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tyrov\Perikova\RFS\Парадигма\2023\"/>
    </mc:Choice>
  </mc:AlternateContent>
  <xr:revisionPtr revIDLastSave="0" documentId="8_{B47A2049-C589-46DB-8021-A08BB08DD564}" xr6:coauthVersionLast="47" xr6:coauthVersionMax="47" xr10:uidLastSave="{00000000-0000-0000-0000-000000000000}"/>
  <bookViews>
    <workbookView xWindow="-98" yWindow="-98" windowWidth="22695" windowHeight="14476" tabRatio="1000" xr2:uid="{00000000-000D-0000-FFFF-FFFF00000000}"/>
  </bookViews>
  <sheets>
    <sheet name="Seq1_1" sheetId="69" r:id="rId1"/>
    <sheet name="Seq1_2" sheetId="68" r:id="rId2"/>
    <sheet name="Seq1_3" sheetId="67" r:id="rId3"/>
    <sheet name="Seq1_4" sheetId="70" r:id="rId4"/>
    <sheet name="Seq1" sheetId="12" r:id="rId5"/>
    <sheet name="Seq2" sheetId="28" r:id="rId6"/>
    <sheet name="Seq3" sheetId="30" r:id="rId7"/>
    <sheet name="Seq4" sheetId="31" r:id="rId8"/>
    <sheet name="Seq1_1 (2)" sheetId="64" r:id="rId9"/>
    <sheet name="Seq5" sheetId="32" r:id="rId10"/>
    <sheet name="Seq6" sheetId="33" r:id="rId11"/>
    <sheet name="Seq7" sheetId="34" r:id="rId12"/>
    <sheet name="Seq8" sheetId="35" r:id="rId13"/>
    <sheet name="Seq9" sheetId="36" r:id="rId14"/>
    <sheet name="Seq10" sheetId="37" r:id="rId15"/>
    <sheet name="Seq11" sheetId="38" r:id="rId16"/>
    <sheet name="Seq12" sheetId="39" r:id="rId17"/>
    <sheet name="Seq13" sheetId="40" r:id="rId18"/>
    <sheet name="Seq14" sheetId="41" r:id="rId19"/>
    <sheet name="Seq15" sheetId="42" r:id="rId20"/>
    <sheet name="Seq16" sheetId="43" r:id="rId21"/>
    <sheet name="Seq17" sheetId="44" r:id="rId22"/>
    <sheet name="Seq18" sheetId="45" r:id="rId23"/>
    <sheet name="Seq19" sheetId="46" r:id="rId24"/>
    <sheet name="Seq20" sheetId="47" r:id="rId25"/>
    <sheet name="Seq21" sheetId="48" r:id="rId26"/>
    <sheet name="Seq23" sheetId="50" r:id="rId27"/>
    <sheet name="Seq22" sheetId="49" r:id="rId28"/>
    <sheet name="Seq24" sheetId="51" r:id="rId29"/>
    <sheet name="Seq25" sheetId="52" r:id="rId30"/>
    <sheet name="Seq26" sheetId="53" r:id="rId31"/>
    <sheet name="Seq27" sheetId="54" r:id="rId32"/>
    <sheet name="Seq28" sheetId="55" r:id="rId33"/>
    <sheet name="Seq29" sheetId="56" r:id="rId34"/>
    <sheet name="Seq30" sheetId="57" r:id="rId35"/>
    <sheet name="Seq31" sheetId="58" r:id="rId36"/>
    <sheet name="Seq32" sheetId="59" r:id="rId37"/>
    <sheet name="Sheet2" sheetId="60" r:id="rId38"/>
    <sheet name="audio_list_stym" sheetId="2" r:id="rId39"/>
    <sheet name="metki" sheetId="10" r:id="rId40"/>
    <sheet name="total_visual_stym" sheetId="1" r:id="rId41"/>
    <sheet name="quest_экспл" sheetId="3" r:id="rId42"/>
    <sheet name="quest_импл" sheetId="7" r:id="rId43"/>
    <sheet name="Sheet1" sheetId="29" r:id="rId44"/>
  </sheets>
  <definedNames>
    <definedName name="_xlnm._FilterDatabase" localSheetId="38" hidden="1">audio_list_stym!$B$1:$B$318</definedName>
    <definedName name="_xlnm._FilterDatabase" localSheetId="4" hidden="1">'Seq1'!$A$1:$BB$145</definedName>
    <definedName name="_xlnm._FilterDatabase" localSheetId="0" hidden="1">Seq1_1!$A$1:$AA$132</definedName>
    <definedName name="_xlnm._FilterDatabase" localSheetId="2" hidden="1">Seq1_3!$A$1:$AA$132</definedName>
    <definedName name="_xlnm._FilterDatabase" localSheetId="3" hidden="1">Seq1_4!$A$1:$AA$132</definedName>
    <definedName name="_xlnm._FilterDatabase" localSheetId="14" hidden="1">'Seq10'!$A$1:$BB$145</definedName>
    <definedName name="_xlnm._FilterDatabase" localSheetId="15" hidden="1">'Seq11'!$A$1:$BB$145</definedName>
    <definedName name="_xlnm._FilterDatabase" localSheetId="16" hidden="1">'Seq12'!$A$1:$BB$145</definedName>
    <definedName name="_xlnm._FilterDatabase" localSheetId="17" hidden="1">'Seq13'!$A$1:$BB$145</definedName>
    <definedName name="_xlnm._FilterDatabase" localSheetId="18" hidden="1">'Seq14'!$A$1:$BB$145</definedName>
    <definedName name="_xlnm._FilterDatabase" localSheetId="19" hidden="1">'Seq15'!$A$1:$BB$145</definedName>
    <definedName name="_xlnm._FilterDatabase" localSheetId="20" hidden="1">'Seq16'!$A$1:$BB$145</definedName>
    <definedName name="_xlnm._FilterDatabase" localSheetId="21" hidden="1">'Seq17'!$A$1:$BB$145</definedName>
    <definedName name="_xlnm._FilterDatabase" localSheetId="22" hidden="1">'Seq18'!$A$1:$BB$145</definedName>
    <definedName name="_xlnm._FilterDatabase" localSheetId="23" hidden="1">'Seq19'!$A$1:$BB$145</definedName>
    <definedName name="_xlnm._FilterDatabase" localSheetId="5" hidden="1">'Seq2'!$A$1:$BB$145</definedName>
    <definedName name="_xlnm._FilterDatabase" localSheetId="24" hidden="1">'Seq20'!$A$1:$BB$145</definedName>
    <definedName name="_xlnm._FilterDatabase" localSheetId="25" hidden="1">'Seq21'!$A$1:$BB$145</definedName>
    <definedName name="_xlnm._FilterDatabase" localSheetId="27" hidden="1">'Seq22'!$A$1:$BB$145</definedName>
    <definedName name="_xlnm._FilterDatabase" localSheetId="26" hidden="1">'Seq23'!$A$1:$BB$145</definedName>
    <definedName name="_xlnm._FilterDatabase" localSheetId="28" hidden="1">'Seq24'!$A$1:$BB$145</definedName>
    <definedName name="_xlnm._FilterDatabase" localSheetId="29" hidden="1">'Seq25'!$A$1:$BB$145</definedName>
    <definedName name="_xlnm._FilterDatabase" localSheetId="30" hidden="1">'Seq26'!$A$1:$BB$145</definedName>
    <definedName name="_xlnm._FilterDatabase" localSheetId="31" hidden="1">'Seq27'!$A$1:$BB$145</definedName>
    <definedName name="_xlnm._FilterDatabase" localSheetId="32" hidden="1">'Seq28'!$A$1:$BB$145</definedName>
    <definedName name="_xlnm._FilterDatabase" localSheetId="33" hidden="1">'Seq29'!$A$1:$BB$145</definedName>
    <definedName name="_xlnm._FilterDatabase" localSheetId="6" hidden="1">'Seq3'!$A$1:$BB$145</definedName>
    <definedName name="_xlnm._FilterDatabase" localSheetId="34" hidden="1">'Seq30'!$A$1:$BB$145</definedName>
    <definedName name="_xlnm._FilterDatabase" localSheetId="35" hidden="1">'Seq31'!$A$1:$BB$145</definedName>
    <definedName name="_xlnm._FilterDatabase" localSheetId="36" hidden="1">'Seq32'!$A$1:$BB$145</definedName>
    <definedName name="_xlnm._FilterDatabase" localSheetId="7" hidden="1">'Seq4'!$A$1:$BB$145</definedName>
    <definedName name="_xlnm._FilterDatabase" localSheetId="9" hidden="1">'Seq5'!$A$1:$BB$145</definedName>
    <definedName name="_xlnm._FilterDatabase" localSheetId="10" hidden="1">'Seq6'!$A$1:$BB$145</definedName>
    <definedName name="_xlnm._FilterDatabase" localSheetId="11" hidden="1">'Seq7'!$A$1:$BB$145</definedName>
    <definedName name="_xlnm._FilterDatabase" localSheetId="12" hidden="1">'Seq8'!$A$1:$BB$145</definedName>
    <definedName name="_xlnm._FilterDatabase" localSheetId="13" hidden="1">'Seq9'!$A$1:$BB$145</definedName>
    <definedName name="_xlnm._FilterDatabase" localSheetId="40" hidden="1">total_visual_stym!$A$1:$A$193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70" l="1"/>
  <c r="E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H34" i="70" s="1"/>
  <c r="E35" i="70"/>
  <c r="E36" i="70"/>
  <c r="E37" i="70"/>
  <c r="E38" i="70"/>
  <c r="E39" i="70"/>
  <c r="E40" i="70"/>
  <c r="E41" i="70"/>
  <c r="E42" i="70"/>
  <c r="H42" i="70" s="1"/>
  <c r="E43" i="70"/>
  <c r="E44" i="70"/>
  <c r="E45" i="70"/>
  <c r="E46" i="70"/>
  <c r="E47" i="70"/>
  <c r="E48" i="70"/>
  <c r="E49" i="70"/>
  <c r="E50" i="70"/>
  <c r="L50" i="70" s="1"/>
  <c r="E51" i="70"/>
  <c r="E52" i="70"/>
  <c r="E53" i="70"/>
  <c r="E54" i="70"/>
  <c r="E55" i="70"/>
  <c r="E56" i="70"/>
  <c r="E57" i="70"/>
  <c r="E58" i="70"/>
  <c r="H58" i="70" s="1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L98" i="70" s="1"/>
  <c r="E99" i="70"/>
  <c r="E100" i="70"/>
  <c r="E101" i="70"/>
  <c r="E102" i="70"/>
  <c r="E103" i="70"/>
  <c r="E104" i="70"/>
  <c r="E105" i="70"/>
  <c r="E106" i="70"/>
  <c r="L106" i="70" s="1"/>
  <c r="E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2" i="70"/>
  <c r="T132" i="70"/>
  <c r="U132" i="70" s="1"/>
  <c r="W132" i="70" s="1"/>
  <c r="U131" i="70"/>
  <c r="W131" i="70" s="1"/>
  <c r="T131" i="70"/>
  <c r="U130" i="70"/>
  <c r="W130" i="70" s="1"/>
  <c r="T130" i="70"/>
  <c r="U129" i="70"/>
  <c r="W129" i="70" s="1"/>
  <c r="T129" i="70"/>
  <c r="N129" i="70"/>
  <c r="G129" i="70"/>
  <c r="D129" i="70"/>
  <c r="T128" i="70"/>
  <c r="U128" i="70" s="1"/>
  <c r="W128" i="70" s="1"/>
  <c r="N128" i="70"/>
  <c r="G128" i="70"/>
  <c r="J128" i="70"/>
  <c r="L128" i="70" s="1"/>
  <c r="D128" i="70"/>
  <c r="H128" i="70" s="1"/>
  <c r="U127" i="70"/>
  <c r="W127" i="70" s="1"/>
  <c r="T127" i="70"/>
  <c r="N127" i="70"/>
  <c r="G127" i="70"/>
  <c r="D127" i="70"/>
  <c r="T126" i="70"/>
  <c r="U126" i="70" s="1"/>
  <c r="W126" i="70" s="1"/>
  <c r="N126" i="70"/>
  <c r="G126" i="70"/>
  <c r="L126" i="70"/>
  <c r="D126" i="70"/>
  <c r="H126" i="70" s="1"/>
  <c r="U125" i="70"/>
  <c r="W125" i="70" s="1"/>
  <c r="T125" i="70"/>
  <c r="N125" i="70"/>
  <c r="G125" i="70"/>
  <c r="D125" i="70"/>
  <c r="T124" i="70"/>
  <c r="U124" i="70" s="1"/>
  <c r="W124" i="70" s="1"/>
  <c r="N124" i="70"/>
  <c r="G124" i="70"/>
  <c r="J124" i="70"/>
  <c r="L124" i="70" s="1"/>
  <c r="D124" i="70"/>
  <c r="H124" i="70" s="1"/>
  <c r="U123" i="70"/>
  <c r="W123" i="70" s="1"/>
  <c r="T123" i="70"/>
  <c r="N123" i="70"/>
  <c r="G123" i="70"/>
  <c r="D123" i="70"/>
  <c r="T122" i="70"/>
  <c r="U122" i="70" s="1"/>
  <c r="W122" i="70" s="1"/>
  <c r="N122" i="70"/>
  <c r="G122" i="70"/>
  <c r="D122" i="70"/>
  <c r="H122" i="70" s="1"/>
  <c r="U121" i="70"/>
  <c r="W121" i="70" s="1"/>
  <c r="T121" i="70"/>
  <c r="N121" i="70"/>
  <c r="G121" i="70"/>
  <c r="D121" i="70"/>
  <c r="T120" i="70"/>
  <c r="U120" i="70" s="1"/>
  <c r="W120" i="70" s="1"/>
  <c r="N120" i="70"/>
  <c r="G120" i="70"/>
  <c r="J120" i="70"/>
  <c r="L120" i="70" s="1"/>
  <c r="D120" i="70"/>
  <c r="H120" i="70" s="1"/>
  <c r="U119" i="70"/>
  <c r="W119" i="70" s="1"/>
  <c r="T119" i="70"/>
  <c r="N119" i="70"/>
  <c r="G119" i="70"/>
  <c r="D119" i="70"/>
  <c r="T118" i="70"/>
  <c r="U118" i="70" s="1"/>
  <c r="W118" i="70" s="1"/>
  <c r="N118" i="70"/>
  <c r="G118" i="70"/>
  <c r="L118" i="70"/>
  <c r="D118" i="70"/>
  <c r="H118" i="70" s="1"/>
  <c r="U117" i="70"/>
  <c r="W117" i="70" s="1"/>
  <c r="T117" i="70"/>
  <c r="N117" i="70"/>
  <c r="G117" i="70"/>
  <c r="D117" i="70"/>
  <c r="T116" i="70"/>
  <c r="U116" i="70" s="1"/>
  <c r="W116" i="70" s="1"/>
  <c r="N116" i="70"/>
  <c r="G116" i="70"/>
  <c r="J116" i="70"/>
  <c r="L116" i="70" s="1"/>
  <c r="D116" i="70"/>
  <c r="H116" i="70" s="1"/>
  <c r="U115" i="70"/>
  <c r="W115" i="70" s="1"/>
  <c r="T115" i="70"/>
  <c r="N115" i="70"/>
  <c r="G115" i="70"/>
  <c r="D115" i="70"/>
  <c r="T114" i="70"/>
  <c r="U114" i="70" s="1"/>
  <c r="W114" i="70" s="1"/>
  <c r="N114" i="70"/>
  <c r="G114" i="70"/>
  <c r="D114" i="70"/>
  <c r="H114" i="70" s="1"/>
  <c r="U113" i="70"/>
  <c r="W113" i="70" s="1"/>
  <c r="T113" i="70"/>
  <c r="N113" i="70"/>
  <c r="G113" i="70"/>
  <c r="D113" i="70"/>
  <c r="T112" i="70"/>
  <c r="U112" i="70" s="1"/>
  <c r="W112" i="70" s="1"/>
  <c r="N112" i="70"/>
  <c r="G112" i="70"/>
  <c r="D112" i="70"/>
  <c r="U111" i="70"/>
  <c r="W111" i="70" s="1"/>
  <c r="T111" i="70"/>
  <c r="N111" i="70"/>
  <c r="G111" i="70"/>
  <c r="D111" i="70"/>
  <c r="T110" i="70"/>
  <c r="U110" i="70" s="1"/>
  <c r="W110" i="70" s="1"/>
  <c r="N110" i="70"/>
  <c r="G110" i="70"/>
  <c r="D110" i="70"/>
  <c r="H110" i="70" s="1"/>
  <c r="U109" i="70"/>
  <c r="W109" i="70" s="1"/>
  <c r="T109" i="70"/>
  <c r="N109" i="70"/>
  <c r="G109" i="70"/>
  <c r="D109" i="70"/>
  <c r="T108" i="70"/>
  <c r="U108" i="70" s="1"/>
  <c r="W108" i="70" s="1"/>
  <c r="N108" i="70"/>
  <c r="G108" i="70"/>
  <c r="D108" i="70"/>
  <c r="H108" i="70" s="1"/>
  <c r="U107" i="70"/>
  <c r="W107" i="70" s="1"/>
  <c r="T107" i="70"/>
  <c r="N107" i="70"/>
  <c r="G107" i="70"/>
  <c r="D107" i="70"/>
  <c r="T106" i="70"/>
  <c r="U106" i="70" s="1"/>
  <c r="W106" i="70" s="1"/>
  <c r="N106" i="70"/>
  <c r="G106" i="70"/>
  <c r="D106" i="70"/>
  <c r="H106" i="70" s="1"/>
  <c r="U105" i="70"/>
  <c r="W105" i="70" s="1"/>
  <c r="T105" i="70"/>
  <c r="N105" i="70"/>
  <c r="G105" i="70"/>
  <c r="D105" i="70"/>
  <c r="T104" i="70"/>
  <c r="U104" i="70" s="1"/>
  <c r="W104" i="70" s="1"/>
  <c r="N104" i="70"/>
  <c r="G104" i="70"/>
  <c r="D104" i="70"/>
  <c r="H104" i="70" s="1"/>
  <c r="U103" i="70"/>
  <c r="W103" i="70" s="1"/>
  <c r="T103" i="70"/>
  <c r="N103" i="70"/>
  <c r="G103" i="70"/>
  <c r="D103" i="70"/>
  <c r="T102" i="70"/>
  <c r="U102" i="70" s="1"/>
  <c r="W102" i="70" s="1"/>
  <c r="N102" i="70"/>
  <c r="G102" i="70"/>
  <c r="D102" i="70"/>
  <c r="H102" i="70" s="1"/>
  <c r="U101" i="70"/>
  <c r="W101" i="70" s="1"/>
  <c r="T101" i="70"/>
  <c r="N101" i="70"/>
  <c r="G101" i="70"/>
  <c r="D101" i="70"/>
  <c r="T100" i="70"/>
  <c r="U100" i="70" s="1"/>
  <c r="W100" i="70" s="1"/>
  <c r="N100" i="70"/>
  <c r="G100" i="70"/>
  <c r="D100" i="70"/>
  <c r="H100" i="70" s="1"/>
  <c r="U99" i="70"/>
  <c r="W99" i="70" s="1"/>
  <c r="T99" i="70"/>
  <c r="N99" i="70"/>
  <c r="G99" i="70"/>
  <c r="D99" i="70"/>
  <c r="T98" i="70"/>
  <c r="U98" i="70" s="1"/>
  <c r="W98" i="70" s="1"/>
  <c r="N98" i="70"/>
  <c r="G98" i="70"/>
  <c r="D98" i="70"/>
  <c r="H98" i="70" s="1"/>
  <c r="U97" i="70"/>
  <c r="W97" i="70" s="1"/>
  <c r="T97" i="70"/>
  <c r="N97" i="70"/>
  <c r="G97" i="70"/>
  <c r="D97" i="70"/>
  <c r="W96" i="70"/>
  <c r="U96" i="70"/>
  <c r="T96" i="70"/>
  <c r="N96" i="70"/>
  <c r="G96" i="70"/>
  <c r="D96" i="70"/>
  <c r="T95" i="70"/>
  <c r="U95" i="70" s="1"/>
  <c r="W95" i="70" s="1"/>
  <c r="N95" i="70"/>
  <c r="G95" i="70"/>
  <c r="D95" i="70"/>
  <c r="U94" i="70"/>
  <c r="W94" i="70" s="1"/>
  <c r="T94" i="70"/>
  <c r="N94" i="70"/>
  <c r="G94" i="70"/>
  <c r="D94" i="70"/>
  <c r="H94" i="70" s="1"/>
  <c r="U93" i="70"/>
  <c r="W93" i="70" s="1"/>
  <c r="T93" i="70"/>
  <c r="N93" i="70"/>
  <c r="G93" i="70"/>
  <c r="D93" i="70"/>
  <c r="W92" i="70"/>
  <c r="U92" i="70"/>
  <c r="T92" i="70"/>
  <c r="N92" i="70"/>
  <c r="K92" i="70"/>
  <c r="H92" i="70"/>
  <c r="G92" i="70"/>
  <c r="D92" i="70"/>
  <c r="A92" i="70" s="1"/>
  <c r="B92" i="70" s="1"/>
  <c r="T91" i="70"/>
  <c r="U91" i="70" s="1"/>
  <c r="W91" i="70" s="1"/>
  <c r="N91" i="70"/>
  <c r="G91" i="70"/>
  <c r="J91" i="70"/>
  <c r="I91" i="70" s="1"/>
  <c r="D91" i="70"/>
  <c r="H91" i="70" s="1"/>
  <c r="U90" i="70"/>
  <c r="W90" i="70" s="1"/>
  <c r="T90" i="70"/>
  <c r="N90" i="70"/>
  <c r="G90" i="70"/>
  <c r="D90" i="70"/>
  <c r="H90" i="70" s="1"/>
  <c r="U89" i="70"/>
  <c r="W89" i="70" s="1"/>
  <c r="T89" i="70"/>
  <c r="N89" i="70"/>
  <c r="G89" i="70"/>
  <c r="D89" i="70"/>
  <c r="W88" i="70"/>
  <c r="U88" i="70"/>
  <c r="T88" i="70"/>
  <c r="N88" i="70"/>
  <c r="K88" i="70"/>
  <c r="H88" i="70"/>
  <c r="G88" i="70"/>
  <c r="D88" i="70"/>
  <c r="A88" i="70"/>
  <c r="B88" i="70" s="1"/>
  <c r="T87" i="70"/>
  <c r="U87" i="70" s="1"/>
  <c r="W87" i="70" s="1"/>
  <c r="N87" i="70"/>
  <c r="G87" i="70"/>
  <c r="D87" i="70"/>
  <c r="H87" i="70" s="1"/>
  <c r="U86" i="70"/>
  <c r="W86" i="70" s="1"/>
  <c r="T86" i="70"/>
  <c r="N86" i="70"/>
  <c r="G86" i="70"/>
  <c r="D86" i="70"/>
  <c r="H86" i="70" s="1"/>
  <c r="U85" i="70"/>
  <c r="W85" i="70" s="1"/>
  <c r="T85" i="70"/>
  <c r="N85" i="70"/>
  <c r="G85" i="70"/>
  <c r="D85" i="70"/>
  <c r="U84" i="70"/>
  <c r="W84" i="70" s="1"/>
  <c r="T84" i="70"/>
  <c r="N84" i="70"/>
  <c r="H84" i="70"/>
  <c r="G84" i="70"/>
  <c r="D84" i="70"/>
  <c r="K84" i="70" s="1"/>
  <c r="A84" i="70"/>
  <c r="B84" i="70" s="1"/>
  <c r="T83" i="70"/>
  <c r="U83" i="70" s="1"/>
  <c r="W83" i="70" s="1"/>
  <c r="N83" i="70"/>
  <c r="G83" i="70"/>
  <c r="J83" i="70"/>
  <c r="D83" i="70"/>
  <c r="H83" i="70" s="1"/>
  <c r="A83" i="70"/>
  <c r="B83" i="70" s="1"/>
  <c r="U82" i="70"/>
  <c r="W82" i="70" s="1"/>
  <c r="T82" i="70"/>
  <c r="N82" i="70"/>
  <c r="G82" i="70"/>
  <c r="D82" i="70"/>
  <c r="U81" i="70"/>
  <c r="W81" i="70" s="1"/>
  <c r="T81" i="70"/>
  <c r="N81" i="70"/>
  <c r="G81" i="70"/>
  <c r="D81" i="70"/>
  <c r="U80" i="70"/>
  <c r="W80" i="70" s="1"/>
  <c r="T80" i="70"/>
  <c r="N80" i="70"/>
  <c r="K80" i="70"/>
  <c r="I80" i="70" s="1"/>
  <c r="H80" i="70"/>
  <c r="G80" i="70"/>
  <c r="D80" i="70"/>
  <c r="A80" i="70"/>
  <c r="B80" i="70" s="1"/>
  <c r="U79" i="70"/>
  <c r="W79" i="70" s="1"/>
  <c r="T79" i="70"/>
  <c r="N79" i="70"/>
  <c r="G79" i="70"/>
  <c r="D79" i="70"/>
  <c r="H79" i="70" s="1"/>
  <c r="U78" i="70"/>
  <c r="W78" i="70" s="1"/>
  <c r="T78" i="70"/>
  <c r="N78" i="70"/>
  <c r="G78" i="70"/>
  <c r="D78" i="70"/>
  <c r="U77" i="70"/>
  <c r="W77" i="70" s="1"/>
  <c r="T77" i="70"/>
  <c r="N77" i="70"/>
  <c r="G77" i="70"/>
  <c r="D77" i="70"/>
  <c r="W76" i="70"/>
  <c r="U76" i="70"/>
  <c r="T76" i="70"/>
  <c r="N76" i="70"/>
  <c r="H76" i="70"/>
  <c r="G76" i="70"/>
  <c r="D76" i="70"/>
  <c r="A76" i="70" s="1"/>
  <c r="B76" i="70" s="1"/>
  <c r="T75" i="70"/>
  <c r="U75" i="70" s="1"/>
  <c r="W75" i="70" s="1"/>
  <c r="N75" i="70"/>
  <c r="G75" i="70"/>
  <c r="J75" i="70"/>
  <c r="L75" i="70" s="1"/>
  <c r="D75" i="70"/>
  <c r="H75" i="70" s="1"/>
  <c r="U74" i="70"/>
  <c r="W74" i="70" s="1"/>
  <c r="T74" i="70"/>
  <c r="N74" i="70"/>
  <c r="G74" i="70"/>
  <c r="D74" i="70"/>
  <c r="H74" i="70" s="1"/>
  <c r="U73" i="70"/>
  <c r="W73" i="70" s="1"/>
  <c r="T73" i="70"/>
  <c r="N73" i="70"/>
  <c r="H73" i="70"/>
  <c r="G73" i="70"/>
  <c r="L73" i="70"/>
  <c r="D73" i="70"/>
  <c r="T72" i="70"/>
  <c r="U72" i="70" s="1"/>
  <c r="W72" i="70" s="1"/>
  <c r="N72" i="70"/>
  <c r="G72" i="70"/>
  <c r="D72" i="70"/>
  <c r="U71" i="70"/>
  <c r="W71" i="70" s="1"/>
  <c r="T71" i="70"/>
  <c r="N71" i="70"/>
  <c r="L71" i="70"/>
  <c r="J71" i="70"/>
  <c r="I71" i="70" s="1"/>
  <c r="G71" i="70"/>
  <c r="D71" i="70"/>
  <c r="H71" i="70" s="1"/>
  <c r="A71" i="70"/>
  <c r="B71" i="70" s="1"/>
  <c r="W70" i="70"/>
  <c r="U70" i="70"/>
  <c r="T70" i="70"/>
  <c r="N70" i="70"/>
  <c r="I70" i="70"/>
  <c r="H70" i="70"/>
  <c r="G70" i="70"/>
  <c r="D70" i="70"/>
  <c r="A70" i="70" s="1"/>
  <c r="B70" i="70" s="1"/>
  <c r="N69" i="70"/>
  <c r="G69" i="70"/>
  <c r="D69" i="70"/>
  <c r="H69" i="70" s="1"/>
  <c r="N68" i="70"/>
  <c r="H68" i="70"/>
  <c r="G68" i="70"/>
  <c r="K68" i="70"/>
  <c r="D68" i="70"/>
  <c r="N67" i="70"/>
  <c r="J67" i="70"/>
  <c r="H67" i="70"/>
  <c r="G67" i="70"/>
  <c r="D67" i="70"/>
  <c r="A67" i="70"/>
  <c r="B67" i="70" s="1"/>
  <c r="N66" i="70"/>
  <c r="G66" i="70"/>
  <c r="D66" i="70"/>
  <c r="N65" i="70"/>
  <c r="I65" i="70"/>
  <c r="L65" i="70" s="1"/>
  <c r="H65" i="70"/>
  <c r="G65" i="70"/>
  <c r="D65" i="70"/>
  <c r="N64" i="70"/>
  <c r="G64" i="70"/>
  <c r="D64" i="70"/>
  <c r="N63" i="70"/>
  <c r="K63" i="70"/>
  <c r="L63" i="70" s="1"/>
  <c r="G63" i="70"/>
  <c r="H63" i="70"/>
  <c r="D63" i="70"/>
  <c r="N62" i="70"/>
  <c r="L62" i="70"/>
  <c r="I62" i="70" s="1"/>
  <c r="G62" i="70"/>
  <c r="H62" i="70"/>
  <c r="D62" i="70"/>
  <c r="N61" i="70"/>
  <c r="G61" i="70"/>
  <c r="D61" i="70"/>
  <c r="N60" i="70"/>
  <c r="G60" i="70"/>
  <c r="D60" i="70"/>
  <c r="N59" i="70"/>
  <c r="G59" i="70"/>
  <c r="D59" i="70"/>
  <c r="N58" i="70"/>
  <c r="G58" i="70"/>
  <c r="D58" i="70"/>
  <c r="N57" i="70"/>
  <c r="I57" i="70"/>
  <c r="L57" i="70" s="1"/>
  <c r="H57" i="70"/>
  <c r="G57" i="70"/>
  <c r="D57" i="70"/>
  <c r="N56" i="70"/>
  <c r="G56" i="70"/>
  <c r="D56" i="70"/>
  <c r="N55" i="70"/>
  <c r="K55" i="70"/>
  <c r="L55" i="70" s="1"/>
  <c r="J55" i="70"/>
  <c r="G55" i="70"/>
  <c r="H55" i="70"/>
  <c r="D55" i="70"/>
  <c r="N54" i="70"/>
  <c r="L54" i="70"/>
  <c r="I54" i="70" s="1"/>
  <c r="G54" i="70"/>
  <c r="H54" i="70"/>
  <c r="D54" i="70"/>
  <c r="N53" i="70"/>
  <c r="G53" i="70"/>
  <c r="D53" i="70"/>
  <c r="N52" i="70"/>
  <c r="G52" i="70"/>
  <c r="D52" i="70"/>
  <c r="N51" i="70"/>
  <c r="G51" i="70"/>
  <c r="D51" i="70"/>
  <c r="N50" i="70"/>
  <c r="G50" i="70"/>
  <c r="D50" i="70"/>
  <c r="N49" i="70"/>
  <c r="I49" i="70"/>
  <c r="L49" i="70" s="1"/>
  <c r="H49" i="70"/>
  <c r="G49" i="70"/>
  <c r="D49" i="70"/>
  <c r="N48" i="70"/>
  <c r="G48" i="70"/>
  <c r="D48" i="70"/>
  <c r="N47" i="70"/>
  <c r="K47" i="70"/>
  <c r="L47" i="70" s="1"/>
  <c r="G47" i="70"/>
  <c r="H47" i="70"/>
  <c r="D47" i="70"/>
  <c r="N46" i="70"/>
  <c r="L46" i="70"/>
  <c r="I46" i="70" s="1"/>
  <c r="K46" i="70"/>
  <c r="G46" i="70"/>
  <c r="H46" i="70"/>
  <c r="D46" i="70"/>
  <c r="N45" i="70"/>
  <c r="G45" i="70"/>
  <c r="D45" i="70"/>
  <c r="N44" i="70"/>
  <c r="G44" i="70"/>
  <c r="D44" i="70"/>
  <c r="N43" i="70"/>
  <c r="G43" i="70"/>
  <c r="D43" i="70"/>
  <c r="N42" i="70"/>
  <c r="G42" i="70"/>
  <c r="D42" i="70"/>
  <c r="N41" i="70"/>
  <c r="I41" i="70"/>
  <c r="L41" i="70" s="1"/>
  <c r="H41" i="70"/>
  <c r="G41" i="70"/>
  <c r="D41" i="70"/>
  <c r="N40" i="70"/>
  <c r="G40" i="70"/>
  <c r="D40" i="70"/>
  <c r="N39" i="70"/>
  <c r="K39" i="70"/>
  <c r="L39" i="70" s="1"/>
  <c r="J39" i="70"/>
  <c r="H39" i="70"/>
  <c r="G39" i="70"/>
  <c r="D39" i="70"/>
  <c r="N38" i="70"/>
  <c r="L38" i="70"/>
  <c r="I38" i="70" s="1"/>
  <c r="G38" i="70"/>
  <c r="H38" i="70"/>
  <c r="D38" i="70"/>
  <c r="N37" i="70"/>
  <c r="G37" i="70"/>
  <c r="D37" i="70"/>
  <c r="N36" i="70"/>
  <c r="G36" i="70"/>
  <c r="D36" i="70"/>
  <c r="N35" i="70"/>
  <c r="G35" i="70"/>
  <c r="D35" i="70"/>
  <c r="N34" i="70"/>
  <c r="G34" i="70"/>
  <c r="D34" i="70"/>
  <c r="N33" i="70"/>
  <c r="H33" i="70"/>
  <c r="G33" i="70"/>
  <c r="L33" i="70"/>
  <c r="D33" i="70"/>
  <c r="N32" i="70"/>
  <c r="G32" i="70"/>
  <c r="D32" i="70"/>
  <c r="N31" i="70"/>
  <c r="J31" i="70"/>
  <c r="H31" i="70"/>
  <c r="G31" i="70"/>
  <c r="D31" i="70"/>
  <c r="N30" i="70"/>
  <c r="I30" i="70"/>
  <c r="L30" i="70" s="1"/>
  <c r="G30" i="70"/>
  <c r="H30" i="70"/>
  <c r="D30" i="70"/>
  <c r="N29" i="70"/>
  <c r="L29" i="70"/>
  <c r="G29" i="70"/>
  <c r="D29" i="70"/>
  <c r="H29" i="70" s="1"/>
  <c r="N28" i="70"/>
  <c r="G28" i="70"/>
  <c r="D28" i="70"/>
  <c r="N27" i="70"/>
  <c r="G27" i="70"/>
  <c r="D27" i="70"/>
  <c r="N26" i="70"/>
  <c r="G26" i="70"/>
  <c r="D26" i="70"/>
  <c r="N25" i="70"/>
  <c r="H25" i="70"/>
  <c r="G25" i="70"/>
  <c r="L25" i="70"/>
  <c r="D25" i="70"/>
  <c r="N24" i="70"/>
  <c r="G24" i="70"/>
  <c r="D24" i="70"/>
  <c r="N23" i="70"/>
  <c r="J23" i="70"/>
  <c r="H23" i="70"/>
  <c r="G23" i="70"/>
  <c r="D23" i="70"/>
  <c r="N22" i="70"/>
  <c r="L22" i="70"/>
  <c r="K22" i="70"/>
  <c r="I22" i="70"/>
  <c r="J22" i="70" s="1"/>
  <c r="G22" i="70"/>
  <c r="H22" i="70"/>
  <c r="D22" i="70"/>
  <c r="N21" i="70"/>
  <c r="L21" i="70"/>
  <c r="G21" i="70"/>
  <c r="D21" i="70"/>
  <c r="H21" i="70" s="1"/>
  <c r="N20" i="70"/>
  <c r="G20" i="70"/>
  <c r="D20" i="70"/>
  <c r="N19" i="70"/>
  <c r="G19" i="70"/>
  <c r="D19" i="70"/>
  <c r="N18" i="70"/>
  <c r="G18" i="70"/>
  <c r="D18" i="70"/>
  <c r="N17" i="70"/>
  <c r="H17" i="70"/>
  <c r="G17" i="70"/>
  <c r="L17" i="70"/>
  <c r="D17" i="70"/>
  <c r="N16" i="70"/>
  <c r="G16" i="70"/>
  <c r="D16" i="70"/>
  <c r="N15" i="70"/>
  <c r="J15" i="70"/>
  <c r="H15" i="70"/>
  <c r="G15" i="70"/>
  <c r="D15" i="70"/>
  <c r="N14" i="70"/>
  <c r="L14" i="70"/>
  <c r="I14" i="70"/>
  <c r="J14" i="70" s="1"/>
  <c r="G14" i="70"/>
  <c r="H14" i="70"/>
  <c r="D14" i="70"/>
  <c r="N13" i="70"/>
  <c r="L13" i="70"/>
  <c r="G13" i="70"/>
  <c r="D13" i="70"/>
  <c r="H13" i="70" s="1"/>
  <c r="N12" i="70"/>
  <c r="G12" i="70"/>
  <c r="D12" i="70"/>
  <c r="N11" i="70"/>
  <c r="G11" i="70"/>
  <c r="D11" i="70"/>
  <c r="N10" i="70"/>
  <c r="G10" i="70"/>
  <c r="D10" i="70"/>
  <c r="U9" i="70"/>
  <c r="W9" i="70" s="1"/>
  <c r="T9" i="70"/>
  <c r="O9" i="70"/>
  <c r="N9" i="70"/>
  <c r="L9" i="70"/>
  <c r="G9" i="70"/>
  <c r="D9" i="70"/>
  <c r="H9" i="70" s="1"/>
  <c r="T8" i="70"/>
  <c r="U8" i="70" s="1"/>
  <c r="W8" i="70" s="1"/>
  <c r="O8" i="70"/>
  <c r="N8" i="70"/>
  <c r="G8" i="70"/>
  <c r="D8" i="70"/>
  <c r="T7" i="70"/>
  <c r="U7" i="70" s="1"/>
  <c r="W7" i="70" s="1"/>
  <c r="O7" i="70"/>
  <c r="N7" i="70"/>
  <c r="G7" i="70"/>
  <c r="D7" i="70"/>
  <c r="T6" i="70"/>
  <c r="U6" i="70" s="1"/>
  <c r="W6" i="70" s="1"/>
  <c r="O6" i="70"/>
  <c r="N6" i="70"/>
  <c r="K6" i="70"/>
  <c r="I6" i="70"/>
  <c r="J6" i="70" s="1"/>
  <c r="G6" i="70"/>
  <c r="H6" i="70"/>
  <c r="D6" i="70"/>
  <c r="U5" i="70"/>
  <c r="W5" i="70" s="1"/>
  <c r="T5" i="70"/>
  <c r="O5" i="70"/>
  <c r="N5" i="70"/>
  <c r="H5" i="70"/>
  <c r="G5" i="70"/>
  <c r="L5" i="70"/>
  <c r="D5" i="70"/>
  <c r="W4" i="70"/>
  <c r="U4" i="70"/>
  <c r="T4" i="70"/>
  <c r="O4" i="70"/>
  <c r="N4" i="70"/>
  <c r="G4" i="70"/>
  <c r="D4" i="70"/>
  <c r="U3" i="70"/>
  <c r="W3" i="70" s="1"/>
  <c r="T3" i="70"/>
  <c r="O3" i="70"/>
  <c r="N3" i="70"/>
  <c r="J3" i="70"/>
  <c r="H3" i="70"/>
  <c r="G3" i="70"/>
  <c r="D3" i="70"/>
  <c r="T2" i="70"/>
  <c r="U2" i="70" s="1"/>
  <c r="W2" i="70" s="1"/>
  <c r="O2" i="70"/>
  <c r="N2" i="70"/>
  <c r="G2" i="70"/>
  <c r="D2" i="70"/>
  <c r="E17" i="69"/>
  <c r="E25" i="69"/>
  <c r="H25" i="69" s="1"/>
  <c r="E57" i="69"/>
  <c r="I57" i="69" s="1"/>
  <c r="E64" i="69"/>
  <c r="H64" i="69" s="1"/>
  <c r="E93" i="69"/>
  <c r="T132" i="69"/>
  <c r="U132" i="69" s="1"/>
  <c r="W132" i="69" s="1"/>
  <c r="T131" i="69"/>
  <c r="U131" i="69" s="1"/>
  <c r="W131" i="69" s="1"/>
  <c r="T130" i="69"/>
  <c r="U130" i="69" s="1"/>
  <c r="W130" i="69" s="1"/>
  <c r="T129" i="69"/>
  <c r="U129" i="69" s="1"/>
  <c r="W129" i="69" s="1"/>
  <c r="N129" i="69"/>
  <c r="G129" i="69"/>
  <c r="D129" i="69"/>
  <c r="E129" i="69" s="1"/>
  <c r="T128" i="69"/>
  <c r="U128" i="69" s="1"/>
  <c r="W128" i="69" s="1"/>
  <c r="N128" i="69"/>
  <c r="G128" i="69"/>
  <c r="D128" i="69"/>
  <c r="H128" i="69" s="1"/>
  <c r="T127" i="69"/>
  <c r="U127" i="69" s="1"/>
  <c r="W127" i="69" s="1"/>
  <c r="N127" i="69"/>
  <c r="G127" i="69"/>
  <c r="D127" i="69"/>
  <c r="E127" i="69" s="1"/>
  <c r="T126" i="69"/>
  <c r="U126" i="69" s="1"/>
  <c r="W126" i="69" s="1"/>
  <c r="N126" i="69"/>
  <c r="G126" i="69"/>
  <c r="D126" i="69"/>
  <c r="H126" i="69" s="1"/>
  <c r="U125" i="69"/>
  <c r="W125" i="69" s="1"/>
  <c r="T125" i="69"/>
  <c r="N125" i="69"/>
  <c r="G125" i="69"/>
  <c r="D125" i="69"/>
  <c r="E125" i="69" s="1"/>
  <c r="T124" i="69"/>
  <c r="U124" i="69" s="1"/>
  <c r="W124" i="69" s="1"/>
  <c r="N124" i="69"/>
  <c r="G124" i="69"/>
  <c r="D124" i="69"/>
  <c r="H124" i="69" s="1"/>
  <c r="T123" i="69"/>
  <c r="U123" i="69" s="1"/>
  <c r="W123" i="69" s="1"/>
  <c r="N123" i="69"/>
  <c r="G123" i="69"/>
  <c r="D123" i="69"/>
  <c r="E123" i="69" s="1"/>
  <c r="T122" i="69"/>
  <c r="U122" i="69" s="1"/>
  <c r="W122" i="69" s="1"/>
  <c r="N122" i="69"/>
  <c r="G122" i="69"/>
  <c r="D122" i="69"/>
  <c r="H122" i="69" s="1"/>
  <c r="T121" i="69"/>
  <c r="U121" i="69" s="1"/>
  <c r="W121" i="69" s="1"/>
  <c r="N121" i="69"/>
  <c r="G121" i="69"/>
  <c r="D121" i="69"/>
  <c r="E121" i="69" s="1"/>
  <c r="T120" i="69"/>
  <c r="U120" i="69" s="1"/>
  <c r="W120" i="69" s="1"/>
  <c r="N120" i="69"/>
  <c r="G120" i="69"/>
  <c r="D120" i="69"/>
  <c r="H120" i="69" s="1"/>
  <c r="U119" i="69"/>
  <c r="W119" i="69" s="1"/>
  <c r="T119" i="69"/>
  <c r="N119" i="69"/>
  <c r="G119" i="69"/>
  <c r="D119" i="69"/>
  <c r="E119" i="69" s="1"/>
  <c r="T118" i="69"/>
  <c r="U118" i="69" s="1"/>
  <c r="W118" i="69" s="1"/>
  <c r="N118" i="69"/>
  <c r="G118" i="69"/>
  <c r="D118" i="69"/>
  <c r="H118" i="69" s="1"/>
  <c r="T117" i="69"/>
  <c r="U117" i="69" s="1"/>
  <c r="W117" i="69" s="1"/>
  <c r="N117" i="69"/>
  <c r="G117" i="69"/>
  <c r="D117" i="69"/>
  <c r="E117" i="69" s="1"/>
  <c r="T116" i="69"/>
  <c r="U116" i="69" s="1"/>
  <c r="W116" i="69" s="1"/>
  <c r="N116" i="69"/>
  <c r="G116" i="69"/>
  <c r="D116" i="69"/>
  <c r="H116" i="69" s="1"/>
  <c r="T115" i="69"/>
  <c r="U115" i="69" s="1"/>
  <c r="W115" i="69" s="1"/>
  <c r="N115" i="69"/>
  <c r="G115" i="69"/>
  <c r="D115" i="69"/>
  <c r="E115" i="69" s="1"/>
  <c r="T114" i="69"/>
  <c r="U114" i="69" s="1"/>
  <c r="W114" i="69" s="1"/>
  <c r="N114" i="69"/>
  <c r="G114" i="69"/>
  <c r="D114" i="69"/>
  <c r="H114" i="69" s="1"/>
  <c r="T113" i="69"/>
  <c r="U113" i="69" s="1"/>
  <c r="W113" i="69" s="1"/>
  <c r="N113" i="69"/>
  <c r="G113" i="69"/>
  <c r="D113" i="69"/>
  <c r="E113" i="69" s="1"/>
  <c r="T112" i="69"/>
  <c r="U112" i="69" s="1"/>
  <c r="W112" i="69" s="1"/>
  <c r="N112" i="69"/>
  <c r="G112" i="69"/>
  <c r="D112" i="69"/>
  <c r="H112" i="69" s="1"/>
  <c r="T111" i="69"/>
  <c r="U111" i="69" s="1"/>
  <c r="W111" i="69" s="1"/>
  <c r="N111" i="69"/>
  <c r="G111" i="69"/>
  <c r="D111" i="69"/>
  <c r="E111" i="69" s="1"/>
  <c r="T110" i="69"/>
  <c r="U110" i="69" s="1"/>
  <c r="W110" i="69" s="1"/>
  <c r="N110" i="69"/>
  <c r="G110" i="69"/>
  <c r="D110" i="69"/>
  <c r="H110" i="69" s="1"/>
  <c r="U109" i="69"/>
  <c r="W109" i="69" s="1"/>
  <c r="T109" i="69"/>
  <c r="N109" i="69"/>
  <c r="G109" i="69"/>
  <c r="D109" i="69"/>
  <c r="E109" i="69" s="1"/>
  <c r="T108" i="69"/>
  <c r="U108" i="69" s="1"/>
  <c r="W108" i="69" s="1"/>
  <c r="N108" i="69"/>
  <c r="G108" i="69"/>
  <c r="D108" i="69"/>
  <c r="H108" i="69" s="1"/>
  <c r="T107" i="69"/>
  <c r="U107" i="69" s="1"/>
  <c r="W107" i="69" s="1"/>
  <c r="N107" i="69"/>
  <c r="G107" i="69"/>
  <c r="D107" i="69"/>
  <c r="E107" i="69" s="1"/>
  <c r="T106" i="69"/>
  <c r="U106" i="69" s="1"/>
  <c r="W106" i="69" s="1"/>
  <c r="N106" i="69"/>
  <c r="G106" i="69"/>
  <c r="D106" i="69"/>
  <c r="H106" i="69" s="1"/>
  <c r="T105" i="69"/>
  <c r="U105" i="69" s="1"/>
  <c r="W105" i="69" s="1"/>
  <c r="N105" i="69"/>
  <c r="G105" i="69"/>
  <c r="D105" i="69"/>
  <c r="E105" i="69" s="1"/>
  <c r="T104" i="69"/>
  <c r="U104" i="69" s="1"/>
  <c r="W104" i="69" s="1"/>
  <c r="N104" i="69"/>
  <c r="G104" i="69"/>
  <c r="D104" i="69"/>
  <c r="H104" i="69" s="1"/>
  <c r="T103" i="69"/>
  <c r="U103" i="69" s="1"/>
  <c r="W103" i="69" s="1"/>
  <c r="N103" i="69"/>
  <c r="G103" i="69"/>
  <c r="D103" i="69"/>
  <c r="E103" i="69" s="1"/>
  <c r="T102" i="69"/>
  <c r="U102" i="69" s="1"/>
  <c r="W102" i="69" s="1"/>
  <c r="N102" i="69"/>
  <c r="G102" i="69"/>
  <c r="D102" i="69"/>
  <c r="H102" i="69" s="1"/>
  <c r="T101" i="69"/>
  <c r="U101" i="69" s="1"/>
  <c r="W101" i="69" s="1"/>
  <c r="N101" i="69"/>
  <c r="G101" i="69"/>
  <c r="D101" i="69"/>
  <c r="E101" i="69" s="1"/>
  <c r="T100" i="69"/>
  <c r="U100" i="69" s="1"/>
  <c r="W100" i="69" s="1"/>
  <c r="N100" i="69"/>
  <c r="G100" i="69"/>
  <c r="D100" i="69"/>
  <c r="H100" i="69" s="1"/>
  <c r="T99" i="69"/>
  <c r="U99" i="69" s="1"/>
  <c r="W99" i="69" s="1"/>
  <c r="N99" i="69"/>
  <c r="G99" i="69"/>
  <c r="D99" i="69"/>
  <c r="E99" i="69" s="1"/>
  <c r="T98" i="69"/>
  <c r="U98" i="69" s="1"/>
  <c r="W98" i="69" s="1"/>
  <c r="N98" i="69"/>
  <c r="G98" i="69"/>
  <c r="D98" i="69"/>
  <c r="H98" i="69" s="1"/>
  <c r="T97" i="69"/>
  <c r="U97" i="69" s="1"/>
  <c r="W97" i="69" s="1"/>
  <c r="N97" i="69"/>
  <c r="G97" i="69"/>
  <c r="D97" i="69"/>
  <c r="E97" i="69" s="1"/>
  <c r="U96" i="69"/>
  <c r="W96" i="69" s="1"/>
  <c r="T96" i="69"/>
  <c r="N96" i="69"/>
  <c r="G96" i="69"/>
  <c r="D96" i="69"/>
  <c r="H96" i="69" s="1"/>
  <c r="T95" i="69"/>
  <c r="U95" i="69" s="1"/>
  <c r="W95" i="69" s="1"/>
  <c r="N95" i="69"/>
  <c r="G95" i="69"/>
  <c r="D95" i="69"/>
  <c r="E95" i="69" s="1"/>
  <c r="T94" i="69"/>
  <c r="U94" i="69" s="1"/>
  <c r="W94" i="69" s="1"/>
  <c r="N94" i="69"/>
  <c r="G94" i="69"/>
  <c r="D94" i="69"/>
  <c r="E94" i="69" s="1"/>
  <c r="T93" i="69"/>
  <c r="U93" i="69" s="1"/>
  <c r="W93" i="69" s="1"/>
  <c r="N93" i="69"/>
  <c r="G93" i="69"/>
  <c r="D93" i="69"/>
  <c r="T92" i="69"/>
  <c r="U92" i="69" s="1"/>
  <c r="W92" i="69" s="1"/>
  <c r="N92" i="69"/>
  <c r="G92" i="69"/>
  <c r="D92" i="69"/>
  <c r="E92" i="69" s="1"/>
  <c r="T91" i="69"/>
  <c r="U91" i="69" s="1"/>
  <c r="W91" i="69" s="1"/>
  <c r="N91" i="69"/>
  <c r="G91" i="69"/>
  <c r="D91" i="69"/>
  <c r="H91" i="69" s="1"/>
  <c r="U90" i="69"/>
  <c r="W90" i="69" s="1"/>
  <c r="T90" i="69"/>
  <c r="N90" i="69"/>
  <c r="G90" i="69"/>
  <c r="D90" i="69"/>
  <c r="E90" i="69" s="1"/>
  <c r="T89" i="69"/>
  <c r="U89" i="69" s="1"/>
  <c r="W89" i="69" s="1"/>
  <c r="N89" i="69"/>
  <c r="G89" i="69"/>
  <c r="D89" i="69"/>
  <c r="E89" i="69" s="1"/>
  <c r="T88" i="69"/>
  <c r="U88" i="69" s="1"/>
  <c r="W88" i="69" s="1"/>
  <c r="N88" i="69"/>
  <c r="G88" i="69"/>
  <c r="D88" i="69"/>
  <c r="E88" i="69" s="1"/>
  <c r="A88" i="69" s="1"/>
  <c r="B88" i="69" s="1"/>
  <c r="T87" i="69"/>
  <c r="U87" i="69" s="1"/>
  <c r="W87" i="69" s="1"/>
  <c r="N87" i="69"/>
  <c r="G87" i="69"/>
  <c r="D87" i="69"/>
  <c r="E87" i="69" s="1"/>
  <c r="T86" i="69"/>
  <c r="U86" i="69" s="1"/>
  <c r="W86" i="69" s="1"/>
  <c r="N86" i="69"/>
  <c r="G86" i="69"/>
  <c r="D86" i="69"/>
  <c r="E86" i="69" s="1"/>
  <c r="T85" i="69"/>
  <c r="U85" i="69" s="1"/>
  <c r="W85" i="69" s="1"/>
  <c r="N85" i="69"/>
  <c r="G85" i="69"/>
  <c r="D85" i="69"/>
  <c r="E85" i="69" s="1"/>
  <c r="T84" i="69"/>
  <c r="U84" i="69" s="1"/>
  <c r="W84" i="69" s="1"/>
  <c r="N84" i="69"/>
  <c r="G84" i="69"/>
  <c r="D84" i="69"/>
  <c r="E84" i="69" s="1"/>
  <c r="T83" i="69"/>
  <c r="U83" i="69" s="1"/>
  <c r="W83" i="69" s="1"/>
  <c r="N83" i="69"/>
  <c r="G83" i="69"/>
  <c r="D83" i="69"/>
  <c r="H83" i="69" s="1"/>
  <c r="T82" i="69"/>
  <c r="U82" i="69" s="1"/>
  <c r="W82" i="69" s="1"/>
  <c r="N82" i="69"/>
  <c r="G82" i="69"/>
  <c r="D82" i="69"/>
  <c r="E82" i="69" s="1"/>
  <c r="T81" i="69"/>
  <c r="U81" i="69" s="1"/>
  <c r="W81" i="69" s="1"/>
  <c r="N81" i="69"/>
  <c r="G81" i="69"/>
  <c r="D81" i="69"/>
  <c r="E81" i="69" s="1"/>
  <c r="T80" i="69"/>
  <c r="U80" i="69" s="1"/>
  <c r="W80" i="69" s="1"/>
  <c r="N80" i="69"/>
  <c r="G80" i="69"/>
  <c r="D80" i="69"/>
  <c r="E80" i="69" s="1"/>
  <c r="A80" i="69" s="1"/>
  <c r="B80" i="69" s="1"/>
  <c r="T79" i="69"/>
  <c r="U79" i="69" s="1"/>
  <c r="W79" i="69" s="1"/>
  <c r="N79" i="69"/>
  <c r="G79" i="69"/>
  <c r="D79" i="69"/>
  <c r="E79" i="69" s="1"/>
  <c r="T78" i="69"/>
  <c r="U78" i="69" s="1"/>
  <c r="W78" i="69" s="1"/>
  <c r="N78" i="69"/>
  <c r="G78" i="69"/>
  <c r="D78" i="69"/>
  <c r="E78" i="69" s="1"/>
  <c r="T77" i="69"/>
  <c r="U77" i="69" s="1"/>
  <c r="W77" i="69" s="1"/>
  <c r="N77" i="69"/>
  <c r="G77" i="69"/>
  <c r="D77" i="69"/>
  <c r="E77" i="69" s="1"/>
  <c r="T76" i="69"/>
  <c r="U76" i="69" s="1"/>
  <c r="W76" i="69" s="1"/>
  <c r="N76" i="69"/>
  <c r="G76" i="69"/>
  <c r="D76" i="69"/>
  <c r="E76" i="69" s="1"/>
  <c r="T75" i="69"/>
  <c r="U75" i="69" s="1"/>
  <c r="W75" i="69" s="1"/>
  <c r="N75" i="69"/>
  <c r="G75" i="69"/>
  <c r="D75" i="69"/>
  <c r="E75" i="69" s="1"/>
  <c r="U74" i="69"/>
  <c r="W74" i="69" s="1"/>
  <c r="T74" i="69"/>
  <c r="N74" i="69"/>
  <c r="G74" i="69"/>
  <c r="D74" i="69"/>
  <c r="E74" i="69" s="1"/>
  <c r="T73" i="69"/>
  <c r="U73" i="69" s="1"/>
  <c r="W73" i="69" s="1"/>
  <c r="N73" i="69"/>
  <c r="G73" i="69"/>
  <c r="D73" i="69"/>
  <c r="H73" i="69" s="1"/>
  <c r="T72" i="69"/>
  <c r="U72" i="69" s="1"/>
  <c r="W72" i="69" s="1"/>
  <c r="N72" i="69"/>
  <c r="G72" i="69"/>
  <c r="D72" i="69"/>
  <c r="H72" i="69" s="1"/>
  <c r="T71" i="69"/>
  <c r="U71" i="69" s="1"/>
  <c r="W71" i="69" s="1"/>
  <c r="N71" i="69"/>
  <c r="G71" i="69"/>
  <c r="D71" i="69"/>
  <c r="E71" i="69" s="1"/>
  <c r="A71" i="69" s="1"/>
  <c r="B71" i="69" s="1"/>
  <c r="T70" i="69"/>
  <c r="U70" i="69" s="1"/>
  <c r="W70" i="69" s="1"/>
  <c r="N70" i="69"/>
  <c r="H70" i="69"/>
  <c r="G70" i="69"/>
  <c r="D70" i="69"/>
  <c r="E70" i="69" s="1"/>
  <c r="N69" i="69"/>
  <c r="G69" i="69"/>
  <c r="D69" i="69"/>
  <c r="E69" i="69" s="1"/>
  <c r="N68" i="69"/>
  <c r="H68" i="69"/>
  <c r="G68" i="69"/>
  <c r="D68" i="69"/>
  <c r="E68" i="69" s="1"/>
  <c r="K68" i="69" s="1"/>
  <c r="N67" i="69"/>
  <c r="H67" i="69"/>
  <c r="G67" i="69"/>
  <c r="D67" i="69"/>
  <c r="N66" i="69"/>
  <c r="G66" i="69"/>
  <c r="D66" i="69"/>
  <c r="H66" i="69" s="1"/>
  <c r="N65" i="69"/>
  <c r="G65" i="69"/>
  <c r="D65" i="69"/>
  <c r="E65" i="69" s="1"/>
  <c r="N64" i="69"/>
  <c r="G64" i="69"/>
  <c r="D64" i="69"/>
  <c r="N63" i="69"/>
  <c r="G63" i="69"/>
  <c r="D63" i="69"/>
  <c r="N62" i="69"/>
  <c r="G62" i="69"/>
  <c r="D62" i="69"/>
  <c r="E62" i="69" s="1"/>
  <c r="N61" i="69"/>
  <c r="G61" i="69"/>
  <c r="D61" i="69"/>
  <c r="E61" i="69" s="1"/>
  <c r="I61" i="69" s="1"/>
  <c r="L61" i="69" s="1"/>
  <c r="N60" i="69"/>
  <c r="G60" i="69"/>
  <c r="D60" i="69"/>
  <c r="E60" i="69" s="1"/>
  <c r="H60" i="69" s="1"/>
  <c r="N59" i="69"/>
  <c r="G59" i="69"/>
  <c r="D59" i="69"/>
  <c r="E59" i="69" s="1"/>
  <c r="N58" i="69"/>
  <c r="G58" i="69"/>
  <c r="D58" i="69"/>
  <c r="E58" i="69" s="1"/>
  <c r="L58" i="69" s="1"/>
  <c r="N57" i="69"/>
  <c r="G57" i="69"/>
  <c r="D57" i="69"/>
  <c r="N56" i="69"/>
  <c r="G56" i="69"/>
  <c r="D56" i="69"/>
  <c r="E56" i="69" s="1"/>
  <c r="N55" i="69"/>
  <c r="G55" i="69"/>
  <c r="D55" i="69"/>
  <c r="N54" i="69"/>
  <c r="G54" i="69"/>
  <c r="D54" i="69"/>
  <c r="E54" i="69" s="1"/>
  <c r="N53" i="69"/>
  <c r="G53" i="69"/>
  <c r="D53" i="69"/>
  <c r="N52" i="69"/>
  <c r="G52" i="69"/>
  <c r="D52" i="69"/>
  <c r="E52" i="69" s="1"/>
  <c r="N51" i="69"/>
  <c r="G51" i="69"/>
  <c r="D51" i="69"/>
  <c r="E51" i="69" s="1"/>
  <c r="N50" i="69"/>
  <c r="G50" i="69"/>
  <c r="D50" i="69"/>
  <c r="E50" i="69" s="1"/>
  <c r="L50" i="69" s="1"/>
  <c r="N49" i="69"/>
  <c r="G49" i="69"/>
  <c r="D49" i="69"/>
  <c r="E49" i="69" s="1"/>
  <c r="N48" i="69"/>
  <c r="G48" i="69"/>
  <c r="D48" i="69"/>
  <c r="E48" i="69" s="1"/>
  <c r="H48" i="69" s="1"/>
  <c r="N47" i="69"/>
  <c r="G47" i="69"/>
  <c r="D47" i="69"/>
  <c r="N46" i="69"/>
  <c r="G46" i="69"/>
  <c r="D46" i="69"/>
  <c r="E46" i="69" s="1"/>
  <c r="N45" i="69"/>
  <c r="G45" i="69"/>
  <c r="D45" i="69"/>
  <c r="E45" i="69" s="1"/>
  <c r="I45" i="69" s="1"/>
  <c r="N44" i="69"/>
  <c r="G44" i="69"/>
  <c r="D44" i="69"/>
  <c r="E44" i="69" s="1"/>
  <c r="N43" i="69"/>
  <c r="G43" i="69"/>
  <c r="D43" i="69"/>
  <c r="E43" i="69" s="1"/>
  <c r="H43" i="69" s="1"/>
  <c r="N42" i="69"/>
  <c r="G42" i="69"/>
  <c r="D42" i="69"/>
  <c r="E42" i="69" s="1"/>
  <c r="L42" i="69" s="1"/>
  <c r="N41" i="69"/>
  <c r="G41" i="69"/>
  <c r="D41" i="69"/>
  <c r="E41" i="69" s="1"/>
  <c r="I41" i="69" s="1"/>
  <c r="N40" i="69"/>
  <c r="G40" i="69"/>
  <c r="D40" i="69"/>
  <c r="E40" i="69" s="1"/>
  <c r="N39" i="69"/>
  <c r="G39" i="69"/>
  <c r="D39" i="69"/>
  <c r="E39" i="69" s="1"/>
  <c r="K39" i="69" s="1"/>
  <c r="J39" i="69" s="1"/>
  <c r="N38" i="69"/>
  <c r="G38" i="69"/>
  <c r="D38" i="69"/>
  <c r="E38" i="69" s="1"/>
  <c r="L38" i="69" s="1"/>
  <c r="N37" i="69"/>
  <c r="G37" i="69"/>
  <c r="D37" i="69"/>
  <c r="E37" i="69" s="1"/>
  <c r="I37" i="69" s="1"/>
  <c r="L37" i="69" s="1"/>
  <c r="N36" i="69"/>
  <c r="G36" i="69"/>
  <c r="D36" i="69"/>
  <c r="E36" i="69" s="1"/>
  <c r="N35" i="69"/>
  <c r="G35" i="69"/>
  <c r="D35" i="69"/>
  <c r="E35" i="69" s="1"/>
  <c r="K35" i="69" s="1"/>
  <c r="N34" i="69"/>
  <c r="G34" i="69"/>
  <c r="D34" i="69"/>
  <c r="E34" i="69" s="1"/>
  <c r="H34" i="69" s="1"/>
  <c r="N33" i="69"/>
  <c r="G33" i="69"/>
  <c r="D33" i="69"/>
  <c r="E33" i="69" s="1"/>
  <c r="N32" i="69"/>
  <c r="G32" i="69"/>
  <c r="D32" i="69"/>
  <c r="E32" i="69" s="1"/>
  <c r="N31" i="69"/>
  <c r="G31" i="69"/>
  <c r="D31" i="69"/>
  <c r="E31" i="69" s="1"/>
  <c r="N30" i="69"/>
  <c r="G30" i="69"/>
  <c r="D30" i="69"/>
  <c r="E30" i="69" s="1"/>
  <c r="N29" i="69"/>
  <c r="G29" i="69"/>
  <c r="D29" i="69"/>
  <c r="E29" i="69" s="1"/>
  <c r="N28" i="69"/>
  <c r="G28" i="69"/>
  <c r="D28" i="69"/>
  <c r="E28" i="69" s="1"/>
  <c r="K28" i="69" s="1"/>
  <c r="N27" i="69"/>
  <c r="G27" i="69"/>
  <c r="D27" i="69"/>
  <c r="E27" i="69" s="1"/>
  <c r="N26" i="69"/>
  <c r="G26" i="69"/>
  <c r="D26" i="69"/>
  <c r="E26" i="69" s="1"/>
  <c r="I26" i="69" s="1"/>
  <c r="N25" i="69"/>
  <c r="G25" i="69"/>
  <c r="D25" i="69"/>
  <c r="N24" i="69"/>
  <c r="G24" i="69"/>
  <c r="D24" i="69"/>
  <c r="E24" i="69" s="1"/>
  <c r="N23" i="69"/>
  <c r="G23" i="69"/>
  <c r="D23" i="69"/>
  <c r="E23" i="69" s="1"/>
  <c r="N22" i="69"/>
  <c r="G22" i="69"/>
  <c r="D22" i="69"/>
  <c r="E22" i="69" s="1"/>
  <c r="I22" i="69" s="1"/>
  <c r="L22" i="69" s="1"/>
  <c r="N21" i="69"/>
  <c r="G21" i="69"/>
  <c r="D21" i="69"/>
  <c r="E21" i="69" s="1"/>
  <c r="H21" i="69" s="1"/>
  <c r="N20" i="69"/>
  <c r="G20" i="69"/>
  <c r="D20" i="69"/>
  <c r="E20" i="69" s="1"/>
  <c r="N19" i="69"/>
  <c r="G19" i="69"/>
  <c r="D19" i="69"/>
  <c r="E19" i="69" s="1"/>
  <c r="J19" i="69" s="1"/>
  <c r="K19" i="69" s="1"/>
  <c r="N18" i="69"/>
  <c r="G18" i="69"/>
  <c r="D18" i="69"/>
  <c r="E18" i="69" s="1"/>
  <c r="N17" i="69"/>
  <c r="G17" i="69"/>
  <c r="D17" i="69"/>
  <c r="N16" i="69"/>
  <c r="G16" i="69"/>
  <c r="D16" i="69"/>
  <c r="E16" i="69" s="1"/>
  <c r="N15" i="69"/>
  <c r="G15" i="69"/>
  <c r="D15" i="69"/>
  <c r="E15" i="69" s="1"/>
  <c r="J15" i="69" s="1"/>
  <c r="N14" i="69"/>
  <c r="G14" i="69"/>
  <c r="D14" i="69"/>
  <c r="E14" i="69" s="1"/>
  <c r="N13" i="69"/>
  <c r="G13" i="69"/>
  <c r="D13" i="69"/>
  <c r="E13" i="69" s="1"/>
  <c r="N12" i="69"/>
  <c r="G12" i="69"/>
  <c r="D12" i="69"/>
  <c r="E12" i="69" s="1"/>
  <c r="K12" i="69" s="1"/>
  <c r="I12" i="69" s="1"/>
  <c r="N11" i="69"/>
  <c r="G11" i="69"/>
  <c r="D11" i="69"/>
  <c r="E11" i="69" s="1"/>
  <c r="N10" i="69"/>
  <c r="G10" i="69"/>
  <c r="D10" i="69"/>
  <c r="E10" i="69" s="1"/>
  <c r="H10" i="69" s="1"/>
  <c r="T9" i="69"/>
  <c r="U9" i="69" s="1"/>
  <c r="W9" i="69" s="1"/>
  <c r="O9" i="69"/>
  <c r="N9" i="69"/>
  <c r="G9" i="69"/>
  <c r="D9" i="69"/>
  <c r="E9" i="69" s="1"/>
  <c r="T8" i="69"/>
  <c r="U8" i="69" s="1"/>
  <c r="W8" i="69" s="1"/>
  <c r="O8" i="69"/>
  <c r="N8" i="69"/>
  <c r="G8" i="69"/>
  <c r="D8" i="69"/>
  <c r="E8" i="69" s="1"/>
  <c r="K8" i="69" s="1"/>
  <c r="T7" i="69"/>
  <c r="U7" i="69" s="1"/>
  <c r="W7" i="69" s="1"/>
  <c r="O7" i="69"/>
  <c r="N7" i="69"/>
  <c r="G7" i="69"/>
  <c r="D7" i="69"/>
  <c r="E7" i="69" s="1"/>
  <c r="T6" i="69"/>
  <c r="U6" i="69" s="1"/>
  <c r="W6" i="69" s="1"/>
  <c r="O6" i="69"/>
  <c r="N6" i="69"/>
  <c r="G6" i="69"/>
  <c r="D6" i="69"/>
  <c r="E6" i="69" s="1"/>
  <c r="T5" i="69"/>
  <c r="U5" i="69" s="1"/>
  <c r="W5" i="69" s="1"/>
  <c r="O5" i="69"/>
  <c r="N5" i="69"/>
  <c r="G5" i="69"/>
  <c r="D5" i="69"/>
  <c r="E5" i="69" s="1"/>
  <c r="L5" i="69" s="1"/>
  <c r="K5" i="69" s="1"/>
  <c r="T4" i="69"/>
  <c r="U4" i="69" s="1"/>
  <c r="W4" i="69" s="1"/>
  <c r="O4" i="69"/>
  <c r="N4" i="69"/>
  <c r="G4" i="69"/>
  <c r="D4" i="69"/>
  <c r="E4" i="69" s="1"/>
  <c r="T3" i="69"/>
  <c r="U3" i="69" s="1"/>
  <c r="W3" i="69" s="1"/>
  <c r="O3" i="69"/>
  <c r="N3" i="69"/>
  <c r="G3" i="69"/>
  <c r="D3" i="69"/>
  <c r="E3" i="69" s="1"/>
  <c r="U2" i="69"/>
  <c r="W2" i="69" s="1"/>
  <c r="T2" i="69"/>
  <c r="O2" i="69"/>
  <c r="N2" i="69"/>
  <c r="G2" i="69"/>
  <c r="D2" i="69"/>
  <c r="E2" i="69" s="1"/>
  <c r="N129" i="67"/>
  <c r="N128" i="67"/>
  <c r="N127" i="67"/>
  <c r="N126" i="67"/>
  <c r="N125" i="67"/>
  <c r="N124" i="67"/>
  <c r="N123" i="67"/>
  <c r="N122" i="67"/>
  <c r="N121" i="67"/>
  <c r="N120" i="67"/>
  <c r="N119" i="67"/>
  <c r="N118" i="67"/>
  <c r="N117" i="67"/>
  <c r="N116" i="67"/>
  <c r="N115" i="67"/>
  <c r="N114" i="67"/>
  <c r="N113" i="67"/>
  <c r="N112" i="67"/>
  <c r="N111" i="67"/>
  <c r="N110" i="67"/>
  <c r="N109" i="67"/>
  <c r="N108" i="67"/>
  <c r="N107" i="67"/>
  <c r="N106" i="67"/>
  <c r="N105" i="67"/>
  <c r="N104" i="67"/>
  <c r="N103" i="67"/>
  <c r="N102" i="67"/>
  <c r="N101" i="67"/>
  <c r="N100" i="67"/>
  <c r="N99" i="67"/>
  <c r="N98" i="67"/>
  <c r="N97" i="67"/>
  <c r="N96" i="67"/>
  <c r="N95" i="67"/>
  <c r="N94" i="67"/>
  <c r="N93" i="67"/>
  <c r="N92" i="67"/>
  <c r="N91" i="67"/>
  <c r="N90" i="67"/>
  <c r="N89" i="67"/>
  <c r="N88" i="67"/>
  <c r="N87" i="67"/>
  <c r="N86" i="67"/>
  <c r="N85" i="67"/>
  <c r="N84" i="67"/>
  <c r="N83" i="67"/>
  <c r="N82" i="67"/>
  <c r="N81" i="67"/>
  <c r="N80" i="67"/>
  <c r="N79" i="67"/>
  <c r="N78" i="67"/>
  <c r="N77" i="67"/>
  <c r="N76" i="67"/>
  <c r="N75" i="67"/>
  <c r="N74" i="67"/>
  <c r="N73" i="67"/>
  <c r="N72" i="67"/>
  <c r="N71" i="67"/>
  <c r="N70" i="67"/>
  <c r="N69" i="67"/>
  <c r="N68" i="67"/>
  <c r="N67" i="67"/>
  <c r="N66" i="67"/>
  <c r="N65" i="67"/>
  <c r="N64" i="67"/>
  <c r="N63" i="67"/>
  <c r="N62" i="67"/>
  <c r="N61" i="67"/>
  <c r="N60" i="67"/>
  <c r="N59" i="67"/>
  <c r="N58" i="67"/>
  <c r="N57" i="67"/>
  <c r="N56" i="67"/>
  <c r="N55" i="67"/>
  <c r="N54" i="67"/>
  <c r="N53" i="67"/>
  <c r="N52" i="67"/>
  <c r="N51" i="67"/>
  <c r="N50" i="67"/>
  <c r="N49" i="67"/>
  <c r="N48" i="67"/>
  <c r="N47" i="67"/>
  <c r="N46" i="67"/>
  <c r="N45" i="67"/>
  <c r="N44" i="67"/>
  <c r="N43" i="67"/>
  <c r="N42" i="67"/>
  <c r="N41" i="67"/>
  <c r="N40" i="67"/>
  <c r="N39" i="67"/>
  <c r="N38" i="67"/>
  <c r="N37" i="67"/>
  <c r="N36" i="67"/>
  <c r="N35" i="67"/>
  <c r="N34" i="67"/>
  <c r="N33" i="67"/>
  <c r="N32" i="67"/>
  <c r="N31" i="67"/>
  <c r="N30" i="67"/>
  <c r="N29" i="67"/>
  <c r="N28" i="67"/>
  <c r="N27" i="67"/>
  <c r="N26" i="67"/>
  <c r="N25" i="67"/>
  <c r="N24" i="67"/>
  <c r="N23" i="67"/>
  <c r="N22" i="67"/>
  <c r="N21" i="67"/>
  <c r="N20" i="67"/>
  <c r="N19" i="67"/>
  <c r="N18" i="67"/>
  <c r="N17" i="67"/>
  <c r="N16" i="67"/>
  <c r="N15" i="67"/>
  <c r="N14" i="67"/>
  <c r="N13" i="67"/>
  <c r="N12" i="67"/>
  <c r="N11" i="67"/>
  <c r="N10" i="67"/>
  <c r="N9" i="67"/>
  <c r="N8" i="67"/>
  <c r="N7" i="67"/>
  <c r="N6" i="67"/>
  <c r="N5" i="67"/>
  <c r="N4" i="67"/>
  <c r="N3" i="67"/>
  <c r="N2" i="67"/>
  <c r="N129" i="68"/>
  <c r="N128" i="68"/>
  <c r="N127" i="68"/>
  <c r="N126" i="68"/>
  <c r="N125" i="68"/>
  <c r="N124" i="68"/>
  <c r="N123" i="68"/>
  <c r="N122" i="68"/>
  <c r="N121" i="68"/>
  <c r="N120" i="68"/>
  <c r="N119" i="68"/>
  <c r="N118" i="68"/>
  <c r="N117" i="68"/>
  <c r="N116" i="68"/>
  <c r="N115" i="68"/>
  <c r="N114" i="68"/>
  <c r="N113" i="68"/>
  <c r="N112" i="68"/>
  <c r="N111" i="68"/>
  <c r="N110" i="68"/>
  <c r="N109" i="68"/>
  <c r="N108" i="68"/>
  <c r="N107" i="68"/>
  <c r="N106" i="68"/>
  <c r="N105" i="68"/>
  <c r="N104" i="68"/>
  <c r="N103" i="68"/>
  <c r="N102" i="68"/>
  <c r="N101" i="68"/>
  <c r="N100" i="68"/>
  <c r="N99" i="68"/>
  <c r="N98" i="68"/>
  <c r="N97" i="68"/>
  <c r="N96" i="68"/>
  <c r="N95" i="68"/>
  <c r="N94" i="68"/>
  <c r="N93" i="68"/>
  <c r="N92" i="68"/>
  <c r="N91" i="68"/>
  <c r="N90" i="68"/>
  <c r="N89" i="68"/>
  <c r="N88" i="68"/>
  <c r="N87" i="68"/>
  <c r="N86" i="68"/>
  <c r="N85" i="68"/>
  <c r="N84" i="68"/>
  <c r="N83" i="68"/>
  <c r="N82" i="68"/>
  <c r="N81" i="68"/>
  <c r="N80" i="68"/>
  <c r="N79" i="68"/>
  <c r="N78" i="68"/>
  <c r="N77" i="68"/>
  <c r="N76" i="68"/>
  <c r="N75" i="68"/>
  <c r="N74" i="68"/>
  <c r="N73" i="68"/>
  <c r="N72" i="68"/>
  <c r="N71" i="68"/>
  <c r="N70" i="68"/>
  <c r="N69" i="68"/>
  <c r="N68" i="68"/>
  <c r="N67" i="68"/>
  <c r="N66" i="68"/>
  <c r="N65" i="68"/>
  <c r="N64" i="68"/>
  <c r="N63" i="68"/>
  <c r="N62" i="68"/>
  <c r="N61" i="68"/>
  <c r="N60" i="68"/>
  <c r="N59" i="68"/>
  <c r="N58" i="68"/>
  <c r="N57" i="68"/>
  <c r="N56" i="68"/>
  <c r="N55" i="68"/>
  <c r="N54" i="68"/>
  <c r="N53" i="68"/>
  <c r="N52" i="68"/>
  <c r="N51" i="68"/>
  <c r="N50" i="68"/>
  <c r="N49" i="68"/>
  <c r="N48" i="68"/>
  <c r="N47" i="68"/>
  <c r="N46" i="68"/>
  <c r="N45" i="68"/>
  <c r="N44" i="68"/>
  <c r="N43" i="68"/>
  <c r="N42" i="68"/>
  <c r="N41" i="68"/>
  <c r="N40" i="68"/>
  <c r="N39" i="68"/>
  <c r="N38" i="68"/>
  <c r="N37" i="68"/>
  <c r="N36" i="68"/>
  <c r="N35" i="68"/>
  <c r="N34" i="68"/>
  <c r="N33" i="68"/>
  <c r="N32" i="68"/>
  <c r="N31" i="68"/>
  <c r="N30" i="68"/>
  <c r="N29" i="68"/>
  <c r="N28" i="68"/>
  <c r="N27" i="68"/>
  <c r="N26" i="68"/>
  <c r="N25" i="68"/>
  <c r="N24" i="68"/>
  <c r="N23" i="68"/>
  <c r="N22" i="68"/>
  <c r="N21" i="68"/>
  <c r="N20" i="68"/>
  <c r="N19" i="68"/>
  <c r="N18" i="68"/>
  <c r="N17" i="68"/>
  <c r="N16" i="68"/>
  <c r="N15" i="68"/>
  <c r="N14" i="68"/>
  <c r="N13" i="68"/>
  <c r="N12" i="68"/>
  <c r="N11" i="68"/>
  <c r="N10" i="68"/>
  <c r="N9" i="68"/>
  <c r="N8" i="68"/>
  <c r="N7" i="68"/>
  <c r="N6" i="68"/>
  <c r="N5" i="68"/>
  <c r="N4" i="68"/>
  <c r="N3" i="68"/>
  <c r="N2" i="68"/>
  <c r="BB2" i="28"/>
  <c r="E3" i="68"/>
  <c r="E4" i="68"/>
  <c r="E5" i="68"/>
  <c r="E6" i="68"/>
  <c r="E7" i="68"/>
  <c r="H7" i="68" s="1"/>
  <c r="E8" i="68"/>
  <c r="E9" i="68"/>
  <c r="E10" i="68"/>
  <c r="I10" i="68" s="1"/>
  <c r="L10" i="68" s="1"/>
  <c r="E11" i="68"/>
  <c r="E12" i="68"/>
  <c r="E13" i="68"/>
  <c r="E14" i="68"/>
  <c r="E15" i="68"/>
  <c r="E16" i="68"/>
  <c r="E17" i="68"/>
  <c r="E18" i="68"/>
  <c r="I18" i="68" s="1"/>
  <c r="L18" i="68" s="1"/>
  <c r="E19" i="68"/>
  <c r="E20" i="68"/>
  <c r="E21" i="68"/>
  <c r="E22" i="68"/>
  <c r="E23" i="68"/>
  <c r="J23" i="68" s="1"/>
  <c r="K23" i="68" s="1"/>
  <c r="E24" i="68"/>
  <c r="E25" i="68"/>
  <c r="E26" i="68"/>
  <c r="I26" i="68" s="1"/>
  <c r="L26" i="68" s="1"/>
  <c r="E27" i="68"/>
  <c r="E28" i="68"/>
  <c r="E29" i="68"/>
  <c r="E30" i="68"/>
  <c r="E31" i="68"/>
  <c r="J31" i="68" s="1"/>
  <c r="E32" i="68"/>
  <c r="E33" i="68"/>
  <c r="E34" i="68"/>
  <c r="L34" i="68" s="1"/>
  <c r="I34" i="68" s="1"/>
  <c r="E35" i="68"/>
  <c r="E36" i="68"/>
  <c r="E37" i="68"/>
  <c r="E38" i="68"/>
  <c r="E39" i="68"/>
  <c r="H39" i="68" s="1"/>
  <c r="E40" i="68"/>
  <c r="E41" i="68"/>
  <c r="E42" i="68"/>
  <c r="L42" i="68" s="1"/>
  <c r="J42" i="68" s="1"/>
  <c r="E43" i="68"/>
  <c r="E44" i="68"/>
  <c r="E45" i="68"/>
  <c r="E46" i="68"/>
  <c r="E47" i="68"/>
  <c r="K47" i="68" s="1"/>
  <c r="J47" i="68" s="1"/>
  <c r="E48" i="68"/>
  <c r="E49" i="68"/>
  <c r="E50" i="68"/>
  <c r="E51" i="68"/>
  <c r="E52" i="68"/>
  <c r="E53" i="68"/>
  <c r="E54" i="68"/>
  <c r="E55" i="68"/>
  <c r="E56" i="68"/>
  <c r="E57" i="68"/>
  <c r="E58" i="68"/>
  <c r="E59" i="68"/>
  <c r="E60" i="68"/>
  <c r="E61" i="68"/>
  <c r="E62" i="68"/>
  <c r="E63" i="68"/>
  <c r="E64" i="68"/>
  <c r="E65" i="68"/>
  <c r="E66" i="68"/>
  <c r="E67" i="68"/>
  <c r="E68" i="68"/>
  <c r="E69" i="68"/>
  <c r="E70" i="68"/>
  <c r="E71" i="68"/>
  <c r="J71" i="68" s="1"/>
  <c r="E72" i="68"/>
  <c r="E73" i="68"/>
  <c r="E74" i="68"/>
  <c r="I74" i="68" s="1"/>
  <c r="L74" i="68" s="1"/>
  <c r="E75" i="68"/>
  <c r="E76" i="68"/>
  <c r="E77" i="68"/>
  <c r="E78" i="68"/>
  <c r="E79" i="68"/>
  <c r="E80" i="68"/>
  <c r="E81" i="68"/>
  <c r="E82" i="68"/>
  <c r="A82" i="68" s="1"/>
  <c r="B82" i="68" s="1"/>
  <c r="E83" i="68"/>
  <c r="E84" i="68"/>
  <c r="E85" i="68"/>
  <c r="E86" i="68"/>
  <c r="E87" i="68"/>
  <c r="J87" i="68" s="1"/>
  <c r="E88" i="68"/>
  <c r="E89" i="68"/>
  <c r="E90" i="68"/>
  <c r="E91" i="68"/>
  <c r="E92" i="68"/>
  <c r="E93" i="68"/>
  <c r="E94" i="68"/>
  <c r="E95" i="68"/>
  <c r="J95" i="68" s="1"/>
  <c r="E96" i="68"/>
  <c r="E97" i="68"/>
  <c r="E98" i="68"/>
  <c r="E99" i="68"/>
  <c r="E100" i="68"/>
  <c r="E101" i="68"/>
  <c r="E102" i="68"/>
  <c r="E103" i="68"/>
  <c r="K103" i="68" s="1"/>
  <c r="J103" i="68" s="1"/>
  <c r="E104" i="68"/>
  <c r="E105" i="68"/>
  <c r="E106" i="68"/>
  <c r="L106" i="68" s="1"/>
  <c r="E107" i="68"/>
  <c r="E108" i="68"/>
  <c r="E109" i="68"/>
  <c r="E110" i="68"/>
  <c r="E111" i="68"/>
  <c r="K111" i="68" s="1"/>
  <c r="J111" i="68" s="1"/>
  <c r="E112" i="68"/>
  <c r="E113" i="68"/>
  <c r="E114" i="68"/>
  <c r="L114" i="68" s="1"/>
  <c r="E115" i="68"/>
  <c r="E116" i="68"/>
  <c r="E117" i="68"/>
  <c r="E118" i="68"/>
  <c r="E119" i="68"/>
  <c r="K119" i="68" s="1"/>
  <c r="J119" i="68" s="1"/>
  <c r="E120" i="68"/>
  <c r="E121" i="68"/>
  <c r="E122" i="68"/>
  <c r="L122" i="68" s="1"/>
  <c r="E123" i="68"/>
  <c r="E124" i="68"/>
  <c r="E125" i="68"/>
  <c r="E126" i="68"/>
  <c r="E127" i="68"/>
  <c r="K127" i="68" s="1"/>
  <c r="J127" i="68" s="1"/>
  <c r="E128" i="68"/>
  <c r="E129" i="68"/>
  <c r="E2" i="68"/>
  <c r="H2" i="68" s="1"/>
  <c r="T132" i="68"/>
  <c r="U132" i="68" s="1"/>
  <c r="W132" i="68" s="1"/>
  <c r="U131" i="68"/>
  <c r="W131" i="68" s="1"/>
  <c r="T131" i="68"/>
  <c r="U130" i="68"/>
  <c r="W130" i="68" s="1"/>
  <c r="T130" i="68"/>
  <c r="U129" i="68"/>
  <c r="W129" i="68" s="1"/>
  <c r="T129" i="68"/>
  <c r="L129" i="68"/>
  <c r="I129" i="68"/>
  <c r="H129" i="68"/>
  <c r="G129" i="68"/>
  <c r="D129" i="68"/>
  <c r="W128" i="68"/>
  <c r="U128" i="68"/>
  <c r="T128" i="68"/>
  <c r="H128" i="68"/>
  <c r="G128" i="68"/>
  <c r="J128" i="68"/>
  <c r="I128" i="68" s="1"/>
  <c r="D128" i="68"/>
  <c r="W127" i="68"/>
  <c r="U127" i="68"/>
  <c r="T127" i="68"/>
  <c r="G127" i="68"/>
  <c r="D127" i="68"/>
  <c r="H127" i="68" s="1"/>
  <c r="T126" i="68"/>
  <c r="U126" i="68" s="1"/>
  <c r="W126" i="68" s="1"/>
  <c r="G126" i="68"/>
  <c r="D126" i="68"/>
  <c r="T125" i="68"/>
  <c r="U125" i="68" s="1"/>
  <c r="W125" i="68" s="1"/>
  <c r="G125" i="68"/>
  <c r="D125" i="68"/>
  <c r="I125" i="68" s="1"/>
  <c r="T124" i="68"/>
  <c r="U124" i="68" s="1"/>
  <c r="W124" i="68" s="1"/>
  <c r="H124" i="68"/>
  <c r="G124" i="68"/>
  <c r="D124" i="68"/>
  <c r="J124" i="68" s="1"/>
  <c r="U123" i="68"/>
  <c r="W123" i="68" s="1"/>
  <c r="T123" i="68"/>
  <c r="K123" i="68"/>
  <c r="G123" i="68"/>
  <c r="D123" i="68"/>
  <c r="H123" i="68" s="1"/>
  <c r="U122" i="68"/>
  <c r="W122" i="68" s="1"/>
  <c r="T122" i="68"/>
  <c r="G122" i="68"/>
  <c r="D122" i="68"/>
  <c r="H122" i="68" s="1"/>
  <c r="U121" i="68"/>
  <c r="W121" i="68" s="1"/>
  <c r="T121" i="68"/>
  <c r="I121" i="68"/>
  <c r="L121" i="68" s="1"/>
  <c r="H121" i="68"/>
  <c r="G121" i="68"/>
  <c r="D121" i="68"/>
  <c r="W120" i="68"/>
  <c r="U120" i="68"/>
  <c r="T120" i="68"/>
  <c r="H120" i="68"/>
  <c r="G120" i="68"/>
  <c r="J120" i="68"/>
  <c r="I120" i="68" s="1"/>
  <c r="D120" i="68"/>
  <c r="W119" i="68"/>
  <c r="U119" i="68"/>
  <c r="T119" i="68"/>
  <c r="G119" i="68"/>
  <c r="D119" i="68"/>
  <c r="H119" i="68" s="1"/>
  <c r="T118" i="68"/>
  <c r="U118" i="68" s="1"/>
  <c r="W118" i="68" s="1"/>
  <c r="G118" i="68"/>
  <c r="D118" i="68"/>
  <c r="T117" i="68"/>
  <c r="U117" i="68" s="1"/>
  <c r="W117" i="68" s="1"/>
  <c r="G117" i="68"/>
  <c r="D117" i="68"/>
  <c r="I117" i="68" s="1"/>
  <c r="T116" i="68"/>
  <c r="U116" i="68" s="1"/>
  <c r="W116" i="68" s="1"/>
  <c r="H116" i="68"/>
  <c r="G116" i="68"/>
  <c r="D116" i="68"/>
  <c r="J116" i="68" s="1"/>
  <c r="U115" i="68"/>
  <c r="W115" i="68" s="1"/>
  <c r="T115" i="68"/>
  <c r="K115" i="68"/>
  <c r="G115" i="68"/>
  <c r="D115" i="68"/>
  <c r="H115" i="68" s="1"/>
  <c r="U114" i="68"/>
  <c r="W114" i="68" s="1"/>
  <c r="T114" i="68"/>
  <c r="G114" i="68"/>
  <c r="D114" i="68"/>
  <c r="H114" i="68" s="1"/>
  <c r="U113" i="68"/>
  <c r="W113" i="68" s="1"/>
  <c r="T113" i="68"/>
  <c r="L113" i="68"/>
  <c r="I113" i="68"/>
  <c r="H113" i="68"/>
  <c r="G113" i="68"/>
  <c r="D113" i="68"/>
  <c r="W112" i="68"/>
  <c r="U112" i="68"/>
  <c r="T112" i="68"/>
  <c r="H112" i="68"/>
  <c r="G112" i="68"/>
  <c r="J112" i="68"/>
  <c r="I112" i="68" s="1"/>
  <c r="D112" i="68"/>
  <c r="W111" i="68"/>
  <c r="U111" i="68"/>
  <c r="T111" i="68"/>
  <c r="G111" i="68"/>
  <c r="D111" i="68"/>
  <c r="H111" i="68" s="1"/>
  <c r="T110" i="68"/>
  <c r="U110" i="68" s="1"/>
  <c r="W110" i="68" s="1"/>
  <c r="G110" i="68"/>
  <c r="D110" i="68"/>
  <c r="T109" i="68"/>
  <c r="U109" i="68" s="1"/>
  <c r="W109" i="68" s="1"/>
  <c r="G109" i="68"/>
  <c r="D109" i="68"/>
  <c r="I109" i="68" s="1"/>
  <c r="T108" i="68"/>
  <c r="U108" i="68" s="1"/>
  <c r="W108" i="68" s="1"/>
  <c r="H108" i="68"/>
  <c r="G108" i="68"/>
  <c r="D108" i="68"/>
  <c r="J108" i="68" s="1"/>
  <c r="U107" i="68"/>
  <c r="W107" i="68" s="1"/>
  <c r="T107" i="68"/>
  <c r="K107" i="68"/>
  <c r="G107" i="68"/>
  <c r="D107" i="68"/>
  <c r="H107" i="68" s="1"/>
  <c r="U106" i="68"/>
  <c r="W106" i="68" s="1"/>
  <c r="T106" i="68"/>
  <c r="G106" i="68"/>
  <c r="D106" i="68"/>
  <c r="H106" i="68" s="1"/>
  <c r="U105" i="68"/>
  <c r="W105" i="68" s="1"/>
  <c r="T105" i="68"/>
  <c r="I105" i="68"/>
  <c r="L105" i="68" s="1"/>
  <c r="H105" i="68"/>
  <c r="G105" i="68"/>
  <c r="D105" i="68"/>
  <c r="W104" i="68"/>
  <c r="U104" i="68"/>
  <c r="T104" i="68"/>
  <c r="H104" i="68"/>
  <c r="G104" i="68"/>
  <c r="J104" i="68"/>
  <c r="I104" i="68" s="1"/>
  <c r="D104" i="68"/>
  <c r="W103" i="68"/>
  <c r="U103" i="68"/>
  <c r="T103" i="68"/>
  <c r="G103" i="68"/>
  <c r="D103" i="68"/>
  <c r="H103" i="68" s="1"/>
  <c r="T102" i="68"/>
  <c r="U102" i="68" s="1"/>
  <c r="W102" i="68" s="1"/>
  <c r="G102" i="68"/>
  <c r="D102" i="68"/>
  <c r="T101" i="68"/>
  <c r="U101" i="68" s="1"/>
  <c r="W101" i="68" s="1"/>
  <c r="G101" i="68"/>
  <c r="D101" i="68"/>
  <c r="I101" i="68" s="1"/>
  <c r="T100" i="68"/>
  <c r="U100" i="68" s="1"/>
  <c r="W100" i="68" s="1"/>
  <c r="H100" i="68"/>
  <c r="G100" i="68"/>
  <c r="D100" i="68"/>
  <c r="J100" i="68" s="1"/>
  <c r="U99" i="68"/>
  <c r="W99" i="68" s="1"/>
  <c r="T99" i="68"/>
  <c r="G99" i="68"/>
  <c r="D99" i="68"/>
  <c r="H99" i="68" s="1"/>
  <c r="U98" i="68"/>
  <c r="W98" i="68" s="1"/>
  <c r="T98" i="68"/>
  <c r="G98" i="68"/>
  <c r="D98" i="68"/>
  <c r="U97" i="68"/>
  <c r="W97" i="68" s="1"/>
  <c r="T97" i="68"/>
  <c r="H97" i="68"/>
  <c r="G97" i="68"/>
  <c r="D97" i="68"/>
  <c r="T96" i="68"/>
  <c r="U96" i="68" s="1"/>
  <c r="W96" i="68" s="1"/>
  <c r="K96" i="68"/>
  <c r="H96" i="68"/>
  <c r="G96" i="68"/>
  <c r="A96" i="68"/>
  <c r="B96" i="68" s="1"/>
  <c r="D96" i="68"/>
  <c r="T95" i="68"/>
  <c r="U95" i="68" s="1"/>
  <c r="W95" i="68" s="1"/>
  <c r="H95" i="68"/>
  <c r="G95" i="68"/>
  <c r="D95" i="68"/>
  <c r="A95" i="68"/>
  <c r="B95" i="68" s="1"/>
  <c r="W94" i="68"/>
  <c r="T94" i="68"/>
  <c r="U94" i="68" s="1"/>
  <c r="H94" i="68"/>
  <c r="G94" i="68"/>
  <c r="D94" i="68"/>
  <c r="I94" i="68" s="1"/>
  <c r="L94" i="68" s="1"/>
  <c r="A94" i="68"/>
  <c r="B94" i="68" s="1"/>
  <c r="W93" i="68"/>
  <c r="T93" i="68"/>
  <c r="U93" i="68" s="1"/>
  <c r="L93" i="68"/>
  <c r="J93" i="68" s="1"/>
  <c r="H93" i="68"/>
  <c r="G93" i="68"/>
  <c r="D93" i="68"/>
  <c r="A93" i="68" s="1"/>
  <c r="B93" i="68"/>
  <c r="W92" i="68"/>
  <c r="T92" i="68"/>
  <c r="U92" i="68" s="1"/>
  <c r="G92" i="68"/>
  <c r="D92" i="68"/>
  <c r="W91" i="68"/>
  <c r="U91" i="68"/>
  <c r="T91" i="68"/>
  <c r="G91" i="68"/>
  <c r="A91" i="68"/>
  <c r="B91" i="68" s="1"/>
  <c r="D91" i="68"/>
  <c r="H91" i="68" s="1"/>
  <c r="W90" i="68"/>
  <c r="U90" i="68"/>
  <c r="T90" i="68"/>
  <c r="H90" i="68"/>
  <c r="G90" i="68"/>
  <c r="D90" i="68"/>
  <c r="U89" i="68"/>
  <c r="W89" i="68" s="1"/>
  <c r="T89" i="68"/>
  <c r="L89" i="68"/>
  <c r="I89" i="68" s="1"/>
  <c r="H89" i="68"/>
  <c r="G89" i="68"/>
  <c r="D89" i="68"/>
  <c r="A89" i="68"/>
  <c r="B89" i="68" s="1"/>
  <c r="T88" i="68"/>
  <c r="U88" i="68" s="1"/>
  <c r="W88" i="68" s="1"/>
  <c r="G88" i="68"/>
  <c r="D88" i="68"/>
  <c r="U87" i="68"/>
  <c r="W87" i="68" s="1"/>
  <c r="T87" i="68"/>
  <c r="G87" i="68"/>
  <c r="D87" i="68"/>
  <c r="H87" i="68" s="1"/>
  <c r="W86" i="68"/>
  <c r="T86" i="68"/>
  <c r="U86" i="68" s="1"/>
  <c r="H86" i="68"/>
  <c r="G86" i="68"/>
  <c r="D86" i="68"/>
  <c r="T85" i="68"/>
  <c r="U85" i="68" s="1"/>
  <c r="W85" i="68" s="1"/>
  <c r="L85" i="68"/>
  <c r="K85" i="68" s="1"/>
  <c r="J85" i="68"/>
  <c r="H85" i="68"/>
  <c r="G85" i="68"/>
  <c r="D85" i="68"/>
  <c r="A85" i="68" s="1"/>
  <c r="B85" i="68" s="1"/>
  <c r="T84" i="68"/>
  <c r="U84" i="68" s="1"/>
  <c r="W84" i="68" s="1"/>
  <c r="G84" i="68"/>
  <c r="D84" i="68"/>
  <c r="H84" i="68" s="1"/>
  <c r="W83" i="68"/>
  <c r="U83" i="68"/>
  <c r="T83" i="68"/>
  <c r="G83" i="68"/>
  <c r="J83" i="68"/>
  <c r="L83" i="68" s="1"/>
  <c r="D83" i="68"/>
  <c r="H83" i="68" s="1"/>
  <c r="A83" i="68"/>
  <c r="B83" i="68" s="1"/>
  <c r="W82" i="68"/>
  <c r="U82" i="68"/>
  <c r="T82" i="68"/>
  <c r="H82" i="68"/>
  <c r="G82" i="68"/>
  <c r="D82" i="68"/>
  <c r="U81" i="68"/>
  <c r="W81" i="68" s="1"/>
  <c r="T81" i="68"/>
  <c r="G81" i="68"/>
  <c r="D81" i="68"/>
  <c r="U80" i="68"/>
  <c r="W80" i="68" s="1"/>
  <c r="T80" i="68"/>
  <c r="G80" i="68"/>
  <c r="D80" i="68"/>
  <c r="H80" i="68" s="1"/>
  <c r="T79" i="68"/>
  <c r="U79" i="68" s="1"/>
  <c r="W79" i="68" s="1"/>
  <c r="H79" i="68"/>
  <c r="G79" i="68"/>
  <c r="A79" i="68"/>
  <c r="B79" i="68" s="1"/>
  <c r="D79" i="68"/>
  <c r="T78" i="68"/>
  <c r="U78" i="68" s="1"/>
  <c r="W78" i="68" s="1"/>
  <c r="K78" i="68"/>
  <c r="H78" i="68"/>
  <c r="G78" i="68"/>
  <c r="D78" i="68"/>
  <c r="I78" i="68" s="1"/>
  <c r="L78" i="68" s="1"/>
  <c r="A78" i="68"/>
  <c r="B78" i="68" s="1"/>
  <c r="T77" i="68"/>
  <c r="U77" i="68" s="1"/>
  <c r="W77" i="68" s="1"/>
  <c r="G77" i="68"/>
  <c r="D77" i="68"/>
  <c r="U76" i="68"/>
  <c r="W76" i="68" s="1"/>
  <c r="T76" i="68"/>
  <c r="G76" i="68"/>
  <c r="D76" i="68"/>
  <c r="W75" i="68"/>
  <c r="U75" i="68"/>
  <c r="T75" i="68"/>
  <c r="G75" i="68"/>
  <c r="A75" i="68"/>
  <c r="B75" i="68" s="1"/>
  <c r="D75" i="68"/>
  <c r="H75" i="68" s="1"/>
  <c r="W74" i="68"/>
  <c r="U74" i="68"/>
  <c r="T74" i="68"/>
  <c r="H74" i="68"/>
  <c r="G74" i="68"/>
  <c r="D74" i="68"/>
  <c r="U73" i="68"/>
  <c r="W73" i="68" s="1"/>
  <c r="T73" i="68"/>
  <c r="G73" i="68"/>
  <c r="D73" i="68"/>
  <c r="H73" i="68" s="1"/>
  <c r="T72" i="68"/>
  <c r="U72" i="68" s="1"/>
  <c r="W72" i="68" s="1"/>
  <c r="H72" i="68"/>
  <c r="G72" i="68"/>
  <c r="D72" i="68"/>
  <c r="K72" i="68" s="1"/>
  <c r="L72" i="68" s="1"/>
  <c r="A72" i="68"/>
  <c r="B72" i="68" s="1"/>
  <c r="U71" i="68"/>
  <c r="W71" i="68" s="1"/>
  <c r="T71" i="68"/>
  <c r="H71" i="68"/>
  <c r="G71" i="68"/>
  <c r="D71" i="68"/>
  <c r="W70" i="68"/>
  <c r="T70" i="68"/>
  <c r="U70" i="68" s="1"/>
  <c r="G70" i="68"/>
  <c r="D70" i="68"/>
  <c r="I70" i="68" s="1"/>
  <c r="G69" i="68"/>
  <c r="D69" i="68"/>
  <c r="H68" i="68"/>
  <c r="G68" i="68"/>
  <c r="K68" i="68"/>
  <c r="D68" i="68"/>
  <c r="A68" i="68"/>
  <c r="B68" i="68" s="1"/>
  <c r="G67" i="68"/>
  <c r="D67" i="68"/>
  <c r="H67" i="68" s="1"/>
  <c r="G66" i="68"/>
  <c r="D66" i="68"/>
  <c r="G65" i="68"/>
  <c r="D65" i="68"/>
  <c r="G64" i="68"/>
  <c r="D64" i="68"/>
  <c r="H64" i="68" s="1"/>
  <c r="G63" i="68"/>
  <c r="D63" i="68"/>
  <c r="G62" i="68"/>
  <c r="D62" i="68"/>
  <c r="G61" i="68"/>
  <c r="D61" i="68"/>
  <c r="J60" i="68"/>
  <c r="I60" i="68" s="1"/>
  <c r="G60" i="68"/>
  <c r="D60" i="68"/>
  <c r="H60" i="68" s="1"/>
  <c r="G59" i="68"/>
  <c r="D59" i="68"/>
  <c r="G58" i="68"/>
  <c r="D58" i="68"/>
  <c r="G57" i="68"/>
  <c r="D57" i="68"/>
  <c r="G56" i="68"/>
  <c r="D56" i="68"/>
  <c r="H56" i="68" s="1"/>
  <c r="G55" i="68"/>
  <c r="D55" i="68"/>
  <c r="G54" i="68"/>
  <c r="L54" i="68"/>
  <c r="D54" i="68"/>
  <c r="G53" i="68"/>
  <c r="I53" i="68"/>
  <c r="J53" i="68" s="1"/>
  <c r="D53" i="68"/>
  <c r="J52" i="68"/>
  <c r="H52" i="68"/>
  <c r="G52" i="68"/>
  <c r="D52" i="68"/>
  <c r="H51" i="68"/>
  <c r="G51" i="68"/>
  <c r="K51" i="68"/>
  <c r="J51" i="68" s="1"/>
  <c r="D51" i="68"/>
  <c r="G50" i="68"/>
  <c r="L50" i="68"/>
  <c r="J50" i="68" s="1"/>
  <c r="D50" i="68"/>
  <c r="G49" i="68"/>
  <c r="I49" i="68"/>
  <c r="D49" i="68"/>
  <c r="J48" i="68"/>
  <c r="H48" i="68"/>
  <c r="G48" i="68"/>
  <c r="D48" i="68"/>
  <c r="G47" i="68"/>
  <c r="D47" i="68"/>
  <c r="G46" i="68"/>
  <c r="L46" i="68"/>
  <c r="D46" i="68"/>
  <c r="G45" i="68"/>
  <c r="I45" i="68"/>
  <c r="J45" i="68" s="1"/>
  <c r="D45" i="68"/>
  <c r="J44" i="68"/>
  <c r="H44" i="68"/>
  <c r="G44" i="68"/>
  <c r="D44" i="68"/>
  <c r="H43" i="68"/>
  <c r="G43" i="68"/>
  <c r="K43" i="68"/>
  <c r="J43" i="68" s="1"/>
  <c r="D43" i="68"/>
  <c r="G42" i="68"/>
  <c r="D42" i="68"/>
  <c r="G41" i="68"/>
  <c r="I41" i="68"/>
  <c r="D41" i="68"/>
  <c r="J40" i="68"/>
  <c r="H40" i="68"/>
  <c r="G40" i="68"/>
  <c r="D40" i="68"/>
  <c r="G39" i="68"/>
  <c r="K39" i="68"/>
  <c r="J39" i="68" s="1"/>
  <c r="D39" i="68"/>
  <c r="G38" i="68"/>
  <c r="L38" i="68"/>
  <c r="I38" i="68" s="1"/>
  <c r="D38" i="68"/>
  <c r="H37" i="68"/>
  <c r="G37" i="68"/>
  <c r="I37" i="68"/>
  <c r="L37" i="68" s="1"/>
  <c r="D37" i="68"/>
  <c r="G36" i="68"/>
  <c r="J36" i="68"/>
  <c r="D36" i="68"/>
  <c r="K35" i="68"/>
  <c r="J35" i="68" s="1"/>
  <c r="H35" i="68"/>
  <c r="G35" i="68"/>
  <c r="D35" i="68"/>
  <c r="G34" i="68"/>
  <c r="D34" i="68"/>
  <c r="H33" i="68"/>
  <c r="G33" i="68"/>
  <c r="L33" i="68"/>
  <c r="I33" i="68" s="1"/>
  <c r="D33" i="68"/>
  <c r="K32" i="68"/>
  <c r="G32" i="68"/>
  <c r="H32" i="68"/>
  <c r="D32" i="68"/>
  <c r="G31" i="68"/>
  <c r="D31" i="68"/>
  <c r="G30" i="68"/>
  <c r="I30" i="68"/>
  <c r="L30" i="68" s="1"/>
  <c r="D30" i="68"/>
  <c r="H29" i="68"/>
  <c r="G29" i="68"/>
  <c r="L29" i="68"/>
  <c r="I29" i="68" s="1"/>
  <c r="D29" i="68"/>
  <c r="K28" i="68"/>
  <c r="J28" i="68" s="1"/>
  <c r="G28" i="68"/>
  <c r="H28" i="68"/>
  <c r="D28" i="68"/>
  <c r="J27" i="68"/>
  <c r="K27" i="68" s="1"/>
  <c r="H27" i="68"/>
  <c r="G27" i="68"/>
  <c r="D27" i="68"/>
  <c r="G26" i="68"/>
  <c r="D26" i="68"/>
  <c r="H25" i="68"/>
  <c r="G25" i="68"/>
  <c r="L25" i="68"/>
  <c r="I25" i="68" s="1"/>
  <c r="D25" i="68"/>
  <c r="K24" i="68"/>
  <c r="G24" i="68"/>
  <c r="H24" i="68"/>
  <c r="D24" i="68"/>
  <c r="G23" i="68"/>
  <c r="D23" i="68"/>
  <c r="G22" i="68"/>
  <c r="I22" i="68"/>
  <c r="L22" i="68" s="1"/>
  <c r="D22" i="68"/>
  <c r="H21" i="68"/>
  <c r="G21" i="68"/>
  <c r="L21" i="68"/>
  <c r="I21" i="68" s="1"/>
  <c r="D21" i="68"/>
  <c r="K20" i="68"/>
  <c r="G20" i="68"/>
  <c r="H20" i="68"/>
  <c r="D20" i="68"/>
  <c r="J19" i="68"/>
  <c r="K19" i="68" s="1"/>
  <c r="H19" i="68"/>
  <c r="G19" i="68"/>
  <c r="D19" i="68"/>
  <c r="G18" i="68"/>
  <c r="D18" i="68"/>
  <c r="G17" i="68"/>
  <c r="D17" i="68"/>
  <c r="K16" i="68"/>
  <c r="J16" i="68" s="1"/>
  <c r="G16" i="68"/>
  <c r="H16" i="68"/>
  <c r="D16" i="68"/>
  <c r="G15" i="68"/>
  <c r="D15" i="68"/>
  <c r="G14" i="68"/>
  <c r="I14" i="68"/>
  <c r="L14" i="68" s="1"/>
  <c r="D14" i="68"/>
  <c r="G13" i="68"/>
  <c r="D13" i="68"/>
  <c r="K12" i="68"/>
  <c r="G12" i="68"/>
  <c r="H12" i="68"/>
  <c r="D12" i="68"/>
  <c r="G11" i="68"/>
  <c r="D11" i="68"/>
  <c r="G10" i="68"/>
  <c r="D10" i="68"/>
  <c r="T9" i="68"/>
  <c r="U9" i="68" s="1"/>
  <c r="W9" i="68" s="1"/>
  <c r="O9" i="68"/>
  <c r="G9" i="68"/>
  <c r="H9" i="68"/>
  <c r="D9" i="68"/>
  <c r="T8" i="68"/>
  <c r="U8" i="68" s="1"/>
  <c r="W8" i="68" s="1"/>
  <c r="O8" i="68"/>
  <c r="K8" i="68"/>
  <c r="G8" i="68"/>
  <c r="H8" i="68"/>
  <c r="D8" i="68"/>
  <c r="T7" i="68"/>
  <c r="U7" i="68" s="1"/>
  <c r="W7" i="68" s="1"/>
  <c r="O7" i="68"/>
  <c r="J7" i="68"/>
  <c r="K40" i="68" s="1"/>
  <c r="G7" i="68"/>
  <c r="D7" i="68"/>
  <c r="T6" i="68"/>
  <c r="U6" i="68" s="1"/>
  <c r="W6" i="68" s="1"/>
  <c r="O6" i="68"/>
  <c r="G6" i="68"/>
  <c r="I6" i="68"/>
  <c r="L6" i="68" s="1"/>
  <c r="D6" i="68"/>
  <c r="T5" i="68"/>
  <c r="U5" i="68" s="1"/>
  <c r="W5" i="68" s="1"/>
  <c r="O5" i="68"/>
  <c r="G5" i="68"/>
  <c r="H5" i="68"/>
  <c r="D5" i="68"/>
  <c r="T4" i="68"/>
  <c r="U4" i="68" s="1"/>
  <c r="W4" i="68" s="1"/>
  <c r="O4" i="68"/>
  <c r="K4" i="68"/>
  <c r="G4" i="68"/>
  <c r="H4" i="68"/>
  <c r="D4" i="68"/>
  <c r="T3" i="68"/>
  <c r="U3" i="68" s="1"/>
  <c r="W3" i="68" s="1"/>
  <c r="O3" i="68"/>
  <c r="G3" i="68"/>
  <c r="D3" i="68"/>
  <c r="T2" i="68"/>
  <c r="U2" i="68" s="1"/>
  <c r="W2" i="68" s="1"/>
  <c r="O2" i="68"/>
  <c r="G2" i="68"/>
  <c r="D2" i="68"/>
  <c r="E33" i="67"/>
  <c r="H33" i="67" s="1"/>
  <c r="T132" i="67"/>
  <c r="U132" i="67" s="1"/>
  <c r="W132" i="67" s="1"/>
  <c r="T131" i="67"/>
  <c r="U131" i="67" s="1"/>
  <c r="W131" i="67" s="1"/>
  <c r="T130" i="67"/>
  <c r="U130" i="67" s="1"/>
  <c r="W130" i="67" s="1"/>
  <c r="T129" i="67"/>
  <c r="U129" i="67" s="1"/>
  <c r="W129" i="67" s="1"/>
  <c r="G129" i="67"/>
  <c r="D129" i="67"/>
  <c r="H129" i="67" s="1"/>
  <c r="T128" i="67"/>
  <c r="U128" i="67" s="1"/>
  <c r="W128" i="67" s="1"/>
  <c r="G128" i="67"/>
  <c r="D128" i="67"/>
  <c r="E128" i="67" s="1"/>
  <c r="T127" i="67"/>
  <c r="U127" i="67" s="1"/>
  <c r="W127" i="67" s="1"/>
  <c r="G127" i="67"/>
  <c r="D127" i="67"/>
  <c r="H127" i="67" s="1"/>
  <c r="T126" i="67"/>
  <c r="U126" i="67" s="1"/>
  <c r="W126" i="67" s="1"/>
  <c r="G126" i="67"/>
  <c r="D126" i="67"/>
  <c r="E126" i="67" s="1"/>
  <c r="T125" i="67"/>
  <c r="U125" i="67" s="1"/>
  <c r="W125" i="67" s="1"/>
  <c r="G125" i="67"/>
  <c r="D125" i="67"/>
  <c r="E125" i="67" s="1"/>
  <c r="T124" i="67"/>
  <c r="U124" i="67" s="1"/>
  <c r="W124" i="67" s="1"/>
  <c r="G124" i="67"/>
  <c r="D124" i="67"/>
  <c r="H124" i="67" s="1"/>
  <c r="T123" i="67"/>
  <c r="U123" i="67" s="1"/>
  <c r="W123" i="67" s="1"/>
  <c r="G123" i="67"/>
  <c r="D123" i="67"/>
  <c r="E123" i="67" s="1"/>
  <c r="K123" i="67" s="1"/>
  <c r="T122" i="67"/>
  <c r="U122" i="67" s="1"/>
  <c r="W122" i="67" s="1"/>
  <c r="G122" i="67"/>
  <c r="D122" i="67"/>
  <c r="H122" i="67" s="1"/>
  <c r="T121" i="67"/>
  <c r="U121" i="67" s="1"/>
  <c r="W121" i="67" s="1"/>
  <c r="G121" i="67"/>
  <c r="D121" i="67"/>
  <c r="H121" i="67" s="1"/>
  <c r="T120" i="67"/>
  <c r="U120" i="67" s="1"/>
  <c r="W120" i="67" s="1"/>
  <c r="G120" i="67"/>
  <c r="D120" i="67"/>
  <c r="E120" i="67" s="1"/>
  <c r="T119" i="67"/>
  <c r="U119" i="67" s="1"/>
  <c r="W119" i="67" s="1"/>
  <c r="G119" i="67"/>
  <c r="D119" i="67"/>
  <c r="H119" i="67" s="1"/>
  <c r="T118" i="67"/>
  <c r="U118" i="67" s="1"/>
  <c r="W118" i="67" s="1"/>
  <c r="G118" i="67"/>
  <c r="D118" i="67"/>
  <c r="E118" i="67" s="1"/>
  <c r="T117" i="67"/>
  <c r="U117" i="67" s="1"/>
  <c r="W117" i="67" s="1"/>
  <c r="G117" i="67"/>
  <c r="D117" i="67"/>
  <c r="H117" i="67" s="1"/>
  <c r="T116" i="67"/>
  <c r="U116" i="67" s="1"/>
  <c r="W116" i="67" s="1"/>
  <c r="G116" i="67"/>
  <c r="D116" i="67"/>
  <c r="E116" i="67" s="1"/>
  <c r="T115" i="67"/>
  <c r="U115" i="67" s="1"/>
  <c r="W115" i="67" s="1"/>
  <c r="G115" i="67"/>
  <c r="D115" i="67"/>
  <c r="H115" i="67" s="1"/>
  <c r="T114" i="67"/>
  <c r="U114" i="67" s="1"/>
  <c r="W114" i="67" s="1"/>
  <c r="G114" i="67"/>
  <c r="D114" i="67"/>
  <c r="H114" i="67" s="1"/>
  <c r="T113" i="67"/>
  <c r="U113" i="67" s="1"/>
  <c r="W113" i="67" s="1"/>
  <c r="G113" i="67"/>
  <c r="D113" i="67"/>
  <c r="H113" i="67" s="1"/>
  <c r="T112" i="67"/>
  <c r="U112" i="67" s="1"/>
  <c r="W112" i="67" s="1"/>
  <c r="G112" i="67"/>
  <c r="D112" i="67"/>
  <c r="E112" i="67" s="1"/>
  <c r="T111" i="67"/>
  <c r="U111" i="67" s="1"/>
  <c r="W111" i="67" s="1"/>
  <c r="G111" i="67"/>
  <c r="D111" i="67"/>
  <c r="H111" i="67" s="1"/>
  <c r="T110" i="67"/>
  <c r="U110" i="67" s="1"/>
  <c r="W110" i="67" s="1"/>
  <c r="G110" i="67"/>
  <c r="D110" i="67"/>
  <c r="E110" i="67" s="1"/>
  <c r="T109" i="67"/>
  <c r="U109" i="67" s="1"/>
  <c r="W109" i="67" s="1"/>
  <c r="G109" i="67"/>
  <c r="D109" i="67"/>
  <c r="E109" i="67" s="1"/>
  <c r="T108" i="67"/>
  <c r="U108" i="67" s="1"/>
  <c r="W108" i="67" s="1"/>
  <c r="G108" i="67"/>
  <c r="D108" i="67"/>
  <c r="E108" i="67" s="1"/>
  <c r="J108" i="67" s="1"/>
  <c r="L108" i="67" s="1"/>
  <c r="T107" i="67"/>
  <c r="U107" i="67" s="1"/>
  <c r="W107" i="67" s="1"/>
  <c r="G107" i="67"/>
  <c r="D107" i="67"/>
  <c r="H107" i="67" s="1"/>
  <c r="T106" i="67"/>
  <c r="U106" i="67" s="1"/>
  <c r="W106" i="67" s="1"/>
  <c r="G106" i="67"/>
  <c r="D106" i="67"/>
  <c r="H106" i="67" s="1"/>
  <c r="T105" i="67"/>
  <c r="U105" i="67" s="1"/>
  <c r="W105" i="67" s="1"/>
  <c r="G105" i="67"/>
  <c r="D105" i="67"/>
  <c r="H105" i="67" s="1"/>
  <c r="T104" i="67"/>
  <c r="U104" i="67" s="1"/>
  <c r="W104" i="67" s="1"/>
  <c r="G104" i="67"/>
  <c r="D104" i="67"/>
  <c r="E104" i="67" s="1"/>
  <c r="T103" i="67"/>
  <c r="U103" i="67" s="1"/>
  <c r="W103" i="67" s="1"/>
  <c r="G103" i="67"/>
  <c r="D103" i="67"/>
  <c r="E103" i="67" s="1"/>
  <c r="T102" i="67"/>
  <c r="U102" i="67" s="1"/>
  <c r="W102" i="67" s="1"/>
  <c r="G102" i="67"/>
  <c r="D102" i="67"/>
  <c r="E102" i="67" s="1"/>
  <c r="T101" i="67"/>
  <c r="U101" i="67" s="1"/>
  <c r="W101" i="67" s="1"/>
  <c r="G101" i="67"/>
  <c r="D101" i="67"/>
  <c r="E101" i="67" s="1"/>
  <c r="T100" i="67"/>
  <c r="U100" i="67" s="1"/>
  <c r="W100" i="67" s="1"/>
  <c r="G100" i="67"/>
  <c r="D100" i="67"/>
  <c r="E100" i="67" s="1"/>
  <c r="J100" i="67" s="1"/>
  <c r="L100" i="67" s="1"/>
  <c r="T99" i="67"/>
  <c r="U99" i="67" s="1"/>
  <c r="W99" i="67" s="1"/>
  <c r="G99" i="67"/>
  <c r="D99" i="67"/>
  <c r="H99" i="67" s="1"/>
  <c r="T98" i="67"/>
  <c r="U98" i="67" s="1"/>
  <c r="W98" i="67" s="1"/>
  <c r="G98" i="67"/>
  <c r="D98" i="67"/>
  <c r="H98" i="67" s="1"/>
  <c r="T97" i="67"/>
  <c r="U97" i="67" s="1"/>
  <c r="W97" i="67" s="1"/>
  <c r="G97" i="67"/>
  <c r="D97" i="67"/>
  <c r="H97" i="67" s="1"/>
  <c r="T96" i="67"/>
  <c r="U96" i="67" s="1"/>
  <c r="W96" i="67" s="1"/>
  <c r="G96" i="67"/>
  <c r="D96" i="67"/>
  <c r="H96" i="67" s="1"/>
  <c r="T95" i="67"/>
  <c r="U95" i="67" s="1"/>
  <c r="W95" i="67" s="1"/>
  <c r="G95" i="67"/>
  <c r="D95" i="67"/>
  <c r="E95" i="67" s="1"/>
  <c r="T94" i="67"/>
  <c r="U94" i="67" s="1"/>
  <c r="W94" i="67" s="1"/>
  <c r="G94" i="67"/>
  <c r="D94" i="67"/>
  <c r="E94" i="67" s="1"/>
  <c r="T93" i="67"/>
  <c r="U93" i="67" s="1"/>
  <c r="W93" i="67" s="1"/>
  <c r="G93" i="67"/>
  <c r="D93" i="67"/>
  <c r="H93" i="67" s="1"/>
  <c r="T92" i="67"/>
  <c r="U92" i="67" s="1"/>
  <c r="W92" i="67" s="1"/>
  <c r="H92" i="67"/>
  <c r="G92" i="67"/>
  <c r="D92" i="67"/>
  <c r="E92" i="67" s="1"/>
  <c r="T91" i="67"/>
  <c r="U91" i="67" s="1"/>
  <c r="W91" i="67" s="1"/>
  <c r="G91" i="67"/>
  <c r="D91" i="67"/>
  <c r="E91" i="67" s="1"/>
  <c r="T90" i="67"/>
  <c r="U90" i="67" s="1"/>
  <c r="W90" i="67" s="1"/>
  <c r="G90" i="67"/>
  <c r="D90" i="67"/>
  <c r="E90" i="67" s="1"/>
  <c r="T89" i="67"/>
  <c r="U89" i="67" s="1"/>
  <c r="W89" i="67" s="1"/>
  <c r="G89" i="67"/>
  <c r="D89" i="67"/>
  <c r="H89" i="67" s="1"/>
  <c r="T88" i="67"/>
  <c r="U88" i="67" s="1"/>
  <c r="W88" i="67" s="1"/>
  <c r="G88" i="67"/>
  <c r="D88" i="67"/>
  <c r="H88" i="67" s="1"/>
  <c r="T87" i="67"/>
  <c r="U87" i="67" s="1"/>
  <c r="W87" i="67" s="1"/>
  <c r="G87" i="67"/>
  <c r="D87" i="67"/>
  <c r="E87" i="67" s="1"/>
  <c r="T86" i="67"/>
  <c r="U86" i="67" s="1"/>
  <c r="W86" i="67" s="1"/>
  <c r="G86" i="67"/>
  <c r="D86" i="67"/>
  <c r="E86" i="67" s="1"/>
  <c r="T85" i="67"/>
  <c r="U85" i="67" s="1"/>
  <c r="W85" i="67" s="1"/>
  <c r="G85" i="67"/>
  <c r="D85" i="67"/>
  <c r="H85" i="67" s="1"/>
  <c r="T84" i="67"/>
  <c r="U84" i="67" s="1"/>
  <c r="W84" i="67" s="1"/>
  <c r="G84" i="67"/>
  <c r="D84" i="67"/>
  <c r="E84" i="67" s="1"/>
  <c r="T83" i="67"/>
  <c r="U83" i="67" s="1"/>
  <c r="W83" i="67" s="1"/>
  <c r="G83" i="67"/>
  <c r="D83" i="67"/>
  <c r="E83" i="67" s="1"/>
  <c r="T82" i="67"/>
  <c r="U82" i="67" s="1"/>
  <c r="W82" i="67" s="1"/>
  <c r="G82" i="67"/>
  <c r="D82" i="67"/>
  <c r="E82" i="67" s="1"/>
  <c r="T81" i="67"/>
  <c r="U81" i="67" s="1"/>
  <c r="W81" i="67" s="1"/>
  <c r="G81" i="67"/>
  <c r="D81" i="67"/>
  <c r="H81" i="67" s="1"/>
  <c r="T80" i="67"/>
  <c r="U80" i="67" s="1"/>
  <c r="W80" i="67" s="1"/>
  <c r="G80" i="67"/>
  <c r="D80" i="67"/>
  <c r="H80" i="67" s="1"/>
  <c r="T79" i="67"/>
  <c r="U79" i="67" s="1"/>
  <c r="W79" i="67" s="1"/>
  <c r="G79" i="67"/>
  <c r="D79" i="67"/>
  <c r="E79" i="67" s="1"/>
  <c r="T78" i="67"/>
  <c r="U78" i="67" s="1"/>
  <c r="W78" i="67" s="1"/>
  <c r="G78" i="67"/>
  <c r="D78" i="67"/>
  <c r="E78" i="67" s="1"/>
  <c r="T77" i="67"/>
  <c r="U77" i="67" s="1"/>
  <c r="W77" i="67" s="1"/>
  <c r="G77" i="67"/>
  <c r="D77" i="67"/>
  <c r="E77" i="67" s="1"/>
  <c r="T76" i="67"/>
  <c r="U76" i="67" s="1"/>
  <c r="W76" i="67" s="1"/>
  <c r="G76" i="67"/>
  <c r="D76" i="67"/>
  <c r="H76" i="67" s="1"/>
  <c r="T75" i="67"/>
  <c r="U75" i="67" s="1"/>
  <c r="W75" i="67" s="1"/>
  <c r="G75" i="67"/>
  <c r="D75" i="67"/>
  <c r="E75" i="67" s="1"/>
  <c r="T74" i="67"/>
  <c r="U74" i="67" s="1"/>
  <c r="W74" i="67" s="1"/>
  <c r="G74" i="67"/>
  <c r="D74" i="67"/>
  <c r="E74" i="67" s="1"/>
  <c r="T73" i="67"/>
  <c r="U73" i="67" s="1"/>
  <c r="W73" i="67" s="1"/>
  <c r="G73" i="67"/>
  <c r="D73" i="67"/>
  <c r="H73" i="67" s="1"/>
  <c r="T72" i="67"/>
  <c r="U72" i="67" s="1"/>
  <c r="W72" i="67" s="1"/>
  <c r="G72" i="67"/>
  <c r="D72" i="67"/>
  <c r="H72" i="67" s="1"/>
  <c r="T71" i="67"/>
  <c r="U71" i="67" s="1"/>
  <c r="W71" i="67" s="1"/>
  <c r="G71" i="67"/>
  <c r="D71" i="67"/>
  <c r="E71" i="67" s="1"/>
  <c r="A71" i="67" s="1"/>
  <c r="B71" i="67" s="1"/>
  <c r="T70" i="67"/>
  <c r="U70" i="67" s="1"/>
  <c r="W70" i="67" s="1"/>
  <c r="G70" i="67"/>
  <c r="D70" i="67"/>
  <c r="E70" i="67" s="1"/>
  <c r="G69" i="67"/>
  <c r="D69" i="67"/>
  <c r="E69" i="67" s="1"/>
  <c r="G68" i="67"/>
  <c r="D68" i="67"/>
  <c r="E68" i="67" s="1"/>
  <c r="G67" i="67"/>
  <c r="D67" i="67"/>
  <c r="E67" i="67" s="1"/>
  <c r="G66" i="67"/>
  <c r="D66" i="67"/>
  <c r="H66" i="67" s="1"/>
  <c r="G65" i="67"/>
  <c r="D65" i="67"/>
  <c r="E65" i="67" s="1"/>
  <c r="H65" i="67" s="1"/>
  <c r="G64" i="67"/>
  <c r="D64" i="67"/>
  <c r="E64" i="67" s="1"/>
  <c r="J64" i="67" s="1"/>
  <c r="G63" i="67"/>
  <c r="D63" i="67"/>
  <c r="E63" i="67" s="1"/>
  <c r="H63" i="67" s="1"/>
  <c r="G62" i="67"/>
  <c r="D62" i="67"/>
  <c r="E62" i="67" s="1"/>
  <c r="G61" i="67"/>
  <c r="D61" i="67"/>
  <c r="E61" i="67" s="1"/>
  <c r="G60" i="67"/>
  <c r="D60" i="67"/>
  <c r="E60" i="67" s="1"/>
  <c r="G59" i="67"/>
  <c r="D59" i="67"/>
  <c r="E59" i="67" s="1"/>
  <c r="K59" i="67" s="1"/>
  <c r="G58" i="67"/>
  <c r="D58" i="67"/>
  <c r="E58" i="67" s="1"/>
  <c r="L58" i="67" s="1"/>
  <c r="G57" i="67"/>
  <c r="D57" i="67"/>
  <c r="E57" i="67" s="1"/>
  <c r="H57" i="67" s="1"/>
  <c r="G56" i="67"/>
  <c r="D56" i="67"/>
  <c r="E56" i="67" s="1"/>
  <c r="G55" i="67"/>
  <c r="D55" i="67"/>
  <c r="E55" i="67" s="1"/>
  <c r="K55" i="67" s="1"/>
  <c r="G54" i="67"/>
  <c r="D54" i="67"/>
  <c r="E54" i="67" s="1"/>
  <c r="L54" i="67" s="1"/>
  <c r="I54" i="67" s="1"/>
  <c r="G53" i="67"/>
  <c r="D53" i="67"/>
  <c r="E53" i="67" s="1"/>
  <c r="G52" i="67"/>
  <c r="D52" i="67"/>
  <c r="E52" i="67" s="1"/>
  <c r="G51" i="67"/>
  <c r="D51" i="67"/>
  <c r="E51" i="67" s="1"/>
  <c r="K51" i="67" s="1"/>
  <c r="G50" i="67"/>
  <c r="D50" i="67"/>
  <c r="E50" i="67" s="1"/>
  <c r="L50" i="67" s="1"/>
  <c r="G49" i="67"/>
  <c r="D49" i="67"/>
  <c r="E49" i="67" s="1"/>
  <c r="H49" i="67" s="1"/>
  <c r="G48" i="67"/>
  <c r="D48" i="67"/>
  <c r="E48" i="67" s="1"/>
  <c r="H48" i="67" s="1"/>
  <c r="G47" i="67"/>
  <c r="D47" i="67"/>
  <c r="E47" i="67" s="1"/>
  <c r="H47" i="67" s="1"/>
  <c r="G46" i="67"/>
  <c r="D46" i="67"/>
  <c r="G45" i="67"/>
  <c r="D45" i="67"/>
  <c r="E45" i="67" s="1"/>
  <c r="G44" i="67"/>
  <c r="D44" i="67"/>
  <c r="G43" i="67"/>
  <c r="D43" i="67"/>
  <c r="G42" i="67"/>
  <c r="D42" i="67"/>
  <c r="E42" i="67" s="1"/>
  <c r="G41" i="67"/>
  <c r="D41" i="67"/>
  <c r="E41" i="67" s="1"/>
  <c r="I41" i="67" s="1"/>
  <c r="K41" i="67" s="1"/>
  <c r="G40" i="67"/>
  <c r="D40" i="67"/>
  <c r="G39" i="67"/>
  <c r="D39" i="67"/>
  <c r="E39" i="67" s="1"/>
  <c r="H39" i="67" s="1"/>
  <c r="G38" i="67"/>
  <c r="D38" i="67"/>
  <c r="E38" i="67" s="1"/>
  <c r="G37" i="67"/>
  <c r="D37" i="67"/>
  <c r="E37" i="67" s="1"/>
  <c r="G36" i="67"/>
  <c r="D36" i="67"/>
  <c r="G35" i="67"/>
  <c r="D35" i="67"/>
  <c r="G34" i="67"/>
  <c r="D34" i="67"/>
  <c r="E34" i="67" s="1"/>
  <c r="H34" i="67" s="1"/>
  <c r="G33" i="67"/>
  <c r="D33" i="67"/>
  <c r="G32" i="67"/>
  <c r="D32" i="67"/>
  <c r="E32" i="67" s="1"/>
  <c r="K32" i="67" s="1"/>
  <c r="I32" i="67" s="1"/>
  <c r="G31" i="67"/>
  <c r="D31" i="67"/>
  <c r="E31" i="67" s="1"/>
  <c r="H31" i="67" s="1"/>
  <c r="G30" i="67"/>
  <c r="D30" i="67"/>
  <c r="E30" i="67" s="1"/>
  <c r="G29" i="67"/>
  <c r="D29" i="67"/>
  <c r="G28" i="67"/>
  <c r="D28" i="67"/>
  <c r="G27" i="67"/>
  <c r="D27" i="67"/>
  <c r="G26" i="67"/>
  <c r="D26" i="67"/>
  <c r="E26" i="67" s="1"/>
  <c r="H26" i="67" s="1"/>
  <c r="G25" i="67"/>
  <c r="D25" i="67"/>
  <c r="E25" i="67" s="1"/>
  <c r="H25" i="67" s="1"/>
  <c r="G24" i="67"/>
  <c r="D24" i="67"/>
  <c r="E24" i="67" s="1"/>
  <c r="K24" i="67" s="1"/>
  <c r="I24" i="67" s="1"/>
  <c r="G23" i="67"/>
  <c r="D23" i="67"/>
  <c r="E23" i="67" s="1"/>
  <c r="H23" i="67" s="1"/>
  <c r="G22" i="67"/>
  <c r="D22" i="67"/>
  <c r="E22" i="67" s="1"/>
  <c r="G21" i="67"/>
  <c r="D21" i="67"/>
  <c r="G20" i="67"/>
  <c r="D20" i="67"/>
  <c r="G19" i="67"/>
  <c r="D19" i="67"/>
  <c r="G18" i="67"/>
  <c r="D18" i="67"/>
  <c r="E18" i="67" s="1"/>
  <c r="I18" i="67" s="1"/>
  <c r="K18" i="67" s="1"/>
  <c r="G17" i="67"/>
  <c r="D17" i="67"/>
  <c r="E17" i="67" s="1"/>
  <c r="H17" i="67" s="1"/>
  <c r="G16" i="67"/>
  <c r="D16" i="67"/>
  <c r="E16" i="67" s="1"/>
  <c r="K16" i="67" s="1"/>
  <c r="I16" i="67" s="1"/>
  <c r="G15" i="67"/>
  <c r="D15" i="67"/>
  <c r="E15" i="67" s="1"/>
  <c r="H15" i="67" s="1"/>
  <c r="G14" i="67"/>
  <c r="D14" i="67"/>
  <c r="G13" i="67"/>
  <c r="D13" i="67"/>
  <c r="E13" i="67" s="1"/>
  <c r="G12" i="67"/>
  <c r="D12" i="67"/>
  <c r="G11" i="67"/>
  <c r="D11" i="67"/>
  <c r="G10" i="67"/>
  <c r="D10" i="67"/>
  <c r="E10" i="67" s="1"/>
  <c r="I10" i="67" s="1"/>
  <c r="K10" i="67" s="1"/>
  <c r="T9" i="67"/>
  <c r="U9" i="67" s="1"/>
  <c r="W9" i="67" s="1"/>
  <c r="O9" i="67"/>
  <c r="G9" i="67"/>
  <c r="D9" i="67"/>
  <c r="E9" i="67" s="1"/>
  <c r="L9" i="67" s="1"/>
  <c r="T8" i="67"/>
  <c r="U8" i="67" s="1"/>
  <c r="W8" i="67" s="1"/>
  <c r="O8" i="67"/>
  <c r="G8" i="67"/>
  <c r="D8" i="67"/>
  <c r="E8" i="67" s="1"/>
  <c r="T7" i="67"/>
  <c r="U7" i="67" s="1"/>
  <c r="W7" i="67" s="1"/>
  <c r="O7" i="67"/>
  <c r="G7" i="67"/>
  <c r="D7" i="67"/>
  <c r="E7" i="67" s="1"/>
  <c r="T6" i="67"/>
  <c r="U6" i="67" s="1"/>
  <c r="W6" i="67" s="1"/>
  <c r="O6" i="67"/>
  <c r="G6" i="67"/>
  <c r="D6" i="67"/>
  <c r="E6" i="67" s="1"/>
  <c r="T5" i="67"/>
  <c r="U5" i="67" s="1"/>
  <c r="W5" i="67" s="1"/>
  <c r="O5" i="67"/>
  <c r="G5" i="67"/>
  <c r="D5" i="67"/>
  <c r="T4" i="67"/>
  <c r="U4" i="67" s="1"/>
  <c r="W4" i="67" s="1"/>
  <c r="O4" i="67"/>
  <c r="G4" i="67"/>
  <c r="D4" i="67"/>
  <c r="E4" i="67" s="1"/>
  <c r="T3" i="67"/>
  <c r="U3" i="67" s="1"/>
  <c r="W3" i="67" s="1"/>
  <c r="O3" i="67"/>
  <c r="G3" i="67"/>
  <c r="D3" i="67"/>
  <c r="E3" i="67" s="1"/>
  <c r="T2" i="67"/>
  <c r="U2" i="67" s="1"/>
  <c r="W2" i="67" s="1"/>
  <c r="O2" i="67"/>
  <c r="G2" i="67"/>
  <c r="D2" i="67"/>
  <c r="E2" i="67" s="1"/>
  <c r="R234" i="64"/>
  <c r="S234" i="64" s="1"/>
  <c r="U234" i="64" s="1"/>
  <c r="D234" i="64"/>
  <c r="F234" i="64" s="1"/>
  <c r="C234" i="64"/>
  <c r="S233" i="64"/>
  <c r="U233" i="64" s="1"/>
  <c r="R233" i="64"/>
  <c r="D233" i="64"/>
  <c r="F233" i="64" s="1"/>
  <c r="C233" i="64"/>
  <c r="U232" i="64"/>
  <c r="S232" i="64"/>
  <c r="R232" i="64"/>
  <c r="F232" i="64"/>
  <c r="D232" i="64"/>
  <c r="C232" i="64"/>
  <c r="R231" i="64"/>
  <c r="S231" i="64" s="1"/>
  <c r="U231" i="64" s="1"/>
  <c r="C231" i="64"/>
  <c r="D231" i="64" s="1"/>
  <c r="F231" i="64" s="1"/>
  <c r="R230" i="64"/>
  <c r="S230" i="64" s="1"/>
  <c r="U230" i="64" s="1"/>
  <c r="D230" i="64"/>
  <c r="F230" i="64" s="1"/>
  <c r="C230" i="64"/>
  <c r="S229" i="64"/>
  <c r="U229" i="64" s="1"/>
  <c r="R229" i="64"/>
  <c r="D229" i="64"/>
  <c r="F229" i="64" s="1"/>
  <c r="C229" i="64"/>
  <c r="U228" i="64"/>
  <c r="S228" i="64"/>
  <c r="R228" i="64"/>
  <c r="F228" i="64"/>
  <c r="D228" i="64"/>
  <c r="C228" i="64"/>
  <c r="R227" i="64"/>
  <c r="S227" i="64" s="1"/>
  <c r="U227" i="64" s="1"/>
  <c r="C227" i="64"/>
  <c r="D227" i="64" s="1"/>
  <c r="F227" i="64" s="1"/>
  <c r="R226" i="64"/>
  <c r="S226" i="64" s="1"/>
  <c r="U226" i="64" s="1"/>
  <c r="D226" i="64"/>
  <c r="F226" i="64" s="1"/>
  <c r="C226" i="64"/>
  <c r="S225" i="64"/>
  <c r="U225" i="64" s="1"/>
  <c r="R225" i="64"/>
  <c r="D225" i="64"/>
  <c r="F225" i="64" s="1"/>
  <c r="C225" i="64"/>
  <c r="U224" i="64"/>
  <c r="S224" i="64"/>
  <c r="R224" i="64"/>
  <c r="F224" i="64"/>
  <c r="D224" i="64"/>
  <c r="C224" i="64"/>
  <c r="R223" i="64"/>
  <c r="S223" i="64" s="1"/>
  <c r="U223" i="64" s="1"/>
  <c r="C223" i="64"/>
  <c r="D223" i="64" s="1"/>
  <c r="F223" i="64" s="1"/>
  <c r="R222" i="64"/>
  <c r="S222" i="64" s="1"/>
  <c r="U222" i="64" s="1"/>
  <c r="D222" i="64"/>
  <c r="F222" i="64" s="1"/>
  <c r="C222" i="64"/>
  <c r="S221" i="64"/>
  <c r="U221" i="64" s="1"/>
  <c r="R221" i="64"/>
  <c r="D221" i="64"/>
  <c r="F221" i="64" s="1"/>
  <c r="C221" i="64"/>
  <c r="U220" i="64"/>
  <c r="S220" i="64"/>
  <c r="R220" i="64"/>
  <c r="F220" i="64"/>
  <c r="D220" i="64"/>
  <c r="C220" i="64"/>
  <c r="R219" i="64"/>
  <c r="S219" i="64" s="1"/>
  <c r="U219" i="64" s="1"/>
  <c r="C219" i="64"/>
  <c r="D219" i="64" s="1"/>
  <c r="F219" i="64" s="1"/>
  <c r="R218" i="64"/>
  <c r="S218" i="64" s="1"/>
  <c r="U218" i="64" s="1"/>
  <c r="D218" i="64"/>
  <c r="F218" i="64" s="1"/>
  <c r="C218" i="64"/>
  <c r="S217" i="64"/>
  <c r="U217" i="64" s="1"/>
  <c r="R217" i="64"/>
  <c r="D217" i="64"/>
  <c r="F217" i="64" s="1"/>
  <c r="C217" i="64"/>
  <c r="U216" i="64"/>
  <c r="S216" i="64"/>
  <c r="R216" i="64"/>
  <c r="F216" i="64"/>
  <c r="D216" i="64"/>
  <c r="C216" i="64"/>
  <c r="R215" i="64"/>
  <c r="S215" i="64" s="1"/>
  <c r="U215" i="64" s="1"/>
  <c r="C215" i="64"/>
  <c r="D215" i="64" s="1"/>
  <c r="F215" i="64" s="1"/>
  <c r="R214" i="64"/>
  <c r="S214" i="64" s="1"/>
  <c r="U214" i="64" s="1"/>
  <c r="D214" i="64"/>
  <c r="F214" i="64" s="1"/>
  <c r="C214" i="64"/>
  <c r="S213" i="64"/>
  <c r="U213" i="64" s="1"/>
  <c r="R213" i="64"/>
  <c r="D213" i="64"/>
  <c r="F213" i="64" s="1"/>
  <c r="C213" i="64"/>
  <c r="U212" i="64"/>
  <c r="S212" i="64"/>
  <c r="R212" i="64"/>
  <c r="F212" i="64"/>
  <c r="D212" i="64"/>
  <c r="C212" i="64"/>
  <c r="R211" i="64"/>
  <c r="S211" i="64" s="1"/>
  <c r="U211" i="64" s="1"/>
  <c r="C211" i="64"/>
  <c r="D211" i="64" s="1"/>
  <c r="F211" i="64" s="1"/>
  <c r="R210" i="64"/>
  <c r="S210" i="64" s="1"/>
  <c r="U210" i="64" s="1"/>
  <c r="D210" i="64"/>
  <c r="F210" i="64" s="1"/>
  <c r="C210" i="64"/>
  <c r="S209" i="64"/>
  <c r="U209" i="64" s="1"/>
  <c r="R209" i="64"/>
  <c r="D209" i="64"/>
  <c r="F209" i="64" s="1"/>
  <c r="C209" i="64"/>
  <c r="U208" i="64"/>
  <c r="S208" i="64"/>
  <c r="R208" i="64"/>
  <c r="F208" i="64"/>
  <c r="D208" i="64"/>
  <c r="C208" i="64"/>
  <c r="R207" i="64"/>
  <c r="S207" i="64" s="1"/>
  <c r="U207" i="64" s="1"/>
  <c r="C207" i="64"/>
  <c r="D207" i="64" s="1"/>
  <c r="F207" i="64" s="1"/>
  <c r="R206" i="64"/>
  <c r="S206" i="64" s="1"/>
  <c r="U206" i="64" s="1"/>
  <c r="D206" i="64"/>
  <c r="F206" i="64" s="1"/>
  <c r="C206" i="64"/>
  <c r="S205" i="64"/>
  <c r="U205" i="64" s="1"/>
  <c r="R205" i="64"/>
  <c r="D205" i="64"/>
  <c r="F205" i="64" s="1"/>
  <c r="C205" i="64"/>
  <c r="U204" i="64"/>
  <c r="S204" i="64"/>
  <c r="R204" i="64"/>
  <c r="F204" i="64"/>
  <c r="D204" i="64"/>
  <c r="C204" i="64"/>
  <c r="R203" i="64"/>
  <c r="S203" i="64" s="1"/>
  <c r="U203" i="64" s="1"/>
  <c r="C203" i="64"/>
  <c r="D203" i="64" s="1"/>
  <c r="F203" i="64" s="1"/>
  <c r="R202" i="64"/>
  <c r="S202" i="64" s="1"/>
  <c r="U202" i="64" s="1"/>
  <c r="D202" i="64"/>
  <c r="F202" i="64" s="1"/>
  <c r="C202" i="64"/>
  <c r="S201" i="64"/>
  <c r="U201" i="64" s="1"/>
  <c r="R201" i="64"/>
  <c r="D201" i="64"/>
  <c r="F201" i="64" s="1"/>
  <c r="C201" i="64"/>
  <c r="U200" i="64"/>
  <c r="S200" i="64"/>
  <c r="R200" i="64"/>
  <c r="F200" i="64"/>
  <c r="D200" i="64"/>
  <c r="C200" i="64"/>
  <c r="R199" i="64"/>
  <c r="S199" i="64" s="1"/>
  <c r="U199" i="64" s="1"/>
  <c r="C199" i="64"/>
  <c r="D199" i="64" s="1"/>
  <c r="F199" i="64" s="1"/>
  <c r="R198" i="64"/>
  <c r="S198" i="64" s="1"/>
  <c r="U198" i="64" s="1"/>
  <c r="D198" i="64"/>
  <c r="F198" i="64" s="1"/>
  <c r="C198" i="64"/>
  <c r="S197" i="64"/>
  <c r="U197" i="64" s="1"/>
  <c r="R197" i="64"/>
  <c r="D197" i="64"/>
  <c r="F197" i="64" s="1"/>
  <c r="C197" i="64"/>
  <c r="U196" i="64"/>
  <c r="S196" i="64"/>
  <c r="R196" i="64"/>
  <c r="F196" i="64"/>
  <c r="D196" i="64"/>
  <c r="C196" i="64"/>
  <c r="R195" i="64"/>
  <c r="S195" i="64" s="1"/>
  <c r="U195" i="64" s="1"/>
  <c r="C195" i="64"/>
  <c r="D195" i="64" s="1"/>
  <c r="F195" i="64" s="1"/>
  <c r="R194" i="64"/>
  <c r="S194" i="64" s="1"/>
  <c r="U194" i="64" s="1"/>
  <c r="D194" i="64"/>
  <c r="F194" i="64" s="1"/>
  <c r="C194" i="64"/>
  <c r="S193" i="64"/>
  <c r="U193" i="64" s="1"/>
  <c r="R193" i="64"/>
  <c r="D193" i="64"/>
  <c r="F193" i="64" s="1"/>
  <c r="C193" i="64"/>
  <c r="U192" i="64"/>
  <c r="S192" i="64"/>
  <c r="R192" i="64"/>
  <c r="F192" i="64"/>
  <c r="D192" i="64"/>
  <c r="C192" i="64"/>
  <c r="R191" i="64"/>
  <c r="S191" i="64" s="1"/>
  <c r="U191" i="64" s="1"/>
  <c r="C191" i="64"/>
  <c r="D191" i="64" s="1"/>
  <c r="F191" i="64" s="1"/>
  <c r="R190" i="64"/>
  <c r="S190" i="64" s="1"/>
  <c r="U190" i="64" s="1"/>
  <c r="D190" i="64"/>
  <c r="F190" i="64" s="1"/>
  <c r="C190" i="64"/>
  <c r="S189" i="64"/>
  <c r="U189" i="64" s="1"/>
  <c r="R189" i="64"/>
  <c r="D189" i="64"/>
  <c r="F189" i="64" s="1"/>
  <c r="C189" i="64"/>
  <c r="U188" i="64"/>
  <c r="S188" i="64"/>
  <c r="R188" i="64"/>
  <c r="F188" i="64"/>
  <c r="D188" i="64"/>
  <c r="C188" i="64"/>
  <c r="R187" i="64"/>
  <c r="S187" i="64" s="1"/>
  <c r="U187" i="64" s="1"/>
  <c r="C187" i="64"/>
  <c r="D187" i="64" s="1"/>
  <c r="F187" i="64" s="1"/>
  <c r="R186" i="64"/>
  <c r="S186" i="64" s="1"/>
  <c r="U186" i="64" s="1"/>
  <c r="D186" i="64"/>
  <c r="F186" i="64" s="1"/>
  <c r="C186" i="64"/>
  <c r="S185" i="64"/>
  <c r="U185" i="64" s="1"/>
  <c r="R185" i="64"/>
  <c r="D185" i="64"/>
  <c r="F185" i="64" s="1"/>
  <c r="C185" i="64"/>
  <c r="U184" i="64"/>
  <c r="S184" i="64"/>
  <c r="R184" i="64"/>
  <c r="F184" i="64"/>
  <c r="D184" i="64"/>
  <c r="C184" i="64"/>
  <c r="R183" i="64"/>
  <c r="S183" i="64" s="1"/>
  <c r="U183" i="64" s="1"/>
  <c r="C183" i="64"/>
  <c r="D183" i="64" s="1"/>
  <c r="F183" i="64" s="1"/>
  <c r="R182" i="64"/>
  <c r="S182" i="64" s="1"/>
  <c r="U182" i="64" s="1"/>
  <c r="D182" i="64"/>
  <c r="F182" i="64" s="1"/>
  <c r="C182" i="64"/>
  <c r="S181" i="64"/>
  <c r="U181" i="64" s="1"/>
  <c r="R181" i="64"/>
  <c r="D181" i="64"/>
  <c r="F181" i="64" s="1"/>
  <c r="C181" i="64"/>
  <c r="U180" i="64"/>
  <c r="S180" i="64"/>
  <c r="R180" i="64"/>
  <c r="F180" i="64"/>
  <c r="D180" i="64"/>
  <c r="C180" i="64"/>
  <c r="R179" i="64"/>
  <c r="S179" i="64" s="1"/>
  <c r="U179" i="64" s="1"/>
  <c r="C179" i="64"/>
  <c r="D179" i="64" s="1"/>
  <c r="F179" i="64" s="1"/>
  <c r="R178" i="64"/>
  <c r="S178" i="64" s="1"/>
  <c r="U178" i="64" s="1"/>
  <c r="D178" i="64"/>
  <c r="F178" i="64" s="1"/>
  <c r="C178" i="64"/>
  <c r="S177" i="64"/>
  <c r="U177" i="64" s="1"/>
  <c r="R177" i="64"/>
  <c r="D177" i="64"/>
  <c r="F177" i="64" s="1"/>
  <c r="C177" i="64"/>
  <c r="U176" i="64"/>
  <c r="S176" i="64"/>
  <c r="R176" i="64"/>
  <c r="F176" i="64"/>
  <c r="D176" i="64"/>
  <c r="C176" i="64"/>
  <c r="R175" i="64"/>
  <c r="S175" i="64" s="1"/>
  <c r="U175" i="64" s="1"/>
  <c r="C175" i="64"/>
  <c r="D175" i="64" s="1"/>
  <c r="F175" i="64" s="1"/>
  <c r="R174" i="64"/>
  <c r="S174" i="64" s="1"/>
  <c r="U174" i="64" s="1"/>
  <c r="D174" i="64"/>
  <c r="F174" i="64" s="1"/>
  <c r="C174" i="64"/>
  <c r="S173" i="64"/>
  <c r="U173" i="64" s="1"/>
  <c r="R173" i="64"/>
  <c r="D173" i="64"/>
  <c r="F173" i="64" s="1"/>
  <c r="C173" i="64"/>
  <c r="U172" i="64"/>
  <c r="S172" i="64"/>
  <c r="R172" i="64"/>
  <c r="F172" i="64"/>
  <c r="D172" i="64"/>
  <c r="C172" i="64"/>
  <c r="R170" i="64"/>
  <c r="S170" i="64" s="1"/>
  <c r="U170" i="64" s="1"/>
  <c r="M170" i="64"/>
  <c r="C170" i="64"/>
  <c r="D170" i="64" s="1"/>
  <c r="R169" i="64"/>
  <c r="S169" i="64" s="1"/>
  <c r="U169" i="64" s="1"/>
  <c r="M169" i="64"/>
  <c r="C169" i="64"/>
  <c r="D169" i="64" s="1"/>
  <c r="R168" i="64"/>
  <c r="S168" i="64" s="1"/>
  <c r="U168" i="64" s="1"/>
  <c r="M168" i="64"/>
  <c r="C168" i="64"/>
  <c r="D168" i="64" s="1"/>
  <c r="S167" i="64"/>
  <c r="U167" i="64" s="1"/>
  <c r="R167" i="64"/>
  <c r="M167" i="64"/>
  <c r="D167" i="64"/>
  <c r="G167" i="64" s="1"/>
  <c r="C167" i="64"/>
  <c r="S166" i="64"/>
  <c r="U166" i="64" s="1"/>
  <c r="R166" i="64"/>
  <c r="M166" i="64"/>
  <c r="D166" i="64"/>
  <c r="J166" i="64" s="1"/>
  <c r="C166" i="64"/>
  <c r="S165" i="64"/>
  <c r="U165" i="64" s="1"/>
  <c r="R165" i="64"/>
  <c r="M165" i="64"/>
  <c r="D165" i="64"/>
  <c r="F165" i="64" s="1"/>
  <c r="C165" i="64"/>
  <c r="U164" i="64"/>
  <c r="S164" i="64"/>
  <c r="R164" i="64"/>
  <c r="M164" i="64"/>
  <c r="F164" i="64"/>
  <c r="D164" i="64"/>
  <c r="H164" i="64" s="1"/>
  <c r="C164" i="64"/>
  <c r="U163" i="64"/>
  <c r="S163" i="64"/>
  <c r="R163" i="64"/>
  <c r="M163" i="64"/>
  <c r="J163" i="64"/>
  <c r="I163" i="64"/>
  <c r="H163" i="64"/>
  <c r="D163" i="64"/>
  <c r="F163" i="64" s="1"/>
  <c r="C163" i="64"/>
  <c r="BC122" i="59"/>
  <c r="BC114" i="59"/>
  <c r="BC106" i="59"/>
  <c r="BC98" i="59"/>
  <c r="BC90" i="59"/>
  <c r="BC82" i="59"/>
  <c r="BC74" i="59"/>
  <c r="BC66" i="59"/>
  <c r="BC58" i="59"/>
  <c r="BC50" i="59"/>
  <c r="BC42" i="59"/>
  <c r="BC34" i="59"/>
  <c r="BC26" i="59"/>
  <c r="BC18" i="59"/>
  <c r="BC10" i="59"/>
  <c r="BC2" i="59"/>
  <c r="BC122" i="58"/>
  <c r="BC114" i="58"/>
  <c r="BC106" i="58"/>
  <c r="BC98" i="58"/>
  <c r="BC90" i="58"/>
  <c r="BC82" i="58"/>
  <c r="BC74" i="58"/>
  <c r="BC66" i="58"/>
  <c r="BC58" i="58"/>
  <c r="BC50" i="58"/>
  <c r="BC42" i="58"/>
  <c r="BC34" i="58"/>
  <c r="BC26" i="58"/>
  <c r="BC18" i="58"/>
  <c r="BC10" i="58"/>
  <c r="BC2" i="58"/>
  <c r="BC122" i="55"/>
  <c r="BC114" i="55"/>
  <c r="BC106" i="55"/>
  <c r="BC98" i="55"/>
  <c r="BC90" i="55"/>
  <c r="BC82" i="55"/>
  <c r="BC74" i="55"/>
  <c r="BC66" i="55"/>
  <c r="BC58" i="55"/>
  <c r="BC50" i="55"/>
  <c r="BC42" i="55"/>
  <c r="BC34" i="55"/>
  <c r="BC26" i="55"/>
  <c r="BC18" i="55"/>
  <c r="BC10" i="55"/>
  <c r="BC2" i="55"/>
  <c r="BC122" i="54"/>
  <c r="BC114" i="54"/>
  <c r="BC106" i="54"/>
  <c r="BC98" i="54"/>
  <c r="BC90" i="54"/>
  <c r="BC82" i="54"/>
  <c r="BC74" i="54"/>
  <c r="BC66" i="54"/>
  <c r="BC58" i="54"/>
  <c r="BC50" i="54"/>
  <c r="BC42" i="54"/>
  <c r="BC34" i="54"/>
  <c r="BC26" i="54"/>
  <c r="BC18" i="54"/>
  <c r="BC10" i="54"/>
  <c r="BC2" i="54"/>
  <c r="BC122" i="53"/>
  <c r="BC114" i="53"/>
  <c r="BC106" i="53"/>
  <c r="BC98" i="53"/>
  <c r="BC90" i="53"/>
  <c r="BC82" i="53"/>
  <c r="BC74" i="53"/>
  <c r="BC66" i="53"/>
  <c r="BC58" i="53"/>
  <c r="BC50" i="53"/>
  <c r="BC42" i="53"/>
  <c r="BC34" i="53"/>
  <c r="BC26" i="53"/>
  <c r="BC18" i="53"/>
  <c r="BC10" i="53"/>
  <c r="BC2" i="53"/>
  <c r="BC122" i="52"/>
  <c r="BC114" i="52"/>
  <c r="BC106" i="52"/>
  <c r="BC98" i="52"/>
  <c r="BC90" i="52"/>
  <c r="BC82" i="52"/>
  <c r="BC74" i="52"/>
  <c r="BC66" i="52"/>
  <c r="BC58" i="52"/>
  <c r="BC50" i="52"/>
  <c r="BC42" i="52"/>
  <c r="BC34" i="52"/>
  <c r="BC26" i="52"/>
  <c r="BC18" i="52"/>
  <c r="BC10" i="52"/>
  <c r="BC2" i="52"/>
  <c r="BC122" i="51"/>
  <c r="BC114" i="51"/>
  <c r="BC106" i="51"/>
  <c r="BC98" i="51"/>
  <c r="BC90" i="51"/>
  <c r="BC82" i="51"/>
  <c r="BC74" i="51"/>
  <c r="BC66" i="51"/>
  <c r="BC58" i="51"/>
  <c r="BC50" i="51"/>
  <c r="BC42" i="51"/>
  <c r="BC34" i="51"/>
  <c r="BC26" i="51"/>
  <c r="BC18" i="51"/>
  <c r="BC10" i="51"/>
  <c r="BC2" i="51"/>
  <c r="BC122" i="49"/>
  <c r="BC114" i="49"/>
  <c r="BC106" i="49"/>
  <c r="BC98" i="49"/>
  <c r="BC90" i="49"/>
  <c r="BC82" i="49"/>
  <c r="BC74" i="49"/>
  <c r="BC66" i="49"/>
  <c r="BC58" i="49"/>
  <c r="BC50" i="49"/>
  <c r="BC42" i="49"/>
  <c r="BC34" i="49"/>
  <c r="BC26" i="49"/>
  <c r="BC18" i="49"/>
  <c r="BC10" i="49"/>
  <c r="BC2" i="49"/>
  <c r="BC122" i="50"/>
  <c r="BC114" i="50"/>
  <c r="BC106" i="50"/>
  <c r="BC98" i="50"/>
  <c r="BC90" i="50"/>
  <c r="BC82" i="50"/>
  <c r="BC74" i="50"/>
  <c r="BC66" i="50"/>
  <c r="BC58" i="50"/>
  <c r="BC50" i="50"/>
  <c r="BC42" i="50"/>
  <c r="BC34" i="50"/>
  <c r="BC26" i="50"/>
  <c r="BC18" i="50"/>
  <c r="BC10" i="50"/>
  <c r="BC2" i="50"/>
  <c r="BC122" i="48"/>
  <c r="BC114" i="48"/>
  <c r="BC106" i="48"/>
  <c r="BC98" i="48"/>
  <c r="BC90" i="48"/>
  <c r="BC82" i="48"/>
  <c r="BC74" i="48"/>
  <c r="BC66" i="48"/>
  <c r="BC58" i="48"/>
  <c r="BC50" i="48"/>
  <c r="BC42" i="48"/>
  <c r="BC34" i="48"/>
  <c r="BC26" i="48"/>
  <c r="BC18" i="48"/>
  <c r="BC10" i="48"/>
  <c r="BC2" i="48"/>
  <c r="BC122" i="47"/>
  <c r="BC114" i="47"/>
  <c r="BC106" i="47"/>
  <c r="BC98" i="47"/>
  <c r="BC90" i="47"/>
  <c r="BC82" i="47"/>
  <c r="BC74" i="47"/>
  <c r="BC66" i="47"/>
  <c r="BC58" i="47"/>
  <c r="BC50" i="47"/>
  <c r="BC42" i="47"/>
  <c r="BC34" i="47"/>
  <c r="BC26" i="47"/>
  <c r="BC18" i="47"/>
  <c r="BC10" i="47"/>
  <c r="BC2" i="47"/>
  <c r="AR2" i="46"/>
  <c r="BC122" i="46"/>
  <c r="BC114" i="46"/>
  <c r="BC106" i="46"/>
  <c r="BC98" i="46"/>
  <c r="BC90" i="46"/>
  <c r="BC82" i="46"/>
  <c r="BC74" i="46"/>
  <c r="BC66" i="46"/>
  <c r="BC58" i="46"/>
  <c r="BC50" i="46"/>
  <c r="BC42" i="46"/>
  <c r="BC34" i="46"/>
  <c r="BC26" i="46"/>
  <c r="BC18" i="46"/>
  <c r="BC10" i="46"/>
  <c r="BC2" i="46"/>
  <c r="AD3" i="46"/>
  <c r="AD4" i="46"/>
  <c r="AD5" i="46"/>
  <c r="AD6" i="46"/>
  <c r="AD7" i="46"/>
  <c r="AD8" i="46"/>
  <c r="AD9" i="46"/>
  <c r="AF2" i="46"/>
  <c r="AF3" i="46"/>
  <c r="AF4" i="46"/>
  <c r="AF5" i="46"/>
  <c r="AF6" i="46"/>
  <c r="AF7" i="46"/>
  <c r="AF8" i="46"/>
  <c r="AF9" i="46"/>
  <c r="AF10" i="46"/>
  <c r="AF11" i="46"/>
  <c r="AF12" i="46"/>
  <c r="AF13" i="46"/>
  <c r="AF14" i="46"/>
  <c r="AF15" i="46"/>
  <c r="AF16" i="46"/>
  <c r="AF17" i="46"/>
  <c r="AF18" i="46"/>
  <c r="AF19" i="46"/>
  <c r="AF20" i="46"/>
  <c r="AF21" i="46"/>
  <c r="AF22" i="46"/>
  <c r="AF23" i="46"/>
  <c r="AF24" i="46"/>
  <c r="AF25" i="46"/>
  <c r="AF26" i="46"/>
  <c r="AF27" i="46"/>
  <c r="AF28" i="46"/>
  <c r="AF29" i="46"/>
  <c r="AF30" i="46"/>
  <c r="AF31" i="46"/>
  <c r="AF32" i="46"/>
  <c r="AF33" i="46"/>
  <c r="AF34" i="46"/>
  <c r="AF35" i="46"/>
  <c r="AF36" i="46"/>
  <c r="AF37" i="46"/>
  <c r="AF38" i="46"/>
  <c r="AF39" i="46"/>
  <c r="AF40" i="46"/>
  <c r="AF41" i="46"/>
  <c r="AF42" i="46"/>
  <c r="AF43" i="46"/>
  <c r="AF44" i="46"/>
  <c r="AF45" i="46"/>
  <c r="AF46" i="46"/>
  <c r="AF47" i="46"/>
  <c r="AF48" i="46"/>
  <c r="AF49" i="46"/>
  <c r="AF50" i="46"/>
  <c r="AF51" i="46"/>
  <c r="AF52" i="46"/>
  <c r="AF53" i="46"/>
  <c r="AF54" i="46"/>
  <c r="AF55" i="46"/>
  <c r="AF56" i="46"/>
  <c r="AF57" i="46"/>
  <c r="AF58" i="46"/>
  <c r="AF59" i="46"/>
  <c r="AF60" i="46"/>
  <c r="AF61" i="46"/>
  <c r="AF62" i="46"/>
  <c r="AF63" i="46"/>
  <c r="AF64" i="46"/>
  <c r="AF65" i="46"/>
  <c r="AF74" i="46"/>
  <c r="AF75" i="46"/>
  <c r="AF76" i="46"/>
  <c r="AF77" i="46"/>
  <c r="AF78" i="46"/>
  <c r="AF79" i="46"/>
  <c r="AF80" i="46"/>
  <c r="AF81" i="46"/>
  <c r="AF90" i="46"/>
  <c r="AF91" i="46"/>
  <c r="AF92" i="46"/>
  <c r="AF93" i="46"/>
  <c r="AF94" i="46"/>
  <c r="AF95" i="46"/>
  <c r="AF96" i="46"/>
  <c r="AF97" i="46"/>
  <c r="AF106" i="46"/>
  <c r="AF107" i="46"/>
  <c r="AF108" i="46"/>
  <c r="AF109" i="46"/>
  <c r="AF110" i="46"/>
  <c r="AF111" i="46"/>
  <c r="AF112" i="46"/>
  <c r="AF113" i="46"/>
  <c r="AF122" i="46"/>
  <c r="AF123" i="46"/>
  <c r="AF124" i="46"/>
  <c r="AF125" i="46"/>
  <c r="AF126" i="46"/>
  <c r="AF127" i="46"/>
  <c r="AF128" i="46"/>
  <c r="AF129" i="46"/>
  <c r="AR3" i="46"/>
  <c r="AR4" i="46"/>
  <c r="AR5" i="46"/>
  <c r="AR6" i="46"/>
  <c r="AR7" i="46"/>
  <c r="AR8" i="46"/>
  <c r="AR9" i="46"/>
  <c r="AS18" i="46"/>
  <c r="AS19" i="46"/>
  <c r="AS20" i="46"/>
  <c r="AS21" i="46"/>
  <c r="AS22" i="46"/>
  <c r="AS23" i="46"/>
  <c r="AS24" i="46"/>
  <c r="AS25" i="46"/>
  <c r="AR34" i="46"/>
  <c r="AR35" i="46"/>
  <c r="AR36" i="46"/>
  <c r="AR37" i="46"/>
  <c r="AR38" i="46"/>
  <c r="AR39" i="46"/>
  <c r="AR40" i="46"/>
  <c r="AR41" i="46"/>
  <c r="AS50" i="46"/>
  <c r="AS51" i="46"/>
  <c r="AS52" i="46"/>
  <c r="AS53" i="46"/>
  <c r="AS54" i="46"/>
  <c r="AS55" i="46"/>
  <c r="AS56" i="46"/>
  <c r="AS57" i="46"/>
  <c r="AS58" i="46"/>
  <c r="AS59" i="46"/>
  <c r="AS60" i="46"/>
  <c r="AS61" i="46"/>
  <c r="AS62" i="46"/>
  <c r="AS63" i="46"/>
  <c r="AS64" i="46"/>
  <c r="AS65" i="46"/>
  <c r="AR72" i="46"/>
  <c r="AR73" i="46"/>
  <c r="AR74" i="46"/>
  <c r="AS74" i="46"/>
  <c r="AR75" i="46"/>
  <c r="AS75" i="46"/>
  <c r="AR76" i="46"/>
  <c r="AS76" i="46"/>
  <c r="AR77" i="46"/>
  <c r="AS77" i="46"/>
  <c r="AR78" i="46"/>
  <c r="AS78" i="46"/>
  <c r="AR79" i="46"/>
  <c r="AS79" i="46"/>
  <c r="AR80" i="46"/>
  <c r="AS80" i="46"/>
  <c r="AR81" i="46"/>
  <c r="AS81" i="46"/>
  <c r="AR82" i="46"/>
  <c r="AR83" i="46"/>
  <c r="AR84" i="46"/>
  <c r="AR85" i="46"/>
  <c r="AR86" i="46"/>
  <c r="AR87" i="46"/>
  <c r="AR88" i="46"/>
  <c r="AR89" i="46"/>
  <c r="AR90" i="46"/>
  <c r="AS90" i="46"/>
  <c r="AR91" i="46"/>
  <c r="AS91" i="46"/>
  <c r="AR92" i="46"/>
  <c r="AS92" i="46"/>
  <c r="AR93" i="46"/>
  <c r="AS93" i="46"/>
  <c r="AR94" i="46"/>
  <c r="AS94" i="46"/>
  <c r="AR95" i="46"/>
  <c r="AS95" i="46"/>
  <c r="AR96" i="46"/>
  <c r="AS96" i="46"/>
  <c r="AR97" i="46"/>
  <c r="AS97" i="46"/>
  <c r="AR98" i="46"/>
  <c r="AR99" i="46"/>
  <c r="AR100" i="46"/>
  <c r="AR101" i="46"/>
  <c r="AR102" i="46"/>
  <c r="AR103" i="46"/>
  <c r="AR104" i="46"/>
  <c r="AR105" i="46"/>
  <c r="AR106" i="46"/>
  <c r="AS106" i="46"/>
  <c r="AR107" i="46"/>
  <c r="AS107" i="46"/>
  <c r="AR108" i="46"/>
  <c r="AS108" i="46"/>
  <c r="AR109" i="46"/>
  <c r="AS109" i="46"/>
  <c r="AR110" i="46"/>
  <c r="AS110" i="46"/>
  <c r="AR111" i="46"/>
  <c r="AS111" i="46"/>
  <c r="AR112" i="46"/>
  <c r="AS112" i="46"/>
  <c r="AR113" i="46"/>
  <c r="AS113" i="46"/>
  <c r="AR114" i="46"/>
  <c r="AR115" i="46"/>
  <c r="AR116" i="46"/>
  <c r="AR117" i="46"/>
  <c r="AR118" i="46"/>
  <c r="AR119" i="46"/>
  <c r="AR120" i="46"/>
  <c r="AR121" i="46"/>
  <c r="AR122" i="46"/>
  <c r="AS122" i="46"/>
  <c r="AR123" i="46"/>
  <c r="AS123" i="46"/>
  <c r="AR124" i="46"/>
  <c r="AS124" i="46"/>
  <c r="AR125" i="46"/>
  <c r="AS125" i="46"/>
  <c r="AR126" i="46"/>
  <c r="AS126" i="46"/>
  <c r="AR127" i="46"/>
  <c r="AS127" i="46"/>
  <c r="AR128" i="46"/>
  <c r="AS128" i="46"/>
  <c r="AR129" i="46"/>
  <c r="AS129" i="46"/>
  <c r="AH2" i="46"/>
  <c r="AH3" i="46"/>
  <c r="AH4" i="46"/>
  <c r="AH5" i="46"/>
  <c r="AH6" i="46"/>
  <c r="AH7" i="46"/>
  <c r="AH8" i="46"/>
  <c r="AH9" i="46"/>
  <c r="AH10" i="46"/>
  <c r="AH11" i="46"/>
  <c r="AH12" i="46"/>
  <c r="AH13" i="46"/>
  <c r="AH14" i="46"/>
  <c r="AH15" i="46"/>
  <c r="AH16" i="46"/>
  <c r="AH17" i="46"/>
  <c r="AH18" i="46"/>
  <c r="AH19" i="46"/>
  <c r="AH20" i="46"/>
  <c r="AH21" i="46"/>
  <c r="AH22" i="46"/>
  <c r="AH23" i="46"/>
  <c r="AH24" i="46"/>
  <c r="AH25" i="46"/>
  <c r="AH26" i="46"/>
  <c r="AH27" i="46"/>
  <c r="AH28" i="46"/>
  <c r="AH29" i="46"/>
  <c r="AH30" i="46"/>
  <c r="AH31" i="46"/>
  <c r="AH32" i="46"/>
  <c r="AH33" i="46"/>
  <c r="AH34" i="46"/>
  <c r="AH35" i="46"/>
  <c r="AH36" i="46"/>
  <c r="AH37" i="46"/>
  <c r="AH38" i="46"/>
  <c r="AH39" i="46"/>
  <c r="AH40" i="46"/>
  <c r="AH41" i="46"/>
  <c r="AH42" i="46"/>
  <c r="AH43" i="46"/>
  <c r="AH44" i="46"/>
  <c r="AH45" i="46"/>
  <c r="AH46" i="46"/>
  <c r="AH47" i="46"/>
  <c r="AH48" i="46"/>
  <c r="AH49" i="46"/>
  <c r="AH50" i="46"/>
  <c r="AH51" i="46"/>
  <c r="AH52" i="46"/>
  <c r="AH53" i="46"/>
  <c r="AH54" i="46"/>
  <c r="AH55" i="46"/>
  <c r="AH56" i="46"/>
  <c r="AH57" i="46"/>
  <c r="AH58" i="46"/>
  <c r="AH59" i="46"/>
  <c r="AH60" i="46"/>
  <c r="AH61" i="46"/>
  <c r="AH62" i="46"/>
  <c r="AH63" i="46"/>
  <c r="AH64" i="46"/>
  <c r="AH65" i="46"/>
  <c r="BC122" i="45"/>
  <c r="BC114" i="45"/>
  <c r="BC106" i="45"/>
  <c r="BC98" i="45"/>
  <c r="BC90" i="45"/>
  <c r="BC82" i="45"/>
  <c r="BC74" i="45"/>
  <c r="BC66" i="45"/>
  <c r="BC58" i="45"/>
  <c r="BC50" i="45"/>
  <c r="BC42" i="45"/>
  <c r="BC34" i="45"/>
  <c r="BC26" i="45"/>
  <c r="BC18" i="45"/>
  <c r="BC10" i="45"/>
  <c r="BC2" i="45"/>
  <c r="BC122" i="44"/>
  <c r="BC114" i="44"/>
  <c r="BC106" i="44"/>
  <c r="BC98" i="44"/>
  <c r="BC90" i="44"/>
  <c r="BC82" i="44"/>
  <c r="BC74" i="44"/>
  <c r="BC66" i="44"/>
  <c r="BC58" i="44"/>
  <c r="BC50" i="44"/>
  <c r="BC42" i="44"/>
  <c r="BC34" i="44"/>
  <c r="BC26" i="44"/>
  <c r="BC18" i="44"/>
  <c r="BC10" i="44"/>
  <c r="BC2" i="44"/>
  <c r="BC122" i="43"/>
  <c r="BC114" i="43"/>
  <c r="BC106" i="43"/>
  <c r="BC98" i="43"/>
  <c r="BC90" i="43"/>
  <c r="BC82" i="43"/>
  <c r="BC74" i="43"/>
  <c r="BC66" i="43"/>
  <c r="BC58" i="43"/>
  <c r="BC50" i="43"/>
  <c r="BC42" i="43"/>
  <c r="BC34" i="43"/>
  <c r="BC26" i="43"/>
  <c r="BC18" i="43"/>
  <c r="BC10" i="43"/>
  <c r="BC2" i="43"/>
  <c r="BC122" i="42"/>
  <c r="BC114" i="42"/>
  <c r="BC106" i="42"/>
  <c r="BC98" i="42"/>
  <c r="BC90" i="42"/>
  <c r="BC82" i="42"/>
  <c r="BC74" i="42"/>
  <c r="BC66" i="42"/>
  <c r="BC58" i="42"/>
  <c r="BC50" i="42"/>
  <c r="BC42" i="42"/>
  <c r="BC34" i="42"/>
  <c r="BC26" i="42"/>
  <c r="BC18" i="42"/>
  <c r="BC10" i="42"/>
  <c r="BC2" i="42"/>
  <c r="BC122" i="41"/>
  <c r="BC114" i="41"/>
  <c r="BC106" i="41"/>
  <c r="BC98" i="41"/>
  <c r="BC90" i="41"/>
  <c r="BC82" i="41"/>
  <c r="BC74" i="41"/>
  <c r="BC66" i="41"/>
  <c r="BC58" i="41"/>
  <c r="BC50" i="41"/>
  <c r="BC42" i="41"/>
  <c r="BC34" i="41"/>
  <c r="BC26" i="41"/>
  <c r="BC18" i="41"/>
  <c r="BC10" i="41"/>
  <c r="BC2" i="41"/>
  <c r="BC122" i="40"/>
  <c r="BC114" i="40"/>
  <c r="BC106" i="40"/>
  <c r="BC98" i="40"/>
  <c r="BC90" i="40"/>
  <c r="BC82" i="40"/>
  <c r="BC74" i="40"/>
  <c r="BC66" i="40"/>
  <c r="BC58" i="40"/>
  <c r="BC50" i="40"/>
  <c r="BC42" i="40"/>
  <c r="BC34" i="40"/>
  <c r="BC26" i="40"/>
  <c r="BC18" i="40"/>
  <c r="BC10" i="40"/>
  <c r="BC2" i="40"/>
  <c r="BC122" i="39"/>
  <c r="BC114" i="39"/>
  <c r="BC106" i="39"/>
  <c r="BC98" i="39"/>
  <c r="BC90" i="39"/>
  <c r="BC82" i="39"/>
  <c r="BC74" i="39"/>
  <c r="BC66" i="39"/>
  <c r="BC58" i="39"/>
  <c r="BC50" i="39"/>
  <c r="BC42" i="39"/>
  <c r="BC34" i="39"/>
  <c r="BC26" i="39"/>
  <c r="BC18" i="39"/>
  <c r="BC10" i="39"/>
  <c r="BC2" i="39"/>
  <c r="BC122" i="38"/>
  <c r="BC114" i="38"/>
  <c r="BC106" i="38"/>
  <c r="BC98" i="38"/>
  <c r="BC90" i="38"/>
  <c r="BC82" i="38"/>
  <c r="BC74" i="38"/>
  <c r="BC66" i="38"/>
  <c r="BC58" i="38"/>
  <c r="BC50" i="38"/>
  <c r="BC42" i="38"/>
  <c r="BC34" i="38"/>
  <c r="BC26" i="38"/>
  <c r="BC18" i="38"/>
  <c r="BC10" i="38"/>
  <c r="BC2" i="38"/>
  <c r="BC122" i="37"/>
  <c r="BC114" i="37"/>
  <c r="BC106" i="37"/>
  <c r="BC98" i="37"/>
  <c r="BC90" i="37"/>
  <c r="BC82" i="37"/>
  <c r="BC74" i="37"/>
  <c r="BC66" i="37"/>
  <c r="BC58" i="37"/>
  <c r="BC50" i="37"/>
  <c r="BC42" i="37"/>
  <c r="BC34" i="37"/>
  <c r="BC26" i="37"/>
  <c r="BC18" i="37"/>
  <c r="BC10" i="37"/>
  <c r="BC2" i="37"/>
  <c r="BC122" i="36"/>
  <c r="BC114" i="36"/>
  <c r="BC106" i="36"/>
  <c r="BC98" i="36"/>
  <c r="BC90" i="36"/>
  <c r="BC82" i="36"/>
  <c r="BC74" i="36"/>
  <c r="BC66" i="36"/>
  <c r="BC58" i="36"/>
  <c r="BC50" i="36"/>
  <c r="BC42" i="36"/>
  <c r="BC34" i="36"/>
  <c r="BC26" i="36"/>
  <c r="BC18" i="36"/>
  <c r="BC10" i="36"/>
  <c r="BC2" i="36"/>
  <c r="BC122" i="35"/>
  <c r="BC114" i="35"/>
  <c r="BC106" i="35"/>
  <c r="BC98" i="35"/>
  <c r="BC90" i="35"/>
  <c r="BC82" i="35"/>
  <c r="BC74" i="35"/>
  <c r="BC66" i="35"/>
  <c r="BC58" i="35"/>
  <c r="BC50" i="35"/>
  <c r="BC42" i="35"/>
  <c r="BC34" i="35"/>
  <c r="BC26" i="35"/>
  <c r="BC18" i="35"/>
  <c r="BC10" i="35"/>
  <c r="BC2" i="35"/>
  <c r="BC122" i="34"/>
  <c r="BC114" i="34"/>
  <c r="BC106" i="34"/>
  <c r="BC98" i="34"/>
  <c r="BC90" i="34"/>
  <c r="BC82" i="34"/>
  <c r="BC74" i="34"/>
  <c r="BC66" i="34"/>
  <c r="BC58" i="34"/>
  <c r="BC50" i="34"/>
  <c r="BC42" i="34"/>
  <c r="BC34" i="34"/>
  <c r="BC26" i="34"/>
  <c r="BC18" i="34"/>
  <c r="BC10" i="34"/>
  <c r="BC2" i="34"/>
  <c r="BC122" i="33"/>
  <c r="BC114" i="33"/>
  <c r="BC106" i="33"/>
  <c r="BC98" i="33"/>
  <c r="BC90" i="33"/>
  <c r="BC82" i="33"/>
  <c r="BC74" i="33"/>
  <c r="BC66" i="33"/>
  <c r="BC58" i="33"/>
  <c r="BC50" i="33"/>
  <c r="BC42" i="33"/>
  <c r="BC34" i="33"/>
  <c r="BC26" i="33"/>
  <c r="BC18" i="33"/>
  <c r="BC10" i="33"/>
  <c r="BC2" i="33"/>
  <c r="BC122" i="32"/>
  <c r="BC114" i="32"/>
  <c r="BC106" i="32"/>
  <c r="BC98" i="32"/>
  <c r="BC90" i="32"/>
  <c r="BC82" i="32"/>
  <c r="BC74" i="32"/>
  <c r="BC66" i="32"/>
  <c r="BC58" i="32"/>
  <c r="BC50" i="32"/>
  <c r="BC42" i="32"/>
  <c r="BC34" i="32"/>
  <c r="BC26" i="32"/>
  <c r="BC18" i="32"/>
  <c r="BC10" i="32"/>
  <c r="BC2" i="32"/>
  <c r="BC122" i="31"/>
  <c r="BC114" i="31"/>
  <c r="BC106" i="31"/>
  <c r="BC98" i="31"/>
  <c r="BC90" i="31"/>
  <c r="BC82" i="31"/>
  <c r="BC74" i="31"/>
  <c r="BC66" i="31"/>
  <c r="BC58" i="31"/>
  <c r="BC50" i="31"/>
  <c r="BC42" i="31"/>
  <c r="BC34" i="31"/>
  <c r="BC26" i="31"/>
  <c r="BC18" i="31"/>
  <c r="BC10" i="31"/>
  <c r="BC2" i="31"/>
  <c r="BC122" i="30"/>
  <c r="BC114" i="30"/>
  <c r="BC106" i="30"/>
  <c r="BC98" i="30"/>
  <c r="BC90" i="30"/>
  <c r="BC82" i="30"/>
  <c r="BC74" i="30"/>
  <c r="BC66" i="30"/>
  <c r="BC58" i="30"/>
  <c r="BC50" i="30"/>
  <c r="BC42" i="30"/>
  <c r="BC34" i="30"/>
  <c r="BC26" i="30"/>
  <c r="BC18" i="30"/>
  <c r="BC10" i="30"/>
  <c r="BC2" i="30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" i="1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29" i="28"/>
  <c r="C128" i="28"/>
  <c r="C127" i="28"/>
  <c r="C126" i="28"/>
  <c r="C125" i="28"/>
  <c r="C124" i="28"/>
  <c r="C123" i="28"/>
  <c r="C122" i="28"/>
  <c r="C121" i="28"/>
  <c r="C120" i="28"/>
  <c r="C119" i="28"/>
  <c r="C118" i="28"/>
  <c r="C117" i="28"/>
  <c r="C116" i="28"/>
  <c r="C115" i="28"/>
  <c r="C114" i="28"/>
  <c r="C113" i="28"/>
  <c r="C112" i="28"/>
  <c r="C111" i="28"/>
  <c r="C110" i="28"/>
  <c r="C109" i="28"/>
  <c r="C108" i="28"/>
  <c r="C107" i="28"/>
  <c r="C106" i="28"/>
  <c r="C105" i="28"/>
  <c r="C104" i="28"/>
  <c r="C103" i="28"/>
  <c r="C102" i="28"/>
  <c r="C101" i="28"/>
  <c r="C100" i="28"/>
  <c r="C99" i="28"/>
  <c r="C98" i="28"/>
  <c r="C97" i="28"/>
  <c r="C96" i="28"/>
  <c r="C95" i="28"/>
  <c r="C94" i="28"/>
  <c r="C93" i="28"/>
  <c r="C92" i="28"/>
  <c r="C91" i="28"/>
  <c r="C90" i="28"/>
  <c r="C89" i="28"/>
  <c r="C88" i="28"/>
  <c r="C87" i="28"/>
  <c r="C86" i="28"/>
  <c r="C85" i="28"/>
  <c r="C84" i="28"/>
  <c r="C83" i="28"/>
  <c r="C82" i="28"/>
  <c r="C81" i="28"/>
  <c r="C80" i="28"/>
  <c r="C79" i="28"/>
  <c r="C78" i="28"/>
  <c r="C77" i="28"/>
  <c r="C76" i="28"/>
  <c r="C75" i="28"/>
  <c r="C74" i="28"/>
  <c r="C73" i="28"/>
  <c r="C72" i="28"/>
  <c r="C71" i="28"/>
  <c r="C70" i="28"/>
  <c r="C69" i="28"/>
  <c r="C68" i="28"/>
  <c r="C67" i="28"/>
  <c r="C66" i="28"/>
  <c r="C65" i="28"/>
  <c r="C64" i="28"/>
  <c r="C63" i="28"/>
  <c r="C62" i="28"/>
  <c r="C61" i="28"/>
  <c r="C60" i="28"/>
  <c r="C59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5" i="28"/>
  <c r="C44" i="28"/>
  <c r="C43" i="28"/>
  <c r="C42" i="28"/>
  <c r="C41" i="28"/>
  <c r="C40" i="28"/>
  <c r="C39" i="28"/>
  <c r="C38" i="28"/>
  <c r="C37" i="28"/>
  <c r="C36" i="28"/>
  <c r="C35" i="28"/>
  <c r="C34" i="28"/>
  <c r="C33" i="28"/>
  <c r="C32" i="28"/>
  <c r="C31" i="28"/>
  <c r="C30" i="28"/>
  <c r="C29" i="28"/>
  <c r="C28" i="28"/>
  <c r="C27" i="28"/>
  <c r="C26" i="28"/>
  <c r="C25" i="28"/>
  <c r="C24" i="28"/>
  <c r="C23" i="28"/>
  <c r="C22" i="28"/>
  <c r="C21" i="28"/>
  <c r="C20" i="28"/>
  <c r="C19" i="28"/>
  <c r="C18" i="28"/>
  <c r="C17" i="28"/>
  <c r="C16" i="28"/>
  <c r="C15" i="28"/>
  <c r="C14" i="28"/>
  <c r="C13" i="28"/>
  <c r="C12" i="28"/>
  <c r="C11" i="28"/>
  <c r="C10" i="28"/>
  <c r="C9" i="28"/>
  <c r="C8" i="28"/>
  <c r="C7" i="28"/>
  <c r="C6" i="28"/>
  <c r="C5" i="28"/>
  <c r="C4" i="28"/>
  <c r="C3" i="28"/>
  <c r="C2" i="28"/>
  <c r="C129" i="30"/>
  <c r="C128" i="30"/>
  <c r="C127" i="30"/>
  <c r="C126" i="30"/>
  <c r="C125" i="30"/>
  <c r="C124" i="30"/>
  <c r="C123" i="30"/>
  <c r="C122" i="30"/>
  <c r="C121" i="30"/>
  <c r="C120" i="30"/>
  <c r="C119" i="30"/>
  <c r="C118" i="30"/>
  <c r="C117" i="30"/>
  <c r="C116" i="30"/>
  <c r="C115" i="30"/>
  <c r="C114" i="30"/>
  <c r="C113" i="30"/>
  <c r="C112" i="30"/>
  <c r="C111" i="30"/>
  <c r="C110" i="30"/>
  <c r="C109" i="30"/>
  <c r="C108" i="30"/>
  <c r="C107" i="30"/>
  <c r="C106" i="30"/>
  <c r="C105" i="30"/>
  <c r="C104" i="30"/>
  <c r="C103" i="30"/>
  <c r="C102" i="30"/>
  <c r="C101" i="30"/>
  <c r="C100" i="30"/>
  <c r="C99" i="30"/>
  <c r="C98" i="30"/>
  <c r="C97" i="30"/>
  <c r="C96" i="30"/>
  <c r="C95" i="30"/>
  <c r="C94" i="30"/>
  <c r="C93" i="30"/>
  <c r="C92" i="30"/>
  <c r="C91" i="30"/>
  <c r="C90" i="30"/>
  <c r="C89" i="30"/>
  <c r="C88" i="30"/>
  <c r="C87" i="30"/>
  <c r="C86" i="30"/>
  <c r="C85" i="30"/>
  <c r="C84" i="30"/>
  <c r="C83" i="30"/>
  <c r="C82" i="30"/>
  <c r="C81" i="30"/>
  <c r="C80" i="30"/>
  <c r="C79" i="30"/>
  <c r="C78" i="30"/>
  <c r="C77" i="30"/>
  <c r="C76" i="30"/>
  <c r="C75" i="30"/>
  <c r="C74" i="30"/>
  <c r="C73" i="30"/>
  <c r="C72" i="30"/>
  <c r="C71" i="30"/>
  <c r="C70" i="30"/>
  <c r="C69" i="30"/>
  <c r="C68" i="30"/>
  <c r="C67" i="30"/>
  <c r="C66" i="30"/>
  <c r="C65" i="30"/>
  <c r="C64" i="30"/>
  <c r="C63" i="30"/>
  <c r="C62" i="30"/>
  <c r="C61" i="30"/>
  <c r="C60" i="30"/>
  <c r="C59" i="30"/>
  <c r="C58" i="30"/>
  <c r="C57" i="30"/>
  <c r="C56" i="30"/>
  <c r="C55" i="30"/>
  <c r="C54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C129" i="31"/>
  <c r="C128" i="31"/>
  <c r="C127" i="31"/>
  <c r="C126" i="31"/>
  <c r="C125" i="31"/>
  <c r="C124" i="31"/>
  <c r="C123" i="31"/>
  <c r="C122" i="31"/>
  <c r="C121" i="31"/>
  <c r="C120" i="31"/>
  <c r="C119" i="31"/>
  <c r="C118" i="31"/>
  <c r="C117" i="31"/>
  <c r="C116" i="31"/>
  <c r="C115" i="31"/>
  <c r="C114" i="31"/>
  <c r="C113" i="31"/>
  <c r="C112" i="31"/>
  <c r="C111" i="31"/>
  <c r="C110" i="31"/>
  <c r="C109" i="31"/>
  <c r="C108" i="31"/>
  <c r="C107" i="31"/>
  <c r="C106" i="31"/>
  <c r="C105" i="31"/>
  <c r="C104" i="31"/>
  <c r="C103" i="31"/>
  <c r="C102" i="31"/>
  <c r="C101" i="31"/>
  <c r="C100" i="31"/>
  <c r="C99" i="31"/>
  <c r="C98" i="31"/>
  <c r="C97" i="31"/>
  <c r="C96" i="31"/>
  <c r="C95" i="31"/>
  <c r="C94" i="31"/>
  <c r="C93" i="31"/>
  <c r="C92" i="31"/>
  <c r="C91" i="31"/>
  <c r="C90" i="31"/>
  <c r="C89" i="31"/>
  <c r="C88" i="31"/>
  <c r="C87" i="31"/>
  <c r="C86" i="31"/>
  <c r="C85" i="31"/>
  <c r="C84" i="31"/>
  <c r="C83" i="31"/>
  <c r="C82" i="31"/>
  <c r="C81" i="31"/>
  <c r="C80" i="31"/>
  <c r="C79" i="31"/>
  <c r="C78" i="31"/>
  <c r="C77" i="31"/>
  <c r="C76" i="31"/>
  <c r="C75" i="31"/>
  <c r="C74" i="31"/>
  <c r="C73" i="31"/>
  <c r="C72" i="31"/>
  <c r="C71" i="31"/>
  <c r="C70" i="31"/>
  <c r="C69" i="31"/>
  <c r="C68" i="31"/>
  <c r="C67" i="31"/>
  <c r="C66" i="31"/>
  <c r="C65" i="31"/>
  <c r="C64" i="31"/>
  <c r="C63" i="31"/>
  <c r="C62" i="31"/>
  <c r="C61" i="31"/>
  <c r="C60" i="31"/>
  <c r="C59" i="31"/>
  <c r="C58" i="31"/>
  <c r="C57" i="31"/>
  <c r="C56" i="31"/>
  <c r="C55" i="31"/>
  <c r="C54" i="31"/>
  <c r="C53" i="31"/>
  <c r="C52" i="31"/>
  <c r="C51" i="31"/>
  <c r="C50" i="31"/>
  <c r="C49" i="31"/>
  <c r="C48" i="31"/>
  <c r="C47" i="31"/>
  <c r="C46" i="31"/>
  <c r="C45" i="31"/>
  <c r="C44" i="31"/>
  <c r="C43" i="31"/>
  <c r="C42" i="31"/>
  <c r="C41" i="31"/>
  <c r="C40" i="31"/>
  <c r="C39" i="31"/>
  <c r="C38" i="31"/>
  <c r="C37" i="31"/>
  <c r="C36" i="31"/>
  <c r="C35" i="31"/>
  <c r="C34" i="31"/>
  <c r="C33" i="31"/>
  <c r="C32" i="31"/>
  <c r="C31" i="31"/>
  <c r="C30" i="31"/>
  <c r="C29" i="31"/>
  <c r="C28" i="31"/>
  <c r="C27" i="31"/>
  <c r="C26" i="31"/>
  <c r="C25" i="31"/>
  <c r="C24" i="31"/>
  <c r="C23" i="31"/>
  <c r="C22" i="31"/>
  <c r="C21" i="31"/>
  <c r="C20" i="31"/>
  <c r="C19" i="31"/>
  <c r="C18" i="31"/>
  <c r="C17" i="31"/>
  <c r="C16" i="31"/>
  <c r="C15" i="31"/>
  <c r="C14" i="31"/>
  <c r="C13" i="31"/>
  <c r="C12" i="31"/>
  <c r="C11" i="31"/>
  <c r="C10" i="31"/>
  <c r="C9" i="31"/>
  <c r="C8" i="31"/>
  <c r="C7" i="31"/>
  <c r="C6" i="31"/>
  <c r="C5" i="31"/>
  <c r="C4" i="31"/>
  <c r="C3" i="31"/>
  <c r="C2" i="31"/>
  <c r="C129" i="32"/>
  <c r="C128" i="32"/>
  <c r="C127" i="32"/>
  <c r="C126" i="32"/>
  <c r="C125" i="32"/>
  <c r="C124" i="32"/>
  <c r="C123" i="32"/>
  <c r="C122" i="32"/>
  <c r="C121" i="32"/>
  <c r="C120" i="32"/>
  <c r="C119" i="32"/>
  <c r="C118" i="32"/>
  <c r="C117" i="32"/>
  <c r="C116" i="32"/>
  <c r="C115" i="32"/>
  <c r="C114" i="32"/>
  <c r="C113" i="32"/>
  <c r="C112" i="32"/>
  <c r="C111" i="32"/>
  <c r="C110" i="32"/>
  <c r="C109" i="32"/>
  <c r="C108" i="32"/>
  <c r="C107" i="32"/>
  <c r="C106" i="32"/>
  <c r="C105" i="32"/>
  <c r="C104" i="32"/>
  <c r="C103" i="32"/>
  <c r="C102" i="32"/>
  <c r="C101" i="32"/>
  <c r="C100" i="32"/>
  <c r="C99" i="32"/>
  <c r="C98" i="32"/>
  <c r="C97" i="32"/>
  <c r="C96" i="32"/>
  <c r="C95" i="32"/>
  <c r="C94" i="32"/>
  <c r="C93" i="32"/>
  <c r="C92" i="32"/>
  <c r="C91" i="32"/>
  <c r="C90" i="32"/>
  <c r="C89" i="32"/>
  <c r="C88" i="32"/>
  <c r="C87" i="32"/>
  <c r="C86" i="32"/>
  <c r="C85" i="32"/>
  <c r="C84" i="32"/>
  <c r="C83" i="32"/>
  <c r="C82" i="32"/>
  <c r="C81" i="32"/>
  <c r="C80" i="32"/>
  <c r="C79" i="32"/>
  <c r="C78" i="32"/>
  <c r="C77" i="32"/>
  <c r="C76" i="32"/>
  <c r="C75" i="32"/>
  <c r="C74" i="32"/>
  <c r="C73" i="32"/>
  <c r="C72" i="32"/>
  <c r="C71" i="32"/>
  <c r="C70" i="32"/>
  <c r="C69" i="32"/>
  <c r="C68" i="32"/>
  <c r="C67" i="32"/>
  <c r="C66" i="32"/>
  <c r="C65" i="32"/>
  <c r="C64" i="32"/>
  <c r="C63" i="32"/>
  <c r="C62" i="32"/>
  <c r="C61" i="32"/>
  <c r="C60" i="32"/>
  <c r="C59" i="32"/>
  <c r="C58" i="32"/>
  <c r="C57" i="32"/>
  <c r="C56" i="32"/>
  <c r="C55" i="32"/>
  <c r="C54" i="32"/>
  <c r="C53" i="32"/>
  <c r="C52" i="32"/>
  <c r="C51" i="32"/>
  <c r="C50" i="32"/>
  <c r="C49" i="32"/>
  <c r="C48" i="32"/>
  <c r="C47" i="32"/>
  <c r="C46" i="32"/>
  <c r="C45" i="32"/>
  <c r="C44" i="32"/>
  <c r="C43" i="32"/>
  <c r="C42" i="32"/>
  <c r="C41" i="32"/>
  <c r="C40" i="32"/>
  <c r="C39" i="32"/>
  <c r="C38" i="32"/>
  <c r="C37" i="32"/>
  <c r="C36" i="32"/>
  <c r="C35" i="32"/>
  <c r="C34" i="32"/>
  <c r="C33" i="32"/>
  <c r="C32" i="32"/>
  <c r="C31" i="32"/>
  <c r="C30" i="32"/>
  <c r="C29" i="32"/>
  <c r="C28" i="32"/>
  <c r="C27" i="32"/>
  <c r="C26" i="32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C4" i="32"/>
  <c r="C3" i="32"/>
  <c r="C2" i="32"/>
  <c r="C129" i="33"/>
  <c r="C128" i="33"/>
  <c r="C127" i="33"/>
  <c r="C126" i="33"/>
  <c r="C125" i="33"/>
  <c r="C124" i="33"/>
  <c r="C123" i="33"/>
  <c r="C122" i="33"/>
  <c r="C121" i="33"/>
  <c r="C120" i="33"/>
  <c r="C119" i="33"/>
  <c r="C118" i="33"/>
  <c r="C117" i="33"/>
  <c r="C116" i="33"/>
  <c r="C115" i="33"/>
  <c r="C114" i="33"/>
  <c r="C113" i="33"/>
  <c r="C112" i="33"/>
  <c r="C111" i="33"/>
  <c r="C110" i="33"/>
  <c r="C109" i="33"/>
  <c r="C108" i="33"/>
  <c r="C107" i="33"/>
  <c r="C106" i="33"/>
  <c r="C105" i="33"/>
  <c r="C104" i="33"/>
  <c r="C103" i="33"/>
  <c r="C102" i="33"/>
  <c r="C101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7" i="33"/>
  <c r="C86" i="33"/>
  <c r="C85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71" i="33"/>
  <c r="C70" i="33"/>
  <c r="C69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5" i="33"/>
  <c r="C54" i="33"/>
  <c r="C53" i="33"/>
  <c r="C52" i="33"/>
  <c r="C51" i="33"/>
  <c r="C50" i="33"/>
  <c r="C49" i="33"/>
  <c r="C48" i="33"/>
  <c r="C47" i="33"/>
  <c r="C46" i="33"/>
  <c r="C45" i="33"/>
  <c r="C44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6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C2" i="33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C24" i="34"/>
  <c r="C23" i="34"/>
  <c r="C22" i="34"/>
  <c r="C21" i="34"/>
  <c r="C20" i="34"/>
  <c r="C19" i="34"/>
  <c r="C18" i="34"/>
  <c r="C17" i="34"/>
  <c r="C16" i="34"/>
  <c r="C15" i="34"/>
  <c r="C14" i="34"/>
  <c r="C13" i="34"/>
  <c r="C12" i="34"/>
  <c r="C11" i="34"/>
  <c r="C10" i="34"/>
  <c r="C9" i="34"/>
  <c r="C8" i="34"/>
  <c r="C7" i="34"/>
  <c r="C6" i="34"/>
  <c r="C5" i="34"/>
  <c r="C4" i="34"/>
  <c r="C3" i="34"/>
  <c r="C2" i="34"/>
  <c r="C129" i="35"/>
  <c r="C128" i="35"/>
  <c r="C127" i="35"/>
  <c r="C126" i="35"/>
  <c r="C125" i="35"/>
  <c r="C124" i="35"/>
  <c r="C123" i="35"/>
  <c r="C122" i="35"/>
  <c r="C121" i="35"/>
  <c r="C120" i="35"/>
  <c r="C119" i="35"/>
  <c r="C118" i="35"/>
  <c r="C117" i="35"/>
  <c r="C116" i="35"/>
  <c r="C115" i="35"/>
  <c r="C114" i="35"/>
  <c r="C113" i="35"/>
  <c r="C112" i="35"/>
  <c r="C111" i="35"/>
  <c r="C110" i="35"/>
  <c r="C109" i="35"/>
  <c r="C108" i="35"/>
  <c r="C107" i="35"/>
  <c r="C106" i="35"/>
  <c r="C105" i="35"/>
  <c r="C104" i="35"/>
  <c r="C103" i="35"/>
  <c r="C102" i="35"/>
  <c r="C101" i="35"/>
  <c r="C100" i="35"/>
  <c r="C99" i="35"/>
  <c r="C98" i="35"/>
  <c r="C97" i="35"/>
  <c r="C96" i="35"/>
  <c r="C95" i="35"/>
  <c r="C94" i="35"/>
  <c r="C93" i="35"/>
  <c r="C92" i="35"/>
  <c r="C91" i="35"/>
  <c r="C90" i="35"/>
  <c r="C89" i="35"/>
  <c r="C88" i="35"/>
  <c r="C87" i="35"/>
  <c r="C86" i="35"/>
  <c r="C85" i="35"/>
  <c r="C84" i="35"/>
  <c r="C83" i="35"/>
  <c r="C82" i="35"/>
  <c r="C81" i="35"/>
  <c r="C80" i="35"/>
  <c r="C79" i="35"/>
  <c r="C78" i="35"/>
  <c r="C77" i="35"/>
  <c r="C76" i="35"/>
  <c r="C75" i="35"/>
  <c r="C74" i="35"/>
  <c r="C73" i="35"/>
  <c r="C72" i="35"/>
  <c r="C71" i="35"/>
  <c r="C70" i="35"/>
  <c r="C69" i="35"/>
  <c r="C68" i="35"/>
  <c r="C67" i="35"/>
  <c r="C66" i="35"/>
  <c r="C65" i="35"/>
  <c r="C64" i="35"/>
  <c r="C63" i="35"/>
  <c r="C62" i="35"/>
  <c r="C61" i="35"/>
  <c r="C60" i="35"/>
  <c r="C59" i="35"/>
  <c r="C58" i="35"/>
  <c r="C57" i="35"/>
  <c r="C56" i="35"/>
  <c r="C55" i="35"/>
  <c r="C54" i="35"/>
  <c r="C53" i="35"/>
  <c r="C52" i="35"/>
  <c r="C51" i="35"/>
  <c r="C50" i="35"/>
  <c r="C49" i="35"/>
  <c r="C48" i="35"/>
  <c r="C47" i="35"/>
  <c r="C46" i="35"/>
  <c r="C45" i="35"/>
  <c r="C44" i="35"/>
  <c r="C43" i="35"/>
  <c r="C42" i="35"/>
  <c r="C41" i="35"/>
  <c r="C40" i="35"/>
  <c r="C39" i="35"/>
  <c r="C38" i="35"/>
  <c r="C37" i="35"/>
  <c r="C36" i="35"/>
  <c r="C35" i="35"/>
  <c r="C34" i="35"/>
  <c r="C33" i="35"/>
  <c r="C32" i="35"/>
  <c r="C31" i="35"/>
  <c r="C30" i="35"/>
  <c r="C29" i="35"/>
  <c r="C28" i="35"/>
  <c r="C27" i="35"/>
  <c r="C26" i="35"/>
  <c r="C25" i="35"/>
  <c r="C24" i="35"/>
  <c r="C23" i="35"/>
  <c r="C22" i="35"/>
  <c r="C21" i="35"/>
  <c r="C20" i="35"/>
  <c r="C19" i="35"/>
  <c r="C18" i="35"/>
  <c r="C17" i="35"/>
  <c r="C16" i="35"/>
  <c r="C15" i="35"/>
  <c r="C14" i="35"/>
  <c r="C13" i="35"/>
  <c r="C12" i="35"/>
  <c r="C11" i="35"/>
  <c r="C10" i="35"/>
  <c r="C9" i="35"/>
  <c r="C8" i="35"/>
  <c r="C7" i="35"/>
  <c r="C6" i="35"/>
  <c r="C5" i="35"/>
  <c r="C4" i="35"/>
  <c r="C3" i="35"/>
  <c r="C2" i="35"/>
  <c r="C129" i="36"/>
  <c r="C128" i="36"/>
  <c r="C127" i="36"/>
  <c r="C126" i="36"/>
  <c r="C125" i="36"/>
  <c r="C124" i="36"/>
  <c r="C123" i="36"/>
  <c r="C122" i="36"/>
  <c r="C121" i="36"/>
  <c r="C120" i="36"/>
  <c r="C119" i="36"/>
  <c r="C118" i="36"/>
  <c r="C117" i="36"/>
  <c r="C116" i="36"/>
  <c r="C115" i="36"/>
  <c r="C114" i="36"/>
  <c r="C113" i="36"/>
  <c r="C112" i="36"/>
  <c r="C111" i="36"/>
  <c r="C110" i="36"/>
  <c r="C109" i="36"/>
  <c r="C108" i="36"/>
  <c r="C107" i="36"/>
  <c r="C106" i="36"/>
  <c r="C105" i="36"/>
  <c r="C104" i="36"/>
  <c r="C103" i="36"/>
  <c r="C102" i="36"/>
  <c r="C101" i="36"/>
  <c r="C100" i="36"/>
  <c r="C99" i="36"/>
  <c r="C98" i="36"/>
  <c r="C97" i="36"/>
  <c r="C96" i="36"/>
  <c r="C95" i="36"/>
  <c r="C94" i="36"/>
  <c r="C93" i="36"/>
  <c r="C92" i="36"/>
  <c r="C91" i="36"/>
  <c r="C90" i="36"/>
  <c r="C89" i="36"/>
  <c r="C88" i="36"/>
  <c r="C87" i="36"/>
  <c r="C86" i="36"/>
  <c r="C85" i="36"/>
  <c r="C84" i="36"/>
  <c r="C83" i="36"/>
  <c r="C82" i="36"/>
  <c r="C81" i="36"/>
  <c r="C80" i="36"/>
  <c r="C79" i="36"/>
  <c r="C78" i="36"/>
  <c r="C77" i="36"/>
  <c r="C76" i="36"/>
  <c r="C75" i="36"/>
  <c r="C74" i="36"/>
  <c r="C73" i="36"/>
  <c r="C72" i="36"/>
  <c r="C71" i="36"/>
  <c r="C70" i="36"/>
  <c r="C69" i="36"/>
  <c r="C68" i="36"/>
  <c r="C67" i="36"/>
  <c r="C66" i="36"/>
  <c r="C65" i="36"/>
  <c r="C64" i="36"/>
  <c r="C63" i="36"/>
  <c r="C62" i="36"/>
  <c r="C61" i="36"/>
  <c r="C60" i="36"/>
  <c r="C59" i="36"/>
  <c r="C58" i="36"/>
  <c r="C57" i="36"/>
  <c r="C56" i="36"/>
  <c r="C55" i="36"/>
  <c r="C54" i="36"/>
  <c r="C53" i="36"/>
  <c r="C52" i="36"/>
  <c r="C51" i="36"/>
  <c r="C50" i="36"/>
  <c r="C49" i="36"/>
  <c r="C48" i="36"/>
  <c r="C47" i="36"/>
  <c r="C46" i="36"/>
  <c r="C45" i="36"/>
  <c r="C44" i="36"/>
  <c r="C43" i="36"/>
  <c r="C42" i="36"/>
  <c r="C41" i="36"/>
  <c r="C40" i="36"/>
  <c r="C39" i="36"/>
  <c r="C38" i="36"/>
  <c r="C37" i="36"/>
  <c r="C36" i="36"/>
  <c r="C35" i="36"/>
  <c r="C34" i="36"/>
  <c r="C33" i="36"/>
  <c r="C32" i="36"/>
  <c r="C31" i="36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C14" i="36"/>
  <c r="C13" i="36"/>
  <c r="C12" i="36"/>
  <c r="C11" i="36"/>
  <c r="C10" i="36"/>
  <c r="C9" i="36"/>
  <c r="C8" i="36"/>
  <c r="C7" i="36"/>
  <c r="C6" i="36"/>
  <c r="C5" i="36"/>
  <c r="C4" i="36"/>
  <c r="C3" i="36"/>
  <c r="C2" i="36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110" i="37"/>
  <c r="C109" i="37"/>
  <c r="C108" i="37"/>
  <c r="C107" i="37"/>
  <c r="C106" i="37"/>
  <c r="C105" i="37"/>
  <c r="C104" i="37"/>
  <c r="C103" i="37"/>
  <c r="C102" i="37"/>
  <c r="C101" i="37"/>
  <c r="C100" i="37"/>
  <c r="C99" i="37"/>
  <c r="C98" i="37"/>
  <c r="C97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81" i="37"/>
  <c r="C80" i="37"/>
  <c r="C79" i="37"/>
  <c r="C78" i="37"/>
  <c r="C77" i="37"/>
  <c r="C76" i="37"/>
  <c r="C75" i="37"/>
  <c r="C74" i="37"/>
  <c r="C73" i="37"/>
  <c r="C72" i="37"/>
  <c r="C71" i="37"/>
  <c r="C70" i="37"/>
  <c r="C69" i="37"/>
  <c r="C68" i="37"/>
  <c r="C67" i="37"/>
  <c r="C66" i="37"/>
  <c r="C65" i="37"/>
  <c r="C64" i="37"/>
  <c r="C63" i="37"/>
  <c r="C62" i="37"/>
  <c r="C61" i="37"/>
  <c r="C60" i="37"/>
  <c r="C59" i="37"/>
  <c r="C58" i="37"/>
  <c r="C57" i="37"/>
  <c r="C56" i="37"/>
  <c r="C55" i="37"/>
  <c r="C54" i="37"/>
  <c r="C53" i="37"/>
  <c r="C52" i="37"/>
  <c r="C51" i="37"/>
  <c r="C50" i="37"/>
  <c r="C49" i="37"/>
  <c r="C48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" i="37"/>
  <c r="C129" i="38"/>
  <c r="C128" i="38"/>
  <c r="C127" i="38"/>
  <c r="C126" i="38"/>
  <c r="C125" i="38"/>
  <c r="C124" i="38"/>
  <c r="C123" i="38"/>
  <c r="C122" i="38"/>
  <c r="C121" i="38"/>
  <c r="C120" i="38"/>
  <c r="C119" i="38"/>
  <c r="C118" i="38"/>
  <c r="C117" i="38"/>
  <c r="C116" i="38"/>
  <c r="C115" i="38"/>
  <c r="C114" i="38"/>
  <c r="C113" i="38"/>
  <c r="C112" i="38"/>
  <c r="C111" i="38"/>
  <c r="C110" i="38"/>
  <c r="C109" i="38"/>
  <c r="C108" i="38"/>
  <c r="C107" i="38"/>
  <c r="C106" i="38"/>
  <c r="C105" i="38"/>
  <c r="C104" i="38"/>
  <c r="C103" i="38"/>
  <c r="C102" i="38"/>
  <c r="C101" i="38"/>
  <c r="C100" i="38"/>
  <c r="C99" i="38"/>
  <c r="C98" i="38"/>
  <c r="C97" i="38"/>
  <c r="C96" i="38"/>
  <c r="C95" i="38"/>
  <c r="C94" i="38"/>
  <c r="C93" i="38"/>
  <c r="C92" i="38"/>
  <c r="C91" i="38"/>
  <c r="C90" i="38"/>
  <c r="C89" i="38"/>
  <c r="C88" i="38"/>
  <c r="C87" i="38"/>
  <c r="C86" i="38"/>
  <c r="C85" i="38"/>
  <c r="C84" i="38"/>
  <c r="C83" i="38"/>
  <c r="C82" i="38"/>
  <c r="C81" i="38"/>
  <c r="C80" i="38"/>
  <c r="C79" i="38"/>
  <c r="C78" i="38"/>
  <c r="C77" i="38"/>
  <c r="C76" i="38"/>
  <c r="C75" i="38"/>
  <c r="C74" i="38"/>
  <c r="C73" i="38"/>
  <c r="C72" i="38"/>
  <c r="C71" i="38"/>
  <c r="C70" i="38"/>
  <c r="C69" i="38"/>
  <c r="C68" i="38"/>
  <c r="C67" i="38"/>
  <c r="C66" i="38"/>
  <c r="C65" i="38"/>
  <c r="C64" i="38"/>
  <c r="C63" i="38"/>
  <c r="C62" i="38"/>
  <c r="C61" i="38"/>
  <c r="C60" i="38"/>
  <c r="C59" i="38"/>
  <c r="C58" i="38"/>
  <c r="C57" i="38"/>
  <c r="C56" i="38"/>
  <c r="C55" i="38"/>
  <c r="C54" i="38"/>
  <c r="C53" i="38"/>
  <c r="C52" i="38"/>
  <c r="C51" i="38"/>
  <c r="C50" i="38"/>
  <c r="C49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C2" i="38"/>
  <c r="C129" i="39"/>
  <c r="C128" i="39"/>
  <c r="C127" i="39"/>
  <c r="C126" i="39"/>
  <c r="C125" i="39"/>
  <c r="C124" i="39"/>
  <c r="C123" i="39"/>
  <c r="C122" i="39"/>
  <c r="C121" i="39"/>
  <c r="C120" i="39"/>
  <c r="C119" i="39"/>
  <c r="C118" i="39"/>
  <c r="C117" i="39"/>
  <c r="C116" i="39"/>
  <c r="C115" i="39"/>
  <c r="C114" i="39"/>
  <c r="C113" i="39"/>
  <c r="C112" i="39"/>
  <c r="C111" i="39"/>
  <c r="C110" i="39"/>
  <c r="C109" i="39"/>
  <c r="C108" i="39"/>
  <c r="C107" i="39"/>
  <c r="C106" i="39"/>
  <c r="C105" i="39"/>
  <c r="C104" i="39"/>
  <c r="C103" i="39"/>
  <c r="C102" i="39"/>
  <c r="C101" i="39"/>
  <c r="C100" i="39"/>
  <c r="C99" i="39"/>
  <c r="C98" i="39"/>
  <c r="C97" i="39"/>
  <c r="C96" i="39"/>
  <c r="C95" i="39"/>
  <c r="C94" i="39"/>
  <c r="C93" i="39"/>
  <c r="C92" i="39"/>
  <c r="C91" i="39"/>
  <c r="C90" i="39"/>
  <c r="C89" i="39"/>
  <c r="C88" i="39"/>
  <c r="C87" i="39"/>
  <c r="C86" i="39"/>
  <c r="C85" i="39"/>
  <c r="C84" i="39"/>
  <c r="C83" i="39"/>
  <c r="C82" i="39"/>
  <c r="C81" i="39"/>
  <c r="C80" i="39"/>
  <c r="C79" i="39"/>
  <c r="C78" i="39"/>
  <c r="C77" i="39"/>
  <c r="C76" i="39"/>
  <c r="C75" i="39"/>
  <c r="C74" i="39"/>
  <c r="C73" i="39"/>
  <c r="C72" i="39"/>
  <c r="C71" i="39"/>
  <c r="C70" i="39"/>
  <c r="C69" i="39"/>
  <c r="C68" i="39"/>
  <c r="C67" i="39"/>
  <c r="C66" i="39"/>
  <c r="C65" i="39"/>
  <c r="C64" i="39"/>
  <c r="C63" i="39"/>
  <c r="C62" i="39"/>
  <c r="C61" i="39"/>
  <c r="C60" i="39"/>
  <c r="C59" i="39"/>
  <c r="C58" i="39"/>
  <c r="C57" i="39"/>
  <c r="C56" i="39"/>
  <c r="C55" i="39"/>
  <c r="C54" i="39"/>
  <c r="C53" i="39"/>
  <c r="C52" i="39"/>
  <c r="C51" i="39"/>
  <c r="C50" i="39"/>
  <c r="C49" i="39"/>
  <c r="C48" i="39"/>
  <c r="C47" i="39"/>
  <c r="C46" i="39"/>
  <c r="C45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9" i="39"/>
  <c r="C28" i="39"/>
  <c r="C27" i="39"/>
  <c r="C26" i="39"/>
  <c r="C25" i="39"/>
  <c r="C24" i="39"/>
  <c r="C23" i="39"/>
  <c r="C22" i="39"/>
  <c r="C21" i="39"/>
  <c r="C20" i="39"/>
  <c r="C19" i="39"/>
  <c r="C18" i="39"/>
  <c r="C17" i="39"/>
  <c r="C16" i="39"/>
  <c r="C15" i="39"/>
  <c r="C14" i="39"/>
  <c r="C13" i="39"/>
  <c r="C12" i="39"/>
  <c r="C11" i="39"/>
  <c r="C10" i="39"/>
  <c r="C9" i="39"/>
  <c r="C8" i="39"/>
  <c r="C7" i="39"/>
  <c r="C6" i="39"/>
  <c r="C5" i="39"/>
  <c r="C4" i="39"/>
  <c r="C3" i="39"/>
  <c r="C2" i="39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3" i="40"/>
  <c r="C2" i="40"/>
  <c r="C129" i="41"/>
  <c r="C128" i="41"/>
  <c r="C127" i="41"/>
  <c r="C126" i="41"/>
  <c r="C125" i="41"/>
  <c r="C124" i="41"/>
  <c r="C123" i="41"/>
  <c r="C122" i="41"/>
  <c r="C121" i="41"/>
  <c r="C120" i="41"/>
  <c r="C119" i="41"/>
  <c r="C118" i="41"/>
  <c r="C117" i="41"/>
  <c r="C116" i="41"/>
  <c r="C115" i="41"/>
  <c r="C114" i="41"/>
  <c r="C113" i="41"/>
  <c r="C112" i="41"/>
  <c r="C111" i="41"/>
  <c r="C110" i="41"/>
  <c r="C109" i="41"/>
  <c r="C108" i="41"/>
  <c r="C107" i="41"/>
  <c r="C106" i="41"/>
  <c r="C105" i="41"/>
  <c r="C104" i="41"/>
  <c r="C103" i="41"/>
  <c r="C102" i="41"/>
  <c r="C101" i="41"/>
  <c r="C100" i="41"/>
  <c r="C99" i="41"/>
  <c r="C98" i="41"/>
  <c r="C97" i="41"/>
  <c r="C96" i="41"/>
  <c r="C95" i="41"/>
  <c r="C94" i="41"/>
  <c r="C93" i="41"/>
  <c r="C92" i="41"/>
  <c r="C91" i="41"/>
  <c r="C90" i="41"/>
  <c r="C89" i="41"/>
  <c r="C88" i="41"/>
  <c r="C87" i="41"/>
  <c r="C86" i="41"/>
  <c r="C85" i="41"/>
  <c r="C84" i="41"/>
  <c r="C83" i="41"/>
  <c r="C82" i="41"/>
  <c r="C81" i="41"/>
  <c r="C80" i="41"/>
  <c r="C79" i="41"/>
  <c r="C78" i="41"/>
  <c r="C77" i="41"/>
  <c r="C76" i="41"/>
  <c r="C75" i="41"/>
  <c r="C74" i="41"/>
  <c r="C73" i="41"/>
  <c r="C72" i="41"/>
  <c r="C71" i="41"/>
  <c r="C70" i="41"/>
  <c r="C69" i="41"/>
  <c r="C68" i="41"/>
  <c r="C67" i="41"/>
  <c r="C66" i="41"/>
  <c r="C65" i="41"/>
  <c r="C64" i="41"/>
  <c r="C63" i="41"/>
  <c r="C62" i="41"/>
  <c r="C61" i="41"/>
  <c r="C60" i="41"/>
  <c r="C59" i="41"/>
  <c r="C58" i="41"/>
  <c r="C57" i="41"/>
  <c r="C56" i="41"/>
  <c r="C55" i="41"/>
  <c r="C54" i="41"/>
  <c r="C53" i="41"/>
  <c r="C52" i="41"/>
  <c r="C51" i="41"/>
  <c r="C50" i="41"/>
  <c r="C49" i="41"/>
  <c r="C48" i="41"/>
  <c r="C47" i="41"/>
  <c r="C46" i="41"/>
  <c r="C45" i="41"/>
  <c r="C44" i="41"/>
  <c r="C43" i="41"/>
  <c r="C42" i="41"/>
  <c r="C41" i="41"/>
  <c r="C40" i="41"/>
  <c r="C39" i="41"/>
  <c r="C38" i="41"/>
  <c r="C37" i="41"/>
  <c r="C36" i="41"/>
  <c r="C35" i="41"/>
  <c r="C34" i="41"/>
  <c r="C33" i="41"/>
  <c r="C32" i="41"/>
  <c r="C31" i="41"/>
  <c r="C30" i="41"/>
  <c r="C29" i="41"/>
  <c r="C28" i="41"/>
  <c r="C27" i="41"/>
  <c r="C26" i="41"/>
  <c r="C25" i="41"/>
  <c r="C24" i="41"/>
  <c r="C23" i="41"/>
  <c r="C22" i="41"/>
  <c r="C21" i="41"/>
  <c r="C20" i="41"/>
  <c r="C19" i="41"/>
  <c r="C18" i="41"/>
  <c r="C17" i="41"/>
  <c r="C16" i="41"/>
  <c r="C15" i="41"/>
  <c r="C14" i="41"/>
  <c r="C13" i="41"/>
  <c r="C12" i="41"/>
  <c r="C11" i="41"/>
  <c r="C10" i="41"/>
  <c r="C9" i="41"/>
  <c r="C8" i="41"/>
  <c r="C7" i="41"/>
  <c r="C6" i="41"/>
  <c r="C5" i="41"/>
  <c r="C4" i="41"/>
  <c r="C3" i="41"/>
  <c r="C2" i="41"/>
  <c r="C129" i="42"/>
  <c r="C128" i="42"/>
  <c r="C127" i="42"/>
  <c r="C126" i="42"/>
  <c r="C125" i="42"/>
  <c r="C124" i="42"/>
  <c r="C123" i="42"/>
  <c r="C122" i="42"/>
  <c r="C121" i="42"/>
  <c r="C120" i="42"/>
  <c r="C119" i="42"/>
  <c r="C118" i="42"/>
  <c r="C117" i="42"/>
  <c r="C116" i="42"/>
  <c r="C115" i="42"/>
  <c r="C114" i="42"/>
  <c r="C113" i="42"/>
  <c r="C112" i="42"/>
  <c r="C111" i="42"/>
  <c r="C110" i="42"/>
  <c r="C109" i="42"/>
  <c r="C108" i="42"/>
  <c r="C107" i="42"/>
  <c r="C106" i="42"/>
  <c r="C105" i="42"/>
  <c r="C104" i="42"/>
  <c r="C103" i="42"/>
  <c r="C102" i="42"/>
  <c r="C101" i="42"/>
  <c r="C100" i="42"/>
  <c r="C99" i="42"/>
  <c r="C98" i="42"/>
  <c r="C97" i="42"/>
  <c r="C96" i="42"/>
  <c r="C95" i="42"/>
  <c r="C94" i="42"/>
  <c r="C93" i="42"/>
  <c r="C92" i="42"/>
  <c r="C91" i="42"/>
  <c r="C90" i="42"/>
  <c r="C89" i="42"/>
  <c r="C88" i="42"/>
  <c r="C87" i="42"/>
  <c r="C86" i="42"/>
  <c r="C85" i="42"/>
  <c r="C84" i="42"/>
  <c r="C83" i="42"/>
  <c r="C82" i="42"/>
  <c r="C81" i="42"/>
  <c r="C80" i="42"/>
  <c r="C79" i="42"/>
  <c r="C78" i="42"/>
  <c r="C77" i="42"/>
  <c r="C76" i="42"/>
  <c r="C75" i="42"/>
  <c r="C74" i="42"/>
  <c r="C73" i="42"/>
  <c r="C72" i="42"/>
  <c r="C71" i="42"/>
  <c r="C70" i="42"/>
  <c r="C69" i="42"/>
  <c r="C68" i="42"/>
  <c r="C67" i="42"/>
  <c r="C66" i="42"/>
  <c r="C65" i="42"/>
  <c r="C64" i="42"/>
  <c r="C63" i="42"/>
  <c r="C62" i="42"/>
  <c r="C61" i="42"/>
  <c r="C60" i="42"/>
  <c r="C59" i="42"/>
  <c r="C58" i="42"/>
  <c r="C57" i="42"/>
  <c r="C56" i="42"/>
  <c r="C55" i="42"/>
  <c r="C54" i="42"/>
  <c r="C53" i="42"/>
  <c r="C52" i="42"/>
  <c r="C51" i="42"/>
  <c r="C50" i="42"/>
  <c r="C49" i="42"/>
  <c r="C48" i="42"/>
  <c r="C47" i="42"/>
  <c r="C46" i="42"/>
  <c r="C45" i="42"/>
  <c r="C44" i="42"/>
  <c r="C43" i="42"/>
  <c r="C42" i="42"/>
  <c r="C41" i="42"/>
  <c r="C40" i="42"/>
  <c r="C39" i="42"/>
  <c r="C38" i="42"/>
  <c r="C37" i="42"/>
  <c r="C36" i="42"/>
  <c r="C35" i="42"/>
  <c r="C34" i="42"/>
  <c r="C33" i="42"/>
  <c r="C32" i="42"/>
  <c r="C31" i="42"/>
  <c r="C30" i="42"/>
  <c r="C29" i="42"/>
  <c r="C28" i="42"/>
  <c r="C27" i="42"/>
  <c r="C26" i="42"/>
  <c r="C25" i="42"/>
  <c r="C24" i="42"/>
  <c r="C23" i="42"/>
  <c r="C22" i="42"/>
  <c r="C21" i="42"/>
  <c r="C20" i="42"/>
  <c r="C19" i="42"/>
  <c r="C18" i="42"/>
  <c r="C17" i="42"/>
  <c r="C16" i="42"/>
  <c r="C15" i="42"/>
  <c r="C14" i="42"/>
  <c r="C13" i="42"/>
  <c r="C12" i="42"/>
  <c r="C11" i="42"/>
  <c r="C10" i="42"/>
  <c r="C9" i="42"/>
  <c r="C8" i="42"/>
  <c r="C7" i="42"/>
  <c r="C6" i="42"/>
  <c r="C5" i="42"/>
  <c r="C4" i="42"/>
  <c r="C3" i="42"/>
  <c r="C2" i="42"/>
  <c r="C129" i="43"/>
  <c r="C128" i="43"/>
  <c r="C127" i="43"/>
  <c r="C126" i="43"/>
  <c r="C125" i="43"/>
  <c r="C124" i="43"/>
  <c r="C123" i="43"/>
  <c r="C122" i="43"/>
  <c r="C121" i="43"/>
  <c r="C120" i="43"/>
  <c r="C119" i="43"/>
  <c r="C118" i="43"/>
  <c r="C117" i="43"/>
  <c r="C116" i="43"/>
  <c r="C115" i="43"/>
  <c r="C114" i="43"/>
  <c r="C113" i="43"/>
  <c r="C112" i="43"/>
  <c r="C111" i="43"/>
  <c r="C110" i="43"/>
  <c r="C109" i="43"/>
  <c r="C108" i="43"/>
  <c r="C107" i="43"/>
  <c r="C106" i="43"/>
  <c r="C105" i="43"/>
  <c r="C104" i="43"/>
  <c r="C103" i="43"/>
  <c r="C102" i="43"/>
  <c r="C101" i="43"/>
  <c r="C100" i="43"/>
  <c r="C99" i="43"/>
  <c r="C98" i="43"/>
  <c r="C97" i="43"/>
  <c r="C96" i="43"/>
  <c r="C95" i="43"/>
  <c r="C94" i="43"/>
  <c r="C93" i="43"/>
  <c r="C92" i="43"/>
  <c r="C91" i="43"/>
  <c r="C90" i="43"/>
  <c r="C89" i="43"/>
  <c r="C88" i="43"/>
  <c r="C87" i="43"/>
  <c r="C86" i="43"/>
  <c r="C85" i="43"/>
  <c r="C84" i="43"/>
  <c r="C83" i="43"/>
  <c r="C82" i="43"/>
  <c r="C81" i="43"/>
  <c r="C80" i="43"/>
  <c r="C79" i="43"/>
  <c r="C78" i="43"/>
  <c r="C77" i="43"/>
  <c r="C76" i="43"/>
  <c r="C75" i="43"/>
  <c r="C74" i="43"/>
  <c r="C73" i="43"/>
  <c r="C72" i="43"/>
  <c r="C71" i="43"/>
  <c r="C70" i="43"/>
  <c r="C69" i="43"/>
  <c r="C68" i="43"/>
  <c r="C67" i="43"/>
  <c r="C66" i="43"/>
  <c r="C65" i="43"/>
  <c r="C64" i="43"/>
  <c r="C63" i="43"/>
  <c r="C62" i="43"/>
  <c r="C61" i="43"/>
  <c r="C60" i="43"/>
  <c r="C59" i="43"/>
  <c r="C58" i="43"/>
  <c r="C57" i="43"/>
  <c r="C56" i="43"/>
  <c r="C55" i="43"/>
  <c r="C54" i="43"/>
  <c r="C53" i="43"/>
  <c r="C52" i="43"/>
  <c r="C51" i="43"/>
  <c r="C50" i="43"/>
  <c r="C49" i="43"/>
  <c r="C48" i="43"/>
  <c r="C47" i="43"/>
  <c r="C46" i="43"/>
  <c r="C45" i="43"/>
  <c r="C44" i="43"/>
  <c r="C43" i="43"/>
  <c r="C42" i="43"/>
  <c r="C41" i="43"/>
  <c r="C40" i="43"/>
  <c r="C39" i="43"/>
  <c r="C38" i="43"/>
  <c r="C37" i="43"/>
  <c r="C36" i="43"/>
  <c r="C35" i="43"/>
  <c r="C34" i="43"/>
  <c r="C33" i="43"/>
  <c r="C32" i="43"/>
  <c r="C31" i="43"/>
  <c r="C30" i="43"/>
  <c r="C29" i="43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C3" i="43"/>
  <c r="C2" i="43"/>
  <c r="C129" i="44"/>
  <c r="C128" i="44"/>
  <c r="C127" i="44"/>
  <c r="C126" i="44"/>
  <c r="C125" i="44"/>
  <c r="C124" i="44"/>
  <c r="C123" i="44"/>
  <c r="C122" i="44"/>
  <c r="C121" i="44"/>
  <c r="C120" i="44"/>
  <c r="C119" i="44"/>
  <c r="C118" i="44"/>
  <c r="C117" i="44"/>
  <c r="C116" i="44"/>
  <c r="C115" i="44"/>
  <c r="C114" i="44"/>
  <c r="C113" i="44"/>
  <c r="C112" i="44"/>
  <c r="C111" i="44"/>
  <c r="C110" i="44"/>
  <c r="C109" i="44"/>
  <c r="C108" i="44"/>
  <c r="C107" i="44"/>
  <c r="C106" i="44"/>
  <c r="C105" i="44"/>
  <c r="C104" i="44"/>
  <c r="C103" i="44"/>
  <c r="C102" i="44"/>
  <c r="C101" i="44"/>
  <c r="C100" i="44"/>
  <c r="C99" i="44"/>
  <c r="C98" i="44"/>
  <c r="C97" i="44"/>
  <c r="C96" i="44"/>
  <c r="C95" i="44"/>
  <c r="C94" i="44"/>
  <c r="C93" i="44"/>
  <c r="C92" i="44"/>
  <c r="C91" i="44"/>
  <c r="C90" i="44"/>
  <c r="C89" i="44"/>
  <c r="C88" i="44"/>
  <c r="C87" i="44"/>
  <c r="C86" i="44"/>
  <c r="C85" i="44"/>
  <c r="C84" i="44"/>
  <c r="C83" i="44"/>
  <c r="C82" i="44"/>
  <c r="C81" i="44"/>
  <c r="C80" i="44"/>
  <c r="C79" i="44"/>
  <c r="C78" i="44"/>
  <c r="C77" i="44"/>
  <c r="C76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C40" i="44"/>
  <c r="C39" i="44"/>
  <c r="C38" i="44"/>
  <c r="C37" i="44"/>
  <c r="C36" i="44"/>
  <c r="C35" i="44"/>
  <c r="C34" i="44"/>
  <c r="C33" i="44"/>
  <c r="C32" i="44"/>
  <c r="C31" i="44"/>
  <c r="C30" i="44"/>
  <c r="C29" i="44"/>
  <c r="C28" i="44"/>
  <c r="C27" i="44"/>
  <c r="C26" i="44"/>
  <c r="C25" i="44"/>
  <c r="C24" i="44"/>
  <c r="C23" i="44"/>
  <c r="C22" i="44"/>
  <c r="C21" i="44"/>
  <c r="C20" i="44"/>
  <c r="C19" i="44"/>
  <c r="C18" i="44"/>
  <c r="C17" i="44"/>
  <c r="C16" i="44"/>
  <c r="C15" i="44"/>
  <c r="C14" i="44"/>
  <c r="C13" i="44"/>
  <c r="C12" i="44"/>
  <c r="C11" i="44"/>
  <c r="C10" i="44"/>
  <c r="C9" i="44"/>
  <c r="C8" i="44"/>
  <c r="C7" i="44"/>
  <c r="C6" i="44"/>
  <c r="C5" i="44"/>
  <c r="C4" i="44"/>
  <c r="C3" i="44"/>
  <c r="C2" i="44"/>
  <c r="C129" i="46"/>
  <c r="C128" i="46"/>
  <c r="C127" i="46"/>
  <c r="C126" i="46"/>
  <c r="C125" i="46"/>
  <c r="C124" i="46"/>
  <c r="C123" i="46"/>
  <c r="C122" i="46"/>
  <c r="C121" i="46"/>
  <c r="C120" i="46"/>
  <c r="C119" i="46"/>
  <c r="C118" i="46"/>
  <c r="C117" i="46"/>
  <c r="C116" i="46"/>
  <c r="C115" i="46"/>
  <c r="C114" i="46"/>
  <c r="C113" i="46"/>
  <c r="C112" i="46"/>
  <c r="C111" i="46"/>
  <c r="C110" i="46"/>
  <c r="C109" i="46"/>
  <c r="C108" i="46"/>
  <c r="C107" i="46"/>
  <c r="C106" i="46"/>
  <c r="C105" i="46"/>
  <c r="C104" i="46"/>
  <c r="C103" i="46"/>
  <c r="C102" i="46"/>
  <c r="C101" i="46"/>
  <c r="C100" i="46"/>
  <c r="C99" i="46"/>
  <c r="C98" i="46"/>
  <c r="C97" i="46"/>
  <c r="C96" i="46"/>
  <c r="C95" i="46"/>
  <c r="C94" i="46"/>
  <c r="C93" i="46"/>
  <c r="C92" i="46"/>
  <c r="C91" i="46"/>
  <c r="C90" i="46"/>
  <c r="C89" i="46"/>
  <c r="C88" i="46"/>
  <c r="C87" i="46"/>
  <c r="C86" i="46"/>
  <c r="C85" i="46"/>
  <c r="C84" i="46"/>
  <c r="C83" i="46"/>
  <c r="C82" i="46"/>
  <c r="C81" i="46"/>
  <c r="C80" i="46"/>
  <c r="C79" i="46"/>
  <c r="C78" i="46"/>
  <c r="C77" i="46"/>
  <c r="C76" i="46"/>
  <c r="C75" i="46"/>
  <c r="C74" i="46"/>
  <c r="C73" i="46"/>
  <c r="C72" i="46"/>
  <c r="C71" i="46"/>
  <c r="C70" i="46"/>
  <c r="C69" i="46"/>
  <c r="C68" i="46"/>
  <c r="C67" i="46"/>
  <c r="C66" i="46"/>
  <c r="C65" i="46"/>
  <c r="C64" i="46"/>
  <c r="C63" i="46"/>
  <c r="C62" i="46"/>
  <c r="C61" i="46"/>
  <c r="C60" i="46"/>
  <c r="C59" i="46"/>
  <c r="C58" i="46"/>
  <c r="C57" i="46"/>
  <c r="C56" i="46"/>
  <c r="C55" i="46"/>
  <c r="C54" i="46"/>
  <c r="C53" i="46"/>
  <c r="C52" i="46"/>
  <c r="C51" i="46"/>
  <c r="C50" i="46"/>
  <c r="C49" i="46"/>
  <c r="C48" i="46"/>
  <c r="C47" i="46"/>
  <c r="C46" i="46"/>
  <c r="C45" i="46"/>
  <c r="C44" i="46"/>
  <c r="C43" i="46"/>
  <c r="C42" i="46"/>
  <c r="C41" i="46"/>
  <c r="C40" i="46"/>
  <c r="C39" i="46"/>
  <c r="C38" i="46"/>
  <c r="C37" i="46"/>
  <c r="C36" i="46"/>
  <c r="C35" i="46"/>
  <c r="C34" i="46"/>
  <c r="C33" i="46"/>
  <c r="C32" i="46"/>
  <c r="C31" i="46"/>
  <c r="C30" i="46"/>
  <c r="C29" i="46"/>
  <c r="C28" i="46"/>
  <c r="C27" i="46"/>
  <c r="C26" i="46"/>
  <c r="C25" i="46"/>
  <c r="C24" i="46"/>
  <c r="C23" i="46"/>
  <c r="C22" i="46"/>
  <c r="C21" i="46"/>
  <c r="C20" i="46"/>
  <c r="C19" i="46"/>
  <c r="C18" i="46"/>
  <c r="C17" i="46"/>
  <c r="C16" i="46"/>
  <c r="C15" i="46"/>
  <c r="C14" i="46"/>
  <c r="C13" i="46"/>
  <c r="C12" i="46"/>
  <c r="C11" i="46"/>
  <c r="C10" i="46"/>
  <c r="C9" i="46"/>
  <c r="C8" i="46"/>
  <c r="C7" i="46"/>
  <c r="C6" i="46"/>
  <c r="C5" i="46"/>
  <c r="C4" i="46"/>
  <c r="C3" i="46"/>
  <c r="C2" i="46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C30" i="45"/>
  <c r="C29" i="45"/>
  <c r="C28" i="45"/>
  <c r="C27" i="45"/>
  <c r="C26" i="45"/>
  <c r="C25" i="45"/>
  <c r="C24" i="45"/>
  <c r="C23" i="45"/>
  <c r="C22" i="45"/>
  <c r="C21" i="45"/>
  <c r="C20" i="45"/>
  <c r="C19" i="45"/>
  <c r="C18" i="45"/>
  <c r="C17" i="45"/>
  <c r="C16" i="45"/>
  <c r="C15" i="45"/>
  <c r="C14" i="45"/>
  <c r="C13" i="45"/>
  <c r="C12" i="45"/>
  <c r="C11" i="45"/>
  <c r="C10" i="45"/>
  <c r="C9" i="45"/>
  <c r="C8" i="45"/>
  <c r="C7" i="45"/>
  <c r="C6" i="45"/>
  <c r="C5" i="45"/>
  <c r="C4" i="45"/>
  <c r="C3" i="45"/>
  <c r="C2" i="45"/>
  <c r="L6" i="70" l="1"/>
  <c r="J30" i="70"/>
  <c r="H50" i="70"/>
  <c r="L58" i="70"/>
  <c r="K62" i="70"/>
  <c r="K30" i="70"/>
  <c r="I120" i="70"/>
  <c r="L34" i="70"/>
  <c r="I34" i="70" s="1"/>
  <c r="K38" i="70"/>
  <c r="J47" i="70"/>
  <c r="I128" i="70"/>
  <c r="L42" i="70"/>
  <c r="I124" i="70"/>
  <c r="K14" i="70"/>
  <c r="K54" i="70"/>
  <c r="J63" i="70"/>
  <c r="K71" i="70"/>
  <c r="I75" i="70"/>
  <c r="K24" i="70"/>
  <c r="H24" i="70"/>
  <c r="H2" i="70"/>
  <c r="I2" i="70"/>
  <c r="J36" i="70"/>
  <c r="H36" i="70"/>
  <c r="I53" i="70"/>
  <c r="H53" i="70"/>
  <c r="J56" i="70"/>
  <c r="H56" i="70"/>
  <c r="K59" i="70"/>
  <c r="H59" i="70"/>
  <c r="H66" i="70"/>
  <c r="K67" i="70"/>
  <c r="L67" i="70"/>
  <c r="I67" i="70"/>
  <c r="L84" i="70"/>
  <c r="J84" i="70"/>
  <c r="I84" i="70"/>
  <c r="H12" i="70"/>
  <c r="K12" i="70"/>
  <c r="J106" i="70"/>
  <c r="K106" i="70"/>
  <c r="I106" i="70"/>
  <c r="H10" i="70"/>
  <c r="I10" i="70"/>
  <c r="I17" i="70"/>
  <c r="K17" i="70"/>
  <c r="J17" i="70"/>
  <c r="J19" i="70"/>
  <c r="H19" i="70"/>
  <c r="I21" i="70"/>
  <c r="K21" i="70"/>
  <c r="J21" i="70"/>
  <c r="H26" i="70"/>
  <c r="I26" i="70"/>
  <c r="I45" i="70"/>
  <c r="H45" i="70"/>
  <c r="J48" i="70"/>
  <c r="H48" i="70"/>
  <c r="K51" i="70"/>
  <c r="H51" i="70"/>
  <c r="H95" i="70"/>
  <c r="J98" i="70"/>
  <c r="K98" i="70"/>
  <c r="I98" i="70"/>
  <c r="K15" i="70"/>
  <c r="K48" i="70"/>
  <c r="L15" i="70"/>
  <c r="I15" i="70"/>
  <c r="I33" i="70"/>
  <c r="K33" i="70"/>
  <c r="J33" i="70"/>
  <c r="I37" i="70"/>
  <c r="H37" i="70"/>
  <c r="K58" i="70"/>
  <c r="J58" i="70"/>
  <c r="I58" i="70"/>
  <c r="J60" i="70"/>
  <c r="H60" i="70"/>
  <c r="L68" i="70"/>
  <c r="J68" i="70"/>
  <c r="I68" i="70"/>
  <c r="K73" i="70"/>
  <c r="J73" i="70"/>
  <c r="I73" i="70"/>
  <c r="H105" i="70"/>
  <c r="I105" i="70"/>
  <c r="H127" i="70"/>
  <c r="K127" i="70"/>
  <c r="K8" i="70"/>
  <c r="H8" i="70"/>
  <c r="K31" i="70"/>
  <c r="L31" i="70"/>
  <c r="I31" i="70"/>
  <c r="J40" i="70"/>
  <c r="H40" i="70"/>
  <c r="K43" i="70"/>
  <c r="H43" i="70"/>
  <c r="H97" i="70"/>
  <c r="K3" i="70"/>
  <c r="L3" i="70"/>
  <c r="I3" i="70"/>
  <c r="H20" i="70"/>
  <c r="K20" i="70"/>
  <c r="K35" i="70"/>
  <c r="H35" i="70"/>
  <c r="K118" i="70"/>
  <c r="J118" i="70"/>
  <c r="I118" i="70"/>
  <c r="I9" i="70"/>
  <c r="K9" i="70"/>
  <c r="J9" i="70"/>
  <c r="K16" i="70"/>
  <c r="H16" i="70"/>
  <c r="K50" i="70"/>
  <c r="J50" i="70"/>
  <c r="I50" i="70"/>
  <c r="H4" i="70"/>
  <c r="K4" i="70"/>
  <c r="K5" i="70"/>
  <c r="I5" i="70"/>
  <c r="J5" i="70"/>
  <c r="J11" i="70"/>
  <c r="H11" i="70"/>
  <c r="I13" i="70"/>
  <c r="K13" i="70"/>
  <c r="J13" i="70"/>
  <c r="H18" i="70"/>
  <c r="I18" i="70"/>
  <c r="K25" i="70"/>
  <c r="I25" i="70"/>
  <c r="J25" i="70"/>
  <c r="J27" i="70"/>
  <c r="H27" i="70"/>
  <c r="J29" i="70"/>
  <c r="I29" i="70"/>
  <c r="K29" i="70"/>
  <c r="K32" i="70"/>
  <c r="H32" i="70"/>
  <c r="I61" i="70"/>
  <c r="H61" i="70"/>
  <c r="J64" i="70"/>
  <c r="K64" i="70" s="1"/>
  <c r="H64" i="70"/>
  <c r="H72" i="70"/>
  <c r="H96" i="70"/>
  <c r="H112" i="70"/>
  <c r="J112" i="70"/>
  <c r="K28" i="70"/>
  <c r="H28" i="70"/>
  <c r="J52" i="70"/>
  <c r="H52" i="70"/>
  <c r="J7" i="70"/>
  <c r="H7" i="70"/>
  <c r="K23" i="70"/>
  <c r="K56" i="70"/>
  <c r="L23" i="70"/>
  <c r="I23" i="70"/>
  <c r="K42" i="70"/>
  <c r="J42" i="70"/>
  <c r="I42" i="70"/>
  <c r="J44" i="70"/>
  <c r="H44" i="70"/>
  <c r="J70" i="70"/>
  <c r="L70" i="70"/>
  <c r="K70" i="70"/>
  <c r="H117" i="70"/>
  <c r="I117" i="70"/>
  <c r="J38" i="70"/>
  <c r="I39" i="70"/>
  <c r="J46" i="70"/>
  <c r="I47" i="70"/>
  <c r="J54" i="70"/>
  <c r="I55" i="70"/>
  <c r="J62" i="70"/>
  <c r="I63" i="70"/>
  <c r="H81" i="70"/>
  <c r="L88" i="70"/>
  <c r="J88" i="70"/>
  <c r="I88" i="70"/>
  <c r="L91" i="70"/>
  <c r="K124" i="70"/>
  <c r="H123" i="70"/>
  <c r="K123" i="70"/>
  <c r="J41" i="70"/>
  <c r="J49" i="70"/>
  <c r="J57" i="70"/>
  <c r="J65" i="70"/>
  <c r="K75" i="70"/>
  <c r="H85" i="70"/>
  <c r="K91" i="70"/>
  <c r="H103" i="70"/>
  <c r="K103" i="70"/>
  <c r="J104" i="70"/>
  <c r="H121" i="70"/>
  <c r="I121" i="70"/>
  <c r="L122" i="70"/>
  <c r="L80" i="70"/>
  <c r="J80" i="70"/>
  <c r="K41" i="70"/>
  <c r="K49" i="70"/>
  <c r="K57" i="70"/>
  <c r="K65" i="70"/>
  <c r="K76" i="70"/>
  <c r="H78" i="70"/>
  <c r="L83" i="70"/>
  <c r="K116" i="70"/>
  <c r="H115" i="70"/>
  <c r="K115" i="70"/>
  <c r="K126" i="70"/>
  <c r="J126" i="70"/>
  <c r="H82" i="70"/>
  <c r="L92" i="70"/>
  <c r="J92" i="70"/>
  <c r="I92" i="70"/>
  <c r="A68" i="70"/>
  <c r="B68" i="70" s="1"/>
  <c r="A73" i="70"/>
  <c r="B73" i="70" s="1"/>
  <c r="H89" i="70"/>
  <c r="H101" i="70"/>
  <c r="I101" i="70"/>
  <c r="L102" i="70"/>
  <c r="H109" i="70"/>
  <c r="I109" i="70"/>
  <c r="L110" i="70"/>
  <c r="H125" i="70"/>
  <c r="I125" i="70"/>
  <c r="H129" i="70"/>
  <c r="I129" i="70"/>
  <c r="H77" i="70"/>
  <c r="H111" i="70"/>
  <c r="K111" i="70"/>
  <c r="A75" i="70"/>
  <c r="B75" i="70" s="1"/>
  <c r="I83" i="70"/>
  <c r="A91" i="70"/>
  <c r="B91" i="70" s="1"/>
  <c r="K104" i="70"/>
  <c r="I116" i="70"/>
  <c r="H119" i="70"/>
  <c r="K119" i="70"/>
  <c r="I126" i="70"/>
  <c r="K83" i="70"/>
  <c r="H93" i="70"/>
  <c r="H99" i="70"/>
  <c r="K99" i="70"/>
  <c r="J100" i="70"/>
  <c r="K100" i="70" s="1"/>
  <c r="H107" i="70"/>
  <c r="K107" i="70"/>
  <c r="J108" i="70"/>
  <c r="H113" i="70"/>
  <c r="I113" i="70"/>
  <c r="L114" i="70"/>
  <c r="K16" i="69"/>
  <c r="H16" i="69"/>
  <c r="J40" i="69"/>
  <c r="I40" i="69" s="1"/>
  <c r="H40" i="69"/>
  <c r="H56" i="69"/>
  <c r="J56" i="69"/>
  <c r="L56" i="69" s="1"/>
  <c r="H76" i="69"/>
  <c r="H80" i="69"/>
  <c r="E96" i="69"/>
  <c r="E73" i="69"/>
  <c r="H95" i="67"/>
  <c r="H79" i="67"/>
  <c r="H84" i="67"/>
  <c r="H69" i="67"/>
  <c r="E113" i="67"/>
  <c r="I113" i="67" s="1"/>
  <c r="J113" i="67" s="1"/>
  <c r="E89" i="67"/>
  <c r="L89" i="67" s="1"/>
  <c r="K89" i="67" s="1"/>
  <c r="E85" i="67"/>
  <c r="A85" i="67" s="1"/>
  <c r="B85" i="67" s="1"/>
  <c r="H67" i="67"/>
  <c r="H32" i="69"/>
  <c r="K32" i="69"/>
  <c r="L32" i="69" s="1"/>
  <c r="J27" i="69"/>
  <c r="K27" i="69" s="1"/>
  <c r="H27" i="69"/>
  <c r="H51" i="69"/>
  <c r="K51" i="69"/>
  <c r="J51" i="69" s="1"/>
  <c r="H24" i="69"/>
  <c r="K24" i="69"/>
  <c r="L46" i="69"/>
  <c r="I46" i="69" s="1"/>
  <c r="H46" i="69"/>
  <c r="H54" i="69"/>
  <c r="L54" i="69"/>
  <c r="K54" i="69" s="1"/>
  <c r="K59" i="69"/>
  <c r="I59" i="69" s="1"/>
  <c r="H59" i="69"/>
  <c r="K84" i="69"/>
  <c r="I84" i="69" s="1"/>
  <c r="A84" i="69"/>
  <c r="B84" i="69" s="1"/>
  <c r="H52" i="69"/>
  <c r="J52" i="69"/>
  <c r="I65" i="69"/>
  <c r="J65" i="69" s="1"/>
  <c r="H65" i="69"/>
  <c r="I49" i="69"/>
  <c r="L49" i="69" s="1"/>
  <c r="H49" i="69"/>
  <c r="L62" i="69"/>
  <c r="J62" i="69" s="1"/>
  <c r="H62" i="69"/>
  <c r="K4" i="69"/>
  <c r="J4" i="69" s="1"/>
  <c r="H4" i="69"/>
  <c r="H18" i="69"/>
  <c r="I18" i="69"/>
  <c r="K18" i="69" s="1"/>
  <c r="A70" i="69"/>
  <c r="B70" i="69" s="1"/>
  <c r="I70" i="69"/>
  <c r="J70" i="69" s="1"/>
  <c r="E122" i="69"/>
  <c r="L122" i="69" s="1"/>
  <c r="K122" i="69" s="1"/>
  <c r="E114" i="69"/>
  <c r="L114" i="69" s="1"/>
  <c r="J114" i="69" s="1"/>
  <c r="E106" i="69"/>
  <c r="L106" i="69" s="1"/>
  <c r="E98" i="69"/>
  <c r="L98" i="69" s="1"/>
  <c r="K98" i="69" s="1"/>
  <c r="E66" i="69"/>
  <c r="A66" i="69" s="1"/>
  <c r="B66" i="69" s="1"/>
  <c r="H61" i="69"/>
  <c r="E128" i="69"/>
  <c r="J128" i="69" s="1"/>
  <c r="L128" i="69" s="1"/>
  <c r="E120" i="69"/>
  <c r="J120" i="69" s="1"/>
  <c r="I120" i="69" s="1"/>
  <c r="E112" i="69"/>
  <c r="J112" i="69" s="1"/>
  <c r="L112" i="69" s="1"/>
  <c r="E104" i="69"/>
  <c r="J104" i="69" s="1"/>
  <c r="I104" i="69" s="1"/>
  <c r="H84" i="69"/>
  <c r="E63" i="69"/>
  <c r="K63" i="69" s="1"/>
  <c r="E55" i="69"/>
  <c r="K55" i="69" s="1"/>
  <c r="E47" i="69"/>
  <c r="K47" i="69" s="1"/>
  <c r="H23" i="69"/>
  <c r="H45" i="69"/>
  <c r="E72" i="69"/>
  <c r="H15" i="69"/>
  <c r="L17" i="69"/>
  <c r="J17" i="69" s="1"/>
  <c r="H37" i="69"/>
  <c r="H39" i="69"/>
  <c r="E126" i="69"/>
  <c r="L126" i="69" s="1"/>
  <c r="K126" i="69" s="1"/>
  <c r="E118" i="69"/>
  <c r="L118" i="69" s="1"/>
  <c r="J118" i="69" s="1"/>
  <c r="E110" i="69"/>
  <c r="L110" i="69" s="1"/>
  <c r="I110" i="69" s="1"/>
  <c r="E102" i="69"/>
  <c r="L102" i="69" s="1"/>
  <c r="J102" i="69" s="1"/>
  <c r="J71" i="69"/>
  <c r="I71" i="69" s="1"/>
  <c r="E53" i="69"/>
  <c r="H53" i="69" s="1"/>
  <c r="E124" i="69"/>
  <c r="J124" i="69" s="1"/>
  <c r="L124" i="69" s="1"/>
  <c r="E116" i="69"/>
  <c r="J116" i="69" s="1"/>
  <c r="L116" i="69" s="1"/>
  <c r="E108" i="69"/>
  <c r="J108" i="69" s="1"/>
  <c r="L108" i="69" s="1"/>
  <c r="E100" i="69"/>
  <c r="J100" i="69" s="1"/>
  <c r="H31" i="69"/>
  <c r="H71" i="69"/>
  <c r="E91" i="69"/>
  <c r="E83" i="69"/>
  <c r="E67" i="69"/>
  <c r="J67" i="69" s="1"/>
  <c r="L120" i="69"/>
  <c r="L104" i="69"/>
  <c r="L40" i="69"/>
  <c r="J16" i="69"/>
  <c r="L16" i="69"/>
  <c r="I16" i="69"/>
  <c r="K26" i="69"/>
  <c r="L26" i="69"/>
  <c r="J26" i="69"/>
  <c r="H58" i="69"/>
  <c r="K80" i="69"/>
  <c r="I80" i="69" s="1"/>
  <c r="K118" i="69"/>
  <c r="I10" i="69"/>
  <c r="J10" i="69" s="1"/>
  <c r="L25" i="69"/>
  <c r="H26" i="69"/>
  <c r="I17" i="69"/>
  <c r="L33" i="69"/>
  <c r="I33" i="69" s="1"/>
  <c r="I19" i="69"/>
  <c r="H42" i="69"/>
  <c r="K88" i="69"/>
  <c r="I88" i="69" s="1"/>
  <c r="L34" i="69"/>
  <c r="I118" i="69"/>
  <c r="H50" i="69"/>
  <c r="H57" i="69"/>
  <c r="L73" i="69"/>
  <c r="I32" i="69"/>
  <c r="H41" i="69"/>
  <c r="K71" i="69"/>
  <c r="K10" i="69"/>
  <c r="L10" i="69"/>
  <c r="H29" i="69"/>
  <c r="L29" i="69"/>
  <c r="J38" i="69"/>
  <c r="I38" i="69"/>
  <c r="K38" i="69"/>
  <c r="H9" i="69"/>
  <c r="L9" i="69"/>
  <c r="H13" i="69"/>
  <c r="L13" i="69"/>
  <c r="J11" i="69"/>
  <c r="H11" i="69"/>
  <c r="I30" i="69"/>
  <c r="H30" i="69"/>
  <c r="H44" i="69"/>
  <c r="J44" i="69"/>
  <c r="J8" i="69"/>
  <c r="I8" i="69"/>
  <c r="L8" i="69"/>
  <c r="I2" i="69"/>
  <c r="H2" i="69"/>
  <c r="J7" i="69"/>
  <c r="H7" i="69"/>
  <c r="K20" i="69"/>
  <c r="H20" i="69"/>
  <c r="I14" i="69"/>
  <c r="H14" i="69"/>
  <c r="J36" i="69"/>
  <c r="H36" i="69"/>
  <c r="J3" i="69"/>
  <c r="H3" i="69"/>
  <c r="J35" i="69"/>
  <c r="L35" i="69"/>
  <c r="I35" i="69"/>
  <c r="I6" i="69"/>
  <c r="H6" i="69"/>
  <c r="L41" i="69"/>
  <c r="J41" i="69"/>
  <c r="K45" i="69"/>
  <c r="J45" i="69"/>
  <c r="J46" i="69"/>
  <c r="I52" i="69"/>
  <c r="L52" i="69"/>
  <c r="K15" i="69"/>
  <c r="J18" i="69"/>
  <c r="L27" i="69"/>
  <c r="K41" i="69"/>
  <c r="L45" i="69"/>
  <c r="L71" i="69"/>
  <c r="H79" i="69"/>
  <c r="H86" i="69"/>
  <c r="H97" i="69"/>
  <c r="L100" i="69"/>
  <c r="I100" i="69"/>
  <c r="H105" i="69"/>
  <c r="I105" i="69"/>
  <c r="I28" i="69"/>
  <c r="L28" i="69"/>
  <c r="K42" i="69"/>
  <c r="I42" i="69"/>
  <c r="J49" i="69"/>
  <c r="K61" i="69"/>
  <c r="J61" i="69"/>
  <c r="L65" i="69"/>
  <c r="K65" i="69"/>
  <c r="J68" i="69"/>
  <c r="I68" i="69"/>
  <c r="H81" i="69"/>
  <c r="J106" i="69"/>
  <c r="I106" i="69"/>
  <c r="H5" i="69"/>
  <c r="H12" i="69"/>
  <c r="L15" i="69"/>
  <c r="H28" i="69"/>
  <c r="H33" i="69"/>
  <c r="H35" i="69"/>
  <c r="K58" i="69"/>
  <c r="J58" i="69"/>
  <c r="I58" i="69"/>
  <c r="H95" i="69"/>
  <c r="K106" i="69"/>
  <c r="I5" i="69"/>
  <c r="J5" i="69"/>
  <c r="H8" i="69"/>
  <c r="L12" i="69"/>
  <c r="H22" i="69"/>
  <c r="J23" i="69"/>
  <c r="I27" i="69"/>
  <c r="J31" i="69"/>
  <c r="J32" i="69"/>
  <c r="J34" i="69"/>
  <c r="L39" i="69"/>
  <c r="I39" i="69"/>
  <c r="I53" i="69"/>
  <c r="J54" i="69"/>
  <c r="L57" i="69"/>
  <c r="K57" i="69"/>
  <c r="J57" i="69"/>
  <c r="J60" i="69"/>
  <c r="K60" i="69" s="1"/>
  <c r="H115" i="69"/>
  <c r="K115" i="69"/>
  <c r="J28" i="69"/>
  <c r="J64" i="69"/>
  <c r="K52" i="69"/>
  <c r="L19" i="69"/>
  <c r="J22" i="69"/>
  <c r="H38" i="69"/>
  <c r="H75" i="69"/>
  <c r="K76" i="69"/>
  <c r="A76" i="69"/>
  <c r="B76" i="69" s="1"/>
  <c r="L84" i="69"/>
  <c r="J84" i="69"/>
  <c r="J12" i="69"/>
  <c r="I66" i="69"/>
  <c r="L68" i="69"/>
  <c r="J91" i="69"/>
  <c r="A91" i="69"/>
  <c r="B91" i="69" s="1"/>
  <c r="H99" i="69"/>
  <c r="K99" i="69"/>
  <c r="I4" i="69"/>
  <c r="K22" i="69"/>
  <c r="K43" i="69"/>
  <c r="K50" i="69"/>
  <c r="J50" i="69"/>
  <c r="I50" i="69"/>
  <c r="H69" i="69"/>
  <c r="K72" i="69"/>
  <c r="A72" i="69"/>
  <c r="B72" i="69" s="1"/>
  <c r="I122" i="69"/>
  <c r="J48" i="69"/>
  <c r="I15" i="69"/>
  <c r="H17" i="69"/>
  <c r="H19" i="69"/>
  <c r="L21" i="69"/>
  <c r="K37" i="69"/>
  <c r="J37" i="69"/>
  <c r="J42" i="69"/>
  <c r="L59" i="69"/>
  <c r="K70" i="69"/>
  <c r="H87" i="69"/>
  <c r="H92" i="69"/>
  <c r="J98" i="69"/>
  <c r="I98" i="69"/>
  <c r="H121" i="69"/>
  <c r="I121" i="69"/>
  <c r="H85" i="69"/>
  <c r="H90" i="69"/>
  <c r="H103" i="69"/>
  <c r="K103" i="69"/>
  <c r="H119" i="69"/>
  <c r="K119" i="69"/>
  <c r="H101" i="69"/>
  <c r="I101" i="69"/>
  <c r="H117" i="69"/>
  <c r="I117" i="69"/>
  <c r="H113" i="69"/>
  <c r="I113" i="69"/>
  <c r="H129" i="69"/>
  <c r="I129" i="69"/>
  <c r="H74" i="69"/>
  <c r="H77" i="69"/>
  <c r="H82" i="69"/>
  <c r="H93" i="69"/>
  <c r="H111" i="69"/>
  <c r="K111" i="69"/>
  <c r="H127" i="69"/>
  <c r="K127" i="69"/>
  <c r="H109" i="69"/>
  <c r="I109" i="69"/>
  <c r="I114" i="69"/>
  <c r="H125" i="69"/>
  <c r="I125" i="69"/>
  <c r="A68" i="69"/>
  <c r="B68" i="69" s="1"/>
  <c r="A73" i="69"/>
  <c r="B73" i="69" s="1"/>
  <c r="H78" i="69"/>
  <c r="H88" i="69"/>
  <c r="H89" i="69"/>
  <c r="H94" i="69"/>
  <c r="H107" i="69"/>
  <c r="K107" i="69"/>
  <c r="I112" i="69"/>
  <c r="K114" i="69"/>
  <c r="H123" i="69"/>
  <c r="K123" i="69"/>
  <c r="H23" i="68"/>
  <c r="H31" i="68"/>
  <c r="H47" i="68"/>
  <c r="J25" i="68"/>
  <c r="I66" i="68"/>
  <c r="J66" i="68" s="1"/>
  <c r="J78" i="68"/>
  <c r="J94" i="68"/>
  <c r="I72" i="68"/>
  <c r="K94" i="68"/>
  <c r="J21" i="68"/>
  <c r="J37" i="68"/>
  <c r="J29" i="68"/>
  <c r="J33" i="68"/>
  <c r="I2" i="68"/>
  <c r="L2" i="68" s="1"/>
  <c r="L13" i="68"/>
  <c r="H13" i="68"/>
  <c r="L17" i="68"/>
  <c r="H17" i="68"/>
  <c r="L36" i="68"/>
  <c r="I36" i="68"/>
  <c r="H62" i="68"/>
  <c r="L62" i="68"/>
  <c r="H3" i="68"/>
  <c r="J3" i="68"/>
  <c r="J15" i="68"/>
  <c r="H15" i="68"/>
  <c r="J11" i="68"/>
  <c r="H11" i="68"/>
  <c r="L4" i="68"/>
  <c r="I4" i="68"/>
  <c r="L8" i="68"/>
  <c r="I8" i="68"/>
  <c r="L12" i="68"/>
  <c r="I12" i="68"/>
  <c r="L24" i="68"/>
  <c r="I24" i="68"/>
  <c r="L49" i="68"/>
  <c r="K49" i="68"/>
  <c r="L97" i="68"/>
  <c r="A97" i="68"/>
  <c r="B97" i="68" s="1"/>
  <c r="K42" i="68"/>
  <c r="I42" i="68"/>
  <c r="K50" i="68"/>
  <c r="I50" i="68"/>
  <c r="H57" i="68"/>
  <c r="I57" i="68"/>
  <c r="K66" i="68"/>
  <c r="K120" i="68"/>
  <c r="I87" i="68"/>
  <c r="L87" i="68"/>
  <c r="K87" i="68"/>
  <c r="L96" i="68"/>
  <c r="J96" i="68"/>
  <c r="I96" i="68"/>
  <c r="H98" i="68"/>
  <c r="L98" i="68"/>
  <c r="K7" i="68"/>
  <c r="K21" i="68"/>
  <c r="K25" i="68"/>
  <c r="K29" i="68"/>
  <c r="K33" i="68"/>
  <c r="H36" i="68"/>
  <c r="K37" i="68"/>
  <c r="L39" i="68"/>
  <c r="I39" i="68"/>
  <c r="L40" i="68"/>
  <c r="I40" i="68"/>
  <c r="H45" i="68"/>
  <c r="L47" i="68"/>
  <c r="I47" i="68"/>
  <c r="L48" i="68"/>
  <c r="I48" i="68"/>
  <c r="H53" i="68"/>
  <c r="A71" i="68"/>
  <c r="B71" i="68" s="1"/>
  <c r="J74" i="68"/>
  <c r="K74" i="68"/>
  <c r="H76" i="68"/>
  <c r="I86" i="68"/>
  <c r="A86" i="68"/>
  <c r="B86" i="68" s="1"/>
  <c r="H102" i="68"/>
  <c r="L102" i="68"/>
  <c r="L20" i="68"/>
  <c r="I20" i="68"/>
  <c r="L32" i="68"/>
  <c r="I32" i="68"/>
  <c r="K104" i="68"/>
  <c r="I71" i="68"/>
  <c r="L71" i="68"/>
  <c r="H55" i="68"/>
  <c r="K55" i="68"/>
  <c r="H69" i="68"/>
  <c r="A80" i="68"/>
  <c r="B80" i="68" s="1"/>
  <c r="K80" i="68"/>
  <c r="J4" i="68"/>
  <c r="L7" i="68"/>
  <c r="J8" i="68"/>
  <c r="J12" i="68"/>
  <c r="J20" i="68"/>
  <c r="J24" i="68"/>
  <c r="J32" i="68"/>
  <c r="H42" i="68"/>
  <c r="H50" i="68"/>
  <c r="J64" i="68"/>
  <c r="H66" i="68"/>
  <c r="A70" i="68"/>
  <c r="B70" i="68" s="1"/>
  <c r="A90" i="68"/>
  <c r="B90" i="68" s="1"/>
  <c r="I90" i="68"/>
  <c r="K93" i="68"/>
  <c r="I93" i="68"/>
  <c r="K128" i="68"/>
  <c r="I95" i="68"/>
  <c r="L95" i="68"/>
  <c r="K95" i="68"/>
  <c r="H126" i="68"/>
  <c r="L126" i="68"/>
  <c r="L28" i="68"/>
  <c r="I28" i="68"/>
  <c r="L41" i="68"/>
  <c r="K41" i="68"/>
  <c r="H58" i="68"/>
  <c r="L58" i="68"/>
  <c r="K64" i="68"/>
  <c r="L31" i="68"/>
  <c r="I31" i="68"/>
  <c r="H63" i="68"/>
  <c r="K63" i="68"/>
  <c r="H6" i="68"/>
  <c r="H10" i="68"/>
  <c r="H14" i="68"/>
  <c r="H18" i="68"/>
  <c r="H22" i="68"/>
  <c r="H26" i="68"/>
  <c r="H30" i="68"/>
  <c r="K31" i="68"/>
  <c r="H34" i="68"/>
  <c r="L35" i="68"/>
  <c r="I35" i="68"/>
  <c r="H38" i="68"/>
  <c r="H41" i="68"/>
  <c r="L43" i="68"/>
  <c r="I43" i="68"/>
  <c r="L44" i="68"/>
  <c r="I44" i="68"/>
  <c r="H49" i="68"/>
  <c r="L51" i="68"/>
  <c r="I51" i="68"/>
  <c r="L52" i="68"/>
  <c r="I52" i="68"/>
  <c r="L60" i="68"/>
  <c r="K99" i="68"/>
  <c r="L16" i="68"/>
  <c r="I16" i="68"/>
  <c r="J68" i="68"/>
  <c r="I68" i="68"/>
  <c r="K56" i="68"/>
  <c r="L23" i="68"/>
  <c r="I23" i="68"/>
  <c r="H65" i="68"/>
  <c r="I65" i="68"/>
  <c r="L5" i="68"/>
  <c r="J6" i="68"/>
  <c r="L9" i="68"/>
  <c r="J10" i="68"/>
  <c r="J14" i="68"/>
  <c r="J18" i="68"/>
  <c r="J22" i="68"/>
  <c r="J26" i="68"/>
  <c r="J30" i="68"/>
  <c r="J34" i="68"/>
  <c r="J38" i="68"/>
  <c r="J41" i="68"/>
  <c r="H46" i="68"/>
  <c r="J49" i="68"/>
  <c r="H54" i="68"/>
  <c r="J56" i="68"/>
  <c r="H59" i="68"/>
  <c r="K59" i="68"/>
  <c r="H61" i="68"/>
  <c r="I61" i="68"/>
  <c r="A66" i="68"/>
  <c r="B66" i="68" s="1"/>
  <c r="L68" i="68"/>
  <c r="H70" i="68"/>
  <c r="K71" i="68"/>
  <c r="J72" i="68"/>
  <c r="A74" i="68"/>
  <c r="B74" i="68" s="1"/>
  <c r="H77" i="68"/>
  <c r="H81" i="68"/>
  <c r="A87" i="68"/>
  <c r="B87" i="68" s="1"/>
  <c r="J89" i="68"/>
  <c r="K89" i="68"/>
  <c r="L19" i="68"/>
  <c r="K52" i="68"/>
  <c r="I19" i="68"/>
  <c r="K60" i="68"/>
  <c r="L27" i="68"/>
  <c r="I27" i="68"/>
  <c r="K46" i="68"/>
  <c r="I46" i="68"/>
  <c r="K54" i="68"/>
  <c r="I54" i="68"/>
  <c r="L70" i="68"/>
  <c r="K70" i="68"/>
  <c r="J70" i="68"/>
  <c r="H88" i="68"/>
  <c r="H110" i="68"/>
  <c r="L110" i="68"/>
  <c r="K6" i="68"/>
  <c r="I7" i="68"/>
  <c r="K10" i="68"/>
  <c r="K14" i="68"/>
  <c r="K18" i="68"/>
  <c r="K22" i="68"/>
  <c r="K26" i="68"/>
  <c r="K30" i="68"/>
  <c r="K34" i="68"/>
  <c r="K38" i="68"/>
  <c r="L45" i="68"/>
  <c r="K45" i="68"/>
  <c r="J46" i="68"/>
  <c r="L53" i="68"/>
  <c r="K53" i="68"/>
  <c r="J54" i="68"/>
  <c r="K83" i="68"/>
  <c r="I83" i="68"/>
  <c r="K116" i="68"/>
  <c r="H118" i="68"/>
  <c r="L118" i="68"/>
  <c r="J75" i="68"/>
  <c r="J79" i="68"/>
  <c r="I82" i="68"/>
  <c r="I85" i="68"/>
  <c r="L101" i="68"/>
  <c r="K101" i="68"/>
  <c r="J101" i="68"/>
  <c r="K106" i="68"/>
  <c r="J106" i="68"/>
  <c r="J107" i="68"/>
  <c r="I107" i="68"/>
  <c r="L107" i="68"/>
  <c r="L109" i="68"/>
  <c r="K109" i="68"/>
  <c r="J109" i="68"/>
  <c r="K114" i="68"/>
  <c r="J114" i="68"/>
  <c r="J115" i="68"/>
  <c r="I115" i="68"/>
  <c r="L115" i="68"/>
  <c r="L117" i="68"/>
  <c r="K117" i="68"/>
  <c r="J117" i="68"/>
  <c r="K122" i="68"/>
  <c r="J122" i="68"/>
  <c r="J123" i="68"/>
  <c r="I123" i="68"/>
  <c r="L123" i="68"/>
  <c r="L125" i="68"/>
  <c r="K125" i="68"/>
  <c r="J125" i="68"/>
  <c r="H92" i="68"/>
  <c r="L103" i="68"/>
  <c r="I103" i="68"/>
  <c r="L111" i="68"/>
  <c r="I111" i="68"/>
  <c r="L119" i="68"/>
  <c r="I119" i="68"/>
  <c r="L127" i="68"/>
  <c r="I127" i="68"/>
  <c r="H101" i="68"/>
  <c r="I106" i="68"/>
  <c r="H109" i="68"/>
  <c r="I114" i="68"/>
  <c r="H117" i="68"/>
  <c r="I122" i="68"/>
  <c r="H125" i="68"/>
  <c r="J91" i="68"/>
  <c r="L100" i="68"/>
  <c r="I100" i="68"/>
  <c r="L104" i="68"/>
  <c r="K105" i="68"/>
  <c r="J105" i="68"/>
  <c r="L108" i="68"/>
  <c r="I108" i="68"/>
  <c r="L112" i="68"/>
  <c r="K113" i="68"/>
  <c r="J113" i="68"/>
  <c r="L116" i="68"/>
  <c r="I116" i="68"/>
  <c r="L120" i="68"/>
  <c r="K121" i="68"/>
  <c r="J121" i="68"/>
  <c r="L124" i="68"/>
  <c r="I124" i="68"/>
  <c r="L128" i="68"/>
  <c r="K129" i="68"/>
  <c r="J129" i="68"/>
  <c r="L69" i="67"/>
  <c r="K69" i="67" s="1"/>
  <c r="A69" i="67"/>
  <c r="B69" i="67" s="1"/>
  <c r="K8" i="67"/>
  <c r="I8" i="67" s="1"/>
  <c r="H8" i="67"/>
  <c r="I45" i="67"/>
  <c r="L45" i="67" s="1"/>
  <c r="H45" i="67"/>
  <c r="H53" i="67"/>
  <c r="I53" i="67"/>
  <c r="L53" i="67" s="1"/>
  <c r="H91" i="67"/>
  <c r="H116" i="67"/>
  <c r="H118" i="67"/>
  <c r="E81" i="67"/>
  <c r="L81" i="67" s="1"/>
  <c r="I81" i="67" s="1"/>
  <c r="H100" i="67"/>
  <c r="H102" i="67"/>
  <c r="E105" i="67"/>
  <c r="I105" i="67" s="1"/>
  <c r="J105" i="67" s="1"/>
  <c r="E80" i="67"/>
  <c r="K80" i="67" s="1"/>
  <c r="H78" i="67"/>
  <c r="H126" i="67"/>
  <c r="H64" i="67"/>
  <c r="H94" i="67"/>
  <c r="E129" i="67"/>
  <c r="I129" i="67" s="1"/>
  <c r="J129" i="67" s="1"/>
  <c r="E73" i="67"/>
  <c r="L73" i="67" s="1"/>
  <c r="I73" i="67" s="1"/>
  <c r="E121" i="67"/>
  <c r="I121" i="67" s="1"/>
  <c r="J121" i="67" s="1"/>
  <c r="E97" i="67"/>
  <c r="L97" i="67" s="1"/>
  <c r="K97" i="67" s="1"/>
  <c r="H103" i="67"/>
  <c r="E117" i="67"/>
  <c r="I117" i="67" s="1"/>
  <c r="J117" i="67" s="1"/>
  <c r="E96" i="67"/>
  <c r="K4" i="67"/>
  <c r="I4" i="67" s="1"/>
  <c r="H4" i="67"/>
  <c r="H6" i="67"/>
  <c r="I6" i="67"/>
  <c r="K6" i="67" s="1"/>
  <c r="L62" i="67"/>
  <c r="K62" i="67" s="1"/>
  <c r="H62" i="67"/>
  <c r="I94" i="67"/>
  <c r="J94" i="67" s="1"/>
  <c r="A94" i="67"/>
  <c r="B94" i="67" s="1"/>
  <c r="K92" i="67"/>
  <c r="I92" i="67" s="1"/>
  <c r="A92" i="67"/>
  <c r="B92" i="67" s="1"/>
  <c r="H61" i="67"/>
  <c r="I61" i="67"/>
  <c r="L61" i="67" s="1"/>
  <c r="J67" i="67"/>
  <c r="K100" i="67" s="1"/>
  <c r="A67" i="67"/>
  <c r="B67" i="67" s="1"/>
  <c r="J60" i="67"/>
  <c r="I60" i="67" s="1"/>
  <c r="H60" i="67"/>
  <c r="A70" i="67"/>
  <c r="B70" i="67" s="1"/>
  <c r="I70" i="67"/>
  <c r="L70" i="67" s="1"/>
  <c r="H24" i="67"/>
  <c r="J48" i="67"/>
  <c r="L48" i="67" s="1"/>
  <c r="H87" i="67"/>
  <c r="H108" i="67"/>
  <c r="H110" i="67"/>
  <c r="E122" i="67"/>
  <c r="L122" i="67" s="1"/>
  <c r="E114" i="67"/>
  <c r="L114" i="67" s="1"/>
  <c r="I114" i="67" s="1"/>
  <c r="E106" i="67"/>
  <c r="L106" i="67" s="1"/>
  <c r="J106" i="67" s="1"/>
  <c r="E98" i="67"/>
  <c r="L98" i="67" s="1"/>
  <c r="I98" i="67" s="1"/>
  <c r="E66" i="67"/>
  <c r="E72" i="67"/>
  <c r="A72" i="67" s="1"/>
  <c r="B72" i="67" s="1"/>
  <c r="H32" i="67"/>
  <c r="H71" i="67"/>
  <c r="H86" i="67"/>
  <c r="E127" i="67"/>
  <c r="K127" i="67" s="1"/>
  <c r="L127" i="67" s="1"/>
  <c r="E119" i="67"/>
  <c r="K119" i="67" s="1"/>
  <c r="J119" i="67" s="1"/>
  <c r="E111" i="67"/>
  <c r="K111" i="67" s="1"/>
  <c r="E88" i="67"/>
  <c r="K88" i="67" s="1"/>
  <c r="E40" i="67"/>
  <c r="J40" i="67" s="1"/>
  <c r="H70" i="67"/>
  <c r="H75" i="67"/>
  <c r="E46" i="67"/>
  <c r="H46" i="67" s="1"/>
  <c r="E14" i="67"/>
  <c r="H14" i="67" s="1"/>
  <c r="H16" i="67"/>
  <c r="E93" i="67"/>
  <c r="L93" i="67" s="1"/>
  <c r="E29" i="67"/>
  <c r="L29" i="67" s="1"/>
  <c r="E21" i="67"/>
  <c r="L21" i="67" s="1"/>
  <c r="E5" i="67"/>
  <c r="H5" i="67" s="1"/>
  <c r="H123" i="67"/>
  <c r="E124" i="67"/>
  <c r="J124" i="67" s="1"/>
  <c r="L124" i="67" s="1"/>
  <c r="E76" i="67"/>
  <c r="A76" i="67" s="1"/>
  <c r="B76" i="67" s="1"/>
  <c r="E44" i="67"/>
  <c r="J44" i="67" s="1"/>
  <c r="E36" i="67"/>
  <c r="H36" i="67" s="1"/>
  <c r="E28" i="67"/>
  <c r="H28" i="67" s="1"/>
  <c r="E20" i="67"/>
  <c r="H20" i="67" s="1"/>
  <c r="E12" i="67"/>
  <c r="H12" i="67" s="1"/>
  <c r="L13" i="67"/>
  <c r="J13" i="67" s="1"/>
  <c r="I30" i="67"/>
  <c r="K30" i="67" s="1"/>
  <c r="I37" i="67"/>
  <c r="L37" i="67" s="1"/>
  <c r="K84" i="67"/>
  <c r="J84" i="67" s="1"/>
  <c r="J116" i="67"/>
  <c r="L116" i="67" s="1"/>
  <c r="E115" i="67"/>
  <c r="K115" i="67" s="1"/>
  <c r="E107" i="67"/>
  <c r="K107" i="67" s="1"/>
  <c r="E99" i="67"/>
  <c r="K99" i="67" s="1"/>
  <c r="E43" i="67"/>
  <c r="H43" i="67" s="1"/>
  <c r="E35" i="67"/>
  <c r="K35" i="67" s="1"/>
  <c r="E27" i="67"/>
  <c r="J27" i="67" s="1"/>
  <c r="E19" i="67"/>
  <c r="J19" i="67" s="1"/>
  <c r="E11" i="67"/>
  <c r="H11" i="67" s="1"/>
  <c r="K63" i="67"/>
  <c r="J63" i="67" s="1"/>
  <c r="J23" i="67"/>
  <c r="K23" i="67" s="1"/>
  <c r="L110" i="67"/>
  <c r="L38" i="67"/>
  <c r="J38" i="67" s="1"/>
  <c r="L102" i="67"/>
  <c r="L118" i="67"/>
  <c r="I118" i="67" s="1"/>
  <c r="I22" i="67"/>
  <c r="K22" i="67" s="1"/>
  <c r="L126" i="67"/>
  <c r="I126" i="67" s="1"/>
  <c r="I2" i="67"/>
  <c r="L2" i="67" s="1"/>
  <c r="L25" i="67"/>
  <c r="J25" i="67" s="1"/>
  <c r="I49" i="67"/>
  <c r="J49" i="67" s="1"/>
  <c r="I58" i="67"/>
  <c r="K58" i="67"/>
  <c r="J58" i="67"/>
  <c r="I50" i="67"/>
  <c r="K50" i="67"/>
  <c r="J50" i="67"/>
  <c r="K73" i="67"/>
  <c r="J31" i="67"/>
  <c r="L31" i="67" s="1"/>
  <c r="L33" i="67"/>
  <c r="I65" i="67"/>
  <c r="J71" i="67"/>
  <c r="H9" i="67"/>
  <c r="H10" i="67"/>
  <c r="J54" i="67"/>
  <c r="I57" i="67"/>
  <c r="K103" i="67"/>
  <c r="L103" i="67" s="1"/>
  <c r="H18" i="67"/>
  <c r="K39" i="67"/>
  <c r="I39" i="67" s="1"/>
  <c r="H41" i="67"/>
  <c r="K54" i="67"/>
  <c r="J87" i="67"/>
  <c r="L87" i="67" s="1"/>
  <c r="I26" i="67"/>
  <c r="L26" i="67" s="1"/>
  <c r="K47" i="67"/>
  <c r="I47" i="67" s="1"/>
  <c r="J15" i="67"/>
  <c r="L15" i="67" s="1"/>
  <c r="L17" i="67"/>
  <c r="L34" i="67"/>
  <c r="I34" i="67" s="1"/>
  <c r="L42" i="67"/>
  <c r="K42" i="67" s="1"/>
  <c r="H109" i="67"/>
  <c r="I109" i="67"/>
  <c r="J3" i="67"/>
  <c r="H3" i="67"/>
  <c r="L8" i="67"/>
  <c r="J8" i="67"/>
  <c r="I55" i="67"/>
  <c r="L55" i="67"/>
  <c r="J55" i="67"/>
  <c r="L92" i="67"/>
  <c r="H2" i="67"/>
  <c r="L5" i="67"/>
  <c r="H22" i="67"/>
  <c r="H30" i="67"/>
  <c r="H38" i="67"/>
  <c r="I59" i="67"/>
  <c r="L59" i="67"/>
  <c r="J59" i="67"/>
  <c r="H128" i="67"/>
  <c r="J128" i="67"/>
  <c r="K9" i="67"/>
  <c r="J9" i="67"/>
  <c r="I9" i="67"/>
  <c r="H42" i="67"/>
  <c r="H44" i="67"/>
  <c r="J56" i="67"/>
  <c r="H56" i="67"/>
  <c r="H77" i="67"/>
  <c r="H82" i="67"/>
  <c r="H125" i="67"/>
  <c r="I125" i="67"/>
  <c r="L41" i="67"/>
  <c r="J41" i="67"/>
  <c r="I51" i="67"/>
  <c r="L51" i="67"/>
  <c r="J51" i="67"/>
  <c r="H52" i="67"/>
  <c r="J52" i="67"/>
  <c r="I84" i="67"/>
  <c r="H13" i="67"/>
  <c r="H21" i="67"/>
  <c r="L23" i="67"/>
  <c r="H37" i="67"/>
  <c r="J79" i="67"/>
  <c r="A79" i="67"/>
  <c r="B79" i="67" s="1"/>
  <c r="H104" i="67"/>
  <c r="J104" i="67"/>
  <c r="I13" i="67"/>
  <c r="L16" i="67"/>
  <c r="J16" i="67"/>
  <c r="L24" i="67"/>
  <c r="J24" i="67"/>
  <c r="L32" i="67"/>
  <c r="J32" i="67"/>
  <c r="I69" i="67"/>
  <c r="J69" i="67"/>
  <c r="A86" i="67"/>
  <c r="B86" i="67" s="1"/>
  <c r="I86" i="67"/>
  <c r="J95" i="67"/>
  <c r="A95" i="67"/>
  <c r="B95" i="67" s="1"/>
  <c r="H112" i="67"/>
  <c r="J112" i="67"/>
  <c r="J123" i="67"/>
  <c r="I123" i="67"/>
  <c r="L123" i="67"/>
  <c r="A78" i="67"/>
  <c r="B78" i="67" s="1"/>
  <c r="I78" i="67"/>
  <c r="J7" i="67"/>
  <c r="H7" i="67"/>
  <c r="L10" i="67"/>
  <c r="J10" i="67"/>
  <c r="K13" i="67"/>
  <c r="L18" i="67"/>
  <c r="J18" i="67"/>
  <c r="J81" i="67"/>
  <c r="H101" i="67"/>
  <c r="I101" i="67"/>
  <c r="K122" i="67"/>
  <c r="J122" i="67"/>
  <c r="I122" i="67"/>
  <c r="H90" i="67"/>
  <c r="H68" i="67"/>
  <c r="A84" i="67"/>
  <c r="B84" i="67" s="1"/>
  <c r="I64" i="67"/>
  <c r="L64" i="67"/>
  <c r="A75" i="67"/>
  <c r="B75" i="67" s="1"/>
  <c r="J75" i="67"/>
  <c r="J89" i="67"/>
  <c r="H120" i="67"/>
  <c r="J120" i="67"/>
  <c r="H51" i="67"/>
  <c r="H55" i="67"/>
  <c r="H59" i="67"/>
  <c r="A83" i="67"/>
  <c r="B83" i="67" s="1"/>
  <c r="J83" i="67"/>
  <c r="I100" i="67"/>
  <c r="I108" i="67"/>
  <c r="A91" i="67"/>
  <c r="B91" i="67" s="1"/>
  <c r="J91" i="67"/>
  <c r="I89" i="67"/>
  <c r="H50" i="67"/>
  <c r="H54" i="67"/>
  <c r="H58" i="67"/>
  <c r="H74" i="67"/>
  <c r="H83" i="67"/>
  <c r="A87" i="67"/>
  <c r="B87" i="67" s="1"/>
  <c r="K96" i="67"/>
  <c r="A96" i="67"/>
  <c r="B96" i="67" s="1"/>
  <c r="I97" i="67"/>
  <c r="A89" i="67"/>
  <c r="B89" i="67" s="1"/>
  <c r="F168" i="64"/>
  <c r="H168" i="64"/>
  <c r="H166" i="64"/>
  <c r="I166" i="64"/>
  <c r="G166" i="64"/>
  <c r="J164" i="64"/>
  <c r="I164" i="64"/>
  <c r="G164" i="64"/>
  <c r="I169" i="64"/>
  <c r="F169" i="64"/>
  <c r="I167" i="64"/>
  <c r="H167" i="64"/>
  <c r="J167" i="64"/>
  <c r="F170" i="64"/>
  <c r="J170" i="64"/>
  <c r="I165" i="64"/>
  <c r="F166" i="64"/>
  <c r="F167" i="64"/>
  <c r="C3" i="47"/>
  <c r="C4" i="47"/>
  <c r="C5" i="47"/>
  <c r="C6" i="47"/>
  <c r="C7" i="47"/>
  <c r="C8" i="47"/>
  <c r="C9" i="47"/>
  <c r="C10" i="47"/>
  <c r="C11" i="47"/>
  <c r="C12" i="47"/>
  <c r="C13" i="47"/>
  <c r="C14" i="47"/>
  <c r="C15" i="47"/>
  <c r="C16" i="47"/>
  <c r="C17" i="47"/>
  <c r="C18" i="47"/>
  <c r="C19" i="47"/>
  <c r="C20" i="47"/>
  <c r="C21" i="47"/>
  <c r="C22" i="47"/>
  <c r="C23" i="47"/>
  <c r="C24" i="47"/>
  <c r="C25" i="47"/>
  <c r="C26" i="47"/>
  <c r="C27" i="47"/>
  <c r="C28" i="47"/>
  <c r="C29" i="47"/>
  <c r="C30" i="47"/>
  <c r="C31" i="47"/>
  <c r="C32" i="47"/>
  <c r="C33" i="47"/>
  <c r="C34" i="47"/>
  <c r="C35" i="47"/>
  <c r="C36" i="47"/>
  <c r="C37" i="47"/>
  <c r="C38" i="47"/>
  <c r="C39" i="47"/>
  <c r="C40" i="47"/>
  <c r="C41" i="47"/>
  <c r="C42" i="47"/>
  <c r="C43" i="47"/>
  <c r="C44" i="47"/>
  <c r="C45" i="47"/>
  <c r="C46" i="47"/>
  <c r="C47" i="47"/>
  <c r="C48" i="47"/>
  <c r="C49" i="47"/>
  <c r="C50" i="47"/>
  <c r="C51" i="47"/>
  <c r="C52" i="47"/>
  <c r="C53" i="47"/>
  <c r="C54" i="47"/>
  <c r="C55" i="47"/>
  <c r="C56" i="47"/>
  <c r="C57" i="47"/>
  <c r="C58" i="47"/>
  <c r="C59" i="47"/>
  <c r="C60" i="47"/>
  <c r="C61" i="47"/>
  <c r="C62" i="47"/>
  <c r="C63" i="47"/>
  <c r="C64" i="47"/>
  <c r="C65" i="47"/>
  <c r="C66" i="47"/>
  <c r="C67" i="47"/>
  <c r="C68" i="47"/>
  <c r="C69" i="47"/>
  <c r="C70" i="47"/>
  <c r="C71" i="47"/>
  <c r="C72" i="47"/>
  <c r="C73" i="47"/>
  <c r="C74" i="47"/>
  <c r="C75" i="47"/>
  <c r="C76" i="47"/>
  <c r="C77" i="47"/>
  <c r="C78" i="47"/>
  <c r="C79" i="47"/>
  <c r="C80" i="47"/>
  <c r="C81" i="47"/>
  <c r="C82" i="47"/>
  <c r="C83" i="47"/>
  <c r="C84" i="47"/>
  <c r="C85" i="47"/>
  <c r="C86" i="47"/>
  <c r="C87" i="47"/>
  <c r="C88" i="47"/>
  <c r="C89" i="47"/>
  <c r="C90" i="47"/>
  <c r="C91" i="47"/>
  <c r="C92" i="47"/>
  <c r="C93" i="47"/>
  <c r="C94" i="47"/>
  <c r="C95" i="47"/>
  <c r="C96" i="47"/>
  <c r="C97" i="47"/>
  <c r="C98" i="47"/>
  <c r="C99" i="47"/>
  <c r="C100" i="47"/>
  <c r="C101" i="47"/>
  <c r="C102" i="47"/>
  <c r="C103" i="47"/>
  <c r="C104" i="47"/>
  <c r="C105" i="47"/>
  <c r="C106" i="47"/>
  <c r="C107" i="47"/>
  <c r="C108" i="47"/>
  <c r="C109" i="47"/>
  <c r="C110" i="47"/>
  <c r="C111" i="47"/>
  <c r="C112" i="47"/>
  <c r="C113" i="47"/>
  <c r="C114" i="47"/>
  <c r="C115" i="47"/>
  <c r="C116" i="47"/>
  <c r="C117" i="47"/>
  <c r="C118" i="47"/>
  <c r="C119" i="47"/>
  <c r="C120" i="47"/>
  <c r="C121" i="47"/>
  <c r="C122" i="47"/>
  <c r="C123" i="47"/>
  <c r="C124" i="47"/>
  <c r="C125" i="47"/>
  <c r="C126" i="47"/>
  <c r="C127" i="47"/>
  <c r="C128" i="47"/>
  <c r="C129" i="47"/>
  <c r="C2" i="47"/>
  <c r="C2" i="48"/>
  <c r="C129" i="48"/>
  <c r="C128" i="48"/>
  <c r="C127" i="48"/>
  <c r="C126" i="48"/>
  <c r="C125" i="48"/>
  <c r="C124" i="48"/>
  <c r="C123" i="48"/>
  <c r="C122" i="48"/>
  <c r="C121" i="48"/>
  <c r="C120" i="48"/>
  <c r="C119" i="48"/>
  <c r="C118" i="48"/>
  <c r="C117" i="48"/>
  <c r="C116" i="48"/>
  <c r="C115" i="48"/>
  <c r="C114" i="48"/>
  <c r="C113" i="48"/>
  <c r="C112" i="48"/>
  <c r="C111" i="48"/>
  <c r="C110" i="48"/>
  <c r="C109" i="48"/>
  <c r="C108" i="48"/>
  <c r="C107" i="48"/>
  <c r="C106" i="48"/>
  <c r="C105" i="48"/>
  <c r="C104" i="48"/>
  <c r="C103" i="48"/>
  <c r="C102" i="48"/>
  <c r="C101" i="48"/>
  <c r="C100" i="48"/>
  <c r="C99" i="48"/>
  <c r="C98" i="48"/>
  <c r="C97" i="48"/>
  <c r="C96" i="48"/>
  <c r="C95" i="48"/>
  <c r="C94" i="48"/>
  <c r="C93" i="48"/>
  <c r="C92" i="48"/>
  <c r="C91" i="48"/>
  <c r="C90" i="48"/>
  <c r="C89" i="48"/>
  <c r="C88" i="48"/>
  <c r="C87" i="48"/>
  <c r="C86" i="48"/>
  <c r="C85" i="48"/>
  <c r="C84" i="48"/>
  <c r="C83" i="48"/>
  <c r="C82" i="48"/>
  <c r="C81" i="48"/>
  <c r="C80" i="48"/>
  <c r="C79" i="48"/>
  <c r="C78" i="48"/>
  <c r="C77" i="48"/>
  <c r="C76" i="48"/>
  <c r="C75" i="48"/>
  <c r="C74" i="48"/>
  <c r="C73" i="48"/>
  <c r="C72" i="48"/>
  <c r="C71" i="48"/>
  <c r="C70" i="48"/>
  <c r="C69" i="48"/>
  <c r="C68" i="48"/>
  <c r="C67" i="48"/>
  <c r="C66" i="48"/>
  <c r="C65" i="48"/>
  <c r="C64" i="48"/>
  <c r="C63" i="48"/>
  <c r="C62" i="48"/>
  <c r="C61" i="48"/>
  <c r="C60" i="48"/>
  <c r="C59" i="48"/>
  <c r="C58" i="48"/>
  <c r="C57" i="48"/>
  <c r="C56" i="48"/>
  <c r="C55" i="48"/>
  <c r="C54" i="48"/>
  <c r="C53" i="48"/>
  <c r="C52" i="48"/>
  <c r="C51" i="48"/>
  <c r="C50" i="48"/>
  <c r="C49" i="48"/>
  <c r="C48" i="48"/>
  <c r="C47" i="48"/>
  <c r="C46" i="48"/>
  <c r="C45" i="48"/>
  <c r="C44" i="48"/>
  <c r="C43" i="48"/>
  <c r="C42" i="48"/>
  <c r="C41" i="48"/>
  <c r="C40" i="48"/>
  <c r="C39" i="48"/>
  <c r="C38" i="48"/>
  <c r="C37" i="48"/>
  <c r="C36" i="48"/>
  <c r="C35" i="48"/>
  <c r="C34" i="48"/>
  <c r="C33" i="48"/>
  <c r="C32" i="48"/>
  <c r="C31" i="48"/>
  <c r="C30" i="48"/>
  <c r="C29" i="48"/>
  <c r="C28" i="48"/>
  <c r="C27" i="48"/>
  <c r="C26" i="48"/>
  <c r="C25" i="48"/>
  <c r="C24" i="48"/>
  <c r="C23" i="48"/>
  <c r="C22" i="48"/>
  <c r="C21" i="48"/>
  <c r="C20" i="48"/>
  <c r="C19" i="48"/>
  <c r="C18" i="48"/>
  <c r="C17" i="48"/>
  <c r="C16" i="48"/>
  <c r="C15" i="48"/>
  <c r="C14" i="48"/>
  <c r="C13" i="48"/>
  <c r="C12" i="48"/>
  <c r="C11" i="48"/>
  <c r="C10" i="48"/>
  <c r="C9" i="48"/>
  <c r="C8" i="48"/>
  <c r="C7" i="48"/>
  <c r="C6" i="48"/>
  <c r="C5" i="48"/>
  <c r="C4" i="48"/>
  <c r="C3" i="48"/>
  <c r="C129" i="49"/>
  <c r="C128" i="49"/>
  <c r="C127" i="49"/>
  <c r="C126" i="49"/>
  <c r="C125" i="49"/>
  <c r="C124" i="49"/>
  <c r="C123" i="49"/>
  <c r="C122" i="49"/>
  <c r="C121" i="49"/>
  <c r="C120" i="49"/>
  <c r="C119" i="49"/>
  <c r="C118" i="49"/>
  <c r="C117" i="49"/>
  <c r="C116" i="49"/>
  <c r="C115" i="49"/>
  <c r="C114" i="49"/>
  <c r="C113" i="49"/>
  <c r="C112" i="49"/>
  <c r="C111" i="49"/>
  <c r="C110" i="49"/>
  <c r="C109" i="49"/>
  <c r="C108" i="49"/>
  <c r="C107" i="49"/>
  <c r="C106" i="49"/>
  <c r="C105" i="49"/>
  <c r="C104" i="49"/>
  <c r="C103" i="49"/>
  <c r="C102" i="49"/>
  <c r="C101" i="49"/>
  <c r="C100" i="49"/>
  <c r="C99" i="49"/>
  <c r="C98" i="49"/>
  <c r="C97" i="49"/>
  <c r="C96" i="49"/>
  <c r="C95" i="49"/>
  <c r="C94" i="49"/>
  <c r="C93" i="49"/>
  <c r="C92" i="49"/>
  <c r="C91" i="49"/>
  <c r="C90" i="49"/>
  <c r="C89" i="49"/>
  <c r="C88" i="49"/>
  <c r="C87" i="49"/>
  <c r="C86" i="49"/>
  <c r="C85" i="49"/>
  <c r="C84" i="49"/>
  <c r="C83" i="49"/>
  <c r="C82" i="49"/>
  <c r="C81" i="49"/>
  <c r="C80" i="49"/>
  <c r="C79" i="49"/>
  <c r="C78" i="49"/>
  <c r="C77" i="49"/>
  <c r="C76" i="49"/>
  <c r="C75" i="49"/>
  <c r="C74" i="49"/>
  <c r="C73" i="49"/>
  <c r="C72" i="49"/>
  <c r="C71" i="49"/>
  <c r="C70" i="49"/>
  <c r="C69" i="49"/>
  <c r="C68" i="49"/>
  <c r="C67" i="49"/>
  <c r="C66" i="49"/>
  <c r="C65" i="49"/>
  <c r="C64" i="49"/>
  <c r="C63" i="49"/>
  <c r="C62" i="49"/>
  <c r="C61" i="49"/>
  <c r="C60" i="49"/>
  <c r="C59" i="49"/>
  <c r="C58" i="49"/>
  <c r="C57" i="49"/>
  <c r="C56" i="49"/>
  <c r="C55" i="49"/>
  <c r="C54" i="49"/>
  <c r="C53" i="49"/>
  <c r="C52" i="49"/>
  <c r="C51" i="49"/>
  <c r="C50" i="49"/>
  <c r="C49" i="49"/>
  <c r="C48" i="49"/>
  <c r="C47" i="49"/>
  <c r="C46" i="49"/>
  <c r="C45" i="49"/>
  <c r="C44" i="49"/>
  <c r="C43" i="49"/>
  <c r="C42" i="49"/>
  <c r="C41" i="49"/>
  <c r="C40" i="49"/>
  <c r="C39" i="49"/>
  <c r="C38" i="49"/>
  <c r="C37" i="49"/>
  <c r="C36" i="49"/>
  <c r="C35" i="49"/>
  <c r="C34" i="49"/>
  <c r="C33" i="49"/>
  <c r="C32" i="49"/>
  <c r="C31" i="49"/>
  <c r="C30" i="49"/>
  <c r="C29" i="49"/>
  <c r="C28" i="49"/>
  <c r="C27" i="49"/>
  <c r="C26" i="49"/>
  <c r="C25" i="49"/>
  <c r="C24" i="49"/>
  <c r="C23" i="49"/>
  <c r="C22" i="49"/>
  <c r="C21" i="49"/>
  <c r="C20" i="49"/>
  <c r="C19" i="49"/>
  <c r="C18" i="49"/>
  <c r="C17" i="49"/>
  <c r="C16" i="49"/>
  <c r="C15" i="49"/>
  <c r="C14" i="49"/>
  <c r="C13" i="49"/>
  <c r="C12" i="49"/>
  <c r="C11" i="49"/>
  <c r="C10" i="49"/>
  <c r="C9" i="49"/>
  <c r="C8" i="49"/>
  <c r="C7" i="49"/>
  <c r="C6" i="49"/>
  <c r="C5" i="49"/>
  <c r="C4" i="49"/>
  <c r="C3" i="49"/>
  <c r="C2" i="49"/>
  <c r="C129" i="50"/>
  <c r="C128" i="50"/>
  <c r="C127" i="50"/>
  <c r="C126" i="50"/>
  <c r="C125" i="50"/>
  <c r="C124" i="50"/>
  <c r="C123" i="50"/>
  <c r="C122" i="50"/>
  <c r="C121" i="50"/>
  <c r="C120" i="50"/>
  <c r="C119" i="50"/>
  <c r="C118" i="50"/>
  <c r="C117" i="50"/>
  <c r="C116" i="50"/>
  <c r="C115" i="50"/>
  <c r="C114" i="50"/>
  <c r="C113" i="50"/>
  <c r="C112" i="50"/>
  <c r="C111" i="50"/>
  <c r="C110" i="50"/>
  <c r="C109" i="50"/>
  <c r="C108" i="50"/>
  <c r="C107" i="50"/>
  <c r="C106" i="50"/>
  <c r="C105" i="50"/>
  <c r="C104" i="50"/>
  <c r="C103" i="50"/>
  <c r="C102" i="50"/>
  <c r="C101" i="50"/>
  <c r="C100" i="50"/>
  <c r="C99" i="50"/>
  <c r="C98" i="50"/>
  <c r="C97" i="50"/>
  <c r="C96" i="50"/>
  <c r="C95" i="50"/>
  <c r="C94" i="50"/>
  <c r="C93" i="50"/>
  <c r="C92" i="50"/>
  <c r="C91" i="50"/>
  <c r="C90" i="50"/>
  <c r="C89" i="50"/>
  <c r="C88" i="50"/>
  <c r="C87" i="50"/>
  <c r="C86" i="50"/>
  <c r="C85" i="50"/>
  <c r="C84" i="50"/>
  <c r="C83" i="50"/>
  <c r="C82" i="50"/>
  <c r="C81" i="50"/>
  <c r="C80" i="50"/>
  <c r="C79" i="50"/>
  <c r="C78" i="50"/>
  <c r="C77" i="50"/>
  <c r="C76" i="50"/>
  <c r="C75" i="50"/>
  <c r="C74" i="50"/>
  <c r="C73" i="50"/>
  <c r="C72" i="50"/>
  <c r="C71" i="50"/>
  <c r="C70" i="50"/>
  <c r="C69" i="50"/>
  <c r="C68" i="50"/>
  <c r="C67" i="50"/>
  <c r="C66" i="50"/>
  <c r="C65" i="50"/>
  <c r="C64" i="50"/>
  <c r="C63" i="50"/>
  <c r="C62" i="50"/>
  <c r="C61" i="50"/>
  <c r="C60" i="50"/>
  <c r="C59" i="50"/>
  <c r="C58" i="50"/>
  <c r="C57" i="50"/>
  <c r="C56" i="50"/>
  <c r="C55" i="50"/>
  <c r="C54" i="50"/>
  <c r="C53" i="50"/>
  <c r="C52" i="50"/>
  <c r="C51" i="50"/>
  <c r="C50" i="50"/>
  <c r="C49" i="50"/>
  <c r="C48" i="50"/>
  <c r="C47" i="50"/>
  <c r="C46" i="50"/>
  <c r="C45" i="50"/>
  <c r="C44" i="50"/>
  <c r="C43" i="50"/>
  <c r="C42" i="50"/>
  <c r="C41" i="50"/>
  <c r="C40" i="50"/>
  <c r="C39" i="50"/>
  <c r="C38" i="50"/>
  <c r="C37" i="50"/>
  <c r="C36" i="50"/>
  <c r="C35" i="50"/>
  <c r="C34" i="50"/>
  <c r="C33" i="50"/>
  <c r="C32" i="50"/>
  <c r="C31" i="50"/>
  <c r="C30" i="50"/>
  <c r="C29" i="50"/>
  <c r="C28" i="50"/>
  <c r="C27" i="50"/>
  <c r="C26" i="50"/>
  <c r="C25" i="50"/>
  <c r="C24" i="50"/>
  <c r="C23" i="50"/>
  <c r="C22" i="50"/>
  <c r="C21" i="50"/>
  <c r="C20" i="50"/>
  <c r="C19" i="50"/>
  <c r="C18" i="50"/>
  <c r="C17" i="50"/>
  <c r="C16" i="50"/>
  <c r="C15" i="50"/>
  <c r="C14" i="50"/>
  <c r="C13" i="50"/>
  <c r="C12" i="50"/>
  <c r="C11" i="50"/>
  <c r="C10" i="50"/>
  <c r="C9" i="50"/>
  <c r="C8" i="50"/>
  <c r="C7" i="50"/>
  <c r="C6" i="50"/>
  <c r="C5" i="50"/>
  <c r="C4" i="50"/>
  <c r="C3" i="50"/>
  <c r="C2" i="50"/>
  <c r="C129" i="51"/>
  <c r="C128" i="51"/>
  <c r="C127" i="51"/>
  <c r="C126" i="51"/>
  <c r="C125" i="51"/>
  <c r="C124" i="51"/>
  <c r="C123" i="51"/>
  <c r="C122" i="51"/>
  <c r="C121" i="51"/>
  <c r="C120" i="51"/>
  <c r="C119" i="51"/>
  <c r="C118" i="51"/>
  <c r="C117" i="51"/>
  <c r="C116" i="51"/>
  <c r="C115" i="51"/>
  <c r="C114" i="51"/>
  <c r="C113" i="51"/>
  <c r="C112" i="51"/>
  <c r="C111" i="51"/>
  <c r="C110" i="51"/>
  <c r="C109" i="51"/>
  <c r="C108" i="51"/>
  <c r="C107" i="51"/>
  <c r="C106" i="51"/>
  <c r="C105" i="51"/>
  <c r="C104" i="51"/>
  <c r="C103" i="51"/>
  <c r="C102" i="51"/>
  <c r="C101" i="51"/>
  <c r="C100" i="51"/>
  <c r="C99" i="51"/>
  <c r="C98" i="51"/>
  <c r="C97" i="51"/>
  <c r="C96" i="51"/>
  <c r="C95" i="51"/>
  <c r="C94" i="51"/>
  <c r="C93" i="51"/>
  <c r="C92" i="51"/>
  <c r="C91" i="51"/>
  <c r="C90" i="51"/>
  <c r="C89" i="51"/>
  <c r="C88" i="51"/>
  <c r="C87" i="51"/>
  <c r="C86" i="51"/>
  <c r="C85" i="51"/>
  <c r="C84" i="51"/>
  <c r="C83" i="51"/>
  <c r="C82" i="51"/>
  <c r="C81" i="51"/>
  <c r="C80" i="51"/>
  <c r="C79" i="51"/>
  <c r="C78" i="51"/>
  <c r="C77" i="51"/>
  <c r="C76" i="51"/>
  <c r="C75" i="51"/>
  <c r="C74" i="51"/>
  <c r="C73" i="51"/>
  <c r="C72" i="51"/>
  <c r="C71" i="51"/>
  <c r="C70" i="51"/>
  <c r="C69" i="51"/>
  <c r="C68" i="51"/>
  <c r="C67" i="51"/>
  <c r="C66" i="51"/>
  <c r="C65" i="51"/>
  <c r="C64" i="51"/>
  <c r="C63" i="51"/>
  <c r="C62" i="51"/>
  <c r="C61" i="51"/>
  <c r="C60" i="51"/>
  <c r="C59" i="51"/>
  <c r="C58" i="51"/>
  <c r="C57" i="51"/>
  <c r="C56" i="51"/>
  <c r="C55" i="51"/>
  <c r="C54" i="51"/>
  <c r="C53" i="51"/>
  <c r="C52" i="51"/>
  <c r="C51" i="51"/>
  <c r="C50" i="51"/>
  <c r="C49" i="51"/>
  <c r="C48" i="51"/>
  <c r="C47" i="51"/>
  <c r="C46" i="51"/>
  <c r="C45" i="51"/>
  <c r="C44" i="51"/>
  <c r="C43" i="51"/>
  <c r="C42" i="51"/>
  <c r="C41" i="51"/>
  <c r="C40" i="51"/>
  <c r="C39" i="51"/>
  <c r="C38" i="51"/>
  <c r="C37" i="51"/>
  <c r="C36" i="51"/>
  <c r="C35" i="51"/>
  <c r="C34" i="51"/>
  <c r="C33" i="51"/>
  <c r="C32" i="51"/>
  <c r="C31" i="51"/>
  <c r="C30" i="51"/>
  <c r="C29" i="51"/>
  <c r="C28" i="51"/>
  <c r="C27" i="51"/>
  <c r="C26" i="51"/>
  <c r="C25" i="51"/>
  <c r="C24" i="51"/>
  <c r="C23" i="51"/>
  <c r="C22" i="51"/>
  <c r="C21" i="51"/>
  <c r="C20" i="51"/>
  <c r="C19" i="51"/>
  <c r="C18" i="51"/>
  <c r="C17" i="51"/>
  <c r="C16" i="51"/>
  <c r="C15" i="51"/>
  <c r="C14" i="51"/>
  <c r="C13" i="51"/>
  <c r="C12" i="51"/>
  <c r="C11" i="51"/>
  <c r="C10" i="51"/>
  <c r="C9" i="51"/>
  <c r="C8" i="51"/>
  <c r="C7" i="51"/>
  <c r="C6" i="51"/>
  <c r="C5" i="51"/>
  <c r="C4" i="51"/>
  <c r="C3" i="51"/>
  <c r="C2" i="51"/>
  <c r="C129" i="53"/>
  <c r="C128" i="53"/>
  <c r="C127" i="53"/>
  <c r="C126" i="53"/>
  <c r="C125" i="53"/>
  <c r="C124" i="53"/>
  <c r="C123" i="53"/>
  <c r="C122" i="53"/>
  <c r="C121" i="53"/>
  <c r="C120" i="53"/>
  <c r="C119" i="53"/>
  <c r="C118" i="53"/>
  <c r="C117" i="53"/>
  <c r="C116" i="53"/>
  <c r="C115" i="53"/>
  <c r="C114" i="53"/>
  <c r="C113" i="53"/>
  <c r="C112" i="53"/>
  <c r="C111" i="53"/>
  <c r="C110" i="53"/>
  <c r="C109" i="53"/>
  <c r="C108" i="53"/>
  <c r="C107" i="53"/>
  <c r="C106" i="53"/>
  <c r="C105" i="53"/>
  <c r="C104" i="53"/>
  <c r="C103" i="53"/>
  <c r="C102" i="53"/>
  <c r="C101" i="53"/>
  <c r="C100" i="53"/>
  <c r="C99" i="53"/>
  <c r="C98" i="53"/>
  <c r="C97" i="53"/>
  <c r="C96" i="53"/>
  <c r="C95" i="53"/>
  <c r="C94" i="53"/>
  <c r="C93" i="53"/>
  <c r="C92" i="53"/>
  <c r="C91" i="53"/>
  <c r="C90" i="53"/>
  <c r="C89" i="53"/>
  <c r="C88" i="53"/>
  <c r="C87" i="53"/>
  <c r="C86" i="53"/>
  <c r="C85" i="53"/>
  <c r="C84" i="53"/>
  <c r="C83" i="53"/>
  <c r="C82" i="53"/>
  <c r="C81" i="53"/>
  <c r="C80" i="53"/>
  <c r="C79" i="53"/>
  <c r="C78" i="53"/>
  <c r="C77" i="53"/>
  <c r="C76" i="53"/>
  <c r="C75" i="53"/>
  <c r="C74" i="53"/>
  <c r="C73" i="53"/>
  <c r="C72" i="53"/>
  <c r="C71" i="53"/>
  <c r="C70" i="53"/>
  <c r="C69" i="53"/>
  <c r="C68" i="53"/>
  <c r="C67" i="53"/>
  <c r="C66" i="53"/>
  <c r="C65" i="53"/>
  <c r="C64" i="53"/>
  <c r="C63" i="53"/>
  <c r="C62" i="53"/>
  <c r="C61" i="53"/>
  <c r="C60" i="53"/>
  <c r="C59" i="53"/>
  <c r="C58" i="53"/>
  <c r="C57" i="53"/>
  <c r="C56" i="53"/>
  <c r="C55" i="53"/>
  <c r="C54" i="53"/>
  <c r="C53" i="53"/>
  <c r="C52" i="53"/>
  <c r="C51" i="53"/>
  <c r="C50" i="53"/>
  <c r="C49" i="53"/>
  <c r="C48" i="53"/>
  <c r="C47" i="53"/>
  <c r="C46" i="53"/>
  <c r="C45" i="53"/>
  <c r="C44" i="53"/>
  <c r="C43" i="53"/>
  <c r="C42" i="53"/>
  <c r="C41" i="53"/>
  <c r="C40" i="53"/>
  <c r="C39" i="53"/>
  <c r="C38" i="53"/>
  <c r="C37" i="53"/>
  <c r="C36" i="53"/>
  <c r="C35" i="53"/>
  <c r="C34" i="53"/>
  <c r="C33" i="53"/>
  <c r="C32" i="53"/>
  <c r="C31" i="53"/>
  <c r="C30" i="53"/>
  <c r="C29" i="53"/>
  <c r="C28" i="53"/>
  <c r="C27" i="53"/>
  <c r="C26" i="53"/>
  <c r="C25" i="53"/>
  <c r="C24" i="53"/>
  <c r="C23" i="53"/>
  <c r="C22" i="53"/>
  <c r="C21" i="53"/>
  <c r="C20" i="53"/>
  <c r="C19" i="53"/>
  <c r="C18" i="53"/>
  <c r="C17" i="53"/>
  <c r="C16" i="53"/>
  <c r="C15" i="53"/>
  <c r="C14" i="53"/>
  <c r="C13" i="53"/>
  <c r="C12" i="53"/>
  <c r="C11" i="53"/>
  <c r="C10" i="53"/>
  <c r="C9" i="53"/>
  <c r="C8" i="53"/>
  <c r="C7" i="53"/>
  <c r="C6" i="53"/>
  <c r="C5" i="53"/>
  <c r="C4" i="53"/>
  <c r="C3" i="53"/>
  <c r="C2" i="53"/>
  <c r="C129" i="52"/>
  <c r="C128" i="52"/>
  <c r="C127" i="52"/>
  <c r="C126" i="52"/>
  <c r="C125" i="52"/>
  <c r="C124" i="52"/>
  <c r="C123" i="52"/>
  <c r="C122" i="52"/>
  <c r="C121" i="52"/>
  <c r="C120" i="52"/>
  <c r="C119" i="52"/>
  <c r="C118" i="52"/>
  <c r="C117" i="52"/>
  <c r="C116" i="52"/>
  <c r="C115" i="52"/>
  <c r="C114" i="52"/>
  <c r="C113" i="52"/>
  <c r="C112" i="52"/>
  <c r="C111" i="52"/>
  <c r="C110" i="52"/>
  <c r="C109" i="52"/>
  <c r="C108" i="52"/>
  <c r="C107" i="52"/>
  <c r="C106" i="52"/>
  <c r="C105" i="52"/>
  <c r="C104" i="52"/>
  <c r="C103" i="52"/>
  <c r="C102" i="52"/>
  <c r="C101" i="52"/>
  <c r="C100" i="52"/>
  <c r="C99" i="52"/>
  <c r="C98" i="52"/>
  <c r="C97" i="52"/>
  <c r="C96" i="52"/>
  <c r="C95" i="52"/>
  <c r="C94" i="52"/>
  <c r="C93" i="52"/>
  <c r="C92" i="52"/>
  <c r="C91" i="52"/>
  <c r="C90" i="52"/>
  <c r="C89" i="52"/>
  <c r="C88" i="52"/>
  <c r="C87" i="52"/>
  <c r="C86" i="52"/>
  <c r="C85" i="52"/>
  <c r="C84" i="52"/>
  <c r="C83" i="52"/>
  <c r="C82" i="52"/>
  <c r="C81" i="52"/>
  <c r="C80" i="52"/>
  <c r="C79" i="52"/>
  <c r="C78" i="52"/>
  <c r="C77" i="52"/>
  <c r="C76" i="52"/>
  <c r="C75" i="52"/>
  <c r="C74" i="52"/>
  <c r="C73" i="52"/>
  <c r="C72" i="52"/>
  <c r="C71" i="52"/>
  <c r="C70" i="52"/>
  <c r="C69" i="52"/>
  <c r="C68" i="52"/>
  <c r="C67" i="52"/>
  <c r="C66" i="52"/>
  <c r="C65" i="52"/>
  <c r="C64" i="52"/>
  <c r="C63" i="52"/>
  <c r="C62" i="52"/>
  <c r="C61" i="52"/>
  <c r="C60" i="52"/>
  <c r="C59" i="52"/>
  <c r="C58" i="52"/>
  <c r="C57" i="52"/>
  <c r="C56" i="52"/>
  <c r="C55" i="52"/>
  <c r="C54" i="52"/>
  <c r="C53" i="52"/>
  <c r="C52" i="52"/>
  <c r="C51" i="52"/>
  <c r="C50" i="52"/>
  <c r="C49" i="52"/>
  <c r="C48" i="52"/>
  <c r="C47" i="52"/>
  <c r="C46" i="52"/>
  <c r="C45" i="52"/>
  <c r="C44" i="52"/>
  <c r="C43" i="52"/>
  <c r="C42" i="52"/>
  <c r="C41" i="52"/>
  <c r="C40" i="52"/>
  <c r="C39" i="52"/>
  <c r="C38" i="52"/>
  <c r="C37" i="52"/>
  <c r="C36" i="52"/>
  <c r="C35" i="52"/>
  <c r="C34" i="52"/>
  <c r="C33" i="52"/>
  <c r="C32" i="52"/>
  <c r="C31" i="52"/>
  <c r="C30" i="52"/>
  <c r="C29" i="52"/>
  <c r="C28" i="52"/>
  <c r="C27" i="52"/>
  <c r="C26" i="52"/>
  <c r="C25" i="52"/>
  <c r="C24" i="52"/>
  <c r="C23" i="52"/>
  <c r="C22" i="52"/>
  <c r="C21" i="52"/>
  <c r="C20" i="52"/>
  <c r="C19" i="52"/>
  <c r="C18" i="52"/>
  <c r="C17" i="52"/>
  <c r="C16" i="52"/>
  <c r="C15" i="52"/>
  <c r="C14" i="52"/>
  <c r="C13" i="52"/>
  <c r="C12" i="52"/>
  <c r="C11" i="52"/>
  <c r="C10" i="52"/>
  <c r="C9" i="52"/>
  <c r="C8" i="52"/>
  <c r="C7" i="52"/>
  <c r="C6" i="52"/>
  <c r="C5" i="52"/>
  <c r="C4" i="52"/>
  <c r="C3" i="52"/>
  <c r="C2" i="52"/>
  <c r="C129" i="54"/>
  <c r="C128" i="54"/>
  <c r="C127" i="54"/>
  <c r="C126" i="54"/>
  <c r="C125" i="54"/>
  <c r="C124" i="54"/>
  <c r="C123" i="54"/>
  <c r="C122" i="54"/>
  <c r="C121" i="54"/>
  <c r="C120" i="54"/>
  <c r="C119" i="54"/>
  <c r="C118" i="54"/>
  <c r="C117" i="54"/>
  <c r="C116" i="54"/>
  <c r="C115" i="54"/>
  <c r="C114" i="54"/>
  <c r="C113" i="54"/>
  <c r="C112" i="54"/>
  <c r="C111" i="54"/>
  <c r="C110" i="54"/>
  <c r="C109" i="54"/>
  <c r="C108" i="54"/>
  <c r="C107" i="54"/>
  <c r="C106" i="54"/>
  <c r="C105" i="54"/>
  <c r="C104" i="54"/>
  <c r="C103" i="54"/>
  <c r="C102" i="54"/>
  <c r="C101" i="54"/>
  <c r="C100" i="54"/>
  <c r="C99" i="54"/>
  <c r="C98" i="54"/>
  <c r="C97" i="54"/>
  <c r="C96" i="54"/>
  <c r="C95" i="54"/>
  <c r="C94" i="54"/>
  <c r="C93" i="54"/>
  <c r="C92" i="54"/>
  <c r="C91" i="54"/>
  <c r="C90" i="54"/>
  <c r="C89" i="54"/>
  <c r="C88" i="54"/>
  <c r="C87" i="54"/>
  <c r="C86" i="54"/>
  <c r="C85" i="54"/>
  <c r="C84" i="54"/>
  <c r="C83" i="54"/>
  <c r="C82" i="54"/>
  <c r="C81" i="54"/>
  <c r="C80" i="54"/>
  <c r="C79" i="54"/>
  <c r="C78" i="54"/>
  <c r="C77" i="54"/>
  <c r="C76" i="54"/>
  <c r="C75" i="54"/>
  <c r="C74" i="54"/>
  <c r="C73" i="54"/>
  <c r="C72" i="54"/>
  <c r="C71" i="54"/>
  <c r="C70" i="54"/>
  <c r="C69" i="54"/>
  <c r="C68" i="54"/>
  <c r="C67" i="54"/>
  <c r="C66" i="54"/>
  <c r="C65" i="54"/>
  <c r="C64" i="54"/>
  <c r="C63" i="54"/>
  <c r="C62" i="54"/>
  <c r="C61" i="54"/>
  <c r="C60" i="54"/>
  <c r="C59" i="54"/>
  <c r="C58" i="54"/>
  <c r="C57" i="54"/>
  <c r="C56" i="54"/>
  <c r="C55" i="54"/>
  <c r="C54" i="54"/>
  <c r="C53" i="54"/>
  <c r="C52" i="54"/>
  <c r="C51" i="54"/>
  <c r="C50" i="54"/>
  <c r="C49" i="54"/>
  <c r="C48" i="54"/>
  <c r="C47" i="54"/>
  <c r="C46" i="54"/>
  <c r="C45" i="54"/>
  <c r="C44" i="54"/>
  <c r="C43" i="54"/>
  <c r="C42" i="54"/>
  <c r="C41" i="54"/>
  <c r="C40" i="54"/>
  <c r="C39" i="54"/>
  <c r="C38" i="54"/>
  <c r="C37" i="54"/>
  <c r="C36" i="54"/>
  <c r="C35" i="54"/>
  <c r="C34" i="54"/>
  <c r="C33" i="54"/>
  <c r="C32" i="54"/>
  <c r="C31" i="54"/>
  <c r="C30" i="54"/>
  <c r="C29" i="54"/>
  <c r="C28" i="54"/>
  <c r="C27" i="54"/>
  <c r="C26" i="54"/>
  <c r="C25" i="54"/>
  <c r="C24" i="54"/>
  <c r="C23" i="54"/>
  <c r="C22" i="54"/>
  <c r="C21" i="54"/>
  <c r="C20" i="54"/>
  <c r="C19" i="54"/>
  <c r="C18" i="54"/>
  <c r="C17" i="54"/>
  <c r="C16" i="54"/>
  <c r="C15" i="54"/>
  <c r="C14" i="54"/>
  <c r="C13" i="54"/>
  <c r="C12" i="54"/>
  <c r="C11" i="54"/>
  <c r="C10" i="54"/>
  <c r="C9" i="54"/>
  <c r="C8" i="54"/>
  <c r="C7" i="54"/>
  <c r="C6" i="54"/>
  <c r="C5" i="54"/>
  <c r="C4" i="54"/>
  <c r="C3" i="54"/>
  <c r="C2" i="54"/>
  <c r="C129" i="55"/>
  <c r="C128" i="55"/>
  <c r="C127" i="55"/>
  <c r="C126" i="55"/>
  <c r="C125" i="55"/>
  <c r="C124" i="55"/>
  <c r="C123" i="55"/>
  <c r="C122" i="55"/>
  <c r="C121" i="55"/>
  <c r="C120" i="55"/>
  <c r="C119" i="55"/>
  <c r="C118" i="55"/>
  <c r="C117" i="55"/>
  <c r="C116" i="55"/>
  <c r="C115" i="55"/>
  <c r="C114" i="55"/>
  <c r="C113" i="55"/>
  <c r="C112" i="55"/>
  <c r="C111" i="55"/>
  <c r="C110" i="55"/>
  <c r="C109" i="55"/>
  <c r="C108" i="55"/>
  <c r="C107" i="55"/>
  <c r="C106" i="55"/>
  <c r="C105" i="55"/>
  <c r="C104" i="55"/>
  <c r="C103" i="55"/>
  <c r="C102" i="55"/>
  <c r="C101" i="55"/>
  <c r="C100" i="55"/>
  <c r="C99" i="55"/>
  <c r="C98" i="55"/>
  <c r="C97" i="55"/>
  <c r="C96" i="55"/>
  <c r="C95" i="55"/>
  <c r="C94" i="55"/>
  <c r="C93" i="55"/>
  <c r="C92" i="55"/>
  <c r="C91" i="55"/>
  <c r="C90" i="55"/>
  <c r="C89" i="55"/>
  <c r="C88" i="55"/>
  <c r="C87" i="55"/>
  <c r="C86" i="55"/>
  <c r="C85" i="55"/>
  <c r="C84" i="55"/>
  <c r="C83" i="55"/>
  <c r="C82" i="55"/>
  <c r="C81" i="55"/>
  <c r="C80" i="55"/>
  <c r="C79" i="55"/>
  <c r="C78" i="55"/>
  <c r="C77" i="55"/>
  <c r="C76" i="55"/>
  <c r="C75" i="55"/>
  <c r="C74" i="55"/>
  <c r="C73" i="55"/>
  <c r="C72" i="55"/>
  <c r="C71" i="55"/>
  <c r="C70" i="55"/>
  <c r="C69" i="55"/>
  <c r="C68" i="55"/>
  <c r="C67" i="55"/>
  <c r="C66" i="55"/>
  <c r="C65" i="55"/>
  <c r="C64" i="55"/>
  <c r="C63" i="55"/>
  <c r="C62" i="55"/>
  <c r="C61" i="55"/>
  <c r="C60" i="55"/>
  <c r="C59" i="55"/>
  <c r="C58" i="55"/>
  <c r="C57" i="55"/>
  <c r="C56" i="55"/>
  <c r="C55" i="55"/>
  <c r="C54" i="55"/>
  <c r="C53" i="55"/>
  <c r="C52" i="55"/>
  <c r="C51" i="55"/>
  <c r="C50" i="55"/>
  <c r="C49" i="55"/>
  <c r="C48" i="55"/>
  <c r="C47" i="55"/>
  <c r="C46" i="55"/>
  <c r="C45" i="55"/>
  <c r="C44" i="55"/>
  <c r="C43" i="55"/>
  <c r="C42" i="55"/>
  <c r="C41" i="55"/>
  <c r="C40" i="55"/>
  <c r="C39" i="55"/>
  <c r="C38" i="55"/>
  <c r="C37" i="55"/>
  <c r="C36" i="55"/>
  <c r="C35" i="55"/>
  <c r="C34" i="55"/>
  <c r="C33" i="55"/>
  <c r="C32" i="55"/>
  <c r="C31" i="55"/>
  <c r="C30" i="55"/>
  <c r="C29" i="55"/>
  <c r="C28" i="55"/>
  <c r="C27" i="55"/>
  <c r="C26" i="55"/>
  <c r="C25" i="55"/>
  <c r="C24" i="55"/>
  <c r="C23" i="55"/>
  <c r="C22" i="55"/>
  <c r="C21" i="55"/>
  <c r="C20" i="55"/>
  <c r="C19" i="55"/>
  <c r="C18" i="55"/>
  <c r="C17" i="55"/>
  <c r="C16" i="55"/>
  <c r="C15" i="55"/>
  <c r="C14" i="55"/>
  <c r="C13" i="55"/>
  <c r="C12" i="55"/>
  <c r="C11" i="55"/>
  <c r="C10" i="55"/>
  <c r="C9" i="55"/>
  <c r="C8" i="55"/>
  <c r="C7" i="55"/>
  <c r="C6" i="55"/>
  <c r="C5" i="55"/>
  <c r="C4" i="55"/>
  <c r="C3" i="55"/>
  <c r="C2" i="55"/>
  <c r="C129" i="56"/>
  <c r="C128" i="56"/>
  <c r="C127" i="56"/>
  <c r="C126" i="56"/>
  <c r="C125" i="56"/>
  <c r="C124" i="56"/>
  <c r="C123" i="56"/>
  <c r="C122" i="56"/>
  <c r="C121" i="56"/>
  <c r="C120" i="56"/>
  <c r="C119" i="56"/>
  <c r="C118" i="56"/>
  <c r="C117" i="56"/>
  <c r="C116" i="56"/>
  <c r="C115" i="56"/>
  <c r="C114" i="56"/>
  <c r="C113" i="56"/>
  <c r="C112" i="56"/>
  <c r="C111" i="56"/>
  <c r="C110" i="56"/>
  <c r="C109" i="56"/>
  <c r="C108" i="56"/>
  <c r="C107" i="56"/>
  <c r="C106" i="56"/>
  <c r="C105" i="56"/>
  <c r="C104" i="56"/>
  <c r="C103" i="56"/>
  <c r="C102" i="56"/>
  <c r="C101" i="56"/>
  <c r="C100" i="56"/>
  <c r="C99" i="56"/>
  <c r="C98" i="56"/>
  <c r="C97" i="56"/>
  <c r="C96" i="56"/>
  <c r="C95" i="56"/>
  <c r="C94" i="56"/>
  <c r="C93" i="56"/>
  <c r="C92" i="56"/>
  <c r="C91" i="56"/>
  <c r="C90" i="56"/>
  <c r="C89" i="56"/>
  <c r="C88" i="56"/>
  <c r="C87" i="56"/>
  <c r="C86" i="56"/>
  <c r="C85" i="56"/>
  <c r="C84" i="56"/>
  <c r="C83" i="56"/>
  <c r="C82" i="56"/>
  <c r="C81" i="56"/>
  <c r="C80" i="56"/>
  <c r="C79" i="56"/>
  <c r="C78" i="56"/>
  <c r="C77" i="56"/>
  <c r="C76" i="56"/>
  <c r="C75" i="56"/>
  <c r="C74" i="56"/>
  <c r="C73" i="56"/>
  <c r="C72" i="56"/>
  <c r="C71" i="56"/>
  <c r="C70" i="56"/>
  <c r="C69" i="56"/>
  <c r="C68" i="56"/>
  <c r="C67" i="56"/>
  <c r="C66" i="56"/>
  <c r="C65" i="56"/>
  <c r="C64" i="56"/>
  <c r="C63" i="56"/>
  <c r="C62" i="56"/>
  <c r="C61" i="56"/>
  <c r="C60" i="56"/>
  <c r="C59" i="56"/>
  <c r="C58" i="56"/>
  <c r="C57" i="56"/>
  <c r="C56" i="56"/>
  <c r="C55" i="56"/>
  <c r="C54" i="56"/>
  <c r="C53" i="56"/>
  <c r="C52" i="56"/>
  <c r="C51" i="56"/>
  <c r="C50" i="56"/>
  <c r="C49" i="56"/>
  <c r="C48" i="56"/>
  <c r="C47" i="56"/>
  <c r="C46" i="56"/>
  <c r="C45" i="56"/>
  <c r="C44" i="56"/>
  <c r="C43" i="56"/>
  <c r="C42" i="56"/>
  <c r="C41" i="56"/>
  <c r="C40" i="56"/>
  <c r="C39" i="56"/>
  <c r="C38" i="56"/>
  <c r="C37" i="56"/>
  <c r="C36" i="56"/>
  <c r="C35" i="56"/>
  <c r="C34" i="56"/>
  <c r="C33" i="56"/>
  <c r="C32" i="56"/>
  <c r="C31" i="56"/>
  <c r="C30" i="56"/>
  <c r="C29" i="56"/>
  <c r="C28" i="56"/>
  <c r="C27" i="56"/>
  <c r="C26" i="56"/>
  <c r="C25" i="56"/>
  <c r="C24" i="56"/>
  <c r="C23" i="56"/>
  <c r="C22" i="56"/>
  <c r="C21" i="56"/>
  <c r="C20" i="56"/>
  <c r="C19" i="56"/>
  <c r="C18" i="56"/>
  <c r="C17" i="56"/>
  <c r="C16" i="56"/>
  <c r="C15" i="56"/>
  <c r="C14" i="56"/>
  <c r="C13" i="56"/>
  <c r="C12" i="56"/>
  <c r="C11" i="56"/>
  <c r="C10" i="56"/>
  <c r="C9" i="56"/>
  <c r="C8" i="56"/>
  <c r="C7" i="56"/>
  <c r="C6" i="56"/>
  <c r="C5" i="56"/>
  <c r="C4" i="56"/>
  <c r="C3" i="56"/>
  <c r="C2" i="56"/>
  <c r="C129" i="57"/>
  <c r="C128" i="57"/>
  <c r="C127" i="57"/>
  <c r="C126" i="57"/>
  <c r="C125" i="57"/>
  <c r="C124" i="57"/>
  <c r="C123" i="57"/>
  <c r="C122" i="57"/>
  <c r="C121" i="57"/>
  <c r="C120" i="57"/>
  <c r="C119" i="57"/>
  <c r="C118" i="57"/>
  <c r="C117" i="57"/>
  <c r="C116" i="57"/>
  <c r="C115" i="57"/>
  <c r="C114" i="57"/>
  <c r="C113" i="57"/>
  <c r="C112" i="57"/>
  <c r="C111" i="57"/>
  <c r="C110" i="57"/>
  <c r="C109" i="57"/>
  <c r="C108" i="57"/>
  <c r="C107" i="57"/>
  <c r="C106" i="57"/>
  <c r="C105" i="57"/>
  <c r="C104" i="57"/>
  <c r="C103" i="57"/>
  <c r="C102" i="57"/>
  <c r="C101" i="57"/>
  <c r="C100" i="57"/>
  <c r="C99" i="57"/>
  <c r="C98" i="57"/>
  <c r="C97" i="57"/>
  <c r="C96" i="57"/>
  <c r="C95" i="57"/>
  <c r="C94" i="57"/>
  <c r="C93" i="57"/>
  <c r="C92" i="57"/>
  <c r="C91" i="57"/>
  <c r="C90" i="57"/>
  <c r="C89" i="57"/>
  <c r="C88" i="57"/>
  <c r="C87" i="57"/>
  <c r="C86" i="57"/>
  <c r="C85" i="57"/>
  <c r="C84" i="57"/>
  <c r="C83" i="57"/>
  <c r="C82" i="57"/>
  <c r="C81" i="57"/>
  <c r="C80" i="57"/>
  <c r="C79" i="57"/>
  <c r="C78" i="57"/>
  <c r="C77" i="57"/>
  <c r="C76" i="57"/>
  <c r="C75" i="57"/>
  <c r="C74" i="57"/>
  <c r="C73" i="57"/>
  <c r="C72" i="57"/>
  <c r="C71" i="57"/>
  <c r="C70" i="57"/>
  <c r="C69" i="57"/>
  <c r="C68" i="57"/>
  <c r="C67" i="57"/>
  <c r="C66" i="57"/>
  <c r="C65" i="57"/>
  <c r="C64" i="57"/>
  <c r="C63" i="57"/>
  <c r="C62" i="57"/>
  <c r="C61" i="57"/>
  <c r="C60" i="57"/>
  <c r="C59" i="57"/>
  <c r="C58" i="57"/>
  <c r="C57" i="57"/>
  <c r="C56" i="57"/>
  <c r="C55" i="57"/>
  <c r="C54" i="57"/>
  <c r="C53" i="57"/>
  <c r="C52" i="57"/>
  <c r="C51" i="57"/>
  <c r="C50" i="57"/>
  <c r="C49" i="57"/>
  <c r="C48" i="57"/>
  <c r="C47" i="57"/>
  <c r="C46" i="57"/>
  <c r="C45" i="57"/>
  <c r="C44" i="57"/>
  <c r="C43" i="57"/>
  <c r="C42" i="57"/>
  <c r="C41" i="57"/>
  <c r="C40" i="57"/>
  <c r="C39" i="57"/>
  <c r="C38" i="57"/>
  <c r="C37" i="57"/>
  <c r="C36" i="57"/>
  <c r="C35" i="57"/>
  <c r="C34" i="57"/>
  <c r="C33" i="57"/>
  <c r="C32" i="57"/>
  <c r="C31" i="57"/>
  <c r="C30" i="57"/>
  <c r="C29" i="57"/>
  <c r="C28" i="57"/>
  <c r="C27" i="57"/>
  <c r="C26" i="57"/>
  <c r="C25" i="57"/>
  <c r="C24" i="57"/>
  <c r="C23" i="57"/>
  <c r="C22" i="57"/>
  <c r="C21" i="57"/>
  <c r="C20" i="57"/>
  <c r="C19" i="57"/>
  <c r="C18" i="57"/>
  <c r="C17" i="57"/>
  <c r="C16" i="57"/>
  <c r="C15" i="57"/>
  <c r="C14" i="57"/>
  <c r="C13" i="57"/>
  <c r="C12" i="57"/>
  <c r="C11" i="57"/>
  <c r="C10" i="57"/>
  <c r="C9" i="57"/>
  <c r="C8" i="57"/>
  <c r="C7" i="57"/>
  <c r="C6" i="57"/>
  <c r="C5" i="57"/>
  <c r="C4" i="57"/>
  <c r="C3" i="57"/>
  <c r="C2" i="57"/>
  <c r="K34" i="70" l="1"/>
  <c r="J34" i="70"/>
  <c r="A74" i="70"/>
  <c r="B74" i="70" s="1"/>
  <c r="I74" i="70"/>
  <c r="L111" i="70"/>
  <c r="J111" i="70"/>
  <c r="I111" i="70"/>
  <c r="K114" i="70"/>
  <c r="J114" i="70"/>
  <c r="I114" i="70"/>
  <c r="L109" i="70"/>
  <c r="K109" i="70"/>
  <c r="J109" i="70"/>
  <c r="L115" i="70"/>
  <c r="J115" i="70"/>
  <c r="I115" i="70"/>
  <c r="L104" i="70"/>
  <c r="I104" i="70"/>
  <c r="J28" i="70"/>
  <c r="I28" i="70"/>
  <c r="L28" i="70"/>
  <c r="L64" i="70"/>
  <c r="I64" i="70"/>
  <c r="I127" i="70"/>
  <c r="L127" i="70"/>
  <c r="J127" i="70"/>
  <c r="J37" i="70"/>
  <c r="K37" i="70"/>
  <c r="L37" i="70"/>
  <c r="L48" i="70"/>
  <c r="I48" i="70"/>
  <c r="L56" i="70"/>
  <c r="I56" i="70"/>
  <c r="L2" i="70"/>
  <c r="K2" i="70"/>
  <c r="J2" i="70"/>
  <c r="J79" i="70"/>
  <c r="A79" i="70"/>
  <c r="B79" i="70" s="1"/>
  <c r="I78" i="70"/>
  <c r="A78" i="70"/>
  <c r="B78" i="70" s="1"/>
  <c r="K7" i="70"/>
  <c r="I7" i="70"/>
  <c r="K40" i="70"/>
  <c r="L7" i="70"/>
  <c r="L97" i="70"/>
  <c r="A97" i="70"/>
  <c r="B97" i="70" s="1"/>
  <c r="A94" i="70"/>
  <c r="B94" i="70" s="1"/>
  <c r="I94" i="70"/>
  <c r="L125" i="70"/>
  <c r="K125" i="70"/>
  <c r="J125" i="70"/>
  <c r="K122" i="70"/>
  <c r="J122" i="70"/>
  <c r="I122" i="70"/>
  <c r="L18" i="70"/>
  <c r="K18" i="70"/>
  <c r="J18" i="70"/>
  <c r="L35" i="70"/>
  <c r="J35" i="70"/>
  <c r="I35" i="70"/>
  <c r="L10" i="70"/>
  <c r="K10" i="70"/>
  <c r="J10" i="70"/>
  <c r="A90" i="70"/>
  <c r="B90" i="70" s="1"/>
  <c r="I90" i="70"/>
  <c r="L76" i="70"/>
  <c r="J76" i="70"/>
  <c r="I76" i="70"/>
  <c r="K72" i="70"/>
  <c r="A72" i="70"/>
  <c r="B72" i="70" s="1"/>
  <c r="J20" i="70"/>
  <c r="I20" i="70"/>
  <c r="L20" i="70"/>
  <c r="L51" i="70"/>
  <c r="J51" i="70"/>
  <c r="I51" i="70"/>
  <c r="L99" i="70"/>
  <c r="J99" i="70"/>
  <c r="I99" i="70"/>
  <c r="J4" i="70"/>
  <c r="I4" i="70"/>
  <c r="L4" i="70"/>
  <c r="L113" i="70"/>
  <c r="K113" i="70"/>
  <c r="J113" i="70"/>
  <c r="L93" i="70"/>
  <c r="A93" i="70"/>
  <c r="B93" i="70" s="1"/>
  <c r="L77" i="70"/>
  <c r="A77" i="70"/>
  <c r="B77" i="70" s="1"/>
  <c r="L103" i="70"/>
  <c r="J103" i="70"/>
  <c r="I103" i="70"/>
  <c r="L112" i="70"/>
  <c r="I112" i="70"/>
  <c r="K60" i="70"/>
  <c r="L27" i="70"/>
  <c r="K27" i="70"/>
  <c r="I27" i="70"/>
  <c r="L40" i="70"/>
  <c r="I40" i="70"/>
  <c r="K52" i="70"/>
  <c r="K19" i="70"/>
  <c r="I19" i="70"/>
  <c r="L19" i="70"/>
  <c r="L107" i="70"/>
  <c r="J107" i="70"/>
  <c r="I107" i="70"/>
  <c r="I82" i="70"/>
  <c r="A82" i="70"/>
  <c r="B82" i="70" s="1"/>
  <c r="L85" i="70"/>
  <c r="A85" i="70"/>
  <c r="B85" i="70" s="1"/>
  <c r="K96" i="70"/>
  <c r="A96" i="70"/>
  <c r="B96" i="70" s="1"/>
  <c r="L119" i="70"/>
  <c r="I119" i="70"/>
  <c r="J119" i="70"/>
  <c r="L89" i="70"/>
  <c r="A89" i="70"/>
  <c r="B89" i="70" s="1"/>
  <c r="L117" i="70"/>
  <c r="K117" i="70"/>
  <c r="J117" i="70"/>
  <c r="L100" i="70"/>
  <c r="I100" i="70"/>
  <c r="L121" i="70"/>
  <c r="K121" i="70"/>
  <c r="J121" i="70"/>
  <c r="I52" i="70"/>
  <c r="L52" i="70"/>
  <c r="L59" i="70"/>
  <c r="J59" i="70"/>
  <c r="I59" i="70"/>
  <c r="I86" i="70"/>
  <c r="A86" i="70"/>
  <c r="B86" i="70" s="1"/>
  <c r="K110" i="70"/>
  <c r="J110" i="70"/>
  <c r="I110" i="70"/>
  <c r="A69" i="70"/>
  <c r="B69" i="70" s="1"/>
  <c r="L69" i="70"/>
  <c r="L43" i="70"/>
  <c r="J43" i="70"/>
  <c r="I43" i="70"/>
  <c r="J87" i="70"/>
  <c r="A87" i="70"/>
  <c r="B87" i="70" s="1"/>
  <c r="J102" i="70"/>
  <c r="I102" i="70"/>
  <c r="K102" i="70"/>
  <c r="J61" i="70"/>
  <c r="K61" i="70"/>
  <c r="L61" i="70"/>
  <c r="L105" i="70"/>
  <c r="K105" i="70"/>
  <c r="J105" i="70"/>
  <c r="J45" i="70"/>
  <c r="K45" i="70"/>
  <c r="L45" i="70"/>
  <c r="J12" i="70"/>
  <c r="I12" i="70"/>
  <c r="L12" i="70"/>
  <c r="J53" i="70"/>
  <c r="K53" i="70"/>
  <c r="L53" i="70"/>
  <c r="L123" i="70"/>
  <c r="I123" i="70"/>
  <c r="J123" i="70"/>
  <c r="L32" i="70"/>
  <c r="J32" i="70"/>
  <c r="I32" i="70"/>
  <c r="I36" i="70"/>
  <c r="L36" i="70"/>
  <c r="J16" i="70"/>
  <c r="L16" i="70"/>
  <c r="I16" i="70"/>
  <c r="L8" i="70"/>
  <c r="J8" i="70"/>
  <c r="I8" i="70"/>
  <c r="L108" i="70"/>
  <c r="K108" i="70"/>
  <c r="I108" i="70"/>
  <c r="L129" i="70"/>
  <c r="K129" i="70"/>
  <c r="J129" i="70"/>
  <c r="L101" i="70"/>
  <c r="K101" i="70"/>
  <c r="J101" i="70"/>
  <c r="L81" i="70"/>
  <c r="A81" i="70"/>
  <c r="B81" i="70" s="1"/>
  <c r="I44" i="70"/>
  <c r="L44" i="70"/>
  <c r="K44" i="70"/>
  <c r="K11" i="70"/>
  <c r="I11" i="70"/>
  <c r="L11" i="70"/>
  <c r="K36" i="70"/>
  <c r="I60" i="70"/>
  <c r="L60" i="70"/>
  <c r="J95" i="70"/>
  <c r="A95" i="70"/>
  <c r="B95" i="70" s="1"/>
  <c r="L26" i="70"/>
  <c r="K26" i="70"/>
  <c r="J26" i="70"/>
  <c r="A66" i="70"/>
  <c r="B66" i="70" s="1"/>
  <c r="I66" i="70"/>
  <c r="J24" i="70"/>
  <c r="L24" i="70"/>
  <c r="I24" i="70"/>
  <c r="J59" i="69"/>
  <c r="I56" i="69"/>
  <c r="L18" i="69"/>
  <c r="K102" i="69"/>
  <c r="K49" i="69"/>
  <c r="K46" i="69"/>
  <c r="I54" i="69"/>
  <c r="L4" i="69"/>
  <c r="H47" i="69"/>
  <c r="I128" i="69"/>
  <c r="K104" i="69"/>
  <c r="I102" i="69"/>
  <c r="L88" i="69"/>
  <c r="A67" i="69"/>
  <c r="B67" i="69" s="1"/>
  <c r="A96" i="69"/>
  <c r="B96" i="69" s="1"/>
  <c r="K96" i="69"/>
  <c r="L129" i="67"/>
  <c r="K45" i="67"/>
  <c r="K113" i="67"/>
  <c r="K81" i="67"/>
  <c r="L113" i="67"/>
  <c r="K64" i="67"/>
  <c r="J103" i="67"/>
  <c r="K104" i="67"/>
  <c r="J97" i="67"/>
  <c r="A81" i="67"/>
  <c r="B81" i="67" s="1"/>
  <c r="K72" i="67"/>
  <c r="K43" i="67"/>
  <c r="I43" i="67" s="1"/>
  <c r="A97" i="67"/>
  <c r="B97" i="67" s="1"/>
  <c r="K129" i="67"/>
  <c r="K70" i="67"/>
  <c r="L30" i="67"/>
  <c r="I62" i="67"/>
  <c r="K105" i="67"/>
  <c r="K117" i="67"/>
  <c r="J30" i="67"/>
  <c r="I14" i="67"/>
  <c r="L14" i="67" s="1"/>
  <c r="L94" i="67"/>
  <c r="I67" i="67"/>
  <c r="I38" i="67"/>
  <c r="J6" i="67"/>
  <c r="J62" i="67"/>
  <c r="K37" i="67"/>
  <c r="J98" i="67"/>
  <c r="K98" i="67"/>
  <c r="H19" i="67"/>
  <c r="L117" i="67"/>
  <c r="K49" i="67"/>
  <c r="L60" i="67"/>
  <c r="L49" i="67"/>
  <c r="L85" i="67"/>
  <c r="I24" i="69"/>
  <c r="J24" i="69"/>
  <c r="L70" i="69"/>
  <c r="L24" i="69"/>
  <c r="I108" i="69"/>
  <c r="K17" i="69"/>
  <c r="H63" i="69"/>
  <c r="J122" i="69"/>
  <c r="K62" i="69"/>
  <c r="I62" i="69"/>
  <c r="H55" i="69"/>
  <c r="L51" i="69"/>
  <c r="I124" i="69"/>
  <c r="J110" i="69"/>
  <c r="K110" i="69"/>
  <c r="I51" i="69"/>
  <c r="I116" i="69"/>
  <c r="J126" i="69"/>
  <c r="I126" i="69"/>
  <c r="J33" i="69"/>
  <c r="L80" i="69"/>
  <c r="K33" i="69"/>
  <c r="I25" i="69"/>
  <c r="J25" i="69"/>
  <c r="K25" i="69"/>
  <c r="J80" i="69"/>
  <c r="K34" i="69"/>
  <c r="I34" i="69"/>
  <c r="K73" i="69"/>
  <c r="J73" i="69"/>
  <c r="I73" i="69"/>
  <c r="J88" i="69"/>
  <c r="L125" i="69"/>
  <c r="K125" i="69"/>
  <c r="J125" i="69"/>
  <c r="I103" i="69"/>
  <c r="L103" i="69"/>
  <c r="J103" i="69"/>
  <c r="K64" i="69"/>
  <c r="I31" i="69"/>
  <c r="L31" i="69"/>
  <c r="K31" i="69"/>
  <c r="K29" i="69"/>
  <c r="J29" i="69"/>
  <c r="I29" i="69"/>
  <c r="L129" i="69"/>
  <c r="K129" i="69"/>
  <c r="J129" i="69"/>
  <c r="J87" i="69"/>
  <c r="A87" i="69"/>
  <c r="B87" i="69" s="1"/>
  <c r="L48" i="69"/>
  <c r="I48" i="69"/>
  <c r="L63" i="69"/>
  <c r="I63" i="69"/>
  <c r="J63" i="69"/>
  <c r="K40" i="69"/>
  <c r="L7" i="69"/>
  <c r="K7" i="69"/>
  <c r="I7" i="69"/>
  <c r="A94" i="69"/>
  <c r="B94" i="69" s="1"/>
  <c r="I94" i="69"/>
  <c r="I119" i="69"/>
  <c r="L119" i="69"/>
  <c r="J119" i="69"/>
  <c r="L121" i="69"/>
  <c r="J121" i="69"/>
  <c r="K121" i="69"/>
  <c r="I99" i="69"/>
  <c r="L99" i="69"/>
  <c r="J99" i="69"/>
  <c r="L47" i="69"/>
  <c r="I47" i="69"/>
  <c r="J47" i="69"/>
  <c r="L55" i="69"/>
  <c r="I55" i="69"/>
  <c r="J55" i="69"/>
  <c r="K48" i="69"/>
  <c r="J30" i="69"/>
  <c r="K30" i="69"/>
  <c r="L30" i="69"/>
  <c r="L89" i="69"/>
  <c r="A89" i="69"/>
  <c r="B89" i="69" s="1"/>
  <c r="K44" i="69"/>
  <c r="L11" i="69"/>
  <c r="K11" i="69"/>
  <c r="I11" i="69"/>
  <c r="I127" i="69"/>
  <c r="L127" i="69"/>
  <c r="J127" i="69"/>
  <c r="I82" i="69"/>
  <c r="A82" i="69"/>
  <c r="B82" i="69" s="1"/>
  <c r="A69" i="69"/>
  <c r="B69" i="69" s="1"/>
  <c r="L69" i="69"/>
  <c r="L64" i="69"/>
  <c r="I64" i="69"/>
  <c r="K36" i="69"/>
  <c r="L3" i="69"/>
  <c r="K3" i="69"/>
  <c r="I3" i="69"/>
  <c r="I111" i="69"/>
  <c r="L111" i="69"/>
  <c r="J111" i="69"/>
  <c r="L113" i="69"/>
  <c r="K113" i="69"/>
  <c r="J113" i="69"/>
  <c r="L97" i="69"/>
  <c r="A97" i="69"/>
  <c r="B97" i="69" s="1"/>
  <c r="I36" i="69"/>
  <c r="L36" i="69"/>
  <c r="L2" i="69"/>
  <c r="K2" i="69"/>
  <c r="J2" i="69"/>
  <c r="J6" i="69"/>
  <c r="K6" i="69"/>
  <c r="L6" i="69"/>
  <c r="L77" i="69"/>
  <c r="A77" i="69"/>
  <c r="B77" i="69" s="1"/>
  <c r="J13" i="69"/>
  <c r="K13" i="69"/>
  <c r="I13" i="69"/>
  <c r="A90" i="69"/>
  <c r="B90" i="69" s="1"/>
  <c r="I90" i="69"/>
  <c r="L76" i="69"/>
  <c r="J76" i="69"/>
  <c r="I76" i="69"/>
  <c r="I115" i="69"/>
  <c r="L115" i="69"/>
  <c r="J115" i="69"/>
  <c r="K53" i="69"/>
  <c r="J53" i="69"/>
  <c r="L53" i="69"/>
  <c r="K56" i="69"/>
  <c r="L23" i="69"/>
  <c r="K23" i="69"/>
  <c r="I23" i="69"/>
  <c r="I123" i="69"/>
  <c r="L123" i="69"/>
  <c r="J123" i="69"/>
  <c r="J21" i="69"/>
  <c r="K21" i="69"/>
  <c r="I21" i="69"/>
  <c r="L91" i="69"/>
  <c r="K91" i="69"/>
  <c r="I91" i="69"/>
  <c r="K124" i="69"/>
  <c r="I86" i="69"/>
  <c r="A86" i="69"/>
  <c r="B86" i="69" s="1"/>
  <c r="J83" i="69"/>
  <c r="A83" i="69"/>
  <c r="B83" i="69" s="1"/>
  <c r="L109" i="69"/>
  <c r="K109" i="69"/>
  <c r="J109" i="69"/>
  <c r="L93" i="69"/>
  <c r="A93" i="69"/>
  <c r="B93" i="69" s="1"/>
  <c r="I74" i="69"/>
  <c r="A74" i="69"/>
  <c r="B74" i="69" s="1"/>
  <c r="L101" i="69"/>
  <c r="K101" i="69"/>
  <c r="J101" i="69"/>
  <c r="J43" i="69"/>
  <c r="L43" i="69"/>
  <c r="I43" i="69"/>
  <c r="J75" i="69"/>
  <c r="A75" i="69"/>
  <c r="B75" i="69" s="1"/>
  <c r="J95" i="69"/>
  <c r="A95" i="69"/>
  <c r="B95" i="69" s="1"/>
  <c r="L105" i="69"/>
  <c r="J105" i="69"/>
  <c r="K105" i="69"/>
  <c r="J79" i="69"/>
  <c r="A79" i="69"/>
  <c r="B79" i="69" s="1"/>
  <c r="I20" i="69"/>
  <c r="J20" i="69"/>
  <c r="L20" i="69"/>
  <c r="I44" i="69"/>
  <c r="L44" i="69"/>
  <c r="J9" i="69"/>
  <c r="K9" i="69"/>
  <c r="I9" i="69"/>
  <c r="L117" i="69"/>
  <c r="K117" i="69"/>
  <c r="J117" i="69"/>
  <c r="L81" i="69"/>
  <c r="A81" i="69"/>
  <c r="B81" i="69" s="1"/>
  <c r="L14" i="69"/>
  <c r="K14" i="69"/>
  <c r="J14" i="69"/>
  <c r="I107" i="69"/>
  <c r="L107" i="69"/>
  <c r="J107" i="69"/>
  <c r="A78" i="69"/>
  <c r="B78" i="69" s="1"/>
  <c r="I78" i="69"/>
  <c r="L85" i="69"/>
  <c r="A85" i="69"/>
  <c r="B85" i="69" s="1"/>
  <c r="K92" i="69"/>
  <c r="A92" i="69"/>
  <c r="B92" i="69" s="1"/>
  <c r="I72" i="69"/>
  <c r="L72" i="69"/>
  <c r="J72" i="69"/>
  <c r="L66" i="69"/>
  <c r="K66" i="69"/>
  <c r="J66" i="69"/>
  <c r="K100" i="69"/>
  <c r="L67" i="69"/>
  <c r="I67" i="69"/>
  <c r="K67" i="69"/>
  <c r="I60" i="69"/>
  <c r="L60" i="69"/>
  <c r="L66" i="68"/>
  <c r="K2" i="68"/>
  <c r="J2" i="68"/>
  <c r="K61" i="68"/>
  <c r="L61" i="68"/>
  <c r="J61" i="68"/>
  <c r="L11" i="68"/>
  <c r="K44" i="68"/>
  <c r="I11" i="68"/>
  <c r="K11" i="68"/>
  <c r="I118" i="68"/>
  <c r="K118" i="68"/>
  <c r="J118" i="68"/>
  <c r="K58" i="68"/>
  <c r="I58" i="68"/>
  <c r="J58" i="68"/>
  <c r="L55" i="68"/>
  <c r="I55" i="68"/>
  <c r="J55" i="68"/>
  <c r="K62" i="68"/>
  <c r="I62" i="68"/>
  <c r="J62" i="68"/>
  <c r="A81" i="68"/>
  <c r="B81" i="68" s="1"/>
  <c r="L81" i="68"/>
  <c r="J67" i="68"/>
  <c r="A67" i="68"/>
  <c r="B67" i="68" s="1"/>
  <c r="I102" i="68"/>
  <c r="K102" i="68"/>
  <c r="J102" i="68"/>
  <c r="L73" i="68"/>
  <c r="A73" i="68"/>
  <c r="B73" i="68" s="1"/>
  <c r="I99" i="68"/>
  <c r="L99" i="68"/>
  <c r="J99" i="68"/>
  <c r="K57" i="68"/>
  <c r="L57" i="68"/>
  <c r="J57" i="68"/>
  <c r="L63" i="68"/>
  <c r="J63" i="68"/>
  <c r="I63" i="68"/>
  <c r="I64" i="68"/>
  <c r="L64" i="68"/>
  <c r="J82" i="68"/>
  <c r="L82" i="68"/>
  <c r="K82" i="68"/>
  <c r="I110" i="68"/>
  <c r="K110" i="68"/>
  <c r="J110" i="68"/>
  <c r="L59" i="68"/>
  <c r="I59" i="68"/>
  <c r="J59" i="68"/>
  <c r="K76" i="68"/>
  <c r="A76" i="68"/>
  <c r="B76" i="68" s="1"/>
  <c r="L15" i="68"/>
  <c r="K48" i="68"/>
  <c r="I15" i="68"/>
  <c r="K15" i="68"/>
  <c r="I17" i="68"/>
  <c r="J17" i="68"/>
  <c r="K17" i="68"/>
  <c r="A77" i="68"/>
  <c r="B77" i="68" s="1"/>
  <c r="L77" i="68"/>
  <c r="K9" i="68"/>
  <c r="J9" i="68"/>
  <c r="I9" i="68"/>
  <c r="L80" i="68"/>
  <c r="J80" i="68"/>
  <c r="I80" i="68"/>
  <c r="L86" i="68"/>
  <c r="K86" i="68"/>
  <c r="J86" i="68"/>
  <c r="K98" i="68"/>
  <c r="J98" i="68"/>
  <c r="I98" i="68"/>
  <c r="K91" i="68"/>
  <c r="I91" i="68"/>
  <c r="K124" i="68"/>
  <c r="L91" i="68"/>
  <c r="K84" i="68"/>
  <c r="A84" i="68"/>
  <c r="B84" i="68" s="1"/>
  <c r="K112" i="68"/>
  <c r="I79" i="68"/>
  <c r="L79" i="68"/>
  <c r="K79" i="68"/>
  <c r="J5" i="68"/>
  <c r="K5" i="68"/>
  <c r="I5" i="68"/>
  <c r="I126" i="68"/>
  <c r="K126" i="68"/>
  <c r="J126" i="68"/>
  <c r="J90" i="68"/>
  <c r="L90" i="68"/>
  <c r="K90" i="68"/>
  <c r="A69" i="68"/>
  <c r="B69" i="68" s="1"/>
  <c r="L69" i="68"/>
  <c r="I3" i="68"/>
  <c r="K36" i="68"/>
  <c r="L3" i="68"/>
  <c r="K3" i="68"/>
  <c r="K92" i="68"/>
  <c r="A92" i="68"/>
  <c r="B92" i="68" s="1"/>
  <c r="L75" i="68"/>
  <c r="K108" i="68"/>
  <c r="K75" i="68"/>
  <c r="I75" i="68"/>
  <c r="A88" i="68"/>
  <c r="B88" i="68" s="1"/>
  <c r="K88" i="68"/>
  <c r="I56" i="68"/>
  <c r="L56" i="68"/>
  <c r="K65" i="68"/>
  <c r="L65" i="68"/>
  <c r="J65" i="68"/>
  <c r="J97" i="68"/>
  <c r="K97" i="68"/>
  <c r="I97" i="68"/>
  <c r="I13" i="68"/>
  <c r="J13" i="68"/>
  <c r="K13" i="68"/>
  <c r="K27" i="67"/>
  <c r="I27" i="67"/>
  <c r="I115" i="67"/>
  <c r="L115" i="67"/>
  <c r="I111" i="67"/>
  <c r="L111" i="67"/>
  <c r="J111" i="67"/>
  <c r="L6" i="67"/>
  <c r="K106" i="67"/>
  <c r="J118" i="67"/>
  <c r="J43" i="67"/>
  <c r="H29" i="67"/>
  <c r="H35" i="67"/>
  <c r="H40" i="67"/>
  <c r="J92" i="67"/>
  <c r="J45" i="67"/>
  <c r="K61" i="67"/>
  <c r="K53" i="67"/>
  <c r="K114" i="67"/>
  <c r="L105" i="67"/>
  <c r="K121" i="67"/>
  <c r="A93" i="67"/>
  <c r="B93" i="67" s="1"/>
  <c r="H27" i="67"/>
  <c r="J37" i="67"/>
  <c r="K28" i="67"/>
  <c r="J61" i="67"/>
  <c r="K118" i="67"/>
  <c r="L121" i="67"/>
  <c r="J4" i="67"/>
  <c r="J11" i="67"/>
  <c r="K44" i="67" s="1"/>
  <c r="A73" i="67"/>
  <c r="B73" i="67" s="1"/>
  <c r="A88" i="67"/>
  <c r="B88" i="67" s="1"/>
  <c r="I42" i="67"/>
  <c r="L4" i="67"/>
  <c r="A80" i="67"/>
  <c r="B80" i="67" s="1"/>
  <c r="L22" i="67"/>
  <c r="J53" i="67"/>
  <c r="I23" i="67"/>
  <c r="J73" i="67"/>
  <c r="L35" i="67"/>
  <c r="J35" i="67"/>
  <c r="I35" i="67"/>
  <c r="J99" i="67"/>
  <c r="I99" i="67"/>
  <c r="L99" i="67"/>
  <c r="I107" i="67"/>
  <c r="L107" i="67"/>
  <c r="J107" i="67"/>
  <c r="J21" i="67"/>
  <c r="I21" i="67"/>
  <c r="K21" i="67"/>
  <c r="J29" i="67"/>
  <c r="I29" i="67"/>
  <c r="K29" i="67"/>
  <c r="L40" i="67"/>
  <c r="I40" i="67"/>
  <c r="I19" i="67"/>
  <c r="L19" i="67"/>
  <c r="K19" i="67"/>
  <c r="L44" i="67"/>
  <c r="I44" i="67"/>
  <c r="I63" i="67"/>
  <c r="K94" i="67"/>
  <c r="J114" i="67"/>
  <c r="J70" i="67"/>
  <c r="J115" i="67"/>
  <c r="L84" i="67"/>
  <c r="J22" i="67"/>
  <c r="L27" i="67"/>
  <c r="K14" i="67"/>
  <c r="I124" i="67"/>
  <c r="I106" i="67"/>
  <c r="K48" i="67"/>
  <c r="K60" i="67"/>
  <c r="J14" i="67"/>
  <c r="I28" i="67"/>
  <c r="L46" i="67"/>
  <c r="L67" i="67"/>
  <c r="K67" i="67"/>
  <c r="K52" i="67"/>
  <c r="K38" i="67"/>
  <c r="J42" i="67"/>
  <c r="J126" i="67"/>
  <c r="J36" i="67"/>
  <c r="L43" i="67"/>
  <c r="K126" i="67"/>
  <c r="K12" i="67"/>
  <c r="L63" i="67"/>
  <c r="I48" i="67"/>
  <c r="I116" i="67"/>
  <c r="K20" i="67"/>
  <c r="I66" i="67"/>
  <c r="A66" i="67"/>
  <c r="B66" i="67" s="1"/>
  <c r="K76" i="67"/>
  <c r="I102" i="67"/>
  <c r="J102" i="67"/>
  <c r="I25" i="67"/>
  <c r="K102" i="67"/>
  <c r="K25" i="67"/>
  <c r="I110" i="67"/>
  <c r="K110" i="67"/>
  <c r="J110" i="67"/>
  <c r="I127" i="67"/>
  <c r="J127" i="67"/>
  <c r="K2" i="67"/>
  <c r="J2" i="67"/>
  <c r="L119" i="67"/>
  <c r="J47" i="67"/>
  <c r="L39" i="67"/>
  <c r="L47" i="67"/>
  <c r="K26" i="67"/>
  <c r="J26" i="67"/>
  <c r="I87" i="67"/>
  <c r="I119" i="67"/>
  <c r="K87" i="67"/>
  <c r="L57" i="67"/>
  <c r="J57" i="67"/>
  <c r="K57" i="67"/>
  <c r="L71" i="67"/>
  <c r="K71" i="67"/>
  <c r="I71" i="67"/>
  <c r="I103" i="67"/>
  <c r="J34" i="67"/>
  <c r="K34" i="67"/>
  <c r="L65" i="67"/>
  <c r="K65" i="67"/>
  <c r="J65" i="67"/>
  <c r="K120" i="67"/>
  <c r="K15" i="67"/>
  <c r="I15" i="67"/>
  <c r="K31" i="67"/>
  <c r="I31" i="67"/>
  <c r="J33" i="67"/>
  <c r="K33" i="67"/>
  <c r="I33" i="67"/>
  <c r="J17" i="67"/>
  <c r="K17" i="67"/>
  <c r="J39" i="67"/>
  <c r="I17" i="67"/>
  <c r="K7" i="67"/>
  <c r="K40" i="67"/>
  <c r="I7" i="67"/>
  <c r="L7" i="67"/>
  <c r="L86" i="67"/>
  <c r="K86" i="67"/>
  <c r="J86" i="67"/>
  <c r="K112" i="67"/>
  <c r="L79" i="67"/>
  <c r="K79" i="67"/>
  <c r="I79" i="67"/>
  <c r="A90" i="67"/>
  <c r="B90" i="67" s="1"/>
  <c r="I90" i="67"/>
  <c r="L78" i="67"/>
  <c r="K78" i="67"/>
  <c r="J78" i="67"/>
  <c r="I112" i="67"/>
  <c r="L112" i="67"/>
  <c r="K3" i="67"/>
  <c r="I3" i="67"/>
  <c r="L3" i="67"/>
  <c r="J88" i="67"/>
  <c r="I88" i="67"/>
  <c r="L88" i="67"/>
  <c r="I104" i="67"/>
  <c r="L104" i="67"/>
  <c r="A82" i="67"/>
  <c r="B82" i="67" s="1"/>
  <c r="I82" i="67"/>
  <c r="I128" i="67"/>
  <c r="L128" i="67"/>
  <c r="L125" i="67"/>
  <c r="K125" i="67"/>
  <c r="J125" i="67"/>
  <c r="K5" i="67"/>
  <c r="J5" i="67"/>
  <c r="I5" i="67"/>
  <c r="I120" i="67"/>
  <c r="L120" i="67"/>
  <c r="L101" i="67"/>
  <c r="K101" i="67"/>
  <c r="J101" i="67"/>
  <c r="K128" i="67"/>
  <c r="I95" i="67"/>
  <c r="L95" i="67"/>
  <c r="K95" i="67"/>
  <c r="I56" i="67"/>
  <c r="L56" i="67"/>
  <c r="K93" i="67"/>
  <c r="J93" i="67"/>
  <c r="I93" i="67"/>
  <c r="L96" i="67"/>
  <c r="J96" i="67"/>
  <c r="I96" i="67"/>
  <c r="L77" i="67"/>
  <c r="A77" i="67"/>
  <c r="B77" i="67" s="1"/>
  <c r="A74" i="67"/>
  <c r="B74" i="67" s="1"/>
  <c r="I74" i="67"/>
  <c r="L75" i="67"/>
  <c r="K75" i="67"/>
  <c r="K108" i="67"/>
  <c r="I75" i="67"/>
  <c r="K68" i="67"/>
  <c r="A68" i="67"/>
  <c r="B68" i="67" s="1"/>
  <c r="L91" i="67"/>
  <c r="K91" i="67"/>
  <c r="K124" i="67"/>
  <c r="I91" i="67"/>
  <c r="K56" i="67"/>
  <c r="J80" i="67"/>
  <c r="I80" i="67"/>
  <c r="L80" i="67"/>
  <c r="I52" i="67"/>
  <c r="L52" i="67"/>
  <c r="L109" i="67"/>
  <c r="K109" i="67"/>
  <c r="J109" i="67"/>
  <c r="L83" i="67"/>
  <c r="K83" i="67"/>
  <c r="K116" i="67"/>
  <c r="I83" i="67"/>
  <c r="J72" i="67"/>
  <c r="I72" i="67"/>
  <c r="L72" i="67"/>
  <c r="H170" i="64"/>
  <c r="G170" i="64"/>
  <c r="I170" i="64"/>
  <c r="G165" i="64"/>
  <c r="J165" i="64"/>
  <c r="H165" i="64"/>
  <c r="J168" i="64"/>
  <c r="I168" i="64"/>
  <c r="G168" i="64"/>
  <c r="J169" i="64"/>
  <c r="H169" i="64"/>
  <c r="G169" i="64"/>
  <c r="C129" i="58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58" i="58"/>
  <c r="C57" i="58"/>
  <c r="C56" i="58"/>
  <c r="C55" i="58"/>
  <c r="C54" i="58"/>
  <c r="C53" i="58"/>
  <c r="C52" i="58"/>
  <c r="C51" i="58"/>
  <c r="C50" i="58"/>
  <c r="C49" i="58"/>
  <c r="C48" i="58"/>
  <c r="C47" i="58"/>
  <c r="C46" i="58"/>
  <c r="C45" i="58"/>
  <c r="C44" i="58"/>
  <c r="C43" i="58"/>
  <c r="C42" i="58"/>
  <c r="C41" i="58"/>
  <c r="C40" i="58"/>
  <c r="C39" i="58"/>
  <c r="C38" i="58"/>
  <c r="C37" i="58"/>
  <c r="C36" i="58"/>
  <c r="C35" i="58"/>
  <c r="C34" i="58"/>
  <c r="C33" i="58"/>
  <c r="C32" i="58"/>
  <c r="C31" i="58"/>
  <c r="C30" i="58"/>
  <c r="C29" i="58"/>
  <c r="C28" i="58"/>
  <c r="C27" i="58"/>
  <c r="C26" i="58"/>
  <c r="C25" i="58"/>
  <c r="C24" i="58"/>
  <c r="C23" i="58"/>
  <c r="C22" i="58"/>
  <c r="C21" i="58"/>
  <c r="C20" i="58"/>
  <c r="C19" i="58"/>
  <c r="C18" i="58"/>
  <c r="C17" i="58"/>
  <c r="C16" i="58"/>
  <c r="C15" i="58"/>
  <c r="C14" i="58"/>
  <c r="C13" i="58"/>
  <c r="C12" i="58"/>
  <c r="C11" i="58"/>
  <c r="C10" i="58"/>
  <c r="C9" i="58"/>
  <c r="C8" i="58"/>
  <c r="C7" i="58"/>
  <c r="C6" i="58"/>
  <c r="C5" i="58"/>
  <c r="C4" i="58"/>
  <c r="C3" i="58"/>
  <c r="C2" i="58"/>
  <c r="K66" i="70" l="1"/>
  <c r="J66" i="70"/>
  <c r="L66" i="70"/>
  <c r="I81" i="70"/>
  <c r="K81" i="70"/>
  <c r="J81" i="70"/>
  <c r="K77" i="70"/>
  <c r="J77" i="70"/>
  <c r="I77" i="70"/>
  <c r="L87" i="70"/>
  <c r="K120" i="70"/>
  <c r="I87" i="70"/>
  <c r="K87" i="70"/>
  <c r="K85" i="70"/>
  <c r="J85" i="70"/>
  <c r="I85" i="70"/>
  <c r="K93" i="70"/>
  <c r="J93" i="70"/>
  <c r="I93" i="70"/>
  <c r="J69" i="70"/>
  <c r="I69" i="70"/>
  <c r="K69" i="70"/>
  <c r="K89" i="70"/>
  <c r="I89" i="70"/>
  <c r="J89" i="70"/>
  <c r="J72" i="70"/>
  <c r="I72" i="70"/>
  <c r="L72" i="70"/>
  <c r="K97" i="70"/>
  <c r="J97" i="70"/>
  <c r="I97" i="70"/>
  <c r="L79" i="70"/>
  <c r="K112" i="70"/>
  <c r="I79" i="70"/>
  <c r="K79" i="70"/>
  <c r="J90" i="70"/>
  <c r="L90" i="70"/>
  <c r="K90" i="70"/>
  <c r="L96" i="70"/>
  <c r="J96" i="70"/>
  <c r="I96" i="70"/>
  <c r="J94" i="70"/>
  <c r="L94" i="70"/>
  <c r="K94" i="70"/>
  <c r="J78" i="70"/>
  <c r="K78" i="70"/>
  <c r="L78" i="70"/>
  <c r="L95" i="70"/>
  <c r="K128" i="70"/>
  <c r="K95" i="70"/>
  <c r="I95" i="70"/>
  <c r="J86" i="70"/>
  <c r="K86" i="70"/>
  <c r="L86" i="70"/>
  <c r="J82" i="70"/>
  <c r="L82" i="70"/>
  <c r="K82" i="70"/>
  <c r="J74" i="70"/>
  <c r="L74" i="70"/>
  <c r="K74" i="70"/>
  <c r="I96" i="69"/>
  <c r="L96" i="69"/>
  <c r="J96" i="69"/>
  <c r="K85" i="67"/>
  <c r="J85" i="67"/>
  <c r="I85" i="67"/>
  <c r="K81" i="69"/>
  <c r="J81" i="69"/>
  <c r="I81" i="69"/>
  <c r="J78" i="69"/>
  <c r="K78" i="69"/>
  <c r="L78" i="69"/>
  <c r="L83" i="69"/>
  <c r="K116" i="69"/>
  <c r="K83" i="69"/>
  <c r="I83" i="69"/>
  <c r="I77" i="69"/>
  <c r="K77" i="69"/>
  <c r="J77" i="69"/>
  <c r="L92" i="69"/>
  <c r="J92" i="69"/>
  <c r="I92" i="69"/>
  <c r="L75" i="69"/>
  <c r="K108" i="69"/>
  <c r="I75" i="69"/>
  <c r="K75" i="69"/>
  <c r="L74" i="69"/>
  <c r="K74" i="69"/>
  <c r="J74" i="69"/>
  <c r="L95" i="69"/>
  <c r="K95" i="69"/>
  <c r="I95" i="69"/>
  <c r="K128" i="69"/>
  <c r="K69" i="69"/>
  <c r="J69" i="69"/>
  <c r="I69" i="69"/>
  <c r="L79" i="69"/>
  <c r="K112" i="69"/>
  <c r="I79" i="69"/>
  <c r="K79" i="69"/>
  <c r="J86" i="69"/>
  <c r="L86" i="69"/>
  <c r="K86" i="69"/>
  <c r="J90" i="69"/>
  <c r="L90" i="69"/>
  <c r="K90" i="69"/>
  <c r="K97" i="69"/>
  <c r="J97" i="69"/>
  <c r="I97" i="69"/>
  <c r="J82" i="69"/>
  <c r="L82" i="69"/>
  <c r="K82" i="69"/>
  <c r="J94" i="69"/>
  <c r="K94" i="69"/>
  <c r="L94" i="69"/>
  <c r="K85" i="69"/>
  <c r="J85" i="69"/>
  <c r="I85" i="69"/>
  <c r="I93" i="69"/>
  <c r="K93" i="69"/>
  <c r="J93" i="69"/>
  <c r="J89" i="69"/>
  <c r="I89" i="69"/>
  <c r="K89" i="69"/>
  <c r="L87" i="69"/>
  <c r="I87" i="69"/>
  <c r="K120" i="69"/>
  <c r="K87" i="69"/>
  <c r="L67" i="68"/>
  <c r="K67" i="68"/>
  <c r="I67" i="68"/>
  <c r="K100" i="68"/>
  <c r="J81" i="68"/>
  <c r="I81" i="68"/>
  <c r="K81" i="68"/>
  <c r="K69" i="68"/>
  <c r="J69" i="68"/>
  <c r="I69" i="68"/>
  <c r="L84" i="68"/>
  <c r="I84" i="68"/>
  <c r="J84" i="68"/>
  <c r="L88" i="68"/>
  <c r="J88" i="68"/>
  <c r="I88" i="68"/>
  <c r="K77" i="68"/>
  <c r="J77" i="68"/>
  <c r="I77" i="68"/>
  <c r="J73" i="68"/>
  <c r="K73" i="68"/>
  <c r="I73" i="68"/>
  <c r="I92" i="68"/>
  <c r="L92" i="68"/>
  <c r="J92" i="68"/>
  <c r="L76" i="68"/>
  <c r="J76" i="68"/>
  <c r="I76" i="68"/>
  <c r="I11" i="67"/>
  <c r="K11" i="67"/>
  <c r="L11" i="67"/>
  <c r="J28" i="67"/>
  <c r="L28" i="67"/>
  <c r="K46" i="67"/>
  <c r="J46" i="67"/>
  <c r="I46" i="67"/>
  <c r="L36" i="67"/>
  <c r="I36" i="67"/>
  <c r="I76" i="67"/>
  <c r="J76" i="67"/>
  <c r="L76" i="67"/>
  <c r="J20" i="67"/>
  <c r="I20" i="67"/>
  <c r="L20" i="67"/>
  <c r="K36" i="67"/>
  <c r="J66" i="67"/>
  <c r="L66" i="67"/>
  <c r="K66" i="67"/>
  <c r="I12" i="67"/>
  <c r="L12" i="67"/>
  <c r="J12" i="67"/>
  <c r="K82" i="67"/>
  <c r="L82" i="67"/>
  <c r="J82" i="67"/>
  <c r="K90" i="67"/>
  <c r="J90" i="67"/>
  <c r="L90" i="67"/>
  <c r="J77" i="67"/>
  <c r="I77" i="67"/>
  <c r="K77" i="67"/>
  <c r="K74" i="67"/>
  <c r="L74" i="67"/>
  <c r="J74" i="67"/>
  <c r="L68" i="67"/>
  <c r="J68" i="67"/>
  <c r="I68" i="67"/>
  <c r="C2" i="59"/>
  <c r="A2" i="59" s="1"/>
  <c r="C12" i="59"/>
  <c r="C13" i="59"/>
  <c r="C14" i="59"/>
  <c r="C15" i="59"/>
  <c r="D15" i="59" s="1"/>
  <c r="C16" i="59"/>
  <c r="A16" i="59" s="1"/>
  <c r="C17" i="59"/>
  <c r="C18" i="59"/>
  <c r="D18" i="59" s="1"/>
  <c r="C19" i="59"/>
  <c r="C20" i="59"/>
  <c r="C21" i="59"/>
  <c r="C22" i="59"/>
  <c r="C23" i="59"/>
  <c r="C24" i="59"/>
  <c r="D24" i="59" s="1"/>
  <c r="C25" i="59"/>
  <c r="D25" i="59" s="1"/>
  <c r="C26" i="59"/>
  <c r="D26" i="59" s="1"/>
  <c r="C27" i="59"/>
  <c r="A27" i="59" s="1"/>
  <c r="C28" i="59"/>
  <c r="C29" i="59"/>
  <c r="C30" i="59"/>
  <c r="C31" i="59"/>
  <c r="D31" i="59" s="1"/>
  <c r="C32" i="59"/>
  <c r="A32" i="59" s="1"/>
  <c r="C33" i="59"/>
  <c r="C34" i="59"/>
  <c r="D34" i="59" s="1"/>
  <c r="C35" i="59"/>
  <c r="D35" i="59" s="1"/>
  <c r="C36" i="59"/>
  <c r="A36" i="59" s="1"/>
  <c r="C37" i="59"/>
  <c r="D37" i="59" s="1"/>
  <c r="C38" i="59"/>
  <c r="D38" i="59" s="1"/>
  <c r="C39" i="59"/>
  <c r="A39" i="59" s="1"/>
  <c r="C40" i="59"/>
  <c r="A40" i="59" s="1"/>
  <c r="C41" i="59"/>
  <c r="D41" i="59" s="1"/>
  <c r="C42" i="59"/>
  <c r="D42" i="59" s="1"/>
  <c r="C43" i="59"/>
  <c r="D43" i="59" s="1"/>
  <c r="C44" i="59"/>
  <c r="C45" i="59"/>
  <c r="A45" i="59" s="1"/>
  <c r="C46" i="59"/>
  <c r="C47" i="59"/>
  <c r="C48" i="59"/>
  <c r="D48" i="59" s="1"/>
  <c r="C49" i="59"/>
  <c r="A49" i="59" s="1"/>
  <c r="C50" i="59"/>
  <c r="C51" i="59"/>
  <c r="D51" i="59" s="1"/>
  <c r="C52" i="59"/>
  <c r="C53" i="59"/>
  <c r="D53" i="59" s="1"/>
  <c r="C54" i="59"/>
  <c r="D54" i="59" s="1"/>
  <c r="C55" i="59"/>
  <c r="C56" i="59"/>
  <c r="C57" i="59"/>
  <c r="A57" i="59" s="1"/>
  <c r="C58" i="59"/>
  <c r="C59" i="59"/>
  <c r="D59" i="59" s="1"/>
  <c r="C60" i="59"/>
  <c r="C61" i="59"/>
  <c r="C62" i="59"/>
  <c r="C63" i="59"/>
  <c r="A63" i="59" s="1"/>
  <c r="C64" i="59"/>
  <c r="D64" i="59" s="1"/>
  <c r="C65" i="59"/>
  <c r="A65" i="59" s="1"/>
  <c r="C66" i="59"/>
  <c r="A66" i="59" s="1"/>
  <c r="C67" i="59"/>
  <c r="C68" i="59"/>
  <c r="C69" i="59"/>
  <c r="C70" i="59"/>
  <c r="C71" i="59"/>
  <c r="C72" i="59"/>
  <c r="C73" i="59"/>
  <c r="A73" i="59" s="1"/>
  <c r="C74" i="59"/>
  <c r="D74" i="59" s="1"/>
  <c r="C75" i="59"/>
  <c r="C76" i="59"/>
  <c r="C77" i="59"/>
  <c r="C78" i="59"/>
  <c r="C79" i="59"/>
  <c r="D79" i="59" s="1"/>
  <c r="C80" i="59"/>
  <c r="A80" i="59" s="1"/>
  <c r="C81" i="59"/>
  <c r="D81" i="59" s="1"/>
  <c r="C82" i="59"/>
  <c r="D82" i="59" s="1"/>
  <c r="C83" i="59"/>
  <c r="C84" i="59"/>
  <c r="C85" i="59"/>
  <c r="A85" i="59" s="1"/>
  <c r="C86" i="59"/>
  <c r="C87" i="59"/>
  <c r="D87" i="59" s="1"/>
  <c r="C88" i="59"/>
  <c r="C89" i="59"/>
  <c r="A89" i="59" s="1"/>
  <c r="D89" i="59"/>
  <c r="C90" i="59"/>
  <c r="C91" i="59"/>
  <c r="C92" i="59"/>
  <c r="C93" i="59"/>
  <c r="C94" i="59"/>
  <c r="C95" i="59"/>
  <c r="C96" i="59"/>
  <c r="D96" i="59" s="1"/>
  <c r="C97" i="59"/>
  <c r="A97" i="59" s="1"/>
  <c r="C98" i="59"/>
  <c r="C99" i="59"/>
  <c r="C100" i="59"/>
  <c r="C101" i="59"/>
  <c r="C102" i="59"/>
  <c r="C103" i="59"/>
  <c r="C104" i="59"/>
  <c r="D104" i="59" s="1"/>
  <c r="C105" i="59"/>
  <c r="D105" i="59" s="1"/>
  <c r="C106" i="59"/>
  <c r="A106" i="59" s="1"/>
  <c r="C107" i="59"/>
  <c r="C108" i="59"/>
  <c r="C109" i="59"/>
  <c r="C110" i="59"/>
  <c r="C111" i="59"/>
  <c r="C112" i="59"/>
  <c r="A112" i="59" s="1"/>
  <c r="C113" i="59"/>
  <c r="C114" i="59"/>
  <c r="D114" i="59" s="1"/>
  <c r="C115" i="59"/>
  <c r="C116" i="59"/>
  <c r="C117" i="59"/>
  <c r="A117" i="59" s="1"/>
  <c r="C118" i="59"/>
  <c r="C119" i="59"/>
  <c r="D119" i="59" s="1"/>
  <c r="C120" i="59"/>
  <c r="A120" i="59" s="1"/>
  <c r="C121" i="59"/>
  <c r="D121" i="59" s="1"/>
  <c r="C122" i="59"/>
  <c r="C123" i="59"/>
  <c r="C124" i="59"/>
  <c r="C125" i="59"/>
  <c r="C126" i="59"/>
  <c r="C127" i="59"/>
  <c r="C128" i="59"/>
  <c r="D128" i="59" s="1"/>
  <c r="C129" i="59"/>
  <c r="D129" i="59" s="1"/>
  <c r="C9" i="59"/>
  <c r="C10" i="59"/>
  <c r="C11" i="59"/>
  <c r="C3" i="59"/>
  <c r="A3" i="59" s="1"/>
  <c r="C4" i="59"/>
  <c r="A4" i="59" s="1"/>
  <c r="C5" i="59"/>
  <c r="C6" i="59"/>
  <c r="D6" i="59" s="1"/>
  <c r="C7" i="59"/>
  <c r="C8" i="59"/>
  <c r="E2" i="28"/>
  <c r="AX2" i="28" s="1"/>
  <c r="E129" i="40"/>
  <c r="E2" i="12"/>
  <c r="H3" i="12"/>
  <c r="H2" i="12"/>
  <c r="J2" i="12" s="1"/>
  <c r="AO2" i="28"/>
  <c r="H2" i="59"/>
  <c r="J2" i="59" s="1"/>
  <c r="H3" i="59"/>
  <c r="J3" i="59" s="1"/>
  <c r="H4" i="59"/>
  <c r="H5" i="59"/>
  <c r="J5" i="59" s="1"/>
  <c r="N5" i="59" s="1"/>
  <c r="H6" i="59"/>
  <c r="H7" i="59"/>
  <c r="J7" i="59" s="1"/>
  <c r="H8" i="59"/>
  <c r="J8" i="59" s="1"/>
  <c r="H9" i="59"/>
  <c r="J9" i="59" s="1"/>
  <c r="H10" i="59"/>
  <c r="J10" i="59" s="1"/>
  <c r="H11" i="59"/>
  <c r="J11" i="59" s="1"/>
  <c r="H12" i="59"/>
  <c r="H13" i="59"/>
  <c r="J13" i="59" s="1"/>
  <c r="H14" i="59"/>
  <c r="H15" i="59"/>
  <c r="J15" i="59" s="1"/>
  <c r="L15" i="59" s="1"/>
  <c r="H16" i="59"/>
  <c r="J16" i="59" s="1"/>
  <c r="H17" i="59"/>
  <c r="J17" i="59" s="1"/>
  <c r="H18" i="59"/>
  <c r="J18" i="59" s="1"/>
  <c r="H19" i="59"/>
  <c r="J19" i="59" s="1"/>
  <c r="H20" i="59"/>
  <c r="J20" i="59" s="1"/>
  <c r="M20" i="59" s="1"/>
  <c r="H21" i="59"/>
  <c r="H22" i="59"/>
  <c r="H23" i="59"/>
  <c r="H24" i="59"/>
  <c r="J24" i="59" s="1"/>
  <c r="H25" i="59"/>
  <c r="J25" i="59"/>
  <c r="L25" i="59" s="1"/>
  <c r="H26" i="59"/>
  <c r="J26" i="59" s="1"/>
  <c r="H27" i="59"/>
  <c r="J27" i="59" s="1"/>
  <c r="H28" i="59"/>
  <c r="H29" i="59"/>
  <c r="J29" i="59" s="1"/>
  <c r="H30" i="59"/>
  <c r="J30" i="59" s="1"/>
  <c r="H31" i="59"/>
  <c r="J31" i="59" s="1"/>
  <c r="H32" i="59"/>
  <c r="J32" i="59" s="1"/>
  <c r="H33" i="59"/>
  <c r="J33" i="59" s="1"/>
  <c r="L33" i="59" s="1"/>
  <c r="H34" i="59"/>
  <c r="J34" i="59" s="1"/>
  <c r="M34" i="59" s="1"/>
  <c r="H35" i="59"/>
  <c r="J35" i="59" s="1"/>
  <c r="H36" i="59"/>
  <c r="H37" i="59"/>
  <c r="J37" i="59" s="1"/>
  <c r="M37" i="59" s="1"/>
  <c r="H38" i="59"/>
  <c r="H39" i="59"/>
  <c r="J39" i="59" s="1"/>
  <c r="L39" i="59" s="1"/>
  <c r="H40" i="59"/>
  <c r="H41" i="59"/>
  <c r="J41" i="59" s="1"/>
  <c r="H42" i="59"/>
  <c r="J42" i="59" s="1"/>
  <c r="H43" i="59"/>
  <c r="H44" i="59"/>
  <c r="J44" i="59" s="1"/>
  <c r="H45" i="59"/>
  <c r="J45" i="59" s="1"/>
  <c r="H46" i="59"/>
  <c r="J46" i="59" s="1"/>
  <c r="N46" i="59" s="1"/>
  <c r="H47" i="59"/>
  <c r="J47" i="59" s="1"/>
  <c r="M47" i="59" s="1"/>
  <c r="H48" i="59"/>
  <c r="J48" i="59" s="1"/>
  <c r="N48" i="59" s="1"/>
  <c r="H49" i="59"/>
  <c r="J49" i="59" s="1"/>
  <c r="L49" i="59" s="1"/>
  <c r="H50" i="59"/>
  <c r="H51" i="59"/>
  <c r="J51" i="59" s="1"/>
  <c r="H52" i="59"/>
  <c r="J52" i="59" s="1"/>
  <c r="H53" i="59"/>
  <c r="J53" i="59" s="1"/>
  <c r="H54" i="59"/>
  <c r="J54" i="59" s="1"/>
  <c r="N54" i="59" s="1"/>
  <c r="H55" i="59"/>
  <c r="J55" i="59" s="1"/>
  <c r="M55" i="59" s="1"/>
  <c r="H56" i="59"/>
  <c r="J56" i="59" s="1"/>
  <c r="H57" i="59"/>
  <c r="J57" i="59" s="1"/>
  <c r="N57" i="59" s="1"/>
  <c r="H58" i="59"/>
  <c r="H59" i="59"/>
  <c r="J59" i="59" s="1"/>
  <c r="N59" i="59" s="1"/>
  <c r="H60" i="59"/>
  <c r="J60" i="59" s="1"/>
  <c r="H61" i="59"/>
  <c r="J61" i="59" s="1"/>
  <c r="N61" i="59" s="1"/>
  <c r="H62" i="59"/>
  <c r="J62" i="59" s="1"/>
  <c r="H63" i="59"/>
  <c r="H64" i="59"/>
  <c r="J64" i="59" s="1"/>
  <c r="M64" i="59" s="1"/>
  <c r="H65" i="59"/>
  <c r="J65" i="59" s="1"/>
  <c r="M65" i="59" s="1"/>
  <c r="H66" i="59"/>
  <c r="H67" i="59"/>
  <c r="J67" i="59" s="1"/>
  <c r="H68" i="59"/>
  <c r="J68" i="59" s="1"/>
  <c r="H69" i="59"/>
  <c r="J69" i="59" s="1"/>
  <c r="H70" i="59"/>
  <c r="H71" i="59"/>
  <c r="J71" i="59" s="1"/>
  <c r="M71" i="59" s="1"/>
  <c r="H72" i="59"/>
  <c r="J72" i="59" s="1"/>
  <c r="H73" i="59"/>
  <c r="J73" i="59" s="1"/>
  <c r="N73" i="59" s="1"/>
  <c r="H74" i="59"/>
  <c r="J74" i="59" s="1"/>
  <c r="H75" i="59"/>
  <c r="J75" i="59" s="1"/>
  <c r="H76" i="59"/>
  <c r="J76" i="59" s="1"/>
  <c r="H77" i="59"/>
  <c r="J77" i="59" s="1"/>
  <c r="H78" i="59"/>
  <c r="J78" i="59" s="1"/>
  <c r="H79" i="59"/>
  <c r="J79" i="59" s="1"/>
  <c r="N79" i="59" s="1"/>
  <c r="H80" i="59"/>
  <c r="J80" i="59" s="1"/>
  <c r="L80" i="59" s="1"/>
  <c r="H81" i="59"/>
  <c r="J81" i="59" s="1"/>
  <c r="L81" i="59" s="1"/>
  <c r="H82" i="59"/>
  <c r="H83" i="59"/>
  <c r="J83" i="59" s="1"/>
  <c r="H84" i="59"/>
  <c r="J84" i="59" s="1"/>
  <c r="H85" i="59"/>
  <c r="J85" i="59" s="1"/>
  <c r="H86" i="59"/>
  <c r="J86" i="59" s="1"/>
  <c r="H87" i="59"/>
  <c r="J87" i="59" s="1"/>
  <c r="H88" i="59"/>
  <c r="J88" i="59" s="1"/>
  <c r="H89" i="59"/>
  <c r="J89" i="59" s="1"/>
  <c r="L89" i="59" s="1"/>
  <c r="H90" i="59"/>
  <c r="J90" i="59" s="1"/>
  <c r="L90" i="59" s="1"/>
  <c r="H91" i="59"/>
  <c r="J91" i="59" s="1"/>
  <c r="M91" i="59" s="1"/>
  <c r="H92" i="59"/>
  <c r="J92" i="59" s="1"/>
  <c r="H93" i="59"/>
  <c r="J93" i="59" s="1"/>
  <c r="H94" i="59"/>
  <c r="J94" i="59" s="1"/>
  <c r="H95" i="59"/>
  <c r="J95" i="59" s="1"/>
  <c r="H96" i="59"/>
  <c r="J96" i="59" s="1"/>
  <c r="H97" i="59"/>
  <c r="J97" i="59" s="1"/>
  <c r="M97" i="59" s="1"/>
  <c r="H98" i="59"/>
  <c r="J98" i="59" s="1"/>
  <c r="H99" i="59"/>
  <c r="J99" i="59" s="1"/>
  <c r="H100" i="59"/>
  <c r="J100" i="59" s="1"/>
  <c r="H101" i="59"/>
  <c r="J101" i="59" s="1"/>
  <c r="H102" i="59"/>
  <c r="H103" i="59"/>
  <c r="J103" i="59" s="1"/>
  <c r="H104" i="59"/>
  <c r="J104" i="59" s="1"/>
  <c r="L104" i="59" s="1"/>
  <c r="H105" i="59"/>
  <c r="J105" i="59" s="1"/>
  <c r="N105" i="59" s="1"/>
  <c r="H106" i="59"/>
  <c r="J106" i="59" s="1"/>
  <c r="H107" i="59"/>
  <c r="J107" i="59" s="1"/>
  <c r="H108" i="59"/>
  <c r="J108" i="59" s="1"/>
  <c r="H109" i="59"/>
  <c r="J109" i="59" s="1"/>
  <c r="H110" i="59"/>
  <c r="J110" i="59" s="1"/>
  <c r="H111" i="59"/>
  <c r="H112" i="59"/>
  <c r="J112" i="59" s="1"/>
  <c r="M112" i="59" s="1"/>
  <c r="H113" i="59"/>
  <c r="J113" i="59" s="1"/>
  <c r="N113" i="59" s="1"/>
  <c r="H114" i="59"/>
  <c r="J114" i="59" s="1"/>
  <c r="H115" i="59"/>
  <c r="J115" i="59" s="1"/>
  <c r="H116" i="59"/>
  <c r="H117" i="59"/>
  <c r="J117" i="59" s="1"/>
  <c r="H118" i="59"/>
  <c r="J118" i="59" s="1"/>
  <c r="H119" i="59"/>
  <c r="H120" i="59"/>
  <c r="J120" i="59" s="1"/>
  <c r="N120" i="59" s="1"/>
  <c r="H121" i="59"/>
  <c r="J121" i="59" s="1"/>
  <c r="H122" i="59"/>
  <c r="J122" i="59" s="1"/>
  <c r="H123" i="59"/>
  <c r="H124" i="59"/>
  <c r="J124" i="59" s="1"/>
  <c r="L124" i="59" s="1"/>
  <c r="H125" i="59"/>
  <c r="J125" i="59" s="1"/>
  <c r="H126" i="59"/>
  <c r="H127" i="59"/>
  <c r="J127" i="59" s="1"/>
  <c r="N127" i="59" s="1"/>
  <c r="H128" i="59"/>
  <c r="J128" i="59" s="1"/>
  <c r="H129" i="59"/>
  <c r="J129" i="59" s="1"/>
  <c r="L129" i="59" s="1"/>
  <c r="E3" i="59"/>
  <c r="E4" i="59"/>
  <c r="AX4" i="59" s="1"/>
  <c r="E5" i="59"/>
  <c r="E6" i="59"/>
  <c r="AX6" i="59" s="1"/>
  <c r="E7" i="59"/>
  <c r="AX7" i="59" s="1"/>
  <c r="E8" i="59"/>
  <c r="AX8" i="59" s="1"/>
  <c r="E9" i="59"/>
  <c r="E10" i="59"/>
  <c r="AX10" i="59" s="1"/>
  <c r="E11" i="59"/>
  <c r="AX11" i="59" s="1"/>
  <c r="E12" i="59"/>
  <c r="AX12" i="59" s="1"/>
  <c r="E13" i="59"/>
  <c r="E14" i="59"/>
  <c r="AX14" i="59" s="1"/>
  <c r="E15" i="59"/>
  <c r="AX15" i="59" s="1"/>
  <c r="E16" i="59"/>
  <c r="AX16" i="59" s="1"/>
  <c r="E17" i="59"/>
  <c r="E18" i="59"/>
  <c r="AH18" i="59" s="1"/>
  <c r="E19" i="59"/>
  <c r="E20" i="59"/>
  <c r="AX20" i="59" s="1"/>
  <c r="E21" i="59"/>
  <c r="E22" i="59"/>
  <c r="AX22" i="59" s="1"/>
  <c r="E23" i="59"/>
  <c r="AX23" i="59" s="1"/>
  <c r="E24" i="59"/>
  <c r="AX24" i="59" s="1"/>
  <c r="E25" i="59"/>
  <c r="AX25" i="59" s="1"/>
  <c r="E26" i="59"/>
  <c r="E27" i="59"/>
  <c r="E28" i="59"/>
  <c r="AX28" i="59" s="1"/>
  <c r="E29" i="59"/>
  <c r="E30" i="59"/>
  <c r="AX30" i="59" s="1"/>
  <c r="E31" i="59"/>
  <c r="AX31" i="59" s="1"/>
  <c r="E32" i="59"/>
  <c r="AX32" i="59" s="1"/>
  <c r="E33" i="59"/>
  <c r="E34" i="59"/>
  <c r="F34" i="59" s="1"/>
  <c r="G34" i="59" s="1"/>
  <c r="E35" i="59"/>
  <c r="AX35" i="59" s="1"/>
  <c r="E36" i="59"/>
  <c r="AX36" i="59" s="1"/>
  <c r="E37" i="59"/>
  <c r="E38" i="59"/>
  <c r="AX38" i="59" s="1"/>
  <c r="E39" i="59"/>
  <c r="AX39" i="59" s="1"/>
  <c r="E40" i="59"/>
  <c r="F40" i="59" s="1"/>
  <c r="G40" i="59" s="1"/>
  <c r="E41" i="59"/>
  <c r="AH41" i="59" s="1"/>
  <c r="E42" i="59"/>
  <c r="E43" i="59"/>
  <c r="E44" i="59"/>
  <c r="AX44" i="59" s="1"/>
  <c r="E45" i="59"/>
  <c r="E46" i="59"/>
  <c r="AH46" i="59" s="1"/>
  <c r="E47" i="59"/>
  <c r="E48" i="59"/>
  <c r="AX48" i="59" s="1"/>
  <c r="E49" i="59"/>
  <c r="E50" i="59"/>
  <c r="AX50" i="59" s="1"/>
  <c r="E51" i="59"/>
  <c r="E52" i="59"/>
  <c r="F52" i="59" s="1"/>
  <c r="G52" i="59" s="1"/>
  <c r="E53" i="59"/>
  <c r="AX53" i="59" s="1"/>
  <c r="E54" i="59"/>
  <c r="E55" i="59"/>
  <c r="AH55" i="59" s="1"/>
  <c r="E56" i="59"/>
  <c r="AX56" i="59" s="1"/>
  <c r="E57" i="59"/>
  <c r="AX57" i="59" s="1"/>
  <c r="E58" i="59"/>
  <c r="AX58" i="59" s="1"/>
  <c r="E59" i="59"/>
  <c r="E60" i="59"/>
  <c r="AX60" i="59" s="1"/>
  <c r="E61" i="59"/>
  <c r="E62" i="59"/>
  <c r="E63" i="59"/>
  <c r="AX63" i="59" s="1"/>
  <c r="E64" i="59"/>
  <c r="AX64" i="59" s="1"/>
  <c r="E65" i="59"/>
  <c r="AX65" i="59" s="1"/>
  <c r="E66" i="59"/>
  <c r="AX66" i="59" s="1"/>
  <c r="E67" i="59"/>
  <c r="AX67" i="59" s="1"/>
  <c r="E68" i="59"/>
  <c r="AX68" i="59" s="1"/>
  <c r="E69" i="59"/>
  <c r="AX69" i="59" s="1"/>
  <c r="E70" i="59"/>
  <c r="AX70" i="59" s="1"/>
  <c r="E71" i="59"/>
  <c r="AX71" i="59" s="1"/>
  <c r="E72" i="59"/>
  <c r="AX72" i="59" s="1"/>
  <c r="E73" i="59"/>
  <c r="AX73" i="59" s="1"/>
  <c r="E74" i="59"/>
  <c r="E75" i="59"/>
  <c r="AX75" i="59" s="1"/>
  <c r="E76" i="59"/>
  <c r="AX76" i="59" s="1"/>
  <c r="E77" i="59"/>
  <c r="AX77" i="59" s="1"/>
  <c r="E78" i="59"/>
  <c r="AX78" i="59" s="1"/>
  <c r="E79" i="59"/>
  <c r="AX79" i="59" s="1"/>
  <c r="E80" i="59"/>
  <c r="F80" i="59" s="1"/>
  <c r="G80" i="59" s="1"/>
  <c r="E81" i="59"/>
  <c r="AX81" i="59" s="1"/>
  <c r="E82" i="59"/>
  <c r="E83" i="59"/>
  <c r="AX83" i="59" s="1"/>
  <c r="E84" i="59"/>
  <c r="AX84" i="59" s="1"/>
  <c r="E85" i="59"/>
  <c r="AX85" i="59" s="1"/>
  <c r="E86" i="59"/>
  <c r="AX86" i="59" s="1"/>
  <c r="E87" i="59"/>
  <c r="E88" i="59"/>
  <c r="AX88" i="59" s="1"/>
  <c r="E89" i="59"/>
  <c r="F89" i="59" s="1"/>
  <c r="G89" i="59" s="1"/>
  <c r="S89" i="59" s="1"/>
  <c r="E90" i="59"/>
  <c r="AX90" i="59" s="1"/>
  <c r="E91" i="59"/>
  <c r="AX91" i="59" s="1"/>
  <c r="E92" i="59"/>
  <c r="AX92" i="59" s="1"/>
  <c r="E93" i="59"/>
  <c r="AX93" i="59" s="1"/>
  <c r="E94" i="59"/>
  <c r="AX94" i="59" s="1"/>
  <c r="F94" i="59"/>
  <c r="G94" i="59" s="1"/>
  <c r="R94" i="59" s="1"/>
  <c r="E95" i="59"/>
  <c r="AX95" i="59" s="1"/>
  <c r="E96" i="59"/>
  <c r="E97" i="59"/>
  <c r="AX97" i="59" s="1"/>
  <c r="E98" i="59"/>
  <c r="F98" i="59" s="1"/>
  <c r="G98" i="59" s="1"/>
  <c r="E99" i="59"/>
  <c r="AX99" i="59" s="1"/>
  <c r="E100" i="59"/>
  <c r="AX100" i="59" s="1"/>
  <c r="E101" i="59"/>
  <c r="AX101" i="59" s="1"/>
  <c r="E102" i="59"/>
  <c r="AX102" i="59" s="1"/>
  <c r="E103" i="59"/>
  <c r="F103" i="59" s="1"/>
  <c r="G103" i="59" s="1"/>
  <c r="E104" i="59"/>
  <c r="E105" i="59"/>
  <c r="E106" i="59"/>
  <c r="E107" i="59"/>
  <c r="AX107" i="59" s="1"/>
  <c r="E108" i="59"/>
  <c r="AX108" i="59" s="1"/>
  <c r="E109" i="59"/>
  <c r="AX109" i="59" s="1"/>
  <c r="F109" i="59"/>
  <c r="G109" i="59" s="1"/>
  <c r="AE109" i="59" s="1" a="1"/>
  <c r="AE109" i="59" s="1"/>
  <c r="E110" i="59"/>
  <c r="AX110" i="59" s="1"/>
  <c r="E111" i="59"/>
  <c r="AX111" i="59" s="1"/>
  <c r="E112" i="59"/>
  <c r="E113" i="59"/>
  <c r="AX113" i="59" s="1"/>
  <c r="E114" i="59"/>
  <c r="AX114" i="59" s="1"/>
  <c r="E115" i="59"/>
  <c r="AX115" i="59" s="1"/>
  <c r="E116" i="59"/>
  <c r="E117" i="59"/>
  <c r="AX117" i="59" s="1"/>
  <c r="E118" i="59"/>
  <c r="AX118" i="59" s="1"/>
  <c r="E119" i="59"/>
  <c r="E120" i="59"/>
  <c r="AX120" i="59" s="1"/>
  <c r="E121" i="59"/>
  <c r="AX121" i="59" s="1"/>
  <c r="E122" i="59"/>
  <c r="F122" i="59" s="1"/>
  <c r="G122" i="59" s="1"/>
  <c r="W122" i="59" s="1"/>
  <c r="E123" i="59"/>
  <c r="AX123" i="59" s="1"/>
  <c r="E124" i="59"/>
  <c r="AX124" i="59" s="1"/>
  <c r="E125" i="59"/>
  <c r="F125" i="59" s="1"/>
  <c r="G125" i="59" s="1"/>
  <c r="U125" i="59" s="1"/>
  <c r="E126" i="59"/>
  <c r="E127" i="59"/>
  <c r="E128" i="59"/>
  <c r="F128" i="59" s="1"/>
  <c r="G128" i="59" s="1"/>
  <c r="Z128" i="59" s="1"/>
  <c r="AZ128" i="59" s="1"/>
  <c r="E129" i="59"/>
  <c r="AX129" i="59" s="1"/>
  <c r="E2" i="59"/>
  <c r="AE145" i="59" a="1"/>
  <c r="AE145" i="59" s="1"/>
  <c r="AE144" i="59" a="1"/>
  <c r="AE144" i="59" s="1"/>
  <c r="AE143" i="59" a="1"/>
  <c r="AE143" i="59" s="1"/>
  <c r="AE142" i="59" a="1"/>
  <c r="AE142" i="59" s="1"/>
  <c r="AE141" i="59" a="1"/>
  <c r="AE141" i="59" s="1"/>
  <c r="AE140" i="59" a="1"/>
  <c r="AE140" i="59" s="1"/>
  <c r="AE139" i="59" a="1"/>
  <c r="AE139" i="59" s="1"/>
  <c r="AE138" i="59" a="1"/>
  <c r="AE138" i="59" s="1"/>
  <c r="AE137" i="59" a="1"/>
  <c r="AE137" i="59" s="1"/>
  <c r="AE136" i="59" a="1"/>
  <c r="AE136" i="59" s="1"/>
  <c r="AE135" i="59" a="1"/>
  <c r="AE135" i="59"/>
  <c r="AE134" i="59" a="1"/>
  <c r="AE134" i="59" s="1"/>
  <c r="AE133" i="59" a="1"/>
  <c r="AE133" i="59" s="1"/>
  <c r="AE132" i="59" a="1"/>
  <c r="AE132" i="59" s="1"/>
  <c r="AE131" i="59" a="1"/>
  <c r="AE131" i="59" s="1"/>
  <c r="AE130" i="59" a="1"/>
  <c r="AE130" i="59" s="1"/>
  <c r="AT129" i="59"/>
  <c r="AR129" i="59"/>
  <c r="AO129" i="59"/>
  <c r="AT128" i="59"/>
  <c r="AR128" i="59"/>
  <c r="AO128" i="59"/>
  <c r="AT127" i="59"/>
  <c r="AR127" i="59"/>
  <c r="AO127" i="59"/>
  <c r="AT126" i="59"/>
  <c r="AR126" i="59"/>
  <c r="AO126" i="59"/>
  <c r="J126" i="59"/>
  <c r="AT125" i="59"/>
  <c r="AR125" i="59"/>
  <c r="AO125" i="59"/>
  <c r="AT124" i="59"/>
  <c r="AR124" i="59"/>
  <c r="AO124" i="59"/>
  <c r="AT123" i="59"/>
  <c r="AR123" i="59"/>
  <c r="AO123" i="59"/>
  <c r="J123" i="59"/>
  <c r="F123" i="59"/>
  <c r="G123" i="59" s="1"/>
  <c r="AE123" i="59" s="1" a="1"/>
  <c r="AE123" i="59" s="1"/>
  <c r="AT122" i="59"/>
  <c r="AR122" i="59"/>
  <c r="AO122" i="59"/>
  <c r="AT121" i="59"/>
  <c r="AR121" i="59"/>
  <c r="AO121" i="59"/>
  <c r="AT120" i="59"/>
  <c r="AR120" i="59"/>
  <c r="AO120" i="59"/>
  <c r="AT119" i="59"/>
  <c r="AR119" i="59"/>
  <c r="AO119" i="59"/>
  <c r="J119" i="59"/>
  <c r="AT118" i="59"/>
  <c r="AR118" i="59"/>
  <c r="AO118" i="59"/>
  <c r="F118" i="59"/>
  <c r="G118" i="59" s="1"/>
  <c r="AT117" i="59"/>
  <c r="AR117" i="59"/>
  <c r="AO117" i="59"/>
  <c r="AT116" i="59"/>
  <c r="AR116" i="59"/>
  <c r="AO116" i="59"/>
  <c r="J116" i="59"/>
  <c r="AT115" i="59"/>
  <c r="AR115" i="59"/>
  <c r="AO115" i="59"/>
  <c r="AT114" i="59"/>
  <c r="AR114" i="59"/>
  <c r="AO114" i="59"/>
  <c r="AT113" i="59"/>
  <c r="AR113" i="59"/>
  <c r="AO113" i="59"/>
  <c r="AT112" i="59"/>
  <c r="AR112" i="59"/>
  <c r="AO112" i="59"/>
  <c r="AT111" i="59"/>
  <c r="AR111" i="59"/>
  <c r="AO111" i="59"/>
  <c r="J111" i="59"/>
  <c r="AT110" i="59"/>
  <c r="AR110" i="59"/>
  <c r="AO110" i="59"/>
  <c r="AT109" i="59"/>
  <c r="AR109" i="59"/>
  <c r="AO109" i="59"/>
  <c r="AT108" i="59"/>
  <c r="AR108" i="59"/>
  <c r="AO108" i="59"/>
  <c r="AT107" i="59"/>
  <c r="AR107" i="59"/>
  <c r="AO107" i="59"/>
  <c r="AT106" i="59"/>
  <c r="AR106" i="59"/>
  <c r="AO106" i="59"/>
  <c r="AT105" i="59"/>
  <c r="AR105" i="59"/>
  <c r="AO105" i="59"/>
  <c r="AT104" i="59"/>
  <c r="AR104" i="59"/>
  <c r="AO104" i="59"/>
  <c r="AT103" i="59"/>
  <c r="AR103" i="59"/>
  <c r="AO103" i="59"/>
  <c r="AT102" i="59"/>
  <c r="AR102" i="59"/>
  <c r="AO102" i="59"/>
  <c r="J102" i="59"/>
  <c r="AT101" i="59"/>
  <c r="AR101" i="59"/>
  <c r="AO101" i="59"/>
  <c r="AT100" i="59"/>
  <c r="AR100" i="59"/>
  <c r="AO100" i="59"/>
  <c r="F100" i="59"/>
  <c r="G100" i="59" s="1"/>
  <c r="S100" i="59" s="1"/>
  <c r="AT99" i="59"/>
  <c r="AR99" i="59"/>
  <c r="AO99" i="59"/>
  <c r="AT98" i="59"/>
  <c r="AR98" i="59"/>
  <c r="AO98" i="59"/>
  <c r="AT97" i="59"/>
  <c r="AR97" i="59"/>
  <c r="AO97" i="59"/>
  <c r="AT96" i="59"/>
  <c r="AR96" i="59"/>
  <c r="AO96" i="59"/>
  <c r="AT95" i="59"/>
  <c r="AR95" i="59"/>
  <c r="AO95" i="59"/>
  <c r="AT94" i="59"/>
  <c r="AR94" i="59"/>
  <c r="AO94" i="59"/>
  <c r="AT93" i="59"/>
  <c r="AR93" i="59"/>
  <c r="AO93" i="59"/>
  <c r="AT92" i="59"/>
  <c r="AR92" i="59"/>
  <c r="AO92" i="59"/>
  <c r="AT91" i="59"/>
  <c r="AR91" i="59"/>
  <c r="AO91" i="59"/>
  <c r="AT90" i="59"/>
  <c r="AR90" i="59"/>
  <c r="AO90" i="59"/>
  <c r="AT89" i="59"/>
  <c r="AR89" i="59"/>
  <c r="AO89" i="59"/>
  <c r="AT88" i="59"/>
  <c r="AR88" i="59"/>
  <c r="AO88" i="59"/>
  <c r="M88" i="59"/>
  <c r="AT87" i="59"/>
  <c r="AR87" i="59"/>
  <c r="AO87" i="59"/>
  <c r="AT86" i="59"/>
  <c r="AR86" i="59"/>
  <c r="AO86" i="59"/>
  <c r="AT85" i="59"/>
  <c r="AR85" i="59"/>
  <c r="AO85" i="59"/>
  <c r="AT84" i="59"/>
  <c r="AR84" i="59"/>
  <c r="AO84" i="59"/>
  <c r="AT83" i="59"/>
  <c r="AR83" i="59"/>
  <c r="AO83" i="59"/>
  <c r="AT82" i="59"/>
  <c r="AR82" i="59"/>
  <c r="AO82" i="59"/>
  <c r="J82" i="59"/>
  <c r="AT81" i="59"/>
  <c r="AR81" i="59"/>
  <c r="AO81" i="59"/>
  <c r="AT80" i="59"/>
  <c r="AR80" i="59"/>
  <c r="AO80" i="59"/>
  <c r="AT79" i="59"/>
  <c r="AR79" i="59"/>
  <c r="AO79" i="59"/>
  <c r="AT78" i="59"/>
  <c r="AR78" i="59"/>
  <c r="AO78" i="59"/>
  <c r="F78" i="59"/>
  <c r="G78" i="59" s="1"/>
  <c r="R78" i="59" s="1"/>
  <c r="AT77" i="59"/>
  <c r="AR77" i="59"/>
  <c r="AO77" i="59"/>
  <c r="AT76" i="59"/>
  <c r="AR76" i="59"/>
  <c r="AO76" i="59"/>
  <c r="AT75" i="59"/>
  <c r="AR75" i="59"/>
  <c r="AO75" i="59"/>
  <c r="AT74" i="59"/>
  <c r="AR74" i="59"/>
  <c r="AO74" i="59"/>
  <c r="AT73" i="59"/>
  <c r="AO73" i="59"/>
  <c r="AT72" i="59"/>
  <c r="AO72" i="59"/>
  <c r="AT71" i="59"/>
  <c r="AO71" i="59"/>
  <c r="AT70" i="59"/>
  <c r="AO70" i="59"/>
  <c r="J70" i="59"/>
  <c r="F70" i="59"/>
  <c r="G70" i="59" s="1"/>
  <c r="AT69" i="59"/>
  <c r="AO69" i="59"/>
  <c r="AT68" i="59"/>
  <c r="AO68" i="59"/>
  <c r="AT67" i="59"/>
  <c r="AO67" i="59"/>
  <c r="AT66" i="59"/>
  <c r="AO66" i="59"/>
  <c r="J66" i="59"/>
  <c r="AT65" i="59"/>
  <c r="AT64" i="59"/>
  <c r="A64" i="59"/>
  <c r="AT63" i="59"/>
  <c r="J63" i="59"/>
  <c r="N63" i="59" s="1"/>
  <c r="AT62" i="59"/>
  <c r="AT61" i="59"/>
  <c r="AT60" i="59"/>
  <c r="AH60" i="59"/>
  <c r="F60" i="59"/>
  <c r="G60" i="59" s="1"/>
  <c r="S60" i="59" s="1"/>
  <c r="AT59" i="59"/>
  <c r="AT58" i="59"/>
  <c r="J58" i="59"/>
  <c r="M58" i="59" s="1"/>
  <c r="AT57" i="59"/>
  <c r="AT56" i="59"/>
  <c r="AT55" i="59"/>
  <c r="AT54" i="59"/>
  <c r="A54" i="59"/>
  <c r="AT53" i="59"/>
  <c r="A53" i="59"/>
  <c r="AT52" i="59"/>
  <c r="AT51" i="59"/>
  <c r="AT50" i="59"/>
  <c r="J50" i="59"/>
  <c r="AT49" i="59"/>
  <c r="AJ49" i="59"/>
  <c r="AL49" i="59" s="1"/>
  <c r="AT48" i="59"/>
  <c r="AJ48" i="59"/>
  <c r="AL48" i="59" s="1"/>
  <c r="A48" i="59"/>
  <c r="AT47" i="59"/>
  <c r="AJ47" i="59"/>
  <c r="AL47" i="59" s="1"/>
  <c r="AT46" i="59"/>
  <c r="AJ46" i="59"/>
  <c r="AL46" i="59" s="1"/>
  <c r="A46" i="59"/>
  <c r="D46" i="59"/>
  <c r="AT45" i="59"/>
  <c r="AJ45" i="59"/>
  <c r="AL45" i="59" s="1"/>
  <c r="D45" i="59"/>
  <c r="AT44" i="59"/>
  <c r="AJ44" i="59"/>
  <c r="AL44" i="59" s="1"/>
  <c r="AT43" i="59"/>
  <c r="AJ43" i="59"/>
  <c r="AL43" i="59" s="1"/>
  <c r="J43" i="59"/>
  <c r="AT42" i="59"/>
  <c r="AJ42" i="59"/>
  <c r="AL42" i="59" s="1"/>
  <c r="AT41" i="59"/>
  <c r="AJ41" i="59"/>
  <c r="AK41" i="59" s="1"/>
  <c r="AT40" i="59"/>
  <c r="AJ40" i="59"/>
  <c r="AK40" i="59" s="1"/>
  <c r="J40" i="59"/>
  <c r="AT39" i="59"/>
  <c r="AJ39" i="59"/>
  <c r="AK39" i="59" s="1"/>
  <c r="AT38" i="59"/>
  <c r="AJ38" i="59"/>
  <c r="AK38" i="59" s="1"/>
  <c r="J38" i="59"/>
  <c r="AT37" i="59"/>
  <c r="AJ37" i="59"/>
  <c r="AK37" i="59" s="1"/>
  <c r="AT36" i="59"/>
  <c r="AJ36" i="59"/>
  <c r="AK36" i="59" s="1"/>
  <c r="J36" i="59"/>
  <c r="F36" i="59"/>
  <c r="G36" i="59" s="1"/>
  <c r="AT35" i="59"/>
  <c r="AJ35" i="59"/>
  <c r="AK35" i="59" s="1"/>
  <c r="A35" i="59"/>
  <c r="AT34" i="59"/>
  <c r="AJ34" i="59"/>
  <c r="AK34" i="59" s="1"/>
  <c r="AT33" i="59"/>
  <c r="AT32" i="59"/>
  <c r="AT31" i="59"/>
  <c r="AH31" i="59"/>
  <c r="F31" i="59"/>
  <c r="G31" i="59" s="1"/>
  <c r="AT30" i="59"/>
  <c r="AT29" i="59"/>
  <c r="AT28" i="59"/>
  <c r="J28" i="59"/>
  <c r="M28" i="59" s="1"/>
  <c r="AT27" i="59"/>
  <c r="AT26" i="59"/>
  <c r="AT25" i="59"/>
  <c r="AO25" i="59"/>
  <c r="F25" i="59"/>
  <c r="G25" i="59" s="1"/>
  <c r="AT24" i="59"/>
  <c r="AO24" i="59"/>
  <c r="AT23" i="59"/>
  <c r="AO23" i="59"/>
  <c r="J23" i="59"/>
  <c r="AT22" i="59"/>
  <c r="AO22" i="59"/>
  <c r="J22" i="59"/>
  <c r="L22" i="59" s="1"/>
  <c r="AT21" i="59"/>
  <c r="AO21" i="59"/>
  <c r="J21" i="59"/>
  <c r="M21" i="59" s="1"/>
  <c r="D21" i="59"/>
  <c r="A21" i="59"/>
  <c r="AT20" i="59"/>
  <c r="AO20" i="59"/>
  <c r="F20" i="59"/>
  <c r="G20" i="59" s="1"/>
  <c r="AT19" i="59"/>
  <c r="AO19" i="59"/>
  <c r="AT18" i="59"/>
  <c r="AO18" i="59"/>
  <c r="AT17" i="59"/>
  <c r="AO17" i="59"/>
  <c r="AT16" i="59"/>
  <c r="AO16" i="59"/>
  <c r="D16" i="59"/>
  <c r="AT15" i="59"/>
  <c r="AO15" i="59"/>
  <c r="AT14" i="59"/>
  <c r="AO14" i="59"/>
  <c r="AH14" i="59"/>
  <c r="J14" i="59"/>
  <c r="N14" i="59" s="1"/>
  <c r="AT13" i="59"/>
  <c r="AO13" i="59"/>
  <c r="AT12" i="59"/>
  <c r="AO12" i="59"/>
  <c r="AH12" i="59"/>
  <c r="J12" i="59"/>
  <c r="AT11" i="59"/>
  <c r="AO11" i="59"/>
  <c r="AT10" i="59"/>
  <c r="AO10" i="59"/>
  <c r="AT9" i="59"/>
  <c r="AO9" i="59"/>
  <c r="AT8" i="59"/>
  <c r="AO8" i="59"/>
  <c r="F8" i="59"/>
  <c r="G8" i="59" s="1"/>
  <c r="V8" i="59" s="1"/>
  <c r="AY8" i="59" s="1"/>
  <c r="AT7" i="59"/>
  <c r="AO7" i="59"/>
  <c r="AH7" i="59"/>
  <c r="AT6" i="59"/>
  <c r="AO6" i="59"/>
  <c r="J6" i="59"/>
  <c r="AT5" i="59"/>
  <c r="AO5" i="59"/>
  <c r="AT4" i="59"/>
  <c r="AO4" i="59"/>
  <c r="J4" i="59"/>
  <c r="AT3" i="59"/>
  <c r="AO3" i="59"/>
  <c r="D3" i="59"/>
  <c r="AT2" i="59"/>
  <c r="AO2" i="59"/>
  <c r="AC2" i="59"/>
  <c r="F2" i="59"/>
  <c r="G2" i="59" s="1"/>
  <c r="AU2" i="59" s="1"/>
  <c r="H2" i="58"/>
  <c r="J2" i="58" s="1"/>
  <c r="N2" i="58" s="1"/>
  <c r="H3" i="58"/>
  <c r="J3" i="58" s="1"/>
  <c r="M3" i="58" s="1"/>
  <c r="H4" i="58"/>
  <c r="J4" i="58" s="1"/>
  <c r="H5" i="58"/>
  <c r="J5" i="58" s="1"/>
  <c r="M5" i="58" s="1"/>
  <c r="H6" i="58"/>
  <c r="J6" i="58" s="1"/>
  <c r="H7" i="58"/>
  <c r="H8" i="58"/>
  <c r="J8" i="58" s="1"/>
  <c r="N8" i="58" s="1"/>
  <c r="H9" i="58"/>
  <c r="H10" i="58"/>
  <c r="J10" i="58" s="1"/>
  <c r="H11" i="58"/>
  <c r="J11" i="58" s="1"/>
  <c r="N11" i="58" s="1"/>
  <c r="H12" i="58"/>
  <c r="J12" i="58" s="1"/>
  <c r="AB12" i="58" s="1"/>
  <c r="H13" i="58"/>
  <c r="J13" i="58" s="1"/>
  <c r="AB13" i="58" s="1"/>
  <c r="H14" i="58"/>
  <c r="J14" i="58" s="1"/>
  <c r="M14" i="58" s="1"/>
  <c r="AG14" i="58" s="1"/>
  <c r="H15" i="58"/>
  <c r="H16" i="58"/>
  <c r="J16" i="58" s="1"/>
  <c r="M16" i="58" s="1"/>
  <c r="H17" i="58"/>
  <c r="H18" i="58"/>
  <c r="J18" i="58" s="1"/>
  <c r="H19" i="58"/>
  <c r="J19" i="58" s="1"/>
  <c r="H20" i="58"/>
  <c r="J20" i="58" s="1"/>
  <c r="P20" i="58" s="1"/>
  <c r="H21" i="58"/>
  <c r="J21" i="58" s="1"/>
  <c r="H22" i="58"/>
  <c r="H23" i="58"/>
  <c r="H24" i="58"/>
  <c r="J24" i="58" s="1"/>
  <c r="H25" i="58"/>
  <c r="J25" i="58" s="1"/>
  <c r="M25" i="58" s="1"/>
  <c r="H26" i="58"/>
  <c r="J26" i="58" s="1"/>
  <c r="H27" i="58"/>
  <c r="J27" i="58" s="1"/>
  <c r="H28" i="58"/>
  <c r="J28" i="58" s="1"/>
  <c r="H29" i="58"/>
  <c r="J29" i="58" s="1"/>
  <c r="N29" i="58" s="1"/>
  <c r="H30" i="58"/>
  <c r="J30" i="58" s="1"/>
  <c r="H31" i="58"/>
  <c r="H32" i="58"/>
  <c r="J32" i="58" s="1"/>
  <c r="H33" i="58"/>
  <c r="J33" i="58" s="1"/>
  <c r="H34" i="58"/>
  <c r="H35" i="58"/>
  <c r="J35" i="58" s="1"/>
  <c r="H36" i="58"/>
  <c r="J36" i="58" s="1"/>
  <c r="H37" i="58"/>
  <c r="J37" i="58" s="1"/>
  <c r="H38" i="58"/>
  <c r="J38" i="58" s="1"/>
  <c r="M38" i="58" s="1"/>
  <c r="H39" i="58"/>
  <c r="H40" i="58"/>
  <c r="J40" i="58" s="1"/>
  <c r="H41" i="58"/>
  <c r="H42" i="58"/>
  <c r="H43" i="58"/>
  <c r="J43" i="58" s="1"/>
  <c r="L43" i="58" s="1"/>
  <c r="H44" i="58"/>
  <c r="J44" i="58" s="1"/>
  <c r="H45" i="58"/>
  <c r="H46" i="58"/>
  <c r="J46" i="58" s="1"/>
  <c r="H47" i="58"/>
  <c r="J47" i="58" s="1"/>
  <c r="H48" i="58"/>
  <c r="J48" i="58" s="1"/>
  <c r="H49" i="58"/>
  <c r="J49" i="58" s="1"/>
  <c r="H50" i="58"/>
  <c r="H51" i="58"/>
  <c r="J51" i="58" s="1"/>
  <c r="H52" i="58"/>
  <c r="J52" i="58" s="1"/>
  <c r="V52" i="58" s="1"/>
  <c r="AY52" i="58" s="1"/>
  <c r="H53" i="58"/>
  <c r="J53" i="58" s="1"/>
  <c r="H54" i="58"/>
  <c r="J54" i="58" s="1"/>
  <c r="H55" i="58"/>
  <c r="H56" i="58"/>
  <c r="J56" i="58" s="1"/>
  <c r="H57" i="58"/>
  <c r="J57" i="58" s="1"/>
  <c r="H58" i="58"/>
  <c r="J58" i="58" s="1"/>
  <c r="H59" i="58"/>
  <c r="J59" i="58" s="1"/>
  <c r="H60" i="58"/>
  <c r="J60" i="58" s="1"/>
  <c r="AB60" i="58" s="1"/>
  <c r="H61" i="58"/>
  <c r="J61" i="58" s="1"/>
  <c r="H62" i="58"/>
  <c r="J62" i="58" s="1"/>
  <c r="H63" i="58"/>
  <c r="H64" i="58"/>
  <c r="J64" i="58" s="1"/>
  <c r="H65" i="58"/>
  <c r="J65" i="58" s="1"/>
  <c r="H66" i="58"/>
  <c r="J66" i="58" s="1"/>
  <c r="M66" i="58" s="1"/>
  <c r="H67" i="58"/>
  <c r="J67" i="58" s="1"/>
  <c r="H68" i="58"/>
  <c r="J68" i="58" s="1"/>
  <c r="H69" i="58"/>
  <c r="J69" i="58" s="1"/>
  <c r="L69" i="58" s="1"/>
  <c r="H70" i="58"/>
  <c r="H71" i="58"/>
  <c r="H72" i="58"/>
  <c r="J72" i="58" s="1"/>
  <c r="H73" i="58"/>
  <c r="J73" i="58" s="1"/>
  <c r="H74" i="58"/>
  <c r="H75" i="58"/>
  <c r="J75" i="58" s="1"/>
  <c r="M75" i="58" s="1"/>
  <c r="H76" i="58"/>
  <c r="J76" i="58" s="1"/>
  <c r="H77" i="58"/>
  <c r="J77" i="58" s="1"/>
  <c r="M77" i="58" s="1"/>
  <c r="H78" i="58"/>
  <c r="H79" i="58"/>
  <c r="H80" i="58"/>
  <c r="J80" i="58" s="1"/>
  <c r="H81" i="58"/>
  <c r="J81" i="58" s="1"/>
  <c r="N81" i="58" s="1"/>
  <c r="H82" i="58"/>
  <c r="J82" i="58" s="1"/>
  <c r="H83" i="58"/>
  <c r="J83" i="58" s="1"/>
  <c r="H84" i="58"/>
  <c r="J84" i="58" s="1"/>
  <c r="M84" i="58" s="1"/>
  <c r="H85" i="58"/>
  <c r="J85" i="58" s="1"/>
  <c r="M85" i="58" s="1"/>
  <c r="H86" i="58"/>
  <c r="H87" i="58"/>
  <c r="J87" i="58" s="1"/>
  <c r="H88" i="58"/>
  <c r="J88" i="58" s="1"/>
  <c r="H89" i="58"/>
  <c r="J89" i="58" s="1"/>
  <c r="H90" i="58"/>
  <c r="J90" i="58" s="1"/>
  <c r="M90" i="58" s="1"/>
  <c r="H91" i="58"/>
  <c r="J91" i="58" s="1"/>
  <c r="N91" i="58" s="1"/>
  <c r="H92" i="58"/>
  <c r="J92" i="58" s="1"/>
  <c r="H93" i="58"/>
  <c r="J93" i="58" s="1"/>
  <c r="L93" i="58" s="1"/>
  <c r="H94" i="58"/>
  <c r="H95" i="58"/>
  <c r="J95" i="58" s="1"/>
  <c r="H96" i="58"/>
  <c r="J96" i="58"/>
  <c r="H97" i="58"/>
  <c r="J97" i="58" s="1"/>
  <c r="M97" i="58" s="1"/>
  <c r="H98" i="58"/>
  <c r="J98" i="58" s="1"/>
  <c r="M98" i="58" s="1"/>
  <c r="H99" i="58"/>
  <c r="J99" i="58" s="1"/>
  <c r="H100" i="58"/>
  <c r="J100" i="58" s="1"/>
  <c r="H101" i="58"/>
  <c r="H102" i="58"/>
  <c r="H103" i="58"/>
  <c r="H104" i="58"/>
  <c r="J104" i="58" s="1"/>
  <c r="H105" i="58"/>
  <c r="J105" i="58" s="1"/>
  <c r="H106" i="58"/>
  <c r="J106" i="58" s="1"/>
  <c r="L106" i="58" s="1"/>
  <c r="H107" i="58"/>
  <c r="J107" i="58" s="1"/>
  <c r="H108" i="58"/>
  <c r="J108" i="58" s="1"/>
  <c r="H109" i="58"/>
  <c r="H110" i="58"/>
  <c r="H111" i="58"/>
  <c r="J111" i="58" s="1"/>
  <c r="H112" i="58"/>
  <c r="J112" i="58" s="1"/>
  <c r="H113" i="58"/>
  <c r="J113" i="58" s="1"/>
  <c r="H114" i="58"/>
  <c r="J114" i="58" s="1"/>
  <c r="N114" i="58" s="1"/>
  <c r="H115" i="58"/>
  <c r="J115" i="58" s="1"/>
  <c r="L115" i="58" s="1"/>
  <c r="H116" i="58"/>
  <c r="J116" i="58" s="1"/>
  <c r="H117" i="58"/>
  <c r="J117" i="58" s="1"/>
  <c r="H118" i="58"/>
  <c r="H119" i="58"/>
  <c r="J119" i="58" s="1"/>
  <c r="L119" i="58" s="1"/>
  <c r="H120" i="58"/>
  <c r="J120" i="58"/>
  <c r="H121" i="58"/>
  <c r="J121" i="58" s="1"/>
  <c r="H122" i="58"/>
  <c r="H123" i="58"/>
  <c r="J123" i="58" s="1"/>
  <c r="H124" i="58"/>
  <c r="H125" i="58"/>
  <c r="J125" i="58" s="1"/>
  <c r="H126" i="58"/>
  <c r="H127" i="58"/>
  <c r="J127" i="58" s="1"/>
  <c r="H128" i="58"/>
  <c r="J128" i="58" s="1"/>
  <c r="H129" i="58"/>
  <c r="J129" i="58" s="1"/>
  <c r="E3" i="58"/>
  <c r="AX3" i="58" s="1"/>
  <c r="E4" i="58"/>
  <c r="AX4" i="58" s="1"/>
  <c r="E5" i="58"/>
  <c r="AX5" i="58" s="1"/>
  <c r="E6" i="58"/>
  <c r="AX6" i="58" s="1"/>
  <c r="E7" i="58"/>
  <c r="E8" i="58"/>
  <c r="AH8" i="58" s="1"/>
  <c r="E9" i="58"/>
  <c r="AX9" i="58" s="1"/>
  <c r="E10" i="58"/>
  <c r="F10" i="58" s="1"/>
  <c r="G10" i="58" s="1"/>
  <c r="S10" i="58" s="1"/>
  <c r="E11" i="58"/>
  <c r="AX11" i="58" s="1"/>
  <c r="E12" i="58"/>
  <c r="E13" i="58"/>
  <c r="AX13" i="58" s="1"/>
  <c r="E14" i="58"/>
  <c r="AX14" i="58" s="1"/>
  <c r="E15" i="58"/>
  <c r="E16" i="58"/>
  <c r="E17" i="58"/>
  <c r="E18" i="58"/>
  <c r="AH18" i="58" s="1"/>
  <c r="E19" i="58"/>
  <c r="AX19" i="58" s="1"/>
  <c r="E20" i="58"/>
  <c r="AX20" i="58" s="1"/>
  <c r="E21" i="58"/>
  <c r="E22" i="58"/>
  <c r="AX22" i="58" s="1"/>
  <c r="E23" i="58"/>
  <c r="E24" i="58"/>
  <c r="E25" i="58"/>
  <c r="AX25" i="58" s="1"/>
  <c r="E26" i="58"/>
  <c r="F26" i="58" s="1"/>
  <c r="G26" i="58" s="1"/>
  <c r="AB26" i="58" s="1"/>
  <c r="E27" i="58"/>
  <c r="AX27" i="58" s="1"/>
  <c r="E28" i="58"/>
  <c r="E29" i="58"/>
  <c r="AH29" i="58" s="1"/>
  <c r="E30" i="58"/>
  <c r="AX30" i="58" s="1"/>
  <c r="E31" i="58"/>
  <c r="E32" i="58"/>
  <c r="E33" i="58"/>
  <c r="F33" i="58" s="1"/>
  <c r="G33" i="58" s="1"/>
  <c r="E34" i="58"/>
  <c r="AX34" i="58" s="1"/>
  <c r="E35" i="58"/>
  <c r="AX35" i="58" s="1"/>
  <c r="E36" i="58"/>
  <c r="AX36" i="58" s="1"/>
  <c r="E37" i="58"/>
  <c r="AX37" i="58" s="1"/>
  <c r="E38" i="58"/>
  <c r="AX38" i="58" s="1"/>
  <c r="E39" i="58"/>
  <c r="E40" i="58"/>
  <c r="E41" i="58"/>
  <c r="AX41" i="58" s="1"/>
  <c r="E42" i="58"/>
  <c r="AH42" i="58" s="1"/>
  <c r="E43" i="58"/>
  <c r="AH43" i="58" s="1"/>
  <c r="E44" i="58"/>
  <c r="AX44" i="58" s="1"/>
  <c r="E45" i="58"/>
  <c r="E46" i="58"/>
  <c r="AX46" i="58" s="1"/>
  <c r="E47" i="58"/>
  <c r="F47" i="58" s="1"/>
  <c r="G47" i="58" s="1"/>
  <c r="R47" i="58" s="1"/>
  <c r="E48" i="58"/>
  <c r="E49" i="58"/>
  <c r="AH49" i="58" s="1"/>
  <c r="E50" i="58"/>
  <c r="AX50" i="58" s="1"/>
  <c r="E51" i="58"/>
  <c r="AX51" i="58" s="1"/>
  <c r="E52" i="58"/>
  <c r="AX52" i="58" s="1"/>
  <c r="E53" i="58"/>
  <c r="AX53" i="58" s="1"/>
  <c r="E54" i="58"/>
  <c r="AX54" i="58" s="1"/>
  <c r="E55" i="58"/>
  <c r="AX55" i="58" s="1"/>
  <c r="E56" i="58"/>
  <c r="E57" i="58"/>
  <c r="AX57" i="58" s="1"/>
  <c r="E58" i="58"/>
  <c r="AX58" i="58" s="1"/>
  <c r="E59" i="58"/>
  <c r="AX59" i="58" s="1"/>
  <c r="E60" i="58"/>
  <c r="AX60" i="58" s="1"/>
  <c r="E61" i="58"/>
  <c r="E62" i="58"/>
  <c r="AX62" i="58" s="1"/>
  <c r="E63" i="58"/>
  <c r="E64" i="58"/>
  <c r="E65" i="58"/>
  <c r="AX65" i="58" s="1"/>
  <c r="E66" i="58"/>
  <c r="AG66" i="58" s="1"/>
  <c r="E67" i="58"/>
  <c r="AX67" i="58" s="1"/>
  <c r="E68" i="58"/>
  <c r="AX68" i="58" s="1"/>
  <c r="E69" i="58"/>
  <c r="AX69" i="58" s="1"/>
  <c r="E70" i="58"/>
  <c r="AX70" i="58" s="1"/>
  <c r="E71" i="58"/>
  <c r="AX71" i="58" s="1"/>
  <c r="E72" i="58"/>
  <c r="E73" i="58"/>
  <c r="AX73" i="58" s="1"/>
  <c r="E74" i="58"/>
  <c r="AX74" i="58" s="1"/>
  <c r="E75" i="58"/>
  <c r="AX75" i="58" s="1"/>
  <c r="E76" i="58"/>
  <c r="AX76" i="58" s="1"/>
  <c r="E77" i="58"/>
  <c r="AX77" i="58" s="1"/>
  <c r="E78" i="58"/>
  <c r="AX78" i="58" s="1"/>
  <c r="E79" i="58"/>
  <c r="AX79" i="58" s="1"/>
  <c r="E80" i="58"/>
  <c r="E81" i="58"/>
  <c r="AX81" i="58" s="1"/>
  <c r="E82" i="58"/>
  <c r="AX82" i="58" s="1"/>
  <c r="E83" i="58"/>
  <c r="AX83" i="58" s="1"/>
  <c r="E84" i="58"/>
  <c r="AX84" i="58" s="1"/>
  <c r="E85" i="58"/>
  <c r="AX85" i="58" s="1"/>
  <c r="E86" i="58"/>
  <c r="AX86" i="58" s="1"/>
  <c r="E87" i="58"/>
  <c r="E88" i="58"/>
  <c r="E89" i="58"/>
  <c r="AX89" i="58" s="1"/>
  <c r="E90" i="58"/>
  <c r="AX90" i="58" s="1"/>
  <c r="E91" i="58"/>
  <c r="AX91" i="58" s="1"/>
  <c r="E92" i="58"/>
  <c r="AX92" i="58" s="1"/>
  <c r="E93" i="58"/>
  <c r="AX93" i="58" s="1"/>
  <c r="E94" i="58"/>
  <c r="E95" i="58"/>
  <c r="E96" i="58"/>
  <c r="AX96" i="58" s="1"/>
  <c r="E97" i="58"/>
  <c r="AX97" i="58" s="1"/>
  <c r="E98" i="58"/>
  <c r="AX98" i="58" s="1"/>
  <c r="E99" i="58"/>
  <c r="AX99" i="58" s="1"/>
  <c r="E100" i="58"/>
  <c r="AX100" i="58" s="1"/>
  <c r="E101" i="58"/>
  <c r="AX101" i="58" s="1"/>
  <c r="E102" i="58"/>
  <c r="E103" i="58"/>
  <c r="AX103" i="58" s="1"/>
  <c r="E104" i="58"/>
  <c r="AX104" i="58" s="1"/>
  <c r="E105" i="58"/>
  <c r="AX105" i="58" s="1"/>
  <c r="E106" i="58"/>
  <c r="AX106" i="58" s="1"/>
  <c r="E107" i="58"/>
  <c r="AX107" i="58" s="1"/>
  <c r="E108" i="58"/>
  <c r="AX108" i="58" s="1"/>
  <c r="E109" i="58"/>
  <c r="AX109" i="58" s="1"/>
  <c r="E110" i="58"/>
  <c r="AX110" i="58" s="1"/>
  <c r="E111" i="58"/>
  <c r="AX111" i="58" s="1"/>
  <c r="E112" i="58"/>
  <c r="AX112" i="58" s="1"/>
  <c r="E113" i="58"/>
  <c r="AX113" i="58" s="1"/>
  <c r="E114" i="58"/>
  <c r="AX114" i="58" s="1"/>
  <c r="E115" i="58"/>
  <c r="AX115" i="58" s="1"/>
  <c r="E116" i="58"/>
  <c r="AX116" i="58" s="1"/>
  <c r="E117" i="58"/>
  <c r="AX117" i="58" s="1"/>
  <c r="E118" i="58"/>
  <c r="AX118" i="58" s="1"/>
  <c r="E119" i="58"/>
  <c r="AX119" i="58" s="1"/>
  <c r="E120" i="58"/>
  <c r="AX120" i="58" s="1"/>
  <c r="E121" i="58"/>
  <c r="AX121" i="58" s="1"/>
  <c r="E122" i="58"/>
  <c r="E123" i="58"/>
  <c r="AX123" i="58" s="1"/>
  <c r="E124" i="58"/>
  <c r="E125" i="58"/>
  <c r="AX125" i="58" s="1"/>
  <c r="E126" i="58"/>
  <c r="AX126" i="58" s="1"/>
  <c r="E127" i="58"/>
  <c r="AX127" i="58" s="1"/>
  <c r="E128" i="58"/>
  <c r="AX128" i="58" s="1"/>
  <c r="E129" i="58"/>
  <c r="AX129" i="58" s="1"/>
  <c r="E2" i="58"/>
  <c r="AE145" i="58" a="1"/>
  <c r="AE145" i="58" s="1"/>
  <c r="AE144" i="58" a="1"/>
  <c r="AE144" i="58" s="1"/>
  <c r="AE143" i="58" a="1"/>
  <c r="AE143" i="58" s="1"/>
  <c r="AE142" i="58" a="1"/>
  <c r="AE142" i="58"/>
  <c r="AE141" i="58" a="1"/>
  <c r="AE141" i="58" s="1"/>
  <c r="AE140" i="58" a="1"/>
  <c r="AE140" i="58" s="1"/>
  <c r="AE139" i="58" a="1"/>
  <c r="AE139" i="58" s="1"/>
  <c r="AE138" i="58" a="1"/>
  <c r="AE138" i="58" s="1"/>
  <c r="AE137" i="58" a="1"/>
  <c r="AE137" i="58" s="1"/>
  <c r="AE136" i="58" a="1"/>
  <c r="AE136" i="58" s="1"/>
  <c r="AE135" i="58" a="1"/>
  <c r="AE135" i="58" s="1"/>
  <c r="AE134" i="58" a="1"/>
  <c r="AE134" i="58" s="1"/>
  <c r="AE133" i="58" a="1"/>
  <c r="AE133" i="58" s="1"/>
  <c r="AE132" i="58" a="1"/>
  <c r="AE132" i="58" s="1"/>
  <c r="AE131" i="58" a="1"/>
  <c r="AE131" i="58" s="1"/>
  <c r="AE130" i="58" a="1"/>
  <c r="AE130" i="58" s="1"/>
  <c r="AT129" i="58"/>
  <c r="AR129" i="58"/>
  <c r="AO129" i="58"/>
  <c r="A129" i="58"/>
  <c r="AT128" i="58"/>
  <c r="AR128" i="58"/>
  <c r="AO128" i="58"/>
  <c r="AT127" i="58"/>
  <c r="AR127" i="58"/>
  <c r="AO127" i="58"/>
  <c r="AT126" i="58"/>
  <c r="AR126" i="58"/>
  <c r="AO126" i="58"/>
  <c r="J126" i="58"/>
  <c r="N126" i="58" s="1"/>
  <c r="D126" i="58"/>
  <c r="AT125" i="58"/>
  <c r="AR125" i="58"/>
  <c r="AO125" i="58"/>
  <c r="A125" i="58"/>
  <c r="AT124" i="58"/>
  <c r="AR124" i="58"/>
  <c r="AO124" i="58"/>
  <c r="J124" i="58"/>
  <c r="N124" i="58" s="1"/>
  <c r="AT123" i="58"/>
  <c r="AR123" i="58"/>
  <c r="AO123" i="58"/>
  <c r="D123" i="58"/>
  <c r="AT122" i="58"/>
  <c r="AR122" i="58"/>
  <c r="AO122" i="58"/>
  <c r="J122" i="58"/>
  <c r="M122" i="58" s="1"/>
  <c r="AT121" i="58"/>
  <c r="AR121" i="58"/>
  <c r="AO121" i="58"/>
  <c r="AT120" i="58"/>
  <c r="AR120" i="58"/>
  <c r="AO120" i="58"/>
  <c r="AT119" i="58"/>
  <c r="AR119" i="58"/>
  <c r="AO119" i="58"/>
  <c r="AT118" i="58"/>
  <c r="AR118" i="58"/>
  <c r="AO118" i="58"/>
  <c r="J118" i="58"/>
  <c r="N118" i="58" s="1"/>
  <c r="AT117" i="58"/>
  <c r="AR117" i="58"/>
  <c r="AO117" i="58"/>
  <c r="F117" i="58"/>
  <c r="G117" i="58" s="1"/>
  <c r="AT116" i="58"/>
  <c r="AR116" i="58"/>
  <c r="AO116" i="58"/>
  <c r="AT115" i="58"/>
  <c r="AR115" i="58"/>
  <c r="AO115" i="58"/>
  <c r="AT114" i="58"/>
  <c r="AR114" i="58"/>
  <c r="AO114" i="58"/>
  <c r="AT113" i="58"/>
  <c r="AR113" i="58"/>
  <c r="AO113" i="58"/>
  <c r="F113" i="58"/>
  <c r="G113" i="58" s="1"/>
  <c r="AA113" i="58" s="1"/>
  <c r="AT112" i="58"/>
  <c r="AR112" i="58"/>
  <c r="AO112" i="58"/>
  <c r="AT111" i="58"/>
  <c r="AR111" i="58"/>
  <c r="AO111" i="58"/>
  <c r="AT110" i="58"/>
  <c r="AR110" i="58"/>
  <c r="AO110" i="58"/>
  <c r="J110" i="58"/>
  <c r="L110" i="58" s="1"/>
  <c r="AT109" i="58"/>
  <c r="AR109" i="58"/>
  <c r="AO109" i="58"/>
  <c r="J109" i="58"/>
  <c r="L109" i="58" s="1"/>
  <c r="AT108" i="58"/>
  <c r="AR108" i="58"/>
  <c r="AO108" i="58"/>
  <c r="F108" i="58"/>
  <c r="G108" i="58" s="1"/>
  <c r="P108" i="58" s="1"/>
  <c r="AT107" i="58"/>
  <c r="AR107" i="58"/>
  <c r="AO107" i="58"/>
  <c r="AT106" i="58"/>
  <c r="AR106" i="58"/>
  <c r="AO106" i="58"/>
  <c r="AT105" i="58"/>
  <c r="AR105" i="58"/>
  <c r="AO105" i="58"/>
  <c r="AT104" i="58"/>
  <c r="AR104" i="58"/>
  <c r="AO104" i="58"/>
  <c r="AT103" i="58"/>
  <c r="AR103" i="58"/>
  <c r="AO103" i="58"/>
  <c r="J103" i="58"/>
  <c r="M103" i="58" s="1"/>
  <c r="F103" i="58"/>
  <c r="G103" i="58" s="1"/>
  <c r="AT102" i="58"/>
  <c r="AR102" i="58"/>
  <c r="AO102" i="58"/>
  <c r="J102" i="58"/>
  <c r="N102" i="58" s="1"/>
  <c r="AT101" i="58"/>
  <c r="AR101" i="58"/>
  <c r="AO101" i="58"/>
  <c r="J101" i="58"/>
  <c r="F101" i="58"/>
  <c r="G101" i="58" s="1"/>
  <c r="AA101" i="58" s="1"/>
  <c r="AT100" i="58"/>
  <c r="AR100" i="58"/>
  <c r="AO100" i="58"/>
  <c r="AT99" i="58"/>
  <c r="AR99" i="58"/>
  <c r="AO99" i="58"/>
  <c r="AT98" i="58"/>
  <c r="AR98" i="58"/>
  <c r="AO98" i="58"/>
  <c r="AT97" i="58"/>
  <c r="AR97" i="58"/>
  <c r="AO97" i="58"/>
  <c r="AT96" i="58"/>
  <c r="AR96" i="58"/>
  <c r="AO96" i="58"/>
  <c r="AT95" i="58"/>
  <c r="AR95" i="58"/>
  <c r="AO95" i="58"/>
  <c r="AT94" i="58"/>
  <c r="AR94" i="58"/>
  <c r="AO94" i="58"/>
  <c r="J94" i="58"/>
  <c r="N94" i="58" s="1"/>
  <c r="D94" i="58"/>
  <c r="AT93" i="58"/>
  <c r="AR93" i="58"/>
  <c r="AO93" i="58"/>
  <c r="AT92" i="58"/>
  <c r="AR92" i="58"/>
  <c r="AO92" i="58"/>
  <c r="AT91" i="58"/>
  <c r="AR91" i="58"/>
  <c r="AO91" i="58"/>
  <c r="D91" i="58"/>
  <c r="A91" i="58"/>
  <c r="AT90" i="58"/>
  <c r="AR90" i="58"/>
  <c r="AO90" i="58"/>
  <c r="AT89" i="58"/>
  <c r="AR89" i="58"/>
  <c r="AO89" i="58"/>
  <c r="AT88" i="58"/>
  <c r="AR88" i="58"/>
  <c r="AO88" i="58"/>
  <c r="AT87" i="58"/>
  <c r="AR87" i="58"/>
  <c r="AO87" i="58"/>
  <c r="AT86" i="58"/>
  <c r="AR86" i="58"/>
  <c r="AO86" i="58"/>
  <c r="J86" i="58"/>
  <c r="AT85" i="58"/>
  <c r="AR85" i="58"/>
  <c r="AO85" i="58"/>
  <c r="AT84" i="58"/>
  <c r="AR84" i="58"/>
  <c r="AO84" i="58"/>
  <c r="F84" i="58"/>
  <c r="G84" i="58" s="1"/>
  <c r="AT83" i="58"/>
  <c r="AR83" i="58"/>
  <c r="AO83" i="58"/>
  <c r="F83" i="58"/>
  <c r="G83" i="58" s="1"/>
  <c r="AB83" i="58" s="1"/>
  <c r="AT82" i="58"/>
  <c r="AR82" i="58"/>
  <c r="AO82" i="58"/>
  <c r="AT81" i="58"/>
  <c r="AR81" i="58"/>
  <c r="AO81" i="58"/>
  <c r="AT80" i="58"/>
  <c r="AR80" i="58"/>
  <c r="AO80" i="58"/>
  <c r="AT79" i="58"/>
  <c r="AR79" i="58"/>
  <c r="AO79" i="58"/>
  <c r="J79" i="58"/>
  <c r="AT78" i="58"/>
  <c r="AR78" i="58"/>
  <c r="AO78" i="58"/>
  <c r="J78" i="58"/>
  <c r="L78" i="58" s="1"/>
  <c r="AT77" i="58"/>
  <c r="AR77" i="58"/>
  <c r="AO77" i="58"/>
  <c r="AT76" i="58"/>
  <c r="AR76" i="58"/>
  <c r="AO76" i="58"/>
  <c r="AT75" i="58"/>
  <c r="AR75" i="58"/>
  <c r="AO75" i="58"/>
  <c r="AT74" i="58"/>
  <c r="AR74" i="58"/>
  <c r="AO74" i="58"/>
  <c r="J74" i="58"/>
  <c r="N74" i="58" s="1"/>
  <c r="AT73" i="58"/>
  <c r="AO73" i="58"/>
  <c r="AT72" i="58"/>
  <c r="AO72" i="58"/>
  <c r="AT71" i="58"/>
  <c r="AO71" i="58"/>
  <c r="J71" i="58"/>
  <c r="L71" i="58" s="1"/>
  <c r="AT70" i="58"/>
  <c r="AO70" i="58"/>
  <c r="J70" i="58"/>
  <c r="N70" i="58" s="1"/>
  <c r="AT69" i="58"/>
  <c r="AO69" i="58"/>
  <c r="F69" i="58"/>
  <c r="G69" i="58" s="1"/>
  <c r="V69" i="58" s="1"/>
  <c r="AY69" i="58" s="1"/>
  <c r="AG69" i="58"/>
  <c r="AT68" i="58"/>
  <c r="AO68" i="58"/>
  <c r="AT67" i="58"/>
  <c r="AO67" i="58"/>
  <c r="AG67" i="58"/>
  <c r="AT66" i="58"/>
  <c r="AO66" i="58"/>
  <c r="AT65" i="58"/>
  <c r="AT64" i="58"/>
  <c r="AH64" i="58"/>
  <c r="D64" i="58"/>
  <c r="A64" i="58"/>
  <c r="AT63" i="58"/>
  <c r="J63" i="58"/>
  <c r="M63" i="58" s="1"/>
  <c r="AT62" i="58"/>
  <c r="AH62" i="58"/>
  <c r="F62" i="58"/>
  <c r="G62" i="58" s="1"/>
  <c r="AT61" i="58"/>
  <c r="AT60" i="58"/>
  <c r="F60" i="58"/>
  <c r="G60" i="58" s="1"/>
  <c r="AU60" i="58" s="1"/>
  <c r="AT59" i="58"/>
  <c r="A59" i="58"/>
  <c r="AT58" i="58"/>
  <c r="AT57" i="58"/>
  <c r="AT56" i="58"/>
  <c r="AT55" i="58"/>
  <c r="J55" i="58"/>
  <c r="AT54" i="58"/>
  <c r="AT53" i="58"/>
  <c r="AT52" i="58"/>
  <c r="AT51" i="58"/>
  <c r="AT50" i="58"/>
  <c r="J50" i="58"/>
  <c r="N50" i="58" s="1"/>
  <c r="AT49" i="58"/>
  <c r="AJ49" i="58"/>
  <c r="AL49" i="58" s="1"/>
  <c r="A49" i="58"/>
  <c r="AT48" i="58"/>
  <c r="AJ48" i="58"/>
  <c r="AL48" i="58" s="1"/>
  <c r="AH48" i="58"/>
  <c r="AT47" i="58"/>
  <c r="AJ47" i="58"/>
  <c r="AL47" i="58" s="1"/>
  <c r="AT46" i="58"/>
  <c r="AJ46" i="58"/>
  <c r="AL46" i="58" s="1"/>
  <c r="AH46" i="58"/>
  <c r="AT45" i="58"/>
  <c r="AJ45" i="58"/>
  <c r="AL45" i="58" s="1"/>
  <c r="J45" i="58"/>
  <c r="L45" i="58" s="1"/>
  <c r="AT44" i="58"/>
  <c r="AJ44" i="58"/>
  <c r="AL44" i="58" s="1"/>
  <c r="AT43" i="58"/>
  <c r="AJ43" i="58"/>
  <c r="AL43" i="58" s="1"/>
  <c r="AT42" i="58"/>
  <c r="AJ42" i="58"/>
  <c r="AL42" i="58" s="1"/>
  <c r="J42" i="58"/>
  <c r="AT41" i="58"/>
  <c r="AJ41" i="58"/>
  <c r="AK41" i="58" s="1"/>
  <c r="J41" i="58"/>
  <c r="L41" i="58" s="1"/>
  <c r="F41" i="58"/>
  <c r="G41" i="58"/>
  <c r="Y41" i="58" s="1"/>
  <c r="AT40" i="58"/>
  <c r="AJ40" i="58"/>
  <c r="AK40" i="58" s="1"/>
  <c r="AT39" i="58"/>
  <c r="AJ39" i="58"/>
  <c r="AK39" i="58" s="1"/>
  <c r="J39" i="58"/>
  <c r="AT38" i="58"/>
  <c r="AJ38" i="58"/>
  <c r="AK38" i="58" s="1"/>
  <c r="AT37" i="58"/>
  <c r="AJ37" i="58"/>
  <c r="AK37" i="58" s="1"/>
  <c r="A37" i="58"/>
  <c r="D37" i="58"/>
  <c r="AT36" i="58"/>
  <c r="AJ36" i="58"/>
  <c r="AK36" i="58" s="1"/>
  <c r="F36" i="58"/>
  <c r="G36" i="58" s="1"/>
  <c r="U36" i="58" s="1"/>
  <c r="AH36" i="58"/>
  <c r="D36" i="58"/>
  <c r="A36" i="58"/>
  <c r="AT35" i="58"/>
  <c r="AJ35" i="58"/>
  <c r="AK35" i="58" s="1"/>
  <c r="AT34" i="58"/>
  <c r="AJ34" i="58"/>
  <c r="AK34" i="58" s="1"/>
  <c r="J34" i="58"/>
  <c r="L34" i="58" s="1"/>
  <c r="AT33" i="58"/>
  <c r="AT32" i="58"/>
  <c r="D32" i="58"/>
  <c r="A32" i="58"/>
  <c r="AT31" i="58"/>
  <c r="J31" i="58"/>
  <c r="M31" i="58" s="1"/>
  <c r="AT30" i="58"/>
  <c r="AT29" i="58"/>
  <c r="D29" i="58"/>
  <c r="AT28" i="58"/>
  <c r="AH28" i="58"/>
  <c r="F28" i="58"/>
  <c r="G28" i="58" s="1"/>
  <c r="D28" i="58"/>
  <c r="A28" i="58"/>
  <c r="AT27" i="58"/>
  <c r="F27" i="58"/>
  <c r="G27" i="58" s="1"/>
  <c r="R27" i="58" s="1"/>
  <c r="D27" i="58"/>
  <c r="A27" i="58"/>
  <c r="AT26" i="58"/>
  <c r="AT25" i="58"/>
  <c r="AO25" i="58"/>
  <c r="A25" i="58"/>
  <c r="AT24" i="58"/>
  <c r="AO24" i="58"/>
  <c r="AH24" i="58"/>
  <c r="D24" i="58"/>
  <c r="A24" i="58"/>
  <c r="AT23" i="58"/>
  <c r="AO23" i="58"/>
  <c r="J23" i="58"/>
  <c r="AT22" i="58"/>
  <c r="AO22" i="58"/>
  <c r="J22" i="58"/>
  <c r="M22" i="58" s="1"/>
  <c r="AT21" i="58"/>
  <c r="AO21" i="58"/>
  <c r="AT20" i="58"/>
  <c r="AO20" i="58"/>
  <c r="AH20" i="58"/>
  <c r="AT19" i="58"/>
  <c r="AO19" i="58"/>
  <c r="AH19" i="58"/>
  <c r="AT18" i="58"/>
  <c r="AO18" i="58"/>
  <c r="AT17" i="58"/>
  <c r="AO17" i="58"/>
  <c r="J17" i="58"/>
  <c r="F17" i="58"/>
  <c r="G17" i="58" s="1"/>
  <c r="AH17" i="58"/>
  <c r="D17" i="58"/>
  <c r="A17" i="58"/>
  <c r="AT16" i="58"/>
  <c r="AO16" i="58"/>
  <c r="D16" i="58"/>
  <c r="AT15" i="58"/>
  <c r="AO15" i="58"/>
  <c r="J15" i="58"/>
  <c r="M15" i="58" s="1"/>
  <c r="D15" i="58"/>
  <c r="AT14" i="58"/>
  <c r="AO14" i="58"/>
  <c r="AH14" i="58"/>
  <c r="F14" i="58"/>
  <c r="G14" i="58" s="1"/>
  <c r="D14" i="58"/>
  <c r="AT13" i="58"/>
  <c r="AO13" i="58"/>
  <c r="AT12" i="58"/>
  <c r="AO12" i="58"/>
  <c r="AT11" i="58"/>
  <c r="AO11" i="58"/>
  <c r="D11" i="58"/>
  <c r="AT10" i="58"/>
  <c r="AO10" i="58"/>
  <c r="AT9" i="58"/>
  <c r="AO9" i="58"/>
  <c r="J9" i="58"/>
  <c r="D9" i="58"/>
  <c r="AT8" i="58"/>
  <c r="AO8" i="58"/>
  <c r="D8" i="58"/>
  <c r="A8" i="58"/>
  <c r="AT7" i="58"/>
  <c r="AO7" i="58"/>
  <c r="J7" i="58"/>
  <c r="N7" i="58" s="1"/>
  <c r="AT6" i="58"/>
  <c r="AO6" i="58"/>
  <c r="F6" i="58"/>
  <c r="G6" i="58" s="1"/>
  <c r="D6" i="58"/>
  <c r="A6" i="58"/>
  <c r="AT5" i="58"/>
  <c r="AO5" i="58"/>
  <c r="AH5" i="58"/>
  <c r="AT4" i="58"/>
  <c r="AO4" i="58"/>
  <c r="AT3" i="58"/>
  <c r="AO3" i="58"/>
  <c r="D3" i="58"/>
  <c r="AT2" i="58"/>
  <c r="AO2" i="58"/>
  <c r="AC2" i="58"/>
  <c r="H2" i="57"/>
  <c r="J2" i="57" s="1"/>
  <c r="H3" i="57"/>
  <c r="J3" i="57" s="1"/>
  <c r="H4" i="57"/>
  <c r="J4" i="57" s="1"/>
  <c r="L4" i="57" s="1"/>
  <c r="H5" i="57"/>
  <c r="J5" i="57" s="1"/>
  <c r="N5" i="57" s="1"/>
  <c r="H6" i="57"/>
  <c r="J6" i="57" s="1"/>
  <c r="H7" i="57"/>
  <c r="J7" i="57" s="1"/>
  <c r="H8" i="57"/>
  <c r="J8" i="57" s="1"/>
  <c r="H9" i="57"/>
  <c r="J9" i="57" s="1"/>
  <c r="H10" i="57"/>
  <c r="H11" i="57"/>
  <c r="J11" i="57" s="1"/>
  <c r="L11" i="57" s="1"/>
  <c r="H12" i="57"/>
  <c r="J12" i="57" s="1"/>
  <c r="N12" i="57" s="1"/>
  <c r="H13" i="57"/>
  <c r="J13" i="57" s="1"/>
  <c r="H14" i="57"/>
  <c r="J14" i="57" s="1"/>
  <c r="L14" i="57" s="1"/>
  <c r="H15" i="57"/>
  <c r="J15" i="57" s="1"/>
  <c r="H16" i="57"/>
  <c r="J16" i="57" s="1"/>
  <c r="H17" i="57"/>
  <c r="J17" i="57" s="1"/>
  <c r="H18" i="57"/>
  <c r="H19" i="57"/>
  <c r="J19" i="57" s="1"/>
  <c r="H20" i="57"/>
  <c r="J20" i="57" s="1"/>
  <c r="H21" i="57"/>
  <c r="J21" i="57" s="1"/>
  <c r="L21" i="57" s="1"/>
  <c r="H22" i="57"/>
  <c r="J22" i="57" s="1"/>
  <c r="N22" i="57" s="1"/>
  <c r="H23" i="57"/>
  <c r="J23" i="57" s="1"/>
  <c r="H24" i="57"/>
  <c r="J24" i="57" s="1"/>
  <c r="N24" i="57" s="1"/>
  <c r="H25" i="57"/>
  <c r="J25" i="57" s="1"/>
  <c r="H26" i="57"/>
  <c r="J26" i="57" s="1"/>
  <c r="H27" i="57"/>
  <c r="J27" i="57" s="1"/>
  <c r="H28" i="57"/>
  <c r="J28" i="57" s="1"/>
  <c r="N28" i="57" s="1"/>
  <c r="H29" i="57"/>
  <c r="J29" i="57" s="1"/>
  <c r="N29" i="57" s="1"/>
  <c r="H30" i="57"/>
  <c r="J30" i="57" s="1"/>
  <c r="H31" i="57"/>
  <c r="J31" i="57" s="1"/>
  <c r="H32" i="57"/>
  <c r="J32" i="57" s="1"/>
  <c r="M32" i="57" s="1"/>
  <c r="H33" i="57"/>
  <c r="J33" i="57" s="1"/>
  <c r="H34" i="57"/>
  <c r="J34" i="57" s="1"/>
  <c r="H35" i="57"/>
  <c r="J35" i="57" s="1"/>
  <c r="H36" i="57"/>
  <c r="J36" i="57" s="1"/>
  <c r="N36" i="57" s="1"/>
  <c r="H37" i="57"/>
  <c r="J37" i="57" s="1"/>
  <c r="H38" i="57"/>
  <c r="J38" i="57" s="1"/>
  <c r="N38" i="57" s="1"/>
  <c r="H39" i="57"/>
  <c r="J39" i="57" s="1"/>
  <c r="H40" i="57"/>
  <c r="J40" i="57" s="1"/>
  <c r="H41" i="57"/>
  <c r="J41" i="57" s="1"/>
  <c r="H42" i="57"/>
  <c r="J42" i="57" s="1"/>
  <c r="N42" i="57" s="1"/>
  <c r="H43" i="57"/>
  <c r="J43" i="57" s="1"/>
  <c r="M43" i="57" s="1"/>
  <c r="H44" i="57"/>
  <c r="J44" i="57" s="1"/>
  <c r="H45" i="57"/>
  <c r="J45" i="57" s="1"/>
  <c r="N45" i="57" s="1"/>
  <c r="H46" i="57"/>
  <c r="J46" i="57" s="1"/>
  <c r="L46" i="57" s="1"/>
  <c r="H47" i="57"/>
  <c r="J47" i="57" s="1"/>
  <c r="N47" i="57" s="1"/>
  <c r="H48" i="57"/>
  <c r="J48" i="57" s="1"/>
  <c r="H49" i="57"/>
  <c r="J49" i="57" s="1"/>
  <c r="M49" i="57" s="1"/>
  <c r="H50" i="57"/>
  <c r="J50" i="57" s="1"/>
  <c r="N50" i="57" s="1"/>
  <c r="H51" i="57"/>
  <c r="J51" i="57" s="1"/>
  <c r="N51" i="57" s="1"/>
  <c r="H52" i="57"/>
  <c r="J52" i="57" s="1"/>
  <c r="H53" i="57"/>
  <c r="J53" i="57" s="1"/>
  <c r="L53" i="57" s="1"/>
  <c r="H54" i="57"/>
  <c r="J54" i="57" s="1"/>
  <c r="M54" i="57" s="1"/>
  <c r="H55" i="57"/>
  <c r="J55" i="57" s="1"/>
  <c r="H56" i="57"/>
  <c r="J56" i="57" s="1"/>
  <c r="M56" i="57" s="1"/>
  <c r="H57" i="57"/>
  <c r="J57" i="57" s="1"/>
  <c r="H58" i="57"/>
  <c r="J58" i="57" s="1"/>
  <c r="M58" i="57" s="1"/>
  <c r="H59" i="57"/>
  <c r="J59" i="57" s="1"/>
  <c r="H60" i="57"/>
  <c r="J60" i="57" s="1"/>
  <c r="H61" i="57"/>
  <c r="J61" i="57" s="1"/>
  <c r="M61" i="57" s="1"/>
  <c r="H62" i="57"/>
  <c r="J62" i="57" s="1"/>
  <c r="H63" i="57"/>
  <c r="J63" i="57" s="1"/>
  <c r="L63" i="57" s="1"/>
  <c r="H64" i="57"/>
  <c r="J64" i="57" s="1"/>
  <c r="M64" i="57" s="1"/>
  <c r="H65" i="57"/>
  <c r="J65" i="57" s="1"/>
  <c r="H66" i="57"/>
  <c r="J66" i="57" s="1"/>
  <c r="N66" i="57" s="1"/>
  <c r="H67" i="57"/>
  <c r="J67" i="57" s="1"/>
  <c r="H68" i="57"/>
  <c r="H69" i="57"/>
  <c r="J69" i="57" s="1"/>
  <c r="N69" i="57" s="1"/>
  <c r="H70" i="57"/>
  <c r="J70" i="57" s="1"/>
  <c r="H71" i="57"/>
  <c r="J71" i="57" s="1"/>
  <c r="H72" i="57"/>
  <c r="J72" i="57" s="1"/>
  <c r="H73" i="57"/>
  <c r="J73" i="57" s="1"/>
  <c r="H74" i="57"/>
  <c r="J74" i="57" s="1"/>
  <c r="H75" i="57"/>
  <c r="J75" i="57" s="1"/>
  <c r="L75" i="57" s="1"/>
  <c r="H76" i="57"/>
  <c r="J76" i="57" s="1"/>
  <c r="M76" i="57" s="1"/>
  <c r="H77" i="57"/>
  <c r="H78" i="57"/>
  <c r="J78" i="57" s="1"/>
  <c r="L78" i="57" s="1"/>
  <c r="H79" i="57"/>
  <c r="J79" i="57" s="1"/>
  <c r="P79" i="57" s="1"/>
  <c r="H80" i="57"/>
  <c r="J80" i="57"/>
  <c r="H81" i="57"/>
  <c r="H82" i="57"/>
  <c r="J82" i="57" s="1"/>
  <c r="H83" i="57"/>
  <c r="J83" i="57" s="1"/>
  <c r="H84" i="57"/>
  <c r="J84" i="57" s="1"/>
  <c r="M84" i="57" s="1"/>
  <c r="H85" i="57"/>
  <c r="J85" i="57" s="1"/>
  <c r="W85" i="57" s="1"/>
  <c r="H86" i="57"/>
  <c r="J86" i="57" s="1"/>
  <c r="H87" i="57"/>
  <c r="J87" i="57" s="1"/>
  <c r="H88" i="57"/>
  <c r="J88" i="57" s="1"/>
  <c r="H89" i="57"/>
  <c r="J89" i="57" s="1"/>
  <c r="L89" i="57" s="1"/>
  <c r="H90" i="57"/>
  <c r="J90" i="57" s="1"/>
  <c r="L90" i="57" s="1"/>
  <c r="H91" i="57"/>
  <c r="J91" i="57" s="1"/>
  <c r="H92" i="57"/>
  <c r="J92" i="57" s="1"/>
  <c r="H93" i="57"/>
  <c r="J93" i="57" s="1"/>
  <c r="Q93" i="57" s="1"/>
  <c r="BA93" i="57" s="1"/>
  <c r="BB93" i="57" s="1"/>
  <c r="H94" i="57"/>
  <c r="J94" i="57" s="1"/>
  <c r="H95" i="57"/>
  <c r="J95" i="57" s="1"/>
  <c r="L95" i="57" s="1"/>
  <c r="H96" i="57"/>
  <c r="J96" i="57" s="1"/>
  <c r="H97" i="57"/>
  <c r="J97" i="57" s="1"/>
  <c r="L97" i="57" s="1"/>
  <c r="H98" i="57"/>
  <c r="J98" i="57" s="1"/>
  <c r="H99" i="57"/>
  <c r="J99" i="57" s="1"/>
  <c r="H100" i="57"/>
  <c r="J100" i="57" s="1"/>
  <c r="N100" i="57" s="1"/>
  <c r="H101" i="57"/>
  <c r="J101" i="57" s="1"/>
  <c r="M101" i="57" s="1"/>
  <c r="H102" i="57"/>
  <c r="J102" i="57" s="1"/>
  <c r="Z102" i="57" s="1"/>
  <c r="AZ102" i="57" s="1"/>
  <c r="H103" i="57"/>
  <c r="J103" i="57" s="1"/>
  <c r="N103" i="57" s="1"/>
  <c r="H104" i="57"/>
  <c r="J104" i="57" s="1"/>
  <c r="H105" i="57"/>
  <c r="J105" i="57" s="1"/>
  <c r="H106" i="57"/>
  <c r="J106" i="57" s="1"/>
  <c r="H107" i="57"/>
  <c r="J107" i="57" s="1"/>
  <c r="H108" i="57"/>
  <c r="J108" i="57" s="1"/>
  <c r="L108" i="57" s="1"/>
  <c r="H109" i="57"/>
  <c r="J109" i="57" s="1"/>
  <c r="H110" i="57"/>
  <c r="J110" i="57" s="1"/>
  <c r="M110" i="57" s="1"/>
  <c r="H111" i="57"/>
  <c r="J111" i="57" s="1"/>
  <c r="H112" i="57"/>
  <c r="J112" i="57" s="1"/>
  <c r="H113" i="57"/>
  <c r="J113" i="57" s="1"/>
  <c r="M113" i="57" s="1"/>
  <c r="H114" i="57"/>
  <c r="J114" i="57" s="1"/>
  <c r="M114" i="57" s="1"/>
  <c r="H115" i="57"/>
  <c r="J115" i="57" s="1"/>
  <c r="H116" i="57"/>
  <c r="J116" i="57" s="1"/>
  <c r="N116" i="57" s="1"/>
  <c r="H117" i="57"/>
  <c r="J117" i="57" s="1"/>
  <c r="AA117" i="57" s="1"/>
  <c r="H118" i="57"/>
  <c r="J118" i="57" s="1"/>
  <c r="H119" i="57"/>
  <c r="J119" i="57" s="1"/>
  <c r="M119" i="57" s="1"/>
  <c r="H120" i="57"/>
  <c r="H121" i="57"/>
  <c r="J121" i="57" s="1"/>
  <c r="H122" i="57"/>
  <c r="H123" i="57"/>
  <c r="J123" i="57" s="1"/>
  <c r="L123" i="57" s="1"/>
  <c r="H124" i="57"/>
  <c r="J124" i="57" s="1"/>
  <c r="H125" i="57"/>
  <c r="J125" i="57" s="1"/>
  <c r="N125" i="57" s="1"/>
  <c r="H126" i="57"/>
  <c r="J126" i="57" s="1"/>
  <c r="N126" i="57" s="1"/>
  <c r="H127" i="57"/>
  <c r="J127" i="57" s="1"/>
  <c r="L127" i="57" s="1"/>
  <c r="H128" i="57"/>
  <c r="J128" i="57" s="1"/>
  <c r="N128" i="57" s="1"/>
  <c r="H129" i="57"/>
  <c r="J129" i="57" s="1"/>
  <c r="E3" i="57"/>
  <c r="AX3" i="57" s="1"/>
  <c r="E4" i="57"/>
  <c r="AX4" i="57" s="1"/>
  <c r="E5" i="57"/>
  <c r="AX5" i="57" s="1"/>
  <c r="E6" i="57"/>
  <c r="AH6" i="57" s="1"/>
  <c r="E7" i="57"/>
  <c r="AX7" i="57" s="1"/>
  <c r="E8" i="57"/>
  <c r="E9" i="57"/>
  <c r="AX9" i="57" s="1"/>
  <c r="E10" i="57"/>
  <c r="AX10" i="57" s="1"/>
  <c r="E11" i="57"/>
  <c r="AH11" i="57" s="1"/>
  <c r="E12" i="57"/>
  <c r="AX12" i="57" s="1"/>
  <c r="E13" i="57"/>
  <c r="AX13" i="57" s="1"/>
  <c r="E14" i="57"/>
  <c r="E15" i="57"/>
  <c r="E16" i="57"/>
  <c r="AX16" i="57" s="1"/>
  <c r="E17" i="57"/>
  <c r="AX17" i="57" s="1"/>
  <c r="E18" i="57"/>
  <c r="AX18" i="57" s="1"/>
  <c r="E19" i="57"/>
  <c r="AX19" i="57" s="1"/>
  <c r="E20" i="57"/>
  <c r="AX20" i="57" s="1"/>
  <c r="E21" i="57"/>
  <c r="AX21" i="57" s="1"/>
  <c r="E22" i="57"/>
  <c r="E23" i="57"/>
  <c r="AX23" i="57" s="1"/>
  <c r="E24" i="57"/>
  <c r="E25" i="57"/>
  <c r="AX25" i="57" s="1"/>
  <c r="E26" i="57"/>
  <c r="AX26" i="57" s="1"/>
  <c r="E27" i="57"/>
  <c r="AX27" i="57" s="1"/>
  <c r="E28" i="57"/>
  <c r="AX28" i="57" s="1"/>
  <c r="E29" i="57"/>
  <c r="AX29" i="57" s="1"/>
  <c r="E30" i="57"/>
  <c r="E31" i="57"/>
  <c r="E32" i="57"/>
  <c r="E33" i="57"/>
  <c r="AX33" i="57" s="1"/>
  <c r="F33" i="57"/>
  <c r="G33" i="57" s="1"/>
  <c r="E34" i="57"/>
  <c r="AX34" i="57" s="1"/>
  <c r="E35" i="57"/>
  <c r="AX35" i="57" s="1"/>
  <c r="E36" i="57"/>
  <c r="E37" i="57"/>
  <c r="E38" i="57"/>
  <c r="E39" i="57"/>
  <c r="F39" i="57" s="1"/>
  <c r="G39" i="57" s="1"/>
  <c r="E40" i="57"/>
  <c r="AX40" i="57" s="1"/>
  <c r="E41" i="57"/>
  <c r="AX41" i="57" s="1"/>
  <c r="E42" i="57"/>
  <c r="F42" i="57" s="1"/>
  <c r="G42" i="57" s="1"/>
  <c r="E43" i="57"/>
  <c r="AX43" i="57" s="1"/>
  <c r="E44" i="57"/>
  <c r="AX44" i="57" s="1"/>
  <c r="E45" i="57"/>
  <c r="AH45" i="57" s="1"/>
  <c r="E46" i="57"/>
  <c r="E47" i="57"/>
  <c r="AX47" i="57" s="1"/>
  <c r="E48" i="57"/>
  <c r="AX48" i="57" s="1"/>
  <c r="E49" i="57"/>
  <c r="AX49" i="57" s="1"/>
  <c r="E50" i="57"/>
  <c r="AX50" i="57" s="1"/>
  <c r="F50" i="57"/>
  <c r="G50" i="57" s="1"/>
  <c r="S50" i="57" s="1"/>
  <c r="E51" i="57"/>
  <c r="AX51" i="57" s="1"/>
  <c r="E52" i="57"/>
  <c r="E53" i="57"/>
  <c r="E54" i="57"/>
  <c r="E55" i="57"/>
  <c r="E56" i="57"/>
  <c r="AX56" i="57" s="1"/>
  <c r="E57" i="57"/>
  <c r="AX57" i="57" s="1"/>
  <c r="E58" i="57"/>
  <c r="AX58" i="57" s="1"/>
  <c r="E59" i="57"/>
  <c r="AX59" i="57" s="1"/>
  <c r="E60" i="57"/>
  <c r="AG60" i="57" s="1"/>
  <c r="E61" i="57"/>
  <c r="E62" i="57"/>
  <c r="E63" i="57"/>
  <c r="AX63" i="57" s="1"/>
  <c r="E64" i="57"/>
  <c r="AX64" i="57" s="1"/>
  <c r="E65" i="57"/>
  <c r="AX65" i="57" s="1"/>
  <c r="AH65" i="57"/>
  <c r="E66" i="57"/>
  <c r="AX66" i="57" s="1"/>
  <c r="E67" i="57"/>
  <c r="E68" i="57"/>
  <c r="E69" i="57"/>
  <c r="E70" i="57"/>
  <c r="AX70" i="57" s="1"/>
  <c r="E71" i="57"/>
  <c r="AX71" i="57" s="1"/>
  <c r="E72" i="57"/>
  <c r="AX72" i="57" s="1"/>
  <c r="E73" i="57"/>
  <c r="AX73" i="57" s="1"/>
  <c r="E74" i="57"/>
  <c r="AX74" i="57" s="1"/>
  <c r="E75" i="57"/>
  <c r="AX75" i="57" s="1"/>
  <c r="E76" i="57"/>
  <c r="AX76" i="57" s="1"/>
  <c r="E77" i="57"/>
  <c r="E78" i="57"/>
  <c r="AX78" i="57" s="1"/>
  <c r="E79" i="57"/>
  <c r="AX79" i="57" s="1"/>
  <c r="E80" i="57"/>
  <c r="AX80" i="57" s="1"/>
  <c r="E81" i="57"/>
  <c r="AX81" i="57" s="1"/>
  <c r="E82" i="57"/>
  <c r="AX82" i="57" s="1"/>
  <c r="E83" i="57"/>
  <c r="E84" i="57"/>
  <c r="AX84" i="57" s="1"/>
  <c r="E85" i="57"/>
  <c r="AX85" i="57" s="1"/>
  <c r="E86" i="57"/>
  <c r="AX86" i="57" s="1"/>
  <c r="E87" i="57"/>
  <c r="AX87" i="57" s="1"/>
  <c r="E88" i="57"/>
  <c r="AX88" i="57" s="1"/>
  <c r="E89" i="57"/>
  <c r="AX89" i="57" s="1"/>
  <c r="E90" i="57"/>
  <c r="AX90" i="57" s="1"/>
  <c r="E91" i="57"/>
  <c r="AX91" i="57" s="1"/>
  <c r="E92" i="57"/>
  <c r="AX92" i="57" s="1"/>
  <c r="E93" i="57"/>
  <c r="AX93" i="57" s="1"/>
  <c r="E94" i="57"/>
  <c r="AX94" i="57" s="1"/>
  <c r="E95" i="57"/>
  <c r="AX95" i="57" s="1"/>
  <c r="E96" i="57"/>
  <c r="AX96" i="57" s="1"/>
  <c r="E97" i="57"/>
  <c r="AX97" i="57" s="1"/>
  <c r="E98" i="57"/>
  <c r="AX98" i="57" s="1"/>
  <c r="E99" i="57"/>
  <c r="E100" i="57"/>
  <c r="AX100" i="57" s="1"/>
  <c r="E101" i="57"/>
  <c r="AX101" i="57" s="1"/>
  <c r="E102" i="57"/>
  <c r="AX102" i="57" s="1"/>
  <c r="E103" i="57"/>
  <c r="E104" i="57"/>
  <c r="AX104" i="57" s="1"/>
  <c r="E105" i="57"/>
  <c r="AX105" i="57" s="1"/>
  <c r="E106" i="57"/>
  <c r="AX106" i="57" s="1"/>
  <c r="E107" i="57"/>
  <c r="AX107" i="57" s="1"/>
  <c r="E108" i="57"/>
  <c r="AX108" i="57" s="1"/>
  <c r="E109" i="57"/>
  <c r="AX109" i="57" s="1"/>
  <c r="E110" i="57"/>
  <c r="AX110" i="57" s="1"/>
  <c r="E111" i="57"/>
  <c r="AX111" i="57" s="1"/>
  <c r="E112" i="57"/>
  <c r="AX112" i="57" s="1"/>
  <c r="E113" i="57"/>
  <c r="AX113" i="57" s="1"/>
  <c r="E114" i="57"/>
  <c r="E115" i="57"/>
  <c r="AX115" i="57" s="1"/>
  <c r="E116" i="57"/>
  <c r="AX116" i="57" s="1"/>
  <c r="E117" i="57"/>
  <c r="AX117" i="57" s="1"/>
  <c r="E118" i="57"/>
  <c r="AX118" i="57" s="1"/>
  <c r="E119" i="57"/>
  <c r="E120" i="57"/>
  <c r="AX120" i="57" s="1"/>
  <c r="E121" i="57"/>
  <c r="AX121" i="57" s="1"/>
  <c r="E122" i="57"/>
  <c r="AX122" i="57" s="1"/>
  <c r="E123" i="57"/>
  <c r="AX123" i="57" s="1"/>
  <c r="E124" i="57"/>
  <c r="AX124" i="57" s="1"/>
  <c r="E125" i="57"/>
  <c r="AX125" i="57" s="1"/>
  <c r="E126" i="57"/>
  <c r="E127" i="57"/>
  <c r="AX127" i="57" s="1"/>
  <c r="E128" i="57"/>
  <c r="AX128" i="57" s="1"/>
  <c r="E129" i="57"/>
  <c r="AX129" i="57" s="1"/>
  <c r="E2" i="57"/>
  <c r="F2" i="57" s="1"/>
  <c r="G2" i="57" s="1"/>
  <c r="AE145" i="57" a="1"/>
  <c r="AE145" i="57" s="1"/>
  <c r="AE144" i="57" a="1"/>
  <c r="AE144" i="57" s="1"/>
  <c r="AE143" i="57" a="1"/>
  <c r="AE143" i="57" s="1"/>
  <c r="AE142" i="57" a="1"/>
  <c r="AE142" i="57" s="1"/>
  <c r="AE141" i="57" a="1"/>
  <c r="AE141" i="57" s="1"/>
  <c r="AE140" i="57" a="1"/>
  <c r="AE140" i="57" s="1"/>
  <c r="AE139" i="57" a="1"/>
  <c r="AE139" i="57" s="1"/>
  <c r="AE138" i="57" a="1"/>
  <c r="AE138" i="57" s="1"/>
  <c r="AE137" i="57" a="1"/>
  <c r="AE137" i="57" s="1"/>
  <c r="AE136" i="57" a="1"/>
  <c r="AE136" i="57" s="1"/>
  <c r="AE135" i="57" a="1"/>
  <c r="AE135" i="57" s="1"/>
  <c r="AE134" i="57" a="1"/>
  <c r="AE134" i="57" s="1"/>
  <c r="AE133" i="57" a="1"/>
  <c r="AE133" i="57" s="1"/>
  <c r="AE132" i="57" a="1"/>
  <c r="AE132" i="57" s="1"/>
  <c r="AE131" i="57" a="1"/>
  <c r="AE131" i="57" s="1"/>
  <c r="AE130" i="57" a="1"/>
  <c r="AE130" i="57" s="1"/>
  <c r="AT129" i="57"/>
  <c r="AR129" i="57"/>
  <c r="AO129" i="57"/>
  <c r="AT128" i="57"/>
  <c r="AR128" i="57"/>
  <c r="AO128" i="57"/>
  <c r="AT127" i="57"/>
  <c r="AR127" i="57"/>
  <c r="AO127" i="57"/>
  <c r="AT126" i="57"/>
  <c r="AR126" i="57"/>
  <c r="AO126" i="57"/>
  <c r="AT125" i="57"/>
  <c r="AR125" i="57"/>
  <c r="AO125" i="57"/>
  <c r="AT124" i="57"/>
  <c r="AR124" i="57"/>
  <c r="AO124" i="57"/>
  <c r="AT123" i="57"/>
  <c r="AR123" i="57"/>
  <c r="AO123" i="57"/>
  <c r="AT122" i="57"/>
  <c r="AR122" i="57"/>
  <c r="AO122" i="57"/>
  <c r="J122" i="57"/>
  <c r="N122" i="57" s="1"/>
  <c r="M122" i="57"/>
  <c r="AT121" i="57"/>
  <c r="AR121" i="57"/>
  <c r="AO121" i="57"/>
  <c r="AT120" i="57"/>
  <c r="AR120" i="57"/>
  <c r="AO120" i="57"/>
  <c r="J120" i="57"/>
  <c r="N120" i="57" s="1"/>
  <c r="AT119" i="57"/>
  <c r="AR119" i="57"/>
  <c r="AO119" i="57"/>
  <c r="AT118" i="57"/>
  <c r="AR118" i="57"/>
  <c r="AO118" i="57"/>
  <c r="AT117" i="57"/>
  <c r="AR117" i="57"/>
  <c r="AO117" i="57"/>
  <c r="AT116" i="57"/>
  <c r="AR116" i="57"/>
  <c r="AO116" i="57"/>
  <c r="AT115" i="57"/>
  <c r="AR115" i="57"/>
  <c r="AO115" i="57"/>
  <c r="AT114" i="57"/>
  <c r="AR114" i="57"/>
  <c r="AO114" i="57"/>
  <c r="AT113" i="57"/>
  <c r="AR113" i="57"/>
  <c r="AO113" i="57"/>
  <c r="AT112" i="57"/>
  <c r="AR112" i="57"/>
  <c r="AO112" i="57"/>
  <c r="AT111" i="57"/>
  <c r="AR111" i="57"/>
  <c r="AO111" i="57"/>
  <c r="AT110" i="57"/>
  <c r="AR110" i="57"/>
  <c r="AO110" i="57"/>
  <c r="AT109" i="57"/>
  <c r="AR109" i="57"/>
  <c r="AO109" i="57"/>
  <c r="AT108" i="57"/>
  <c r="AR108" i="57"/>
  <c r="AO108" i="57"/>
  <c r="M108" i="57"/>
  <c r="AT107" i="57"/>
  <c r="AR107" i="57"/>
  <c r="AO107" i="57"/>
  <c r="AT106" i="57"/>
  <c r="AR106" i="57"/>
  <c r="AO106" i="57"/>
  <c r="AT105" i="57"/>
  <c r="AR105" i="57"/>
  <c r="AO105" i="57"/>
  <c r="AT104" i="57"/>
  <c r="AR104" i="57"/>
  <c r="AO104" i="57"/>
  <c r="AT103" i="57"/>
  <c r="AR103" i="57"/>
  <c r="AO103" i="57"/>
  <c r="AT102" i="57"/>
  <c r="AR102" i="57"/>
  <c r="AO102" i="57"/>
  <c r="F102" i="57"/>
  <c r="G102" i="57" s="1"/>
  <c r="AT101" i="57"/>
  <c r="AR101" i="57"/>
  <c r="AO101" i="57"/>
  <c r="AT100" i="57"/>
  <c r="AR100" i="57"/>
  <c r="AO100" i="57"/>
  <c r="A100" i="57"/>
  <c r="AT99" i="57"/>
  <c r="AR99" i="57"/>
  <c r="AO99" i="57"/>
  <c r="AT98" i="57"/>
  <c r="AR98" i="57"/>
  <c r="AO98" i="57"/>
  <c r="AT97" i="57"/>
  <c r="AR97" i="57"/>
  <c r="AO97" i="57"/>
  <c r="AT96" i="57"/>
  <c r="AR96" i="57"/>
  <c r="AO96" i="57"/>
  <c r="AT95" i="57"/>
  <c r="AR95" i="57"/>
  <c r="AO95" i="57"/>
  <c r="AT94" i="57"/>
  <c r="AR94" i="57"/>
  <c r="AO94" i="57"/>
  <c r="F94" i="57"/>
  <c r="G94" i="57" s="1"/>
  <c r="S94" i="57" s="1"/>
  <c r="AT93" i="57"/>
  <c r="AR93" i="57"/>
  <c r="AO93" i="57"/>
  <c r="F93" i="57"/>
  <c r="G93" i="57" s="1"/>
  <c r="AT92" i="57"/>
  <c r="AR92" i="57"/>
  <c r="AO92" i="57"/>
  <c r="AT91" i="57"/>
  <c r="AR91" i="57"/>
  <c r="AO91" i="57"/>
  <c r="AT90" i="57"/>
  <c r="AR90" i="57"/>
  <c r="AO90" i="57"/>
  <c r="AT89" i="57"/>
  <c r="AR89" i="57"/>
  <c r="AO89" i="57"/>
  <c r="AT88" i="57"/>
  <c r="AR88" i="57"/>
  <c r="AO88" i="57"/>
  <c r="AT87" i="57"/>
  <c r="AR87" i="57"/>
  <c r="AO87" i="57"/>
  <c r="AT86" i="57"/>
  <c r="AR86" i="57"/>
  <c r="AO86" i="57"/>
  <c r="AT85" i="57"/>
  <c r="AR85" i="57"/>
  <c r="AO85" i="57"/>
  <c r="F85" i="57"/>
  <c r="G85" i="57" s="1"/>
  <c r="AT84" i="57"/>
  <c r="AR84" i="57"/>
  <c r="AO84" i="57"/>
  <c r="AT83" i="57"/>
  <c r="AR83" i="57"/>
  <c r="AO83" i="57"/>
  <c r="AT82" i="57"/>
  <c r="AR82" i="57"/>
  <c r="AO82" i="57"/>
  <c r="AT81" i="57"/>
  <c r="AR81" i="57"/>
  <c r="AO81" i="57"/>
  <c r="J81" i="57"/>
  <c r="AT80" i="57"/>
  <c r="AR80" i="57"/>
  <c r="AO80" i="57"/>
  <c r="AT79" i="57"/>
  <c r="AR79" i="57"/>
  <c r="AO79" i="57"/>
  <c r="AT78" i="57"/>
  <c r="AR78" i="57"/>
  <c r="AO78" i="57"/>
  <c r="F78" i="57"/>
  <c r="G78" i="57" s="1"/>
  <c r="AT77" i="57"/>
  <c r="AR77" i="57"/>
  <c r="AO77" i="57"/>
  <c r="J77" i="57"/>
  <c r="N77" i="57" s="1"/>
  <c r="AT76" i="57"/>
  <c r="AR76" i="57"/>
  <c r="AO76" i="57"/>
  <c r="AT75" i="57"/>
  <c r="AR75" i="57"/>
  <c r="AO75" i="57"/>
  <c r="AT74" i="57"/>
  <c r="AR74" i="57"/>
  <c r="AO74" i="57"/>
  <c r="AT73" i="57"/>
  <c r="AO73" i="57"/>
  <c r="AT72" i="57"/>
  <c r="AO72" i="57"/>
  <c r="F72" i="57"/>
  <c r="G72" i="57" s="1"/>
  <c r="P72" i="57" s="1"/>
  <c r="AT71" i="57"/>
  <c r="AO71" i="57"/>
  <c r="D71" i="57"/>
  <c r="A71" i="57"/>
  <c r="AT70" i="57"/>
  <c r="AO70" i="57"/>
  <c r="AG70" i="57"/>
  <c r="F70" i="57"/>
  <c r="G70" i="57" s="1"/>
  <c r="S70" i="57" s="1"/>
  <c r="AT69" i="57"/>
  <c r="AO69" i="57"/>
  <c r="D69" i="57"/>
  <c r="A69" i="57"/>
  <c r="AT68" i="57"/>
  <c r="AO68" i="57"/>
  <c r="J68" i="57"/>
  <c r="N68" i="57" s="1"/>
  <c r="A68" i="57"/>
  <c r="AT67" i="57"/>
  <c r="AO67" i="57"/>
  <c r="AT66" i="57"/>
  <c r="AO66" i="57"/>
  <c r="AT65" i="57"/>
  <c r="AT64" i="57"/>
  <c r="F64" i="57"/>
  <c r="G64" i="57" s="1"/>
  <c r="AT63" i="57"/>
  <c r="AH63" i="57"/>
  <c r="F63" i="57"/>
  <c r="G63" i="57" s="1"/>
  <c r="W63" i="57" s="1"/>
  <c r="AT62" i="57"/>
  <c r="AT61" i="57"/>
  <c r="AT60" i="57"/>
  <c r="AT59" i="57"/>
  <c r="AT58" i="57"/>
  <c r="AT57" i="57"/>
  <c r="AT56" i="57"/>
  <c r="AT55" i="57"/>
  <c r="AH55" i="57"/>
  <c r="AT54" i="57"/>
  <c r="AT53" i="57"/>
  <c r="AT52" i="57"/>
  <c r="AT51" i="57"/>
  <c r="AT50" i="57"/>
  <c r="AH50" i="57"/>
  <c r="AT49" i="57"/>
  <c r="AJ49" i="57"/>
  <c r="AL49" i="57" s="1"/>
  <c r="AT48" i="57"/>
  <c r="AJ48" i="57"/>
  <c r="AL48" i="57" s="1"/>
  <c r="F48" i="57"/>
  <c r="G48" i="57" s="1"/>
  <c r="AT47" i="57"/>
  <c r="AJ47" i="57"/>
  <c r="AL47" i="57" s="1"/>
  <c r="AT46" i="57"/>
  <c r="AJ46" i="57"/>
  <c r="AL46" i="57" s="1"/>
  <c r="AT45" i="57"/>
  <c r="AJ45" i="57"/>
  <c r="AL45" i="57" s="1"/>
  <c r="AT44" i="57"/>
  <c r="AJ44" i="57"/>
  <c r="AL44" i="57" s="1"/>
  <c r="AT43" i="57"/>
  <c r="AJ43" i="57"/>
  <c r="AL43" i="57" s="1"/>
  <c r="AT42" i="57"/>
  <c r="AJ42" i="57"/>
  <c r="AL42" i="57" s="1"/>
  <c r="AT41" i="57"/>
  <c r="AJ41" i="57"/>
  <c r="AK41" i="57" s="1"/>
  <c r="AT40" i="57"/>
  <c r="AJ40" i="57"/>
  <c r="AK40" i="57" s="1"/>
  <c r="F40" i="57"/>
  <c r="G40" i="57" s="1"/>
  <c r="Q40" i="57" s="1"/>
  <c r="BA40" i="57" s="1"/>
  <c r="AT39" i="57"/>
  <c r="AJ39" i="57"/>
  <c r="AK39" i="57" s="1"/>
  <c r="AT38" i="57"/>
  <c r="AJ38" i="57"/>
  <c r="AK38" i="57" s="1"/>
  <c r="AT37" i="57"/>
  <c r="AJ37" i="57"/>
  <c r="AK37" i="57" s="1"/>
  <c r="AT36" i="57"/>
  <c r="AJ36" i="57"/>
  <c r="AK36" i="57" s="1"/>
  <c r="AT35" i="57"/>
  <c r="AJ35" i="57"/>
  <c r="AK35" i="57" s="1"/>
  <c r="AT34" i="57"/>
  <c r="AJ34" i="57"/>
  <c r="AK34" i="57" s="1"/>
  <c r="AT33" i="57"/>
  <c r="AH33" i="57"/>
  <c r="AT32" i="57"/>
  <c r="D32" i="57"/>
  <c r="AT31" i="57"/>
  <c r="D31" i="57"/>
  <c r="AT30" i="57"/>
  <c r="AT29" i="57"/>
  <c r="AT28" i="57"/>
  <c r="AT27" i="57"/>
  <c r="AT26" i="57"/>
  <c r="AH26" i="57"/>
  <c r="AT25" i="57"/>
  <c r="AO25" i="57"/>
  <c r="AT24" i="57"/>
  <c r="AO24" i="57"/>
  <c r="AT23" i="57"/>
  <c r="AO23" i="57"/>
  <c r="AT22" i="57"/>
  <c r="AO22" i="57"/>
  <c r="A22" i="57"/>
  <c r="AT21" i="57"/>
  <c r="AO21" i="57"/>
  <c r="AT20" i="57"/>
  <c r="AO20" i="57"/>
  <c r="D20" i="57"/>
  <c r="A20" i="57"/>
  <c r="AT19" i="57"/>
  <c r="AO19" i="57"/>
  <c r="D19" i="57"/>
  <c r="A19" i="57"/>
  <c r="AT18" i="57"/>
  <c r="AO18" i="57"/>
  <c r="J18" i="57"/>
  <c r="L18" i="57" s="1"/>
  <c r="AT17" i="57"/>
  <c r="AO17" i="57"/>
  <c r="AT16" i="57"/>
  <c r="AO16" i="57"/>
  <c r="AT15" i="57"/>
  <c r="AO15" i="57"/>
  <c r="D15" i="57"/>
  <c r="AT14" i="57"/>
  <c r="AO14" i="57"/>
  <c r="AT13" i="57"/>
  <c r="AO13" i="57"/>
  <c r="AT12" i="57"/>
  <c r="AO12" i="57"/>
  <c r="A12" i="57"/>
  <c r="AT11" i="57"/>
  <c r="AO11" i="57"/>
  <c r="D11" i="57"/>
  <c r="AT10" i="57"/>
  <c r="AO10" i="57"/>
  <c r="J10" i="57"/>
  <c r="L10" i="57" s="1"/>
  <c r="AT9" i="57"/>
  <c r="AO9" i="57"/>
  <c r="AT8" i="57"/>
  <c r="AO8" i="57"/>
  <c r="AT7" i="57"/>
  <c r="AO7" i="57"/>
  <c r="D7" i="57"/>
  <c r="AT6" i="57"/>
  <c r="AO6" i="57"/>
  <c r="AT5" i="57"/>
  <c r="AO5" i="57"/>
  <c r="A5" i="57"/>
  <c r="D5" i="57"/>
  <c r="AT4" i="57"/>
  <c r="AO4" i="57"/>
  <c r="AT3" i="57"/>
  <c r="AO3" i="57"/>
  <c r="F3" i="57"/>
  <c r="G3" i="57" s="1"/>
  <c r="R3" i="57" s="1"/>
  <c r="AH3" i="57"/>
  <c r="D3" i="57"/>
  <c r="A3" i="57"/>
  <c r="AT2" i="57"/>
  <c r="AO2" i="57"/>
  <c r="AC2" i="57"/>
  <c r="D2" i="57"/>
  <c r="H2" i="56"/>
  <c r="J2" i="56" s="1"/>
  <c r="H3" i="56"/>
  <c r="J3" i="56" s="1"/>
  <c r="L3" i="56" s="1"/>
  <c r="H4" i="56"/>
  <c r="J4" i="56" s="1"/>
  <c r="H5" i="56"/>
  <c r="J5" i="56" s="1"/>
  <c r="H6" i="56"/>
  <c r="J6" i="56" s="1"/>
  <c r="H7" i="56"/>
  <c r="J7" i="56" s="1"/>
  <c r="N7" i="56" s="1"/>
  <c r="H8" i="56"/>
  <c r="H9" i="56"/>
  <c r="J9" i="56" s="1"/>
  <c r="H10" i="56"/>
  <c r="J10" i="56" s="1"/>
  <c r="H11" i="56"/>
  <c r="J11" i="56" s="1"/>
  <c r="N11" i="56" s="1"/>
  <c r="H12" i="56"/>
  <c r="J12" i="56" s="1"/>
  <c r="H13" i="56"/>
  <c r="J13" i="56" s="1"/>
  <c r="H14" i="56"/>
  <c r="J14" i="56" s="1"/>
  <c r="L14" i="56" s="1"/>
  <c r="H15" i="56"/>
  <c r="J15" i="56" s="1"/>
  <c r="H16" i="56"/>
  <c r="J16" i="56" s="1"/>
  <c r="H17" i="56"/>
  <c r="J17" i="56" s="1"/>
  <c r="H18" i="56"/>
  <c r="J18" i="56" s="1"/>
  <c r="H19" i="56"/>
  <c r="J19" i="56" s="1"/>
  <c r="H20" i="56"/>
  <c r="J20" i="56" s="1"/>
  <c r="H21" i="56"/>
  <c r="J21" i="56" s="1"/>
  <c r="H22" i="56"/>
  <c r="J22" i="56" s="1"/>
  <c r="H23" i="56"/>
  <c r="H24" i="56"/>
  <c r="J24" i="56" s="1"/>
  <c r="H25" i="56"/>
  <c r="J25" i="56" s="1"/>
  <c r="H26" i="56"/>
  <c r="H27" i="56"/>
  <c r="J27" i="56" s="1"/>
  <c r="N27" i="56" s="1"/>
  <c r="H28" i="56"/>
  <c r="J28" i="56" s="1"/>
  <c r="H29" i="56"/>
  <c r="J29" i="56" s="1"/>
  <c r="H30" i="56"/>
  <c r="J30" i="56" s="1"/>
  <c r="H31" i="56"/>
  <c r="J31" i="56" s="1"/>
  <c r="H32" i="56"/>
  <c r="J32" i="56" s="1"/>
  <c r="H33" i="56"/>
  <c r="J33" i="56" s="1"/>
  <c r="L33" i="56" s="1"/>
  <c r="H34" i="56"/>
  <c r="J34" i="56" s="1"/>
  <c r="H35" i="56"/>
  <c r="J35" i="56" s="1"/>
  <c r="M35" i="56" s="1"/>
  <c r="H36" i="56"/>
  <c r="H37" i="56"/>
  <c r="J37" i="56" s="1"/>
  <c r="H38" i="56"/>
  <c r="J38" i="56" s="1"/>
  <c r="H39" i="56"/>
  <c r="J39" i="56" s="1"/>
  <c r="L39" i="56" s="1"/>
  <c r="H40" i="56"/>
  <c r="J40" i="56" s="1"/>
  <c r="H41" i="56"/>
  <c r="J41" i="56" s="1"/>
  <c r="H42" i="56"/>
  <c r="J42" i="56" s="1"/>
  <c r="H43" i="56"/>
  <c r="J43" i="56" s="1"/>
  <c r="H44" i="56"/>
  <c r="J44" i="56" s="1"/>
  <c r="H45" i="56"/>
  <c r="J45" i="56" s="1"/>
  <c r="H46" i="56"/>
  <c r="J46" i="56" s="1"/>
  <c r="H47" i="56"/>
  <c r="J47" i="56" s="1"/>
  <c r="N47" i="56" s="1"/>
  <c r="H48" i="56"/>
  <c r="J48" i="56" s="1"/>
  <c r="H49" i="56"/>
  <c r="J49" i="56" s="1"/>
  <c r="H50" i="56"/>
  <c r="J50" i="56" s="1"/>
  <c r="L50" i="56" s="1"/>
  <c r="H51" i="56"/>
  <c r="J51" i="56" s="1"/>
  <c r="H52" i="56"/>
  <c r="J52" i="56" s="1"/>
  <c r="N52" i="56" s="1"/>
  <c r="H53" i="56"/>
  <c r="J53" i="56" s="1"/>
  <c r="H54" i="56"/>
  <c r="H55" i="56"/>
  <c r="J55" i="56" s="1"/>
  <c r="H56" i="56"/>
  <c r="J56" i="56" s="1"/>
  <c r="H57" i="56"/>
  <c r="J57" i="56" s="1"/>
  <c r="H58" i="56"/>
  <c r="J58" i="56" s="1"/>
  <c r="H59" i="56"/>
  <c r="J59" i="56" s="1"/>
  <c r="H60" i="56"/>
  <c r="J60" i="56" s="1"/>
  <c r="H61" i="56"/>
  <c r="J61" i="56" s="1"/>
  <c r="H62" i="56"/>
  <c r="J62" i="56" s="1"/>
  <c r="H63" i="56"/>
  <c r="H64" i="56"/>
  <c r="J64" i="56" s="1"/>
  <c r="H65" i="56"/>
  <c r="J65" i="56"/>
  <c r="AA65" i="56" s="1"/>
  <c r="H66" i="56"/>
  <c r="J66" i="56" s="1"/>
  <c r="N66" i="56" s="1"/>
  <c r="H67" i="56"/>
  <c r="J67" i="56" s="1"/>
  <c r="N67" i="56" s="1"/>
  <c r="H68" i="56"/>
  <c r="H69" i="56"/>
  <c r="J69" i="56" s="1"/>
  <c r="H70" i="56"/>
  <c r="J70" i="56" s="1"/>
  <c r="H71" i="56"/>
  <c r="J71" i="56" s="1"/>
  <c r="H72" i="56"/>
  <c r="J72" i="56"/>
  <c r="L72" i="56" s="1"/>
  <c r="H73" i="56"/>
  <c r="J73" i="56" s="1"/>
  <c r="P73" i="56" s="1"/>
  <c r="H74" i="56"/>
  <c r="H75" i="56"/>
  <c r="H76" i="56"/>
  <c r="J76" i="56" s="1"/>
  <c r="H77" i="56"/>
  <c r="H78" i="56"/>
  <c r="J78" i="56" s="1"/>
  <c r="H79" i="56"/>
  <c r="J79" i="56" s="1"/>
  <c r="L79" i="56" s="1"/>
  <c r="H80" i="56"/>
  <c r="J80" i="56" s="1"/>
  <c r="H81" i="56"/>
  <c r="J81" i="56" s="1"/>
  <c r="M81" i="56" s="1"/>
  <c r="H82" i="56"/>
  <c r="J82" i="56" s="1"/>
  <c r="N82" i="56" s="1"/>
  <c r="H83" i="56"/>
  <c r="H84" i="56"/>
  <c r="H85" i="56"/>
  <c r="J85" i="56" s="1"/>
  <c r="H86" i="56"/>
  <c r="J86" i="56" s="1"/>
  <c r="H87" i="56"/>
  <c r="J87" i="56" s="1"/>
  <c r="H88" i="56"/>
  <c r="J88" i="56" s="1"/>
  <c r="H89" i="56"/>
  <c r="J89" i="56" s="1"/>
  <c r="H90" i="56"/>
  <c r="J90" i="56" s="1"/>
  <c r="M90" i="56" s="1"/>
  <c r="H91" i="56"/>
  <c r="J91" i="56" s="1"/>
  <c r="L91" i="56" s="1"/>
  <c r="H92" i="56"/>
  <c r="J92" i="56" s="1"/>
  <c r="M92" i="56" s="1"/>
  <c r="H93" i="56"/>
  <c r="J93" i="56" s="1"/>
  <c r="L93" i="56" s="1"/>
  <c r="H94" i="56"/>
  <c r="J94" i="56" s="1"/>
  <c r="H95" i="56"/>
  <c r="J95" i="56" s="1"/>
  <c r="M95" i="56" s="1"/>
  <c r="H96" i="56"/>
  <c r="J96" i="56" s="1"/>
  <c r="H97" i="56"/>
  <c r="J97" i="56" s="1"/>
  <c r="H98" i="56"/>
  <c r="J98" i="56" s="1"/>
  <c r="H99" i="56"/>
  <c r="J99" i="56" s="1"/>
  <c r="H100" i="56"/>
  <c r="J100" i="56" s="1"/>
  <c r="H101" i="56"/>
  <c r="H102" i="56"/>
  <c r="J102" i="56" s="1"/>
  <c r="H103" i="56"/>
  <c r="J103" i="56" s="1"/>
  <c r="L103" i="56" s="1"/>
  <c r="H104" i="56"/>
  <c r="J104" i="56" s="1"/>
  <c r="H105" i="56"/>
  <c r="J105" i="56" s="1"/>
  <c r="H106" i="56"/>
  <c r="H107" i="56"/>
  <c r="J107" i="56" s="1"/>
  <c r="L107" i="56" s="1"/>
  <c r="H108" i="56"/>
  <c r="J108" i="56" s="1"/>
  <c r="AA108" i="56" s="1"/>
  <c r="H109" i="56"/>
  <c r="H110" i="56"/>
  <c r="J110" i="56" s="1"/>
  <c r="H111" i="56"/>
  <c r="J111" i="56" s="1"/>
  <c r="L111" i="56" s="1"/>
  <c r="H112" i="56"/>
  <c r="J112" i="56" s="1"/>
  <c r="H113" i="56"/>
  <c r="J113" i="56"/>
  <c r="H114" i="56"/>
  <c r="J114" i="56" s="1"/>
  <c r="H115" i="56"/>
  <c r="J115" i="56" s="1"/>
  <c r="H116" i="56"/>
  <c r="J116" i="56" s="1"/>
  <c r="L116" i="56" s="1"/>
  <c r="H117" i="56"/>
  <c r="J117" i="56" s="1"/>
  <c r="N117" i="56" s="1"/>
  <c r="H118" i="56"/>
  <c r="J118" i="56" s="1"/>
  <c r="M118" i="56" s="1"/>
  <c r="H119" i="56"/>
  <c r="J119" i="56" s="1"/>
  <c r="H120" i="56"/>
  <c r="H121" i="56"/>
  <c r="J121" i="56" s="1"/>
  <c r="H122" i="56"/>
  <c r="J122" i="56" s="1"/>
  <c r="N122" i="56" s="1"/>
  <c r="H123" i="56"/>
  <c r="J123" i="56" s="1"/>
  <c r="N123" i="56" s="1"/>
  <c r="H124" i="56"/>
  <c r="H125" i="56"/>
  <c r="J125" i="56" s="1"/>
  <c r="H126" i="56"/>
  <c r="J126" i="56" s="1"/>
  <c r="M126" i="56" s="1"/>
  <c r="H127" i="56"/>
  <c r="H128" i="56"/>
  <c r="J128" i="56" s="1"/>
  <c r="H129" i="56"/>
  <c r="J129" i="56" s="1"/>
  <c r="L129" i="56" s="1"/>
  <c r="E3" i="56"/>
  <c r="AX3" i="56" s="1"/>
  <c r="E4" i="56"/>
  <c r="F4" i="56" s="1"/>
  <c r="G4" i="56" s="1"/>
  <c r="E5" i="56"/>
  <c r="AX5" i="56" s="1"/>
  <c r="E6" i="56"/>
  <c r="E7" i="56"/>
  <c r="AX7" i="56" s="1"/>
  <c r="E8" i="56"/>
  <c r="AX8" i="56" s="1"/>
  <c r="E9" i="56"/>
  <c r="AX9" i="56" s="1"/>
  <c r="E10" i="56"/>
  <c r="AX10" i="56" s="1"/>
  <c r="E11" i="56"/>
  <c r="AX11" i="56" s="1"/>
  <c r="E12" i="56"/>
  <c r="AX12" i="56" s="1"/>
  <c r="E13" i="56"/>
  <c r="E14" i="56"/>
  <c r="E15" i="56"/>
  <c r="AX15" i="56" s="1"/>
  <c r="E16" i="56"/>
  <c r="AX16" i="56" s="1"/>
  <c r="E17" i="56"/>
  <c r="AX17" i="56" s="1"/>
  <c r="E18" i="56"/>
  <c r="E19" i="56"/>
  <c r="AX19" i="56" s="1"/>
  <c r="E20" i="56"/>
  <c r="AX20" i="56" s="1"/>
  <c r="E21" i="56"/>
  <c r="E22" i="56"/>
  <c r="AX22" i="56" s="1"/>
  <c r="E23" i="56"/>
  <c r="AX23" i="56" s="1"/>
  <c r="E24" i="56"/>
  <c r="AX24" i="56" s="1"/>
  <c r="E25" i="56"/>
  <c r="E26" i="56"/>
  <c r="AX26" i="56" s="1"/>
  <c r="E27" i="56"/>
  <c r="AX27" i="56" s="1"/>
  <c r="E28" i="56"/>
  <c r="AX28" i="56" s="1"/>
  <c r="E29" i="56"/>
  <c r="E30" i="56"/>
  <c r="AX30" i="56" s="1"/>
  <c r="E31" i="56"/>
  <c r="E32" i="56"/>
  <c r="AX32" i="56" s="1"/>
  <c r="E33" i="56"/>
  <c r="AX33" i="56" s="1"/>
  <c r="E34" i="56"/>
  <c r="AX34" i="56" s="1"/>
  <c r="E35" i="56"/>
  <c r="AX35" i="56" s="1"/>
  <c r="E36" i="56"/>
  <c r="AX36" i="56" s="1"/>
  <c r="E37" i="56"/>
  <c r="AX37" i="56" s="1"/>
  <c r="E38" i="56"/>
  <c r="E39" i="56"/>
  <c r="E40" i="56"/>
  <c r="AX40" i="56" s="1"/>
  <c r="E41" i="56"/>
  <c r="AX41" i="56" s="1"/>
  <c r="E42" i="56"/>
  <c r="AX42" i="56" s="1"/>
  <c r="E43" i="56"/>
  <c r="AX43" i="56" s="1"/>
  <c r="E44" i="56"/>
  <c r="AX44" i="56" s="1"/>
  <c r="E45" i="56"/>
  <c r="AX45" i="56" s="1"/>
  <c r="E46" i="56"/>
  <c r="E47" i="56"/>
  <c r="E48" i="56"/>
  <c r="AX48" i="56" s="1"/>
  <c r="E49" i="56"/>
  <c r="AX49" i="56" s="1"/>
  <c r="E50" i="56"/>
  <c r="AX50" i="56" s="1"/>
  <c r="E51" i="56"/>
  <c r="AX51" i="56" s="1"/>
  <c r="E52" i="56"/>
  <c r="AX52" i="56" s="1"/>
  <c r="E53" i="56"/>
  <c r="AX53" i="56" s="1"/>
  <c r="E54" i="56"/>
  <c r="E55" i="56"/>
  <c r="AX55" i="56" s="1"/>
  <c r="E56" i="56"/>
  <c r="AX56" i="56" s="1"/>
  <c r="E57" i="56"/>
  <c r="AX57" i="56" s="1"/>
  <c r="E58" i="56"/>
  <c r="E59" i="56"/>
  <c r="AX59" i="56" s="1"/>
  <c r="E60" i="56"/>
  <c r="AX60" i="56" s="1"/>
  <c r="E61" i="56"/>
  <c r="E62" i="56"/>
  <c r="AX62" i="56" s="1"/>
  <c r="E63" i="56"/>
  <c r="E64" i="56"/>
  <c r="AH64" i="56" s="1"/>
  <c r="E65" i="56"/>
  <c r="AX65" i="56" s="1"/>
  <c r="E66" i="56"/>
  <c r="AX66" i="56" s="1"/>
  <c r="E67" i="56"/>
  <c r="AX67" i="56" s="1"/>
  <c r="E68" i="56"/>
  <c r="AX68" i="56" s="1"/>
  <c r="E69" i="56"/>
  <c r="E70" i="56"/>
  <c r="E71" i="56"/>
  <c r="AX71" i="56" s="1"/>
  <c r="E72" i="56"/>
  <c r="AX72" i="56" s="1"/>
  <c r="E73" i="56"/>
  <c r="AX73" i="56" s="1"/>
  <c r="E74" i="56"/>
  <c r="AX74" i="56" s="1"/>
  <c r="E75" i="56"/>
  <c r="AX75" i="56" s="1"/>
  <c r="E76" i="56"/>
  <c r="AX76" i="56" s="1"/>
  <c r="E77" i="56"/>
  <c r="AX77" i="56" s="1"/>
  <c r="E78" i="56"/>
  <c r="E79" i="56"/>
  <c r="E80" i="56"/>
  <c r="AX80" i="56" s="1"/>
  <c r="E81" i="56"/>
  <c r="AX81" i="56" s="1"/>
  <c r="E82" i="56"/>
  <c r="AX82" i="56" s="1"/>
  <c r="E83" i="56"/>
  <c r="E84" i="56"/>
  <c r="AX84" i="56" s="1"/>
  <c r="E85" i="56"/>
  <c r="E86" i="56"/>
  <c r="AX86" i="56" s="1"/>
  <c r="E87" i="56"/>
  <c r="AX87" i="56" s="1"/>
  <c r="E88" i="56"/>
  <c r="AX88" i="56" s="1"/>
  <c r="E89" i="56"/>
  <c r="AX89" i="56" s="1"/>
  <c r="E90" i="56"/>
  <c r="AX90" i="56" s="1"/>
  <c r="E91" i="56"/>
  <c r="E92" i="56"/>
  <c r="AX92" i="56" s="1"/>
  <c r="E93" i="56"/>
  <c r="AX93" i="56" s="1"/>
  <c r="E94" i="56"/>
  <c r="E95" i="56"/>
  <c r="AX95" i="56" s="1"/>
  <c r="E96" i="56"/>
  <c r="AX96" i="56" s="1"/>
  <c r="E97" i="56"/>
  <c r="AX97" i="56" s="1"/>
  <c r="E98" i="56"/>
  <c r="AX98" i="56" s="1"/>
  <c r="E99" i="56"/>
  <c r="AX99" i="56" s="1"/>
  <c r="E100" i="56"/>
  <c r="AX100" i="56" s="1"/>
  <c r="E101" i="56"/>
  <c r="AX101" i="56" s="1"/>
  <c r="E102" i="56"/>
  <c r="AX102" i="56" s="1"/>
  <c r="E103" i="56"/>
  <c r="AX103" i="56" s="1"/>
  <c r="E104" i="56"/>
  <c r="AX104" i="56" s="1"/>
  <c r="E105" i="56"/>
  <c r="E106" i="56"/>
  <c r="AX106" i="56" s="1"/>
  <c r="E107" i="56"/>
  <c r="AX107" i="56" s="1"/>
  <c r="E108" i="56"/>
  <c r="AX108" i="56" s="1"/>
  <c r="E109" i="56"/>
  <c r="E110" i="56"/>
  <c r="AX110" i="56" s="1"/>
  <c r="E111" i="56"/>
  <c r="AX111" i="56" s="1"/>
  <c r="E112" i="56"/>
  <c r="AX112" i="56" s="1"/>
  <c r="E113" i="56"/>
  <c r="AX113" i="56" s="1"/>
  <c r="E114" i="56"/>
  <c r="AX114" i="56" s="1"/>
  <c r="E115" i="56"/>
  <c r="AX115" i="56" s="1"/>
  <c r="E116" i="56"/>
  <c r="E117" i="56"/>
  <c r="E118" i="56"/>
  <c r="E119" i="56"/>
  <c r="AX119" i="56" s="1"/>
  <c r="E120" i="56"/>
  <c r="AX120" i="56" s="1"/>
  <c r="E121" i="56"/>
  <c r="AX121" i="56" s="1"/>
  <c r="E122" i="56"/>
  <c r="AX122" i="56" s="1"/>
  <c r="E123" i="56"/>
  <c r="E124" i="56"/>
  <c r="AX124" i="56" s="1"/>
  <c r="E125" i="56"/>
  <c r="E126" i="56"/>
  <c r="AX126" i="56" s="1"/>
  <c r="E127" i="56"/>
  <c r="AX127" i="56" s="1"/>
  <c r="E128" i="56"/>
  <c r="AX128" i="56" s="1"/>
  <c r="E129" i="56"/>
  <c r="AX129" i="56" s="1"/>
  <c r="E2" i="56"/>
  <c r="AX2" i="56" s="1"/>
  <c r="AE145" i="56" a="1"/>
  <c r="AE145" i="56" s="1"/>
  <c r="AE144" i="56" a="1"/>
  <c r="AE144" i="56" s="1"/>
  <c r="AE143" i="56" a="1"/>
  <c r="AE143" i="56" s="1"/>
  <c r="AE142" i="56" a="1"/>
  <c r="AE142" i="56" s="1"/>
  <c r="AE141" i="56" a="1"/>
  <c r="AE141" i="56" s="1"/>
  <c r="AE140" i="56" a="1"/>
  <c r="AE140" i="56" s="1"/>
  <c r="AE139" i="56" a="1"/>
  <c r="AE139" i="56" s="1"/>
  <c r="AE138" i="56" a="1"/>
  <c r="AE138" i="56"/>
  <c r="AE137" i="56" a="1"/>
  <c r="AE137" i="56" s="1"/>
  <c r="AE136" i="56" a="1"/>
  <c r="AE136" i="56" s="1"/>
  <c r="AE135" i="56" a="1"/>
  <c r="AE135" i="56" s="1"/>
  <c r="AE134" i="56" a="1"/>
  <c r="AE134" i="56" s="1"/>
  <c r="AE133" i="56" a="1"/>
  <c r="AE133" i="56" s="1"/>
  <c r="AE132" i="56" a="1"/>
  <c r="AE132" i="56" s="1"/>
  <c r="AE131" i="56" a="1"/>
  <c r="AE131" i="56" s="1"/>
  <c r="AE130" i="56" a="1"/>
  <c r="AE130" i="56" s="1"/>
  <c r="AT129" i="56"/>
  <c r="AR129" i="56"/>
  <c r="AO129" i="56"/>
  <c r="AT128" i="56"/>
  <c r="AR128" i="56"/>
  <c r="AO128" i="56"/>
  <c r="AT127" i="56"/>
  <c r="AR127" i="56"/>
  <c r="AO127" i="56"/>
  <c r="J127" i="56"/>
  <c r="N127" i="56" s="1"/>
  <c r="AT126" i="56"/>
  <c r="AR126" i="56"/>
  <c r="AO126" i="56"/>
  <c r="AT125" i="56"/>
  <c r="AR125" i="56"/>
  <c r="AO125" i="56"/>
  <c r="AT124" i="56"/>
  <c r="AR124" i="56"/>
  <c r="AO124" i="56"/>
  <c r="J124" i="56"/>
  <c r="N124" i="56" s="1"/>
  <c r="AT123" i="56"/>
  <c r="AR123" i="56"/>
  <c r="AO123" i="56"/>
  <c r="AT122" i="56"/>
  <c r="AR122" i="56"/>
  <c r="AO122" i="56"/>
  <c r="AT121" i="56"/>
  <c r="AR121" i="56"/>
  <c r="AO121" i="56"/>
  <c r="AT120" i="56"/>
  <c r="AR120" i="56"/>
  <c r="AO120" i="56"/>
  <c r="J120" i="56"/>
  <c r="M120" i="56" s="1"/>
  <c r="AT119" i="56"/>
  <c r="AR119" i="56"/>
  <c r="AO119" i="56"/>
  <c r="AT118" i="56"/>
  <c r="AR118" i="56"/>
  <c r="AO118" i="56"/>
  <c r="AT117" i="56"/>
  <c r="AR117" i="56"/>
  <c r="AO117" i="56"/>
  <c r="AT116" i="56"/>
  <c r="AR116" i="56"/>
  <c r="AO116" i="56"/>
  <c r="AT115" i="56"/>
  <c r="AR115" i="56"/>
  <c r="AO115" i="56"/>
  <c r="AT114" i="56"/>
  <c r="AR114" i="56"/>
  <c r="AO114" i="56"/>
  <c r="AT113" i="56"/>
  <c r="AR113" i="56"/>
  <c r="AO113" i="56"/>
  <c r="AT112" i="56"/>
  <c r="AR112" i="56"/>
  <c r="AO112" i="56"/>
  <c r="A112" i="56"/>
  <c r="AT111" i="56"/>
  <c r="AR111" i="56"/>
  <c r="AO111" i="56"/>
  <c r="AT110" i="56"/>
  <c r="AR110" i="56"/>
  <c r="AO110" i="56"/>
  <c r="D110" i="56"/>
  <c r="AT109" i="56"/>
  <c r="AR109" i="56"/>
  <c r="AO109" i="56"/>
  <c r="J109" i="56"/>
  <c r="A109" i="56"/>
  <c r="AT108" i="56"/>
  <c r="AR108" i="56"/>
  <c r="AO108" i="56"/>
  <c r="AT107" i="56"/>
  <c r="AR107" i="56"/>
  <c r="AO107" i="56"/>
  <c r="AT106" i="56"/>
  <c r="AR106" i="56"/>
  <c r="AO106" i="56"/>
  <c r="J106" i="56"/>
  <c r="AT105" i="56"/>
  <c r="AR105" i="56"/>
  <c r="AO105" i="56"/>
  <c r="AT104" i="56"/>
  <c r="AR104" i="56"/>
  <c r="AO104" i="56"/>
  <c r="AT103" i="56"/>
  <c r="AR103" i="56"/>
  <c r="AO103" i="56"/>
  <c r="AT102" i="56"/>
  <c r="AR102" i="56"/>
  <c r="AO102" i="56"/>
  <c r="AT101" i="56"/>
  <c r="AR101" i="56"/>
  <c r="AO101" i="56"/>
  <c r="J101" i="56"/>
  <c r="L101" i="56" s="1"/>
  <c r="AT100" i="56"/>
  <c r="AR100" i="56"/>
  <c r="AO100" i="56"/>
  <c r="AT99" i="56"/>
  <c r="AR99" i="56"/>
  <c r="AO99" i="56"/>
  <c r="F99" i="56"/>
  <c r="G99" i="56" s="1"/>
  <c r="AT98" i="56"/>
  <c r="AR98" i="56"/>
  <c r="AO98" i="56"/>
  <c r="AT97" i="56"/>
  <c r="AR97" i="56"/>
  <c r="AO97" i="56"/>
  <c r="F97" i="56"/>
  <c r="G97" i="56" s="1"/>
  <c r="Y97" i="56" s="1"/>
  <c r="AT96" i="56"/>
  <c r="AR96" i="56"/>
  <c r="AO96" i="56"/>
  <c r="AT95" i="56"/>
  <c r="AR95" i="56"/>
  <c r="AO95" i="56"/>
  <c r="AT94" i="56"/>
  <c r="AR94" i="56"/>
  <c r="AO94" i="56"/>
  <c r="AT93" i="56"/>
  <c r="AR93" i="56"/>
  <c r="AO93" i="56"/>
  <c r="F93" i="56"/>
  <c r="G93" i="56" s="1"/>
  <c r="AT92" i="56"/>
  <c r="AR92" i="56"/>
  <c r="AO92" i="56"/>
  <c r="AT91" i="56"/>
  <c r="AR91" i="56"/>
  <c r="AO91" i="56"/>
  <c r="AT90" i="56"/>
  <c r="AR90" i="56"/>
  <c r="AO90" i="56"/>
  <c r="AT89" i="56"/>
  <c r="AR89" i="56"/>
  <c r="AO89" i="56"/>
  <c r="AT88" i="56"/>
  <c r="AR88" i="56"/>
  <c r="AO88" i="56"/>
  <c r="AT87" i="56"/>
  <c r="AR87" i="56"/>
  <c r="AO87" i="56"/>
  <c r="AT86" i="56"/>
  <c r="AR86" i="56"/>
  <c r="AO86" i="56"/>
  <c r="AT85" i="56"/>
  <c r="AR85" i="56"/>
  <c r="AO85" i="56"/>
  <c r="AT84" i="56"/>
  <c r="AR84" i="56"/>
  <c r="AO84" i="56"/>
  <c r="J84" i="56"/>
  <c r="AT83" i="56"/>
  <c r="AR83" i="56"/>
  <c r="AO83" i="56"/>
  <c r="J83" i="56"/>
  <c r="N83" i="56" s="1"/>
  <c r="AT82" i="56"/>
  <c r="AR82" i="56"/>
  <c r="AO82" i="56"/>
  <c r="AT81" i="56"/>
  <c r="AR81" i="56"/>
  <c r="AO81" i="56"/>
  <c r="AT80" i="56"/>
  <c r="AR80" i="56"/>
  <c r="AO80" i="56"/>
  <c r="F80" i="56"/>
  <c r="G80" i="56" s="1"/>
  <c r="AT79" i="56"/>
  <c r="AR79" i="56"/>
  <c r="AO79" i="56"/>
  <c r="D79" i="56"/>
  <c r="A79" i="56"/>
  <c r="AT78" i="56"/>
  <c r="AR78" i="56"/>
  <c r="AO78" i="56"/>
  <c r="D78" i="56"/>
  <c r="AT77" i="56"/>
  <c r="AR77" i="56"/>
  <c r="AO77" i="56"/>
  <c r="J77" i="56"/>
  <c r="A77" i="56"/>
  <c r="AT76" i="56"/>
  <c r="AR76" i="56"/>
  <c r="AO76" i="56"/>
  <c r="AT75" i="56"/>
  <c r="AR75" i="56"/>
  <c r="AO75" i="56"/>
  <c r="J75" i="56"/>
  <c r="AT74" i="56"/>
  <c r="AR74" i="56"/>
  <c r="AO74" i="56"/>
  <c r="J74" i="56"/>
  <c r="L74" i="56" s="1"/>
  <c r="AT73" i="56"/>
  <c r="AO73" i="56"/>
  <c r="AG73" i="56"/>
  <c r="AT72" i="56"/>
  <c r="AO72" i="56"/>
  <c r="AT71" i="56"/>
  <c r="AO71" i="56"/>
  <c r="AG71" i="56"/>
  <c r="AT70" i="56"/>
  <c r="AO70" i="56"/>
  <c r="AT69" i="56"/>
  <c r="AO69" i="56"/>
  <c r="AT68" i="56"/>
  <c r="AO68" i="56"/>
  <c r="J68" i="56"/>
  <c r="AT67" i="56"/>
  <c r="AO67" i="56"/>
  <c r="AT66" i="56"/>
  <c r="AO66" i="56"/>
  <c r="AT65" i="56"/>
  <c r="AT64" i="56"/>
  <c r="D64" i="56"/>
  <c r="AT63" i="56"/>
  <c r="J63" i="56"/>
  <c r="N63" i="56" s="1"/>
  <c r="AT62" i="56"/>
  <c r="AT61" i="56"/>
  <c r="D61" i="56"/>
  <c r="AT60" i="56"/>
  <c r="A60" i="56"/>
  <c r="AT59" i="56"/>
  <c r="AT58" i="56"/>
  <c r="AT57" i="56"/>
  <c r="F57" i="56"/>
  <c r="G57" i="56" s="1"/>
  <c r="Y57" i="56" s="1"/>
  <c r="A57" i="56"/>
  <c r="AT56" i="56"/>
  <c r="AT55" i="56"/>
  <c r="A55" i="56"/>
  <c r="AT54" i="56"/>
  <c r="J54" i="56"/>
  <c r="M54" i="56" s="1"/>
  <c r="A54" i="56"/>
  <c r="AT53" i="56"/>
  <c r="AH53" i="56"/>
  <c r="AT52" i="56"/>
  <c r="AT51" i="56"/>
  <c r="AT50" i="56"/>
  <c r="AT49" i="56"/>
  <c r="AJ49" i="56"/>
  <c r="AL49" i="56" s="1"/>
  <c r="AT48" i="56"/>
  <c r="AJ48" i="56"/>
  <c r="AL48" i="56" s="1"/>
  <c r="AT47" i="56"/>
  <c r="AJ47" i="56"/>
  <c r="AL47" i="56" s="1"/>
  <c r="AT46" i="56"/>
  <c r="AJ46" i="56"/>
  <c r="AL46" i="56" s="1"/>
  <c r="AT45" i="56"/>
  <c r="AJ45" i="56"/>
  <c r="AL45" i="56" s="1"/>
  <c r="AT44" i="56"/>
  <c r="AJ44" i="56"/>
  <c r="AL44" i="56" s="1"/>
  <c r="A44" i="56"/>
  <c r="AT43" i="56"/>
  <c r="AJ43" i="56"/>
  <c r="AL43" i="56" s="1"/>
  <c r="AT42" i="56"/>
  <c r="AJ42" i="56"/>
  <c r="AL42" i="56" s="1"/>
  <c r="AT41" i="56"/>
  <c r="AJ41" i="56"/>
  <c r="AK41" i="56" s="1"/>
  <c r="D41" i="56"/>
  <c r="A41" i="56"/>
  <c r="AT40" i="56"/>
  <c r="AJ40" i="56"/>
  <c r="AK40" i="56" s="1"/>
  <c r="F40" i="56"/>
  <c r="G40" i="56" s="1"/>
  <c r="D40" i="56"/>
  <c r="AT39" i="56"/>
  <c r="AJ39" i="56"/>
  <c r="AK39" i="56" s="1"/>
  <c r="AT38" i="56"/>
  <c r="AJ38" i="56"/>
  <c r="AK38" i="56"/>
  <c r="AH38" i="56"/>
  <c r="D38" i="56"/>
  <c r="AT37" i="56"/>
  <c r="AJ37" i="56"/>
  <c r="AK37" i="56" s="1"/>
  <c r="AT36" i="56"/>
  <c r="AJ36" i="56"/>
  <c r="AK36" i="56" s="1"/>
  <c r="J36" i="56"/>
  <c r="M36" i="56" s="1"/>
  <c r="F36" i="56"/>
  <c r="G36" i="56" s="1"/>
  <c r="AA36" i="56" s="1"/>
  <c r="AT35" i="56"/>
  <c r="AJ35" i="56"/>
  <c r="AK35" i="56" s="1"/>
  <c r="D35" i="56"/>
  <c r="A35" i="56"/>
  <c r="AT34" i="56"/>
  <c r="AJ34" i="56"/>
  <c r="AK34" i="56" s="1"/>
  <c r="D34" i="56"/>
  <c r="AT33" i="56"/>
  <c r="F33" i="56"/>
  <c r="G33" i="56" s="1"/>
  <c r="AH33" i="56"/>
  <c r="D33" i="56"/>
  <c r="A33" i="56"/>
  <c r="AT32" i="56"/>
  <c r="F32" i="56"/>
  <c r="G32" i="56" s="1"/>
  <c r="AU32" i="56" s="1"/>
  <c r="D32" i="56"/>
  <c r="AT31" i="56"/>
  <c r="D31" i="56"/>
  <c r="A31" i="56"/>
  <c r="AT30" i="56"/>
  <c r="F30" i="56"/>
  <c r="G30" i="56" s="1"/>
  <c r="AB30" i="56" s="1"/>
  <c r="D30" i="56"/>
  <c r="A30" i="56"/>
  <c r="AT29" i="56"/>
  <c r="D29" i="56"/>
  <c r="A29" i="56"/>
  <c r="AT28" i="56"/>
  <c r="AH28" i="56"/>
  <c r="D28" i="56"/>
  <c r="A28" i="56"/>
  <c r="AT27" i="56"/>
  <c r="AH27" i="56"/>
  <c r="D27" i="56"/>
  <c r="A27" i="56"/>
  <c r="AT26" i="56"/>
  <c r="J26" i="56"/>
  <c r="M26" i="56" s="1"/>
  <c r="AT25" i="56"/>
  <c r="AO25" i="56"/>
  <c r="A25" i="56"/>
  <c r="AT24" i="56"/>
  <c r="AO24" i="56"/>
  <c r="AT23" i="56"/>
  <c r="AO23" i="56"/>
  <c r="J23" i="56"/>
  <c r="N23" i="56" s="1"/>
  <c r="AT22" i="56"/>
  <c r="AO22" i="56"/>
  <c r="F22" i="56"/>
  <c r="G22" i="56" s="1"/>
  <c r="A22" i="56"/>
  <c r="AT21" i="56"/>
  <c r="AO21" i="56"/>
  <c r="AT20" i="56"/>
  <c r="AO20" i="56"/>
  <c r="A20" i="56"/>
  <c r="AT19" i="56"/>
  <c r="AO19" i="56"/>
  <c r="AT18" i="56"/>
  <c r="AO18" i="56"/>
  <c r="AT17" i="56"/>
  <c r="AO17" i="56"/>
  <c r="F17" i="56"/>
  <c r="G17" i="56" s="1"/>
  <c r="AH17" i="56"/>
  <c r="A17" i="56"/>
  <c r="AT16" i="56"/>
  <c r="AO16" i="56"/>
  <c r="AH16" i="56"/>
  <c r="AT15" i="56"/>
  <c r="AO15" i="56"/>
  <c r="AT14" i="56"/>
  <c r="AO14" i="56"/>
  <c r="AT13" i="56"/>
  <c r="AO13" i="56"/>
  <c r="D13" i="56"/>
  <c r="AT12" i="56"/>
  <c r="AO12" i="56"/>
  <c r="AT11" i="56"/>
  <c r="AO11" i="56"/>
  <c r="AT10" i="56"/>
  <c r="AO10" i="56"/>
  <c r="AT9" i="56"/>
  <c r="AO9" i="56"/>
  <c r="D9" i="56"/>
  <c r="A9" i="56"/>
  <c r="AT8" i="56"/>
  <c r="AO8" i="56"/>
  <c r="AH8" i="56"/>
  <c r="J8" i="56"/>
  <c r="N8" i="56" s="1"/>
  <c r="AT7" i="56"/>
  <c r="AO7" i="56"/>
  <c r="D7" i="56"/>
  <c r="AT6" i="56"/>
  <c r="AO6" i="56"/>
  <c r="AT5" i="56"/>
  <c r="AO5" i="56"/>
  <c r="AT4" i="56"/>
  <c r="AO4" i="56"/>
  <c r="AT3" i="56"/>
  <c r="AO3" i="56"/>
  <c r="AT2" i="56"/>
  <c r="AO2" i="56"/>
  <c r="AC2" i="56"/>
  <c r="F2" i="56"/>
  <c r="G2" i="56" s="1"/>
  <c r="H2" i="55"/>
  <c r="J2" i="55" s="1"/>
  <c r="H3" i="55"/>
  <c r="H4" i="55"/>
  <c r="J4" i="55" s="1"/>
  <c r="L4" i="55" s="1"/>
  <c r="H5" i="55"/>
  <c r="J5" i="55" s="1"/>
  <c r="H6" i="55"/>
  <c r="H7" i="55"/>
  <c r="H8" i="55"/>
  <c r="H9" i="55"/>
  <c r="J9" i="55" s="1"/>
  <c r="L9" i="55" s="1"/>
  <c r="H10" i="55"/>
  <c r="J10" i="55" s="1"/>
  <c r="H11" i="55"/>
  <c r="J11" i="55" s="1"/>
  <c r="H12" i="55"/>
  <c r="J12" i="55" s="1"/>
  <c r="H13" i="55"/>
  <c r="J13" i="55" s="1"/>
  <c r="H14" i="55"/>
  <c r="J14" i="55" s="1"/>
  <c r="H15" i="55"/>
  <c r="H16" i="55"/>
  <c r="J16" i="55" s="1"/>
  <c r="M16" i="55" s="1"/>
  <c r="H17" i="55"/>
  <c r="J17" i="55" s="1"/>
  <c r="N17" i="55" s="1"/>
  <c r="H18" i="55"/>
  <c r="J18" i="55" s="1"/>
  <c r="H19" i="55"/>
  <c r="J19" i="55" s="1"/>
  <c r="H20" i="55"/>
  <c r="J20" i="55" s="1"/>
  <c r="M20" i="55" s="1"/>
  <c r="H21" i="55"/>
  <c r="J21" i="55" s="1"/>
  <c r="H22" i="55"/>
  <c r="J22" i="55" s="1"/>
  <c r="N22" i="55" s="1"/>
  <c r="H23" i="55"/>
  <c r="H24" i="55"/>
  <c r="H25" i="55"/>
  <c r="J25" i="55" s="1"/>
  <c r="L25" i="55" s="1"/>
  <c r="H26" i="55"/>
  <c r="H27" i="55"/>
  <c r="J27" i="55" s="1"/>
  <c r="H28" i="55"/>
  <c r="J28" i="55" s="1"/>
  <c r="N28" i="55" s="1"/>
  <c r="H29" i="55"/>
  <c r="J29" i="55" s="1"/>
  <c r="H30" i="55"/>
  <c r="J30" i="55" s="1"/>
  <c r="H31" i="55"/>
  <c r="J31" i="55" s="1"/>
  <c r="L31" i="55" s="1"/>
  <c r="H32" i="55"/>
  <c r="J32" i="55" s="1"/>
  <c r="N32" i="55" s="1"/>
  <c r="H33" i="55"/>
  <c r="J33" i="55" s="1"/>
  <c r="H34" i="55"/>
  <c r="H35" i="55"/>
  <c r="J35" i="55" s="1"/>
  <c r="N35" i="55" s="1"/>
  <c r="H36" i="55"/>
  <c r="J36" i="55" s="1"/>
  <c r="H37" i="55"/>
  <c r="J37" i="55" s="1"/>
  <c r="N37" i="55" s="1"/>
  <c r="H38" i="55"/>
  <c r="J38" i="55" s="1"/>
  <c r="H39" i="55"/>
  <c r="H40" i="55"/>
  <c r="J40" i="55" s="1"/>
  <c r="H41" i="55"/>
  <c r="H42" i="55"/>
  <c r="J42" i="55" s="1"/>
  <c r="H43" i="55"/>
  <c r="J43" i="55" s="1"/>
  <c r="N43" i="55" s="1"/>
  <c r="H44" i="55"/>
  <c r="J44" i="55" s="1"/>
  <c r="H45" i="55"/>
  <c r="J45" i="55" s="1"/>
  <c r="N45" i="55" s="1"/>
  <c r="H46" i="55"/>
  <c r="J46" i="55" s="1"/>
  <c r="M46" i="55" s="1"/>
  <c r="H47" i="55"/>
  <c r="H48" i="55"/>
  <c r="J48" i="55" s="1"/>
  <c r="N48" i="55" s="1"/>
  <c r="H49" i="55"/>
  <c r="J49" i="55" s="1"/>
  <c r="H50" i="55"/>
  <c r="J50" i="55" s="1"/>
  <c r="H51" i="55"/>
  <c r="J51" i="55" s="1"/>
  <c r="N51" i="55" s="1"/>
  <c r="H52" i="55"/>
  <c r="J52" i="55" s="1"/>
  <c r="M52" i="55" s="1"/>
  <c r="H53" i="55"/>
  <c r="H54" i="55"/>
  <c r="J54" i="55" s="1"/>
  <c r="H55" i="55"/>
  <c r="H56" i="55"/>
  <c r="J56" i="55" s="1"/>
  <c r="N56" i="55" s="1"/>
  <c r="H57" i="55"/>
  <c r="J57" i="55" s="1"/>
  <c r="H58" i="55"/>
  <c r="J58" i="55" s="1"/>
  <c r="H59" i="55"/>
  <c r="J59" i="55" s="1"/>
  <c r="L59" i="55" s="1"/>
  <c r="H60" i="55"/>
  <c r="J60" i="55" s="1"/>
  <c r="H61" i="55"/>
  <c r="J61" i="55" s="1"/>
  <c r="H62" i="55"/>
  <c r="J62" i="55" s="1"/>
  <c r="H63" i="55"/>
  <c r="H64" i="55"/>
  <c r="J64" i="55" s="1"/>
  <c r="L64" i="55" s="1"/>
  <c r="H65" i="55"/>
  <c r="J65" i="55" s="1"/>
  <c r="L65" i="55" s="1"/>
  <c r="H66" i="55"/>
  <c r="J66" i="55" s="1"/>
  <c r="H67" i="55"/>
  <c r="J67" i="55" s="1"/>
  <c r="H68" i="55"/>
  <c r="J68" i="55" s="1"/>
  <c r="H69" i="55"/>
  <c r="J69" i="55" s="1"/>
  <c r="H70" i="55"/>
  <c r="J70" i="55" s="1"/>
  <c r="H71" i="55"/>
  <c r="H72" i="55"/>
  <c r="H73" i="55"/>
  <c r="J73" i="55" s="1"/>
  <c r="H74" i="55"/>
  <c r="J74" i="55" s="1"/>
  <c r="H75" i="55"/>
  <c r="J75" i="55" s="1"/>
  <c r="L75" i="55" s="1"/>
  <c r="H76" i="55"/>
  <c r="J76" i="55" s="1"/>
  <c r="N76" i="55" s="1"/>
  <c r="H77" i="55"/>
  <c r="J77" i="55" s="1"/>
  <c r="N77" i="55" s="1"/>
  <c r="H78" i="55"/>
  <c r="J78" i="55" s="1"/>
  <c r="H79" i="55"/>
  <c r="H80" i="55"/>
  <c r="J80" i="55" s="1"/>
  <c r="M80" i="55" s="1"/>
  <c r="H81" i="55"/>
  <c r="J81" i="55" s="1"/>
  <c r="H82" i="55"/>
  <c r="J82" i="55" s="1"/>
  <c r="H83" i="55"/>
  <c r="J83" i="55" s="1"/>
  <c r="M83" i="55" s="1"/>
  <c r="H84" i="55"/>
  <c r="J84" i="55" s="1"/>
  <c r="H85" i="55"/>
  <c r="J85" i="55" s="1"/>
  <c r="H86" i="55"/>
  <c r="J86" i="55" s="1"/>
  <c r="M86" i="55" s="1"/>
  <c r="H87" i="55"/>
  <c r="J87" i="55" s="1"/>
  <c r="N87" i="55" s="1"/>
  <c r="H88" i="55"/>
  <c r="H89" i="55"/>
  <c r="J89" i="55" s="1"/>
  <c r="L89" i="55" s="1"/>
  <c r="H90" i="55"/>
  <c r="H91" i="55"/>
  <c r="J91" i="55" s="1"/>
  <c r="H92" i="55"/>
  <c r="H93" i="55"/>
  <c r="J93" i="55" s="1"/>
  <c r="H94" i="55"/>
  <c r="H95" i="55"/>
  <c r="J95" i="55" s="1"/>
  <c r="L95" i="55" s="1"/>
  <c r="H96" i="55"/>
  <c r="H97" i="55"/>
  <c r="J97" i="55" s="1"/>
  <c r="H98" i="55"/>
  <c r="J98" i="55" s="1"/>
  <c r="L98" i="55" s="1"/>
  <c r="H99" i="55"/>
  <c r="J99" i="55" s="1"/>
  <c r="N99" i="55" s="1"/>
  <c r="H100" i="55"/>
  <c r="J100" i="55" s="1"/>
  <c r="H101" i="55"/>
  <c r="J101" i="55" s="1"/>
  <c r="H102" i="55"/>
  <c r="H103" i="55"/>
  <c r="J103" i="55" s="1"/>
  <c r="H104" i="55"/>
  <c r="J104" i="55" s="1"/>
  <c r="H105" i="55"/>
  <c r="J105" i="55" s="1"/>
  <c r="H106" i="55"/>
  <c r="J106" i="55" s="1"/>
  <c r="H107" i="55"/>
  <c r="J107" i="55" s="1"/>
  <c r="H108" i="55"/>
  <c r="J108" i="55" s="1"/>
  <c r="H109" i="55"/>
  <c r="J109" i="55" s="1"/>
  <c r="H110" i="55"/>
  <c r="J110" i="55" s="1"/>
  <c r="H111" i="55"/>
  <c r="J111" i="55" s="1"/>
  <c r="H112" i="55"/>
  <c r="H113" i="55"/>
  <c r="J113" i="55" s="1"/>
  <c r="L113" i="55" s="1"/>
  <c r="H114" i="55"/>
  <c r="J114" i="55" s="1"/>
  <c r="H115" i="55"/>
  <c r="J115" i="55" s="1"/>
  <c r="N115" i="55" s="1"/>
  <c r="H116" i="55"/>
  <c r="H117" i="55"/>
  <c r="J117" i="55" s="1"/>
  <c r="H118" i="55"/>
  <c r="J118" i="55"/>
  <c r="L118" i="55" s="1"/>
  <c r="H119" i="55"/>
  <c r="J119" i="55" s="1"/>
  <c r="H120" i="55"/>
  <c r="H121" i="55"/>
  <c r="J121" i="55" s="1"/>
  <c r="N121" i="55" s="1"/>
  <c r="H122" i="55"/>
  <c r="J122" i="55" s="1"/>
  <c r="M122" i="55" s="1"/>
  <c r="H123" i="55"/>
  <c r="J123" i="55" s="1"/>
  <c r="N123" i="55" s="1"/>
  <c r="H124" i="55"/>
  <c r="J124" i="55" s="1"/>
  <c r="H125" i="55"/>
  <c r="H126" i="55"/>
  <c r="J126" i="55" s="1"/>
  <c r="H127" i="55"/>
  <c r="J127" i="55" s="1"/>
  <c r="H128" i="55"/>
  <c r="J128" i="55" s="1"/>
  <c r="M128" i="55" s="1"/>
  <c r="H129" i="55"/>
  <c r="J129" i="55" s="1"/>
  <c r="M129" i="55" s="1"/>
  <c r="E3" i="55"/>
  <c r="AX3" i="55" s="1"/>
  <c r="E4" i="55"/>
  <c r="AX4" i="55" s="1"/>
  <c r="E5" i="55"/>
  <c r="AX5" i="55" s="1"/>
  <c r="E6" i="55"/>
  <c r="AX6" i="55" s="1"/>
  <c r="E7" i="55"/>
  <c r="AX7" i="55" s="1"/>
  <c r="E8" i="55"/>
  <c r="E9" i="55"/>
  <c r="AX9" i="55" s="1"/>
  <c r="E10" i="55"/>
  <c r="AX10" i="55" s="1"/>
  <c r="E11" i="55"/>
  <c r="AX11" i="55" s="1"/>
  <c r="E12" i="55"/>
  <c r="AX12" i="55" s="1"/>
  <c r="E13" i="55"/>
  <c r="AX13" i="55" s="1"/>
  <c r="E14" i="55"/>
  <c r="AX14" i="55" s="1"/>
  <c r="E15" i="55"/>
  <c r="AX15" i="55" s="1"/>
  <c r="E16" i="55"/>
  <c r="E17" i="55"/>
  <c r="E18" i="55"/>
  <c r="E19" i="55"/>
  <c r="AX19" i="55" s="1"/>
  <c r="E20" i="55"/>
  <c r="AX20" i="55" s="1"/>
  <c r="E21" i="55"/>
  <c r="E22" i="55"/>
  <c r="AX22" i="55" s="1"/>
  <c r="E23" i="55"/>
  <c r="AX23" i="55" s="1"/>
  <c r="E24" i="55"/>
  <c r="AX24" i="55" s="1"/>
  <c r="E25" i="55"/>
  <c r="E26" i="55"/>
  <c r="E27" i="55"/>
  <c r="AX27" i="55" s="1"/>
  <c r="E28" i="55"/>
  <c r="AX28" i="55" s="1"/>
  <c r="E29" i="55"/>
  <c r="E30" i="55"/>
  <c r="AX30" i="55" s="1"/>
  <c r="E31" i="55"/>
  <c r="E32" i="55"/>
  <c r="AX32" i="55" s="1"/>
  <c r="E33" i="55"/>
  <c r="E34" i="55"/>
  <c r="AX34" i="55" s="1"/>
  <c r="E35" i="55"/>
  <c r="AX35" i="55" s="1"/>
  <c r="E36" i="55"/>
  <c r="AX36" i="55" s="1"/>
  <c r="E37" i="55"/>
  <c r="E38" i="55"/>
  <c r="AX38" i="55" s="1"/>
  <c r="E39" i="55"/>
  <c r="E40" i="55"/>
  <c r="AX40" i="55" s="1"/>
  <c r="E41" i="55"/>
  <c r="E42" i="55"/>
  <c r="AX42" i="55" s="1"/>
  <c r="E43" i="55"/>
  <c r="AX43" i="55" s="1"/>
  <c r="E44" i="55"/>
  <c r="AX44" i="55" s="1"/>
  <c r="E45" i="55"/>
  <c r="E46" i="55"/>
  <c r="AX46" i="55" s="1"/>
  <c r="E47" i="55"/>
  <c r="E48" i="55"/>
  <c r="E49" i="55"/>
  <c r="E50" i="55"/>
  <c r="AX50" i="55" s="1"/>
  <c r="E51" i="55"/>
  <c r="AX51" i="55" s="1"/>
  <c r="E52" i="55"/>
  <c r="AX52" i="55" s="1"/>
  <c r="E53" i="55"/>
  <c r="AX53" i="55" s="1"/>
  <c r="E54" i="55"/>
  <c r="AX54" i="55" s="1"/>
  <c r="E55" i="55"/>
  <c r="AH55" i="55" s="1"/>
  <c r="E56" i="55"/>
  <c r="AX56" i="55" s="1"/>
  <c r="E57" i="55"/>
  <c r="E58" i="55"/>
  <c r="AX58" i="55" s="1"/>
  <c r="E59" i="55"/>
  <c r="AX59" i="55" s="1"/>
  <c r="E60" i="55"/>
  <c r="AX60" i="55" s="1"/>
  <c r="E61" i="55"/>
  <c r="E62" i="55"/>
  <c r="AX62" i="55" s="1"/>
  <c r="E63" i="55"/>
  <c r="AX63" i="55" s="1"/>
  <c r="E64" i="55"/>
  <c r="E65" i="55"/>
  <c r="AX65" i="55" s="1"/>
  <c r="E66" i="55"/>
  <c r="AX66" i="55" s="1"/>
  <c r="E67" i="55"/>
  <c r="E68" i="55"/>
  <c r="AX68" i="55" s="1"/>
  <c r="E69" i="55"/>
  <c r="AX69" i="55" s="1"/>
  <c r="E70" i="55"/>
  <c r="AX70" i="55" s="1"/>
  <c r="E71" i="55"/>
  <c r="AX71" i="55" s="1"/>
  <c r="E72" i="55"/>
  <c r="AX72" i="55" s="1"/>
  <c r="E73" i="55"/>
  <c r="E74" i="55"/>
  <c r="AX74" i="55" s="1"/>
  <c r="E75" i="55"/>
  <c r="AX75" i="55" s="1"/>
  <c r="E76" i="55"/>
  <c r="AX76" i="55" s="1"/>
  <c r="E77" i="55"/>
  <c r="E78" i="55"/>
  <c r="E79" i="55"/>
  <c r="E80" i="55"/>
  <c r="AX80" i="55" s="1"/>
  <c r="E81" i="55"/>
  <c r="AX81" i="55" s="1"/>
  <c r="E82" i="55"/>
  <c r="AX82" i="55" s="1"/>
  <c r="E83" i="55"/>
  <c r="AX83" i="55" s="1"/>
  <c r="E84" i="55"/>
  <c r="AX84" i="55" s="1"/>
  <c r="E85" i="55"/>
  <c r="E86" i="55"/>
  <c r="E87" i="55"/>
  <c r="AX87" i="55" s="1"/>
  <c r="E88" i="55"/>
  <c r="AX88" i="55" s="1"/>
  <c r="E89" i="55"/>
  <c r="AX89" i="55" s="1"/>
  <c r="E90" i="55"/>
  <c r="AX90" i="55" s="1"/>
  <c r="E91" i="55"/>
  <c r="AX91" i="55" s="1"/>
  <c r="E92" i="55"/>
  <c r="AX92" i="55" s="1"/>
  <c r="E93" i="55"/>
  <c r="E94" i="55"/>
  <c r="E95" i="55"/>
  <c r="AX95" i="55" s="1"/>
  <c r="E96" i="55"/>
  <c r="AX96" i="55" s="1"/>
  <c r="E97" i="55"/>
  <c r="AX97" i="55" s="1"/>
  <c r="E98" i="55"/>
  <c r="AX98" i="55" s="1"/>
  <c r="E99" i="55"/>
  <c r="AX99" i="55" s="1"/>
  <c r="E100" i="55"/>
  <c r="AX100" i="55" s="1"/>
  <c r="E101" i="55"/>
  <c r="E102" i="55"/>
  <c r="E103" i="55"/>
  <c r="AX103" i="55" s="1"/>
  <c r="E104" i="55"/>
  <c r="AX104" i="55" s="1"/>
  <c r="E105" i="55"/>
  <c r="AX105" i="55" s="1"/>
  <c r="E106" i="55"/>
  <c r="AX106" i="55" s="1"/>
  <c r="E107" i="55"/>
  <c r="AX107" i="55" s="1"/>
  <c r="E108" i="55"/>
  <c r="AX108" i="55" s="1"/>
  <c r="E109" i="55"/>
  <c r="AX109" i="55" s="1"/>
  <c r="E110" i="55"/>
  <c r="AX110" i="55" s="1"/>
  <c r="E111" i="55"/>
  <c r="AX111" i="55" s="1"/>
  <c r="E112" i="55"/>
  <c r="AX112" i="55" s="1"/>
  <c r="E113" i="55"/>
  <c r="E114" i="55"/>
  <c r="AX114" i="55" s="1"/>
  <c r="E115" i="55"/>
  <c r="AX115" i="55" s="1"/>
  <c r="E116" i="55"/>
  <c r="AX116" i="55" s="1"/>
  <c r="E117" i="55"/>
  <c r="E118" i="55"/>
  <c r="AX118" i="55" s="1"/>
  <c r="E119" i="55"/>
  <c r="AX119" i="55" s="1"/>
  <c r="E120" i="55"/>
  <c r="AX120" i="55" s="1"/>
  <c r="E121" i="55"/>
  <c r="E122" i="55"/>
  <c r="AX122" i="55" s="1"/>
  <c r="E123" i="55"/>
  <c r="AX123" i="55" s="1"/>
  <c r="E124" i="55"/>
  <c r="AX124" i="55" s="1"/>
  <c r="E125" i="55"/>
  <c r="AX125" i="55" s="1"/>
  <c r="E126" i="55"/>
  <c r="E127" i="55"/>
  <c r="AX127" i="55" s="1"/>
  <c r="E128" i="55"/>
  <c r="AX128" i="55" s="1"/>
  <c r="E129" i="55"/>
  <c r="E2" i="55"/>
  <c r="AX2" i="55" s="1"/>
  <c r="AE145" i="55" a="1"/>
  <c r="AE145" i="55" s="1"/>
  <c r="AE144" i="55" a="1"/>
  <c r="AE144" i="55" s="1"/>
  <c r="AE143" i="55" a="1"/>
  <c r="AE143" i="55" s="1"/>
  <c r="AE142" i="55" a="1"/>
  <c r="AE142" i="55" s="1"/>
  <c r="AE141" i="55" a="1"/>
  <c r="AE141" i="55" s="1"/>
  <c r="AE140" i="55" a="1"/>
  <c r="AE140" i="55" s="1"/>
  <c r="AE139" i="55" a="1"/>
  <c r="AE139" i="55" s="1"/>
  <c r="AE138" i="55" a="1"/>
  <c r="AE138" i="55" s="1"/>
  <c r="AE137" i="55" a="1"/>
  <c r="AE137" i="55" s="1"/>
  <c r="AE136" i="55" a="1"/>
  <c r="AE136" i="55" s="1"/>
  <c r="AE135" i="55" a="1"/>
  <c r="AE135" i="55" s="1"/>
  <c r="AE134" i="55" a="1"/>
  <c r="AE134" i="55" s="1"/>
  <c r="AE133" i="55" a="1"/>
  <c r="AE133" i="55" s="1"/>
  <c r="AE132" i="55" a="1"/>
  <c r="AE132" i="55" s="1"/>
  <c r="AE131" i="55" a="1"/>
  <c r="AE131" i="55" s="1"/>
  <c r="AE130" i="55" a="1"/>
  <c r="AE130" i="55" s="1"/>
  <c r="AT129" i="55"/>
  <c r="AR129" i="55"/>
  <c r="AO129" i="55"/>
  <c r="AT128" i="55"/>
  <c r="AR128" i="55"/>
  <c r="AO128" i="55"/>
  <c r="AT127" i="55"/>
  <c r="AR127" i="55"/>
  <c r="AO127" i="55"/>
  <c r="AT126" i="55"/>
  <c r="AR126" i="55"/>
  <c r="AO126" i="55"/>
  <c r="AT125" i="55"/>
  <c r="AR125" i="55"/>
  <c r="AO125" i="55"/>
  <c r="J125" i="55"/>
  <c r="AT124" i="55"/>
  <c r="AR124" i="55"/>
  <c r="AO124" i="55"/>
  <c r="AT123" i="55"/>
  <c r="AR123" i="55"/>
  <c r="AO123" i="55"/>
  <c r="AT122" i="55"/>
  <c r="AR122" i="55"/>
  <c r="AO122" i="55"/>
  <c r="L122" i="55"/>
  <c r="AT121" i="55"/>
  <c r="AR121" i="55"/>
  <c r="AO121" i="55"/>
  <c r="AT120" i="55"/>
  <c r="AR120" i="55"/>
  <c r="AO120" i="55"/>
  <c r="J120" i="55"/>
  <c r="M120" i="55" s="1"/>
  <c r="A120" i="55"/>
  <c r="AT119" i="55"/>
  <c r="AR119" i="55"/>
  <c r="AO119" i="55"/>
  <c r="AT118" i="55"/>
  <c r="AR118" i="55"/>
  <c r="AO118" i="55"/>
  <c r="D118" i="55"/>
  <c r="A118" i="55"/>
  <c r="AT117" i="55"/>
  <c r="AR117" i="55"/>
  <c r="AO117" i="55"/>
  <c r="AT116" i="55"/>
  <c r="AR116" i="55"/>
  <c r="AO116" i="55"/>
  <c r="J116" i="55"/>
  <c r="F116" i="55"/>
  <c r="G116" i="55" s="1"/>
  <c r="AT115" i="55"/>
  <c r="AR115" i="55"/>
  <c r="AO115" i="55"/>
  <c r="AT114" i="55"/>
  <c r="AR114" i="55"/>
  <c r="AO114" i="55"/>
  <c r="AT113" i="55"/>
  <c r="AR113" i="55"/>
  <c r="AO113" i="55"/>
  <c r="AT112" i="55"/>
  <c r="AR112" i="55"/>
  <c r="AO112" i="55"/>
  <c r="J112" i="55"/>
  <c r="AT111" i="55"/>
  <c r="AR111" i="55"/>
  <c r="AO111" i="55"/>
  <c r="AT110" i="55"/>
  <c r="AR110" i="55"/>
  <c r="AO110" i="55"/>
  <c r="AT109" i="55"/>
  <c r="AR109" i="55"/>
  <c r="AO109" i="55"/>
  <c r="AT108" i="55"/>
  <c r="AR108" i="55"/>
  <c r="AO108" i="55"/>
  <c r="AT107" i="55"/>
  <c r="AR107" i="55"/>
  <c r="AO107" i="55"/>
  <c r="F107" i="55"/>
  <c r="G107" i="55" s="1"/>
  <c r="U107" i="55" s="1"/>
  <c r="AT106" i="55"/>
  <c r="AR106" i="55"/>
  <c r="AO106" i="55"/>
  <c r="AT105" i="55"/>
  <c r="AR105" i="55"/>
  <c r="AO105" i="55"/>
  <c r="AT104" i="55"/>
  <c r="AR104" i="55"/>
  <c r="AO104" i="55"/>
  <c r="AT103" i="55"/>
  <c r="AR103" i="55"/>
  <c r="AO103" i="55"/>
  <c r="AT102" i="55"/>
  <c r="AR102" i="55"/>
  <c r="AO102" i="55"/>
  <c r="J102" i="55"/>
  <c r="AT101" i="55"/>
  <c r="AR101" i="55"/>
  <c r="AO101" i="55"/>
  <c r="AT100" i="55"/>
  <c r="AR100" i="55"/>
  <c r="AO100" i="55"/>
  <c r="F100" i="55"/>
  <c r="G100" i="55" s="1"/>
  <c r="AT99" i="55"/>
  <c r="AR99" i="55"/>
  <c r="AO99" i="55"/>
  <c r="AT98" i="55"/>
  <c r="AR98" i="55"/>
  <c r="AO98" i="55"/>
  <c r="AT97" i="55"/>
  <c r="AR97" i="55"/>
  <c r="AO97" i="55"/>
  <c r="F97" i="55"/>
  <c r="G97" i="55" s="1"/>
  <c r="AB97" i="55" s="1"/>
  <c r="AT96" i="55"/>
  <c r="AR96" i="55"/>
  <c r="AO96" i="55"/>
  <c r="J96" i="55"/>
  <c r="F96" i="55"/>
  <c r="G96" i="55" s="1"/>
  <c r="S96" i="55" s="1"/>
  <c r="AT95" i="55"/>
  <c r="AR95" i="55"/>
  <c r="AO95" i="55"/>
  <c r="AT94" i="55"/>
  <c r="AR94" i="55"/>
  <c r="AO94" i="55"/>
  <c r="J94" i="55"/>
  <c r="AT93" i="55"/>
  <c r="AR93" i="55"/>
  <c r="AO93" i="55"/>
  <c r="AT92" i="55"/>
  <c r="AR92" i="55"/>
  <c r="AO92" i="55"/>
  <c r="J92" i="55"/>
  <c r="L92" i="55" s="1"/>
  <c r="AT91" i="55"/>
  <c r="AR91" i="55"/>
  <c r="AO91" i="55"/>
  <c r="AT90" i="55"/>
  <c r="AR90" i="55"/>
  <c r="AO90" i="55"/>
  <c r="J90" i="55"/>
  <c r="N90" i="55" s="1"/>
  <c r="AT89" i="55"/>
  <c r="AR89" i="55"/>
  <c r="AO89" i="55"/>
  <c r="AT88" i="55"/>
  <c r="AR88" i="55"/>
  <c r="AO88" i="55"/>
  <c r="J88" i="55"/>
  <c r="N88" i="55" s="1"/>
  <c r="F88" i="55"/>
  <c r="G88" i="55" s="1"/>
  <c r="Y88" i="55" s="1"/>
  <c r="A88" i="55"/>
  <c r="AT87" i="55"/>
  <c r="AR87" i="55"/>
  <c r="AO87" i="55"/>
  <c r="D87" i="55"/>
  <c r="AT86" i="55"/>
  <c r="AR86" i="55"/>
  <c r="AO86" i="55"/>
  <c r="AT85" i="55"/>
  <c r="AR85" i="55"/>
  <c r="AO85" i="55"/>
  <c r="A85" i="55"/>
  <c r="AT84" i="55"/>
  <c r="AR84" i="55"/>
  <c r="AO84" i="55"/>
  <c r="AT83" i="55"/>
  <c r="AR83" i="55"/>
  <c r="AO83" i="55"/>
  <c r="D83" i="55"/>
  <c r="A83" i="55"/>
  <c r="AT82" i="55"/>
  <c r="AR82" i="55"/>
  <c r="AO82" i="55"/>
  <c r="AT81" i="55"/>
  <c r="AR81" i="55"/>
  <c r="AO81" i="55"/>
  <c r="AT80" i="55"/>
  <c r="AR80" i="55"/>
  <c r="AO80" i="55"/>
  <c r="AT79" i="55"/>
  <c r="AR79" i="55"/>
  <c r="AO79" i="55"/>
  <c r="J79" i="55"/>
  <c r="N79" i="55" s="1"/>
  <c r="AT78" i="55"/>
  <c r="AR78" i="55"/>
  <c r="AO78" i="55"/>
  <c r="AT77" i="55"/>
  <c r="AR77" i="55"/>
  <c r="AO77" i="55"/>
  <c r="AT76" i="55"/>
  <c r="AR76" i="55"/>
  <c r="AO76" i="55"/>
  <c r="AT75" i="55"/>
  <c r="AR75" i="55"/>
  <c r="AO75" i="55"/>
  <c r="F75" i="55"/>
  <c r="G75" i="55" s="1"/>
  <c r="V75" i="55" s="1"/>
  <c r="AY75" i="55" s="1"/>
  <c r="AT74" i="55"/>
  <c r="AR74" i="55"/>
  <c r="AO74" i="55"/>
  <c r="AT73" i="55"/>
  <c r="AO73" i="55"/>
  <c r="AT72" i="55"/>
  <c r="AO72" i="55"/>
  <c r="J72" i="55"/>
  <c r="M72" i="55" s="1"/>
  <c r="AT71" i="55"/>
  <c r="AO71" i="55"/>
  <c r="J71" i="55"/>
  <c r="N71" i="55" s="1"/>
  <c r="AT70" i="55"/>
  <c r="AO70" i="55"/>
  <c r="AT69" i="55"/>
  <c r="AO69" i="55"/>
  <c r="AT68" i="55"/>
  <c r="AO68" i="55"/>
  <c r="F68" i="55"/>
  <c r="G68" i="55" s="1"/>
  <c r="AS68" i="55" s="1"/>
  <c r="AF68" i="55" s="1"/>
  <c r="AT67" i="55"/>
  <c r="AO67" i="55"/>
  <c r="AT66" i="55"/>
  <c r="AO66" i="55"/>
  <c r="AT65" i="55"/>
  <c r="AH65" i="55"/>
  <c r="D65" i="55"/>
  <c r="AT64" i="55"/>
  <c r="D64" i="55"/>
  <c r="A64" i="55"/>
  <c r="AT63" i="55"/>
  <c r="J63" i="55"/>
  <c r="L63" i="55" s="1"/>
  <c r="D63" i="55"/>
  <c r="AT62" i="55"/>
  <c r="AH62" i="55"/>
  <c r="D62" i="55"/>
  <c r="A62" i="55"/>
  <c r="AT61" i="55"/>
  <c r="A61" i="55"/>
  <c r="D61" i="55"/>
  <c r="AT60" i="55"/>
  <c r="AT59" i="55"/>
  <c r="AT58" i="55"/>
  <c r="AT57" i="55"/>
  <c r="A57" i="55"/>
  <c r="D57" i="55"/>
  <c r="AT56" i="55"/>
  <c r="AH56" i="55"/>
  <c r="A56" i="55"/>
  <c r="D56" i="55"/>
  <c r="AT55" i="55"/>
  <c r="J55" i="55"/>
  <c r="AT54" i="55"/>
  <c r="AT53" i="55"/>
  <c r="J53" i="55"/>
  <c r="M53" i="55" s="1"/>
  <c r="D53" i="55"/>
  <c r="AT52" i="55"/>
  <c r="AT51" i="55"/>
  <c r="AH51" i="55"/>
  <c r="A51" i="55"/>
  <c r="D51" i="55"/>
  <c r="AT50" i="55"/>
  <c r="AT49" i="55"/>
  <c r="AJ49" i="55"/>
  <c r="AL49" i="55" s="1"/>
  <c r="D49" i="55"/>
  <c r="AT48" i="55"/>
  <c r="AJ48" i="55"/>
  <c r="AL48" i="55" s="1"/>
  <c r="AT47" i="55"/>
  <c r="AJ47" i="55"/>
  <c r="AL47" i="55" s="1"/>
  <c r="J47" i="55"/>
  <c r="AT46" i="55"/>
  <c r="AJ46" i="55"/>
  <c r="AL46" i="55" s="1"/>
  <c r="AT45" i="55"/>
  <c r="AJ45" i="55"/>
  <c r="AL45" i="55" s="1"/>
  <c r="AT44" i="55"/>
  <c r="AJ44" i="55"/>
  <c r="AL44" i="55" s="1"/>
  <c r="AT43" i="55"/>
  <c r="AJ43" i="55"/>
  <c r="AL43" i="55" s="1"/>
  <c r="AT42" i="55"/>
  <c r="AJ42" i="55"/>
  <c r="AL42" i="55" s="1"/>
  <c r="AT41" i="55"/>
  <c r="AJ41" i="55"/>
  <c r="AK41" i="55" s="1"/>
  <c r="J41" i="55"/>
  <c r="M41" i="55" s="1"/>
  <c r="AT40" i="55"/>
  <c r="AJ40" i="55"/>
  <c r="AK40" i="55" s="1"/>
  <c r="F40" i="55"/>
  <c r="G40" i="55" s="1"/>
  <c r="AH40" i="55"/>
  <c r="A40" i="55"/>
  <c r="AT39" i="55"/>
  <c r="AJ39" i="55"/>
  <c r="AK39" i="55" s="1"/>
  <c r="J39" i="55"/>
  <c r="N39" i="55" s="1"/>
  <c r="A39" i="55"/>
  <c r="D39" i="55"/>
  <c r="AT38" i="55"/>
  <c r="AJ38" i="55"/>
  <c r="AK38" i="55" s="1"/>
  <c r="AH38" i="55"/>
  <c r="F38" i="55"/>
  <c r="G38" i="55" s="1"/>
  <c r="AT37" i="55"/>
  <c r="AJ37" i="55"/>
  <c r="AK37" i="55" s="1"/>
  <c r="AT36" i="55"/>
  <c r="AJ36" i="55"/>
  <c r="AK36" i="55" s="1"/>
  <c r="D36" i="55"/>
  <c r="AT35" i="55"/>
  <c r="AJ35" i="55"/>
  <c r="AK35" i="55" s="1"/>
  <c r="A35" i="55"/>
  <c r="D35" i="55"/>
  <c r="AT34" i="55"/>
  <c r="AJ34" i="55"/>
  <c r="AK34" i="55" s="1"/>
  <c r="J34" i="55"/>
  <c r="L34" i="55" s="1"/>
  <c r="AT33" i="55"/>
  <c r="AT32" i="55"/>
  <c r="AT31" i="55"/>
  <c r="AT30" i="55"/>
  <c r="AT29" i="55"/>
  <c r="AT28" i="55"/>
  <c r="D28" i="55"/>
  <c r="A28" i="55"/>
  <c r="AT27" i="55"/>
  <c r="AT26" i="55"/>
  <c r="J26" i="55"/>
  <c r="AT25" i="55"/>
  <c r="AO25" i="55"/>
  <c r="D25" i="55"/>
  <c r="AT24" i="55"/>
  <c r="AO24" i="55"/>
  <c r="AH24" i="55"/>
  <c r="J24" i="55"/>
  <c r="N24" i="55" s="1"/>
  <c r="F24" i="55"/>
  <c r="G24" i="55" s="1"/>
  <c r="AT23" i="55"/>
  <c r="AO23" i="55"/>
  <c r="J23" i="55"/>
  <c r="N23" i="55" s="1"/>
  <c r="A23" i="55"/>
  <c r="AT22" i="55"/>
  <c r="AO22" i="55"/>
  <c r="F22" i="55"/>
  <c r="G22" i="55" s="1"/>
  <c r="V22" i="55" s="1"/>
  <c r="AY22" i="55" s="1"/>
  <c r="A22" i="55"/>
  <c r="AT21" i="55"/>
  <c r="AO21" i="55"/>
  <c r="D21" i="55"/>
  <c r="AT20" i="55"/>
  <c r="AO20" i="55"/>
  <c r="AH20" i="55"/>
  <c r="AT19" i="55"/>
  <c r="AO19" i="55"/>
  <c r="D19" i="55"/>
  <c r="A19" i="55"/>
  <c r="AT18" i="55"/>
  <c r="AO18" i="55"/>
  <c r="AT17" i="55"/>
  <c r="AO17" i="55"/>
  <c r="D17" i="55"/>
  <c r="A17" i="55"/>
  <c r="AT16" i="55"/>
  <c r="AO16" i="55"/>
  <c r="AT15" i="55"/>
  <c r="AO15" i="55"/>
  <c r="J15" i="55"/>
  <c r="AT14" i="55"/>
  <c r="AO14" i="55"/>
  <c r="AT13" i="55"/>
  <c r="AO13" i="55"/>
  <c r="D13" i="55"/>
  <c r="A13" i="55"/>
  <c r="AT12" i="55"/>
  <c r="AO12" i="55"/>
  <c r="AT11" i="55"/>
  <c r="AO11" i="55"/>
  <c r="AH11" i="55"/>
  <c r="AT10" i="55"/>
  <c r="AO10" i="55"/>
  <c r="AT9" i="55"/>
  <c r="AO9" i="55"/>
  <c r="F9" i="55"/>
  <c r="G9" i="55" s="1"/>
  <c r="AH9" i="55"/>
  <c r="D9" i="55"/>
  <c r="A9" i="55"/>
  <c r="AT8" i="55"/>
  <c r="AO8" i="55"/>
  <c r="J8" i="55"/>
  <c r="N8" i="55" s="1"/>
  <c r="D8" i="55"/>
  <c r="AT7" i="55"/>
  <c r="AO7" i="55"/>
  <c r="J7" i="55"/>
  <c r="N7" i="55" s="1"/>
  <c r="A7" i="55"/>
  <c r="AT6" i="55"/>
  <c r="AO6" i="55"/>
  <c r="J6" i="55"/>
  <c r="L6" i="55" s="1"/>
  <c r="AT5" i="55"/>
  <c r="AO5" i="55"/>
  <c r="D5" i="55"/>
  <c r="AT4" i="55"/>
  <c r="AO4" i="55"/>
  <c r="F4" i="55"/>
  <c r="G4" i="55" s="1"/>
  <c r="D4" i="55"/>
  <c r="AT3" i="55"/>
  <c r="AO3" i="55"/>
  <c r="J3" i="55"/>
  <c r="N3" i="55" s="1"/>
  <c r="AH3" i="55"/>
  <c r="AT2" i="55"/>
  <c r="AO2" i="55"/>
  <c r="AC2" i="55"/>
  <c r="F2" i="55"/>
  <c r="G2" i="55" s="1"/>
  <c r="D2" i="55"/>
  <c r="E2" i="54"/>
  <c r="AH2" i="54" s="1"/>
  <c r="E3" i="54"/>
  <c r="AX3" i="54" s="1"/>
  <c r="E4" i="54"/>
  <c r="AX4" i="54" s="1"/>
  <c r="E5" i="54"/>
  <c r="AH5" i="54" s="1"/>
  <c r="E6" i="54"/>
  <c r="AX6" i="54" s="1"/>
  <c r="E7" i="54"/>
  <c r="E8" i="54"/>
  <c r="E9" i="54"/>
  <c r="AX9" i="54" s="1"/>
  <c r="E10" i="54"/>
  <c r="E11" i="54"/>
  <c r="AX11" i="54" s="1"/>
  <c r="E12" i="54"/>
  <c r="AX12" i="54" s="1"/>
  <c r="E13" i="54"/>
  <c r="AH13" i="54" s="1"/>
  <c r="E14" i="54"/>
  <c r="AH14" i="54" s="1"/>
  <c r="E15" i="54"/>
  <c r="AX15" i="54" s="1"/>
  <c r="E16" i="54"/>
  <c r="E17" i="54"/>
  <c r="AX17" i="54" s="1"/>
  <c r="E18" i="54"/>
  <c r="E19" i="54"/>
  <c r="AX19" i="54" s="1"/>
  <c r="E20" i="54"/>
  <c r="AX20" i="54" s="1"/>
  <c r="E21" i="54"/>
  <c r="AH21" i="54" s="1"/>
  <c r="E22" i="54"/>
  <c r="AX22" i="54" s="1"/>
  <c r="E23" i="54"/>
  <c r="AX23" i="54" s="1"/>
  <c r="E24" i="54"/>
  <c r="E25" i="54"/>
  <c r="AX25" i="54" s="1"/>
  <c r="E26" i="54"/>
  <c r="E27" i="54"/>
  <c r="AX27" i="54" s="1"/>
  <c r="E28" i="54"/>
  <c r="E29" i="54"/>
  <c r="F29" i="54" s="1"/>
  <c r="G29" i="54" s="1"/>
  <c r="U29" i="54" s="1"/>
  <c r="E30" i="54"/>
  <c r="AX30" i="54" s="1"/>
  <c r="E31" i="54"/>
  <c r="AX31" i="54" s="1"/>
  <c r="E32" i="54"/>
  <c r="AX32" i="54" s="1"/>
  <c r="E33" i="54"/>
  <c r="E34" i="54"/>
  <c r="AX34" i="54" s="1"/>
  <c r="E35" i="54"/>
  <c r="AX35" i="54" s="1"/>
  <c r="E36" i="54"/>
  <c r="AH36" i="54" s="1"/>
  <c r="E37" i="54"/>
  <c r="AX37" i="54" s="1"/>
  <c r="E38" i="54"/>
  <c r="AX38" i="54" s="1"/>
  <c r="E39" i="54"/>
  <c r="AX39" i="54" s="1"/>
  <c r="E40" i="54"/>
  <c r="AX40" i="54" s="1"/>
  <c r="E41" i="54"/>
  <c r="AX41" i="54" s="1"/>
  <c r="E42" i="54"/>
  <c r="E43" i="54"/>
  <c r="AX43" i="54" s="1"/>
  <c r="E44" i="54"/>
  <c r="AX44" i="54" s="1"/>
  <c r="E45" i="54"/>
  <c r="AH45" i="54" s="1"/>
  <c r="E46" i="54"/>
  <c r="AX46" i="54" s="1"/>
  <c r="E47" i="54"/>
  <c r="E48" i="54"/>
  <c r="E49" i="54"/>
  <c r="AX49" i="54" s="1"/>
  <c r="E50" i="54"/>
  <c r="F50" i="54" s="1"/>
  <c r="G50" i="54" s="1"/>
  <c r="E51" i="54"/>
  <c r="AX51" i="54" s="1"/>
  <c r="E52" i="54"/>
  <c r="AX52" i="54" s="1"/>
  <c r="E53" i="54"/>
  <c r="AH53" i="54" s="1"/>
  <c r="E54" i="54"/>
  <c r="AH54" i="54" s="1"/>
  <c r="E55" i="54"/>
  <c r="E56" i="54"/>
  <c r="E57" i="54"/>
  <c r="AX57" i="54" s="1"/>
  <c r="E58" i="54"/>
  <c r="F58" i="54" s="1"/>
  <c r="G58" i="54" s="1"/>
  <c r="E59" i="54"/>
  <c r="E60" i="54"/>
  <c r="AX60" i="54" s="1"/>
  <c r="E61" i="54"/>
  <c r="F61" i="54" s="1"/>
  <c r="G61" i="54" s="1"/>
  <c r="P61" i="54" s="1"/>
  <c r="E62" i="54"/>
  <c r="AX62" i="54" s="1"/>
  <c r="E63" i="54"/>
  <c r="E64" i="54"/>
  <c r="AX64" i="54" s="1"/>
  <c r="E65" i="54"/>
  <c r="AX65" i="54" s="1"/>
  <c r="E66" i="54"/>
  <c r="E67" i="54"/>
  <c r="AX67" i="54" s="1"/>
  <c r="E68" i="54"/>
  <c r="AX68" i="54" s="1"/>
  <c r="E69" i="54"/>
  <c r="E70" i="54"/>
  <c r="AX70" i="54" s="1"/>
  <c r="E71" i="54"/>
  <c r="AX71" i="54" s="1"/>
  <c r="E72" i="54"/>
  <c r="AX72" i="54" s="1"/>
  <c r="E73" i="54"/>
  <c r="AX73" i="54" s="1"/>
  <c r="E74" i="54"/>
  <c r="E75" i="54"/>
  <c r="AX75" i="54" s="1"/>
  <c r="E76" i="54"/>
  <c r="AX76" i="54" s="1"/>
  <c r="E77" i="54"/>
  <c r="E78" i="54"/>
  <c r="AX78" i="54" s="1"/>
  <c r="E79" i="54"/>
  <c r="E80" i="54"/>
  <c r="E81" i="54"/>
  <c r="AX81" i="54" s="1"/>
  <c r="E82" i="54"/>
  <c r="E83" i="54"/>
  <c r="AX83" i="54" s="1"/>
  <c r="E84" i="54"/>
  <c r="AX84" i="54" s="1"/>
  <c r="E85" i="54"/>
  <c r="E86" i="54"/>
  <c r="AX86" i="54" s="1"/>
  <c r="E87" i="54"/>
  <c r="E88" i="54"/>
  <c r="AX88" i="54" s="1"/>
  <c r="E89" i="54"/>
  <c r="AX89" i="54" s="1"/>
  <c r="E90" i="54"/>
  <c r="E91" i="54"/>
  <c r="AX91" i="54" s="1"/>
  <c r="E92" i="54"/>
  <c r="AX92" i="54" s="1"/>
  <c r="E93" i="54"/>
  <c r="E94" i="54"/>
  <c r="AX94" i="54" s="1"/>
  <c r="E95" i="54"/>
  <c r="E96" i="54"/>
  <c r="AX96" i="54" s="1"/>
  <c r="E97" i="54"/>
  <c r="AX97" i="54" s="1"/>
  <c r="E98" i="54"/>
  <c r="E99" i="54"/>
  <c r="AX99" i="54" s="1"/>
  <c r="E100" i="54"/>
  <c r="AX100" i="54" s="1"/>
  <c r="E101" i="54"/>
  <c r="AX101" i="54" s="1"/>
  <c r="E102" i="54"/>
  <c r="AX102" i="54" s="1"/>
  <c r="E103" i="54"/>
  <c r="E104" i="54"/>
  <c r="AX104" i="54" s="1"/>
  <c r="E105" i="54"/>
  <c r="AX105" i="54" s="1"/>
  <c r="E106" i="54"/>
  <c r="E107" i="54"/>
  <c r="AX107" i="54" s="1"/>
  <c r="E108" i="54"/>
  <c r="AX108" i="54" s="1"/>
  <c r="E109" i="54"/>
  <c r="AX109" i="54" s="1"/>
  <c r="E110" i="54"/>
  <c r="AX110" i="54" s="1"/>
  <c r="E111" i="54"/>
  <c r="E112" i="54"/>
  <c r="AX112" i="54" s="1"/>
  <c r="E113" i="54"/>
  <c r="AX113" i="54" s="1"/>
  <c r="E114" i="54"/>
  <c r="AX114" i="54" s="1"/>
  <c r="E115" i="54"/>
  <c r="AX115" i="54" s="1"/>
  <c r="E116" i="54"/>
  <c r="AX116" i="54" s="1"/>
  <c r="E117" i="54"/>
  <c r="E118" i="54"/>
  <c r="AX118" i="54" s="1"/>
  <c r="E119" i="54"/>
  <c r="AX119" i="54" s="1"/>
  <c r="E120" i="54"/>
  <c r="AX120" i="54" s="1"/>
  <c r="E121" i="54"/>
  <c r="AX121" i="54" s="1"/>
  <c r="E122" i="54"/>
  <c r="E123" i="54"/>
  <c r="AX123" i="54" s="1"/>
  <c r="E124" i="54"/>
  <c r="AX124" i="54" s="1"/>
  <c r="E125" i="54"/>
  <c r="AX125" i="54" s="1"/>
  <c r="E126" i="54"/>
  <c r="AX126" i="54" s="1"/>
  <c r="E127" i="54"/>
  <c r="AX127" i="54" s="1"/>
  <c r="E128" i="54"/>
  <c r="AX128" i="54" s="1"/>
  <c r="A128" i="54"/>
  <c r="E129" i="54"/>
  <c r="H3" i="54"/>
  <c r="J3" i="54" s="1"/>
  <c r="H4" i="54"/>
  <c r="J4" i="54" s="1"/>
  <c r="M4" i="54" s="1"/>
  <c r="H5" i="54"/>
  <c r="J5" i="54" s="1"/>
  <c r="M5" i="54" s="1"/>
  <c r="H6" i="54"/>
  <c r="J6" i="54" s="1"/>
  <c r="H7" i="54"/>
  <c r="J7" i="54" s="1"/>
  <c r="H8" i="54"/>
  <c r="H9" i="54"/>
  <c r="J9" i="54" s="1"/>
  <c r="H10" i="54"/>
  <c r="J10" i="54" s="1"/>
  <c r="H11" i="54"/>
  <c r="H12" i="54"/>
  <c r="J12" i="54" s="1"/>
  <c r="N12" i="54" s="1"/>
  <c r="H13" i="54"/>
  <c r="H14" i="54"/>
  <c r="J14" i="54" s="1"/>
  <c r="H15" i="54"/>
  <c r="J15" i="54" s="1"/>
  <c r="N15" i="54" s="1"/>
  <c r="H16" i="54"/>
  <c r="H17" i="54"/>
  <c r="J17" i="54" s="1"/>
  <c r="H18" i="54"/>
  <c r="J18" i="54" s="1"/>
  <c r="H19" i="54"/>
  <c r="J19" i="54" s="1"/>
  <c r="M19" i="54" s="1"/>
  <c r="H20" i="54"/>
  <c r="J20" i="54" s="1"/>
  <c r="N20" i="54" s="1"/>
  <c r="H21" i="54"/>
  <c r="J21" i="54" s="1"/>
  <c r="M21" i="54" s="1"/>
  <c r="H22" i="54"/>
  <c r="J22" i="54" s="1"/>
  <c r="L22" i="54" s="1"/>
  <c r="H23" i="54"/>
  <c r="H24" i="54"/>
  <c r="H25" i="54"/>
  <c r="J25" i="54" s="1"/>
  <c r="H26" i="54"/>
  <c r="J26" i="54" s="1"/>
  <c r="H27" i="54"/>
  <c r="J27" i="54" s="1"/>
  <c r="N27" i="54" s="1"/>
  <c r="H28" i="54"/>
  <c r="J28" i="54" s="1"/>
  <c r="M28" i="54" s="1"/>
  <c r="H29" i="54"/>
  <c r="J29" i="54" s="1"/>
  <c r="H30" i="54"/>
  <c r="J30" i="54" s="1"/>
  <c r="H31" i="54"/>
  <c r="H32" i="54"/>
  <c r="H33" i="54"/>
  <c r="J33" i="54" s="1"/>
  <c r="L33" i="54" s="1"/>
  <c r="H34" i="54"/>
  <c r="J34" i="54" s="1"/>
  <c r="N34" i="54" s="1"/>
  <c r="H35" i="54"/>
  <c r="J35" i="54" s="1"/>
  <c r="H36" i="54"/>
  <c r="J36" i="54" s="1"/>
  <c r="N36" i="54" s="1"/>
  <c r="H37" i="54"/>
  <c r="J37" i="54" s="1"/>
  <c r="L37" i="54" s="1"/>
  <c r="H38" i="54"/>
  <c r="J38" i="54" s="1"/>
  <c r="H39" i="54"/>
  <c r="J39" i="54" s="1"/>
  <c r="M39" i="54" s="1"/>
  <c r="H40" i="54"/>
  <c r="J40" i="54" s="1"/>
  <c r="H41" i="54"/>
  <c r="J41" i="54" s="1"/>
  <c r="H42" i="54"/>
  <c r="J42" i="54" s="1"/>
  <c r="H43" i="54"/>
  <c r="J43" i="54" s="1"/>
  <c r="N43" i="54" s="1"/>
  <c r="H44" i="54"/>
  <c r="J44" i="54" s="1"/>
  <c r="N44" i="54" s="1"/>
  <c r="H45" i="54"/>
  <c r="J45" i="54" s="1"/>
  <c r="L45" i="54" s="1"/>
  <c r="H46" i="54"/>
  <c r="J46" i="54" s="1"/>
  <c r="L46" i="54" s="1"/>
  <c r="H47" i="54"/>
  <c r="J47" i="54" s="1"/>
  <c r="H48" i="54"/>
  <c r="J48" i="54" s="1"/>
  <c r="H49" i="54"/>
  <c r="J49" i="54" s="1"/>
  <c r="H50" i="54"/>
  <c r="J50" i="54" s="1"/>
  <c r="H51" i="54"/>
  <c r="J51" i="54" s="1"/>
  <c r="N51" i="54" s="1"/>
  <c r="H52" i="54"/>
  <c r="J52" i="54" s="1"/>
  <c r="H53" i="54"/>
  <c r="J53" i="54" s="1"/>
  <c r="H54" i="54"/>
  <c r="J54" i="54" s="1"/>
  <c r="H55" i="54"/>
  <c r="J55" i="54" s="1"/>
  <c r="H56" i="54"/>
  <c r="H57" i="54"/>
  <c r="J57" i="54" s="1"/>
  <c r="L57" i="54" s="1"/>
  <c r="H58" i="54"/>
  <c r="J58" i="54" s="1"/>
  <c r="H59" i="54"/>
  <c r="J59" i="54" s="1"/>
  <c r="M59" i="54" s="1"/>
  <c r="AG59" i="54" s="1"/>
  <c r="H60" i="54"/>
  <c r="J60" i="54" s="1"/>
  <c r="N60" i="54" s="1"/>
  <c r="H61" i="54"/>
  <c r="J61" i="54" s="1"/>
  <c r="H62" i="54"/>
  <c r="J62" i="54" s="1"/>
  <c r="L62" i="54" s="1"/>
  <c r="H63" i="54"/>
  <c r="J63" i="54" s="1"/>
  <c r="N63" i="54" s="1"/>
  <c r="H64" i="54"/>
  <c r="J64" i="54" s="1"/>
  <c r="M64" i="54" s="1"/>
  <c r="AG64" i="54" s="1"/>
  <c r="H65" i="54"/>
  <c r="J65" i="54" s="1"/>
  <c r="Z65" i="54" s="1"/>
  <c r="AZ65" i="54" s="1"/>
  <c r="H66" i="54"/>
  <c r="J66" i="54" s="1"/>
  <c r="H67" i="54"/>
  <c r="H68" i="54"/>
  <c r="J68" i="54" s="1"/>
  <c r="N68" i="54" s="1"/>
  <c r="H69" i="54"/>
  <c r="H70" i="54"/>
  <c r="J70" i="54" s="1"/>
  <c r="H71" i="54"/>
  <c r="J71" i="54" s="1"/>
  <c r="H72" i="54"/>
  <c r="H73" i="54"/>
  <c r="J73" i="54" s="1"/>
  <c r="H74" i="54"/>
  <c r="J74" i="54" s="1"/>
  <c r="H75" i="54"/>
  <c r="J75" i="54" s="1"/>
  <c r="L75" i="54" s="1"/>
  <c r="H76" i="54"/>
  <c r="J76" i="54" s="1"/>
  <c r="H77" i="54"/>
  <c r="J77" i="54" s="1"/>
  <c r="M77" i="54" s="1"/>
  <c r="H78" i="54"/>
  <c r="J78" i="54" s="1"/>
  <c r="H79" i="54"/>
  <c r="H80" i="54"/>
  <c r="J80" i="54" s="1"/>
  <c r="H81" i="54"/>
  <c r="J81" i="54" s="1"/>
  <c r="H82" i="54"/>
  <c r="J82" i="54" s="1"/>
  <c r="H83" i="54"/>
  <c r="J83" i="54" s="1"/>
  <c r="H84" i="54"/>
  <c r="J84" i="54" s="1"/>
  <c r="H85" i="54"/>
  <c r="J85" i="54" s="1"/>
  <c r="M85" i="54" s="1"/>
  <c r="H86" i="54"/>
  <c r="J86" i="54" s="1"/>
  <c r="N86" i="54" s="1"/>
  <c r="H87" i="54"/>
  <c r="H88" i="54"/>
  <c r="H89" i="54"/>
  <c r="J89" i="54" s="1"/>
  <c r="H90" i="54"/>
  <c r="J90" i="54" s="1"/>
  <c r="H91" i="54"/>
  <c r="J91" i="54" s="1"/>
  <c r="M91" i="54" s="1"/>
  <c r="H92" i="54"/>
  <c r="J92" i="54" s="1"/>
  <c r="H93" i="54"/>
  <c r="J93" i="54" s="1"/>
  <c r="L93" i="54" s="1"/>
  <c r="H94" i="54"/>
  <c r="J94" i="54" s="1"/>
  <c r="M94" i="54" s="1"/>
  <c r="H95" i="54"/>
  <c r="J95" i="54" s="1"/>
  <c r="M95" i="54" s="1"/>
  <c r="H96" i="54"/>
  <c r="J96" i="54" s="1"/>
  <c r="M96" i="54" s="1"/>
  <c r="H97" i="54"/>
  <c r="J97" i="54" s="1"/>
  <c r="H98" i="54"/>
  <c r="J98" i="54" s="1"/>
  <c r="H99" i="54"/>
  <c r="J99" i="54" s="1"/>
  <c r="H100" i="54"/>
  <c r="J100" i="54" s="1"/>
  <c r="H101" i="54"/>
  <c r="J101" i="54" s="1"/>
  <c r="L101" i="54" s="1"/>
  <c r="H102" i="54"/>
  <c r="J102" i="54" s="1"/>
  <c r="H103" i="54"/>
  <c r="J103" i="54" s="1"/>
  <c r="M103" i="54" s="1"/>
  <c r="H104" i="54"/>
  <c r="J104" i="54" s="1"/>
  <c r="H105" i="54"/>
  <c r="H106" i="54"/>
  <c r="J106" i="54" s="1"/>
  <c r="H107" i="54"/>
  <c r="J107" i="54" s="1"/>
  <c r="H108" i="54"/>
  <c r="J108" i="54" s="1"/>
  <c r="H109" i="54"/>
  <c r="J109" i="54" s="1"/>
  <c r="M109" i="54" s="1"/>
  <c r="H110" i="54"/>
  <c r="J110" i="54" s="1"/>
  <c r="L110" i="54" s="1"/>
  <c r="H111" i="54"/>
  <c r="J111" i="54" s="1"/>
  <c r="H112" i="54"/>
  <c r="J112" i="54" s="1"/>
  <c r="H113" i="54"/>
  <c r="J113" i="54" s="1"/>
  <c r="L113" i="54" s="1"/>
  <c r="H114" i="54"/>
  <c r="J114" i="54" s="1"/>
  <c r="H115" i="54"/>
  <c r="J115" i="54" s="1"/>
  <c r="H116" i="54"/>
  <c r="J116" i="54" s="1"/>
  <c r="H117" i="54"/>
  <c r="J117" i="54" s="1"/>
  <c r="L117" i="54" s="1"/>
  <c r="H118" i="54"/>
  <c r="J118" i="54" s="1"/>
  <c r="H119" i="54"/>
  <c r="J119" i="54" s="1"/>
  <c r="H120" i="54"/>
  <c r="J120" i="54" s="1"/>
  <c r="M120" i="54" s="1"/>
  <c r="H121" i="54"/>
  <c r="J121" i="54" s="1"/>
  <c r="N121" i="54" s="1"/>
  <c r="H122" i="54"/>
  <c r="J122" i="54" s="1"/>
  <c r="N122" i="54" s="1"/>
  <c r="H123" i="54"/>
  <c r="J123" i="54" s="1"/>
  <c r="N123" i="54" s="1"/>
  <c r="H124" i="54"/>
  <c r="J124" i="54" s="1"/>
  <c r="L124" i="54" s="1"/>
  <c r="H125" i="54"/>
  <c r="J125" i="54" s="1"/>
  <c r="H126" i="54"/>
  <c r="J126" i="54" s="1"/>
  <c r="H127" i="54"/>
  <c r="J127" i="54" s="1"/>
  <c r="N127" i="54" s="1"/>
  <c r="H128" i="54"/>
  <c r="J128" i="54" s="1"/>
  <c r="M128" i="54" s="1"/>
  <c r="H129" i="54"/>
  <c r="J129" i="54" s="1"/>
  <c r="H2" i="54"/>
  <c r="J2" i="54" s="1"/>
  <c r="AE145" i="54" a="1"/>
  <c r="AE145" i="54" s="1"/>
  <c r="AE144" i="54" a="1"/>
  <c r="AE144" i="54" s="1"/>
  <c r="AE143" i="54" a="1"/>
  <c r="AE143" i="54" s="1"/>
  <c r="AE142" i="54" a="1"/>
  <c r="AE142" i="54" s="1"/>
  <c r="AE141" i="54" a="1"/>
  <c r="AE141" i="54" s="1"/>
  <c r="AE140" i="54" a="1"/>
  <c r="AE140" i="54" s="1"/>
  <c r="AE139" i="54" a="1"/>
  <c r="AE139" i="54" s="1"/>
  <c r="AE138" i="54" a="1"/>
  <c r="AE138" i="54" s="1"/>
  <c r="AE137" i="54" a="1"/>
  <c r="AE137" i="54" s="1"/>
  <c r="AE136" i="54" a="1"/>
  <c r="AE136" i="54" s="1"/>
  <c r="AE135" i="54" a="1"/>
  <c r="AE135" i="54" s="1"/>
  <c r="AE134" i="54" a="1"/>
  <c r="AE134" i="54" s="1"/>
  <c r="AE133" i="54" a="1"/>
  <c r="AE133" i="54" s="1"/>
  <c r="AE132" i="54" a="1"/>
  <c r="AE132" i="54" s="1"/>
  <c r="AE131" i="54" a="1"/>
  <c r="AE131" i="54" s="1"/>
  <c r="AE130" i="54" a="1"/>
  <c r="AE130" i="54" s="1"/>
  <c r="AT129" i="54"/>
  <c r="AR129" i="54"/>
  <c r="AO129" i="54"/>
  <c r="AT128" i="54"/>
  <c r="AR128" i="54"/>
  <c r="AO128" i="54"/>
  <c r="AT127" i="54"/>
  <c r="AR127" i="54"/>
  <c r="AO127" i="54"/>
  <c r="AT126" i="54"/>
  <c r="AR126" i="54"/>
  <c r="AO126" i="54"/>
  <c r="D126" i="54"/>
  <c r="AT125" i="54"/>
  <c r="AR125" i="54"/>
  <c r="AO125" i="54"/>
  <c r="D125" i="54"/>
  <c r="AT124" i="54"/>
  <c r="AR124" i="54"/>
  <c r="AO124" i="54"/>
  <c r="D124" i="54"/>
  <c r="AT123" i="54"/>
  <c r="AR123" i="54"/>
  <c r="AO123" i="54"/>
  <c r="F123" i="54"/>
  <c r="G123" i="54" s="1"/>
  <c r="R123" i="54" s="1"/>
  <c r="A123" i="54"/>
  <c r="AT122" i="54"/>
  <c r="AR122" i="54"/>
  <c r="AO122" i="54"/>
  <c r="AT121" i="54"/>
  <c r="AR121" i="54"/>
  <c r="AO121" i="54"/>
  <c r="AT120" i="54"/>
  <c r="AR120" i="54"/>
  <c r="AO120" i="54"/>
  <c r="AT119" i="54"/>
  <c r="AR119" i="54"/>
  <c r="AO119" i="54"/>
  <c r="AT118" i="54"/>
  <c r="AR118" i="54"/>
  <c r="AO118" i="54"/>
  <c r="AT117" i="54"/>
  <c r="AR117" i="54"/>
  <c r="AO117" i="54"/>
  <c r="AT116" i="54"/>
  <c r="AR116" i="54"/>
  <c r="AO116" i="54"/>
  <c r="F116" i="54"/>
  <c r="G116" i="54" s="1"/>
  <c r="W116" i="54" s="1"/>
  <c r="AT115" i="54"/>
  <c r="AR115" i="54"/>
  <c r="AO115" i="54"/>
  <c r="F115" i="54"/>
  <c r="G115" i="54" s="1"/>
  <c r="AT114" i="54"/>
  <c r="AR114" i="54"/>
  <c r="AO114" i="54"/>
  <c r="AT113" i="54"/>
  <c r="AR113" i="54"/>
  <c r="AO113" i="54"/>
  <c r="AT112" i="54"/>
  <c r="AR112" i="54"/>
  <c r="AO112" i="54"/>
  <c r="AT111" i="54"/>
  <c r="AR111" i="54"/>
  <c r="AO111" i="54"/>
  <c r="AT110" i="54"/>
  <c r="AR110" i="54"/>
  <c r="AO110" i="54"/>
  <c r="AT109" i="54"/>
  <c r="AR109" i="54"/>
  <c r="AO109" i="54"/>
  <c r="F109" i="54"/>
  <c r="G109" i="54" s="1"/>
  <c r="Z109" i="54" s="1"/>
  <c r="AZ109" i="54" s="1"/>
  <c r="AT108" i="54"/>
  <c r="AR108" i="54"/>
  <c r="AO108" i="54"/>
  <c r="AT107" i="54"/>
  <c r="AR107" i="54"/>
  <c r="AO107" i="54"/>
  <c r="F107" i="54"/>
  <c r="G107" i="54" s="1"/>
  <c r="V107" i="54" s="1"/>
  <c r="AY107" i="54" s="1"/>
  <c r="AT106" i="54"/>
  <c r="AR106" i="54"/>
  <c r="AO106" i="54"/>
  <c r="AT105" i="54"/>
  <c r="AR105" i="54"/>
  <c r="AO105" i="54"/>
  <c r="J105" i="54"/>
  <c r="L105" i="54" s="1"/>
  <c r="AT104" i="54"/>
  <c r="AR104" i="54"/>
  <c r="AO104" i="54"/>
  <c r="AT103" i="54"/>
  <c r="AR103" i="54"/>
  <c r="AO103" i="54"/>
  <c r="AT102" i="54"/>
  <c r="AR102" i="54"/>
  <c r="AO102" i="54"/>
  <c r="AT101" i="54"/>
  <c r="AR101" i="54"/>
  <c r="AO101" i="54"/>
  <c r="AT100" i="54"/>
  <c r="AR100" i="54"/>
  <c r="AO100" i="54"/>
  <c r="AT99" i="54"/>
  <c r="AR99" i="54"/>
  <c r="AO99" i="54"/>
  <c r="F99" i="54"/>
  <c r="G99" i="54" s="1"/>
  <c r="AT98" i="54"/>
  <c r="AR98" i="54"/>
  <c r="AO98" i="54"/>
  <c r="AT97" i="54"/>
  <c r="AR97" i="54"/>
  <c r="AO97" i="54"/>
  <c r="AT96" i="54"/>
  <c r="AR96" i="54"/>
  <c r="AO96" i="54"/>
  <c r="AT95" i="54"/>
  <c r="AR95" i="54"/>
  <c r="AO95" i="54"/>
  <c r="AT94" i="54"/>
  <c r="AR94" i="54"/>
  <c r="AO94" i="54"/>
  <c r="D94" i="54"/>
  <c r="AT93" i="54"/>
  <c r="AR93" i="54"/>
  <c r="AO93" i="54"/>
  <c r="AT92" i="54"/>
  <c r="AR92" i="54"/>
  <c r="AO92" i="54"/>
  <c r="AT91" i="54"/>
  <c r="AR91" i="54"/>
  <c r="AO91" i="54"/>
  <c r="AT90" i="54"/>
  <c r="AR90" i="54"/>
  <c r="AO90" i="54"/>
  <c r="AT89" i="54"/>
  <c r="AR89" i="54"/>
  <c r="AO89" i="54"/>
  <c r="F89" i="54"/>
  <c r="G89" i="54" s="1"/>
  <c r="Z89" i="54" s="1"/>
  <c r="AZ89" i="54" s="1"/>
  <c r="AT88" i="54"/>
  <c r="AR88" i="54"/>
  <c r="AO88" i="54"/>
  <c r="J88" i="54"/>
  <c r="AT87" i="54"/>
  <c r="AR87" i="54"/>
  <c r="AO87" i="54"/>
  <c r="J87" i="54"/>
  <c r="AT86" i="54"/>
  <c r="AR86" i="54"/>
  <c r="AO86" i="54"/>
  <c r="AT85" i="54"/>
  <c r="AR85" i="54"/>
  <c r="AO85" i="54"/>
  <c r="AT84" i="54"/>
  <c r="AR84" i="54"/>
  <c r="AO84" i="54"/>
  <c r="AT83" i="54"/>
  <c r="AR83" i="54"/>
  <c r="AO83" i="54"/>
  <c r="AT82" i="54"/>
  <c r="AR82" i="54"/>
  <c r="AO82" i="54"/>
  <c r="AT81" i="54"/>
  <c r="AR81" i="54"/>
  <c r="AO81" i="54"/>
  <c r="AT80" i="54"/>
  <c r="AR80" i="54"/>
  <c r="AO80" i="54"/>
  <c r="AT79" i="54"/>
  <c r="AR79" i="54"/>
  <c r="AO79" i="54"/>
  <c r="J79" i="54"/>
  <c r="AT78" i="54"/>
  <c r="AR78" i="54"/>
  <c r="AO78" i="54"/>
  <c r="AT77" i="54"/>
  <c r="AR77" i="54"/>
  <c r="AO77" i="54"/>
  <c r="AT76" i="54"/>
  <c r="AR76" i="54"/>
  <c r="AO76" i="54"/>
  <c r="AT75" i="54"/>
  <c r="AR75" i="54"/>
  <c r="AO75" i="54"/>
  <c r="F75" i="54"/>
  <c r="G75" i="54" s="1"/>
  <c r="Y75" i="54" s="1"/>
  <c r="AT74" i="54"/>
  <c r="AR74" i="54"/>
  <c r="AO74" i="54"/>
  <c r="AT73" i="54"/>
  <c r="AO73" i="54"/>
  <c r="AT72" i="54"/>
  <c r="AO72" i="54"/>
  <c r="J72" i="54"/>
  <c r="M72" i="54" s="1"/>
  <c r="AT71" i="54"/>
  <c r="AO71" i="54"/>
  <c r="AT70" i="54"/>
  <c r="AO70" i="54"/>
  <c r="AT69" i="54"/>
  <c r="AO69" i="54"/>
  <c r="J69" i="54"/>
  <c r="M69" i="54" s="1"/>
  <c r="AT68" i="54"/>
  <c r="AO68" i="54"/>
  <c r="AT67" i="54"/>
  <c r="AO67" i="54"/>
  <c r="J67" i="54"/>
  <c r="AT66" i="54"/>
  <c r="AO66" i="54"/>
  <c r="AT65" i="54"/>
  <c r="A65" i="54"/>
  <c r="AT64" i="54"/>
  <c r="AT63" i="54"/>
  <c r="AT62" i="54"/>
  <c r="AT61" i="54"/>
  <c r="A61" i="54"/>
  <c r="AT60" i="54"/>
  <c r="AT59" i="54"/>
  <c r="AH59" i="54"/>
  <c r="AT58" i="54"/>
  <c r="AH58" i="54"/>
  <c r="D58" i="54"/>
  <c r="A58" i="54"/>
  <c r="AT57" i="54"/>
  <c r="AH57" i="54"/>
  <c r="D57" i="54"/>
  <c r="A57" i="54"/>
  <c r="AT56" i="54"/>
  <c r="J56" i="54"/>
  <c r="N56" i="54" s="1"/>
  <c r="AT55" i="54"/>
  <c r="D55" i="54"/>
  <c r="AT54" i="54"/>
  <c r="A54" i="54"/>
  <c r="AT53" i="54"/>
  <c r="D53" i="54"/>
  <c r="AT52" i="54"/>
  <c r="D52" i="54"/>
  <c r="A52" i="54"/>
  <c r="AT51" i="54"/>
  <c r="AH51" i="54"/>
  <c r="F51" i="54"/>
  <c r="G51" i="54" s="1"/>
  <c r="R51" i="54" s="1"/>
  <c r="D51" i="54"/>
  <c r="AT50" i="54"/>
  <c r="D50" i="54"/>
  <c r="AT49" i="54"/>
  <c r="AJ49" i="54"/>
  <c r="AL49" i="54" s="1"/>
  <c r="F49" i="54"/>
  <c r="G49" i="54" s="1"/>
  <c r="U49" i="54" s="1"/>
  <c r="D49" i="54"/>
  <c r="AT48" i="54"/>
  <c r="AJ48" i="54"/>
  <c r="AL48" i="54" s="1"/>
  <c r="AT47" i="54"/>
  <c r="AJ47" i="54"/>
  <c r="AL47" i="54" s="1"/>
  <c r="AT46" i="54"/>
  <c r="AJ46" i="54"/>
  <c r="AL46" i="54" s="1"/>
  <c r="A46" i="54"/>
  <c r="AT45" i="54"/>
  <c r="AJ45" i="54"/>
  <c r="AL45" i="54" s="1"/>
  <c r="AT44" i="54"/>
  <c r="AJ44" i="54"/>
  <c r="AL44" i="54" s="1"/>
  <c r="AT43" i="54"/>
  <c r="AJ43" i="54"/>
  <c r="AL43" i="54" s="1"/>
  <c r="M43" i="54"/>
  <c r="AT42" i="54"/>
  <c r="AJ42" i="54"/>
  <c r="AL42" i="54" s="1"/>
  <c r="AT41" i="54"/>
  <c r="AJ41" i="54"/>
  <c r="AK41" i="54" s="1"/>
  <c r="AT40" i="54"/>
  <c r="AJ40" i="54"/>
  <c r="AK40" i="54" s="1"/>
  <c r="AT39" i="54"/>
  <c r="AJ39" i="54"/>
  <c r="AK39" i="54" s="1"/>
  <c r="AT38" i="54"/>
  <c r="AJ38" i="54"/>
  <c r="AK38" i="54" s="1"/>
  <c r="AT37" i="54"/>
  <c r="AJ37" i="54"/>
  <c r="AK37" i="54" s="1"/>
  <c r="AH37" i="54"/>
  <c r="D37" i="54"/>
  <c r="A37" i="54"/>
  <c r="AT36" i="54"/>
  <c r="AJ36" i="54"/>
  <c r="AK36" i="54" s="1"/>
  <c r="AT35" i="54"/>
  <c r="AJ35" i="54"/>
  <c r="AK35" i="54" s="1"/>
  <c r="AH35" i="54"/>
  <c r="F35" i="54"/>
  <c r="G35" i="54" s="1"/>
  <c r="AT34" i="54"/>
  <c r="AJ34" i="54"/>
  <c r="AK34" i="54" s="1"/>
  <c r="A34" i="54"/>
  <c r="AT33" i="54"/>
  <c r="D33" i="54"/>
  <c r="A33" i="54"/>
  <c r="AT32" i="54"/>
  <c r="J32" i="54"/>
  <c r="N32" i="54" s="1"/>
  <c r="AT31" i="54"/>
  <c r="J31" i="54"/>
  <c r="F31" i="54"/>
  <c r="G31" i="54" s="1"/>
  <c r="A31" i="54"/>
  <c r="AT30" i="54"/>
  <c r="A30" i="54"/>
  <c r="AT29" i="54"/>
  <c r="A29" i="54"/>
  <c r="AT28" i="54"/>
  <c r="F28" i="54"/>
  <c r="G28" i="54" s="1"/>
  <c r="AA28" i="54" s="1"/>
  <c r="D28" i="54"/>
  <c r="A28" i="54"/>
  <c r="AT27" i="54"/>
  <c r="D27" i="54"/>
  <c r="A27" i="54"/>
  <c r="AT26" i="54"/>
  <c r="AH26" i="54"/>
  <c r="A26" i="54"/>
  <c r="AT25" i="54"/>
  <c r="AO25" i="54"/>
  <c r="AT24" i="54"/>
  <c r="AO24" i="54"/>
  <c r="J24" i="54"/>
  <c r="M24" i="54" s="1"/>
  <c r="AT23" i="54"/>
  <c r="AO23" i="54"/>
  <c r="J23" i="54"/>
  <c r="AT22" i="54"/>
  <c r="AO22" i="54"/>
  <c r="AT21" i="54"/>
  <c r="AO21" i="54"/>
  <c r="AT20" i="54"/>
  <c r="AO20" i="54"/>
  <c r="A20" i="54"/>
  <c r="AT19" i="54"/>
  <c r="AO19" i="54"/>
  <c r="AH19" i="54"/>
  <c r="F19" i="54"/>
  <c r="G19" i="54" s="1"/>
  <c r="AT18" i="54"/>
  <c r="AO18" i="54"/>
  <c r="AH18" i="54"/>
  <c r="A18" i="54"/>
  <c r="AT17" i="54"/>
  <c r="AO17" i="54"/>
  <c r="AT16" i="54"/>
  <c r="AO16" i="54"/>
  <c r="J16" i="54"/>
  <c r="M16" i="54" s="1"/>
  <c r="AT15" i="54"/>
  <c r="AO15" i="54"/>
  <c r="AT14" i="54"/>
  <c r="AO14" i="54"/>
  <c r="A14" i="54"/>
  <c r="D14" i="54"/>
  <c r="AT13" i="54"/>
  <c r="AO13" i="54"/>
  <c r="J13" i="54"/>
  <c r="D13" i="54"/>
  <c r="A13" i="54"/>
  <c r="AT12" i="54"/>
  <c r="AO12" i="54"/>
  <c r="AT11" i="54"/>
  <c r="AO11" i="54"/>
  <c r="J11" i="54"/>
  <c r="M11" i="54" s="1"/>
  <c r="AG11" i="54" s="1"/>
  <c r="F11" i="54"/>
  <c r="G11" i="54" s="1"/>
  <c r="P11" i="54" s="1"/>
  <c r="AT10" i="54"/>
  <c r="AO10" i="54"/>
  <c r="AT9" i="54"/>
  <c r="AO9" i="54"/>
  <c r="F9" i="54"/>
  <c r="G9" i="54" s="1"/>
  <c r="Y9" i="54" s="1"/>
  <c r="A9" i="54"/>
  <c r="AT8" i="54"/>
  <c r="AO8" i="54"/>
  <c r="J8" i="54"/>
  <c r="L8" i="54"/>
  <c r="AT7" i="54"/>
  <c r="AO7" i="54"/>
  <c r="F7" i="54"/>
  <c r="G7" i="54" s="1"/>
  <c r="AB7" i="54" s="1"/>
  <c r="AT6" i="54"/>
  <c r="AO6" i="54"/>
  <c r="D6" i="54"/>
  <c r="A6" i="54"/>
  <c r="AT5" i="54"/>
  <c r="AO5" i="54"/>
  <c r="AT4" i="54"/>
  <c r="AO4" i="54"/>
  <c r="AT3" i="54"/>
  <c r="AO3" i="54"/>
  <c r="AT2" i="54"/>
  <c r="AO2" i="54"/>
  <c r="AC2" i="54"/>
  <c r="E2" i="53"/>
  <c r="E3" i="53"/>
  <c r="E4" i="53"/>
  <c r="AX4" i="53" s="1"/>
  <c r="E5" i="53"/>
  <c r="AX5" i="53" s="1"/>
  <c r="E6" i="53"/>
  <c r="E7" i="53"/>
  <c r="E8" i="53"/>
  <c r="E9" i="53"/>
  <c r="AX9" i="53" s="1"/>
  <c r="E10" i="53"/>
  <c r="E11" i="53"/>
  <c r="AX11" i="53" s="1"/>
  <c r="E12" i="53"/>
  <c r="AX12" i="53" s="1"/>
  <c r="E13" i="53"/>
  <c r="AX13" i="53" s="1"/>
  <c r="E14" i="53"/>
  <c r="E15" i="53"/>
  <c r="AX15" i="53" s="1"/>
  <c r="E16" i="53"/>
  <c r="E17" i="53"/>
  <c r="E18" i="53"/>
  <c r="E19" i="53"/>
  <c r="AX19" i="53" s="1"/>
  <c r="E20" i="53"/>
  <c r="AX20" i="53" s="1"/>
  <c r="E21" i="53"/>
  <c r="AH21" i="53" s="1"/>
  <c r="E22" i="53"/>
  <c r="E23" i="53"/>
  <c r="E24" i="53"/>
  <c r="AX24" i="53" s="1"/>
  <c r="E25" i="53"/>
  <c r="AX25" i="53" s="1"/>
  <c r="E26" i="53"/>
  <c r="AX26" i="53" s="1"/>
  <c r="E27" i="53"/>
  <c r="AX27" i="53" s="1"/>
  <c r="E28" i="53"/>
  <c r="AX28" i="53" s="1"/>
  <c r="E29" i="53"/>
  <c r="E30" i="53"/>
  <c r="E31" i="53"/>
  <c r="AX31" i="53" s="1"/>
  <c r="E32" i="53"/>
  <c r="AX32" i="53" s="1"/>
  <c r="E33" i="53"/>
  <c r="E34" i="53"/>
  <c r="AX34" i="53" s="1"/>
  <c r="E35" i="53"/>
  <c r="F35" i="53" s="1"/>
  <c r="G35" i="53" s="1"/>
  <c r="E36" i="53"/>
  <c r="F36" i="53" s="1"/>
  <c r="G36" i="53" s="1"/>
  <c r="R36" i="53" s="1"/>
  <c r="E37" i="53"/>
  <c r="F37" i="53" s="1"/>
  <c r="G37" i="53" s="1"/>
  <c r="Z37" i="53" s="1"/>
  <c r="AZ37" i="53" s="1"/>
  <c r="E38" i="53"/>
  <c r="E39" i="53"/>
  <c r="AX39" i="53" s="1"/>
  <c r="E40" i="53"/>
  <c r="AX40" i="53" s="1"/>
  <c r="E41" i="53"/>
  <c r="E42" i="53"/>
  <c r="AX42" i="53" s="1"/>
  <c r="E43" i="53"/>
  <c r="AX43" i="53" s="1"/>
  <c r="E44" i="53"/>
  <c r="E45" i="53"/>
  <c r="AX45" i="53" s="1"/>
  <c r="E46" i="53"/>
  <c r="AX46" i="53" s="1"/>
  <c r="E47" i="53"/>
  <c r="AX47" i="53" s="1"/>
  <c r="E48" i="53"/>
  <c r="AX48" i="53" s="1"/>
  <c r="E49" i="53"/>
  <c r="AX49" i="53" s="1"/>
  <c r="E50" i="53"/>
  <c r="AH50" i="53" s="1"/>
  <c r="E51" i="53"/>
  <c r="AX51" i="53" s="1"/>
  <c r="E52" i="53"/>
  <c r="AX52" i="53" s="1"/>
  <c r="E53" i="53"/>
  <c r="F53" i="53" s="1"/>
  <c r="G53" i="53" s="1"/>
  <c r="E54" i="53"/>
  <c r="AX54" i="53" s="1"/>
  <c r="E55" i="53"/>
  <c r="AX55" i="53" s="1"/>
  <c r="E56" i="53"/>
  <c r="E57" i="53"/>
  <c r="AX57" i="53" s="1"/>
  <c r="E58" i="53"/>
  <c r="AX58" i="53" s="1"/>
  <c r="E59" i="53"/>
  <c r="AX59" i="53" s="1"/>
  <c r="E60" i="53"/>
  <c r="E61" i="53"/>
  <c r="E62" i="53"/>
  <c r="AX62" i="53" s="1"/>
  <c r="E63" i="53"/>
  <c r="AX63" i="53" s="1"/>
  <c r="E64" i="53"/>
  <c r="E65" i="53"/>
  <c r="E66" i="53"/>
  <c r="AX66" i="53" s="1"/>
  <c r="E67" i="53"/>
  <c r="AX67" i="53" s="1"/>
  <c r="E68" i="53"/>
  <c r="AX68" i="53" s="1"/>
  <c r="E69" i="53"/>
  <c r="AX69" i="53" s="1"/>
  <c r="E70" i="53"/>
  <c r="AX70" i="53" s="1"/>
  <c r="E71" i="53"/>
  <c r="AX71" i="53" s="1"/>
  <c r="E72" i="53"/>
  <c r="AX72" i="53" s="1"/>
  <c r="E73" i="53"/>
  <c r="AX73" i="53" s="1"/>
  <c r="E74" i="53"/>
  <c r="AX74" i="53" s="1"/>
  <c r="E75" i="53"/>
  <c r="AX75" i="53" s="1"/>
  <c r="E76" i="53"/>
  <c r="E77" i="53"/>
  <c r="E78" i="53"/>
  <c r="AX78" i="53" s="1"/>
  <c r="E79" i="53"/>
  <c r="E80" i="53"/>
  <c r="AX80" i="53" s="1"/>
  <c r="E81" i="53"/>
  <c r="AX81" i="53" s="1"/>
  <c r="E82" i="53"/>
  <c r="AX82" i="53" s="1"/>
  <c r="E83" i="53"/>
  <c r="AX83" i="53" s="1"/>
  <c r="E84" i="53"/>
  <c r="AX84" i="53" s="1"/>
  <c r="E85" i="53"/>
  <c r="AX85" i="53" s="1"/>
  <c r="E86" i="53"/>
  <c r="AX86" i="53" s="1"/>
  <c r="E87" i="53"/>
  <c r="AX87" i="53" s="1"/>
  <c r="E88" i="53"/>
  <c r="E89" i="53"/>
  <c r="E90" i="53"/>
  <c r="AX90" i="53" s="1"/>
  <c r="E91" i="53"/>
  <c r="AX91" i="53" s="1"/>
  <c r="E92" i="53"/>
  <c r="AX92" i="53" s="1"/>
  <c r="E93" i="53"/>
  <c r="AX93" i="53" s="1"/>
  <c r="E94" i="53"/>
  <c r="AX94" i="53" s="1"/>
  <c r="E95" i="53"/>
  <c r="AX95" i="53" s="1"/>
  <c r="E96" i="53"/>
  <c r="AX96" i="53" s="1"/>
  <c r="E97" i="53"/>
  <c r="AX97" i="53" s="1"/>
  <c r="E98" i="53"/>
  <c r="AX98" i="53" s="1"/>
  <c r="E99" i="53"/>
  <c r="AX99" i="53" s="1"/>
  <c r="E100" i="53"/>
  <c r="E101" i="53"/>
  <c r="E102" i="53"/>
  <c r="AX102" i="53" s="1"/>
  <c r="E103" i="53"/>
  <c r="AX103" i="53" s="1"/>
  <c r="E104" i="53"/>
  <c r="AX104" i="53" s="1"/>
  <c r="E105" i="53"/>
  <c r="AX105" i="53" s="1"/>
  <c r="E106" i="53"/>
  <c r="AX106" i="53" s="1"/>
  <c r="E107" i="53"/>
  <c r="AX107" i="53" s="1"/>
  <c r="E108" i="53"/>
  <c r="AX108" i="53" s="1"/>
  <c r="E109" i="53"/>
  <c r="E110" i="53"/>
  <c r="AX110" i="53" s="1"/>
  <c r="E111" i="53"/>
  <c r="AX111" i="53" s="1"/>
  <c r="E112" i="53"/>
  <c r="AX112" i="53" s="1"/>
  <c r="E113" i="53"/>
  <c r="AX113" i="53" s="1"/>
  <c r="F113" i="53"/>
  <c r="G113" i="53" s="1"/>
  <c r="AA113" i="53" s="1"/>
  <c r="E114" i="53"/>
  <c r="AX114" i="53" s="1"/>
  <c r="E115" i="53"/>
  <c r="E116" i="53"/>
  <c r="E117" i="53"/>
  <c r="AX117" i="53" s="1"/>
  <c r="E118" i="53"/>
  <c r="AX118" i="53" s="1"/>
  <c r="E119" i="53"/>
  <c r="AX119" i="53" s="1"/>
  <c r="E120" i="53"/>
  <c r="E121" i="53"/>
  <c r="E122" i="53"/>
  <c r="E123" i="53"/>
  <c r="E124" i="53"/>
  <c r="E125" i="53"/>
  <c r="AX125" i="53" s="1"/>
  <c r="E126" i="53"/>
  <c r="AX126" i="53" s="1"/>
  <c r="E127" i="53"/>
  <c r="AX127" i="53" s="1"/>
  <c r="E128" i="53"/>
  <c r="AX128" i="53" s="1"/>
  <c r="E129" i="53"/>
  <c r="AX129" i="53" s="1"/>
  <c r="H3" i="53"/>
  <c r="H4" i="53"/>
  <c r="J4" i="53" s="1"/>
  <c r="N4" i="53" s="1"/>
  <c r="H5" i="53"/>
  <c r="J5" i="53" s="1"/>
  <c r="H6" i="53"/>
  <c r="J6" i="53" s="1"/>
  <c r="H7" i="53"/>
  <c r="J7" i="53" s="1"/>
  <c r="N7" i="53" s="1"/>
  <c r="H8" i="53"/>
  <c r="J8" i="53" s="1"/>
  <c r="H9" i="53"/>
  <c r="H10" i="53"/>
  <c r="J10" i="53" s="1"/>
  <c r="N10" i="53" s="1"/>
  <c r="H11" i="53"/>
  <c r="H12" i="53"/>
  <c r="J12" i="53" s="1"/>
  <c r="N12" i="53" s="1"/>
  <c r="H13" i="53"/>
  <c r="J13" i="53" s="1"/>
  <c r="H14" i="53"/>
  <c r="H15" i="53"/>
  <c r="J15" i="53" s="1"/>
  <c r="H16" i="53"/>
  <c r="J16" i="53" s="1"/>
  <c r="H17" i="53"/>
  <c r="J17" i="53" s="1"/>
  <c r="M17" i="53" s="1"/>
  <c r="H18" i="53"/>
  <c r="J18" i="53" s="1"/>
  <c r="M18" i="53" s="1"/>
  <c r="H19" i="53"/>
  <c r="H20" i="53"/>
  <c r="J20" i="53" s="1"/>
  <c r="M20" i="53" s="1"/>
  <c r="H21" i="53"/>
  <c r="J21" i="53" s="1"/>
  <c r="H22" i="53"/>
  <c r="J22" i="53" s="1"/>
  <c r="N22" i="53" s="1"/>
  <c r="H23" i="53"/>
  <c r="J23" i="53" s="1"/>
  <c r="N23" i="53" s="1"/>
  <c r="H24" i="53"/>
  <c r="J24" i="53" s="1"/>
  <c r="L24" i="53" s="1"/>
  <c r="H25" i="53"/>
  <c r="J25" i="53" s="1"/>
  <c r="L25" i="53" s="1"/>
  <c r="H26" i="53"/>
  <c r="J26" i="53" s="1"/>
  <c r="M26" i="53" s="1"/>
  <c r="H27" i="53"/>
  <c r="H28" i="53"/>
  <c r="J28" i="53" s="1"/>
  <c r="L28" i="53" s="1"/>
  <c r="H29" i="53"/>
  <c r="J29" i="53" s="1"/>
  <c r="H30" i="53"/>
  <c r="H31" i="53"/>
  <c r="H32" i="53"/>
  <c r="J32" i="53" s="1"/>
  <c r="H33" i="53"/>
  <c r="J33" i="53" s="1"/>
  <c r="H34" i="53"/>
  <c r="J34" i="53" s="1"/>
  <c r="H35" i="53"/>
  <c r="J35" i="53" s="1"/>
  <c r="H36" i="53"/>
  <c r="J36" i="53" s="1"/>
  <c r="H37" i="53"/>
  <c r="H38" i="53"/>
  <c r="H39" i="53"/>
  <c r="J39" i="53" s="1"/>
  <c r="H40" i="53"/>
  <c r="J40" i="53" s="1"/>
  <c r="N40" i="53" s="1"/>
  <c r="H41" i="53"/>
  <c r="J41" i="53" s="1"/>
  <c r="H42" i="53"/>
  <c r="J42" i="53" s="1"/>
  <c r="H43" i="53"/>
  <c r="J43" i="53" s="1"/>
  <c r="N43" i="53" s="1"/>
  <c r="H44" i="53"/>
  <c r="J44" i="53" s="1"/>
  <c r="H45" i="53"/>
  <c r="H46" i="53"/>
  <c r="J46" i="53" s="1"/>
  <c r="H47" i="53"/>
  <c r="J47" i="53" s="1"/>
  <c r="H48" i="53"/>
  <c r="J48" i="53" s="1"/>
  <c r="H49" i="53"/>
  <c r="J49" i="53" s="1"/>
  <c r="N49" i="53" s="1"/>
  <c r="H50" i="53"/>
  <c r="J50" i="53" s="1"/>
  <c r="H51" i="53"/>
  <c r="J51" i="53" s="1"/>
  <c r="M51" i="53" s="1"/>
  <c r="H52" i="53"/>
  <c r="J52" i="53" s="1"/>
  <c r="M52" i="53" s="1"/>
  <c r="H53" i="53"/>
  <c r="J53" i="53" s="1"/>
  <c r="M53" i="53" s="1"/>
  <c r="H54" i="53"/>
  <c r="J54" i="53" s="1"/>
  <c r="H55" i="53"/>
  <c r="H56" i="53"/>
  <c r="J56" i="53" s="1"/>
  <c r="H57" i="53"/>
  <c r="J57" i="53" s="1"/>
  <c r="N57" i="53" s="1"/>
  <c r="H58" i="53"/>
  <c r="J58" i="53" s="1"/>
  <c r="H59" i="53"/>
  <c r="J59" i="53" s="1"/>
  <c r="H60" i="53"/>
  <c r="J60" i="53" s="1"/>
  <c r="H61" i="53"/>
  <c r="J61" i="53" s="1"/>
  <c r="M61" i="53" s="1"/>
  <c r="H62" i="53"/>
  <c r="J62" i="53" s="1"/>
  <c r="H63" i="53"/>
  <c r="J63" i="53" s="1"/>
  <c r="H64" i="53"/>
  <c r="J64" i="53" s="1"/>
  <c r="N64" i="53" s="1"/>
  <c r="H65" i="53"/>
  <c r="J65" i="53" s="1"/>
  <c r="H66" i="53"/>
  <c r="J66" i="53" s="1"/>
  <c r="H67" i="53"/>
  <c r="J67" i="53" s="1"/>
  <c r="H68" i="53"/>
  <c r="J68" i="53" s="1"/>
  <c r="N68" i="53" s="1"/>
  <c r="H69" i="53"/>
  <c r="J69" i="53" s="1"/>
  <c r="H70" i="53"/>
  <c r="J70" i="53" s="1"/>
  <c r="H71" i="53"/>
  <c r="J71" i="53" s="1"/>
  <c r="N71" i="53" s="1"/>
  <c r="H72" i="53"/>
  <c r="J72" i="53" s="1"/>
  <c r="N72" i="53" s="1"/>
  <c r="H73" i="53"/>
  <c r="J73" i="53" s="1"/>
  <c r="L73" i="53" s="1"/>
  <c r="H74" i="53"/>
  <c r="J74" i="53" s="1"/>
  <c r="M74" i="53" s="1"/>
  <c r="H75" i="53"/>
  <c r="J75" i="53" s="1"/>
  <c r="H76" i="53"/>
  <c r="J76" i="53" s="1"/>
  <c r="L76" i="53" s="1"/>
  <c r="H77" i="53"/>
  <c r="J77" i="53" s="1"/>
  <c r="H78" i="53"/>
  <c r="J78" i="53" s="1"/>
  <c r="H79" i="53"/>
  <c r="J79" i="53" s="1"/>
  <c r="H80" i="53"/>
  <c r="J80" i="53" s="1"/>
  <c r="L80" i="53" s="1"/>
  <c r="H81" i="53"/>
  <c r="J81" i="53" s="1"/>
  <c r="H82" i="53"/>
  <c r="J82" i="53" s="1"/>
  <c r="H83" i="53"/>
  <c r="J83" i="53" s="1"/>
  <c r="H84" i="53"/>
  <c r="J84" i="53" s="1"/>
  <c r="M84" i="53" s="1"/>
  <c r="H85" i="53"/>
  <c r="J85" i="53" s="1"/>
  <c r="H86" i="53"/>
  <c r="J86" i="53" s="1"/>
  <c r="L86" i="53" s="1"/>
  <c r="H87" i="53"/>
  <c r="J87" i="53" s="1"/>
  <c r="H88" i="53"/>
  <c r="J88" i="53" s="1"/>
  <c r="H89" i="53"/>
  <c r="J89" i="53" s="1"/>
  <c r="H90" i="53"/>
  <c r="J90" i="53" s="1"/>
  <c r="M90" i="53" s="1"/>
  <c r="H91" i="53"/>
  <c r="H92" i="53"/>
  <c r="J92" i="53" s="1"/>
  <c r="M92" i="53" s="1"/>
  <c r="H93" i="53"/>
  <c r="H94" i="53"/>
  <c r="J94" i="53" s="1"/>
  <c r="M94" i="53" s="1"/>
  <c r="H95" i="53"/>
  <c r="J95" i="53" s="1"/>
  <c r="H96" i="53"/>
  <c r="J96" i="53" s="1"/>
  <c r="M96" i="53" s="1"/>
  <c r="H97" i="53"/>
  <c r="J97" i="53" s="1"/>
  <c r="H98" i="53"/>
  <c r="J98" i="53" s="1"/>
  <c r="M98" i="53" s="1"/>
  <c r="H99" i="53"/>
  <c r="J99" i="53" s="1"/>
  <c r="M99" i="53" s="1"/>
  <c r="H100" i="53"/>
  <c r="J100" i="53" s="1"/>
  <c r="N100" i="53" s="1"/>
  <c r="H101" i="53"/>
  <c r="J101" i="53" s="1"/>
  <c r="H102" i="53"/>
  <c r="J102" i="53" s="1"/>
  <c r="L102" i="53" s="1"/>
  <c r="H103" i="53"/>
  <c r="J103" i="53"/>
  <c r="Z103" i="53" s="1"/>
  <c r="AZ103" i="53" s="1"/>
  <c r="H104" i="53"/>
  <c r="H105" i="53"/>
  <c r="J105" i="53" s="1"/>
  <c r="H106" i="53"/>
  <c r="J106" i="53" s="1"/>
  <c r="L106" i="53" s="1"/>
  <c r="H107" i="53"/>
  <c r="J107" i="53" s="1"/>
  <c r="N107" i="53" s="1"/>
  <c r="H108" i="53"/>
  <c r="J108" i="53" s="1"/>
  <c r="L108" i="53" s="1"/>
  <c r="H109" i="53"/>
  <c r="J109" i="53" s="1"/>
  <c r="H110" i="53"/>
  <c r="H111" i="53"/>
  <c r="J111" i="53" s="1"/>
  <c r="M111" i="53" s="1"/>
  <c r="H112" i="53"/>
  <c r="J112" i="53" s="1"/>
  <c r="M112" i="53" s="1"/>
  <c r="H113" i="53"/>
  <c r="J113" i="53" s="1"/>
  <c r="H114" i="53"/>
  <c r="J114" i="53" s="1"/>
  <c r="H115" i="53"/>
  <c r="J115" i="53" s="1"/>
  <c r="H116" i="53"/>
  <c r="H117" i="53"/>
  <c r="J117" i="53" s="1"/>
  <c r="M117" i="53" s="1"/>
  <c r="H118" i="53"/>
  <c r="J118" i="53" s="1"/>
  <c r="H119" i="53"/>
  <c r="J119" i="53" s="1"/>
  <c r="H120" i="53"/>
  <c r="J120" i="53" s="1"/>
  <c r="M120" i="53" s="1"/>
  <c r="H121" i="53"/>
  <c r="J121" i="53" s="1"/>
  <c r="L121" i="53" s="1"/>
  <c r="H122" i="53"/>
  <c r="J122" i="53" s="1"/>
  <c r="H123" i="53"/>
  <c r="J123" i="53" s="1"/>
  <c r="H124" i="53"/>
  <c r="J124" i="53" s="1"/>
  <c r="H125" i="53"/>
  <c r="J125" i="53" s="1"/>
  <c r="N125" i="53" s="1"/>
  <c r="H126" i="53"/>
  <c r="J126" i="53" s="1"/>
  <c r="M126" i="53" s="1"/>
  <c r="H127" i="53"/>
  <c r="J127" i="53" s="1"/>
  <c r="H128" i="53"/>
  <c r="J128" i="53" s="1"/>
  <c r="N128" i="53" s="1"/>
  <c r="H129" i="53"/>
  <c r="J129" i="53" s="1"/>
  <c r="N129" i="53" s="1"/>
  <c r="H2" i="53"/>
  <c r="AE145" i="53" a="1"/>
  <c r="AE145" i="53" s="1"/>
  <c r="AE144" i="53" a="1"/>
  <c r="AE144" i="53" s="1"/>
  <c r="AE143" i="53" a="1"/>
  <c r="AE143" i="53" s="1"/>
  <c r="AE142" i="53" a="1"/>
  <c r="AE142" i="53" s="1"/>
  <c r="AE141" i="53" a="1"/>
  <c r="AE141" i="53"/>
  <c r="AE140" i="53" a="1"/>
  <c r="AE140" i="53" s="1"/>
  <c r="AE139" i="53" a="1"/>
  <c r="AE139" i="53" s="1"/>
  <c r="AE138" i="53" a="1"/>
  <c r="AE138" i="53" s="1"/>
  <c r="AE137" i="53" a="1"/>
  <c r="AE137" i="53" s="1"/>
  <c r="AE136" i="53" a="1"/>
  <c r="AE136" i="53" s="1"/>
  <c r="AE135" i="53" a="1"/>
  <c r="AE135" i="53" s="1"/>
  <c r="AE134" i="53" a="1"/>
  <c r="AE134" i="53" s="1"/>
  <c r="AE133" i="53" a="1"/>
  <c r="AE133" i="53" s="1"/>
  <c r="AE132" i="53" a="1"/>
  <c r="AE132" i="53" s="1"/>
  <c r="AE131" i="53" a="1"/>
  <c r="AE131" i="53" s="1"/>
  <c r="AE130" i="53" a="1"/>
  <c r="AE130" i="53" s="1"/>
  <c r="AT129" i="53"/>
  <c r="AR129" i="53"/>
  <c r="AO129" i="53"/>
  <c r="AT128" i="53"/>
  <c r="AR128" i="53"/>
  <c r="AO128" i="53"/>
  <c r="F128" i="53"/>
  <c r="G128" i="53" s="1"/>
  <c r="Y128" i="53" s="1"/>
  <c r="AT127" i="53"/>
  <c r="AR127" i="53"/>
  <c r="AO127" i="53"/>
  <c r="AT126" i="53"/>
  <c r="AR126" i="53"/>
  <c r="AO126" i="53"/>
  <c r="F126" i="53"/>
  <c r="G126" i="53" s="1"/>
  <c r="AT125" i="53"/>
  <c r="AR125" i="53"/>
  <c r="AO125" i="53"/>
  <c r="AT124" i="53"/>
  <c r="AR124" i="53"/>
  <c r="AO124" i="53"/>
  <c r="AT123" i="53"/>
  <c r="AR123" i="53"/>
  <c r="AO123" i="53"/>
  <c r="AT122" i="53"/>
  <c r="AR122" i="53"/>
  <c r="AO122" i="53"/>
  <c r="AT121" i="53"/>
  <c r="AR121" i="53"/>
  <c r="AO121" i="53"/>
  <c r="AT120" i="53"/>
  <c r="AR120" i="53"/>
  <c r="AO120" i="53"/>
  <c r="AT119" i="53"/>
  <c r="AR119" i="53"/>
  <c r="AO119" i="53"/>
  <c r="AT118" i="53"/>
  <c r="AR118" i="53"/>
  <c r="AO118" i="53"/>
  <c r="AT117" i="53"/>
  <c r="AR117" i="53"/>
  <c r="AO117" i="53"/>
  <c r="AT116" i="53"/>
  <c r="AR116" i="53"/>
  <c r="AO116" i="53"/>
  <c r="J116" i="53"/>
  <c r="M116" i="53" s="1"/>
  <c r="AT115" i="53"/>
  <c r="AR115" i="53"/>
  <c r="AO115" i="53"/>
  <c r="AT114" i="53"/>
  <c r="AR114" i="53"/>
  <c r="AO114" i="53"/>
  <c r="F114" i="53"/>
  <c r="G114" i="53" s="1"/>
  <c r="AT113" i="53"/>
  <c r="AR113" i="53"/>
  <c r="AO113" i="53"/>
  <c r="AT112" i="53"/>
  <c r="AR112" i="53"/>
  <c r="AO112" i="53"/>
  <c r="AT111" i="53"/>
  <c r="AR111" i="53"/>
  <c r="AO111" i="53"/>
  <c r="F111" i="53"/>
  <c r="G111" i="53" s="1"/>
  <c r="AA111" i="53" s="1"/>
  <c r="AT110" i="53"/>
  <c r="AR110" i="53"/>
  <c r="AO110" i="53"/>
  <c r="J110" i="53"/>
  <c r="AT109" i="53"/>
  <c r="AR109" i="53"/>
  <c r="AO109" i="53"/>
  <c r="AT108" i="53"/>
  <c r="AR108" i="53"/>
  <c r="AO108" i="53"/>
  <c r="F108" i="53"/>
  <c r="G108" i="53" s="1"/>
  <c r="U108" i="53" s="1"/>
  <c r="AT107" i="53"/>
  <c r="AR107" i="53"/>
  <c r="AO107" i="53"/>
  <c r="AT106" i="53"/>
  <c r="AR106" i="53"/>
  <c r="AO106" i="53"/>
  <c r="AT105" i="53"/>
  <c r="AR105" i="53"/>
  <c r="AO105" i="53"/>
  <c r="AT104" i="53"/>
  <c r="AR104" i="53"/>
  <c r="AO104" i="53"/>
  <c r="J104" i="53"/>
  <c r="N104" i="53" s="1"/>
  <c r="D104" i="53"/>
  <c r="AT103" i="53"/>
  <c r="AR103" i="53"/>
  <c r="AO103" i="53"/>
  <c r="F103" i="53"/>
  <c r="G103" i="53" s="1"/>
  <c r="AT102" i="53"/>
  <c r="AR102" i="53"/>
  <c r="AO102" i="53"/>
  <c r="F102" i="53"/>
  <c r="G102" i="53" s="1"/>
  <c r="AS102" i="53" s="1"/>
  <c r="AF102" i="53" s="1"/>
  <c r="D102" i="53"/>
  <c r="AT101" i="53"/>
  <c r="AR101" i="53"/>
  <c r="AO101" i="53"/>
  <c r="D101" i="53"/>
  <c r="AT100" i="53"/>
  <c r="AR100" i="53"/>
  <c r="AO100" i="53"/>
  <c r="D100" i="53"/>
  <c r="AT99" i="53"/>
  <c r="AR99" i="53"/>
  <c r="AO99" i="53"/>
  <c r="AT98" i="53"/>
  <c r="AR98" i="53"/>
  <c r="AO98" i="53"/>
  <c r="AT97" i="53"/>
  <c r="AR97" i="53"/>
  <c r="AO97" i="53"/>
  <c r="AT96" i="53"/>
  <c r="AR96" i="53"/>
  <c r="AO96" i="53"/>
  <c r="AT95" i="53"/>
  <c r="AR95" i="53"/>
  <c r="AO95" i="53"/>
  <c r="AT94" i="53"/>
  <c r="AR94" i="53"/>
  <c r="AO94" i="53"/>
  <c r="F94" i="53"/>
  <c r="G94" i="53" s="1"/>
  <c r="AT93" i="53"/>
  <c r="AR93" i="53"/>
  <c r="AO93" i="53"/>
  <c r="J93" i="53"/>
  <c r="N93" i="53" s="1"/>
  <c r="AT92" i="53"/>
  <c r="AR92" i="53"/>
  <c r="AO92" i="53"/>
  <c r="AT91" i="53"/>
  <c r="AR91" i="53"/>
  <c r="AO91" i="53"/>
  <c r="J91" i="53"/>
  <c r="R91" i="53" s="1"/>
  <c r="AT90" i="53"/>
  <c r="AR90" i="53"/>
  <c r="AO90" i="53"/>
  <c r="AT89" i="53"/>
  <c r="AR89" i="53"/>
  <c r="AO89" i="53"/>
  <c r="AT88" i="53"/>
  <c r="AR88" i="53"/>
  <c r="AO88" i="53"/>
  <c r="AT87" i="53"/>
  <c r="AR87" i="53"/>
  <c r="AO87" i="53"/>
  <c r="AT86" i="53"/>
  <c r="AR86" i="53"/>
  <c r="AO86" i="53"/>
  <c r="AT85" i="53"/>
  <c r="AR85" i="53"/>
  <c r="AO85" i="53"/>
  <c r="AT84" i="53"/>
  <c r="AR84" i="53"/>
  <c r="AO84" i="53"/>
  <c r="AT83" i="53"/>
  <c r="AR83" i="53"/>
  <c r="AO83" i="53"/>
  <c r="F83" i="53"/>
  <c r="G83" i="53" s="1"/>
  <c r="AT82" i="53"/>
  <c r="AR82" i="53"/>
  <c r="AO82" i="53"/>
  <c r="AT81" i="53"/>
  <c r="AR81" i="53"/>
  <c r="AO81" i="53"/>
  <c r="AT80" i="53"/>
  <c r="AR80" i="53"/>
  <c r="AO80" i="53"/>
  <c r="AT79" i="53"/>
  <c r="AR79" i="53"/>
  <c r="AO79" i="53"/>
  <c r="AT78" i="53"/>
  <c r="AR78" i="53"/>
  <c r="AO78" i="53"/>
  <c r="F78" i="53"/>
  <c r="G78" i="53" s="1"/>
  <c r="AT77" i="53"/>
  <c r="AR77" i="53"/>
  <c r="AO77" i="53"/>
  <c r="AT76" i="53"/>
  <c r="AR76" i="53"/>
  <c r="AO76" i="53"/>
  <c r="AT75" i="53"/>
  <c r="AR75" i="53"/>
  <c r="AO75" i="53"/>
  <c r="F75" i="53"/>
  <c r="G75" i="53" s="1"/>
  <c r="AB75" i="53" s="1"/>
  <c r="AT74" i="53"/>
  <c r="AR74" i="53"/>
  <c r="AO74" i="53"/>
  <c r="AT73" i="53"/>
  <c r="AO73" i="53"/>
  <c r="AT72" i="53"/>
  <c r="AO72" i="53"/>
  <c r="AT71" i="53"/>
  <c r="AO71" i="53"/>
  <c r="F71" i="53"/>
  <c r="G71" i="53" s="1"/>
  <c r="AB71" i="53" s="1"/>
  <c r="AT70" i="53"/>
  <c r="AO70" i="53"/>
  <c r="N70" i="53"/>
  <c r="F70" i="53"/>
  <c r="G70" i="53" s="1"/>
  <c r="Z70" i="53" s="1"/>
  <c r="AZ70" i="53" s="1"/>
  <c r="AT69" i="53"/>
  <c r="AO69" i="53"/>
  <c r="F69" i="53"/>
  <c r="G69" i="53" s="1"/>
  <c r="R69" i="53" s="1"/>
  <c r="AT68" i="53"/>
  <c r="AO68" i="53"/>
  <c r="AT67" i="53"/>
  <c r="AO67" i="53"/>
  <c r="F67" i="53"/>
  <c r="G67" i="53" s="1"/>
  <c r="AT66" i="53"/>
  <c r="AO66" i="53"/>
  <c r="AT65" i="53"/>
  <c r="AT64" i="53"/>
  <c r="AT63" i="53"/>
  <c r="AH63" i="53"/>
  <c r="F63" i="53"/>
  <c r="G63" i="53" s="1"/>
  <c r="D63" i="53"/>
  <c r="AT62" i="53"/>
  <c r="AT61" i="53"/>
  <c r="AT60" i="53"/>
  <c r="F60" i="53"/>
  <c r="G60" i="53" s="1"/>
  <c r="AB60" i="53" s="1"/>
  <c r="AT59" i="53"/>
  <c r="AH59" i="53"/>
  <c r="F59" i="53"/>
  <c r="G59" i="53" s="1"/>
  <c r="A59" i="53"/>
  <c r="AT58" i="53"/>
  <c r="AT57" i="53"/>
  <c r="AT56" i="53"/>
  <c r="AH56" i="53"/>
  <c r="D56" i="53"/>
  <c r="AT55" i="53"/>
  <c r="AH55" i="53"/>
  <c r="J55" i="53"/>
  <c r="M55" i="53" s="1"/>
  <c r="A55" i="53"/>
  <c r="AT54" i="53"/>
  <c r="F54" i="53"/>
  <c r="G54" i="53" s="1"/>
  <c r="W54" i="53" s="1"/>
  <c r="D54" i="53"/>
  <c r="AT53" i="53"/>
  <c r="A53" i="53"/>
  <c r="AT52" i="53"/>
  <c r="AT51" i="53"/>
  <c r="AH51" i="53"/>
  <c r="F51" i="53"/>
  <c r="G51" i="53" s="1"/>
  <c r="AB51" i="53" s="1"/>
  <c r="A51" i="53"/>
  <c r="AT50" i="53"/>
  <c r="A50" i="53"/>
  <c r="AT49" i="53"/>
  <c r="AJ49" i="53"/>
  <c r="AL49" i="53" s="1"/>
  <c r="AT48" i="53"/>
  <c r="AJ48" i="53"/>
  <c r="AL48" i="53" s="1"/>
  <c r="L48" i="53"/>
  <c r="F48" i="53"/>
  <c r="G48" i="53" s="1"/>
  <c r="D48" i="53"/>
  <c r="A48" i="53"/>
  <c r="AT47" i="53"/>
  <c r="AJ47" i="53"/>
  <c r="AL47" i="53" s="1"/>
  <c r="AH47" i="53"/>
  <c r="AT46" i="53"/>
  <c r="AJ46" i="53"/>
  <c r="AL46" i="53" s="1"/>
  <c r="AH46" i="53"/>
  <c r="AT45" i="53"/>
  <c r="AJ45" i="53"/>
  <c r="AL45" i="53" s="1"/>
  <c r="J45" i="53"/>
  <c r="N45" i="53" s="1"/>
  <c r="AT44" i="53"/>
  <c r="AJ44" i="53"/>
  <c r="AL44" i="53" s="1"/>
  <c r="AH44" i="53"/>
  <c r="AT43" i="53"/>
  <c r="AJ43" i="53"/>
  <c r="AL43" i="53" s="1"/>
  <c r="AT42" i="53"/>
  <c r="AJ42" i="53"/>
  <c r="AL42" i="53" s="1"/>
  <c r="AT41" i="53"/>
  <c r="AJ41" i="53"/>
  <c r="AK41" i="53" s="1"/>
  <c r="L41" i="53"/>
  <c r="AT40" i="53"/>
  <c r="AJ40" i="53"/>
  <c r="AK40" i="53" s="1"/>
  <c r="AH40" i="53"/>
  <c r="AT39" i="53"/>
  <c r="AJ39" i="53"/>
  <c r="AK39" i="53" s="1"/>
  <c r="AT38" i="53"/>
  <c r="AJ38" i="53"/>
  <c r="AK38" i="53" s="1"/>
  <c r="N38" i="53"/>
  <c r="J38" i="53"/>
  <c r="M38" i="53" s="1"/>
  <c r="A38" i="53"/>
  <c r="AT37" i="53"/>
  <c r="AJ37" i="53"/>
  <c r="AK37" i="53" s="1"/>
  <c r="J37" i="53"/>
  <c r="M37" i="53" s="1"/>
  <c r="AT36" i="53"/>
  <c r="AJ36" i="53"/>
  <c r="AK36" i="53" s="1"/>
  <c r="AT35" i="53"/>
  <c r="AJ35" i="53"/>
  <c r="AK35" i="53" s="1"/>
  <c r="D35" i="53"/>
  <c r="AT34" i="53"/>
  <c r="AJ34" i="53"/>
  <c r="AK34" i="53" s="1"/>
  <c r="D34" i="53"/>
  <c r="AT33" i="53"/>
  <c r="AT32" i="53"/>
  <c r="AH32" i="53"/>
  <c r="F32" i="53"/>
  <c r="G32" i="53" s="1"/>
  <c r="AU32" i="53" s="1"/>
  <c r="D32" i="53"/>
  <c r="AT31" i="53"/>
  <c r="J31" i="53"/>
  <c r="L31" i="53" s="1"/>
  <c r="AT30" i="53"/>
  <c r="J30" i="53"/>
  <c r="AT29" i="53"/>
  <c r="AT28" i="53"/>
  <c r="AT27" i="53"/>
  <c r="J27" i="53"/>
  <c r="AT26" i="53"/>
  <c r="D26" i="53"/>
  <c r="AT25" i="53"/>
  <c r="AO25" i="53"/>
  <c r="AT24" i="53"/>
  <c r="AO24" i="53"/>
  <c r="AT23" i="53"/>
  <c r="AO23" i="53"/>
  <c r="A23" i="53"/>
  <c r="AT22" i="53"/>
  <c r="AO22" i="53"/>
  <c r="D22" i="53"/>
  <c r="AT21" i="53"/>
  <c r="AO21" i="53"/>
  <c r="D21" i="53"/>
  <c r="A21" i="53"/>
  <c r="AT20" i="53"/>
  <c r="AO20" i="53"/>
  <c r="AT19" i="53"/>
  <c r="AO19" i="53"/>
  <c r="J19" i="53"/>
  <c r="N19" i="53" s="1"/>
  <c r="AT18" i="53"/>
  <c r="AO18" i="53"/>
  <c r="AT17" i="53"/>
  <c r="AO17" i="53"/>
  <c r="AT16" i="53"/>
  <c r="AO16" i="53"/>
  <c r="AT15" i="53"/>
  <c r="AO15" i="53"/>
  <c r="F15" i="53"/>
  <c r="G15" i="53" s="1"/>
  <c r="AT14" i="53"/>
  <c r="AO14" i="53"/>
  <c r="J14" i="53"/>
  <c r="L14" i="53" s="1"/>
  <c r="A14" i="53"/>
  <c r="AT13" i="53"/>
  <c r="AO13" i="53"/>
  <c r="F13" i="53"/>
  <c r="G13" i="53" s="1"/>
  <c r="AU13" i="53" s="1"/>
  <c r="D13" i="53"/>
  <c r="A13" i="53"/>
  <c r="AT12" i="53"/>
  <c r="AO12" i="53"/>
  <c r="D12" i="53"/>
  <c r="A12" i="53"/>
  <c r="AT11" i="53"/>
  <c r="AO11" i="53"/>
  <c r="J11" i="53"/>
  <c r="M11" i="53" s="1"/>
  <c r="AT10" i="53"/>
  <c r="AO10" i="53"/>
  <c r="AT9" i="53"/>
  <c r="AO9" i="53"/>
  <c r="J9" i="53"/>
  <c r="AT8" i="53"/>
  <c r="AO8" i="53"/>
  <c r="AH8" i="53"/>
  <c r="AT7" i="53"/>
  <c r="AO7" i="53"/>
  <c r="D7" i="53"/>
  <c r="AT6" i="53"/>
  <c r="AO6" i="53"/>
  <c r="AT5" i="53"/>
  <c r="AO5" i="53"/>
  <c r="D5" i="53"/>
  <c r="A5" i="53"/>
  <c r="AT4" i="53"/>
  <c r="AO4" i="53"/>
  <c r="F4" i="53"/>
  <c r="G4" i="53" s="1"/>
  <c r="Q4" i="53" s="1"/>
  <c r="BA4" i="53" s="1"/>
  <c r="AH4" i="53"/>
  <c r="D4" i="53"/>
  <c r="AT3" i="53"/>
  <c r="AO3" i="53"/>
  <c r="J3" i="53"/>
  <c r="N3" i="53"/>
  <c r="D3" i="53"/>
  <c r="AT2" i="53"/>
  <c r="AO2" i="53"/>
  <c r="AC2" i="53"/>
  <c r="J2" i="53"/>
  <c r="E2" i="52"/>
  <c r="AX2" i="52" s="1"/>
  <c r="E3" i="52"/>
  <c r="AX3" i="52" s="1"/>
  <c r="E4" i="52"/>
  <c r="E5" i="52"/>
  <c r="AX5" i="52" s="1"/>
  <c r="E6" i="52"/>
  <c r="AX6" i="52" s="1"/>
  <c r="E7" i="52"/>
  <c r="E8" i="52"/>
  <c r="AX8" i="52" s="1"/>
  <c r="E9" i="52"/>
  <c r="AX9" i="52" s="1"/>
  <c r="E10" i="52"/>
  <c r="AX10" i="52" s="1"/>
  <c r="E11" i="52"/>
  <c r="AX11" i="52" s="1"/>
  <c r="E12" i="52"/>
  <c r="E13" i="52"/>
  <c r="AX13" i="52" s="1"/>
  <c r="E14" i="52"/>
  <c r="AX14" i="52" s="1"/>
  <c r="E15" i="52"/>
  <c r="E16" i="52"/>
  <c r="F16" i="52" s="1"/>
  <c r="G16" i="52" s="1"/>
  <c r="S16" i="52" s="1"/>
  <c r="E17" i="52"/>
  <c r="E18" i="52"/>
  <c r="AX18" i="52" s="1"/>
  <c r="E19" i="52"/>
  <c r="E20" i="52"/>
  <c r="AX20" i="52" s="1"/>
  <c r="E21" i="52"/>
  <c r="AX21" i="52" s="1"/>
  <c r="E22" i="52"/>
  <c r="E23" i="52"/>
  <c r="E24" i="52"/>
  <c r="AX24" i="52" s="1"/>
  <c r="E25" i="52"/>
  <c r="AX25" i="52" s="1"/>
  <c r="E26" i="52"/>
  <c r="AX26" i="52" s="1"/>
  <c r="E27" i="52"/>
  <c r="E28" i="52"/>
  <c r="AX28" i="52" s="1"/>
  <c r="E29" i="52"/>
  <c r="AX29" i="52" s="1"/>
  <c r="E30" i="52"/>
  <c r="E31" i="52"/>
  <c r="F31" i="52" s="1"/>
  <c r="G31" i="52" s="1"/>
  <c r="E32" i="52"/>
  <c r="E33" i="52"/>
  <c r="AX33" i="52" s="1"/>
  <c r="E34" i="52"/>
  <c r="AX34" i="52" s="1"/>
  <c r="E35" i="52"/>
  <c r="E36" i="52"/>
  <c r="AX36" i="52" s="1"/>
  <c r="E37" i="52"/>
  <c r="AX37" i="52" s="1"/>
  <c r="E38" i="52"/>
  <c r="E39" i="52"/>
  <c r="E40" i="52"/>
  <c r="AX40" i="52" s="1"/>
  <c r="E41" i="52"/>
  <c r="AX41" i="52" s="1"/>
  <c r="E42" i="52"/>
  <c r="AX42" i="52" s="1"/>
  <c r="E43" i="52"/>
  <c r="AX43" i="52" s="1"/>
  <c r="E44" i="52"/>
  <c r="AX44" i="52" s="1"/>
  <c r="E45" i="52"/>
  <c r="F45" i="52" s="1"/>
  <c r="G45" i="52" s="1"/>
  <c r="S45" i="52" s="1"/>
  <c r="E46" i="52"/>
  <c r="AX46" i="52" s="1"/>
  <c r="E47" i="52"/>
  <c r="E48" i="52"/>
  <c r="E49" i="52"/>
  <c r="E50" i="52"/>
  <c r="E51" i="52"/>
  <c r="AX51" i="52" s="1"/>
  <c r="E52" i="52"/>
  <c r="E53" i="52"/>
  <c r="AX53" i="52" s="1"/>
  <c r="E54" i="52"/>
  <c r="AX54" i="52" s="1"/>
  <c r="E55" i="52"/>
  <c r="E56" i="52"/>
  <c r="AX56" i="52" s="1"/>
  <c r="E57" i="52"/>
  <c r="AX57" i="52" s="1"/>
  <c r="E58" i="52"/>
  <c r="F58" i="52" s="1"/>
  <c r="G58" i="52" s="1"/>
  <c r="E59" i="52"/>
  <c r="AX59" i="52" s="1"/>
  <c r="E60" i="52"/>
  <c r="E61" i="52"/>
  <c r="AX61" i="52" s="1"/>
  <c r="E62" i="52"/>
  <c r="AX62" i="52" s="1"/>
  <c r="E63" i="52"/>
  <c r="E64" i="52"/>
  <c r="AX64" i="52" s="1"/>
  <c r="E65" i="52"/>
  <c r="AX65" i="52" s="1"/>
  <c r="E66" i="52"/>
  <c r="AX66" i="52" s="1"/>
  <c r="E67" i="52"/>
  <c r="AX67" i="52" s="1"/>
  <c r="E68" i="52"/>
  <c r="E69" i="52"/>
  <c r="AX69" i="52" s="1"/>
  <c r="E70" i="52"/>
  <c r="AX70" i="52" s="1"/>
  <c r="E71" i="52"/>
  <c r="E72" i="52"/>
  <c r="AX72" i="52" s="1"/>
  <c r="E73" i="52"/>
  <c r="AX73" i="52" s="1"/>
  <c r="E74" i="52"/>
  <c r="AX74" i="52" s="1"/>
  <c r="E75" i="52"/>
  <c r="AX75" i="52" s="1"/>
  <c r="E76" i="52"/>
  <c r="E77" i="52"/>
  <c r="AX77" i="52" s="1"/>
  <c r="E78" i="52"/>
  <c r="AX78" i="52" s="1"/>
  <c r="E79" i="52"/>
  <c r="AX79" i="52" s="1"/>
  <c r="E80" i="52"/>
  <c r="AX80" i="52" s="1"/>
  <c r="E81" i="52"/>
  <c r="AX81" i="52" s="1"/>
  <c r="E82" i="52"/>
  <c r="AX82" i="52" s="1"/>
  <c r="E83" i="52"/>
  <c r="AX83" i="52" s="1"/>
  <c r="E84" i="52"/>
  <c r="E85" i="52"/>
  <c r="AX85" i="52" s="1"/>
  <c r="E86" i="52"/>
  <c r="AX86" i="52" s="1"/>
  <c r="E87" i="52"/>
  <c r="E88" i="52"/>
  <c r="AX88" i="52" s="1"/>
  <c r="E89" i="52"/>
  <c r="E90" i="52"/>
  <c r="AX90" i="52" s="1"/>
  <c r="E91" i="52"/>
  <c r="AX91" i="52" s="1"/>
  <c r="E92" i="52"/>
  <c r="AX92" i="52" s="1"/>
  <c r="E93" i="52"/>
  <c r="AX93" i="52" s="1"/>
  <c r="E94" i="52"/>
  <c r="AX94" i="52" s="1"/>
  <c r="E95" i="52"/>
  <c r="AX95" i="52" s="1"/>
  <c r="E96" i="52"/>
  <c r="AX96" i="52" s="1"/>
  <c r="E97" i="52"/>
  <c r="E98" i="52"/>
  <c r="AX98" i="52" s="1"/>
  <c r="E99" i="52"/>
  <c r="AX99" i="52" s="1"/>
  <c r="E100" i="52"/>
  <c r="E101" i="52"/>
  <c r="AX101" i="52" s="1"/>
  <c r="E102" i="52"/>
  <c r="AX102" i="52" s="1"/>
  <c r="E103" i="52"/>
  <c r="E104" i="52"/>
  <c r="AX104" i="52" s="1"/>
  <c r="E105" i="52"/>
  <c r="AX105" i="52" s="1"/>
  <c r="E106" i="52"/>
  <c r="AX106" i="52" s="1"/>
  <c r="E107" i="52"/>
  <c r="AX107" i="52" s="1"/>
  <c r="E108" i="52"/>
  <c r="E109" i="52"/>
  <c r="AX109" i="52" s="1"/>
  <c r="E110" i="52"/>
  <c r="AX110" i="52" s="1"/>
  <c r="E111" i="52"/>
  <c r="AX111" i="52" s="1"/>
  <c r="E112" i="52"/>
  <c r="AX112" i="52" s="1"/>
  <c r="E113" i="52"/>
  <c r="AX113" i="52" s="1"/>
  <c r="E114" i="52"/>
  <c r="AX114" i="52" s="1"/>
  <c r="E115" i="52"/>
  <c r="AX115" i="52" s="1"/>
  <c r="E116" i="52"/>
  <c r="E117" i="52"/>
  <c r="AX117" i="52" s="1"/>
  <c r="E118" i="52"/>
  <c r="AX118" i="52" s="1"/>
  <c r="E119" i="52"/>
  <c r="AX119" i="52" s="1"/>
  <c r="E120" i="52"/>
  <c r="AX120" i="52" s="1"/>
  <c r="E121" i="52"/>
  <c r="AX121" i="52" s="1"/>
  <c r="E122" i="52"/>
  <c r="AX122" i="52" s="1"/>
  <c r="E123" i="52"/>
  <c r="AX123" i="52" s="1"/>
  <c r="E124" i="52"/>
  <c r="AX124" i="52" s="1"/>
  <c r="E125" i="52"/>
  <c r="E126" i="52"/>
  <c r="E127" i="52"/>
  <c r="E128" i="52"/>
  <c r="AX128" i="52" s="1"/>
  <c r="E129" i="52"/>
  <c r="H3" i="52"/>
  <c r="J3" i="52" s="1"/>
  <c r="H4" i="52"/>
  <c r="J4" i="52" s="1"/>
  <c r="N4" i="52" s="1"/>
  <c r="H5" i="52"/>
  <c r="J5" i="52" s="1"/>
  <c r="H6" i="52"/>
  <c r="J6" i="52" s="1"/>
  <c r="H7" i="52"/>
  <c r="J7" i="52" s="1"/>
  <c r="L7" i="52" s="1"/>
  <c r="H8" i="52"/>
  <c r="J8" i="52" s="1"/>
  <c r="H9" i="52"/>
  <c r="H10" i="52"/>
  <c r="J10" i="52" s="1"/>
  <c r="N10" i="52" s="1"/>
  <c r="H11" i="52"/>
  <c r="J11" i="52" s="1"/>
  <c r="H12" i="52"/>
  <c r="J12" i="52" s="1"/>
  <c r="H13" i="52"/>
  <c r="J13" i="52" s="1"/>
  <c r="L13" i="52" s="1"/>
  <c r="H14" i="52"/>
  <c r="J14" i="52" s="1"/>
  <c r="N14" i="52" s="1"/>
  <c r="H15" i="52"/>
  <c r="J15" i="52" s="1"/>
  <c r="H16" i="52"/>
  <c r="J16" i="52" s="1"/>
  <c r="H17" i="52"/>
  <c r="J17" i="52" s="1"/>
  <c r="H18" i="52"/>
  <c r="H19" i="52"/>
  <c r="J19" i="52" s="1"/>
  <c r="H20" i="52"/>
  <c r="J20" i="52" s="1"/>
  <c r="H21" i="52"/>
  <c r="J21" i="52" s="1"/>
  <c r="N21" i="52" s="1"/>
  <c r="H22" i="52"/>
  <c r="H23" i="52"/>
  <c r="J23" i="52" s="1"/>
  <c r="H24" i="52"/>
  <c r="J24" i="52" s="1"/>
  <c r="H25" i="52"/>
  <c r="J25" i="52" s="1"/>
  <c r="H26" i="52"/>
  <c r="J26" i="52" s="1"/>
  <c r="H27" i="52"/>
  <c r="J27" i="52" s="1"/>
  <c r="M27" i="52" s="1"/>
  <c r="H28" i="52"/>
  <c r="J28" i="52" s="1"/>
  <c r="N28" i="52" s="1"/>
  <c r="H29" i="52"/>
  <c r="J29" i="52" s="1"/>
  <c r="H30" i="52"/>
  <c r="J30" i="52" s="1"/>
  <c r="H31" i="52"/>
  <c r="J31" i="52" s="1"/>
  <c r="H32" i="52"/>
  <c r="J32" i="52" s="1"/>
  <c r="H33" i="52"/>
  <c r="J33" i="52" s="1"/>
  <c r="H34" i="52"/>
  <c r="J34" i="52" s="1"/>
  <c r="H35" i="52"/>
  <c r="J35" i="52" s="1"/>
  <c r="N35" i="52" s="1"/>
  <c r="H36" i="52"/>
  <c r="J36" i="52" s="1"/>
  <c r="L36" i="52" s="1"/>
  <c r="H37" i="52"/>
  <c r="J37" i="52" s="1"/>
  <c r="H38" i="52"/>
  <c r="H39" i="52"/>
  <c r="J39" i="52" s="1"/>
  <c r="N39" i="52" s="1"/>
  <c r="H40" i="52"/>
  <c r="J40" i="52" s="1"/>
  <c r="H41" i="52"/>
  <c r="J41" i="52" s="1"/>
  <c r="H42" i="52"/>
  <c r="J42" i="52" s="1"/>
  <c r="H43" i="52"/>
  <c r="J43" i="52" s="1"/>
  <c r="N43" i="52" s="1"/>
  <c r="H44" i="52"/>
  <c r="H45" i="52"/>
  <c r="J45" i="52" s="1"/>
  <c r="H46" i="52"/>
  <c r="J46" i="52" s="1"/>
  <c r="N46" i="52" s="1"/>
  <c r="H47" i="52"/>
  <c r="J47" i="52" s="1"/>
  <c r="N47" i="52" s="1"/>
  <c r="H48" i="52"/>
  <c r="J48" i="52" s="1"/>
  <c r="H49" i="52"/>
  <c r="J49" i="52" s="1"/>
  <c r="H50" i="52"/>
  <c r="H51" i="52"/>
  <c r="H52" i="52"/>
  <c r="J52" i="52" s="1"/>
  <c r="H53" i="52"/>
  <c r="J53" i="52" s="1"/>
  <c r="M53" i="52" s="1"/>
  <c r="H54" i="52"/>
  <c r="J54" i="52" s="1"/>
  <c r="N54" i="52" s="1"/>
  <c r="H55" i="52"/>
  <c r="J55" i="52" s="1"/>
  <c r="H56" i="52"/>
  <c r="H57" i="52"/>
  <c r="J57" i="52" s="1"/>
  <c r="N57" i="52" s="1"/>
  <c r="H58" i="52"/>
  <c r="J58" i="52" s="1"/>
  <c r="H59" i="52"/>
  <c r="J59" i="52" s="1"/>
  <c r="H60" i="52"/>
  <c r="J60" i="52" s="1"/>
  <c r="N60" i="52" s="1"/>
  <c r="H61" i="52"/>
  <c r="J61" i="52" s="1"/>
  <c r="L61" i="52" s="1"/>
  <c r="H62" i="52"/>
  <c r="J62" i="52" s="1"/>
  <c r="M62" i="52" s="1"/>
  <c r="H63" i="52"/>
  <c r="J63" i="52" s="1"/>
  <c r="H64" i="52"/>
  <c r="H65" i="52"/>
  <c r="J65" i="52" s="1"/>
  <c r="H66" i="52"/>
  <c r="H67" i="52"/>
  <c r="J67" i="52" s="1"/>
  <c r="N67" i="52" s="1"/>
  <c r="H68" i="52"/>
  <c r="J68" i="52" s="1"/>
  <c r="N68" i="52" s="1"/>
  <c r="H69" i="52"/>
  <c r="J69" i="52" s="1"/>
  <c r="M69" i="52" s="1"/>
  <c r="H70" i="52"/>
  <c r="J70" i="52" s="1"/>
  <c r="H71" i="52"/>
  <c r="J71" i="52" s="1"/>
  <c r="M71" i="52" s="1"/>
  <c r="H72" i="52"/>
  <c r="H73" i="52"/>
  <c r="J73" i="52" s="1"/>
  <c r="H74" i="52"/>
  <c r="H75" i="52"/>
  <c r="H76" i="52"/>
  <c r="J76" i="52" s="1"/>
  <c r="H77" i="52"/>
  <c r="J77" i="52" s="1"/>
  <c r="M77" i="52" s="1"/>
  <c r="H78" i="52"/>
  <c r="J78" i="52" s="1"/>
  <c r="N78" i="52" s="1"/>
  <c r="H79" i="52"/>
  <c r="J79" i="52" s="1"/>
  <c r="H80" i="52"/>
  <c r="J80" i="52" s="1"/>
  <c r="H81" i="52"/>
  <c r="J81" i="52" s="1"/>
  <c r="H82" i="52"/>
  <c r="J82" i="52" s="1"/>
  <c r="N82" i="52" s="1"/>
  <c r="H83" i="52"/>
  <c r="J83" i="52" s="1"/>
  <c r="L83" i="52" s="1"/>
  <c r="H84" i="52"/>
  <c r="J84" i="52" s="1"/>
  <c r="M84" i="52" s="1"/>
  <c r="H85" i="52"/>
  <c r="J85" i="52" s="1"/>
  <c r="L85" i="52" s="1"/>
  <c r="H86" i="52"/>
  <c r="J86" i="52" s="1"/>
  <c r="H87" i="52"/>
  <c r="J87" i="52" s="1"/>
  <c r="H88" i="52"/>
  <c r="J88" i="52" s="1"/>
  <c r="N88" i="52" s="1"/>
  <c r="H89" i="52"/>
  <c r="J89" i="52" s="1"/>
  <c r="H90" i="52"/>
  <c r="H91" i="52"/>
  <c r="H92" i="52"/>
  <c r="J92" i="52" s="1"/>
  <c r="H93" i="52"/>
  <c r="J93" i="52" s="1"/>
  <c r="M93" i="52" s="1"/>
  <c r="H94" i="52"/>
  <c r="J94" i="52" s="1"/>
  <c r="H95" i="52"/>
  <c r="J95" i="52" s="1"/>
  <c r="H96" i="52"/>
  <c r="H97" i="52"/>
  <c r="J97" i="52" s="1"/>
  <c r="H98" i="52"/>
  <c r="H99" i="52"/>
  <c r="H100" i="52"/>
  <c r="J100" i="52" s="1"/>
  <c r="N100" i="52" s="1"/>
  <c r="H101" i="52"/>
  <c r="J101" i="52" s="1"/>
  <c r="N101" i="52" s="1"/>
  <c r="H102" i="52"/>
  <c r="J102" i="52" s="1"/>
  <c r="N102" i="52" s="1"/>
  <c r="H103" i="52"/>
  <c r="H104" i="52"/>
  <c r="J104" i="52" s="1"/>
  <c r="N104" i="52" s="1"/>
  <c r="H105" i="52"/>
  <c r="J105" i="52" s="1"/>
  <c r="H106" i="52"/>
  <c r="H107" i="52"/>
  <c r="J107" i="52" s="1"/>
  <c r="H108" i="52"/>
  <c r="J108" i="52" s="1"/>
  <c r="H109" i="52"/>
  <c r="J109" i="52" s="1"/>
  <c r="L109" i="52" s="1"/>
  <c r="H110" i="52"/>
  <c r="J110" i="52" s="1"/>
  <c r="M110" i="52" s="1"/>
  <c r="H111" i="52"/>
  <c r="J111" i="52" s="1"/>
  <c r="H112" i="52"/>
  <c r="J112" i="52" s="1"/>
  <c r="L112" i="52" s="1"/>
  <c r="H113" i="52"/>
  <c r="J113" i="52" s="1"/>
  <c r="H114" i="52"/>
  <c r="H115" i="52"/>
  <c r="J115" i="52" s="1"/>
  <c r="H116" i="52"/>
  <c r="J116" i="52" s="1"/>
  <c r="H117" i="52"/>
  <c r="J117" i="52" s="1"/>
  <c r="N117" i="52" s="1"/>
  <c r="H118" i="52"/>
  <c r="J118" i="52" s="1"/>
  <c r="N118" i="52" s="1"/>
  <c r="H119" i="52"/>
  <c r="J119" i="52" s="1"/>
  <c r="M119" i="52" s="1"/>
  <c r="H120" i="52"/>
  <c r="J120" i="52" s="1"/>
  <c r="H121" i="52"/>
  <c r="J121" i="52" s="1"/>
  <c r="H122" i="52"/>
  <c r="J122" i="52" s="1"/>
  <c r="H123" i="52"/>
  <c r="J123" i="52" s="1"/>
  <c r="H124" i="52"/>
  <c r="J124" i="52" s="1"/>
  <c r="L124" i="52" s="1"/>
  <c r="H125" i="52"/>
  <c r="J125" i="52" s="1"/>
  <c r="N125" i="52" s="1"/>
  <c r="H126" i="52"/>
  <c r="J126" i="52" s="1"/>
  <c r="N126" i="52" s="1"/>
  <c r="H127" i="52"/>
  <c r="J127" i="52" s="1"/>
  <c r="H128" i="52"/>
  <c r="J128" i="52" s="1"/>
  <c r="H129" i="52"/>
  <c r="J129" i="52" s="1"/>
  <c r="H2" i="52"/>
  <c r="J2" i="52" s="1"/>
  <c r="AE145" i="52" a="1"/>
  <c r="AE145" i="52" s="1"/>
  <c r="AE144" i="52" a="1"/>
  <c r="AE144" i="52" s="1"/>
  <c r="AE143" i="52" a="1"/>
  <c r="AE143" i="52" s="1"/>
  <c r="AE142" i="52" a="1"/>
  <c r="AE142" i="52" s="1"/>
  <c r="AE141" i="52" a="1"/>
  <c r="AE141" i="52" s="1"/>
  <c r="AE140" i="52" a="1"/>
  <c r="AE140" i="52" s="1"/>
  <c r="AE139" i="52" a="1"/>
  <c r="AE139" i="52" s="1"/>
  <c r="AE138" i="52" a="1"/>
  <c r="AE138" i="52" s="1"/>
  <c r="AE137" i="52" a="1"/>
  <c r="AE137" i="52" s="1"/>
  <c r="AE136" i="52" a="1"/>
  <c r="AE136" i="52" s="1"/>
  <c r="AE135" i="52" a="1"/>
  <c r="AE135" i="52" s="1"/>
  <c r="AE134" i="52" a="1"/>
  <c r="AE134" i="52" s="1"/>
  <c r="AE133" i="52" a="1"/>
  <c r="AE133" i="52" s="1"/>
  <c r="AE132" i="52" a="1"/>
  <c r="AE132" i="52" s="1"/>
  <c r="AE131" i="52" a="1"/>
  <c r="AE131" i="52" s="1"/>
  <c r="AE130" i="52" a="1"/>
  <c r="AE130" i="52" s="1"/>
  <c r="AT129" i="52"/>
  <c r="AR129" i="52"/>
  <c r="AO129" i="52"/>
  <c r="AT128" i="52"/>
  <c r="AR128" i="52"/>
  <c r="AO128" i="52"/>
  <c r="AT127" i="52"/>
  <c r="AR127" i="52"/>
  <c r="AO127" i="52"/>
  <c r="AT126" i="52"/>
  <c r="AR126" i="52"/>
  <c r="AO126" i="52"/>
  <c r="AT125" i="52"/>
  <c r="AR125" i="52"/>
  <c r="AO125" i="52"/>
  <c r="AT124" i="52"/>
  <c r="AR124" i="52"/>
  <c r="AO124" i="52"/>
  <c r="F124" i="52"/>
  <c r="G124" i="52" s="1"/>
  <c r="AT123" i="52"/>
  <c r="AR123" i="52"/>
  <c r="AO123" i="52"/>
  <c r="AT122" i="52"/>
  <c r="AR122" i="52"/>
  <c r="AO122" i="52"/>
  <c r="AT121" i="52"/>
  <c r="AR121" i="52"/>
  <c r="AO121" i="52"/>
  <c r="AT120" i="52"/>
  <c r="AR120" i="52"/>
  <c r="AO120" i="52"/>
  <c r="AT119" i="52"/>
  <c r="AR119" i="52"/>
  <c r="AO119" i="52"/>
  <c r="AT118" i="52"/>
  <c r="AR118" i="52"/>
  <c r="AO118" i="52"/>
  <c r="AT117" i="52"/>
  <c r="AR117" i="52"/>
  <c r="AO117" i="52"/>
  <c r="AT116" i="52"/>
  <c r="AR116" i="52"/>
  <c r="AO116" i="52"/>
  <c r="AT115" i="52"/>
  <c r="AR115" i="52"/>
  <c r="AO115" i="52"/>
  <c r="AT114" i="52"/>
  <c r="AR114" i="52"/>
  <c r="AO114" i="52"/>
  <c r="J114" i="52"/>
  <c r="M114" i="52" s="1"/>
  <c r="AT113" i="52"/>
  <c r="AR113" i="52"/>
  <c r="AO113" i="52"/>
  <c r="AT112" i="52"/>
  <c r="AR112" i="52"/>
  <c r="AO112" i="52"/>
  <c r="AT111" i="52"/>
  <c r="AR111" i="52"/>
  <c r="AO111" i="52"/>
  <c r="AT110" i="52"/>
  <c r="AR110" i="52"/>
  <c r="AO110" i="52"/>
  <c r="AT109" i="52"/>
  <c r="AR109" i="52"/>
  <c r="AO109" i="52"/>
  <c r="AT108" i="52"/>
  <c r="AR108" i="52"/>
  <c r="AO108" i="52"/>
  <c r="D108" i="52"/>
  <c r="A108" i="52"/>
  <c r="AT107" i="52"/>
  <c r="AR107" i="52"/>
  <c r="AO107" i="52"/>
  <c r="D107" i="52"/>
  <c r="A107" i="52"/>
  <c r="AT106" i="52"/>
  <c r="AR106" i="52"/>
  <c r="AO106" i="52"/>
  <c r="J106" i="52"/>
  <c r="AT105" i="52"/>
  <c r="AR105" i="52"/>
  <c r="AO105" i="52"/>
  <c r="AT104" i="52"/>
  <c r="AR104" i="52"/>
  <c r="AO104" i="52"/>
  <c r="AT103" i="52"/>
  <c r="AR103" i="52"/>
  <c r="AO103" i="52"/>
  <c r="J103" i="52"/>
  <c r="AT102" i="52"/>
  <c r="AR102" i="52"/>
  <c r="AO102" i="52"/>
  <c r="AT101" i="52"/>
  <c r="AR101" i="52"/>
  <c r="AO101" i="52"/>
  <c r="F101" i="52"/>
  <c r="G101" i="52" s="1"/>
  <c r="AT100" i="52"/>
  <c r="AR100" i="52"/>
  <c r="AO100" i="52"/>
  <c r="AT99" i="52"/>
  <c r="AR99" i="52"/>
  <c r="AO99" i="52"/>
  <c r="J99" i="52"/>
  <c r="M99" i="52" s="1"/>
  <c r="AT98" i="52"/>
  <c r="AR98" i="52"/>
  <c r="AO98" i="52"/>
  <c r="J98" i="52"/>
  <c r="AT97" i="52"/>
  <c r="AR97" i="52"/>
  <c r="AO97" i="52"/>
  <c r="AT96" i="52"/>
  <c r="AR96" i="52"/>
  <c r="AO96" i="52"/>
  <c r="J96" i="52"/>
  <c r="AT95" i="52"/>
  <c r="AR95" i="52"/>
  <c r="AO95" i="52"/>
  <c r="AT94" i="52"/>
  <c r="AR94" i="52"/>
  <c r="AO94" i="52"/>
  <c r="AT93" i="52"/>
  <c r="AR93" i="52"/>
  <c r="AO93" i="52"/>
  <c r="F93" i="52"/>
  <c r="G93" i="52" s="1"/>
  <c r="AB93" i="52" s="1"/>
  <c r="AT92" i="52"/>
  <c r="AR92" i="52"/>
  <c r="AO92" i="52"/>
  <c r="AT91" i="52"/>
  <c r="AR91" i="52"/>
  <c r="AO91" i="52"/>
  <c r="J91" i="52"/>
  <c r="AT90" i="52"/>
  <c r="AR90" i="52"/>
  <c r="AO90" i="52"/>
  <c r="J90" i="52"/>
  <c r="N90" i="52" s="1"/>
  <c r="AT89" i="52"/>
  <c r="AR89" i="52"/>
  <c r="AO89" i="52"/>
  <c r="AT88" i="52"/>
  <c r="AR88" i="52"/>
  <c r="AO88" i="52"/>
  <c r="AT87" i="52"/>
  <c r="AR87" i="52"/>
  <c r="AO87" i="52"/>
  <c r="AT86" i="52"/>
  <c r="AR86" i="52"/>
  <c r="AO86" i="52"/>
  <c r="AT85" i="52"/>
  <c r="AR85" i="52"/>
  <c r="AO85" i="52"/>
  <c r="AT84" i="52"/>
  <c r="AR84" i="52"/>
  <c r="AO84" i="52"/>
  <c r="AT83" i="52"/>
  <c r="AR83" i="52"/>
  <c r="AO83" i="52"/>
  <c r="AT82" i="52"/>
  <c r="AR82" i="52"/>
  <c r="AO82" i="52"/>
  <c r="AT81" i="52"/>
  <c r="AR81" i="52"/>
  <c r="AO81" i="52"/>
  <c r="AT80" i="52"/>
  <c r="AR80" i="52"/>
  <c r="AO80" i="52"/>
  <c r="D80" i="52"/>
  <c r="AT79" i="52"/>
  <c r="AR79" i="52"/>
  <c r="AO79" i="52"/>
  <c r="A79" i="52"/>
  <c r="AT78" i="52"/>
  <c r="AR78" i="52"/>
  <c r="AO78" i="52"/>
  <c r="AT77" i="52"/>
  <c r="AR77" i="52"/>
  <c r="AO77" i="52"/>
  <c r="D77" i="52"/>
  <c r="A77" i="52"/>
  <c r="AT76" i="52"/>
  <c r="AR76" i="52"/>
  <c r="AO76" i="52"/>
  <c r="AT75" i="52"/>
  <c r="AR75" i="52"/>
  <c r="AO75" i="52"/>
  <c r="J75" i="52"/>
  <c r="F75" i="52"/>
  <c r="G75" i="52" s="1"/>
  <c r="D75" i="52"/>
  <c r="AT74" i="52"/>
  <c r="AR74" i="52"/>
  <c r="AO74" i="52"/>
  <c r="J74" i="52"/>
  <c r="AT73" i="52"/>
  <c r="AO73" i="52"/>
  <c r="AT72" i="52"/>
  <c r="AO72" i="52"/>
  <c r="J72" i="52"/>
  <c r="AT71" i="52"/>
  <c r="AO71" i="52"/>
  <c r="AT70" i="52"/>
  <c r="AO70" i="52"/>
  <c r="AT69" i="52"/>
  <c r="AO69" i="52"/>
  <c r="AT68" i="52"/>
  <c r="AO68" i="52"/>
  <c r="AT67" i="52"/>
  <c r="AO67" i="52"/>
  <c r="AT66" i="52"/>
  <c r="AO66" i="52"/>
  <c r="J66" i="52"/>
  <c r="N66" i="52" s="1"/>
  <c r="AT65" i="52"/>
  <c r="A65" i="52"/>
  <c r="AT64" i="52"/>
  <c r="J64" i="52"/>
  <c r="A64" i="52"/>
  <c r="AT63" i="52"/>
  <c r="AT62" i="52"/>
  <c r="D62" i="52"/>
  <c r="AT61" i="52"/>
  <c r="D61" i="52"/>
  <c r="AT60" i="52"/>
  <c r="D60" i="52"/>
  <c r="AT59" i="52"/>
  <c r="AT58" i="52"/>
  <c r="D58" i="52"/>
  <c r="AT57" i="52"/>
  <c r="A57" i="52"/>
  <c r="AT56" i="52"/>
  <c r="AH56" i="52"/>
  <c r="J56" i="52"/>
  <c r="M56" i="52" s="1"/>
  <c r="F56" i="52"/>
  <c r="G56" i="52" s="1"/>
  <c r="U56" i="52" s="1"/>
  <c r="AT55" i="52"/>
  <c r="AT54" i="52"/>
  <c r="D54" i="52"/>
  <c r="A54" i="52"/>
  <c r="AT53" i="52"/>
  <c r="AT52" i="52"/>
  <c r="D52" i="52"/>
  <c r="AT51" i="52"/>
  <c r="J51" i="52"/>
  <c r="M51" i="52" s="1"/>
  <c r="AT50" i="52"/>
  <c r="J50" i="52"/>
  <c r="M50" i="52" s="1"/>
  <c r="AT49" i="52"/>
  <c r="AJ49" i="52"/>
  <c r="AL49" i="52" s="1"/>
  <c r="AH49" i="52"/>
  <c r="AT48" i="52"/>
  <c r="AJ48" i="52"/>
  <c r="AL48" i="52" s="1"/>
  <c r="AT47" i="52"/>
  <c r="AJ47" i="52"/>
  <c r="AL47" i="52" s="1"/>
  <c r="AT46" i="52"/>
  <c r="AJ46" i="52"/>
  <c r="AL46" i="52" s="1"/>
  <c r="AT45" i="52"/>
  <c r="AJ45" i="52"/>
  <c r="AL45" i="52" s="1"/>
  <c r="AT44" i="52"/>
  <c r="AJ44" i="52"/>
  <c r="AL44" i="52" s="1"/>
  <c r="J44" i="52"/>
  <c r="N44" i="52" s="1"/>
  <c r="AT43" i="52"/>
  <c r="AJ43" i="52"/>
  <c r="AL43" i="52" s="1"/>
  <c r="AT42" i="52"/>
  <c r="AJ42" i="52"/>
  <c r="AL42" i="52" s="1"/>
  <c r="AT41" i="52"/>
  <c r="AJ41" i="52"/>
  <c r="AK41" i="52" s="1"/>
  <c r="AT40" i="52"/>
  <c r="AJ40" i="52"/>
  <c r="AK40" i="52" s="1"/>
  <c r="AH40" i="52"/>
  <c r="F40" i="52"/>
  <c r="G40" i="52" s="1"/>
  <c r="AT39" i="52"/>
  <c r="AJ39" i="52"/>
  <c r="AK39" i="52" s="1"/>
  <c r="AT38" i="52"/>
  <c r="AJ38" i="52"/>
  <c r="AK38" i="52" s="1"/>
  <c r="J38" i="52"/>
  <c r="N38" i="52" s="1"/>
  <c r="AT37" i="52"/>
  <c r="AJ37" i="52"/>
  <c r="AK37" i="52" s="1"/>
  <c r="AT36" i="52"/>
  <c r="AJ36" i="52"/>
  <c r="AK36" i="52" s="1"/>
  <c r="D36" i="52"/>
  <c r="AT35" i="52"/>
  <c r="AJ35" i="52"/>
  <c r="AK35" i="52" s="1"/>
  <c r="AT34" i="52"/>
  <c r="AJ34" i="52"/>
  <c r="AK34" i="52" s="1"/>
  <c r="AT33" i="52"/>
  <c r="F33" i="52"/>
  <c r="G33" i="52" s="1"/>
  <c r="AH33" i="52"/>
  <c r="D33" i="52"/>
  <c r="AT32" i="52"/>
  <c r="F32" i="52"/>
  <c r="G32" i="52" s="1"/>
  <c r="R32" i="52" s="1"/>
  <c r="AH32" i="52"/>
  <c r="D32" i="52"/>
  <c r="AT31" i="52"/>
  <c r="D31" i="52"/>
  <c r="A31" i="52"/>
  <c r="AT30" i="52"/>
  <c r="D30" i="52"/>
  <c r="AT29" i="52"/>
  <c r="D29" i="52"/>
  <c r="AT28" i="52"/>
  <c r="A28" i="52"/>
  <c r="AT27" i="52"/>
  <c r="A27" i="52"/>
  <c r="AT26" i="52"/>
  <c r="AT25" i="52"/>
  <c r="AO25" i="52"/>
  <c r="AT24" i="52"/>
  <c r="AO24" i="52"/>
  <c r="AH24" i="52"/>
  <c r="AT23" i="52"/>
  <c r="AO23" i="52"/>
  <c r="AT22" i="52"/>
  <c r="AO22" i="52"/>
  <c r="J22" i="52"/>
  <c r="N22" i="52" s="1"/>
  <c r="D22" i="52"/>
  <c r="AT21" i="52"/>
  <c r="AO21" i="52"/>
  <c r="AT20" i="52"/>
  <c r="AO20" i="52"/>
  <c r="A20" i="52"/>
  <c r="D20" i="52"/>
  <c r="AT19" i="52"/>
  <c r="AO19" i="52"/>
  <c r="A19" i="52"/>
  <c r="AT18" i="52"/>
  <c r="AO18" i="52"/>
  <c r="J18" i="52"/>
  <c r="AT17" i="52"/>
  <c r="AO17" i="52"/>
  <c r="AT16" i="52"/>
  <c r="AO16" i="52"/>
  <c r="AT15" i="52"/>
  <c r="AO15" i="52"/>
  <c r="AT14" i="52"/>
  <c r="AO14" i="52"/>
  <c r="D14" i="52"/>
  <c r="AT13" i="52"/>
  <c r="AO13" i="52"/>
  <c r="D13" i="52"/>
  <c r="AT12" i="52"/>
  <c r="AO12" i="52"/>
  <c r="A12" i="52"/>
  <c r="AT11" i="52"/>
  <c r="AO11" i="52"/>
  <c r="D11" i="52"/>
  <c r="AT10" i="52"/>
  <c r="AO10" i="52"/>
  <c r="AT9" i="52"/>
  <c r="AO9" i="52"/>
  <c r="J9" i="52"/>
  <c r="AT8" i="52"/>
  <c r="AO8" i="52"/>
  <c r="AH8" i="52"/>
  <c r="AT7" i="52"/>
  <c r="AO7" i="52"/>
  <c r="D7" i="52"/>
  <c r="A7" i="52"/>
  <c r="AT6" i="52"/>
  <c r="AO6" i="52"/>
  <c r="F6" i="52"/>
  <c r="G6" i="52" s="1"/>
  <c r="AT5" i="52"/>
  <c r="AO5" i="52"/>
  <c r="D5" i="52"/>
  <c r="AT4" i="52"/>
  <c r="AO4" i="52"/>
  <c r="A4" i="52"/>
  <c r="AT3" i="52"/>
  <c r="AO3" i="52"/>
  <c r="D3" i="52"/>
  <c r="A3" i="52"/>
  <c r="AT2" i="52"/>
  <c r="AO2" i="52"/>
  <c r="AC2" i="52"/>
  <c r="D2" i="52"/>
  <c r="E3" i="51"/>
  <c r="E4" i="51"/>
  <c r="AX4" i="51" s="1"/>
  <c r="E5" i="51"/>
  <c r="AX5" i="51" s="1"/>
  <c r="E6" i="51"/>
  <c r="E7" i="51"/>
  <c r="AX7" i="51" s="1"/>
  <c r="E8" i="51"/>
  <c r="AX8" i="51" s="1"/>
  <c r="E9" i="51"/>
  <c r="AX9" i="51" s="1"/>
  <c r="AH9" i="51"/>
  <c r="E10" i="51"/>
  <c r="E11" i="51"/>
  <c r="AX11" i="51" s="1"/>
  <c r="E12" i="51"/>
  <c r="AX12" i="51" s="1"/>
  <c r="E13" i="51"/>
  <c r="E14" i="51"/>
  <c r="AX14" i="51" s="1"/>
  <c r="E15" i="51"/>
  <c r="AX15" i="51" s="1"/>
  <c r="E16" i="51"/>
  <c r="AX16" i="51" s="1"/>
  <c r="E17" i="51"/>
  <c r="E18" i="51"/>
  <c r="E19" i="51"/>
  <c r="AX19" i="51" s="1"/>
  <c r="E20" i="51"/>
  <c r="AX20" i="51" s="1"/>
  <c r="E21" i="51"/>
  <c r="AX21" i="51" s="1"/>
  <c r="E22" i="51"/>
  <c r="AX22" i="51" s="1"/>
  <c r="E23" i="51"/>
  <c r="AX23" i="51" s="1"/>
  <c r="E24" i="51"/>
  <c r="AX24" i="51" s="1"/>
  <c r="E25" i="51"/>
  <c r="AX25" i="51" s="1"/>
  <c r="F25" i="51"/>
  <c r="G25" i="51" s="1"/>
  <c r="E26" i="51"/>
  <c r="AX26" i="51" s="1"/>
  <c r="E27" i="51"/>
  <c r="E28" i="51"/>
  <c r="AX28" i="51" s="1"/>
  <c r="E29" i="51"/>
  <c r="AX29" i="51" s="1"/>
  <c r="E30" i="51"/>
  <c r="AX30" i="51" s="1"/>
  <c r="E31" i="51"/>
  <c r="E32" i="51"/>
  <c r="AX32" i="51" s="1"/>
  <c r="E33" i="51"/>
  <c r="AX33" i="51" s="1"/>
  <c r="E34" i="51"/>
  <c r="AX34" i="51" s="1"/>
  <c r="E35" i="51"/>
  <c r="E36" i="51"/>
  <c r="AX36" i="51" s="1"/>
  <c r="E37" i="51"/>
  <c r="AX37" i="51" s="1"/>
  <c r="E38" i="51"/>
  <c r="AX38" i="51" s="1"/>
  <c r="E39" i="51"/>
  <c r="E40" i="51"/>
  <c r="E41" i="51"/>
  <c r="AX41" i="51" s="1"/>
  <c r="E42" i="51"/>
  <c r="AX42" i="51" s="1"/>
  <c r="E43" i="51"/>
  <c r="AX43" i="51" s="1"/>
  <c r="E44" i="51"/>
  <c r="AX44" i="51" s="1"/>
  <c r="E45" i="51"/>
  <c r="AX45" i="51" s="1"/>
  <c r="E46" i="51"/>
  <c r="AX46" i="51" s="1"/>
  <c r="E47" i="51"/>
  <c r="E48" i="51"/>
  <c r="E49" i="51"/>
  <c r="AX49" i="51" s="1"/>
  <c r="E50" i="51"/>
  <c r="E51" i="51"/>
  <c r="E52" i="51"/>
  <c r="AX52" i="51" s="1"/>
  <c r="E53" i="51"/>
  <c r="AX53" i="51" s="1"/>
  <c r="E54" i="51"/>
  <c r="AX54" i="51" s="1"/>
  <c r="E55" i="51"/>
  <c r="AX55" i="51" s="1"/>
  <c r="E56" i="51"/>
  <c r="E57" i="51"/>
  <c r="AX57" i="51" s="1"/>
  <c r="E58" i="51"/>
  <c r="AX58" i="51" s="1"/>
  <c r="E59" i="51"/>
  <c r="E60" i="51"/>
  <c r="AX60" i="51" s="1"/>
  <c r="E61" i="51"/>
  <c r="AX61" i="51" s="1"/>
  <c r="E62" i="51"/>
  <c r="AX62" i="51" s="1"/>
  <c r="E63" i="51"/>
  <c r="E64" i="51"/>
  <c r="E65" i="51"/>
  <c r="AX65" i="51" s="1"/>
  <c r="E66" i="51"/>
  <c r="E67" i="51"/>
  <c r="E68" i="51"/>
  <c r="AX68" i="51" s="1"/>
  <c r="E69" i="51"/>
  <c r="AX69" i="51" s="1"/>
  <c r="E70" i="51"/>
  <c r="AX70" i="51" s="1"/>
  <c r="E71" i="51"/>
  <c r="E72" i="51"/>
  <c r="AX72" i="51" s="1"/>
  <c r="E73" i="51"/>
  <c r="AX73" i="51" s="1"/>
  <c r="E74" i="51"/>
  <c r="AX74" i="51" s="1"/>
  <c r="E75" i="51"/>
  <c r="E76" i="51"/>
  <c r="AX76" i="51" s="1"/>
  <c r="E77" i="51"/>
  <c r="AX77" i="51" s="1"/>
  <c r="E78" i="51"/>
  <c r="AX78" i="51" s="1"/>
  <c r="E79" i="51"/>
  <c r="AX79" i="51" s="1"/>
  <c r="E80" i="51"/>
  <c r="E81" i="51"/>
  <c r="AX81" i="51" s="1"/>
  <c r="E82" i="51"/>
  <c r="AX82" i="51" s="1"/>
  <c r="E83" i="51"/>
  <c r="AX83" i="51" s="1"/>
  <c r="E84" i="51"/>
  <c r="AX84" i="51" s="1"/>
  <c r="E85" i="51"/>
  <c r="AX85" i="51" s="1"/>
  <c r="E86" i="51"/>
  <c r="AX86" i="51" s="1"/>
  <c r="E87" i="51"/>
  <c r="AX87" i="51" s="1"/>
  <c r="E88" i="51"/>
  <c r="AX88" i="51" s="1"/>
  <c r="E89" i="51"/>
  <c r="AX89" i="51" s="1"/>
  <c r="E90" i="51"/>
  <c r="AX90" i="51" s="1"/>
  <c r="E91" i="51"/>
  <c r="AX91" i="51" s="1"/>
  <c r="E92" i="51"/>
  <c r="AX92" i="51" s="1"/>
  <c r="E93" i="51"/>
  <c r="AX93" i="51" s="1"/>
  <c r="E94" i="51"/>
  <c r="AX94" i="51" s="1"/>
  <c r="E95" i="51"/>
  <c r="AX95" i="51" s="1"/>
  <c r="E96" i="51"/>
  <c r="E97" i="51"/>
  <c r="AX97" i="51" s="1"/>
  <c r="E98" i="51"/>
  <c r="AX98" i="51" s="1"/>
  <c r="E99" i="51"/>
  <c r="AX99" i="51" s="1"/>
  <c r="E100" i="51"/>
  <c r="AX100" i="51" s="1"/>
  <c r="E101" i="51"/>
  <c r="AX101" i="51" s="1"/>
  <c r="E102" i="51"/>
  <c r="AX102" i="51" s="1"/>
  <c r="E103" i="51"/>
  <c r="AX103" i="51" s="1"/>
  <c r="E104" i="51"/>
  <c r="E105" i="51"/>
  <c r="AX105" i="51" s="1"/>
  <c r="E106" i="51"/>
  <c r="AX106" i="51" s="1"/>
  <c r="E107" i="51"/>
  <c r="E108" i="51"/>
  <c r="AX108" i="51" s="1"/>
  <c r="E109" i="51"/>
  <c r="E110" i="51"/>
  <c r="AX110" i="51" s="1"/>
  <c r="E111" i="51"/>
  <c r="AX111" i="51" s="1"/>
  <c r="E112" i="51"/>
  <c r="E113" i="51"/>
  <c r="AX113" i="51" s="1"/>
  <c r="E114" i="51"/>
  <c r="AX114" i="51" s="1"/>
  <c r="E115" i="51"/>
  <c r="E116" i="51"/>
  <c r="AX116" i="51" s="1"/>
  <c r="E117" i="51"/>
  <c r="AX117" i="51" s="1"/>
  <c r="E118" i="51"/>
  <c r="AX118" i="51" s="1"/>
  <c r="E119" i="51"/>
  <c r="E120" i="51"/>
  <c r="AX120" i="51" s="1"/>
  <c r="E121" i="51"/>
  <c r="AX121" i="51" s="1"/>
  <c r="E122" i="51"/>
  <c r="AX122" i="51" s="1"/>
  <c r="E123" i="51"/>
  <c r="AX123" i="51" s="1"/>
  <c r="E124" i="51"/>
  <c r="AX124" i="51" s="1"/>
  <c r="E125" i="51"/>
  <c r="AX125" i="51" s="1"/>
  <c r="E126" i="51"/>
  <c r="E127" i="51"/>
  <c r="AX127" i="51" s="1"/>
  <c r="E128" i="51"/>
  <c r="AX128" i="51" s="1"/>
  <c r="E129" i="51"/>
  <c r="E2" i="51"/>
  <c r="AX2" i="51" s="1"/>
  <c r="H3" i="51"/>
  <c r="H4" i="51"/>
  <c r="J4" i="51" s="1"/>
  <c r="M4" i="51" s="1"/>
  <c r="H5" i="51"/>
  <c r="J5" i="51" s="1"/>
  <c r="L5" i="51" s="1"/>
  <c r="H6" i="51"/>
  <c r="J6" i="51" s="1"/>
  <c r="H7" i="51"/>
  <c r="H8" i="51"/>
  <c r="J8" i="51" s="1"/>
  <c r="H9" i="51"/>
  <c r="J9" i="51" s="1"/>
  <c r="L9" i="51" s="1"/>
  <c r="H10" i="51"/>
  <c r="J10" i="51" s="1"/>
  <c r="H11" i="51"/>
  <c r="J11" i="51" s="1"/>
  <c r="M11" i="51" s="1"/>
  <c r="H12" i="51"/>
  <c r="J12" i="51" s="1"/>
  <c r="H13" i="51"/>
  <c r="J13" i="51" s="1"/>
  <c r="L13" i="51" s="1"/>
  <c r="H14" i="51"/>
  <c r="H15" i="51"/>
  <c r="H16" i="51"/>
  <c r="J16" i="51" s="1"/>
  <c r="M16" i="51" s="1"/>
  <c r="H17" i="51"/>
  <c r="J17" i="51" s="1"/>
  <c r="N17" i="51" s="1"/>
  <c r="H18" i="51"/>
  <c r="J18" i="51" s="1"/>
  <c r="H19" i="51"/>
  <c r="J19" i="51" s="1"/>
  <c r="H20" i="51"/>
  <c r="J20" i="51" s="1"/>
  <c r="H21" i="51"/>
  <c r="J21" i="51" s="1"/>
  <c r="H22" i="51"/>
  <c r="J22" i="51" s="1"/>
  <c r="H23" i="51"/>
  <c r="J23" i="51" s="1"/>
  <c r="H24" i="51"/>
  <c r="J24" i="51" s="1"/>
  <c r="N24" i="51" s="1"/>
  <c r="H25" i="51"/>
  <c r="J25" i="51" s="1"/>
  <c r="N25" i="51" s="1"/>
  <c r="H26" i="51"/>
  <c r="J26" i="51" s="1"/>
  <c r="L26" i="51" s="1"/>
  <c r="H27" i="51"/>
  <c r="J27" i="51" s="1"/>
  <c r="H28" i="51"/>
  <c r="J28" i="51" s="1"/>
  <c r="L28" i="51" s="1"/>
  <c r="H29" i="51"/>
  <c r="J29" i="51" s="1"/>
  <c r="H30" i="51"/>
  <c r="J30" i="51" s="1"/>
  <c r="L30" i="51" s="1"/>
  <c r="H31" i="51"/>
  <c r="J31" i="51" s="1"/>
  <c r="H32" i="51"/>
  <c r="J32" i="51" s="1"/>
  <c r="L32" i="51" s="1"/>
  <c r="H33" i="51"/>
  <c r="J33" i="51" s="1"/>
  <c r="M33" i="51" s="1"/>
  <c r="H34" i="51"/>
  <c r="J34" i="51" s="1"/>
  <c r="H35" i="51"/>
  <c r="J35" i="51" s="1"/>
  <c r="H36" i="51"/>
  <c r="J36" i="51" s="1"/>
  <c r="H37" i="51"/>
  <c r="J37" i="51" s="1"/>
  <c r="H38" i="51"/>
  <c r="J38" i="51" s="1"/>
  <c r="M38" i="51" s="1"/>
  <c r="H39" i="51"/>
  <c r="H40" i="51"/>
  <c r="J40" i="51" s="1"/>
  <c r="L40" i="51" s="1"/>
  <c r="H41" i="51"/>
  <c r="J41" i="51" s="1"/>
  <c r="N41" i="51" s="1"/>
  <c r="H42" i="51"/>
  <c r="J42" i="51" s="1"/>
  <c r="H43" i="51"/>
  <c r="J43" i="51" s="1"/>
  <c r="N43" i="51" s="1"/>
  <c r="H44" i="51"/>
  <c r="J44" i="51" s="1"/>
  <c r="N44" i="51" s="1"/>
  <c r="H45" i="51"/>
  <c r="J45" i="51" s="1"/>
  <c r="H46" i="51"/>
  <c r="J46" i="51" s="1"/>
  <c r="H47" i="51"/>
  <c r="J47" i="51"/>
  <c r="N47" i="51" s="1"/>
  <c r="H48" i="51"/>
  <c r="J48" i="51" s="1"/>
  <c r="N48" i="51" s="1"/>
  <c r="H49" i="51"/>
  <c r="J49" i="51" s="1"/>
  <c r="H50" i="51"/>
  <c r="J50" i="51" s="1"/>
  <c r="H51" i="51"/>
  <c r="J51" i="51" s="1"/>
  <c r="H52" i="51"/>
  <c r="J52" i="51" s="1"/>
  <c r="H53" i="51"/>
  <c r="J53" i="51" s="1"/>
  <c r="N53" i="51" s="1"/>
  <c r="H54" i="51"/>
  <c r="J54" i="51" s="1"/>
  <c r="L54" i="51" s="1"/>
  <c r="H55" i="51"/>
  <c r="J55" i="51" s="1"/>
  <c r="L55" i="51" s="1"/>
  <c r="H56" i="51"/>
  <c r="J56" i="51" s="1"/>
  <c r="H57" i="51"/>
  <c r="J57" i="51" s="1"/>
  <c r="H58" i="51"/>
  <c r="J58" i="51"/>
  <c r="M58" i="51" s="1"/>
  <c r="H59" i="51"/>
  <c r="J59" i="51" s="1"/>
  <c r="N59" i="51" s="1"/>
  <c r="H60" i="51"/>
  <c r="H61" i="51"/>
  <c r="J61" i="51" s="1"/>
  <c r="M61" i="51" s="1"/>
  <c r="H62" i="51"/>
  <c r="J62" i="51" s="1"/>
  <c r="H63" i="51"/>
  <c r="J63" i="51" s="1"/>
  <c r="H64" i="51"/>
  <c r="J64" i="51" s="1"/>
  <c r="H65" i="51"/>
  <c r="J65" i="51" s="1"/>
  <c r="H66" i="51"/>
  <c r="J66" i="51" s="1"/>
  <c r="N66" i="51" s="1"/>
  <c r="H67" i="51"/>
  <c r="H68" i="51"/>
  <c r="J68" i="51" s="1"/>
  <c r="L68" i="51" s="1"/>
  <c r="H69" i="51"/>
  <c r="J69" i="51" s="1"/>
  <c r="H70" i="51"/>
  <c r="J70" i="51" s="1"/>
  <c r="H71" i="51"/>
  <c r="J71" i="51" s="1"/>
  <c r="H72" i="51"/>
  <c r="J72" i="51" s="1"/>
  <c r="N72" i="51" s="1"/>
  <c r="H73" i="51"/>
  <c r="J73" i="51" s="1"/>
  <c r="H74" i="51"/>
  <c r="J74" i="51" s="1"/>
  <c r="L74" i="51" s="1"/>
  <c r="H75" i="51"/>
  <c r="H76" i="51"/>
  <c r="J76" i="51" s="1"/>
  <c r="N76" i="51" s="1"/>
  <c r="H77" i="51"/>
  <c r="J77" i="51" s="1"/>
  <c r="L77" i="51" s="1"/>
  <c r="H78" i="51"/>
  <c r="J78" i="51" s="1"/>
  <c r="H79" i="51"/>
  <c r="J79" i="51" s="1"/>
  <c r="H80" i="51"/>
  <c r="J80" i="51" s="1"/>
  <c r="H81" i="51"/>
  <c r="J81" i="51" s="1"/>
  <c r="L81" i="51" s="1"/>
  <c r="H82" i="51"/>
  <c r="J82" i="51" s="1"/>
  <c r="H83" i="51"/>
  <c r="H84" i="51"/>
  <c r="J84" i="51" s="1"/>
  <c r="L84" i="51" s="1"/>
  <c r="H85" i="51"/>
  <c r="J85" i="51" s="1"/>
  <c r="L85" i="51" s="1"/>
  <c r="H86" i="51"/>
  <c r="J86" i="51" s="1"/>
  <c r="H87" i="51"/>
  <c r="J87" i="51" s="1"/>
  <c r="H88" i="51"/>
  <c r="J88" i="51" s="1"/>
  <c r="H89" i="51"/>
  <c r="J89" i="51" s="1"/>
  <c r="H90" i="51"/>
  <c r="J90" i="51" s="1"/>
  <c r="H91" i="51"/>
  <c r="J91" i="51" s="1"/>
  <c r="H92" i="51"/>
  <c r="J92" i="51" s="1"/>
  <c r="M92" i="51" s="1"/>
  <c r="H93" i="51"/>
  <c r="J93" i="51" s="1"/>
  <c r="H94" i="51"/>
  <c r="J94" i="51" s="1"/>
  <c r="L94" i="51" s="1"/>
  <c r="H95" i="51"/>
  <c r="J95" i="51" s="1"/>
  <c r="H96" i="51"/>
  <c r="J96" i="51" s="1"/>
  <c r="M96" i="51" s="1"/>
  <c r="H97" i="51"/>
  <c r="J97" i="51" s="1"/>
  <c r="H98" i="51"/>
  <c r="J98" i="51" s="1"/>
  <c r="N98" i="51" s="1"/>
  <c r="H99" i="51"/>
  <c r="J99" i="51" s="1"/>
  <c r="L99" i="51" s="1"/>
  <c r="H100" i="51"/>
  <c r="J100" i="51" s="1"/>
  <c r="N100" i="51" s="1"/>
  <c r="H101" i="51"/>
  <c r="J101" i="51" s="1"/>
  <c r="H102" i="51"/>
  <c r="J102" i="51" s="1"/>
  <c r="H103" i="51"/>
  <c r="J103" i="51" s="1"/>
  <c r="M103" i="51" s="1"/>
  <c r="H104" i="51"/>
  <c r="J104" i="51" s="1"/>
  <c r="M104" i="51" s="1"/>
  <c r="H105" i="51"/>
  <c r="J105" i="51" s="1"/>
  <c r="H106" i="51"/>
  <c r="J106" i="51" s="1"/>
  <c r="H107" i="51"/>
  <c r="J107" i="51" s="1"/>
  <c r="L107" i="51" s="1"/>
  <c r="H108" i="51"/>
  <c r="J108" i="51" s="1"/>
  <c r="L108" i="51" s="1"/>
  <c r="H109" i="51"/>
  <c r="H110" i="51"/>
  <c r="J110" i="51" s="1"/>
  <c r="H111" i="51"/>
  <c r="J111" i="51" s="1"/>
  <c r="H112" i="51"/>
  <c r="J112" i="51" s="1"/>
  <c r="L112" i="51" s="1"/>
  <c r="H113" i="51"/>
  <c r="J113" i="51" s="1"/>
  <c r="H114" i="51"/>
  <c r="J114" i="51" s="1"/>
  <c r="H115" i="51"/>
  <c r="J115" i="51" s="1"/>
  <c r="L115" i="51" s="1"/>
  <c r="H116" i="51"/>
  <c r="J116" i="51" s="1"/>
  <c r="N116" i="51" s="1"/>
  <c r="H117" i="51"/>
  <c r="J117" i="51" s="1"/>
  <c r="H118" i="51"/>
  <c r="J118" i="51" s="1"/>
  <c r="H119" i="51"/>
  <c r="H120" i="51"/>
  <c r="H121" i="51"/>
  <c r="J121" i="51" s="1"/>
  <c r="N121" i="51" s="1"/>
  <c r="H122" i="51"/>
  <c r="J122" i="51" s="1"/>
  <c r="H123" i="51"/>
  <c r="J123" i="51" s="1"/>
  <c r="N123" i="51" s="1"/>
  <c r="H124" i="51"/>
  <c r="J124" i="51" s="1"/>
  <c r="M124" i="51" s="1"/>
  <c r="H125" i="51"/>
  <c r="J125" i="51" s="1"/>
  <c r="H126" i="51"/>
  <c r="H127" i="51"/>
  <c r="J127" i="51"/>
  <c r="M127" i="51" s="1"/>
  <c r="H128" i="51"/>
  <c r="J128" i="51" s="1"/>
  <c r="H129" i="51"/>
  <c r="J129" i="51" s="1"/>
  <c r="H2" i="51"/>
  <c r="J2" i="51" s="1"/>
  <c r="AE145" i="51" a="1"/>
  <c r="AE145" i="51" s="1"/>
  <c r="AE144" i="51" a="1"/>
  <c r="AE144" i="51" s="1"/>
  <c r="AE143" i="51" a="1"/>
  <c r="AE143" i="51" s="1"/>
  <c r="AE142" i="51" a="1"/>
  <c r="AE142" i="51" s="1"/>
  <c r="AE141" i="51" a="1"/>
  <c r="AE141" i="51" s="1"/>
  <c r="AE140" i="51" a="1"/>
  <c r="AE140" i="51" s="1"/>
  <c r="AE139" i="51" a="1"/>
  <c r="AE139" i="51" s="1"/>
  <c r="AE138" i="51" a="1"/>
  <c r="AE138" i="51" s="1"/>
  <c r="AE137" i="51" a="1"/>
  <c r="AE137" i="51" s="1"/>
  <c r="AE136" i="51" a="1"/>
  <c r="AE136" i="51" s="1"/>
  <c r="AE135" i="51" a="1"/>
  <c r="AE135" i="51" s="1"/>
  <c r="AE134" i="51" a="1"/>
  <c r="AE134" i="51" s="1"/>
  <c r="AE133" i="51" a="1"/>
  <c r="AE133" i="51" s="1"/>
  <c r="AE132" i="51" a="1"/>
  <c r="AE132" i="51" s="1"/>
  <c r="AE131" i="51" a="1"/>
  <c r="AE131" i="51" s="1"/>
  <c r="AE130" i="51" a="1"/>
  <c r="AE130" i="51" s="1"/>
  <c r="AT129" i="51"/>
  <c r="AR129" i="51"/>
  <c r="AO129" i="51"/>
  <c r="AT128" i="51"/>
  <c r="AR128" i="51"/>
  <c r="AO128" i="51"/>
  <c r="AT127" i="51"/>
  <c r="AR127" i="51"/>
  <c r="AO127" i="51"/>
  <c r="AT126" i="51"/>
  <c r="AR126" i="51"/>
  <c r="AO126" i="51"/>
  <c r="J126" i="51"/>
  <c r="N126" i="51" s="1"/>
  <c r="AT125" i="51"/>
  <c r="AR125" i="51"/>
  <c r="AO125" i="51"/>
  <c r="AT124" i="51"/>
  <c r="AR124" i="51"/>
  <c r="AO124" i="51"/>
  <c r="AT123" i="51"/>
  <c r="AR123" i="51"/>
  <c r="AO123" i="51"/>
  <c r="AT122" i="51"/>
  <c r="AR122" i="51"/>
  <c r="AO122" i="51"/>
  <c r="AT121" i="51"/>
  <c r="AR121" i="51"/>
  <c r="AO121" i="51"/>
  <c r="AT120" i="51"/>
  <c r="AR120" i="51"/>
  <c r="AO120" i="51"/>
  <c r="J120" i="51"/>
  <c r="AT119" i="51"/>
  <c r="AR119" i="51"/>
  <c r="AO119" i="51"/>
  <c r="J119" i="51"/>
  <c r="N119" i="51" s="1"/>
  <c r="AT118" i="51"/>
  <c r="AR118" i="51"/>
  <c r="AO118" i="51"/>
  <c r="A118" i="51"/>
  <c r="D118" i="51"/>
  <c r="AT117" i="51"/>
  <c r="AR117" i="51"/>
  <c r="AO117" i="51"/>
  <c r="F117" i="51"/>
  <c r="G117" i="51" s="1"/>
  <c r="AT116" i="51"/>
  <c r="AR116" i="51"/>
  <c r="AO116" i="51"/>
  <c r="AT115" i="51"/>
  <c r="AR115" i="51"/>
  <c r="AO115" i="51"/>
  <c r="AT114" i="51"/>
  <c r="AR114" i="51"/>
  <c r="AO114" i="51"/>
  <c r="D114" i="51"/>
  <c r="A114" i="51"/>
  <c r="AT113" i="51"/>
  <c r="AR113" i="51"/>
  <c r="AO113" i="51"/>
  <c r="AT112" i="51"/>
  <c r="AR112" i="51"/>
  <c r="AO112" i="51"/>
  <c r="AT111" i="51"/>
  <c r="AR111" i="51"/>
  <c r="AO111" i="51"/>
  <c r="AT110" i="51"/>
  <c r="AR110" i="51"/>
  <c r="AO110" i="51"/>
  <c r="AT109" i="51"/>
  <c r="AR109" i="51"/>
  <c r="AO109" i="51"/>
  <c r="J109" i="51"/>
  <c r="AT108" i="51"/>
  <c r="AR108" i="51"/>
  <c r="AO108" i="51"/>
  <c r="F108" i="51"/>
  <c r="G108" i="51" s="1"/>
  <c r="S108" i="51" s="1"/>
  <c r="AT107" i="51"/>
  <c r="AR107" i="51"/>
  <c r="AO107" i="51"/>
  <c r="AT106" i="51"/>
  <c r="AR106" i="51"/>
  <c r="AO106" i="51"/>
  <c r="F106" i="51"/>
  <c r="G106" i="51" s="1"/>
  <c r="W106" i="51" s="1"/>
  <c r="AT105" i="51"/>
  <c r="AR105" i="51"/>
  <c r="AO105" i="51"/>
  <c r="AT104" i="51"/>
  <c r="AR104" i="51"/>
  <c r="AO104" i="51"/>
  <c r="AT103" i="51"/>
  <c r="AR103" i="51"/>
  <c r="AO103" i="51"/>
  <c r="AT102" i="51"/>
  <c r="AR102" i="51"/>
  <c r="AO102" i="51"/>
  <c r="F102" i="51"/>
  <c r="G102" i="51" s="1"/>
  <c r="AT101" i="51"/>
  <c r="AR101" i="51"/>
  <c r="AO101" i="51"/>
  <c r="AT100" i="51"/>
  <c r="AR100" i="51"/>
  <c r="AO100" i="51"/>
  <c r="AT99" i="51"/>
  <c r="AR99" i="51"/>
  <c r="AO99" i="51"/>
  <c r="AT98" i="51"/>
  <c r="AR98" i="51"/>
  <c r="AO98" i="51"/>
  <c r="AT97" i="51"/>
  <c r="AR97" i="51"/>
  <c r="AO97" i="51"/>
  <c r="AT96" i="51"/>
  <c r="AR96" i="51"/>
  <c r="AO96" i="51"/>
  <c r="AT95" i="51"/>
  <c r="AR95" i="51"/>
  <c r="AO95" i="51"/>
  <c r="AT94" i="51"/>
  <c r="AR94" i="51"/>
  <c r="AO94" i="51"/>
  <c r="AT93" i="51"/>
  <c r="AR93" i="51"/>
  <c r="AO93" i="51"/>
  <c r="AT92" i="51"/>
  <c r="AR92" i="51"/>
  <c r="AO92" i="51"/>
  <c r="F92" i="51"/>
  <c r="G92" i="51" s="1"/>
  <c r="Q92" i="51" s="1"/>
  <c r="BA92" i="51" s="1"/>
  <c r="BB92" i="51" s="1"/>
  <c r="AT91" i="51"/>
  <c r="AR91" i="51"/>
  <c r="AO91" i="51"/>
  <c r="AT90" i="51"/>
  <c r="AR90" i="51"/>
  <c r="AO90" i="51"/>
  <c r="F90" i="51"/>
  <c r="G90" i="51" s="1"/>
  <c r="Z90" i="51" s="1"/>
  <c r="AZ90" i="51" s="1"/>
  <c r="AT89" i="51"/>
  <c r="AR89" i="51"/>
  <c r="AO89" i="51"/>
  <c r="AT88" i="51"/>
  <c r="AR88" i="51"/>
  <c r="AO88" i="51"/>
  <c r="D88" i="51"/>
  <c r="A88" i="51"/>
  <c r="AT87" i="51"/>
  <c r="AR87" i="51"/>
  <c r="AO87" i="51"/>
  <c r="AT86" i="51"/>
  <c r="AR86" i="51"/>
  <c r="AO86" i="51"/>
  <c r="AT85" i="51"/>
  <c r="AR85" i="51"/>
  <c r="AO85" i="51"/>
  <c r="F85" i="51"/>
  <c r="G85" i="51" s="1"/>
  <c r="AT84" i="51"/>
  <c r="AR84" i="51"/>
  <c r="AO84" i="51"/>
  <c r="A84" i="51"/>
  <c r="AT83" i="51"/>
  <c r="AR83" i="51"/>
  <c r="AO83" i="51"/>
  <c r="J83" i="51"/>
  <c r="M83" i="51" s="1"/>
  <c r="AT82" i="51"/>
  <c r="AR82" i="51"/>
  <c r="AO82" i="51"/>
  <c r="F82" i="51"/>
  <c r="G82" i="51" s="1"/>
  <c r="U82" i="51" s="1"/>
  <c r="D82" i="51"/>
  <c r="A82" i="51"/>
  <c r="AT81" i="51"/>
  <c r="AR81" i="51"/>
  <c r="AO81" i="51"/>
  <c r="AT80" i="51"/>
  <c r="AR80" i="51"/>
  <c r="AO80" i="51"/>
  <c r="AT79" i="51"/>
  <c r="AR79" i="51"/>
  <c r="AO79" i="51"/>
  <c r="AT78" i="51"/>
  <c r="AR78" i="51"/>
  <c r="AO78" i="51"/>
  <c r="AT77" i="51"/>
  <c r="AR77" i="51"/>
  <c r="AO77" i="51"/>
  <c r="AT76" i="51"/>
  <c r="AR76" i="51"/>
  <c r="AO76" i="51"/>
  <c r="AT75" i="51"/>
  <c r="AR75" i="51"/>
  <c r="AO75" i="51"/>
  <c r="J75" i="51"/>
  <c r="N75" i="51" s="1"/>
  <c r="AT74" i="51"/>
  <c r="AR74" i="51"/>
  <c r="AO74" i="51"/>
  <c r="F74" i="51"/>
  <c r="G74" i="51" s="1"/>
  <c r="AT73" i="51"/>
  <c r="AO73" i="51"/>
  <c r="AT72" i="51"/>
  <c r="AO72" i="51"/>
  <c r="AT71" i="51"/>
  <c r="AO71" i="51"/>
  <c r="AT70" i="51"/>
  <c r="AO70" i="51"/>
  <c r="AT69" i="51"/>
  <c r="AO69" i="51"/>
  <c r="AT68" i="51"/>
  <c r="AO68" i="51"/>
  <c r="F68" i="51"/>
  <c r="G68" i="51" s="1"/>
  <c r="AT67" i="51"/>
  <c r="AO67" i="51"/>
  <c r="J67" i="51"/>
  <c r="L67" i="51" s="1"/>
  <c r="AT66" i="51"/>
  <c r="AO66" i="51"/>
  <c r="AT65" i="51"/>
  <c r="AT64" i="51"/>
  <c r="AT63" i="51"/>
  <c r="A63" i="51"/>
  <c r="AT62" i="51"/>
  <c r="AT61" i="51"/>
  <c r="AT60" i="51"/>
  <c r="J60" i="51"/>
  <c r="L60" i="51" s="1"/>
  <c r="AT59" i="51"/>
  <c r="A59" i="51"/>
  <c r="AT58" i="51"/>
  <c r="AT57" i="51"/>
  <c r="AT56" i="51"/>
  <c r="D56" i="51"/>
  <c r="A56" i="51"/>
  <c r="AT55" i="51"/>
  <c r="F55" i="51"/>
  <c r="G55" i="51" s="1"/>
  <c r="AT54" i="51"/>
  <c r="F54" i="51"/>
  <c r="G54" i="51" s="1"/>
  <c r="D54" i="51"/>
  <c r="AT53" i="51"/>
  <c r="AT52" i="51"/>
  <c r="F52" i="51"/>
  <c r="G52" i="51" s="1"/>
  <c r="W52" i="51" s="1"/>
  <c r="AH52" i="51"/>
  <c r="AT51" i="51"/>
  <c r="AT50" i="51"/>
  <c r="AT49" i="51"/>
  <c r="AJ49" i="51"/>
  <c r="AL49" i="51" s="1"/>
  <c r="AT48" i="51"/>
  <c r="AJ48" i="51"/>
  <c r="AL48" i="51" s="1"/>
  <c r="AH48" i="51"/>
  <c r="AT47" i="51"/>
  <c r="AJ47" i="51"/>
  <c r="AL47" i="51" s="1"/>
  <c r="AT46" i="51"/>
  <c r="AJ46" i="51"/>
  <c r="AL46" i="51" s="1"/>
  <c r="AT45" i="51"/>
  <c r="AJ45" i="51"/>
  <c r="AL45" i="51" s="1"/>
  <c r="D45" i="51"/>
  <c r="AT44" i="51"/>
  <c r="AJ44" i="51"/>
  <c r="AL44" i="51" s="1"/>
  <c r="AH44" i="51"/>
  <c r="AT43" i="51"/>
  <c r="AJ43" i="51"/>
  <c r="AL43" i="51" s="1"/>
  <c r="D43" i="51"/>
  <c r="AT42" i="51"/>
  <c r="AJ42" i="51"/>
  <c r="AL42" i="51" s="1"/>
  <c r="AT41" i="51"/>
  <c r="AJ41" i="51"/>
  <c r="AK41" i="51" s="1"/>
  <c r="AT40" i="51"/>
  <c r="AJ40" i="51"/>
  <c r="AK40" i="51" s="1"/>
  <c r="AT39" i="51"/>
  <c r="AJ39" i="51"/>
  <c r="AK39" i="51" s="1"/>
  <c r="J39" i="51"/>
  <c r="L39" i="51" s="1"/>
  <c r="F39" i="51"/>
  <c r="G39" i="51" s="1"/>
  <c r="AT38" i="51"/>
  <c r="AJ38" i="51"/>
  <c r="AK38" i="51" s="1"/>
  <c r="AT37" i="51"/>
  <c r="AJ37" i="51"/>
  <c r="AK37" i="51" s="1"/>
  <c r="AT36" i="51"/>
  <c r="AJ36" i="51"/>
  <c r="AK36" i="51" s="1"/>
  <c r="F36" i="51"/>
  <c r="G36" i="51" s="1"/>
  <c r="AT35" i="51"/>
  <c r="AJ35" i="51"/>
  <c r="AK35" i="51" s="1"/>
  <c r="AT34" i="51"/>
  <c r="AJ34" i="51"/>
  <c r="AK34" i="51" s="1"/>
  <c r="A34" i="51"/>
  <c r="AT33" i="51"/>
  <c r="AT32" i="51"/>
  <c r="AT31" i="51"/>
  <c r="AT30" i="51"/>
  <c r="A30" i="51"/>
  <c r="AT29" i="51"/>
  <c r="AT28" i="51"/>
  <c r="AT27" i="51"/>
  <c r="AT26" i="51"/>
  <c r="A26" i="51"/>
  <c r="AT25" i="51"/>
  <c r="AO25" i="51"/>
  <c r="AT24" i="51"/>
  <c r="AO24" i="51"/>
  <c r="D24" i="51"/>
  <c r="A24" i="51"/>
  <c r="AT23" i="51"/>
  <c r="AO23" i="51"/>
  <c r="D23" i="51"/>
  <c r="AT22" i="51"/>
  <c r="AO22" i="51"/>
  <c r="D22" i="51"/>
  <c r="A22" i="51"/>
  <c r="AT21" i="51"/>
  <c r="AO21" i="51"/>
  <c r="AT20" i="51"/>
  <c r="AO20" i="51"/>
  <c r="AT19" i="51"/>
  <c r="AO19" i="51"/>
  <c r="A19" i="51"/>
  <c r="AT18" i="51"/>
  <c r="AO18" i="51"/>
  <c r="D18" i="51"/>
  <c r="AT17" i="51"/>
  <c r="AO17" i="51"/>
  <c r="AT16" i="51"/>
  <c r="AO16" i="51"/>
  <c r="F16" i="51"/>
  <c r="G16" i="51" s="1"/>
  <c r="A16" i="51"/>
  <c r="AT15" i="51"/>
  <c r="AO15" i="51"/>
  <c r="J15" i="51"/>
  <c r="A15" i="51"/>
  <c r="AT14" i="51"/>
  <c r="AO14" i="51"/>
  <c r="J14" i="51"/>
  <c r="D14" i="51"/>
  <c r="A14" i="51"/>
  <c r="AT13" i="51"/>
  <c r="AO13" i="51"/>
  <c r="AT12" i="51"/>
  <c r="AO12" i="51"/>
  <c r="AH12" i="51"/>
  <c r="A12" i="51"/>
  <c r="AT11" i="51"/>
  <c r="AO11" i="51"/>
  <c r="N11" i="51"/>
  <c r="AT10" i="51"/>
  <c r="AO10" i="51"/>
  <c r="AT9" i="51"/>
  <c r="AO9" i="51"/>
  <c r="AT8" i="51"/>
  <c r="AO8" i="51"/>
  <c r="AH8" i="51"/>
  <c r="D8" i="51"/>
  <c r="A8" i="51"/>
  <c r="AT7" i="51"/>
  <c r="AO7" i="51"/>
  <c r="J7" i="51"/>
  <c r="D7" i="51"/>
  <c r="AT6" i="51"/>
  <c r="AO6" i="51"/>
  <c r="A6" i="51"/>
  <c r="AT5" i="51"/>
  <c r="AO5" i="51"/>
  <c r="F5" i="51"/>
  <c r="G5" i="51" s="1"/>
  <c r="R5" i="51" s="1"/>
  <c r="AH5" i="51"/>
  <c r="A5" i="51"/>
  <c r="AT4" i="51"/>
  <c r="AO4" i="51"/>
  <c r="D4" i="51"/>
  <c r="A4" i="51"/>
  <c r="AT3" i="51"/>
  <c r="AO3" i="51"/>
  <c r="J3" i="51"/>
  <c r="M3" i="51" s="1"/>
  <c r="D3" i="51"/>
  <c r="A3" i="51"/>
  <c r="AT2" i="51"/>
  <c r="AO2" i="51"/>
  <c r="AC2" i="51"/>
  <c r="H3" i="50"/>
  <c r="H4" i="50"/>
  <c r="J4" i="50" s="1"/>
  <c r="H5" i="50"/>
  <c r="J5" i="50" s="1"/>
  <c r="L5" i="50" s="1"/>
  <c r="H6" i="50"/>
  <c r="J6" i="50" s="1"/>
  <c r="H7" i="50"/>
  <c r="J7" i="50" s="1"/>
  <c r="H8" i="50"/>
  <c r="J8" i="50" s="1"/>
  <c r="H9" i="50"/>
  <c r="H10" i="50"/>
  <c r="H11" i="50"/>
  <c r="H12" i="50"/>
  <c r="J12" i="50" s="1"/>
  <c r="H13" i="50"/>
  <c r="H14" i="50"/>
  <c r="J14" i="50" s="1"/>
  <c r="M14" i="50" s="1"/>
  <c r="H15" i="50"/>
  <c r="J15" i="50" s="1"/>
  <c r="N15" i="50" s="1"/>
  <c r="H16" i="50"/>
  <c r="J16" i="50" s="1"/>
  <c r="H17" i="50"/>
  <c r="H18" i="50"/>
  <c r="J18" i="50" s="1"/>
  <c r="H19" i="50"/>
  <c r="J19" i="50" s="1"/>
  <c r="H20" i="50"/>
  <c r="H21" i="50"/>
  <c r="J21" i="50" s="1"/>
  <c r="M21" i="50" s="1"/>
  <c r="H22" i="50"/>
  <c r="J22" i="50" s="1"/>
  <c r="L22" i="50" s="1"/>
  <c r="H23" i="50"/>
  <c r="J23" i="50" s="1"/>
  <c r="M23" i="50" s="1"/>
  <c r="H24" i="50"/>
  <c r="J24" i="50" s="1"/>
  <c r="L24" i="50" s="1"/>
  <c r="H25" i="50"/>
  <c r="H26" i="50"/>
  <c r="J26" i="50" s="1"/>
  <c r="N26" i="50" s="1"/>
  <c r="H27" i="50"/>
  <c r="J27" i="50" s="1"/>
  <c r="H28" i="50"/>
  <c r="J28" i="50" s="1"/>
  <c r="H29" i="50"/>
  <c r="J29" i="50" s="1"/>
  <c r="H30" i="50"/>
  <c r="J30" i="50" s="1"/>
  <c r="M30" i="50" s="1"/>
  <c r="H31" i="50"/>
  <c r="J31" i="50" s="1"/>
  <c r="H32" i="50"/>
  <c r="H33" i="50"/>
  <c r="J33" i="50" s="1"/>
  <c r="H34" i="50"/>
  <c r="J34" i="50" s="1"/>
  <c r="M34" i="50" s="1"/>
  <c r="H35" i="50"/>
  <c r="J35" i="50" s="1"/>
  <c r="H36" i="50"/>
  <c r="J36" i="50" s="1"/>
  <c r="N36" i="50" s="1"/>
  <c r="H37" i="50"/>
  <c r="J37" i="50" s="1"/>
  <c r="M37" i="50" s="1"/>
  <c r="H38" i="50"/>
  <c r="J38" i="50" s="1"/>
  <c r="H39" i="50"/>
  <c r="H40" i="50"/>
  <c r="J40" i="50" s="1"/>
  <c r="H41" i="50"/>
  <c r="H42" i="50"/>
  <c r="J42" i="50" s="1"/>
  <c r="H43" i="50"/>
  <c r="J43" i="50" s="1"/>
  <c r="H44" i="50"/>
  <c r="J44" i="50" s="1"/>
  <c r="H45" i="50"/>
  <c r="J45" i="50" s="1"/>
  <c r="Z45" i="50" s="1"/>
  <c r="AZ45" i="50" s="1"/>
  <c r="H46" i="50"/>
  <c r="J46" i="50" s="1"/>
  <c r="M46" i="50" s="1"/>
  <c r="H47" i="50"/>
  <c r="H48" i="50"/>
  <c r="H49" i="50"/>
  <c r="J49" i="50" s="1"/>
  <c r="H50" i="50"/>
  <c r="J50" i="50" s="1"/>
  <c r="H51" i="50"/>
  <c r="J51" i="50" s="1"/>
  <c r="H52" i="50"/>
  <c r="J52" i="50" s="1"/>
  <c r="H53" i="50"/>
  <c r="J53" i="50" s="1"/>
  <c r="H54" i="50"/>
  <c r="J54" i="50" s="1"/>
  <c r="L54" i="50" s="1"/>
  <c r="H55" i="50"/>
  <c r="H56" i="50"/>
  <c r="J56" i="50" s="1"/>
  <c r="L56" i="50" s="1"/>
  <c r="H57" i="50"/>
  <c r="J57" i="50" s="1"/>
  <c r="L57" i="50" s="1"/>
  <c r="H58" i="50"/>
  <c r="J58" i="50" s="1"/>
  <c r="H59" i="50"/>
  <c r="J59" i="50" s="1"/>
  <c r="N59" i="50" s="1"/>
  <c r="H60" i="50"/>
  <c r="J60" i="50" s="1"/>
  <c r="L60" i="50" s="1"/>
  <c r="H61" i="50"/>
  <c r="J61" i="50" s="1"/>
  <c r="AA61" i="50" s="1"/>
  <c r="H62" i="50"/>
  <c r="H63" i="50"/>
  <c r="J63" i="50" s="1"/>
  <c r="L63" i="50" s="1"/>
  <c r="H64" i="50"/>
  <c r="J64" i="50" s="1"/>
  <c r="H65" i="50"/>
  <c r="J65" i="50" s="1"/>
  <c r="H66" i="50"/>
  <c r="J66" i="50" s="1"/>
  <c r="N66" i="50" s="1"/>
  <c r="H67" i="50"/>
  <c r="J67" i="50" s="1"/>
  <c r="H68" i="50"/>
  <c r="J68" i="50" s="1"/>
  <c r="L68" i="50" s="1"/>
  <c r="H69" i="50"/>
  <c r="J69" i="50" s="1"/>
  <c r="L69" i="50" s="1"/>
  <c r="H70" i="50"/>
  <c r="H71" i="50"/>
  <c r="J71" i="50" s="1"/>
  <c r="H72" i="50"/>
  <c r="J72" i="50" s="1"/>
  <c r="H73" i="50"/>
  <c r="J73" i="50" s="1"/>
  <c r="H74" i="50"/>
  <c r="J74" i="50" s="1"/>
  <c r="L74" i="50" s="1"/>
  <c r="H75" i="50"/>
  <c r="J75" i="50" s="1"/>
  <c r="N75" i="50" s="1"/>
  <c r="H76" i="50"/>
  <c r="J76" i="50" s="1"/>
  <c r="L76" i="50" s="1"/>
  <c r="H77" i="50"/>
  <c r="J77" i="50" s="1"/>
  <c r="H78" i="50"/>
  <c r="J78" i="50" s="1"/>
  <c r="H79" i="50"/>
  <c r="J79" i="50" s="1"/>
  <c r="H80" i="50"/>
  <c r="H81" i="50"/>
  <c r="J81" i="50" s="1"/>
  <c r="M81" i="50" s="1"/>
  <c r="H82" i="50"/>
  <c r="J82" i="50" s="1"/>
  <c r="H83" i="50"/>
  <c r="J83" i="50" s="1"/>
  <c r="H84" i="50"/>
  <c r="J84" i="50" s="1"/>
  <c r="H85" i="50"/>
  <c r="J85" i="50" s="1"/>
  <c r="H86" i="50"/>
  <c r="J86" i="50" s="1"/>
  <c r="H87" i="50"/>
  <c r="J87" i="50" s="1"/>
  <c r="M87" i="50" s="1"/>
  <c r="H88" i="50"/>
  <c r="J88" i="50" s="1"/>
  <c r="H89" i="50"/>
  <c r="J89" i="50" s="1"/>
  <c r="H90" i="50"/>
  <c r="J90" i="50"/>
  <c r="H91" i="50"/>
  <c r="J91" i="50" s="1"/>
  <c r="L91" i="50" s="1"/>
  <c r="H92" i="50"/>
  <c r="J92" i="50" s="1"/>
  <c r="H93" i="50"/>
  <c r="J93" i="50" s="1"/>
  <c r="H94" i="50"/>
  <c r="J94" i="50" s="1"/>
  <c r="H95" i="50"/>
  <c r="J95" i="50" s="1"/>
  <c r="H96" i="50"/>
  <c r="J96" i="50" s="1"/>
  <c r="H97" i="50"/>
  <c r="J97" i="50" s="1"/>
  <c r="N97" i="50" s="1"/>
  <c r="H98" i="50"/>
  <c r="J98" i="50" s="1"/>
  <c r="H99" i="50"/>
  <c r="J99" i="50" s="1"/>
  <c r="H100" i="50"/>
  <c r="J100" i="50" s="1"/>
  <c r="N100" i="50" s="1"/>
  <c r="H101" i="50"/>
  <c r="J101" i="50" s="1"/>
  <c r="M101" i="50" s="1"/>
  <c r="H102" i="50"/>
  <c r="H103" i="50"/>
  <c r="J103" i="50" s="1"/>
  <c r="H104" i="50"/>
  <c r="H105" i="50"/>
  <c r="J105" i="50" s="1"/>
  <c r="H106" i="50"/>
  <c r="J106" i="50" s="1"/>
  <c r="H107" i="50"/>
  <c r="J107" i="50" s="1"/>
  <c r="H108" i="50"/>
  <c r="J108" i="50" s="1"/>
  <c r="N108" i="50" s="1"/>
  <c r="H109" i="50"/>
  <c r="J109" i="50" s="1"/>
  <c r="H110" i="50"/>
  <c r="H111" i="50"/>
  <c r="J111" i="50" s="1"/>
  <c r="L111" i="50" s="1"/>
  <c r="H112" i="50"/>
  <c r="J112" i="50" s="1"/>
  <c r="L112" i="50" s="1"/>
  <c r="H113" i="50"/>
  <c r="J113" i="50" s="1"/>
  <c r="L113" i="50" s="1"/>
  <c r="H114" i="50"/>
  <c r="J114" i="50" s="1"/>
  <c r="H115" i="50"/>
  <c r="J115" i="50" s="1"/>
  <c r="M115" i="50" s="1"/>
  <c r="H116" i="50"/>
  <c r="J116" i="50" s="1"/>
  <c r="M116" i="50" s="1"/>
  <c r="H117" i="50"/>
  <c r="J117" i="50" s="1"/>
  <c r="H118" i="50"/>
  <c r="J118" i="50" s="1"/>
  <c r="L118" i="50" s="1"/>
  <c r="H119" i="50"/>
  <c r="J119" i="50" s="1"/>
  <c r="H120" i="50"/>
  <c r="H121" i="50"/>
  <c r="J121" i="50" s="1"/>
  <c r="H122" i="50"/>
  <c r="J122" i="50" s="1"/>
  <c r="H123" i="50"/>
  <c r="J123" i="50" s="1"/>
  <c r="H124" i="50"/>
  <c r="J124" i="50" s="1"/>
  <c r="L124" i="50" s="1"/>
  <c r="H125" i="50"/>
  <c r="J125" i="50" s="1"/>
  <c r="N125" i="50" s="1"/>
  <c r="H126" i="50"/>
  <c r="J126" i="50" s="1"/>
  <c r="H127" i="50"/>
  <c r="J127" i="50" s="1"/>
  <c r="H128" i="50"/>
  <c r="J128" i="50" s="1"/>
  <c r="H129" i="50"/>
  <c r="J129" i="50" s="1"/>
  <c r="H2" i="50"/>
  <c r="J2" i="50" s="1"/>
  <c r="E3" i="50"/>
  <c r="AX3" i="50" s="1"/>
  <c r="E4" i="50"/>
  <c r="AX4" i="50" s="1"/>
  <c r="E5" i="50"/>
  <c r="AX5" i="50" s="1"/>
  <c r="E6" i="50"/>
  <c r="AX6" i="50" s="1"/>
  <c r="E7" i="50"/>
  <c r="AX7" i="50" s="1"/>
  <c r="E8" i="50"/>
  <c r="E9" i="50"/>
  <c r="E10" i="50"/>
  <c r="AX10" i="50" s="1"/>
  <c r="E11" i="50"/>
  <c r="AX11" i="50" s="1"/>
  <c r="E12" i="50"/>
  <c r="AH12" i="50" s="1"/>
  <c r="E13" i="50"/>
  <c r="AX13" i="50" s="1"/>
  <c r="E14" i="50"/>
  <c r="AX14" i="50" s="1"/>
  <c r="E15" i="50"/>
  <c r="E16" i="50"/>
  <c r="E17" i="50"/>
  <c r="E18" i="50"/>
  <c r="AX18" i="50" s="1"/>
  <c r="E19" i="50"/>
  <c r="AX19" i="50" s="1"/>
  <c r="E20" i="50"/>
  <c r="AX20" i="50" s="1"/>
  <c r="E21" i="50"/>
  <c r="AX21" i="50" s="1"/>
  <c r="E22" i="50"/>
  <c r="AX22" i="50" s="1"/>
  <c r="E23" i="50"/>
  <c r="F23" i="50" s="1"/>
  <c r="G23" i="50" s="1"/>
  <c r="E24" i="50"/>
  <c r="E25" i="50"/>
  <c r="E26" i="50"/>
  <c r="AX26" i="50" s="1"/>
  <c r="E27" i="50"/>
  <c r="AX27" i="50" s="1"/>
  <c r="E28" i="50"/>
  <c r="E29" i="50"/>
  <c r="AX29" i="50" s="1"/>
  <c r="E30" i="50"/>
  <c r="AX30" i="50" s="1"/>
  <c r="E31" i="50"/>
  <c r="E32" i="50"/>
  <c r="AX32" i="50" s="1"/>
  <c r="E33" i="50"/>
  <c r="AX33" i="50" s="1"/>
  <c r="E34" i="50"/>
  <c r="AX34" i="50" s="1"/>
  <c r="E35" i="50"/>
  <c r="AX35" i="50" s="1"/>
  <c r="E36" i="50"/>
  <c r="AX36" i="50" s="1"/>
  <c r="E37" i="50"/>
  <c r="AH37" i="50" s="1"/>
  <c r="E38" i="50"/>
  <c r="AX38" i="50" s="1"/>
  <c r="E39" i="50"/>
  <c r="AX39" i="50" s="1"/>
  <c r="E40" i="50"/>
  <c r="E41" i="50"/>
  <c r="F41" i="50"/>
  <c r="G41" i="50" s="1"/>
  <c r="W41" i="50" s="1"/>
  <c r="E42" i="50"/>
  <c r="AX42" i="50" s="1"/>
  <c r="E43" i="50"/>
  <c r="E44" i="50"/>
  <c r="AX44" i="50" s="1"/>
  <c r="E45" i="50"/>
  <c r="AX45" i="50" s="1"/>
  <c r="E46" i="50"/>
  <c r="AX46" i="50" s="1"/>
  <c r="E47" i="50"/>
  <c r="E48" i="50"/>
  <c r="AH48" i="50" s="1"/>
  <c r="E49" i="50"/>
  <c r="E50" i="50"/>
  <c r="E51" i="50"/>
  <c r="AX51" i="50" s="1"/>
  <c r="E52" i="50"/>
  <c r="AX52" i="50" s="1"/>
  <c r="E53" i="50"/>
  <c r="AX53" i="50" s="1"/>
  <c r="E54" i="50"/>
  <c r="AX54" i="50" s="1"/>
  <c r="E55" i="50"/>
  <c r="AH55" i="50" s="1"/>
  <c r="E56" i="50"/>
  <c r="AX56" i="50" s="1"/>
  <c r="E57" i="50"/>
  <c r="AX57" i="50" s="1"/>
  <c r="E58" i="50"/>
  <c r="AX58" i="50" s="1"/>
  <c r="E59" i="50"/>
  <c r="AX59" i="50" s="1"/>
  <c r="E60" i="50"/>
  <c r="E61" i="50"/>
  <c r="AX61" i="50" s="1"/>
  <c r="E62" i="50"/>
  <c r="E63" i="50"/>
  <c r="E64" i="50"/>
  <c r="E65" i="50"/>
  <c r="AX65" i="50" s="1"/>
  <c r="E66" i="50"/>
  <c r="AX66" i="50" s="1"/>
  <c r="E67" i="50"/>
  <c r="AX67" i="50" s="1"/>
  <c r="E68" i="50"/>
  <c r="E69" i="50"/>
  <c r="AX69" i="50" s="1"/>
  <c r="E70" i="50"/>
  <c r="E71" i="50"/>
  <c r="AX71" i="50" s="1"/>
  <c r="E72" i="50"/>
  <c r="AX72" i="50" s="1"/>
  <c r="E73" i="50"/>
  <c r="AX73" i="50" s="1"/>
  <c r="E74" i="50"/>
  <c r="AX74" i="50" s="1"/>
  <c r="E75" i="50"/>
  <c r="AX75" i="50" s="1"/>
  <c r="E76" i="50"/>
  <c r="E77" i="50"/>
  <c r="AX77" i="50" s="1"/>
  <c r="E78" i="50"/>
  <c r="AX78" i="50" s="1"/>
  <c r="E79" i="50"/>
  <c r="AX79" i="50" s="1"/>
  <c r="E80" i="50"/>
  <c r="AX80" i="50" s="1"/>
  <c r="E81" i="50"/>
  <c r="AX81" i="50" s="1"/>
  <c r="E82" i="50"/>
  <c r="E83" i="50"/>
  <c r="AX83" i="50" s="1"/>
  <c r="E84" i="50"/>
  <c r="AX84" i="50" s="1"/>
  <c r="E85" i="50"/>
  <c r="E86" i="50"/>
  <c r="E87" i="50"/>
  <c r="E88" i="50"/>
  <c r="AX88" i="50" s="1"/>
  <c r="E89" i="50"/>
  <c r="AX89" i="50" s="1"/>
  <c r="E90" i="50"/>
  <c r="AX90" i="50" s="1"/>
  <c r="E91" i="50"/>
  <c r="AX91" i="50" s="1"/>
  <c r="E92" i="50"/>
  <c r="AX92" i="50" s="1"/>
  <c r="E93" i="50"/>
  <c r="AX93" i="50" s="1"/>
  <c r="E94" i="50"/>
  <c r="AX94" i="50" s="1"/>
  <c r="E95" i="50"/>
  <c r="E96" i="50"/>
  <c r="AX96" i="50" s="1"/>
  <c r="E97" i="50"/>
  <c r="AX97" i="50" s="1"/>
  <c r="E98" i="50"/>
  <c r="AX98" i="50" s="1"/>
  <c r="E99" i="50"/>
  <c r="AX99" i="50" s="1"/>
  <c r="E100" i="50"/>
  <c r="AX100" i="50" s="1"/>
  <c r="E101" i="50"/>
  <c r="AX101" i="50" s="1"/>
  <c r="E102" i="50"/>
  <c r="E103" i="50"/>
  <c r="E104" i="50"/>
  <c r="AX104" i="50" s="1"/>
  <c r="E105" i="50"/>
  <c r="E106" i="50"/>
  <c r="AX106" i="50" s="1"/>
  <c r="E107" i="50"/>
  <c r="AX107" i="50" s="1"/>
  <c r="E108" i="50"/>
  <c r="AX108" i="50" s="1"/>
  <c r="E109" i="50"/>
  <c r="AX109" i="50" s="1"/>
  <c r="E110" i="50"/>
  <c r="AX110" i="50" s="1"/>
  <c r="E111" i="50"/>
  <c r="E112" i="50"/>
  <c r="AX112" i="50" s="1"/>
  <c r="E113" i="50"/>
  <c r="AX113" i="50" s="1"/>
  <c r="E114" i="50"/>
  <c r="AX114" i="50" s="1"/>
  <c r="E115" i="50"/>
  <c r="AX115" i="50" s="1"/>
  <c r="E116" i="50"/>
  <c r="AX116" i="50" s="1"/>
  <c r="E117" i="50"/>
  <c r="E118" i="50"/>
  <c r="AX118" i="50" s="1"/>
  <c r="E119" i="50"/>
  <c r="AX119" i="50" s="1"/>
  <c r="E120" i="50"/>
  <c r="AX120" i="50" s="1"/>
  <c r="E121" i="50"/>
  <c r="AX121" i="50" s="1"/>
  <c r="F121" i="50"/>
  <c r="G121" i="50" s="1"/>
  <c r="W121" i="50" s="1"/>
  <c r="E122" i="50"/>
  <c r="E123" i="50"/>
  <c r="AX123" i="50" s="1"/>
  <c r="E124" i="50"/>
  <c r="E125" i="50"/>
  <c r="AX125" i="50" s="1"/>
  <c r="E126" i="50"/>
  <c r="AX126" i="50" s="1"/>
  <c r="E127" i="50"/>
  <c r="AX127" i="50" s="1"/>
  <c r="E128" i="50"/>
  <c r="AX128" i="50" s="1"/>
  <c r="E129" i="50"/>
  <c r="AX129" i="50" s="1"/>
  <c r="E2" i="50"/>
  <c r="AX2" i="50" s="1"/>
  <c r="AE145" i="50" a="1"/>
  <c r="AE145" i="50" s="1"/>
  <c r="AE144" i="50" a="1"/>
  <c r="AE144" i="50" s="1"/>
  <c r="AE143" i="50" a="1"/>
  <c r="AE143" i="50" s="1"/>
  <c r="AE142" i="50" a="1"/>
  <c r="AE142" i="50" s="1"/>
  <c r="AE141" i="50" a="1"/>
  <c r="AE141" i="50" s="1"/>
  <c r="AE140" i="50" a="1"/>
  <c r="AE140" i="50" s="1"/>
  <c r="AE139" i="50" a="1"/>
  <c r="AE139" i="50" s="1"/>
  <c r="AE138" i="50" a="1"/>
  <c r="AE138" i="50" s="1"/>
  <c r="AE137" i="50" a="1"/>
  <c r="AE137" i="50" s="1"/>
  <c r="AE136" i="50" a="1"/>
  <c r="AE136" i="50" s="1"/>
  <c r="AE135" i="50" a="1"/>
  <c r="AE135" i="50" s="1"/>
  <c r="AE134" i="50" a="1"/>
  <c r="AE134" i="50" s="1"/>
  <c r="AE133" i="50" a="1"/>
  <c r="AE133" i="50" s="1"/>
  <c r="AE132" i="50" a="1"/>
  <c r="AE132" i="50" s="1"/>
  <c r="AE131" i="50" a="1"/>
  <c r="AE131" i="50" s="1"/>
  <c r="AE130" i="50" a="1"/>
  <c r="AE130" i="50" s="1"/>
  <c r="AT129" i="50"/>
  <c r="AR129" i="50"/>
  <c r="AO129" i="50"/>
  <c r="AT128" i="50"/>
  <c r="AR128" i="50"/>
  <c r="AO128" i="50"/>
  <c r="AT127" i="50"/>
  <c r="AR127" i="50"/>
  <c r="AO127" i="50"/>
  <c r="AT126" i="50"/>
  <c r="AR126" i="50"/>
  <c r="AO126" i="50"/>
  <c r="D126" i="50"/>
  <c r="AT125" i="50"/>
  <c r="AR125" i="50"/>
  <c r="AO125" i="50"/>
  <c r="F125" i="50"/>
  <c r="G125" i="50" s="1"/>
  <c r="D125" i="50"/>
  <c r="AT124" i="50"/>
  <c r="AR124" i="50"/>
  <c r="AO124" i="50"/>
  <c r="A124" i="50"/>
  <c r="AT123" i="50"/>
  <c r="AR123" i="50"/>
  <c r="AO123" i="50"/>
  <c r="AT122" i="50"/>
  <c r="AR122" i="50"/>
  <c r="AO122" i="50"/>
  <c r="AT121" i="50"/>
  <c r="AR121" i="50"/>
  <c r="AO121" i="50"/>
  <c r="AT120" i="50"/>
  <c r="AR120" i="50"/>
  <c r="AO120" i="50"/>
  <c r="J120" i="50"/>
  <c r="AT119" i="50"/>
  <c r="AR119" i="50"/>
  <c r="AO119" i="50"/>
  <c r="AT118" i="50"/>
  <c r="AR118" i="50"/>
  <c r="AO118" i="50"/>
  <c r="F118" i="50"/>
  <c r="G118" i="50" s="1"/>
  <c r="W118" i="50" s="1"/>
  <c r="AT117" i="50"/>
  <c r="AR117" i="50"/>
  <c r="AO117" i="50"/>
  <c r="AT116" i="50"/>
  <c r="AR116" i="50"/>
  <c r="AO116" i="50"/>
  <c r="AT115" i="50"/>
  <c r="AR115" i="50"/>
  <c r="AO115" i="50"/>
  <c r="AT114" i="50"/>
  <c r="AR114" i="50"/>
  <c r="AO114" i="50"/>
  <c r="AT113" i="50"/>
  <c r="AR113" i="50"/>
  <c r="AO113" i="50"/>
  <c r="AT112" i="50"/>
  <c r="AR112" i="50"/>
  <c r="AO112" i="50"/>
  <c r="AT111" i="50"/>
  <c r="AR111" i="50"/>
  <c r="AO111" i="50"/>
  <c r="AT110" i="50"/>
  <c r="AR110" i="50"/>
  <c r="AO110" i="50"/>
  <c r="M110" i="50"/>
  <c r="J110" i="50"/>
  <c r="L110" i="50" s="1"/>
  <c r="AT109" i="50"/>
  <c r="AR109" i="50"/>
  <c r="AO109" i="50"/>
  <c r="AT108" i="50"/>
  <c r="AR108" i="50"/>
  <c r="AO108" i="50"/>
  <c r="AT107" i="50"/>
  <c r="AR107" i="50"/>
  <c r="AO107" i="50"/>
  <c r="AT106" i="50"/>
  <c r="AR106" i="50"/>
  <c r="AO106" i="50"/>
  <c r="F106" i="50"/>
  <c r="G106" i="50" s="1"/>
  <c r="AS106" i="50" s="1"/>
  <c r="AF106" i="50" s="1"/>
  <c r="AT105" i="50"/>
  <c r="AR105" i="50"/>
  <c r="AO105" i="50"/>
  <c r="AT104" i="50"/>
  <c r="AR104" i="50"/>
  <c r="AO104" i="50"/>
  <c r="J104" i="50"/>
  <c r="L104" i="50" s="1"/>
  <c r="AT103" i="50"/>
  <c r="AR103" i="50"/>
  <c r="AO103" i="50"/>
  <c r="AT102" i="50"/>
  <c r="AR102" i="50"/>
  <c r="AO102" i="50"/>
  <c r="J102" i="50"/>
  <c r="L102" i="50" s="1"/>
  <c r="AT101" i="50"/>
  <c r="AR101" i="50"/>
  <c r="AO101" i="50"/>
  <c r="AT100" i="50"/>
  <c r="AR100" i="50"/>
  <c r="AO100" i="50"/>
  <c r="AT99" i="50"/>
  <c r="AR99" i="50"/>
  <c r="AO99" i="50"/>
  <c r="AT98" i="50"/>
  <c r="AR98" i="50"/>
  <c r="AO98" i="50"/>
  <c r="AT97" i="50"/>
  <c r="AR97" i="50"/>
  <c r="AO97" i="50"/>
  <c r="AT96" i="50"/>
  <c r="AR96" i="50"/>
  <c r="AO96" i="50"/>
  <c r="A96" i="50"/>
  <c r="AT95" i="50"/>
  <c r="AR95" i="50"/>
  <c r="AO95" i="50"/>
  <c r="D95" i="50"/>
  <c r="A95" i="50"/>
  <c r="AT94" i="50"/>
  <c r="AR94" i="50"/>
  <c r="AO94" i="50"/>
  <c r="AT93" i="50"/>
  <c r="AR93" i="50"/>
  <c r="AO93" i="50"/>
  <c r="A93" i="50"/>
  <c r="D93" i="50"/>
  <c r="AT92" i="50"/>
  <c r="AR92" i="50"/>
  <c r="AO92" i="50"/>
  <c r="AT91" i="50"/>
  <c r="AR91" i="50"/>
  <c r="AO91" i="50"/>
  <c r="D91" i="50"/>
  <c r="AT90" i="50"/>
  <c r="AR90" i="50"/>
  <c r="AO90" i="50"/>
  <c r="AT89" i="50"/>
  <c r="AR89" i="50"/>
  <c r="AO89" i="50"/>
  <c r="L89" i="50"/>
  <c r="AT88" i="50"/>
  <c r="AR88" i="50"/>
  <c r="AO88" i="50"/>
  <c r="AT87" i="50"/>
  <c r="AR87" i="50"/>
  <c r="AO87" i="50"/>
  <c r="AT86" i="50"/>
  <c r="AR86" i="50"/>
  <c r="AO86" i="50"/>
  <c r="AT85" i="50"/>
  <c r="AR85" i="50"/>
  <c r="AO85" i="50"/>
  <c r="AT84" i="50"/>
  <c r="AR84" i="50"/>
  <c r="AO84" i="50"/>
  <c r="AT83" i="50"/>
  <c r="AR83" i="50"/>
  <c r="AO83" i="50"/>
  <c r="AT82" i="50"/>
  <c r="AR82" i="50"/>
  <c r="AO82" i="50"/>
  <c r="AT81" i="50"/>
  <c r="AR81" i="50"/>
  <c r="AO81" i="50"/>
  <c r="AT80" i="50"/>
  <c r="AR80" i="50"/>
  <c r="AO80" i="50"/>
  <c r="J80" i="50"/>
  <c r="N80" i="50" s="1"/>
  <c r="AT79" i="50"/>
  <c r="AR79" i="50"/>
  <c r="AO79" i="50"/>
  <c r="AT78" i="50"/>
  <c r="AR78" i="50"/>
  <c r="AO78" i="50"/>
  <c r="F78" i="50"/>
  <c r="G78" i="50" s="1"/>
  <c r="AA78" i="50" s="1"/>
  <c r="AT77" i="50"/>
  <c r="AR77" i="50"/>
  <c r="AO77" i="50"/>
  <c r="AT76" i="50"/>
  <c r="AR76" i="50"/>
  <c r="AO76" i="50"/>
  <c r="AT75" i="50"/>
  <c r="AR75" i="50"/>
  <c r="AO75" i="50"/>
  <c r="AT74" i="50"/>
  <c r="AR74" i="50"/>
  <c r="AO74" i="50"/>
  <c r="AT73" i="50"/>
  <c r="AO73" i="50"/>
  <c r="AT72" i="50"/>
  <c r="AO72" i="50"/>
  <c r="N72" i="50"/>
  <c r="AT71" i="50"/>
  <c r="AO71" i="50"/>
  <c r="AT70" i="50"/>
  <c r="AO70" i="50"/>
  <c r="J70" i="50"/>
  <c r="M70" i="50" s="1"/>
  <c r="AT69" i="50"/>
  <c r="AO69" i="50"/>
  <c r="AT68" i="50"/>
  <c r="AO68" i="50"/>
  <c r="AT67" i="50"/>
  <c r="AO67" i="50"/>
  <c r="AT66" i="50"/>
  <c r="AO66" i="50"/>
  <c r="AT65" i="50"/>
  <c r="AT64" i="50"/>
  <c r="AT63" i="50"/>
  <c r="M63" i="50"/>
  <c r="D63" i="50"/>
  <c r="AT62" i="50"/>
  <c r="J62" i="50"/>
  <c r="A62" i="50"/>
  <c r="AT61" i="50"/>
  <c r="AT60" i="50"/>
  <c r="AT59" i="50"/>
  <c r="D59" i="50"/>
  <c r="AT58" i="50"/>
  <c r="D58" i="50"/>
  <c r="AT57" i="50"/>
  <c r="AT56" i="50"/>
  <c r="D56" i="50"/>
  <c r="AT55" i="50"/>
  <c r="J55" i="50"/>
  <c r="M55" i="50" s="1"/>
  <c r="D55" i="50"/>
  <c r="AT54" i="50"/>
  <c r="AH54" i="50"/>
  <c r="D54" i="50"/>
  <c r="AT53" i="50"/>
  <c r="D53" i="50"/>
  <c r="AT52" i="50"/>
  <c r="D52" i="50"/>
  <c r="A52" i="50"/>
  <c r="AT51" i="50"/>
  <c r="D51" i="50"/>
  <c r="A51" i="50"/>
  <c r="AT50" i="50"/>
  <c r="D50" i="50"/>
  <c r="A50" i="50"/>
  <c r="AT49" i="50"/>
  <c r="AJ49" i="50"/>
  <c r="AL49" i="50" s="1"/>
  <c r="AT48" i="50"/>
  <c r="AJ48" i="50"/>
  <c r="AL48" i="50" s="1"/>
  <c r="J48" i="50"/>
  <c r="M48" i="50" s="1"/>
  <c r="D48" i="50"/>
  <c r="AT47" i="50"/>
  <c r="AJ47" i="50"/>
  <c r="AL47" i="50" s="1"/>
  <c r="J47" i="50"/>
  <c r="L47" i="50"/>
  <c r="F47" i="50"/>
  <c r="G47" i="50" s="1"/>
  <c r="AT46" i="50"/>
  <c r="AJ46" i="50"/>
  <c r="AL46" i="50" s="1"/>
  <c r="D46" i="50"/>
  <c r="AT45" i="50"/>
  <c r="AJ45" i="50"/>
  <c r="AL45" i="50" s="1"/>
  <c r="F45" i="50"/>
  <c r="G45" i="50" s="1"/>
  <c r="AA45" i="50" s="1"/>
  <c r="AH45" i="50"/>
  <c r="A45" i="50"/>
  <c r="AT44" i="50"/>
  <c r="AJ44" i="50"/>
  <c r="AL44" i="50" s="1"/>
  <c r="D44" i="50"/>
  <c r="AT43" i="50"/>
  <c r="AJ43" i="50"/>
  <c r="AL43" i="50" s="1"/>
  <c r="A43" i="50"/>
  <c r="AT42" i="50"/>
  <c r="AJ42" i="50"/>
  <c r="AL42" i="50" s="1"/>
  <c r="AT41" i="50"/>
  <c r="AJ41" i="50"/>
  <c r="AK41" i="50" s="1"/>
  <c r="J41" i="50"/>
  <c r="AT40" i="50"/>
  <c r="AJ40" i="50"/>
  <c r="AK40" i="50" s="1"/>
  <c r="M40" i="50"/>
  <c r="D40" i="50"/>
  <c r="AT39" i="50"/>
  <c r="AJ39" i="50"/>
  <c r="AK39" i="50" s="1"/>
  <c r="J39" i="50"/>
  <c r="AT38" i="50"/>
  <c r="AJ38" i="50"/>
  <c r="AK38" i="50" s="1"/>
  <c r="AH38" i="50"/>
  <c r="F38" i="50"/>
  <c r="G38" i="50" s="1"/>
  <c r="S38" i="50" s="1"/>
  <c r="D38" i="50"/>
  <c r="AT37" i="50"/>
  <c r="AJ37" i="50"/>
  <c r="AK37" i="50" s="1"/>
  <c r="D37" i="50"/>
  <c r="A37" i="50"/>
  <c r="AT36" i="50"/>
  <c r="AJ36" i="50"/>
  <c r="AK36" i="50" s="1"/>
  <c r="D36" i="50"/>
  <c r="AT35" i="50"/>
  <c r="AJ35" i="50"/>
  <c r="AK35" i="50" s="1"/>
  <c r="D35" i="50"/>
  <c r="AT34" i="50"/>
  <c r="AJ34" i="50"/>
  <c r="AK34" i="50" s="1"/>
  <c r="AT33" i="50"/>
  <c r="AT32" i="50"/>
  <c r="J32" i="50"/>
  <c r="M32" i="50" s="1"/>
  <c r="AT31" i="50"/>
  <c r="F31" i="50"/>
  <c r="G31" i="50" s="1"/>
  <c r="A31" i="50"/>
  <c r="AT30" i="50"/>
  <c r="A30" i="50"/>
  <c r="AT29" i="50"/>
  <c r="A29" i="50"/>
  <c r="AT28" i="50"/>
  <c r="D28" i="50"/>
  <c r="AT27" i="50"/>
  <c r="D27" i="50"/>
  <c r="AT26" i="50"/>
  <c r="D26" i="50"/>
  <c r="AT25" i="50"/>
  <c r="AO25" i="50"/>
  <c r="J25" i="50"/>
  <c r="L25" i="50" s="1"/>
  <c r="AT24" i="50"/>
  <c r="AO24" i="50"/>
  <c r="A24" i="50"/>
  <c r="AT23" i="50"/>
  <c r="AO23" i="50"/>
  <c r="D23" i="50"/>
  <c r="AT22" i="50"/>
  <c r="AO22" i="50"/>
  <c r="F22" i="50"/>
  <c r="G22" i="50" s="1"/>
  <c r="AT21" i="50"/>
  <c r="AO21" i="50"/>
  <c r="D21" i="50"/>
  <c r="AT20" i="50"/>
  <c r="AO20" i="50"/>
  <c r="J20" i="50"/>
  <c r="AT19" i="50"/>
  <c r="AO19" i="50"/>
  <c r="D19" i="50"/>
  <c r="AT18" i="50"/>
  <c r="AO18" i="50"/>
  <c r="D18" i="50"/>
  <c r="AT17" i="50"/>
  <c r="AO17" i="50"/>
  <c r="J17" i="50"/>
  <c r="M17" i="50" s="1"/>
  <c r="AT16" i="50"/>
  <c r="AO16" i="50"/>
  <c r="AT15" i="50"/>
  <c r="AO15" i="50"/>
  <c r="F15" i="50"/>
  <c r="G15" i="50" s="1"/>
  <c r="P15" i="50" s="1"/>
  <c r="D15" i="50"/>
  <c r="AT14" i="50"/>
  <c r="AO14" i="50"/>
  <c r="AH14" i="50"/>
  <c r="F14" i="50"/>
  <c r="G14" i="50" s="1"/>
  <c r="AT13" i="50"/>
  <c r="AO13" i="50"/>
  <c r="J13" i="50"/>
  <c r="AT12" i="50"/>
  <c r="AO12" i="50"/>
  <c r="AT11" i="50"/>
  <c r="AO11" i="50"/>
  <c r="J11" i="50"/>
  <c r="D11" i="50"/>
  <c r="A11" i="50"/>
  <c r="AT10" i="50"/>
  <c r="AO10" i="50"/>
  <c r="J10" i="50"/>
  <c r="D10" i="50"/>
  <c r="A10" i="50"/>
  <c r="AT9" i="50"/>
  <c r="AO9" i="50"/>
  <c r="J9" i="50"/>
  <c r="M9" i="50" s="1"/>
  <c r="A9" i="50"/>
  <c r="AT8" i="50"/>
  <c r="AO8" i="50"/>
  <c r="AT7" i="50"/>
  <c r="AO7" i="50"/>
  <c r="F7" i="50"/>
  <c r="G7" i="50" s="1"/>
  <c r="D7" i="50"/>
  <c r="A7" i="50"/>
  <c r="AT6" i="50"/>
  <c r="AO6" i="50"/>
  <c r="AH6" i="50"/>
  <c r="AT5" i="50"/>
  <c r="AO5" i="50"/>
  <c r="D5" i="50"/>
  <c r="A5" i="50"/>
  <c r="AT4" i="50"/>
  <c r="AO4" i="50"/>
  <c r="AT3" i="50"/>
  <c r="AO3" i="50"/>
  <c r="L3" i="50"/>
  <c r="J3" i="50"/>
  <c r="N3" i="50" s="1"/>
  <c r="D3" i="50"/>
  <c r="AT2" i="50"/>
  <c r="AO2" i="50"/>
  <c r="AC2" i="50"/>
  <c r="A2" i="50"/>
  <c r="H3" i="49"/>
  <c r="J3" i="49" s="1"/>
  <c r="H4" i="49"/>
  <c r="J4" i="49" s="1"/>
  <c r="H5" i="49"/>
  <c r="H6" i="49"/>
  <c r="J6" i="49" s="1"/>
  <c r="H7" i="49"/>
  <c r="J7" i="49" s="1"/>
  <c r="N7" i="49" s="1"/>
  <c r="H8" i="49"/>
  <c r="J8" i="49" s="1"/>
  <c r="H9" i="49"/>
  <c r="J9" i="49" s="1"/>
  <c r="H10" i="49"/>
  <c r="J10" i="49" s="1"/>
  <c r="H11" i="49"/>
  <c r="J11" i="49" s="1"/>
  <c r="N11" i="49" s="1"/>
  <c r="H12" i="49"/>
  <c r="J12" i="49" s="1"/>
  <c r="M12" i="49" s="1"/>
  <c r="H13" i="49"/>
  <c r="J13" i="49" s="1"/>
  <c r="M13" i="49" s="1"/>
  <c r="H14" i="49"/>
  <c r="H15" i="49"/>
  <c r="H16" i="49"/>
  <c r="J16" i="49" s="1"/>
  <c r="H17" i="49"/>
  <c r="J17" i="49" s="1"/>
  <c r="H18" i="49"/>
  <c r="J18" i="49" s="1"/>
  <c r="H19" i="49"/>
  <c r="J19" i="49" s="1"/>
  <c r="N19" i="49" s="1"/>
  <c r="H20" i="49"/>
  <c r="J20" i="49" s="1"/>
  <c r="L20" i="49" s="1"/>
  <c r="H21" i="49"/>
  <c r="H22" i="49"/>
  <c r="J22" i="49" s="1"/>
  <c r="M22" i="49" s="1"/>
  <c r="H23" i="49"/>
  <c r="H24" i="49"/>
  <c r="J24" i="49" s="1"/>
  <c r="H25" i="49"/>
  <c r="J25" i="49" s="1"/>
  <c r="L25" i="49" s="1"/>
  <c r="H26" i="49"/>
  <c r="J26" i="49" s="1"/>
  <c r="N26" i="49" s="1"/>
  <c r="H27" i="49"/>
  <c r="J27" i="49" s="1"/>
  <c r="N27" i="49" s="1"/>
  <c r="H28" i="49"/>
  <c r="J28" i="49" s="1"/>
  <c r="H29" i="49"/>
  <c r="H30" i="49"/>
  <c r="H31" i="49"/>
  <c r="J31" i="49" s="1"/>
  <c r="N31" i="49" s="1"/>
  <c r="H32" i="49"/>
  <c r="J32" i="49" s="1"/>
  <c r="N32" i="49" s="1"/>
  <c r="H33" i="49"/>
  <c r="J33" i="49" s="1"/>
  <c r="H34" i="49"/>
  <c r="J34" i="49"/>
  <c r="H35" i="49"/>
  <c r="J35" i="49" s="1"/>
  <c r="L35" i="49" s="1"/>
  <c r="H36" i="49"/>
  <c r="H37" i="49"/>
  <c r="J37" i="49" s="1"/>
  <c r="H38" i="49"/>
  <c r="J38" i="49" s="1"/>
  <c r="H39" i="49"/>
  <c r="H40" i="49"/>
  <c r="J40" i="49" s="1"/>
  <c r="M40" i="49" s="1"/>
  <c r="H41" i="49"/>
  <c r="H42" i="49"/>
  <c r="J42" i="49" s="1"/>
  <c r="H43" i="49"/>
  <c r="J43" i="49" s="1"/>
  <c r="H44" i="49"/>
  <c r="H45" i="49"/>
  <c r="J45" i="49" s="1"/>
  <c r="H46" i="49"/>
  <c r="H47" i="49"/>
  <c r="J47" i="49" s="1"/>
  <c r="H48" i="49"/>
  <c r="J48" i="49" s="1"/>
  <c r="H49" i="49"/>
  <c r="J49" i="49" s="1"/>
  <c r="H50" i="49"/>
  <c r="J50" i="49" s="1"/>
  <c r="L50" i="49" s="1"/>
  <c r="H51" i="49"/>
  <c r="J51" i="49" s="1"/>
  <c r="N51" i="49" s="1"/>
  <c r="H52" i="49"/>
  <c r="H53" i="49"/>
  <c r="H54" i="49"/>
  <c r="J54" i="49" s="1"/>
  <c r="N54" i="49" s="1"/>
  <c r="H55" i="49"/>
  <c r="J55" i="49" s="1"/>
  <c r="H56" i="49"/>
  <c r="J56" i="49" s="1"/>
  <c r="L56" i="49" s="1"/>
  <c r="H57" i="49"/>
  <c r="H58" i="49"/>
  <c r="J58" i="49" s="1"/>
  <c r="H59" i="49"/>
  <c r="J59" i="49" s="1"/>
  <c r="L59" i="49" s="1"/>
  <c r="H60" i="49"/>
  <c r="H61" i="49"/>
  <c r="J61" i="49" s="1"/>
  <c r="L61" i="49" s="1"/>
  <c r="H62" i="49"/>
  <c r="J62" i="49" s="1"/>
  <c r="H63" i="49"/>
  <c r="J63" i="49" s="1"/>
  <c r="H64" i="49"/>
  <c r="J64" i="49" s="1"/>
  <c r="N64" i="49" s="1"/>
  <c r="H65" i="49"/>
  <c r="H66" i="49"/>
  <c r="J66" i="49" s="1"/>
  <c r="H67" i="49"/>
  <c r="J67" i="49" s="1"/>
  <c r="M67" i="49" s="1"/>
  <c r="H68" i="49"/>
  <c r="H69" i="49"/>
  <c r="J69" i="49" s="1"/>
  <c r="M69" i="49" s="1"/>
  <c r="H70" i="49"/>
  <c r="H71" i="49"/>
  <c r="J71" i="49" s="1"/>
  <c r="M71" i="49" s="1"/>
  <c r="H72" i="49"/>
  <c r="J72" i="49" s="1"/>
  <c r="N72" i="49" s="1"/>
  <c r="H73" i="49"/>
  <c r="H74" i="49"/>
  <c r="J74" i="49" s="1"/>
  <c r="H75" i="49"/>
  <c r="J75" i="49" s="1"/>
  <c r="R75" i="49" s="1"/>
  <c r="H76" i="49"/>
  <c r="J76" i="49" s="1"/>
  <c r="H77" i="49"/>
  <c r="J77" i="49" s="1"/>
  <c r="H78" i="49"/>
  <c r="H79" i="49"/>
  <c r="H80" i="49"/>
  <c r="J80" i="49" s="1"/>
  <c r="L80" i="49" s="1"/>
  <c r="H81" i="49"/>
  <c r="H82" i="49"/>
  <c r="J82" i="49" s="1"/>
  <c r="H83" i="49"/>
  <c r="J83" i="49" s="1"/>
  <c r="L83" i="49" s="1"/>
  <c r="H84" i="49"/>
  <c r="J84" i="49" s="1"/>
  <c r="H85" i="49"/>
  <c r="H86" i="49"/>
  <c r="H87" i="49"/>
  <c r="J87" i="49" s="1"/>
  <c r="N87" i="49" s="1"/>
  <c r="H88" i="49"/>
  <c r="J88" i="49" s="1"/>
  <c r="H89" i="49"/>
  <c r="J89" i="49" s="1"/>
  <c r="H90" i="49"/>
  <c r="J90" i="49" s="1"/>
  <c r="H91" i="49"/>
  <c r="J91" i="49" s="1"/>
  <c r="H92" i="49"/>
  <c r="H93" i="49"/>
  <c r="J93" i="49" s="1"/>
  <c r="H94" i="49"/>
  <c r="J94" i="49" s="1"/>
  <c r="M94" i="49" s="1"/>
  <c r="H95" i="49"/>
  <c r="J95" i="49" s="1"/>
  <c r="H96" i="49"/>
  <c r="J96" i="49" s="1"/>
  <c r="L96" i="49" s="1"/>
  <c r="H97" i="49"/>
  <c r="J97" i="49" s="1"/>
  <c r="H98" i="49"/>
  <c r="J98" i="49" s="1"/>
  <c r="H99" i="49"/>
  <c r="J99" i="49" s="1"/>
  <c r="N99" i="49" s="1"/>
  <c r="H100" i="49"/>
  <c r="J100" i="49" s="1"/>
  <c r="H101" i="49"/>
  <c r="J101" i="49" s="1"/>
  <c r="H102" i="49"/>
  <c r="J102" i="49" s="1"/>
  <c r="H103" i="49"/>
  <c r="H104" i="49"/>
  <c r="J104" i="49" s="1"/>
  <c r="H105" i="49"/>
  <c r="J105" i="49" s="1"/>
  <c r="M105" i="49" s="1"/>
  <c r="H106" i="49"/>
  <c r="J106" i="49" s="1"/>
  <c r="H107" i="49"/>
  <c r="J107" i="49" s="1"/>
  <c r="N107" i="49" s="1"/>
  <c r="H108" i="49"/>
  <c r="H109" i="49"/>
  <c r="J109" i="49" s="1"/>
  <c r="H110" i="49"/>
  <c r="J110" i="49" s="1"/>
  <c r="H111" i="49"/>
  <c r="J111" i="49" s="1"/>
  <c r="H112" i="49"/>
  <c r="J112" i="49" s="1"/>
  <c r="L112" i="49" s="1"/>
  <c r="H113" i="49"/>
  <c r="H114" i="49"/>
  <c r="J114" i="49" s="1"/>
  <c r="H115" i="49"/>
  <c r="J115" i="49" s="1"/>
  <c r="H116" i="49"/>
  <c r="J116" i="49" s="1"/>
  <c r="H117" i="49"/>
  <c r="H118" i="49"/>
  <c r="J118" i="49" s="1"/>
  <c r="N118" i="49" s="1"/>
  <c r="H119" i="49"/>
  <c r="H120" i="49"/>
  <c r="J120" i="49" s="1"/>
  <c r="L120" i="49" s="1"/>
  <c r="H121" i="49"/>
  <c r="J121" i="49" s="1"/>
  <c r="H122" i="49"/>
  <c r="J122" i="49" s="1"/>
  <c r="H123" i="49"/>
  <c r="J123" i="49" s="1"/>
  <c r="N123" i="49" s="1"/>
  <c r="H124" i="49"/>
  <c r="H125" i="49"/>
  <c r="J125" i="49" s="1"/>
  <c r="H126" i="49"/>
  <c r="J126" i="49" s="1"/>
  <c r="L126" i="49" s="1"/>
  <c r="H127" i="49"/>
  <c r="H128" i="49"/>
  <c r="J128" i="49" s="1"/>
  <c r="M128" i="49" s="1"/>
  <c r="H129" i="49"/>
  <c r="J129" i="49" s="1"/>
  <c r="E3" i="49"/>
  <c r="AX3" i="49" s="1"/>
  <c r="E4" i="49"/>
  <c r="AX4" i="49" s="1"/>
  <c r="E5" i="49"/>
  <c r="AX5" i="49" s="1"/>
  <c r="E6" i="49"/>
  <c r="F6" i="49" s="1"/>
  <c r="G6" i="49" s="1"/>
  <c r="E7" i="49"/>
  <c r="E8" i="49"/>
  <c r="AX8" i="49" s="1"/>
  <c r="E9" i="49"/>
  <c r="E10" i="49"/>
  <c r="AX10" i="49" s="1"/>
  <c r="E11" i="49"/>
  <c r="AX11" i="49" s="1"/>
  <c r="E12" i="49"/>
  <c r="AX12" i="49" s="1"/>
  <c r="E13" i="49"/>
  <c r="AX13" i="49" s="1"/>
  <c r="E14" i="49"/>
  <c r="AH14" i="49" s="1"/>
  <c r="E15" i="49"/>
  <c r="E16" i="49"/>
  <c r="AX16" i="49" s="1"/>
  <c r="E17" i="49"/>
  <c r="E18" i="49"/>
  <c r="E19" i="49"/>
  <c r="AX19" i="49" s="1"/>
  <c r="E20" i="49"/>
  <c r="F20" i="49" s="1"/>
  <c r="G20" i="49" s="1"/>
  <c r="E21" i="49"/>
  <c r="E22" i="49"/>
  <c r="AX22" i="49" s="1"/>
  <c r="E23" i="49"/>
  <c r="E24" i="49"/>
  <c r="AX24" i="49" s="1"/>
  <c r="E25" i="49"/>
  <c r="AX25" i="49" s="1"/>
  <c r="E26" i="49"/>
  <c r="AX26" i="49" s="1"/>
  <c r="E27" i="49"/>
  <c r="AX27" i="49" s="1"/>
  <c r="E28" i="49"/>
  <c r="E29" i="49"/>
  <c r="E30" i="49"/>
  <c r="E31" i="49"/>
  <c r="E32" i="49"/>
  <c r="E33" i="49"/>
  <c r="E34" i="49"/>
  <c r="AX34" i="49" s="1"/>
  <c r="E35" i="49"/>
  <c r="AX35" i="49" s="1"/>
  <c r="E36" i="49"/>
  <c r="AH36" i="49" s="1"/>
  <c r="E37" i="49"/>
  <c r="E38" i="49"/>
  <c r="E39" i="49"/>
  <c r="E40" i="49"/>
  <c r="E41" i="49"/>
  <c r="E42" i="49"/>
  <c r="AX42" i="49" s="1"/>
  <c r="E43" i="49"/>
  <c r="AX43" i="49" s="1"/>
  <c r="E44" i="49"/>
  <c r="AX44" i="49" s="1"/>
  <c r="E45" i="49"/>
  <c r="E46" i="49"/>
  <c r="AX46" i="49" s="1"/>
  <c r="E47" i="49"/>
  <c r="E48" i="49"/>
  <c r="AX48" i="49" s="1"/>
  <c r="E49" i="49"/>
  <c r="E50" i="49"/>
  <c r="E51" i="49"/>
  <c r="E52" i="49"/>
  <c r="AX52" i="49" s="1"/>
  <c r="E53" i="49"/>
  <c r="AX53" i="49" s="1"/>
  <c r="E54" i="49"/>
  <c r="AH54" i="49" s="1"/>
  <c r="E55" i="49"/>
  <c r="E56" i="49"/>
  <c r="AX56" i="49" s="1"/>
  <c r="E57" i="49"/>
  <c r="AX57" i="49" s="1"/>
  <c r="E58" i="49"/>
  <c r="AX58" i="49" s="1"/>
  <c r="E59" i="49"/>
  <c r="AX59" i="49" s="1"/>
  <c r="E60" i="49"/>
  <c r="AX60" i="49" s="1"/>
  <c r="E61" i="49"/>
  <c r="AX61" i="49" s="1"/>
  <c r="E62" i="49"/>
  <c r="E63" i="49"/>
  <c r="E64" i="49"/>
  <c r="AX64" i="49" s="1"/>
  <c r="E65" i="49"/>
  <c r="E66" i="49"/>
  <c r="AX66" i="49" s="1"/>
  <c r="E67" i="49"/>
  <c r="AX67" i="49" s="1"/>
  <c r="E68" i="49"/>
  <c r="AG68" i="49" s="1"/>
  <c r="E69" i="49"/>
  <c r="AX69" i="49" s="1"/>
  <c r="E70" i="49"/>
  <c r="E71" i="49"/>
  <c r="AX71" i="49" s="1"/>
  <c r="E72" i="49"/>
  <c r="AX72" i="49" s="1"/>
  <c r="E73" i="49"/>
  <c r="E74" i="49"/>
  <c r="AX74" i="49" s="1"/>
  <c r="E75" i="49"/>
  <c r="AX75" i="49" s="1"/>
  <c r="E76" i="49"/>
  <c r="E77" i="49"/>
  <c r="AX77" i="49" s="1"/>
  <c r="E78" i="49"/>
  <c r="E79" i="49"/>
  <c r="AX79" i="49" s="1"/>
  <c r="E80" i="49"/>
  <c r="E81" i="49"/>
  <c r="E82" i="49"/>
  <c r="AX82" i="49" s="1"/>
  <c r="E83" i="49"/>
  <c r="AX83" i="49" s="1"/>
  <c r="E84" i="49"/>
  <c r="E85" i="49"/>
  <c r="AX85" i="49" s="1"/>
  <c r="E86" i="49"/>
  <c r="AX86" i="49" s="1"/>
  <c r="E87" i="49"/>
  <c r="AX87" i="49" s="1"/>
  <c r="E88" i="49"/>
  <c r="E89" i="49"/>
  <c r="AX89" i="49" s="1"/>
  <c r="E90" i="49"/>
  <c r="AX90" i="49" s="1"/>
  <c r="E91" i="49"/>
  <c r="AX91" i="49" s="1"/>
  <c r="E92" i="49"/>
  <c r="E93" i="49"/>
  <c r="AX93" i="49" s="1"/>
  <c r="E94" i="49"/>
  <c r="E95" i="49"/>
  <c r="E96" i="49"/>
  <c r="AX96" i="49" s="1"/>
  <c r="E97" i="49"/>
  <c r="AX97" i="49" s="1"/>
  <c r="E98" i="49"/>
  <c r="AX98" i="49" s="1"/>
  <c r="E99" i="49"/>
  <c r="AX99" i="49" s="1"/>
  <c r="E100" i="49"/>
  <c r="E101" i="49"/>
  <c r="AX101" i="49" s="1"/>
  <c r="E102" i="49"/>
  <c r="E103" i="49"/>
  <c r="E104" i="49"/>
  <c r="AX104" i="49" s="1"/>
  <c r="E105" i="49"/>
  <c r="E106" i="49"/>
  <c r="E107" i="49"/>
  <c r="AX107" i="49" s="1"/>
  <c r="E108" i="49"/>
  <c r="AX108" i="49" s="1"/>
  <c r="E109" i="49"/>
  <c r="AX109" i="49" s="1"/>
  <c r="E110" i="49"/>
  <c r="E111" i="49"/>
  <c r="E112" i="49"/>
  <c r="AX112" i="49" s="1"/>
  <c r="E113" i="49"/>
  <c r="AX113" i="49" s="1"/>
  <c r="E114" i="49"/>
  <c r="AX114" i="49" s="1"/>
  <c r="E115" i="49"/>
  <c r="AX115" i="49" s="1"/>
  <c r="E116" i="49"/>
  <c r="AX116" i="49" s="1"/>
  <c r="E117" i="49"/>
  <c r="AX117" i="49" s="1"/>
  <c r="E118" i="49"/>
  <c r="E119" i="49"/>
  <c r="E120" i="49"/>
  <c r="AX120" i="49" s="1"/>
  <c r="E121" i="49"/>
  <c r="E122" i="49"/>
  <c r="AX122" i="49" s="1"/>
  <c r="E123" i="49"/>
  <c r="AX123" i="49" s="1"/>
  <c r="E124" i="49"/>
  <c r="AX124" i="49" s="1"/>
  <c r="E125" i="49"/>
  <c r="AX125" i="49" s="1"/>
  <c r="E126" i="49"/>
  <c r="AX126" i="49" s="1"/>
  <c r="E127" i="49"/>
  <c r="E128" i="49"/>
  <c r="AX128" i="49" s="1"/>
  <c r="E129" i="49"/>
  <c r="E2" i="49"/>
  <c r="AX2" i="49" s="1"/>
  <c r="H2" i="49"/>
  <c r="AE145" i="49" a="1"/>
  <c r="AE145" i="49" s="1"/>
  <c r="AE144" i="49" a="1"/>
  <c r="AE144" i="49" s="1"/>
  <c r="AE143" i="49" a="1"/>
  <c r="AE143" i="49" s="1"/>
  <c r="AE142" i="49" a="1"/>
  <c r="AE142" i="49" s="1"/>
  <c r="AE141" i="49" a="1"/>
  <c r="AE141" i="49" s="1"/>
  <c r="AE140" i="49" a="1"/>
  <c r="AE140" i="49" s="1"/>
  <c r="AE139" i="49" a="1"/>
  <c r="AE139" i="49" s="1"/>
  <c r="AE138" i="49" a="1"/>
  <c r="AE138" i="49" s="1"/>
  <c r="AE137" i="49" a="1"/>
  <c r="AE137" i="49" s="1"/>
  <c r="AE136" i="49" a="1"/>
  <c r="AE136" i="49" s="1"/>
  <c r="AE135" i="49" a="1"/>
  <c r="AE135" i="49" s="1"/>
  <c r="AE134" i="49" a="1"/>
  <c r="AE134" i="49" s="1"/>
  <c r="AE133" i="49" a="1"/>
  <c r="AE133" i="49" s="1"/>
  <c r="AE132" i="49" a="1"/>
  <c r="AE132" i="49" s="1"/>
  <c r="AE131" i="49" a="1"/>
  <c r="AE131" i="49" s="1"/>
  <c r="AE130" i="49" a="1"/>
  <c r="AE130" i="49" s="1"/>
  <c r="AT129" i="49"/>
  <c r="AR129" i="49"/>
  <c r="AO129" i="49"/>
  <c r="AT128" i="49"/>
  <c r="AR128" i="49"/>
  <c r="AO128" i="49"/>
  <c r="AT127" i="49"/>
  <c r="AR127" i="49"/>
  <c r="AO127" i="49"/>
  <c r="J127" i="49"/>
  <c r="AT126" i="49"/>
  <c r="AR126" i="49"/>
  <c r="AO126" i="49"/>
  <c r="AT125" i="49"/>
  <c r="AR125" i="49"/>
  <c r="AO125" i="49"/>
  <c r="F125" i="49"/>
  <c r="G125" i="49" s="1"/>
  <c r="W125" i="49" s="1"/>
  <c r="AT124" i="49"/>
  <c r="AR124" i="49"/>
  <c r="AO124" i="49"/>
  <c r="J124" i="49"/>
  <c r="AT123" i="49"/>
  <c r="AR123" i="49"/>
  <c r="AO123" i="49"/>
  <c r="AT122" i="49"/>
  <c r="AR122" i="49"/>
  <c r="AO122" i="49"/>
  <c r="AT121" i="49"/>
  <c r="AR121" i="49"/>
  <c r="AO121" i="49"/>
  <c r="AT120" i="49"/>
  <c r="AR120" i="49"/>
  <c r="AO120" i="49"/>
  <c r="AT119" i="49"/>
  <c r="AR119" i="49"/>
  <c r="AO119" i="49"/>
  <c r="J119" i="49"/>
  <c r="AT118" i="49"/>
  <c r="AR118" i="49"/>
  <c r="AO118" i="49"/>
  <c r="AT117" i="49"/>
  <c r="AR117" i="49"/>
  <c r="AO117" i="49"/>
  <c r="J117" i="49"/>
  <c r="AT116" i="49"/>
  <c r="AR116" i="49"/>
  <c r="AO116" i="49"/>
  <c r="F116" i="49"/>
  <c r="G116" i="49" s="1"/>
  <c r="P116" i="49" s="1"/>
  <c r="AT115" i="49"/>
  <c r="AR115" i="49"/>
  <c r="AO115" i="49"/>
  <c r="F115" i="49"/>
  <c r="G115" i="49" s="1"/>
  <c r="AT114" i="49"/>
  <c r="AR114" i="49"/>
  <c r="AO114" i="49"/>
  <c r="AT113" i="49"/>
  <c r="AR113" i="49"/>
  <c r="AO113" i="49"/>
  <c r="J113" i="49"/>
  <c r="AT112" i="49"/>
  <c r="AR112" i="49"/>
  <c r="AO112" i="49"/>
  <c r="AT111" i="49"/>
  <c r="AR111" i="49"/>
  <c r="AO111" i="49"/>
  <c r="AT110" i="49"/>
  <c r="AR110" i="49"/>
  <c r="AO110" i="49"/>
  <c r="AT109" i="49"/>
  <c r="AR109" i="49"/>
  <c r="AO109" i="49"/>
  <c r="F109" i="49"/>
  <c r="G109" i="49" s="1"/>
  <c r="AT108" i="49"/>
  <c r="AR108" i="49"/>
  <c r="AO108" i="49"/>
  <c r="J108" i="49"/>
  <c r="AT107" i="49"/>
  <c r="AR107" i="49"/>
  <c r="AO107" i="49"/>
  <c r="F107" i="49"/>
  <c r="G107" i="49" s="1"/>
  <c r="Z107" i="49" s="1"/>
  <c r="AZ107" i="49" s="1"/>
  <c r="AT106" i="49"/>
  <c r="AR106" i="49"/>
  <c r="AO106" i="49"/>
  <c r="AT105" i="49"/>
  <c r="AR105" i="49"/>
  <c r="AO105" i="49"/>
  <c r="AT104" i="49"/>
  <c r="AR104" i="49"/>
  <c r="AO104" i="49"/>
  <c r="A104" i="49"/>
  <c r="D104" i="49"/>
  <c r="AT103" i="49"/>
  <c r="AR103" i="49"/>
  <c r="AO103" i="49"/>
  <c r="J103" i="49"/>
  <c r="M103" i="49" s="1"/>
  <c r="AT102" i="49"/>
  <c r="AR102" i="49"/>
  <c r="AO102" i="49"/>
  <c r="AT101" i="49"/>
  <c r="AR101" i="49"/>
  <c r="AO101" i="49"/>
  <c r="AT100" i="49"/>
  <c r="AR100" i="49"/>
  <c r="AO100" i="49"/>
  <c r="A100" i="49"/>
  <c r="AT99" i="49"/>
  <c r="AR99" i="49"/>
  <c r="AO99" i="49"/>
  <c r="F99" i="49"/>
  <c r="G99" i="49" s="1"/>
  <c r="D99" i="49"/>
  <c r="AT98" i="49"/>
  <c r="AR98" i="49"/>
  <c r="AO98" i="49"/>
  <c r="AT97" i="49"/>
  <c r="AR97" i="49"/>
  <c r="AO97" i="49"/>
  <c r="AT96" i="49"/>
  <c r="AR96" i="49"/>
  <c r="AO96" i="49"/>
  <c r="F96" i="49"/>
  <c r="G96" i="49" s="1"/>
  <c r="W96" i="49" s="1"/>
  <c r="AT95" i="49"/>
  <c r="AR95" i="49"/>
  <c r="AO95" i="49"/>
  <c r="AT94" i="49"/>
  <c r="AR94" i="49"/>
  <c r="AO94" i="49"/>
  <c r="AT93" i="49"/>
  <c r="AR93" i="49"/>
  <c r="AO93" i="49"/>
  <c r="F93" i="49"/>
  <c r="G93" i="49" s="1"/>
  <c r="AT92" i="49"/>
  <c r="AR92" i="49"/>
  <c r="AO92" i="49"/>
  <c r="J92" i="49"/>
  <c r="AT91" i="49"/>
  <c r="AR91" i="49"/>
  <c r="AO91" i="49"/>
  <c r="F91" i="49"/>
  <c r="G91" i="49" s="1"/>
  <c r="AT90" i="49"/>
  <c r="AR90" i="49"/>
  <c r="AO90" i="49"/>
  <c r="AT89" i="49"/>
  <c r="AR89" i="49"/>
  <c r="AO89" i="49"/>
  <c r="AT88" i="49"/>
  <c r="AR88" i="49"/>
  <c r="AO88" i="49"/>
  <c r="AT87" i="49"/>
  <c r="AR87" i="49"/>
  <c r="AO87" i="49"/>
  <c r="F87" i="49"/>
  <c r="G87" i="49" s="1"/>
  <c r="R87" i="49" s="1"/>
  <c r="AT86" i="49"/>
  <c r="AR86" i="49"/>
  <c r="AO86" i="49"/>
  <c r="J86" i="49"/>
  <c r="F86" i="49"/>
  <c r="G86" i="49" s="1"/>
  <c r="AT85" i="49"/>
  <c r="AR85" i="49"/>
  <c r="AO85" i="49"/>
  <c r="J85" i="49"/>
  <c r="N85" i="49" s="1"/>
  <c r="AT84" i="49"/>
  <c r="AR84" i="49"/>
  <c r="AO84" i="49"/>
  <c r="AT83" i="49"/>
  <c r="AR83" i="49"/>
  <c r="AO83" i="49"/>
  <c r="F83" i="49"/>
  <c r="G83" i="49" s="1"/>
  <c r="AT82" i="49"/>
  <c r="AR82" i="49"/>
  <c r="AO82" i="49"/>
  <c r="AT81" i="49"/>
  <c r="AR81" i="49"/>
  <c r="AO81" i="49"/>
  <c r="L81" i="49"/>
  <c r="J81" i="49"/>
  <c r="M81" i="49" s="1"/>
  <c r="AT80" i="49"/>
  <c r="AR80" i="49"/>
  <c r="AO80" i="49"/>
  <c r="AT79" i="49"/>
  <c r="AR79" i="49"/>
  <c r="AO79" i="49"/>
  <c r="J79" i="49"/>
  <c r="N79" i="49" s="1"/>
  <c r="AT78" i="49"/>
  <c r="AR78" i="49"/>
  <c r="AO78" i="49"/>
  <c r="J78" i="49"/>
  <c r="AT77" i="49"/>
  <c r="AR77" i="49"/>
  <c r="AO77" i="49"/>
  <c r="AT76" i="49"/>
  <c r="AR76" i="49"/>
  <c r="AO76" i="49"/>
  <c r="AT75" i="49"/>
  <c r="AR75" i="49"/>
  <c r="AO75" i="49"/>
  <c r="F75" i="49"/>
  <c r="G75" i="49" s="1"/>
  <c r="AT74" i="49"/>
  <c r="AR74" i="49"/>
  <c r="AO74" i="49"/>
  <c r="AT73" i="49"/>
  <c r="AO73" i="49"/>
  <c r="J73" i="49"/>
  <c r="AT72" i="49"/>
  <c r="AO72" i="49"/>
  <c r="D72" i="49"/>
  <c r="A72" i="49"/>
  <c r="AT71" i="49"/>
  <c r="AO71" i="49"/>
  <c r="AT70" i="49"/>
  <c r="AO70" i="49"/>
  <c r="J70" i="49"/>
  <c r="M70" i="49" s="1"/>
  <c r="D70" i="49"/>
  <c r="A70" i="49"/>
  <c r="AT69" i="49"/>
  <c r="AO69" i="49"/>
  <c r="D69" i="49"/>
  <c r="AT68" i="49"/>
  <c r="AO68" i="49"/>
  <c r="J68" i="49"/>
  <c r="N68" i="49" s="1"/>
  <c r="D68" i="49"/>
  <c r="A68" i="49"/>
  <c r="AT67" i="49"/>
  <c r="AO67" i="49"/>
  <c r="F67" i="49"/>
  <c r="G67" i="49" s="1"/>
  <c r="D67" i="49"/>
  <c r="AT66" i="49"/>
  <c r="AO66" i="49"/>
  <c r="AT65" i="49"/>
  <c r="J65" i="49"/>
  <c r="AT64" i="49"/>
  <c r="AH64" i="49"/>
  <c r="F64" i="49"/>
  <c r="G64" i="49" s="1"/>
  <c r="D64" i="49"/>
  <c r="AT63" i="49"/>
  <c r="D63" i="49"/>
  <c r="A63" i="49"/>
  <c r="AT62" i="49"/>
  <c r="F62" i="49"/>
  <c r="G62" i="49" s="1"/>
  <c r="A62" i="49"/>
  <c r="AT61" i="49"/>
  <c r="N61" i="49"/>
  <c r="A61" i="49"/>
  <c r="AT60" i="49"/>
  <c r="J60" i="49"/>
  <c r="M60" i="49" s="1"/>
  <c r="D60" i="49"/>
  <c r="A60" i="49"/>
  <c r="AT59" i="49"/>
  <c r="AH59" i="49"/>
  <c r="F59" i="49"/>
  <c r="G59" i="49" s="1"/>
  <c r="D59" i="49"/>
  <c r="AT58" i="49"/>
  <c r="AT57" i="49"/>
  <c r="J57" i="49"/>
  <c r="N57" i="49" s="1"/>
  <c r="D57" i="49"/>
  <c r="AT56" i="49"/>
  <c r="D56" i="49"/>
  <c r="A56" i="49"/>
  <c r="AT55" i="49"/>
  <c r="F55" i="49"/>
  <c r="G55" i="49" s="1"/>
  <c r="P55" i="49" s="1"/>
  <c r="D55" i="49"/>
  <c r="A55" i="49"/>
  <c r="AT54" i="49"/>
  <c r="D54" i="49"/>
  <c r="A54" i="49"/>
  <c r="AT53" i="49"/>
  <c r="J53" i="49"/>
  <c r="F53" i="49"/>
  <c r="G53" i="49" s="1"/>
  <c r="U53" i="49" s="1"/>
  <c r="AH53" i="49"/>
  <c r="D53" i="49"/>
  <c r="A53" i="49"/>
  <c r="AT52" i="49"/>
  <c r="J52" i="49"/>
  <c r="M52" i="49" s="1"/>
  <c r="AH52" i="49"/>
  <c r="AT51" i="49"/>
  <c r="A51" i="49"/>
  <c r="AT50" i="49"/>
  <c r="A50" i="49"/>
  <c r="AT49" i="49"/>
  <c r="AJ49" i="49"/>
  <c r="AL49" i="49" s="1"/>
  <c r="F49" i="49"/>
  <c r="G49" i="49" s="1"/>
  <c r="D49" i="49"/>
  <c r="A49" i="49"/>
  <c r="AT48" i="49"/>
  <c r="AJ48" i="49"/>
  <c r="AL48" i="49" s="1"/>
  <c r="AH48" i="49"/>
  <c r="F48" i="49"/>
  <c r="G48" i="49" s="1"/>
  <c r="AA48" i="49" s="1"/>
  <c r="D48" i="49"/>
  <c r="A48" i="49"/>
  <c r="AT47" i="49"/>
  <c r="AJ47" i="49"/>
  <c r="AL47" i="49" s="1"/>
  <c r="F47" i="49"/>
  <c r="G47" i="49" s="1"/>
  <c r="AT46" i="49"/>
  <c r="AJ46" i="49"/>
  <c r="AL46" i="49" s="1"/>
  <c r="J46" i="49"/>
  <c r="L46" i="49" s="1"/>
  <c r="D46" i="49"/>
  <c r="AT45" i="49"/>
  <c r="AJ45" i="49"/>
  <c r="AL45" i="49" s="1"/>
  <c r="N45" i="49"/>
  <c r="D45" i="49"/>
  <c r="AT44" i="49"/>
  <c r="AJ44" i="49"/>
  <c r="AL44" i="49" s="1"/>
  <c r="J44" i="49"/>
  <c r="AT43" i="49"/>
  <c r="AJ43" i="49"/>
  <c r="AL43" i="49" s="1"/>
  <c r="AH43" i="49"/>
  <c r="F43" i="49"/>
  <c r="G43" i="49" s="1"/>
  <c r="AT42" i="49"/>
  <c r="AJ42" i="49"/>
  <c r="AL42" i="49"/>
  <c r="AT41" i="49"/>
  <c r="AJ41" i="49"/>
  <c r="AK41" i="49" s="1"/>
  <c r="J41" i="49"/>
  <c r="D41" i="49"/>
  <c r="A41" i="49"/>
  <c r="AT40" i="49"/>
  <c r="AJ40" i="49"/>
  <c r="AK40" i="49" s="1"/>
  <c r="F40" i="49"/>
  <c r="G40" i="49" s="1"/>
  <c r="AT39" i="49"/>
  <c r="AJ39" i="49"/>
  <c r="AK39" i="49" s="1"/>
  <c r="J39" i="49"/>
  <c r="AT38" i="49"/>
  <c r="AJ38" i="49"/>
  <c r="AK38" i="49" s="1"/>
  <c r="AT37" i="49"/>
  <c r="AJ37" i="49"/>
  <c r="AK37" i="49" s="1"/>
  <c r="D37" i="49"/>
  <c r="A37" i="49"/>
  <c r="AT36" i="49"/>
  <c r="AJ36" i="49"/>
  <c r="AK36" i="49" s="1"/>
  <c r="J36" i="49"/>
  <c r="A36" i="49"/>
  <c r="AT35" i="49"/>
  <c r="AJ35" i="49"/>
  <c r="AK35" i="49" s="1"/>
  <c r="AH35" i="49"/>
  <c r="D35" i="49"/>
  <c r="A35" i="49"/>
  <c r="AT34" i="49"/>
  <c r="AJ34" i="49"/>
  <c r="AK34" i="49" s="1"/>
  <c r="AT33" i="49"/>
  <c r="AT32" i="49"/>
  <c r="D32" i="49"/>
  <c r="A32" i="49"/>
  <c r="AT31" i="49"/>
  <c r="AT30" i="49"/>
  <c r="J30" i="49"/>
  <c r="L30" i="49" s="1"/>
  <c r="AT29" i="49"/>
  <c r="J29" i="49"/>
  <c r="A29" i="49"/>
  <c r="AT28" i="49"/>
  <c r="AT27" i="49"/>
  <c r="AT26" i="49"/>
  <c r="AT25" i="49"/>
  <c r="AO25" i="49"/>
  <c r="D25" i="49"/>
  <c r="A25" i="49"/>
  <c r="AT24" i="49"/>
  <c r="AO24" i="49"/>
  <c r="AT23" i="49"/>
  <c r="AO23" i="49"/>
  <c r="J23" i="49"/>
  <c r="AT22" i="49"/>
  <c r="AO22" i="49"/>
  <c r="AT21" i="49"/>
  <c r="AO21" i="49"/>
  <c r="J21" i="49"/>
  <c r="D21" i="49"/>
  <c r="A21" i="49"/>
  <c r="AT20" i="49"/>
  <c r="AO20" i="49"/>
  <c r="D20" i="49"/>
  <c r="A20" i="49"/>
  <c r="AT19" i="49"/>
  <c r="AO19" i="49"/>
  <c r="AT18" i="49"/>
  <c r="AO18" i="49"/>
  <c r="AT17" i="49"/>
  <c r="AO17" i="49"/>
  <c r="D17" i="49"/>
  <c r="A17" i="49"/>
  <c r="AT16" i="49"/>
  <c r="AO16" i="49"/>
  <c r="AH16" i="49"/>
  <c r="D16" i="49"/>
  <c r="AT15" i="49"/>
  <c r="AO15" i="49"/>
  <c r="J15" i="49"/>
  <c r="D15" i="49"/>
  <c r="A15" i="49"/>
  <c r="AT14" i="49"/>
  <c r="AO14" i="49"/>
  <c r="J14" i="49"/>
  <c r="L14" i="49" s="1"/>
  <c r="A14" i="49"/>
  <c r="AT13" i="49"/>
  <c r="AO13" i="49"/>
  <c r="AH13" i="49"/>
  <c r="L13" i="49"/>
  <c r="N13" i="49"/>
  <c r="F13" i="49"/>
  <c r="G13" i="49" s="1"/>
  <c r="D13" i="49"/>
  <c r="AT12" i="49"/>
  <c r="AO12" i="49"/>
  <c r="D12" i="49"/>
  <c r="A12" i="49"/>
  <c r="AT11" i="49"/>
  <c r="AO11" i="49"/>
  <c r="AT10" i="49"/>
  <c r="AO10" i="49"/>
  <c r="AT9" i="49"/>
  <c r="AO9" i="49"/>
  <c r="AT8" i="49"/>
  <c r="AO8" i="49"/>
  <c r="F8" i="49"/>
  <c r="G8" i="49" s="1"/>
  <c r="D8" i="49"/>
  <c r="AT7" i="49"/>
  <c r="AO7" i="49"/>
  <c r="AT6" i="49"/>
  <c r="AO6" i="49"/>
  <c r="AT5" i="49"/>
  <c r="AO5" i="49"/>
  <c r="J5" i="49"/>
  <c r="F5" i="49"/>
  <c r="G5" i="49" s="1"/>
  <c r="AH5" i="49"/>
  <c r="D5" i="49"/>
  <c r="AT4" i="49"/>
  <c r="AO4" i="49"/>
  <c r="AT3" i="49"/>
  <c r="AO3" i="49"/>
  <c r="F3" i="49"/>
  <c r="G3" i="49" s="1"/>
  <c r="V3" i="49" s="1"/>
  <c r="AY3" i="49" s="1"/>
  <c r="AH3" i="49"/>
  <c r="D3" i="49"/>
  <c r="A3" i="49"/>
  <c r="AT2" i="49"/>
  <c r="AO2" i="49"/>
  <c r="AC2" i="49"/>
  <c r="J2" i="49"/>
  <c r="L2" i="49" s="1"/>
  <c r="D2" i="49"/>
  <c r="E2" i="48"/>
  <c r="AX2" i="48" s="1"/>
  <c r="E3" i="48"/>
  <c r="AX3" i="48" s="1"/>
  <c r="E4" i="48"/>
  <c r="AX4" i="48" s="1"/>
  <c r="E5" i="48"/>
  <c r="AX5" i="48" s="1"/>
  <c r="E6" i="48"/>
  <c r="E7" i="48"/>
  <c r="AX7" i="48" s="1"/>
  <c r="E8" i="48"/>
  <c r="AX8" i="48" s="1"/>
  <c r="E9" i="48"/>
  <c r="AX9" i="48" s="1"/>
  <c r="E10" i="48"/>
  <c r="AX10" i="48" s="1"/>
  <c r="E11" i="48"/>
  <c r="AX11" i="48" s="1"/>
  <c r="E12" i="48"/>
  <c r="AX12" i="48" s="1"/>
  <c r="E13" i="48"/>
  <c r="AX13" i="48" s="1"/>
  <c r="E14" i="48"/>
  <c r="AH14" i="48" s="1"/>
  <c r="E15" i="48"/>
  <c r="AX15" i="48" s="1"/>
  <c r="E16" i="48"/>
  <c r="AX16" i="48" s="1"/>
  <c r="E17" i="48"/>
  <c r="E18" i="48"/>
  <c r="E19" i="48"/>
  <c r="AX19" i="48" s="1"/>
  <c r="E20" i="48"/>
  <c r="AX20" i="48" s="1"/>
  <c r="E21" i="48"/>
  <c r="AX21" i="48" s="1"/>
  <c r="E22" i="48"/>
  <c r="E23" i="48"/>
  <c r="AX23" i="48" s="1"/>
  <c r="E24" i="48"/>
  <c r="AX24" i="48" s="1"/>
  <c r="E25" i="48"/>
  <c r="AH25" i="48" s="1"/>
  <c r="E26" i="48"/>
  <c r="AX26" i="48" s="1"/>
  <c r="E27" i="48"/>
  <c r="AX27" i="48" s="1"/>
  <c r="E28" i="48"/>
  <c r="AX28" i="48" s="1"/>
  <c r="E29" i="48"/>
  <c r="AX29" i="48" s="1"/>
  <c r="E30" i="48"/>
  <c r="AX30" i="48" s="1"/>
  <c r="E31" i="48"/>
  <c r="AX31" i="48" s="1"/>
  <c r="E32" i="48"/>
  <c r="AX32" i="48" s="1"/>
  <c r="E33" i="48"/>
  <c r="AH33" i="48" s="1"/>
  <c r="A33" i="48"/>
  <c r="E34" i="48"/>
  <c r="AX34" i="48" s="1"/>
  <c r="E35" i="48"/>
  <c r="E36" i="48"/>
  <c r="AX36" i="48" s="1"/>
  <c r="E37" i="48"/>
  <c r="F37" i="48" s="1"/>
  <c r="G37" i="48" s="1"/>
  <c r="E38" i="48"/>
  <c r="AX38" i="48" s="1"/>
  <c r="E39" i="48"/>
  <c r="AX39" i="48" s="1"/>
  <c r="E40" i="48"/>
  <c r="E41" i="48"/>
  <c r="AH41" i="48" s="1"/>
  <c r="E42" i="48"/>
  <c r="AX42" i="48" s="1"/>
  <c r="E43" i="48"/>
  <c r="AH43" i="48" s="1"/>
  <c r="E44" i="48"/>
  <c r="AX44" i="48" s="1"/>
  <c r="E45" i="48"/>
  <c r="AX45" i="48" s="1"/>
  <c r="E46" i="48"/>
  <c r="E47" i="48"/>
  <c r="AX47" i="48" s="1"/>
  <c r="E48" i="48"/>
  <c r="AH48" i="48" s="1"/>
  <c r="E49" i="48"/>
  <c r="AX49" i="48" s="1"/>
  <c r="E50" i="48"/>
  <c r="AX50" i="48" s="1"/>
  <c r="E51" i="48"/>
  <c r="AX51" i="48" s="1"/>
  <c r="E52" i="48"/>
  <c r="AX52" i="48" s="1"/>
  <c r="E53" i="48"/>
  <c r="AX53" i="48" s="1"/>
  <c r="E54" i="48"/>
  <c r="AX54" i="48" s="1"/>
  <c r="E55" i="48"/>
  <c r="AX55" i="48" s="1"/>
  <c r="E56" i="48"/>
  <c r="AX56" i="48" s="1"/>
  <c r="E57" i="48"/>
  <c r="AX57" i="48" s="1"/>
  <c r="E58" i="48"/>
  <c r="AX58" i="48" s="1"/>
  <c r="E59" i="48"/>
  <c r="AX59" i="48" s="1"/>
  <c r="E60" i="48"/>
  <c r="E61" i="48"/>
  <c r="AH61" i="48" s="1"/>
  <c r="E62" i="48"/>
  <c r="E63" i="48"/>
  <c r="F63" i="48" s="1"/>
  <c r="G63" i="48" s="1"/>
  <c r="E64" i="48"/>
  <c r="F64" i="48" s="1"/>
  <c r="G64" i="48" s="1"/>
  <c r="E65" i="48"/>
  <c r="AH65" i="48" s="1"/>
  <c r="E66" i="48"/>
  <c r="AX66" i="48" s="1"/>
  <c r="E67" i="48"/>
  <c r="AX67" i="48" s="1"/>
  <c r="E68" i="48"/>
  <c r="AX68" i="48" s="1"/>
  <c r="E69" i="48"/>
  <c r="AX69" i="48" s="1"/>
  <c r="E70" i="48"/>
  <c r="AX70" i="48" s="1"/>
  <c r="E71" i="48"/>
  <c r="E72" i="48"/>
  <c r="AX72" i="48" s="1"/>
  <c r="E73" i="48"/>
  <c r="E74" i="48"/>
  <c r="E75" i="48"/>
  <c r="AX75" i="48" s="1"/>
  <c r="E76" i="48"/>
  <c r="E77" i="48"/>
  <c r="AX77" i="48" s="1"/>
  <c r="E78" i="48"/>
  <c r="AX78" i="48" s="1"/>
  <c r="E79" i="48"/>
  <c r="E80" i="48"/>
  <c r="AX80" i="48" s="1"/>
  <c r="E81" i="48"/>
  <c r="AX81" i="48" s="1"/>
  <c r="E82" i="48"/>
  <c r="E83" i="48"/>
  <c r="AX83" i="48" s="1"/>
  <c r="E84" i="48"/>
  <c r="AX84" i="48" s="1"/>
  <c r="E85" i="48"/>
  <c r="AX85" i="48" s="1"/>
  <c r="E86" i="48"/>
  <c r="AX86" i="48" s="1"/>
  <c r="E87" i="48"/>
  <c r="E88" i="48"/>
  <c r="AX88" i="48" s="1"/>
  <c r="E89" i="48"/>
  <c r="AX89" i="48" s="1"/>
  <c r="E90" i="48"/>
  <c r="E91" i="48"/>
  <c r="E92" i="48"/>
  <c r="AX92" i="48" s="1"/>
  <c r="E93" i="48"/>
  <c r="AX93" i="48" s="1"/>
  <c r="E94" i="48"/>
  <c r="E95" i="48"/>
  <c r="AX95" i="48" s="1"/>
  <c r="E96" i="48"/>
  <c r="E97" i="48"/>
  <c r="AX97" i="48" s="1"/>
  <c r="E98" i="48"/>
  <c r="E99" i="48"/>
  <c r="AX99" i="48" s="1"/>
  <c r="E100" i="48"/>
  <c r="AX100" i="48" s="1"/>
  <c r="E101" i="48"/>
  <c r="E102" i="48"/>
  <c r="AX102" i="48" s="1"/>
  <c r="E103" i="48"/>
  <c r="AX103" i="48" s="1"/>
  <c r="E104" i="48"/>
  <c r="E105" i="48"/>
  <c r="AX105" i="48" s="1"/>
  <c r="E106" i="48"/>
  <c r="AX106" i="48" s="1"/>
  <c r="E107" i="48"/>
  <c r="E108" i="48"/>
  <c r="AX108" i="48" s="1"/>
  <c r="E109" i="48"/>
  <c r="AX109" i="48" s="1"/>
  <c r="E110" i="48"/>
  <c r="AX110" i="48" s="1"/>
  <c r="E111" i="48"/>
  <c r="AX111" i="48" s="1"/>
  <c r="E112" i="48"/>
  <c r="AX112" i="48" s="1"/>
  <c r="E113" i="48"/>
  <c r="AX113" i="48" s="1"/>
  <c r="E114" i="48"/>
  <c r="E115" i="48"/>
  <c r="AX115" i="48" s="1"/>
  <c r="E116" i="48"/>
  <c r="AX116" i="48" s="1"/>
  <c r="E117" i="48"/>
  <c r="AX117" i="48" s="1"/>
  <c r="E118" i="48"/>
  <c r="E119" i="48"/>
  <c r="AX119" i="48" s="1"/>
  <c r="E120" i="48"/>
  <c r="AX120" i="48" s="1"/>
  <c r="E121" i="48"/>
  <c r="AX121" i="48" s="1"/>
  <c r="E122" i="48"/>
  <c r="AX122" i="48" s="1"/>
  <c r="E123" i="48"/>
  <c r="AX123" i="48" s="1"/>
  <c r="E124" i="48"/>
  <c r="E125" i="48"/>
  <c r="AX125" i="48" s="1"/>
  <c r="E126" i="48"/>
  <c r="E127" i="48"/>
  <c r="AX127" i="48" s="1"/>
  <c r="E128" i="48"/>
  <c r="AX128" i="48" s="1"/>
  <c r="E129" i="48"/>
  <c r="H3" i="48"/>
  <c r="J3" i="48" s="1"/>
  <c r="M3" i="48" s="1"/>
  <c r="H4" i="48"/>
  <c r="J4" i="48" s="1"/>
  <c r="H5" i="48"/>
  <c r="J5" i="48" s="1"/>
  <c r="L5" i="48" s="1"/>
  <c r="H6" i="48"/>
  <c r="J6" i="48" s="1"/>
  <c r="N6" i="48" s="1"/>
  <c r="H7" i="48"/>
  <c r="J7" i="48" s="1"/>
  <c r="H8" i="48"/>
  <c r="H9" i="48"/>
  <c r="J9" i="48" s="1"/>
  <c r="H10" i="48"/>
  <c r="J10" i="48" s="1"/>
  <c r="H11" i="48"/>
  <c r="J11" i="48" s="1"/>
  <c r="L11" i="48" s="1"/>
  <c r="H12" i="48"/>
  <c r="J12" i="48" s="1"/>
  <c r="N12" i="48" s="1"/>
  <c r="H13" i="48"/>
  <c r="J13" i="48" s="1"/>
  <c r="H14" i="48"/>
  <c r="J14" i="48" s="1"/>
  <c r="H15" i="48"/>
  <c r="H16" i="48"/>
  <c r="J16" i="48" s="1"/>
  <c r="H17" i="48"/>
  <c r="J17" i="48" s="1"/>
  <c r="H18" i="48"/>
  <c r="J18" i="48" s="1"/>
  <c r="L18" i="48" s="1"/>
  <c r="H19" i="48"/>
  <c r="J19" i="48" s="1"/>
  <c r="N19" i="48" s="1"/>
  <c r="H20" i="48"/>
  <c r="J20" i="48" s="1"/>
  <c r="L20" i="48" s="1"/>
  <c r="H21" i="48"/>
  <c r="J21" i="48" s="1"/>
  <c r="H22" i="48"/>
  <c r="J22" i="48" s="1"/>
  <c r="L22" i="48" s="1"/>
  <c r="H23" i="48"/>
  <c r="J23" i="48" s="1"/>
  <c r="N23" i="48" s="1"/>
  <c r="H24" i="48"/>
  <c r="J24" i="48" s="1"/>
  <c r="N24" i="48" s="1"/>
  <c r="H25" i="48"/>
  <c r="J25" i="48" s="1"/>
  <c r="H26" i="48"/>
  <c r="J26" i="48" s="1"/>
  <c r="N26" i="48" s="1"/>
  <c r="H27" i="48"/>
  <c r="J27" i="48" s="1"/>
  <c r="H28" i="48"/>
  <c r="J28" i="48" s="1"/>
  <c r="L28" i="48" s="1"/>
  <c r="H29" i="48"/>
  <c r="J29" i="48" s="1"/>
  <c r="H30" i="48"/>
  <c r="J30" i="48" s="1"/>
  <c r="H31" i="48"/>
  <c r="J31" i="48" s="1"/>
  <c r="L31" i="48" s="1"/>
  <c r="H32" i="48"/>
  <c r="J32" i="48" s="1"/>
  <c r="H33" i="48"/>
  <c r="J33" i="48" s="1"/>
  <c r="N33" i="48" s="1"/>
  <c r="H34" i="48"/>
  <c r="J34" i="48" s="1"/>
  <c r="L34" i="48" s="1"/>
  <c r="H35" i="48"/>
  <c r="J35" i="48" s="1"/>
  <c r="N35" i="48" s="1"/>
  <c r="H36" i="48"/>
  <c r="J36" i="48" s="1"/>
  <c r="H37" i="48"/>
  <c r="J37" i="48" s="1"/>
  <c r="H38" i="48"/>
  <c r="J38" i="48" s="1"/>
  <c r="M38" i="48" s="1"/>
  <c r="H39" i="48"/>
  <c r="J39" i="48" s="1"/>
  <c r="N39" i="48" s="1"/>
  <c r="H40" i="48"/>
  <c r="J40" i="48" s="1"/>
  <c r="M40" i="48" s="1"/>
  <c r="H41" i="48"/>
  <c r="J41" i="48" s="1"/>
  <c r="H42" i="48"/>
  <c r="J42" i="48" s="1"/>
  <c r="M42" i="48" s="1"/>
  <c r="H43" i="48"/>
  <c r="J43" i="48" s="1"/>
  <c r="H44" i="48"/>
  <c r="J44" i="48" s="1"/>
  <c r="M44" i="48" s="1"/>
  <c r="H45" i="48"/>
  <c r="J45" i="48" s="1"/>
  <c r="H46" i="48"/>
  <c r="J46" i="48" s="1"/>
  <c r="M46" i="48" s="1"/>
  <c r="H47" i="48"/>
  <c r="H48" i="48"/>
  <c r="J48" i="48" s="1"/>
  <c r="L48" i="48" s="1"/>
  <c r="H49" i="48"/>
  <c r="H50" i="48"/>
  <c r="J50" i="48" s="1"/>
  <c r="H51" i="48"/>
  <c r="J51" i="48" s="1"/>
  <c r="L51" i="48" s="1"/>
  <c r="H52" i="48"/>
  <c r="J52" i="48" s="1"/>
  <c r="M52" i="48" s="1"/>
  <c r="H53" i="48"/>
  <c r="J53" i="48" s="1"/>
  <c r="M53" i="48" s="1"/>
  <c r="H54" i="48"/>
  <c r="J54" i="48" s="1"/>
  <c r="H55" i="48"/>
  <c r="J55" i="48" s="1"/>
  <c r="L55" i="48" s="1"/>
  <c r="H56" i="48"/>
  <c r="J56" i="48" s="1"/>
  <c r="L56" i="48" s="1"/>
  <c r="H57" i="48"/>
  <c r="H58" i="48"/>
  <c r="J58" i="48" s="1"/>
  <c r="H59" i="48"/>
  <c r="J59" i="48" s="1"/>
  <c r="M59" i="48" s="1"/>
  <c r="H60" i="48"/>
  <c r="J60" i="48" s="1"/>
  <c r="H61" i="48"/>
  <c r="J61" i="48" s="1"/>
  <c r="N61" i="48" s="1"/>
  <c r="H62" i="48"/>
  <c r="J62" i="48" s="1"/>
  <c r="M62" i="48" s="1"/>
  <c r="H63" i="48"/>
  <c r="J63" i="48" s="1"/>
  <c r="L63" i="48" s="1"/>
  <c r="H64" i="48"/>
  <c r="H65" i="48"/>
  <c r="H66" i="48"/>
  <c r="J66" i="48" s="1"/>
  <c r="M66" i="48" s="1"/>
  <c r="H67" i="48"/>
  <c r="J67" i="48" s="1"/>
  <c r="L67" i="48" s="1"/>
  <c r="H68" i="48"/>
  <c r="J68" i="48" s="1"/>
  <c r="H69" i="48"/>
  <c r="J69" i="48" s="1"/>
  <c r="H70" i="48"/>
  <c r="J70" i="48" s="1"/>
  <c r="H71" i="48"/>
  <c r="J71" i="48" s="1"/>
  <c r="L71" i="48" s="1"/>
  <c r="H72" i="48"/>
  <c r="H73" i="48"/>
  <c r="H74" i="48"/>
  <c r="J74" i="48" s="1"/>
  <c r="H75" i="48"/>
  <c r="J75" i="48" s="1"/>
  <c r="N75" i="48" s="1"/>
  <c r="H76" i="48"/>
  <c r="J76" i="48" s="1"/>
  <c r="H77" i="48"/>
  <c r="J77" i="48" s="1"/>
  <c r="H78" i="48"/>
  <c r="H79" i="48"/>
  <c r="J79" i="48" s="1"/>
  <c r="H80" i="48"/>
  <c r="H81" i="48"/>
  <c r="H82" i="48"/>
  <c r="J82" i="48" s="1"/>
  <c r="L82" i="48" s="1"/>
  <c r="H83" i="48"/>
  <c r="J83" i="48" s="1"/>
  <c r="N83" i="48" s="1"/>
  <c r="H84" i="48"/>
  <c r="J84" i="48" s="1"/>
  <c r="M84" i="48" s="1"/>
  <c r="H85" i="48"/>
  <c r="J85" i="48" s="1"/>
  <c r="L85" i="48" s="1"/>
  <c r="H86" i="48"/>
  <c r="J86" i="48" s="1"/>
  <c r="L86" i="48" s="1"/>
  <c r="H87" i="48"/>
  <c r="J87" i="48" s="1"/>
  <c r="N87" i="48" s="1"/>
  <c r="H88" i="48"/>
  <c r="J88" i="48" s="1"/>
  <c r="H89" i="48"/>
  <c r="J89" i="48" s="1"/>
  <c r="H90" i="48"/>
  <c r="J90" i="48" s="1"/>
  <c r="H91" i="48"/>
  <c r="J91" i="48" s="1"/>
  <c r="L91" i="48" s="1"/>
  <c r="H92" i="48"/>
  <c r="J92" i="48" s="1"/>
  <c r="M92" i="48" s="1"/>
  <c r="H93" i="48"/>
  <c r="J93" i="48" s="1"/>
  <c r="M93" i="48" s="1"/>
  <c r="H94" i="48"/>
  <c r="J94" i="48" s="1"/>
  <c r="H95" i="48"/>
  <c r="J95" i="48" s="1"/>
  <c r="N95" i="48" s="1"/>
  <c r="H96" i="48"/>
  <c r="J96" i="48" s="1"/>
  <c r="H97" i="48"/>
  <c r="H98" i="48"/>
  <c r="J98" i="48" s="1"/>
  <c r="N98" i="48" s="1"/>
  <c r="H99" i="48"/>
  <c r="J99" i="48" s="1"/>
  <c r="L99" i="48" s="1"/>
  <c r="H100" i="48"/>
  <c r="J100" i="48" s="1"/>
  <c r="H101" i="48"/>
  <c r="J101" i="48" s="1"/>
  <c r="N101" i="48" s="1"/>
  <c r="H102" i="48"/>
  <c r="J102" i="48" s="1"/>
  <c r="H103" i="48"/>
  <c r="J103" i="48" s="1"/>
  <c r="L103" i="48" s="1"/>
  <c r="H104" i="48"/>
  <c r="J104" i="48" s="1"/>
  <c r="H105" i="48"/>
  <c r="J105" i="48" s="1"/>
  <c r="H106" i="48"/>
  <c r="J106" i="48" s="1"/>
  <c r="M106" i="48" s="1"/>
  <c r="H107" i="48"/>
  <c r="J107" i="48" s="1"/>
  <c r="L107" i="48" s="1"/>
  <c r="H108" i="48"/>
  <c r="J108" i="48" s="1"/>
  <c r="N108" i="48" s="1"/>
  <c r="H109" i="48"/>
  <c r="J109" i="48" s="1"/>
  <c r="M109" i="48" s="1"/>
  <c r="H110" i="48"/>
  <c r="J110" i="48" s="1"/>
  <c r="H111" i="48"/>
  <c r="J111" i="48" s="1"/>
  <c r="H112" i="48"/>
  <c r="J112" i="48" s="1"/>
  <c r="H113" i="48"/>
  <c r="J113" i="48" s="1"/>
  <c r="H114" i="48"/>
  <c r="J114" i="48" s="1"/>
  <c r="N114" i="48" s="1"/>
  <c r="H115" i="48"/>
  <c r="J115" i="48" s="1"/>
  <c r="M115" i="48" s="1"/>
  <c r="H116" i="48"/>
  <c r="J116" i="48" s="1"/>
  <c r="L116" i="48" s="1"/>
  <c r="H117" i="48"/>
  <c r="J117" i="48" s="1"/>
  <c r="N117" i="48" s="1"/>
  <c r="H118" i="48"/>
  <c r="H119" i="48"/>
  <c r="J119" i="48" s="1"/>
  <c r="M119" i="48" s="1"/>
  <c r="H120" i="48"/>
  <c r="J120" i="48" s="1"/>
  <c r="N120" i="48" s="1"/>
  <c r="H121" i="48"/>
  <c r="J121" i="48" s="1"/>
  <c r="H122" i="48"/>
  <c r="J122" i="48"/>
  <c r="M122" i="48" s="1"/>
  <c r="H123" i="48"/>
  <c r="J123" i="48" s="1"/>
  <c r="N123" i="48" s="1"/>
  <c r="H124" i="48"/>
  <c r="J124" i="48" s="1"/>
  <c r="N124" i="48" s="1"/>
  <c r="H125" i="48"/>
  <c r="J125" i="48" s="1"/>
  <c r="H126" i="48"/>
  <c r="J126" i="48" s="1"/>
  <c r="L126" i="48" s="1"/>
  <c r="H127" i="48"/>
  <c r="J127" i="48" s="1"/>
  <c r="N127" i="48" s="1"/>
  <c r="H128" i="48"/>
  <c r="H129" i="48"/>
  <c r="J129" i="48" s="1"/>
  <c r="L129" i="48" s="1"/>
  <c r="H2" i="48"/>
  <c r="J2" i="48" s="1"/>
  <c r="M2" i="48" s="1"/>
  <c r="AE145" i="48" a="1"/>
  <c r="AE145" i="48" s="1"/>
  <c r="AE144" i="48" a="1"/>
  <c r="AE144" i="48" s="1"/>
  <c r="AE143" i="48" a="1"/>
  <c r="AE143" i="48" s="1"/>
  <c r="AE142" i="48" a="1"/>
  <c r="AE142" i="48" s="1"/>
  <c r="AE141" i="48" a="1"/>
  <c r="AE141" i="48" s="1"/>
  <c r="AE140" i="48" a="1"/>
  <c r="AE140" i="48" s="1"/>
  <c r="AE139" i="48" a="1"/>
  <c r="AE139" i="48" s="1"/>
  <c r="AE138" i="48" a="1"/>
  <c r="AE138" i="48" s="1"/>
  <c r="AE137" i="48" a="1"/>
  <c r="AE137" i="48" s="1"/>
  <c r="AE136" i="48" a="1"/>
  <c r="AE136" i="48" s="1"/>
  <c r="AE135" i="48" a="1"/>
  <c r="AE135" i="48" s="1"/>
  <c r="AE134" i="48" a="1"/>
  <c r="AE134" i="48" s="1"/>
  <c r="AE133" i="48" a="1"/>
  <c r="AE133" i="48" s="1"/>
  <c r="AE132" i="48" a="1"/>
  <c r="AE132" i="48" s="1"/>
  <c r="AE131" i="48" a="1"/>
  <c r="AE131" i="48" s="1"/>
  <c r="AE130" i="48" a="1"/>
  <c r="AE130" i="48" s="1"/>
  <c r="AT129" i="48"/>
  <c r="AR129" i="48"/>
  <c r="AO129" i="48"/>
  <c r="AT128" i="48"/>
  <c r="AR128" i="48"/>
  <c r="AO128" i="48"/>
  <c r="J128" i="48"/>
  <c r="L128" i="48" s="1"/>
  <c r="AT127" i="48"/>
  <c r="AR127" i="48"/>
  <c r="AO127" i="48"/>
  <c r="AT126" i="48"/>
  <c r="AR126" i="48"/>
  <c r="AO126" i="48"/>
  <c r="AT125" i="48"/>
  <c r="AR125" i="48"/>
  <c r="AO125" i="48"/>
  <c r="AT124" i="48"/>
  <c r="AR124" i="48"/>
  <c r="AO124" i="48"/>
  <c r="AT123" i="48"/>
  <c r="AR123" i="48"/>
  <c r="AO123" i="48"/>
  <c r="AT122" i="48"/>
  <c r="AR122" i="48"/>
  <c r="AO122" i="48"/>
  <c r="AT121" i="48"/>
  <c r="AR121" i="48"/>
  <c r="AO121" i="48"/>
  <c r="AT120" i="48"/>
  <c r="AR120" i="48"/>
  <c r="AO120" i="48"/>
  <c r="AT119" i="48"/>
  <c r="AR119" i="48"/>
  <c r="AO119" i="48"/>
  <c r="AT118" i="48"/>
  <c r="AR118" i="48"/>
  <c r="AO118" i="48"/>
  <c r="J118" i="48"/>
  <c r="M118" i="48" s="1"/>
  <c r="AT117" i="48"/>
  <c r="AR117" i="48"/>
  <c r="AO117" i="48"/>
  <c r="AT116" i="48"/>
  <c r="AR116" i="48"/>
  <c r="AO116" i="48"/>
  <c r="AT115" i="48"/>
  <c r="AR115" i="48"/>
  <c r="AO115" i="48"/>
  <c r="AT114" i="48"/>
  <c r="AR114" i="48"/>
  <c r="AO114" i="48"/>
  <c r="AT113" i="48"/>
  <c r="AR113" i="48"/>
  <c r="AO113" i="48"/>
  <c r="AT112" i="48"/>
  <c r="AR112" i="48"/>
  <c r="AO112" i="48"/>
  <c r="D112" i="48"/>
  <c r="AT111" i="48"/>
  <c r="AR111" i="48"/>
  <c r="AO111" i="48"/>
  <c r="D111" i="48"/>
  <c r="AT110" i="48"/>
  <c r="AR110" i="48"/>
  <c r="AO110" i="48"/>
  <c r="D110" i="48"/>
  <c r="AT109" i="48"/>
  <c r="AR109" i="48"/>
  <c r="AO109" i="48"/>
  <c r="A109" i="48"/>
  <c r="AT108" i="48"/>
  <c r="AR108" i="48"/>
  <c r="AO108" i="48"/>
  <c r="AT107" i="48"/>
  <c r="AR107" i="48"/>
  <c r="AO107" i="48"/>
  <c r="D107" i="48"/>
  <c r="A107" i="48"/>
  <c r="AT106" i="48"/>
  <c r="AR106" i="48"/>
  <c r="AO106" i="48"/>
  <c r="AT105" i="48"/>
  <c r="AR105" i="48"/>
  <c r="AO105" i="48"/>
  <c r="AT104" i="48"/>
  <c r="AR104" i="48"/>
  <c r="AO104" i="48"/>
  <c r="AT103" i="48"/>
  <c r="AR103" i="48"/>
  <c r="AO103" i="48"/>
  <c r="AT102" i="48"/>
  <c r="AR102" i="48"/>
  <c r="AO102" i="48"/>
  <c r="N102" i="48"/>
  <c r="AT101" i="48"/>
  <c r="AR101" i="48"/>
  <c r="AO101" i="48"/>
  <c r="AT100" i="48"/>
  <c r="AR100" i="48"/>
  <c r="AO100" i="48"/>
  <c r="F100" i="48"/>
  <c r="G100" i="48" s="1"/>
  <c r="Z100" i="48" s="1"/>
  <c r="AZ100" i="48" s="1"/>
  <c r="AT99" i="48"/>
  <c r="AR99" i="48"/>
  <c r="AO99" i="48"/>
  <c r="AT98" i="48"/>
  <c r="AR98" i="48"/>
  <c r="AO98" i="48"/>
  <c r="AT97" i="48"/>
  <c r="AR97" i="48"/>
  <c r="AO97" i="48"/>
  <c r="J97" i="48"/>
  <c r="M97" i="48" s="1"/>
  <c r="AT96" i="48"/>
  <c r="AR96" i="48"/>
  <c r="AO96" i="48"/>
  <c r="AT95" i="48"/>
  <c r="AR95" i="48"/>
  <c r="AO95" i="48"/>
  <c r="AT94" i="48"/>
  <c r="AR94" i="48"/>
  <c r="AO94" i="48"/>
  <c r="AT93" i="48"/>
  <c r="AR93" i="48"/>
  <c r="AO93" i="48"/>
  <c r="AT92" i="48"/>
  <c r="AR92" i="48"/>
  <c r="AO92" i="48"/>
  <c r="AT91" i="48"/>
  <c r="AR91" i="48"/>
  <c r="AO91" i="48"/>
  <c r="AT90" i="48"/>
  <c r="AR90" i="48"/>
  <c r="AO90" i="48"/>
  <c r="AT89" i="48"/>
  <c r="AR89" i="48"/>
  <c r="AO89" i="48"/>
  <c r="AT88" i="48"/>
  <c r="AR88" i="48"/>
  <c r="AO88" i="48"/>
  <c r="F88" i="48"/>
  <c r="G88" i="48" s="1"/>
  <c r="W88" i="48" s="1"/>
  <c r="AT87" i="48"/>
  <c r="AR87" i="48"/>
  <c r="AO87" i="48"/>
  <c r="AT86" i="48"/>
  <c r="AR86" i="48"/>
  <c r="AO86" i="48"/>
  <c r="AT85" i="48"/>
  <c r="AR85" i="48"/>
  <c r="AO85" i="48"/>
  <c r="AT84" i="48"/>
  <c r="AR84" i="48"/>
  <c r="AO84" i="48"/>
  <c r="AT83" i="48"/>
  <c r="AR83" i="48"/>
  <c r="AO83" i="48"/>
  <c r="AT82" i="48"/>
  <c r="AR82" i="48"/>
  <c r="AO82" i="48"/>
  <c r="AT81" i="48"/>
  <c r="AR81" i="48"/>
  <c r="AO81" i="48"/>
  <c r="J81" i="48"/>
  <c r="L81" i="48" s="1"/>
  <c r="AT80" i="48"/>
  <c r="AR80" i="48"/>
  <c r="AO80" i="48"/>
  <c r="J80" i="48"/>
  <c r="M80" i="48" s="1"/>
  <c r="AT79" i="48"/>
  <c r="AR79" i="48"/>
  <c r="AO79" i="48"/>
  <c r="D79" i="48"/>
  <c r="AT78" i="48"/>
  <c r="AR78" i="48"/>
  <c r="AO78" i="48"/>
  <c r="J78" i="48"/>
  <c r="L78" i="48" s="1"/>
  <c r="D78" i="48"/>
  <c r="AT77" i="48"/>
  <c r="AR77" i="48"/>
  <c r="AO77" i="48"/>
  <c r="A77" i="48"/>
  <c r="AT76" i="48"/>
  <c r="AR76" i="48"/>
  <c r="AO76" i="48"/>
  <c r="A76" i="48"/>
  <c r="AT75" i="48"/>
  <c r="AR75" i="48"/>
  <c r="AO75" i="48"/>
  <c r="AT74" i="48"/>
  <c r="AR74" i="48"/>
  <c r="AO74" i="48"/>
  <c r="D74" i="48"/>
  <c r="AT73" i="48"/>
  <c r="AO73" i="48"/>
  <c r="J73" i="48"/>
  <c r="AT72" i="48"/>
  <c r="AO72" i="48"/>
  <c r="J72" i="48"/>
  <c r="F72" i="48"/>
  <c r="G72" i="48" s="1"/>
  <c r="Y72" i="48" s="1"/>
  <c r="AT71" i="48"/>
  <c r="AO71" i="48"/>
  <c r="AT70" i="48"/>
  <c r="AO70" i="48"/>
  <c r="AT69" i="48"/>
  <c r="AO69" i="48"/>
  <c r="AT68" i="48"/>
  <c r="AO68" i="48"/>
  <c r="AT67" i="48"/>
  <c r="AO67" i="48"/>
  <c r="AT66" i="48"/>
  <c r="AO66" i="48"/>
  <c r="AT65" i="48"/>
  <c r="J65" i="48"/>
  <c r="N65" i="48" s="1"/>
  <c r="AT64" i="48"/>
  <c r="J64" i="48"/>
  <c r="AT63" i="48"/>
  <c r="AT62" i="48"/>
  <c r="A62" i="48"/>
  <c r="D62" i="48"/>
  <c r="AT61" i="48"/>
  <c r="AT60" i="48"/>
  <c r="AT59" i="48"/>
  <c r="AT58" i="48"/>
  <c r="A58" i="48"/>
  <c r="AT57" i="48"/>
  <c r="J57" i="48"/>
  <c r="N57" i="48" s="1"/>
  <c r="AT56" i="48"/>
  <c r="AT55" i="48"/>
  <c r="AT54" i="48"/>
  <c r="AT53" i="48"/>
  <c r="AT52" i="48"/>
  <c r="AT51" i="48"/>
  <c r="AH51" i="48"/>
  <c r="D51" i="48"/>
  <c r="AT50" i="48"/>
  <c r="A50" i="48"/>
  <c r="D50" i="48"/>
  <c r="AT49" i="48"/>
  <c r="AJ49" i="48"/>
  <c r="AL49" i="48" s="1"/>
  <c r="J49" i="48"/>
  <c r="AT48" i="48"/>
  <c r="AJ48" i="48"/>
  <c r="AL48" i="48" s="1"/>
  <c r="D48" i="48"/>
  <c r="AT47" i="48"/>
  <c r="AJ47" i="48"/>
  <c r="AL47" i="48" s="1"/>
  <c r="J47" i="48"/>
  <c r="AT46" i="48"/>
  <c r="AJ46" i="48"/>
  <c r="AL46" i="48" s="1"/>
  <c r="AT45" i="48"/>
  <c r="AJ45" i="48"/>
  <c r="AL45" i="48" s="1"/>
  <c r="AT44" i="48"/>
  <c r="AJ44" i="48"/>
  <c r="AL44" i="48" s="1"/>
  <c r="AT43" i="48"/>
  <c r="AJ43" i="48"/>
  <c r="AL43" i="48" s="1"/>
  <c r="D43" i="48"/>
  <c r="A43" i="48"/>
  <c r="AT42" i="48"/>
  <c r="AJ42" i="48"/>
  <c r="AL42" i="48" s="1"/>
  <c r="A42" i="48"/>
  <c r="AT41" i="48"/>
  <c r="AJ41" i="48"/>
  <c r="AK41" i="48" s="1"/>
  <c r="AT40" i="48"/>
  <c r="AJ40" i="48"/>
  <c r="AK40" i="48" s="1"/>
  <c r="D40" i="48"/>
  <c r="A40" i="48"/>
  <c r="AT39" i="48"/>
  <c r="AJ39" i="48"/>
  <c r="AK39" i="48" s="1"/>
  <c r="AT38" i="48"/>
  <c r="AJ38" i="48"/>
  <c r="AK38" i="48" s="1"/>
  <c r="A38" i="48"/>
  <c r="AT37" i="48"/>
  <c r="AJ37" i="48"/>
  <c r="AK37" i="48" s="1"/>
  <c r="D37" i="48"/>
  <c r="AT36" i="48"/>
  <c r="AJ36" i="48"/>
  <c r="AK36" i="48" s="1"/>
  <c r="D36" i="48"/>
  <c r="AT35" i="48"/>
  <c r="AJ35" i="48"/>
  <c r="AK35" i="48" s="1"/>
  <c r="AT34" i="48"/>
  <c r="AJ34" i="48"/>
  <c r="AK34" i="48" s="1"/>
  <c r="A34" i="48"/>
  <c r="AT33" i="48"/>
  <c r="AT32" i="48"/>
  <c r="A32" i="48"/>
  <c r="AT31" i="48"/>
  <c r="N31" i="48"/>
  <c r="A31" i="48"/>
  <c r="AT30" i="48"/>
  <c r="A30" i="48"/>
  <c r="D30" i="48"/>
  <c r="AT29" i="48"/>
  <c r="D29" i="48"/>
  <c r="AT28" i="48"/>
  <c r="D28" i="48"/>
  <c r="AT27" i="48"/>
  <c r="AT26" i="48"/>
  <c r="AT25" i="48"/>
  <c r="AO25" i="48"/>
  <c r="AT24" i="48"/>
  <c r="AO24" i="48"/>
  <c r="A24" i="48"/>
  <c r="AT23" i="48"/>
  <c r="AO23" i="48"/>
  <c r="AH23" i="48"/>
  <c r="A23" i="48"/>
  <c r="AT22" i="48"/>
  <c r="AO22" i="48"/>
  <c r="D22" i="48"/>
  <c r="AT21" i="48"/>
  <c r="AO21" i="48"/>
  <c r="D21" i="48"/>
  <c r="A21" i="48"/>
  <c r="AT20" i="48"/>
  <c r="AO20" i="48"/>
  <c r="A20" i="48"/>
  <c r="AT19" i="48"/>
  <c r="AO19" i="48"/>
  <c r="D19" i="48"/>
  <c r="AT18" i="48"/>
  <c r="AO18" i="48"/>
  <c r="D18" i="48"/>
  <c r="AT17" i="48"/>
  <c r="AO17" i="48"/>
  <c r="AT16" i="48"/>
  <c r="AO16" i="48"/>
  <c r="AT15" i="48"/>
  <c r="AO15" i="48"/>
  <c r="J15" i="48"/>
  <c r="N15" i="48" s="1"/>
  <c r="F15" i="48"/>
  <c r="G15" i="48" s="1"/>
  <c r="S15" i="48" s="1"/>
  <c r="AH15" i="48"/>
  <c r="A15" i="48"/>
  <c r="AT14" i="48"/>
  <c r="AO14" i="48"/>
  <c r="D14" i="48"/>
  <c r="AT13" i="48"/>
  <c r="AO13" i="48"/>
  <c r="D13" i="48"/>
  <c r="AT12" i="48"/>
  <c r="AO12" i="48"/>
  <c r="AT11" i="48"/>
  <c r="AO11" i="48"/>
  <c r="AT10" i="48"/>
  <c r="AO10" i="48"/>
  <c r="AH10" i="48"/>
  <c r="A10" i="48"/>
  <c r="AT9" i="48"/>
  <c r="AO9" i="48"/>
  <c r="AT8" i="48"/>
  <c r="AO8" i="48"/>
  <c r="J8" i="48"/>
  <c r="M8" i="48" s="1"/>
  <c r="AT7" i="48"/>
  <c r="AO7" i="48"/>
  <c r="AT6" i="48"/>
  <c r="AO6" i="48"/>
  <c r="D6" i="48"/>
  <c r="AT5" i="48"/>
  <c r="AO5" i="48"/>
  <c r="D5" i="48"/>
  <c r="AT4" i="48"/>
  <c r="AO4" i="48"/>
  <c r="AT3" i="48"/>
  <c r="AO3" i="48"/>
  <c r="AT2" i="48"/>
  <c r="AO2" i="48"/>
  <c r="AC2" i="48"/>
  <c r="D2" i="48"/>
  <c r="E2" i="47"/>
  <c r="AX2" i="47" s="1"/>
  <c r="E3" i="47"/>
  <c r="AX3" i="47" s="1"/>
  <c r="E4" i="47"/>
  <c r="E5" i="47"/>
  <c r="AX5" i="47" s="1"/>
  <c r="E6" i="47"/>
  <c r="AX6" i="47" s="1"/>
  <c r="E7" i="47"/>
  <c r="AX7" i="47" s="1"/>
  <c r="E8" i="47"/>
  <c r="E9" i="47"/>
  <c r="E10" i="47"/>
  <c r="AX10" i="47" s="1"/>
  <c r="E11" i="47"/>
  <c r="AX11" i="47" s="1"/>
  <c r="E12" i="47"/>
  <c r="AX12" i="47" s="1"/>
  <c r="E13" i="47"/>
  <c r="AX13" i="47" s="1"/>
  <c r="E14" i="47"/>
  <c r="AX14" i="47" s="1"/>
  <c r="E15" i="47"/>
  <c r="AX15" i="47" s="1"/>
  <c r="E16" i="47"/>
  <c r="AX16" i="47" s="1"/>
  <c r="E17" i="47"/>
  <c r="AX17" i="47" s="1"/>
  <c r="E18" i="47"/>
  <c r="AX18" i="47" s="1"/>
  <c r="E19" i="47"/>
  <c r="AX19" i="47" s="1"/>
  <c r="E20" i="47"/>
  <c r="AX20" i="47" s="1"/>
  <c r="E21" i="47"/>
  <c r="E22" i="47"/>
  <c r="E23" i="47"/>
  <c r="AX23" i="47" s="1"/>
  <c r="E24" i="47"/>
  <c r="AX24" i="47" s="1"/>
  <c r="E25" i="47"/>
  <c r="E26" i="47"/>
  <c r="AX26" i="47" s="1"/>
  <c r="E27" i="47"/>
  <c r="AX27" i="47" s="1"/>
  <c r="E28" i="47"/>
  <c r="AX28" i="47" s="1"/>
  <c r="E29" i="47"/>
  <c r="AX29" i="47" s="1"/>
  <c r="E30" i="47"/>
  <c r="AX30" i="47" s="1"/>
  <c r="E31" i="47"/>
  <c r="E32" i="47"/>
  <c r="E33" i="47"/>
  <c r="E34" i="47"/>
  <c r="AX34" i="47" s="1"/>
  <c r="E35" i="47"/>
  <c r="AX35" i="47" s="1"/>
  <c r="E36" i="47"/>
  <c r="AX36" i="47" s="1"/>
  <c r="E37" i="47"/>
  <c r="AX37" i="47" s="1"/>
  <c r="E38" i="47"/>
  <c r="AX38" i="47" s="1"/>
  <c r="E39" i="47"/>
  <c r="E40" i="47"/>
  <c r="E41" i="47"/>
  <c r="E42" i="47"/>
  <c r="E43" i="47"/>
  <c r="AX43" i="47" s="1"/>
  <c r="E44" i="47"/>
  <c r="AX44" i="47" s="1"/>
  <c r="E45" i="47"/>
  <c r="E46" i="47"/>
  <c r="AX46" i="47" s="1"/>
  <c r="E47" i="47"/>
  <c r="AX47" i="47" s="1"/>
  <c r="E48" i="47"/>
  <c r="AX48" i="47" s="1"/>
  <c r="D48" i="47"/>
  <c r="AH48" i="47" s="1"/>
  <c r="E49" i="47"/>
  <c r="AX49" i="47" s="1"/>
  <c r="E50" i="47"/>
  <c r="AX50" i="47" s="1"/>
  <c r="E51" i="47"/>
  <c r="AX51" i="47" s="1"/>
  <c r="E52" i="47"/>
  <c r="AX52" i="47" s="1"/>
  <c r="E53" i="47"/>
  <c r="AH53" i="47" s="1"/>
  <c r="E54" i="47"/>
  <c r="AX54" i="47" s="1"/>
  <c r="E55" i="47"/>
  <c r="AX55" i="47" s="1"/>
  <c r="E56" i="47"/>
  <c r="AH56" i="47" s="1"/>
  <c r="E57" i="47"/>
  <c r="AX57" i="47" s="1"/>
  <c r="E58" i="47"/>
  <c r="AG58" i="47" s="1"/>
  <c r="E59" i="47"/>
  <c r="E60" i="47"/>
  <c r="AX60" i="47" s="1"/>
  <c r="E61" i="47"/>
  <c r="F61" i="47" s="1"/>
  <c r="G61" i="47" s="1"/>
  <c r="E62" i="47"/>
  <c r="F62" i="47" s="1"/>
  <c r="G62" i="47" s="1"/>
  <c r="E63" i="47"/>
  <c r="E64" i="47"/>
  <c r="AX64" i="47" s="1"/>
  <c r="E65" i="47"/>
  <c r="AX65" i="47" s="1"/>
  <c r="E66" i="47"/>
  <c r="E67" i="47"/>
  <c r="AX67" i="47" s="1"/>
  <c r="E68" i="47"/>
  <c r="E69" i="47"/>
  <c r="E70" i="47"/>
  <c r="E71" i="47"/>
  <c r="AX71" i="47" s="1"/>
  <c r="E72" i="47"/>
  <c r="AX72" i="47" s="1"/>
  <c r="E73" i="47"/>
  <c r="E74" i="47"/>
  <c r="AX74" i="47" s="1"/>
  <c r="E75" i="47"/>
  <c r="AX75" i="47" s="1"/>
  <c r="E76" i="47"/>
  <c r="E77" i="47"/>
  <c r="E78" i="47"/>
  <c r="E79" i="47"/>
  <c r="AX79" i="47" s="1"/>
  <c r="E80" i="47"/>
  <c r="AX80" i="47" s="1"/>
  <c r="E81" i="47"/>
  <c r="E82" i="47"/>
  <c r="AX82" i="47" s="1"/>
  <c r="E83" i="47"/>
  <c r="AX83" i="47" s="1"/>
  <c r="E84" i="47"/>
  <c r="AX84" i="47" s="1"/>
  <c r="E85" i="47"/>
  <c r="AX85" i="47" s="1"/>
  <c r="E86" i="47"/>
  <c r="AX86" i="47" s="1"/>
  <c r="E87" i="47"/>
  <c r="E88" i="47"/>
  <c r="E89" i="47"/>
  <c r="AX89" i="47" s="1"/>
  <c r="E90" i="47"/>
  <c r="E91" i="47"/>
  <c r="AX91" i="47" s="1"/>
  <c r="E92" i="47"/>
  <c r="AX92" i="47" s="1"/>
  <c r="E93" i="47"/>
  <c r="E94" i="47"/>
  <c r="E95" i="47"/>
  <c r="AX95" i="47" s="1"/>
  <c r="E96" i="47"/>
  <c r="E97" i="47"/>
  <c r="E98" i="47"/>
  <c r="E99" i="47"/>
  <c r="AX99" i="47" s="1"/>
  <c r="E100" i="47"/>
  <c r="AX100" i="47" s="1"/>
  <c r="E101" i="47"/>
  <c r="E102" i="47"/>
  <c r="E103" i="47"/>
  <c r="AX103" i="47" s="1"/>
  <c r="E104" i="47"/>
  <c r="E105" i="47"/>
  <c r="E106" i="47"/>
  <c r="AX106" i="47" s="1"/>
  <c r="E107" i="47"/>
  <c r="AX107" i="47" s="1"/>
  <c r="E108" i="47"/>
  <c r="E109" i="47"/>
  <c r="AX109" i="47" s="1"/>
  <c r="E110" i="47"/>
  <c r="E111" i="47"/>
  <c r="AX111" i="47" s="1"/>
  <c r="E112" i="47"/>
  <c r="E113" i="47"/>
  <c r="AX113" i="47" s="1"/>
  <c r="E114" i="47"/>
  <c r="AX114" i="47" s="1"/>
  <c r="E115" i="47"/>
  <c r="AX115" i="47" s="1"/>
  <c r="E116" i="47"/>
  <c r="AX116" i="47" s="1"/>
  <c r="E117" i="47"/>
  <c r="E118" i="47"/>
  <c r="AX118" i="47" s="1"/>
  <c r="E119" i="47"/>
  <c r="AX119" i="47" s="1"/>
  <c r="E120" i="47"/>
  <c r="E121" i="47"/>
  <c r="AX121" i="47" s="1"/>
  <c r="E122" i="47"/>
  <c r="AX122" i="47" s="1"/>
  <c r="E123" i="47"/>
  <c r="E124" i="47"/>
  <c r="AX124" i="47" s="1"/>
  <c r="E125" i="47"/>
  <c r="E126" i="47"/>
  <c r="E127" i="47"/>
  <c r="AX127" i="47" s="1"/>
  <c r="E128" i="47"/>
  <c r="E129" i="47"/>
  <c r="H3" i="47"/>
  <c r="J3" i="47" s="1"/>
  <c r="H4" i="47"/>
  <c r="J4" i="47" s="1"/>
  <c r="L4" i="47" s="1"/>
  <c r="H5" i="47"/>
  <c r="J5" i="47" s="1"/>
  <c r="L5" i="47" s="1"/>
  <c r="H6" i="47"/>
  <c r="J6" i="47" s="1"/>
  <c r="H7" i="47"/>
  <c r="J7" i="47" s="1"/>
  <c r="H8" i="47"/>
  <c r="J8" i="47" s="1"/>
  <c r="H9" i="47"/>
  <c r="J9" i="47" s="1"/>
  <c r="L9" i="47" s="1"/>
  <c r="H10" i="47"/>
  <c r="J10" i="47" s="1"/>
  <c r="H11" i="47"/>
  <c r="J11" i="47" s="1"/>
  <c r="N11" i="47" s="1"/>
  <c r="H12" i="47"/>
  <c r="J12" i="47" s="1"/>
  <c r="M12" i="47" s="1"/>
  <c r="H13" i="47"/>
  <c r="J13" i="47" s="1"/>
  <c r="N13" i="47" s="1"/>
  <c r="H14" i="47"/>
  <c r="J14" i="47" s="1"/>
  <c r="H15" i="47"/>
  <c r="J15" i="47" s="1"/>
  <c r="H16" i="47"/>
  <c r="H17" i="47"/>
  <c r="J17" i="47" s="1"/>
  <c r="L17" i="47" s="1"/>
  <c r="H18" i="47"/>
  <c r="J18" i="47" s="1"/>
  <c r="H19" i="47"/>
  <c r="J19" i="47" s="1"/>
  <c r="H20" i="47"/>
  <c r="J20" i="47" s="1"/>
  <c r="N20" i="47" s="1"/>
  <c r="H21" i="47"/>
  <c r="J21" i="47" s="1"/>
  <c r="M21" i="47" s="1"/>
  <c r="AG21" i="47" s="1"/>
  <c r="H22" i="47"/>
  <c r="J22" i="47" s="1"/>
  <c r="L22" i="47" s="1"/>
  <c r="H23" i="47"/>
  <c r="J23" i="47" s="1"/>
  <c r="H24" i="47"/>
  <c r="H25" i="47"/>
  <c r="J25" i="47" s="1"/>
  <c r="L25" i="47" s="1"/>
  <c r="H26" i="47"/>
  <c r="J26" i="47" s="1"/>
  <c r="L26" i="47" s="1"/>
  <c r="H27" i="47"/>
  <c r="J27" i="47" s="1"/>
  <c r="H28" i="47"/>
  <c r="J28" i="47" s="1"/>
  <c r="N28" i="47" s="1"/>
  <c r="H29" i="47"/>
  <c r="J29" i="47" s="1"/>
  <c r="L29" i="47" s="1"/>
  <c r="H30" i="47"/>
  <c r="J30" i="47" s="1"/>
  <c r="H31" i="47"/>
  <c r="J31" i="47" s="1"/>
  <c r="M31" i="47" s="1"/>
  <c r="H32" i="47"/>
  <c r="H33" i="47"/>
  <c r="J33" i="47" s="1"/>
  <c r="L33" i="47" s="1"/>
  <c r="H34" i="47"/>
  <c r="J34" i="47" s="1"/>
  <c r="H35" i="47"/>
  <c r="J35" i="47" s="1"/>
  <c r="U35" i="47" s="1"/>
  <c r="H36" i="47"/>
  <c r="J36" i="47" s="1"/>
  <c r="N36" i="47" s="1"/>
  <c r="H37" i="47"/>
  <c r="J37" i="47" s="1"/>
  <c r="H38" i="47"/>
  <c r="J38" i="47" s="1"/>
  <c r="N38" i="47" s="1"/>
  <c r="H39" i="47"/>
  <c r="J39" i="47" s="1"/>
  <c r="H40" i="47"/>
  <c r="J40" i="47" s="1"/>
  <c r="H41" i="47"/>
  <c r="J41" i="47" s="1"/>
  <c r="H42" i="47"/>
  <c r="J42" i="47" s="1"/>
  <c r="M42" i="47" s="1"/>
  <c r="H43" i="47"/>
  <c r="J43" i="47" s="1"/>
  <c r="L43" i="47" s="1"/>
  <c r="H44" i="47"/>
  <c r="J44" i="47" s="1"/>
  <c r="H45" i="47"/>
  <c r="J45" i="47" s="1"/>
  <c r="H46" i="47"/>
  <c r="J46" i="47" s="1"/>
  <c r="H47" i="47"/>
  <c r="J47" i="47" s="1"/>
  <c r="H48" i="47"/>
  <c r="J48" i="47" s="1"/>
  <c r="L48" i="47" s="1"/>
  <c r="H49" i="47"/>
  <c r="J49" i="47" s="1"/>
  <c r="M49" i="47" s="1"/>
  <c r="H50" i="47"/>
  <c r="J50" i="47" s="1"/>
  <c r="M50" i="47" s="1"/>
  <c r="H51" i="47"/>
  <c r="J51" i="47" s="1"/>
  <c r="H52" i="47"/>
  <c r="J52" i="47" s="1"/>
  <c r="H53" i="47"/>
  <c r="J53" i="47" s="1"/>
  <c r="M53" i="47" s="1"/>
  <c r="H54" i="47"/>
  <c r="J54" i="47" s="1"/>
  <c r="M54" i="47" s="1"/>
  <c r="H55" i="47"/>
  <c r="J55" i="47" s="1"/>
  <c r="H56" i="47"/>
  <c r="J56" i="47" s="1"/>
  <c r="H57" i="47"/>
  <c r="J57" i="47" s="1"/>
  <c r="H58" i="47"/>
  <c r="J58" i="47" s="1"/>
  <c r="M58" i="47" s="1"/>
  <c r="H59" i="47"/>
  <c r="J59" i="47" s="1"/>
  <c r="S59" i="47" s="1"/>
  <c r="H60" i="47"/>
  <c r="J60" i="47" s="1"/>
  <c r="N60" i="47" s="1"/>
  <c r="H61" i="47"/>
  <c r="J61" i="47" s="1"/>
  <c r="H62" i="47"/>
  <c r="J62" i="47" s="1"/>
  <c r="H63" i="47"/>
  <c r="J63" i="47"/>
  <c r="M63" i="47" s="1"/>
  <c r="H64" i="47"/>
  <c r="H65" i="47"/>
  <c r="J65" i="47" s="1"/>
  <c r="P65" i="47" s="1"/>
  <c r="H66" i="47"/>
  <c r="J66" i="47" s="1"/>
  <c r="M66" i="47" s="1"/>
  <c r="H67" i="47"/>
  <c r="J67" i="47" s="1"/>
  <c r="N67" i="47" s="1"/>
  <c r="H68" i="47"/>
  <c r="J68" i="47" s="1"/>
  <c r="H69" i="47"/>
  <c r="J69" i="47" s="1"/>
  <c r="H70" i="47"/>
  <c r="H71" i="47"/>
  <c r="J71" i="47" s="1"/>
  <c r="N71" i="47" s="1"/>
  <c r="H72" i="47"/>
  <c r="H73" i="47"/>
  <c r="J73" i="47" s="1"/>
  <c r="M73" i="47" s="1"/>
  <c r="H74" i="47"/>
  <c r="J74" i="47" s="1"/>
  <c r="S74" i="47" s="1"/>
  <c r="H75" i="47"/>
  <c r="H76" i="47"/>
  <c r="J76" i="47" s="1"/>
  <c r="H77" i="47"/>
  <c r="J77" i="47" s="1"/>
  <c r="H78" i="47"/>
  <c r="J78" i="47" s="1"/>
  <c r="H79" i="47"/>
  <c r="J79" i="47" s="1"/>
  <c r="M79" i="47" s="1"/>
  <c r="H80" i="47"/>
  <c r="J80" i="47" s="1"/>
  <c r="H81" i="47"/>
  <c r="J81" i="47" s="1"/>
  <c r="N81" i="47" s="1"/>
  <c r="H82" i="47"/>
  <c r="J82" i="47" s="1"/>
  <c r="N82" i="47" s="1"/>
  <c r="H83" i="47"/>
  <c r="J83" i="47" s="1"/>
  <c r="H84" i="47"/>
  <c r="J84" i="47" s="1"/>
  <c r="H85" i="47"/>
  <c r="J85" i="47" s="1"/>
  <c r="N85" i="47" s="1"/>
  <c r="H86" i="47"/>
  <c r="H87" i="47"/>
  <c r="J87" i="47" s="1"/>
  <c r="L87" i="47" s="1"/>
  <c r="H88" i="47"/>
  <c r="H89" i="47"/>
  <c r="J89" i="47" s="1"/>
  <c r="H90" i="47"/>
  <c r="J90" i="47" s="1"/>
  <c r="H91" i="47"/>
  <c r="J91" i="47" s="1"/>
  <c r="N91" i="47" s="1"/>
  <c r="H92" i="47"/>
  <c r="J92" i="47" s="1"/>
  <c r="H93" i="47"/>
  <c r="H94" i="47"/>
  <c r="J94" i="47" s="1"/>
  <c r="H95" i="47"/>
  <c r="J95" i="47" s="1"/>
  <c r="H96" i="47"/>
  <c r="J96" i="47" s="1"/>
  <c r="H97" i="47"/>
  <c r="J97" i="47" s="1"/>
  <c r="H98" i="47"/>
  <c r="J98" i="47" s="1"/>
  <c r="N98" i="47" s="1"/>
  <c r="H99" i="47"/>
  <c r="J99" i="47" s="1"/>
  <c r="M99" i="47" s="1"/>
  <c r="H100" i="47"/>
  <c r="J100" i="47" s="1"/>
  <c r="M100" i="47" s="1"/>
  <c r="H101" i="47"/>
  <c r="H102" i="47"/>
  <c r="J102" i="47" s="1"/>
  <c r="H103" i="47"/>
  <c r="J103" i="47" s="1"/>
  <c r="M103" i="47" s="1"/>
  <c r="H104" i="47"/>
  <c r="J104" i="47" s="1"/>
  <c r="H105" i="47"/>
  <c r="J105" i="47" s="1"/>
  <c r="H106" i="47"/>
  <c r="J106" i="47" s="1"/>
  <c r="N106" i="47" s="1"/>
  <c r="H107" i="47"/>
  <c r="J107" i="47" s="1"/>
  <c r="L107" i="47" s="1"/>
  <c r="H108" i="47"/>
  <c r="J108" i="47" s="1"/>
  <c r="H109" i="47"/>
  <c r="H110" i="47"/>
  <c r="J110" i="47" s="1"/>
  <c r="L110" i="47" s="1"/>
  <c r="H111" i="47"/>
  <c r="J111" i="47" s="1"/>
  <c r="H112" i="47"/>
  <c r="J112" i="47" s="1"/>
  <c r="H113" i="47"/>
  <c r="J113" i="47" s="1"/>
  <c r="L113" i="47" s="1"/>
  <c r="H114" i="47"/>
  <c r="J114" i="47" s="1"/>
  <c r="L114" i="47" s="1"/>
  <c r="H115" i="47"/>
  <c r="J115" i="47" s="1"/>
  <c r="H116" i="47"/>
  <c r="H117" i="47"/>
  <c r="J117" i="47" s="1"/>
  <c r="N117" i="47" s="1"/>
  <c r="H118" i="47"/>
  <c r="J118" i="47" s="1"/>
  <c r="H119" i="47"/>
  <c r="J119" i="47" s="1"/>
  <c r="H120" i="47"/>
  <c r="J120" i="47" s="1"/>
  <c r="H121" i="47"/>
  <c r="J121" i="47" s="1"/>
  <c r="AB121" i="47" s="1"/>
  <c r="H122" i="47"/>
  <c r="J122" i="47" s="1"/>
  <c r="L122" i="47" s="1"/>
  <c r="H123" i="47"/>
  <c r="J123" i="47" s="1"/>
  <c r="H124" i="47"/>
  <c r="J124" i="47" s="1"/>
  <c r="H125" i="47"/>
  <c r="J125" i="47" s="1"/>
  <c r="M125" i="47" s="1"/>
  <c r="H126" i="47"/>
  <c r="J126" i="47" s="1"/>
  <c r="H127" i="47"/>
  <c r="J127" i="47" s="1"/>
  <c r="N127" i="47" s="1"/>
  <c r="H128" i="47"/>
  <c r="J128" i="47" s="1"/>
  <c r="H129" i="47"/>
  <c r="J129" i="47" s="1"/>
  <c r="M129" i="47" s="1"/>
  <c r="H2" i="47"/>
  <c r="J2" i="47" s="1"/>
  <c r="W2" i="47" s="1"/>
  <c r="AE145" i="47" a="1"/>
  <c r="AE145" i="47" s="1"/>
  <c r="AE144" i="47" a="1"/>
  <c r="AE144" i="47" s="1"/>
  <c r="AE143" i="47" a="1"/>
  <c r="AE143" i="47" s="1"/>
  <c r="AE142" i="47" a="1"/>
  <c r="AE142" i="47" s="1"/>
  <c r="AE141" i="47" a="1"/>
  <c r="AE141" i="47" s="1"/>
  <c r="AE140" i="47" a="1"/>
  <c r="AE140" i="47" s="1"/>
  <c r="AE139" i="47" a="1"/>
  <c r="AE139" i="47" s="1"/>
  <c r="AE138" i="47" a="1"/>
  <c r="AE138" i="47" s="1"/>
  <c r="AE137" i="47" a="1"/>
  <c r="AE137" i="47" s="1"/>
  <c r="AE136" i="47" a="1"/>
  <c r="AE136" i="47" s="1"/>
  <c r="AE135" i="47" a="1"/>
  <c r="AE135" i="47" s="1"/>
  <c r="AE134" i="47" a="1"/>
  <c r="AE134" i="47" s="1"/>
  <c r="AE133" i="47" a="1"/>
  <c r="AE133" i="47" s="1"/>
  <c r="AE132" i="47" a="1"/>
  <c r="AE132" i="47" s="1"/>
  <c r="AE131" i="47" a="1"/>
  <c r="AE131" i="47" s="1"/>
  <c r="AE130" i="47" a="1"/>
  <c r="AE130" i="47" s="1"/>
  <c r="AT129" i="47"/>
  <c r="AR129" i="47"/>
  <c r="AO129" i="47"/>
  <c r="AT128" i="47"/>
  <c r="AR128" i="47"/>
  <c r="AO128" i="47"/>
  <c r="AT127" i="47"/>
  <c r="AR127" i="47"/>
  <c r="AO127" i="47"/>
  <c r="AT126" i="47"/>
  <c r="AR126" i="47"/>
  <c r="AO126" i="47"/>
  <c r="AT125" i="47"/>
  <c r="AR125" i="47"/>
  <c r="AO125" i="47"/>
  <c r="AT124" i="47"/>
  <c r="AR124" i="47"/>
  <c r="AO124" i="47"/>
  <c r="AT123" i="47"/>
  <c r="AR123" i="47"/>
  <c r="AO123" i="47"/>
  <c r="AT122" i="47"/>
  <c r="AR122" i="47"/>
  <c r="AO122" i="47"/>
  <c r="AT121" i="47"/>
  <c r="AR121" i="47"/>
  <c r="AO121" i="47"/>
  <c r="AT120" i="47"/>
  <c r="AR120" i="47"/>
  <c r="AO120" i="47"/>
  <c r="AT119" i="47"/>
  <c r="AR119" i="47"/>
  <c r="AO119" i="47"/>
  <c r="AT118" i="47"/>
  <c r="AR118" i="47"/>
  <c r="AO118" i="47"/>
  <c r="AT117" i="47"/>
  <c r="AR117" i="47"/>
  <c r="AO117" i="47"/>
  <c r="AT116" i="47"/>
  <c r="AR116" i="47"/>
  <c r="AO116" i="47"/>
  <c r="J116" i="47"/>
  <c r="AT115" i="47"/>
  <c r="AR115" i="47"/>
  <c r="AO115" i="47"/>
  <c r="AT114" i="47"/>
  <c r="AR114" i="47"/>
  <c r="AO114" i="47"/>
  <c r="AT113" i="47"/>
  <c r="AR113" i="47"/>
  <c r="AO113" i="47"/>
  <c r="AT112" i="47"/>
  <c r="AR112" i="47"/>
  <c r="AO112" i="47"/>
  <c r="AT111" i="47"/>
  <c r="AR111" i="47"/>
  <c r="AO111" i="47"/>
  <c r="AT110" i="47"/>
  <c r="AR110" i="47"/>
  <c r="AO110" i="47"/>
  <c r="AT109" i="47"/>
  <c r="AR109" i="47"/>
  <c r="AO109" i="47"/>
  <c r="J109" i="47"/>
  <c r="M109" i="47" s="1"/>
  <c r="AT108" i="47"/>
  <c r="AR108" i="47"/>
  <c r="AO108" i="47"/>
  <c r="AT107" i="47"/>
  <c r="AR107" i="47"/>
  <c r="AO107" i="47"/>
  <c r="AT106" i="47"/>
  <c r="AR106" i="47"/>
  <c r="AO106" i="47"/>
  <c r="AT105" i="47"/>
  <c r="AR105" i="47"/>
  <c r="AO105" i="47"/>
  <c r="AT104" i="47"/>
  <c r="AR104" i="47"/>
  <c r="AO104" i="47"/>
  <c r="AT103" i="47"/>
  <c r="AR103" i="47"/>
  <c r="AO103" i="47"/>
  <c r="AT102" i="47"/>
  <c r="AR102" i="47"/>
  <c r="AO102" i="47"/>
  <c r="AT101" i="47"/>
  <c r="AR101" i="47"/>
  <c r="AO101" i="47"/>
  <c r="J101" i="47"/>
  <c r="N101" i="47" s="1"/>
  <c r="AT100" i="47"/>
  <c r="AR100" i="47"/>
  <c r="AO100" i="47"/>
  <c r="F100" i="47"/>
  <c r="G100" i="47" s="1"/>
  <c r="AT99" i="47"/>
  <c r="AR99" i="47"/>
  <c r="AO99" i="47"/>
  <c r="AT98" i="47"/>
  <c r="AR98" i="47"/>
  <c r="AO98" i="47"/>
  <c r="AT97" i="47"/>
  <c r="AR97" i="47"/>
  <c r="AO97" i="47"/>
  <c r="AT96" i="47"/>
  <c r="AR96" i="47"/>
  <c r="AO96" i="47"/>
  <c r="AT95" i="47"/>
  <c r="AR95" i="47"/>
  <c r="AO95" i="47"/>
  <c r="AT94" i="47"/>
  <c r="AR94" i="47"/>
  <c r="AO94" i="47"/>
  <c r="AT93" i="47"/>
  <c r="AR93" i="47"/>
  <c r="AO93" i="47"/>
  <c r="J93" i="47"/>
  <c r="L93" i="47" s="1"/>
  <c r="AT92" i="47"/>
  <c r="AR92" i="47"/>
  <c r="AO92" i="47"/>
  <c r="AT91" i="47"/>
  <c r="AR91" i="47"/>
  <c r="AO91" i="47"/>
  <c r="AT90" i="47"/>
  <c r="AR90" i="47"/>
  <c r="AO90" i="47"/>
  <c r="AT89" i="47"/>
  <c r="AR89" i="47"/>
  <c r="AO89" i="47"/>
  <c r="AT88" i="47"/>
  <c r="AR88" i="47"/>
  <c r="AO88" i="47"/>
  <c r="J88" i="47"/>
  <c r="N88" i="47" s="1"/>
  <c r="AT87" i="47"/>
  <c r="AR87" i="47"/>
  <c r="AO87" i="47"/>
  <c r="A87" i="47"/>
  <c r="AT86" i="47"/>
  <c r="AR86" i="47"/>
  <c r="AO86" i="47"/>
  <c r="J86" i="47"/>
  <c r="N86" i="47" s="1"/>
  <c r="F86" i="47"/>
  <c r="G86" i="47" s="1"/>
  <c r="R86" i="47" s="1"/>
  <c r="AT85" i="47"/>
  <c r="AR85" i="47"/>
  <c r="AO85" i="47"/>
  <c r="AT84" i="47"/>
  <c r="AR84" i="47"/>
  <c r="AO84" i="47"/>
  <c r="AT83" i="47"/>
  <c r="AR83" i="47"/>
  <c r="AO83" i="47"/>
  <c r="AT82" i="47"/>
  <c r="AR82" i="47"/>
  <c r="AO82" i="47"/>
  <c r="AT81" i="47"/>
  <c r="AR81" i="47"/>
  <c r="AO81" i="47"/>
  <c r="AT80" i="47"/>
  <c r="AR80" i="47"/>
  <c r="AO80" i="47"/>
  <c r="AT79" i="47"/>
  <c r="AR79" i="47"/>
  <c r="AO79" i="47"/>
  <c r="F79" i="47"/>
  <c r="G79" i="47" s="1"/>
  <c r="AB79" i="47" s="1"/>
  <c r="AT78" i="47"/>
  <c r="AR78" i="47"/>
  <c r="AO78" i="47"/>
  <c r="AT77" i="47"/>
  <c r="AR77" i="47"/>
  <c r="AO77" i="47"/>
  <c r="AT76" i="47"/>
  <c r="AR76" i="47"/>
  <c r="AO76" i="47"/>
  <c r="AT75" i="47"/>
  <c r="AR75" i="47"/>
  <c r="AO75" i="47"/>
  <c r="J75" i="47"/>
  <c r="N75" i="47" s="1"/>
  <c r="AT74" i="47"/>
  <c r="AR74" i="47"/>
  <c r="AO74" i="47"/>
  <c r="AT73" i="47"/>
  <c r="AR73" i="47"/>
  <c r="AO73" i="47"/>
  <c r="AT72" i="47"/>
  <c r="AR72" i="47"/>
  <c r="AO72" i="47"/>
  <c r="J72" i="47"/>
  <c r="M72" i="47" s="1"/>
  <c r="AT71" i="47"/>
  <c r="AO71" i="47"/>
  <c r="F71" i="47"/>
  <c r="G71" i="47" s="1"/>
  <c r="AT70" i="47"/>
  <c r="AO70" i="47"/>
  <c r="J70" i="47"/>
  <c r="AT69" i="47"/>
  <c r="AO69" i="47"/>
  <c r="AT68" i="47"/>
  <c r="AO68" i="47"/>
  <c r="AT67" i="47"/>
  <c r="AO67" i="47"/>
  <c r="AT66" i="47"/>
  <c r="AO66" i="47"/>
  <c r="F66" i="47"/>
  <c r="G66" i="47" s="1"/>
  <c r="Y66" i="47" s="1"/>
  <c r="AT65" i="47"/>
  <c r="F65" i="47"/>
  <c r="G65" i="47" s="1"/>
  <c r="AT64" i="47"/>
  <c r="J64" i="47"/>
  <c r="M64" i="47" s="1"/>
  <c r="AT63" i="47"/>
  <c r="AT62" i="47"/>
  <c r="AT61" i="47"/>
  <c r="AT60" i="47"/>
  <c r="AT59" i="47"/>
  <c r="AT58" i="47"/>
  <c r="AT57" i="47"/>
  <c r="AH57" i="47"/>
  <c r="AT56" i="47"/>
  <c r="AT55" i="47"/>
  <c r="AH55" i="47"/>
  <c r="F55" i="47"/>
  <c r="G55" i="47" s="1"/>
  <c r="AT54" i="47"/>
  <c r="AT53" i="47"/>
  <c r="AT52" i="47"/>
  <c r="AT51" i="47"/>
  <c r="AT50" i="47"/>
  <c r="AT49" i="47"/>
  <c r="AJ49" i="47"/>
  <c r="AL49" i="47" s="1"/>
  <c r="AT48" i="47"/>
  <c r="AJ48" i="47"/>
  <c r="AL48" i="47" s="1"/>
  <c r="AT47" i="47"/>
  <c r="AJ47" i="47"/>
  <c r="AL47" i="47" s="1"/>
  <c r="AT46" i="47"/>
  <c r="AJ46" i="47"/>
  <c r="AL46" i="47" s="1"/>
  <c r="AT45" i="47"/>
  <c r="AJ45" i="47"/>
  <c r="AL45" i="47" s="1"/>
  <c r="AT44" i="47"/>
  <c r="AJ44" i="47"/>
  <c r="AL44" i="47" s="1"/>
  <c r="AT43" i="47"/>
  <c r="AJ43" i="47"/>
  <c r="AL43" i="47" s="1"/>
  <c r="F43" i="47"/>
  <c r="G43" i="47" s="1"/>
  <c r="D43" i="47"/>
  <c r="AH43" i="47" s="1"/>
  <c r="A43" i="47"/>
  <c r="AT42" i="47"/>
  <c r="AJ42" i="47"/>
  <c r="AL42" i="47" s="1"/>
  <c r="AT41" i="47"/>
  <c r="AJ41" i="47"/>
  <c r="AK41" i="47" s="1"/>
  <c r="AT40" i="47"/>
  <c r="AJ40" i="47"/>
  <c r="AK40" i="47" s="1"/>
  <c r="AT39" i="47"/>
  <c r="AJ39" i="47"/>
  <c r="AK39" i="47" s="1"/>
  <c r="AT38" i="47"/>
  <c r="AJ38" i="47"/>
  <c r="AK38" i="47" s="1"/>
  <c r="AT37" i="47"/>
  <c r="AJ37" i="47"/>
  <c r="AK37" i="47" s="1"/>
  <c r="AT36" i="47"/>
  <c r="AJ36" i="47"/>
  <c r="AK36" i="47" s="1"/>
  <c r="AT35" i="47"/>
  <c r="AJ35" i="47"/>
  <c r="AK35" i="47" s="1"/>
  <c r="F35" i="47"/>
  <c r="G35" i="47" s="1"/>
  <c r="AU35" i="47" s="1"/>
  <c r="AH35" i="47"/>
  <c r="AT34" i="47"/>
  <c r="AJ34" i="47"/>
  <c r="AK34" i="47"/>
  <c r="F34" i="47"/>
  <c r="G34" i="47" s="1"/>
  <c r="P34" i="47" s="1"/>
  <c r="AT33" i="47"/>
  <c r="AT32" i="47"/>
  <c r="J32" i="47"/>
  <c r="AT31" i="47"/>
  <c r="AT30" i="47"/>
  <c r="AT29" i="47"/>
  <c r="AT28" i="47"/>
  <c r="AT27" i="47"/>
  <c r="AT26" i="47"/>
  <c r="AT25" i="47"/>
  <c r="AO25" i="47"/>
  <c r="AT24" i="47"/>
  <c r="AO24" i="47"/>
  <c r="J24" i="47"/>
  <c r="N24" i="47" s="1"/>
  <c r="AT23" i="47"/>
  <c r="AO23" i="47"/>
  <c r="AT22" i="47"/>
  <c r="AO22" i="47"/>
  <c r="AT21" i="47"/>
  <c r="AO21" i="47"/>
  <c r="AH21" i="47"/>
  <c r="D21" i="47"/>
  <c r="AT20" i="47"/>
  <c r="AO20" i="47"/>
  <c r="AT19" i="47"/>
  <c r="AO19" i="47"/>
  <c r="F19" i="47"/>
  <c r="G19" i="47" s="1"/>
  <c r="AH19" i="47"/>
  <c r="AT18" i="47"/>
  <c r="AO18" i="47"/>
  <c r="F18" i="47"/>
  <c r="G18" i="47" s="1"/>
  <c r="AT17" i="47"/>
  <c r="AO17" i="47"/>
  <c r="AT16" i="47"/>
  <c r="AO16" i="47"/>
  <c r="J16" i="47"/>
  <c r="L16" i="47" s="1"/>
  <c r="AT15" i="47"/>
  <c r="AO15" i="47"/>
  <c r="AT14" i="47"/>
  <c r="AO14" i="47"/>
  <c r="A14" i="47"/>
  <c r="AT13" i="47"/>
  <c r="AO13" i="47"/>
  <c r="F13" i="47"/>
  <c r="G13" i="47" s="1"/>
  <c r="U13" i="47" s="1"/>
  <c r="D13" i="47"/>
  <c r="AT12" i="47"/>
  <c r="AO12" i="47"/>
  <c r="AT11" i="47"/>
  <c r="AO11" i="47"/>
  <c r="F11" i="47"/>
  <c r="G11" i="47" s="1"/>
  <c r="AB11" i="47" s="1"/>
  <c r="A11" i="47"/>
  <c r="AT10" i="47"/>
  <c r="AO10" i="47"/>
  <c r="AT9" i="47"/>
  <c r="AO9" i="47"/>
  <c r="AT8" i="47"/>
  <c r="AO8" i="47"/>
  <c r="AT7" i="47"/>
  <c r="AO7" i="47"/>
  <c r="AT6" i="47"/>
  <c r="AO6" i="47"/>
  <c r="AT5" i="47"/>
  <c r="AO5" i="47"/>
  <c r="AT4" i="47"/>
  <c r="AO4" i="47"/>
  <c r="AT3" i="47"/>
  <c r="AO3" i="47"/>
  <c r="AH3" i="47"/>
  <c r="AT2" i="47"/>
  <c r="AO2" i="47"/>
  <c r="AC2" i="47"/>
  <c r="F2" i="47"/>
  <c r="G2" i="47" s="1"/>
  <c r="P2" i="47" s="1"/>
  <c r="AH2" i="47"/>
  <c r="H3" i="46"/>
  <c r="J3" i="46" s="1"/>
  <c r="H4" i="46"/>
  <c r="J4" i="46" s="1"/>
  <c r="H5" i="46"/>
  <c r="H6" i="46"/>
  <c r="J6" i="46" s="1"/>
  <c r="H7" i="46"/>
  <c r="J7" i="46" s="1"/>
  <c r="H8" i="46"/>
  <c r="J8" i="46" s="1"/>
  <c r="L8" i="46" s="1"/>
  <c r="H9" i="46"/>
  <c r="J9" i="46" s="1"/>
  <c r="L9" i="46" s="1"/>
  <c r="H10" i="46"/>
  <c r="H11" i="46"/>
  <c r="J11" i="46" s="1"/>
  <c r="H12" i="46"/>
  <c r="J12" i="46" s="1"/>
  <c r="H13" i="46"/>
  <c r="J13" i="46" s="1"/>
  <c r="H14" i="46"/>
  <c r="J14" i="46" s="1"/>
  <c r="M14" i="46" s="1"/>
  <c r="AG14" i="46" s="1"/>
  <c r="H15" i="46"/>
  <c r="H16" i="46"/>
  <c r="J16" i="46" s="1"/>
  <c r="H17" i="46"/>
  <c r="J17" i="46" s="1"/>
  <c r="H18" i="46"/>
  <c r="H19" i="46"/>
  <c r="J19" i="46" s="1"/>
  <c r="H20" i="46"/>
  <c r="J20" i="46" s="1"/>
  <c r="N20" i="46" s="1"/>
  <c r="H21" i="46"/>
  <c r="J21" i="46" s="1"/>
  <c r="H22" i="46"/>
  <c r="H23" i="46"/>
  <c r="H24" i="46"/>
  <c r="H25" i="46"/>
  <c r="J25" i="46" s="1"/>
  <c r="H26" i="46"/>
  <c r="J26" i="46" s="1"/>
  <c r="H27" i="46"/>
  <c r="J27" i="46" s="1"/>
  <c r="L27" i="46" s="1"/>
  <c r="H28" i="46"/>
  <c r="H29" i="46"/>
  <c r="H30" i="46"/>
  <c r="J30" i="46" s="1"/>
  <c r="N30" i="46" s="1"/>
  <c r="H31" i="46"/>
  <c r="J31" i="46" s="1"/>
  <c r="H32" i="46"/>
  <c r="H33" i="46"/>
  <c r="J33" i="46" s="1"/>
  <c r="H34" i="46"/>
  <c r="H35" i="46"/>
  <c r="J35" i="46" s="1"/>
  <c r="H36" i="46"/>
  <c r="J36" i="46" s="1"/>
  <c r="H37" i="46"/>
  <c r="H38" i="46"/>
  <c r="J38" i="46" s="1"/>
  <c r="H39" i="46"/>
  <c r="H40" i="46"/>
  <c r="H41" i="46"/>
  <c r="J41" i="46" s="1"/>
  <c r="H42" i="46"/>
  <c r="J42" i="46" s="1"/>
  <c r="H43" i="46"/>
  <c r="J43" i="46" s="1"/>
  <c r="H44" i="46"/>
  <c r="J44" i="46" s="1"/>
  <c r="H45" i="46"/>
  <c r="H46" i="46"/>
  <c r="J46" i="46" s="1"/>
  <c r="H47" i="46"/>
  <c r="H48" i="46"/>
  <c r="J48" i="46" s="1"/>
  <c r="N48" i="46" s="1"/>
  <c r="H49" i="46"/>
  <c r="J49" i="46" s="1"/>
  <c r="H50" i="46"/>
  <c r="H51" i="46"/>
  <c r="J51" i="46" s="1"/>
  <c r="H52" i="46"/>
  <c r="J52" i="46" s="1"/>
  <c r="L52" i="46" s="1"/>
  <c r="H53" i="46"/>
  <c r="H54" i="46"/>
  <c r="J54" i="46" s="1"/>
  <c r="N54" i="46" s="1"/>
  <c r="H55" i="46"/>
  <c r="H56" i="46"/>
  <c r="J56" i="46" s="1"/>
  <c r="N56" i="46" s="1"/>
  <c r="H57" i="46"/>
  <c r="J57" i="46" s="1"/>
  <c r="M57" i="46" s="1"/>
  <c r="H58" i="46"/>
  <c r="H59" i="46"/>
  <c r="J59" i="46" s="1"/>
  <c r="H60" i="46"/>
  <c r="H61" i="46"/>
  <c r="H62" i="46"/>
  <c r="J62" i="46" s="1"/>
  <c r="H63" i="46"/>
  <c r="H64" i="46"/>
  <c r="J64" i="46" s="1"/>
  <c r="M64" i="46" s="1"/>
  <c r="AG64" i="46" s="1"/>
  <c r="H65" i="46"/>
  <c r="J65" i="46" s="1"/>
  <c r="H66" i="46"/>
  <c r="J66" i="46" s="1"/>
  <c r="L66" i="46" s="1"/>
  <c r="H67" i="46"/>
  <c r="J67" i="46" s="1"/>
  <c r="L67" i="46" s="1"/>
  <c r="H68" i="46"/>
  <c r="J68" i="46" s="1"/>
  <c r="N68" i="46" s="1"/>
  <c r="H69" i="46"/>
  <c r="H70" i="46"/>
  <c r="J70" i="46" s="1"/>
  <c r="H71" i="46"/>
  <c r="H72" i="46"/>
  <c r="J72" i="46" s="1"/>
  <c r="L72" i="46" s="1"/>
  <c r="H73" i="46"/>
  <c r="J73" i="46" s="1"/>
  <c r="M73" i="46" s="1"/>
  <c r="H74" i="46"/>
  <c r="H75" i="46"/>
  <c r="J75" i="46" s="1"/>
  <c r="H76" i="46"/>
  <c r="H77" i="46"/>
  <c r="J77" i="46" s="1"/>
  <c r="H78" i="46"/>
  <c r="J78" i="46" s="1"/>
  <c r="N78" i="46" s="1"/>
  <c r="H79" i="46"/>
  <c r="H80" i="46"/>
  <c r="J80" i="46" s="1"/>
  <c r="N80" i="46" s="1"/>
  <c r="H81" i="46"/>
  <c r="J81" i="46" s="1"/>
  <c r="H82" i="46"/>
  <c r="H83" i="46"/>
  <c r="J83" i="46" s="1"/>
  <c r="M83" i="46" s="1"/>
  <c r="H84" i="46"/>
  <c r="J84" i="46" s="1"/>
  <c r="H85" i="46"/>
  <c r="J85" i="46" s="1"/>
  <c r="N85" i="46" s="1"/>
  <c r="H86" i="46"/>
  <c r="J86" i="46" s="1"/>
  <c r="N86" i="46" s="1"/>
  <c r="H87" i="46"/>
  <c r="H88" i="46"/>
  <c r="H89" i="46"/>
  <c r="J89" i="46" s="1"/>
  <c r="H90" i="46"/>
  <c r="H91" i="46"/>
  <c r="J91" i="46" s="1"/>
  <c r="M91" i="46" s="1"/>
  <c r="H92" i="46"/>
  <c r="J92" i="46" s="1"/>
  <c r="H93" i="46"/>
  <c r="J93" i="46" s="1"/>
  <c r="H94" i="46"/>
  <c r="J94" i="46" s="1"/>
  <c r="M94" i="46" s="1"/>
  <c r="H95" i="46"/>
  <c r="J95" i="46" s="1"/>
  <c r="H96" i="46"/>
  <c r="J96" i="46" s="1"/>
  <c r="N96" i="46" s="1"/>
  <c r="H97" i="46"/>
  <c r="J97" i="46" s="1"/>
  <c r="H98" i="46"/>
  <c r="H99" i="46"/>
  <c r="J99" i="46" s="1"/>
  <c r="M99" i="46" s="1"/>
  <c r="H100" i="46"/>
  <c r="J100" i="46" s="1"/>
  <c r="H101" i="46"/>
  <c r="H102" i="46"/>
  <c r="J102" i="46" s="1"/>
  <c r="H103" i="46"/>
  <c r="H104" i="46"/>
  <c r="J104" i="46" s="1"/>
  <c r="H105" i="46"/>
  <c r="J105" i="46" s="1"/>
  <c r="H106" i="46"/>
  <c r="J106" i="46" s="1"/>
  <c r="L106" i="46" s="1"/>
  <c r="H107" i="46"/>
  <c r="J107" i="46" s="1"/>
  <c r="H108" i="46"/>
  <c r="J108" i="46" s="1"/>
  <c r="N108" i="46" s="1"/>
  <c r="H109" i="46"/>
  <c r="H110" i="46"/>
  <c r="J110" i="46" s="1"/>
  <c r="N110" i="46" s="1"/>
  <c r="H111" i="46"/>
  <c r="H112" i="46"/>
  <c r="J112" i="46" s="1"/>
  <c r="H113" i="46"/>
  <c r="J113" i="46" s="1"/>
  <c r="L113" i="46" s="1"/>
  <c r="H114" i="46"/>
  <c r="J114" i="46" s="1"/>
  <c r="M114" i="46" s="1"/>
  <c r="H115" i="46"/>
  <c r="J115" i="46" s="1"/>
  <c r="H116" i="46"/>
  <c r="J116" i="46" s="1"/>
  <c r="H117" i="46"/>
  <c r="H118" i="46"/>
  <c r="J118" i="46" s="1"/>
  <c r="H119" i="46"/>
  <c r="H120" i="46"/>
  <c r="J120" i="46" s="1"/>
  <c r="N120" i="46" s="1"/>
  <c r="H121" i="46"/>
  <c r="J121" i="46" s="1"/>
  <c r="L121" i="46" s="1"/>
  <c r="H122" i="46"/>
  <c r="J122" i="46" s="1"/>
  <c r="H123" i="46"/>
  <c r="J123" i="46" s="1"/>
  <c r="H124" i="46"/>
  <c r="H125" i="46"/>
  <c r="H126" i="46"/>
  <c r="J126" i="46" s="1"/>
  <c r="H127" i="46"/>
  <c r="H128" i="46"/>
  <c r="J128" i="46" s="1"/>
  <c r="M128" i="46" s="1"/>
  <c r="H129" i="46"/>
  <c r="J129" i="46" s="1"/>
  <c r="H2" i="46"/>
  <c r="J2" i="46" s="1"/>
  <c r="E3" i="46"/>
  <c r="AX3" i="46" s="1"/>
  <c r="E4" i="46"/>
  <c r="AX4" i="46" s="1"/>
  <c r="E5" i="46"/>
  <c r="AX5" i="46" s="1"/>
  <c r="E6" i="46"/>
  <c r="AX6" i="46" s="1"/>
  <c r="E7" i="46"/>
  <c r="AX7" i="46" s="1"/>
  <c r="E8" i="46"/>
  <c r="E9" i="46"/>
  <c r="AX9" i="46" s="1"/>
  <c r="E10" i="46"/>
  <c r="F10" i="46" s="1"/>
  <c r="E11" i="46"/>
  <c r="AX11" i="46" s="1"/>
  <c r="E12" i="46"/>
  <c r="AX12" i="46" s="1"/>
  <c r="E13" i="46"/>
  <c r="AX13" i="46" s="1"/>
  <c r="E14" i="46"/>
  <c r="AX14" i="46" s="1"/>
  <c r="E15" i="46"/>
  <c r="E16" i="46"/>
  <c r="AX16" i="46" s="1"/>
  <c r="E17" i="46"/>
  <c r="F17" i="46" s="1"/>
  <c r="E18" i="46"/>
  <c r="E19" i="46"/>
  <c r="AX19" i="46" s="1"/>
  <c r="E20" i="46"/>
  <c r="E21" i="46"/>
  <c r="AX21" i="46" s="1"/>
  <c r="E22" i="46"/>
  <c r="AX22" i="46" s="1"/>
  <c r="E23" i="46"/>
  <c r="AX23" i="46" s="1"/>
  <c r="E24" i="46"/>
  <c r="AX24" i="46" s="1"/>
  <c r="E25" i="46"/>
  <c r="E26" i="46"/>
  <c r="AX26" i="46" s="1"/>
  <c r="E27" i="46"/>
  <c r="AX27" i="46" s="1"/>
  <c r="E28" i="46"/>
  <c r="AX28" i="46" s="1"/>
  <c r="E29" i="46"/>
  <c r="AX29" i="46" s="1"/>
  <c r="E30" i="46"/>
  <c r="AX30" i="46" s="1"/>
  <c r="E31" i="46"/>
  <c r="AX31" i="46" s="1"/>
  <c r="E32" i="46"/>
  <c r="AX32" i="46" s="1"/>
  <c r="E33" i="46"/>
  <c r="E34" i="46"/>
  <c r="AX34" i="46" s="1"/>
  <c r="E35" i="46"/>
  <c r="AX35" i="46" s="1"/>
  <c r="E36" i="46"/>
  <c r="AX36" i="46" s="1"/>
  <c r="E37" i="46"/>
  <c r="AX37" i="46" s="1"/>
  <c r="E38" i="46"/>
  <c r="AX38" i="46" s="1"/>
  <c r="E39" i="46"/>
  <c r="AX39" i="46" s="1"/>
  <c r="E40" i="46"/>
  <c r="AX40" i="46" s="1"/>
  <c r="E41" i="46"/>
  <c r="E42" i="46"/>
  <c r="AX42" i="46" s="1"/>
  <c r="E43" i="46"/>
  <c r="AX43" i="46" s="1"/>
  <c r="E44" i="46"/>
  <c r="AX44" i="46" s="1"/>
  <c r="E45" i="46"/>
  <c r="E46" i="46"/>
  <c r="F46" i="46" s="1"/>
  <c r="E47" i="46"/>
  <c r="AX47" i="46" s="1"/>
  <c r="E48" i="46"/>
  <c r="AX48" i="46" s="1"/>
  <c r="E49" i="46"/>
  <c r="E50" i="46"/>
  <c r="AX50" i="46" s="1"/>
  <c r="E51" i="46"/>
  <c r="E52" i="46"/>
  <c r="F52" i="46" s="1"/>
  <c r="E53" i="46"/>
  <c r="E54" i="46"/>
  <c r="AX54" i="46" s="1"/>
  <c r="E55" i="46"/>
  <c r="E56" i="46"/>
  <c r="AX56" i="46" s="1"/>
  <c r="E57" i="46"/>
  <c r="AX57" i="46" s="1"/>
  <c r="E58" i="46"/>
  <c r="AX58" i="46" s="1"/>
  <c r="E59" i="46"/>
  <c r="AX59" i="46" s="1"/>
  <c r="E60" i="46"/>
  <c r="AX60" i="46" s="1"/>
  <c r="E61" i="46"/>
  <c r="AX61" i="46" s="1"/>
  <c r="E62" i="46"/>
  <c r="AX62" i="46" s="1"/>
  <c r="E63" i="46"/>
  <c r="E64" i="46"/>
  <c r="AX64" i="46" s="1"/>
  <c r="E65" i="46"/>
  <c r="E66" i="46"/>
  <c r="E67" i="46"/>
  <c r="E68" i="46"/>
  <c r="E69" i="46"/>
  <c r="AX69" i="46" s="1"/>
  <c r="E70" i="46"/>
  <c r="AX70" i="46" s="1"/>
  <c r="E71" i="46"/>
  <c r="E72" i="46"/>
  <c r="AX72" i="46" s="1"/>
  <c r="E73" i="46"/>
  <c r="E74" i="46"/>
  <c r="AX74" i="46" s="1"/>
  <c r="E75" i="46"/>
  <c r="E76" i="46"/>
  <c r="AX76" i="46" s="1"/>
  <c r="E77" i="46"/>
  <c r="AX77" i="46" s="1"/>
  <c r="E78" i="46"/>
  <c r="AX78" i="46" s="1"/>
  <c r="E79" i="46"/>
  <c r="E80" i="46"/>
  <c r="AX80" i="46" s="1"/>
  <c r="E81" i="46"/>
  <c r="E82" i="46"/>
  <c r="AX82" i="46" s="1"/>
  <c r="E83" i="46"/>
  <c r="AX83" i="46" s="1"/>
  <c r="E84" i="46"/>
  <c r="AX84" i="46" s="1"/>
  <c r="E85" i="46"/>
  <c r="AX85" i="46" s="1"/>
  <c r="E86" i="46"/>
  <c r="E87" i="46"/>
  <c r="E88" i="46"/>
  <c r="AX88" i="46" s="1"/>
  <c r="E89" i="46"/>
  <c r="AX89" i="46" s="1"/>
  <c r="E90" i="46"/>
  <c r="AX90" i="46" s="1"/>
  <c r="E91" i="46"/>
  <c r="AX91" i="46" s="1"/>
  <c r="E92" i="46"/>
  <c r="AX92" i="46" s="1"/>
  <c r="E93" i="46"/>
  <c r="E94" i="46"/>
  <c r="E95" i="46"/>
  <c r="E96" i="46"/>
  <c r="AX96" i="46" s="1"/>
  <c r="E97" i="46"/>
  <c r="E98" i="46"/>
  <c r="AX98" i="46" s="1"/>
  <c r="E99" i="46"/>
  <c r="E100" i="46"/>
  <c r="AX100" i="46" s="1"/>
  <c r="E101" i="46"/>
  <c r="E102" i="46"/>
  <c r="E103" i="46"/>
  <c r="E104" i="46"/>
  <c r="AX104" i="46" s="1"/>
  <c r="E105" i="46"/>
  <c r="E106" i="46"/>
  <c r="E107" i="46"/>
  <c r="E108" i="46"/>
  <c r="AX108" i="46" s="1"/>
  <c r="E109" i="46"/>
  <c r="E110" i="46"/>
  <c r="AX110" i="46" s="1"/>
  <c r="E111" i="46"/>
  <c r="E112" i="46"/>
  <c r="E113" i="46"/>
  <c r="AX113" i="46" s="1"/>
  <c r="E114" i="46"/>
  <c r="E115" i="46"/>
  <c r="E116" i="46"/>
  <c r="AX116" i="46" s="1"/>
  <c r="E117" i="46"/>
  <c r="E118" i="46"/>
  <c r="AX118" i="46" s="1"/>
  <c r="E119" i="46"/>
  <c r="AX119" i="46" s="1"/>
  <c r="E120" i="46"/>
  <c r="AX120" i="46" s="1"/>
  <c r="E121" i="46"/>
  <c r="E122" i="46"/>
  <c r="AX122" i="46" s="1"/>
  <c r="E123" i="46"/>
  <c r="AX123" i="46" s="1"/>
  <c r="E124" i="46"/>
  <c r="AX124" i="46" s="1"/>
  <c r="E125" i="46"/>
  <c r="E126" i="46"/>
  <c r="AX126" i="46" s="1"/>
  <c r="E127" i="46"/>
  <c r="E128" i="46"/>
  <c r="AX128" i="46" s="1"/>
  <c r="E129" i="46"/>
  <c r="AX129" i="46" s="1"/>
  <c r="H3" i="45"/>
  <c r="J3" i="45" s="1"/>
  <c r="L3" i="45" s="1"/>
  <c r="H4" i="45"/>
  <c r="J4" i="45" s="1"/>
  <c r="H5" i="45"/>
  <c r="J5" i="45" s="1"/>
  <c r="M5" i="45" s="1"/>
  <c r="H6" i="45"/>
  <c r="J6" i="45" s="1"/>
  <c r="H7" i="45"/>
  <c r="H8" i="45"/>
  <c r="J8" i="45" s="1"/>
  <c r="N8" i="45" s="1"/>
  <c r="H9" i="45"/>
  <c r="J9" i="45" s="1"/>
  <c r="N9" i="45" s="1"/>
  <c r="H10" i="45"/>
  <c r="J10" i="45" s="1"/>
  <c r="H11" i="45"/>
  <c r="J11" i="45" s="1"/>
  <c r="H12" i="45"/>
  <c r="H13" i="45"/>
  <c r="J13" i="45" s="1"/>
  <c r="H14" i="45"/>
  <c r="J14" i="45" s="1"/>
  <c r="H15" i="45"/>
  <c r="H16" i="45"/>
  <c r="J16" i="45" s="1"/>
  <c r="H17" i="45"/>
  <c r="J17" i="45" s="1"/>
  <c r="H18" i="45"/>
  <c r="J18" i="45" s="1"/>
  <c r="H19" i="45"/>
  <c r="J19" i="45" s="1"/>
  <c r="L19" i="45" s="1"/>
  <c r="H20" i="45"/>
  <c r="J20" i="45" s="1"/>
  <c r="N20" i="45" s="1"/>
  <c r="H21" i="45"/>
  <c r="J21" i="45" s="1"/>
  <c r="H22" i="45"/>
  <c r="J22" i="45" s="1"/>
  <c r="H23" i="45"/>
  <c r="H24" i="45"/>
  <c r="J24" i="45" s="1"/>
  <c r="H25" i="45"/>
  <c r="J25" i="45" s="1"/>
  <c r="N25" i="45" s="1"/>
  <c r="H26" i="45"/>
  <c r="J26" i="45" s="1"/>
  <c r="N26" i="45" s="1"/>
  <c r="H27" i="45"/>
  <c r="J27" i="45" s="1"/>
  <c r="M27" i="45" s="1"/>
  <c r="H28" i="45"/>
  <c r="J28" i="45" s="1"/>
  <c r="N28" i="45" s="1"/>
  <c r="H29" i="45"/>
  <c r="J29" i="45" s="1"/>
  <c r="N29" i="45" s="1"/>
  <c r="H30" i="45"/>
  <c r="J30" i="45" s="1"/>
  <c r="H31" i="45"/>
  <c r="J31" i="45" s="1"/>
  <c r="H32" i="45"/>
  <c r="H33" i="45"/>
  <c r="J33" i="45" s="1"/>
  <c r="H34" i="45"/>
  <c r="J34" i="45" s="1"/>
  <c r="N34" i="45" s="1"/>
  <c r="H35" i="45"/>
  <c r="J35" i="45" s="1"/>
  <c r="H36" i="45"/>
  <c r="J36" i="45" s="1"/>
  <c r="M36" i="45" s="1"/>
  <c r="H37" i="45"/>
  <c r="J37" i="45" s="1"/>
  <c r="N37" i="45" s="1"/>
  <c r="H38" i="45"/>
  <c r="J38" i="45" s="1"/>
  <c r="H39" i="45"/>
  <c r="H40" i="45"/>
  <c r="H41" i="45"/>
  <c r="J41" i="45" s="1"/>
  <c r="H42" i="45"/>
  <c r="J42" i="45" s="1"/>
  <c r="L42" i="45" s="1"/>
  <c r="H43" i="45"/>
  <c r="J43" i="45" s="1"/>
  <c r="H44" i="45"/>
  <c r="J44" i="45" s="1"/>
  <c r="H45" i="45"/>
  <c r="J45" i="45" s="1"/>
  <c r="H46" i="45"/>
  <c r="H47" i="45"/>
  <c r="H48" i="45"/>
  <c r="J48" i="45" s="1"/>
  <c r="L48" i="45" s="1"/>
  <c r="H49" i="45"/>
  <c r="J49" i="45" s="1"/>
  <c r="L49" i="45" s="1"/>
  <c r="H50" i="45"/>
  <c r="J50" i="45" s="1"/>
  <c r="H51" i="45"/>
  <c r="J51" i="45" s="1"/>
  <c r="H52" i="45"/>
  <c r="J52" i="45" s="1"/>
  <c r="H53" i="45"/>
  <c r="J53" i="45" s="1"/>
  <c r="N53" i="45" s="1"/>
  <c r="H54" i="45"/>
  <c r="H55" i="45"/>
  <c r="H56" i="45"/>
  <c r="J56" i="45" s="1"/>
  <c r="N56" i="45" s="1"/>
  <c r="H57" i="45"/>
  <c r="J57" i="45" s="1"/>
  <c r="H58" i="45"/>
  <c r="J58" i="45" s="1"/>
  <c r="N58" i="45" s="1"/>
  <c r="H59" i="45"/>
  <c r="J59" i="45" s="1"/>
  <c r="H60" i="45"/>
  <c r="H61" i="45"/>
  <c r="J61" i="45" s="1"/>
  <c r="H62" i="45"/>
  <c r="J62" i="45" s="1"/>
  <c r="H63" i="45"/>
  <c r="H64" i="45"/>
  <c r="J64" i="45" s="1"/>
  <c r="H65" i="45"/>
  <c r="J65" i="45" s="1"/>
  <c r="H66" i="45"/>
  <c r="J66" i="45" s="1"/>
  <c r="M66" i="45" s="1"/>
  <c r="H67" i="45"/>
  <c r="H68" i="45"/>
  <c r="J68" i="45" s="1"/>
  <c r="H69" i="45"/>
  <c r="J69" i="45" s="1"/>
  <c r="N69" i="45" s="1"/>
  <c r="H70" i="45"/>
  <c r="J70" i="45" s="1"/>
  <c r="H71" i="45"/>
  <c r="H72" i="45"/>
  <c r="H73" i="45"/>
  <c r="J73" i="45" s="1"/>
  <c r="H74" i="45"/>
  <c r="J74" i="45" s="1"/>
  <c r="H75" i="45"/>
  <c r="J75" i="45" s="1"/>
  <c r="H76" i="45"/>
  <c r="J76" i="45" s="1"/>
  <c r="L76" i="45" s="1"/>
  <c r="H77" i="45"/>
  <c r="J77" i="45" s="1"/>
  <c r="L77" i="45" s="1"/>
  <c r="H78" i="45"/>
  <c r="H79" i="45"/>
  <c r="H80" i="45"/>
  <c r="H81" i="45"/>
  <c r="J81" i="45" s="1"/>
  <c r="N81" i="45" s="1"/>
  <c r="H82" i="45"/>
  <c r="J82" i="45" s="1"/>
  <c r="L82" i="45" s="1"/>
  <c r="H83" i="45"/>
  <c r="J83" i="45" s="1"/>
  <c r="L83" i="45" s="1"/>
  <c r="H84" i="45"/>
  <c r="J84" i="45" s="1"/>
  <c r="H85" i="45"/>
  <c r="J85" i="45" s="1"/>
  <c r="N85" i="45" s="1"/>
  <c r="H86" i="45"/>
  <c r="J86" i="45" s="1"/>
  <c r="H87" i="45"/>
  <c r="J87" i="45" s="1"/>
  <c r="H88" i="45"/>
  <c r="J88" i="45" s="1"/>
  <c r="H89" i="45"/>
  <c r="J89" i="45" s="1"/>
  <c r="H90" i="45"/>
  <c r="J90" i="45" s="1"/>
  <c r="L90" i="45" s="1"/>
  <c r="H91" i="45"/>
  <c r="J91" i="45" s="1"/>
  <c r="H92" i="45"/>
  <c r="J92" i="45" s="1"/>
  <c r="H93" i="45"/>
  <c r="J93" i="45" s="1"/>
  <c r="H94" i="45"/>
  <c r="J94" i="45" s="1"/>
  <c r="H95" i="45"/>
  <c r="H96" i="45"/>
  <c r="J96" i="45" s="1"/>
  <c r="H97" i="45"/>
  <c r="J97" i="45" s="1"/>
  <c r="H98" i="45"/>
  <c r="J98" i="45" s="1"/>
  <c r="H99" i="45"/>
  <c r="J99" i="45" s="1"/>
  <c r="M99" i="45" s="1"/>
  <c r="H100" i="45"/>
  <c r="J100" i="45" s="1"/>
  <c r="H101" i="45"/>
  <c r="J101" i="45" s="1"/>
  <c r="M101" i="45" s="1"/>
  <c r="H102" i="45"/>
  <c r="H103" i="45"/>
  <c r="H104" i="45"/>
  <c r="J104" i="45" s="1"/>
  <c r="H105" i="45"/>
  <c r="J105" i="45" s="1"/>
  <c r="H106" i="45"/>
  <c r="J106" i="45" s="1"/>
  <c r="M106" i="45" s="1"/>
  <c r="H107" i="45"/>
  <c r="H108" i="45"/>
  <c r="J108" i="45" s="1"/>
  <c r="N108" i="45" s="1"/>
  <c r="H109" i="45"/>
  <c r="J109" i="45" s="1"/>
  <c r="M109" i="45" s="1"/>
  <c r="H110" i="45"/>
  <c r="J110" i="45" s="1"/>
  <c r="H111" i="45"/>
  <c r="H112" i="45"/>
  <c r="J112" i="45" s="1"/>
  <c r="H113" i="45"/>
  <c r="J113" i="45" s="1"/>
  <c r="L113" i="45" s="1"/>
  <c r="H114" i="45"/>
  <c r="J114" i="45" s="1"/>
  <c r="H115" i="45"/>
  <c r="J115" i="45" s="1"/>
  <c r="N115" i="45" s="1"/>
  <c r="H116" i="45"/>
  <c r="J116" i="45" s="1"/>
  <c r="H117" i="45"/>
  <c r="J117" i="45" s="1"/>
  <c r="N117" i="45" s="1"/>
  <c r="H118" i="45"/>
  <c r="H119" i="45"/>
  <c r="H120" i="45"/>
  <c r="J120" i="45" s="1"/>
  <c r="H121" i="45"/>
  <c r="J121" i="45" s="1"/>
  <c r="N121" i="45" s="1"/>
  <c r="H122" i="45"/>
  <c r="J122" i="45" s="1"/>
  <c r="H123" i="45"/>
  <c r="J123" i="45" s="1"/>
  <c r="H124" i="45"/>
  <c r="J124" i="45" s="1"/>
  <c r="N124" i="45" s="1"/>
  <c r="H125" i="45"/>
  <c r="J125" i="45" s="1"/>
  <c r="H126" i="45"/>
  <c r="J126" i="45" s="1"/>
  <c r="H127" i="45"/>
  <c r="J127" i="45" s="1"/>
  <c r="N127" i="45" s="1"/>
  <c r="H128" i="45"/>
  <c r="J128" i="45" s="1"/>
  <c r="H129" i="45"/>
  <c r="J129" i="45" s="1"/>
  <c r="H2" i="45"/>
  <c r="J2" i="45" s="1"/>
  <c r="E3" i="45"/>
  <c r="E4" i="45"/>
  <c r="AH4" i="45" s="1"/>
  <c r="E5" i="45"/>
  <c r="F5" i="45" s="1"/>
  <c r="G5" i="45" s="1"/>
  <c r="R5" i="45" s="1"/>
  <c r="E6" i="45"/>
  <c r="AX6" i="45" s="1"/>
  <c r="E7" i="45"/>
  <c r="AX7" i="45" s="1"/>
  <c r="E8" i="45"/>
  <c r="AX8" i="45" s="1"/>
  <c r="E9" i="45"/>
  <c r="F9" i="45" s="1"/>
  <c r="G9" i="45" s="1"/>
  <c r="W9" i="45" s="1"/>
  <c r="E10" i="45"/>
  <c r="E11" i="45"/>
  <c r="E12" i="45"/>
  <c r="AX12" i="45" s="1"/>
  <c r="E13" i="45"/>
  <c r="E14" i="45"/>
  <c r="AX14" i="45" s="1"/>
  <c r="E15" i="45"/>
  <c r="AX15" i="45" s="1"/>
  <c r="E16" i="45"/>
  <c r="AX16" i="45" s="1"/>
  <c r="E17" i="45"/>
  <c r="E18" i="45"/>
  <c r="F18" i="45" s="1"/>
  <c r="G18" i="45" s="1"/>
  <c r="E19" i="45"/>
  <c r="E20" i="45"/>
  <c r="E21" i="45"/>
  <c r="AX21" i="45" s="1"/>
  <c r="E22" i="45"/>
  <c r="AX22" i="45" s="1"/>
  <c r="E23" i="45"/>
  <c r="AX23" i="45" s="1"/>
  <c r="E24" i="45"/>
  <c r="AX24" i="45" s="1"/>
  <c r="E25" i="45"/>
  <c r="AX25" i="45" s="1"/>
  <c r="E26" i="45"/>
  <c r="E27" i="45"/>
  <c r="E28" i="45"/>
  <c r="AX28" i="45" s="1"/>
  <c r="E29" i="45"/>
  <c r="AX29" i="45" s="1"/>
  <c r="E30" i="45"/>
  <c r="AX30" i="45" s="1"/>
  <c r="E31" i="45"/>
  <c r="AX31" i="45" s="1"/>
  <c r="E32" i="45"/>
  <c r="AX32" i="45" s="1"/>
  <c r="E33" i="45"/>
  <c r="AX33" i="45" s="1"/>
  <c r="E34" i="45"/>
  <c r="E35" i="45"/>
  <c r="AX35" i="45" s="1"/>
  <c r="E36" i="45"/>
  <c r="E37" i="45"/>
  <c r="AX37" i="45" s="1"/>
  <c r="E38" i="45"/>
  <c r="AX38" i="45" s="1"/>
  <c r="E39" i="45"/>
  <c r="AX39" i="45" s="1"/>
  <c r="E40" i="45"/>
  <c r="AX40" i="45" s="1"/>
  <c r="E41" i="45"/>
  <c r="AX41" i="45" s="1"/>
  <c r="E42" i="45"/>
  <c r="E43" i="45"/>
  <c r="E44" i="45"/>
  <c r="AX44" i="45" s="1"/>
  <c r="E45" i="45"/>
  <c r="AX45" i="45" s="1"/>
  <c r="E46" i="45"/>
  <c r="E47" i="45"/>
  <c r="AX47" i="45" s="1"/>
  <c r="E48" i="45"/>
  <c r="E49" i="45"/>
  <c r="AX49" i="45" s="1"/>
  <c r="E50" i="45"/>
  <c r="AX50" i="45" s="1"/>
  <c r="E51" i="45"/>
  <c r="E52" i="45"/>
  <c r="E53" i="45"/>
  <c r="AX53" i="45" s="1"/>
  <c r="E54" i="45"/>
  <c r="AX54" i="45" s="1"/>
  <c r="E55" i="45"/>
  <c r="AX55" i="45" s="1"/>
  <c r="E56" i="45"/>
  <c r="AX56" i="45" s="1"/>
  <c r="E57" i="45"/>
  <c r="AX57" i="45" s="1"/>
  <c r="E58" i="45"/>
  <c r="AX58" i="45" s="1"/>
  <c r="E59" i="45"/>
  <c r="E60" i="45"/>
  <c r="E61" i="45"/>
  <c r="AX61" i="45" s="1"/>
  <c r="E62" i="45"/>
  <c r="AX62" i="45" s="1"/>
  <c r="E63" i="45"/>
  <c r="AX63" i="45" s="1"/>
  <c r="E64" i="45"/>
  <c r="AX64" i="45" s="1"/>
  <c r="E65" i="45"/>
  <c r="AX65" i="45" s="1"/>
  <c r="E66" i="45"/>
  <c r="AG66" i="45" s="1"/>
  <c r="E67" i="45"/>
  <c r="AX67" i="45" s="1"/>
  <c r="E68" i="45"/>
  <c r="E69" i="45"/>
  <c r="E70" i="45"/>
  <c r="AX70" i="45" s="1"/>
  <c r="E71" i="45"/>
  <c r="AX71" i="45" s="1"/>
  <c r="E72" i="45"/>
  <c r="AX72" i="45" s="1"/>
  <c r="E73" i="45"/>
  <c r="AX73" i="45" s="1"/>
  <c r="E74" i="45"/>
  <c r="AX74" i="45" s="1"/>
  <c r="E75" i="45"/>
  <c r="E76" i="45"/>
  <c r="E77" i="45"/>
  <c r="E78" i="45"/>
  <c r="AX78" i="45" s="1"/>
  <c r="E79" i="45"/>
  <c r="AX79" i="45" s="1"/>
  <c r="E80" i="45"/>
  <c r="AX80" i="45" s="1"/>
  <c r="E81" i="45"/>
  <c r="AX81" i="45" s="1"/>
  <c r="E82" i="45"/>
  <c r="AX82" i="45" s="1"/>
  <c r="E83" i="45"/>
  <c r="E84" i="45"/>
  <c r="AX84" i="45" s="1"/>
  <c r="E85" i="45"/>
  <c r="AX85" i="45" s="1"/>
  <c r="E86" i="45"/>
  <c r="E87" i="45"/>
  <c r="AX87" i="45" s="1"/>
  <c r="E88" i="45"/>
  <c r="AX88" i="45" s="1"/>
  <c r="E89" i="45"/>
  <c r="AX89" i="45" s="1"/>
  <c r="E90" i="45"/>
  <c r="E91" i="45"/>
  <c r="E92" i="45"/>
  <c r="E93" i="45"/>
  <c r="AX93" i="45" s="1"/>
  <c r="E94" i="45"/>
  <c r="AX94" i="45" s="1"/>
  <c r="E95" i="45"/>
  <c r="AX95" i="45" s="1"/>
  <c r="E96" i="45"/>
  <c r="AX96" i="45" s="1"/>
  <c r="E97" i="45"/>
  <c r="AX97" i="45" s="1"/>
  <c r="E98" i="45"/>
  <c r="E99" i="45"/>
  <c r="E100" i="45"/>
  <c r="AX100" i="45" s="1"/>
  <c r="E101" i="45"/>
  <c r="AX101" i="45" s="1"/>
  <c r="E102" i="45"/>
  <c r="E103" i="45"/>
  <c r="AX103" i="45" s="1"/>
  <c r="E104" i="45"/>
  <c r="AX104" i="45" s="1"/>
  <c r="E105" i="45"/>
  <c r="AX105" i="45" s="1"/>
  <c r="E106" i="45"/>
  <c r="AX106" i="45" s="1"/>
  <c r="E107" i="45"/>
  <c r="AX107" i="45" s="1"/>
  <c r="E108" i="45"/>
  <c r="E109" i="45"/>
  <c r="AX109" i="45" s="1"/>
  <c r="E110" i="45"/>
  <c r="E111" i="45"/>
  <c r="AX111" i="45" s="1"/>
  <c r="E112" i="45"/>
  <c r="AX112" i="45" s="1"/>
  <c r="E113" i="45"/>
  <c r="E114" i="45"/>
  <c r="E115" i="45"/>
  <c r="E116" i="45"/>
  <c r="E117" i="45"/>
  <c r="AX117" i="45" s="1"/>
  <c r="E118" i="45"/>
  <c r="AX118" i="45" s="1"/>
  <c r="E119" i="45"/>
  <c r="AX119" i="45" s="1"/>
  <c r="E120" i="45"/>
  <c r="AX120" i="45" s="1"/>
  <c r="E121" i="45"/>
  <c r="AX121" i="45" s="1"/>
  <c r="E122" i="45"/>
  <c r="AX122" i="45" s="1"/>
  <c r="E123" i="45"/>
  <c r="E124" i="45"/>
  <c r="E125" i="45"/>
  <c r="AX125" i="45" s="1"/>
  <c r="E126" i="45"/>
  <c r="AX126" i="45" s="1"/>
  <c r="E127" i="45"/>
  <c r="AX127" i="45" s="1"/>
  <c r="E128" i="45"/>
  <c r="AX128" i="45" s="1"/>
  <c r="E129" i="45"/>
  <c r="AX129" i="45" s="1"/>
  <c r="E2" i="45"/>
  <c r="AX2" i="45" s="1"/>
  <c r="H3" i="44"/>
  <c r="J3" i="44" s="1"/>
  <c r="M3" i="44" s="1"/>
  <c r="H4" i="44"/>
  <c r="J4" i="44" s="1"/>
  <c r="H5" i="44"/>
  <c r="J5" i="44" s="1"/>
  <c r="H6" i="44"/>
  <c r="J6" i="44" s="1"/>
  <c r="L6" i="44" s="1"/>
  <c r="H7" i="44"/>
  <c r="H8" i="44"/>
  <c r="J8" i="44" s="1"/>
  <c r="L8" i="44" s="1"/>
  <c r="H9" i="44"/>
  <c r="J9" i="44" s="1"/>
  <c r="L9" i="44" s="1"/>
  <c r="H10" i="44"/>
  <c r="J10" i="44" s="1"/>
  <c r="M10" i="44" s="1"/>
  <c r="AG10" i="44" s="1"/>
  <c r="H11" i="44"/>
  <c r="J11" i="44" s="1"/>
  <c r="N11" i="44" s="1"/>
  <c r="H12" i="44"/>
  <c r="J12" i="44" s="1"/>
  <c r="L12" i="44" s="1"/>
  <c r="H13" i="44"/>
  <c r="J13" i="44" s="1"/>
  <c r="H14" i="44"/>
  <c r="J14" i="44" s="1"/>
  <c r="H15" i="44"/>
  <c r="J15" i="44" s="1"/>
  <c r="H16" i="44"/>
  <c r="J16" i="44" s="1"/>
  <c r="N16" i="44" s="1"/>
  <c r="H17" i="44"/>
  <c r="J17" i="44" s="1"/>
  <c r="L17" i="44" s="1"/>
  <c r="H18" i="44"/>
  <c r="J18" i="44" s="1"/>
  <c r="H19" i="44"/>
  <c r="J19" i="44" s="1"/>
  <c r="L19" i="44" s="1"/>
  <c r="H20" i="44"/>
  <c r="J20" i="44" s="1"/>
  <c r="H21" i="44"/>
  <c r="J21" i="44" s="1"/>
  <c r="L21" i="44" s="1"/>
  <c r="H22" i="44"/>
  <c r="H23" i="44"/>
  <c r="H24" i="44"/>
  <c r="J24" i="44" s="1"/>
  <c r="H25" i="44"/>
  <c r="J25" i="44" s="1"/>
  <c r="L25" i="44" s="1"/>
  <c r="H26" i="44"/>
  <c r="J26" i="44" s="1"/>
  <c r="H27" i="44"/>
  <c r="J27" i="44" s="1"/>
  <c r="M27" i="44" s="1"/>
  <c r="H28" i="44"/>
  <c r="J28" i="44" s="1"/>
  <c r="H29" i="44"/>
  <c r="H30" i="44"/>
  <c r="J30" i="44" s="1"/>
  <c r="L30" i="44" s="1"/>
  <c r="H31" i="44"/>
  <c r="J31" i="44" s="1"/>
  <c r="H32" i="44"/>
  <c r="J32" i="44" s="1"/>
  <c r="H33" i="44"/>
  <c r="J33" i="44" s="1"/>
  <c r="M33" i="44" s="1"/>
  <c r="H34" i="44"/>
  <c r="J34" i="44" s="1"/>
  <c r="M34" i="44" s="1"/>
  <c r="H35" i="44"/>
  <c r="J35" i="44" s="1"/>
  <c r="H36" i="44"/>
  <c r="J36" i="44" s="1"/>
  <c r="H37" i="44"/>
  <c r="H38" i="44"/>
  <c r="J38" i="44" s="1"/>
  <c r="L38" i="44" s="1"/>
  <c r="H39" i="44"/>
  <c r="H40" i="44"/>
  <c r="H41" i="44"/>
  <c r="J41" i="44" s="1"/>
  <c r="H42" i="44"/>
  <c r="J42" i="44" s="1"/>
  <c r="M42" i="44" s="1"/>
  <c r="AG42" i="44" s="1"/>
  <c r="H43" i="44"/>
  <c r="J43" i="44" s="1"/>
  <c r="H44" i="44"/>
  <c r="J44" i="44" s="1"/>
  <c r="M44" i="44" s="1"/>
  <c r="H45" i="44"/>
  <c r="J45" i="44" s="1"/>
  <c r="H46" i="44"/>
  <c r="J46" i="44" s="1"/>
  <c r="H47" i="44"/>
  <c r="J47" i="44" s="1"/>
  <c r="H48" i="44"/>
  <c r="J48" i="44" s="1"/>
  <c r="M48" i="44" s="1"/>
  <c r="H49" i="44"/>
  <c r="J49" i="44" s="1"/>
  <c r="H50" i="44"/>
  <c r="J50" i="44" s="1"/>
  <c r="L50" i="44" s="1"/>
  <c r="H51" i="44"/>
  <c r="J51" i="44" s="1"/>
  <c r="H52" i="44"/>
  <c r="J52" i="44" s="1"/>
  <c r="L52" i="44" s="1"/>
  <c r="H53" i="44"/>
  <c r="J53" i="44" s="1"/>
  <c r="N53" i="44" s="1"/>
  <c r="H54" i="44"/>
  <c r="H55" i="44"/>
  <c r="J55" i="44" s="1"/>
  <c r="H56" i="44"/>
  <c r="H57" i="44"/>
  <c r="J57" i="44" s="1"/>
  <c r="H58" i="44"/>
  <c r="J58" i="44" s="1"/>
  <c r="H59" i="44"/>
  <c r="J59" i="44" s="1"/>
  <c r="M59" i="44" s="1"/>
  <c r="H60" i="44"/>
  <c r="J60" i="44" s="1"/>
  <c r="H61" i="44"/>
  <c r="H62" i="44"/>
  <c r="J62" i="44" s="1"/>
  <c r="H63" i="44"/>
  <c r="J63" i="44" s="1"/>
  <c r="H64" i="44"/>
  <c r="J64" i="44" s="1"/>
  <c r="N64" i="44" s="1"/>
  <c r="H65" i="44"/>
  <c r="J65" i="44" s="1"/>
  <c r="L65" i="44" s="1"/>
  <c r="H66" i="44"/>
  <c r="J66" i="44" s="1"/>
  <c r="N66" i="44" s="1"/>
  <c r="H67" i="44"/>
  <c r="J67" i="44" s="1"/>
  <c r="L67" i="44" s="1"/>
  <c r="H68" i="44"/>
  <c r="J68" i="44" s="1"/>
  <c r="H69" i="44"/>
  <c r="J69" i="44" s="1"/>
  <c r="H70" i="44"/>
  <c r="J70" i="44" s="1"/>
  <c r="H71" i="44"/>
  <c r="J71" i="44" s="1"/>
  <c r="H72" i="44"/>
  <c r="J72" i="44" s="1"/>
  <c r="N72" i="44" s="1"/>
  <c r="H73" i="44"/>
  <c r="J73" i="44" s="1"/>
  <c r="R73" i="44" s="1"/>
  <c r="H74" i="44"/>
  <c r="J74" i="44" s="1"/>
  <c r="M74" i="44" s="1"/>
  <c r="H75" i="44"/>
  <c r="J75" i="44" s="1"/>
  <c r="L75" i="44" s="1"/>
  <c r="H76" i="44"/>
  <c r="J76" i="44" s="1"/>
  <c r="H77" i="44"/>
  <c r="J77" i="44" s="1"/>
  <c r="H78" i="44"/>
  <c r="J78" i="44" s="1"/>
  <c r="M78" i="44" s="1"/>
  <c r="H79" i="44"/>
  <c r="H80" i="44"/>
  <c r="J80" i="44" s="1"/>
  <c r="W80" i="44" s="1"/>
  <c r="H81" i="44"/>
  <c r="J81" i="44" s="1"/>
  <c r="M81" i="44" s="1"/>
  <c r="H82" i="44"/>
  <c r="J82" i="44" s="1"/>
  <c r="H83" i="44"/>
  <c r="J83" i="44" s="1"/>
  <c r="M83" i="44" s="1"/>
  <c r="H84" i="44"/>
  <c r="J84" i="44" s="1"/>
  <c r="H85" i="44"/>
  <c r="J85" i="44" s="1"/>
  <c r="L85" i="44" s="1"/>
  <c r="H86" i="44"/>
  <c r="H87" i="44"/>
  <c r="H88" i="44"/>
  <c r="J88" i="44" s="1"/>
  <c r="H89" i="44"/>
  <c r="J89" i="44" s="1"/>
  <c r="H90" i="44"/>
  <c r="J90" i="44" s="1"/>
  <c r="M90" i="44" s="1"/>
  <c r="H91" i="44"/>
  <c r="J91" i="44" s="1"/>
  <c r="M91" i="44" s="1"/>
  <c r="H92" i="44"/>
  <c r="J92" i="44" s="1"/>
  <c r="H93" i="44"/>
  <c r="H94" i="44"/>
  <c r="J94" i="44" s="1"/>
  <c r="H95" i="44"/>
  <c r="H96" i="44"/>
  <c r="J96" i="44" s="1"/>
  <c r="N96" i="44" s="1"/>
  <c r="H97" i="44"/>
  <c r="J97" i="44" s="1"/>
  <c r="H98" i="44"/>
  <c r="J98" i="44" s="1"/>
  <c r="L98" i="44" s="1"/>
  <c r="H99" i="44"/>
  <c r="J99" i="44" s="1"/>
  <c r="M99" i="44" s="1"/>
  <c r="H100" i="44"/>
  <c r="H101" i="44"/>
  <c r="J101" i="44" s="1"/>
  <c r="M101" i="44" s="1"/>
  <c r="H102" i="44"/>
  <c r="H103" i="44"/>
  <c r="J103" i="44" s="1"/>
  <c r="V103" i="44" s="1"/>
  <c r="AY103" i="44" s="1"/>
  <c r="H104" i="44"/>
  <c r="J104" i="44" s="1"/>
  <c r="N104" i="44" s="1"/>
  <c r="H105" i="44"/>
  <c r="J105" i="44" s="1"/>
  <c r="L105" i="44" s="1"/>
  <c r="H106" i="44"/>
  <c r="J106" i="44" s="1"/>
  <c r="M106" i="44" s="1"/>
  <c r="H107" i="44"/>
  <c r="H108" i="44"/>
  <c r="J108" i="44" s="1"/>
  <c r="M108" i="44" s="1"/>
  <c r="H109" i="44"/>
  <c r="J109" i="44" s="1"/>
  <c r="H110" i="44"/>
  <c r="H111" i="44"/>
  <c r="J111" i="44" s="1"/>
  <c r="H112" i="44"/>
  <c r="J112" i="44" s="1"/>
  <c r="H113" i="44"/>
  <c r="J113" i="44" s="1"/>
  <c r="H114" i="44"/>
  <c r="J114" i="44" s="1"/>
  <c r="L114" i="44" s="1"/>
  <c r="H115" i="44"/>
  <c r="J115" i="44" s="1"/>
  <c r="H116" i="44"/>
  <c r="J116" i="44" s="1"/>
  <c r="H117" i="44"/>
  <c r="J117" i="44" s="1"/>
  <c r="H118" i="44"/>
  <c r="H119" i="44"/>
  <c r="J119" i="44" s="1"/>
  <c r="P119" i="44" s="1"/>
  <c r="H120" i="44"/>
  <c r="J120" i="44" s="1"/>
  <c r="L120" i="44" s="1"/>
  <c r="H121" i="44"/>
  <c r="J121" i="44" s="1"/>
  <c r="H122" i="44"/>
  <c r="H123" i="44"/>
  <c r="J123" i="44" s="1"/>
  <c r="N123" i="44" s="1"/>
  <c r="H124" i="44"/>
  <c r="J124" i="44" s="1"/>
  <c r="H125" i="44"/>
  <c r="J125" i="44" s="1"/>
  <c r="H126" i="44"/>
  <c r="J126" i="44" s="1"/>
  <c r="H127" i="44"/>
  <c r="H128" i="44"/>
  <c r="J128" i="44" s="1"/>
  <c r="M128" i="44" s="1"/>
  <c r="H129" i="44"/>
  <c r="J129" i="44" s="1"/>
  <c r="H2" i="44"/>
  <c r="H3" i="43"/>
  <c r="H4" i="43"/>
  <c r="H5" i="43"/>
  <c r="J5" i="43" s="1"/>
  <c r="H6" i="43"/>
  <c r="J6" i="43" s="1"/>
  <c r="L6" i="43" s="1"/>
  <c r="H7" i="43"/>
  <c r="J7" i="43" s="1"/>
  <c r="H8" i="43"/>
  <c r="J8" i="43" s="1"/>
  <c r="H9" i="43"/>
  <c r="J9" i="43" s="1"/>
  <c r="H10" i="43"/>
  <c r="J10" i="43" s="1"/>
  <c r="M10" i="43" s="1"/>
  <c r="H11" i="43"/>
  <c r="J11" i="43" s="1"/>
  <c r="H12" i="43"/>
  <c r="H13" i="43"/>
  <c r="J13" i="43" s="1"/>
  <c r="H14" i="43"/>
  <c r="J14" i="43" s="1"/>
  <c r="H15" i="43"/>
  <c r="H16" i="43"/>
  <c r="J16" i="43" s="1"/>
  <c r="M16" i="43" s="1"/>
  <c r="H17" i="43"/>
  <c r="J17" i="43" s="1"/>
  <c r="M17" i="43" s="1"/>
  <c r="H18" i="43"/>
  <c r="J18" i="43" s="1"/>
  <c r="H19" i="43"/>
  <c r="H20" i="43"/>
  <c r="J20" i="43" s="1"/>
  <c r="H21" i="43"/>
  <c r="H22" i="43"/>
  <c r="J22" i="43" s="1"/>
  <c r="L22" i="43" s="1"/>
  <c r="H23" i="43"/>
  <c r="H24" i="43"/>
  <c r="J24" i="43" s="1"/>
  <c r="L24" i="43" s="1"/>
  <c r="H25" i="43"/>
  <c r="J25" i="43" s="1"/>
  <c r="V25" i="43" s="1"/>
  <c r="AY25" i="43" s="1"/>
  <c r="H26" i="43"/>
  <c r="J26" i="43" s="1"/>
  <c r="M26" i="43" s="1"/>
  <c r="H27" i="43"/>
  <c r="H28" i="43"/>
  <c r="J28" i="43" s="1"/>
  <c r="H29" i="43"/>
  <c r="J29" i="43" s="1"/>
  <c r="H30" i="43"/>
  <c r="J30" i="43" s="1"/>
  <c r="H31" i="43"/>
  <c r="H32" i="43"/>
  <c r="J32" i="43" s="1"/>
  <c r="L32" i="43" s="1"/>
  <c r="H33" i="43"/>
  <c r="J33" i="43" s="1"/>
  <c r="N33" i="43" s="1"/>
  <c r="H34" i="43"/>
  <c r="J34" i="43" s="1"/>
  <c r="H35" i="43"/>
  <c r="J35" i="43" s="1"/>
  <c r="H36" i="43"/>
  <c r="J36" i="43" s="1"/>
  <c r="H37" i="43"/>
  <c r="H38" i="43"/>
  <c r="J38" i="43" s="1"/>
  <c r="H39" i="43"/>
  <c r="J39" i="43" s="1"/>
  <c r="H40" i="43"/>
  <c r="J40" i="43" s="1"/>
  <c r="H41" i="43"/>
  <c r="J41" i="43" s="1"/>
  <c r="M41" i="43" s="1"/>
  <c r="AG41" i="43" s="1"/>
  <c r="H42" i="43"/>
  <c r="J42" i="43" s="1"/>
  <c r="H43" i="43"/>
  <c r="J43" i="43" s="1"/>
  <c r="L43" i="43" s="1"/>
  <c r="H44" i="43"/>
  <c r="H45" i="43"/>
  <c r="J45" i="43" s="1"/>
  <c r="H46" i="43"/>
  <c r="H47" i="43"/>
  <c r="J47" i="43" s="1"/>
  <c r="L47" i="43" s="1"/>
  <c r="H48" i="43"/>
  <c r="J48" i="43" s="1"/>
  <c r="H49" i="43"/>
  <c r="J49" i="43" s="1"/>
  <c r="H50" i="43"/>
  <c r="J50" i="43" s="1"/>
  <c r="H51" i="43"/>
  <c r="H52" i="43"/>
  <c r="H53" i="43"/>
  <c r="H54" i="43"/>
  <c r="J54" i="43" s="1"/>
  <c r="H55" i="43"/>
  <c r="J55" i="43" s="1"/>
  <c r="H56" i="43"/>
  <c r="J56" i="43" s="1"/>
  <c r="H57" i="43"/>
  <c r="J57" i="43" s="1"/>
  <c r="M57" i="43" s="1"/>
  <c r="AG57" i="43" s="1"/>
  <c r="H58" i="43"/>
  <c r="J58" i="43" s="1"/>
  <c r="H59" i="43"/>
  <c r="J59" i="43" s="1"/>
  <c r="H60" i="43"/>
  <c r="J60" i="43" s="1"/>
  <c r="H61" i="43"/>
  <c r="J61" i="43" s="1"/>
  <c r="H62" i="43"/>
  <c r="J62" i="43" s="1"/>
  <c r="H63" i="43"/>
  <c r="J63" i="43" s="1"/>
  <c r="L63" i="43" s="1"/>
  <c r="H64" i="43"/>
  <c r="J64" i="43" s="1"/>
  <c r="H65" i="43"/>
  <c r="J65" i="43" s="1"/>
  <c r="M65" i="43" s="1"/>
  <c r="H66" i="43"/>
  <c r="J66" i="43" s="1"/>
  <c r="H67" i="43"/>
  <c r="H68" i="43"/>
  <c r="H69" i="43"/>
  <c r="J69" i="43" s="1"/>
  <c r="H70" i="43"/>
  <c r="J70" i="43" s="1"/>
  <c r="H71" i="43"/>
  <c r="J71" i="43" s="1"/>
  <c r="H72" i="43"/>
  <c r="J72" i="43" s="1"/>
  <c r="H73" i="43"/>
  <c r="J73" i="43" s="1"/>
  <c r="H74" i="43"/>
  <c r="J74" i="43" s="1"/>
  <c r="H75" i="43"/>
  <c r="J75" i="43" s="1"/>
  <c r="N75" i="43" s="1"/>
  <c r="H76" i="43"/>
  <c r="J76" i="43" s="1"/>
  <c r="H77" i="43"/>
  <c r="H78" i="43"/>
  <c r="H79" i="43"/>
  <c r="J79" i="43" s="1"/>
  <c r="H80" i="43"/>
  <c r="J80" i="43" s="1"/>
  <c r="H81" i="43"/>
  <c r="J81" i="43" s="1"/>
  <c r="M81" i="43" s="1"/>
  <c r="H82" i="43"/>
  <c r="J82" i="43" s="1"/>
  <c r="H83" i="43"/>
  <c r="H84" i="43"/>
  <c r="H85" i="43"/>
  <c r="H86" i="43"/>
  <c r="J86" i="43" s="1"/>
  <c r="N86" i="43" s="1"/>
  <c r="H87" i="43"/>
  <c r="J87" i="43" s="1"/>
  <c r="H88" i="43"/>
  <c r="J88" i="43" s="1"/>
  <c r="H89" i="43"/>
  <c r="J89" i="43" s="1"/>
  <c r="H90" i="43"/>
  <c r="J90" i="43" s="1"/>
  <c r="H91" i="43"/>
  <c r="H92" i="43"/>
  <c r="J92" i="43" s="1"/>
  <c r="H93" i="43"/>
  <c r="H94" i="43"/>
  <c r="J94" i="43" s="1"/>
  <c r="H95" i="43"/>
  <c r="J95" i="43" s="1"/>
  <c r="L95" i="43" s="1"/>
  <c r="H96" i="43"/>
  <c r="J96" i="43" s="1"/>
  <c r="H97" i="43"/>
  <c r="J97" i="43" s="1"/>
  <c r="H98" i="43"/>
  <c r="J98" i="43" s="1"/>
  <c r="H99" i="43"/>
  <c r="J99" i="43" s="1"/>
  <c r="H100" i="43"/>
  <c r="H101" i="43"/>
  <c r="J101" i="43" s="1"/>
  <c r="N101" i="43" s="1"/>
  <c r="H102" i="43"/>
  <c r="J102" i="43" s="1"/>
  <c r="H103" i="43"/>
  <c r="J103" i="43" s="1"/>
  <c r="H104" i="43"/>
  <c r="J104" i="43" s="1"/>
  <c r="H105" i="43"/>
  <c r="H106" i="43"/>
  <c r="J106" i="43" s="1"/>
  <c r="H107" i="43"/>
  <c r="H108" i="43"/>
  <c r="H109" i="43"/>
  <c r="J109" i="43" s="1"/>
  <c r="H110" i="43"/>
  <c r="J110" i="43" s="1"/>
  <c r="H111" i="43"/>
  <c r="J111" i="43" s="1"/>
  <c r="N111" i="43" s="1"/>
  <c r="H112" i="43"/>
  <c r="J112" i="43" s="1"/>
  <c r="H113" i="43"/>
  <c r="J113" i="43" s="1"/>
  <c r="L113" i="43" s="1"/>
  <c r="H114" i="43"/>
  <c r="J114" i="43" s="1"/>
  <c r="H115" i="43"/>
  <c r="J115" i="43" s="1"/>
  <c r="H116" i="43"/>
  <c r="H117" i="43"/>
  <c r="J117" i="43" s="1"/>
  <c r="M117" i="43" s="1"/>
  <c r="H118" i="43"/>
  <c r="J118" i="43" s="1"/>
  <c r="N118" i="43" s="1"/>
  <c r="H119" i="43"/>
  <c r="J119" i="43" s="1"/>
  <c r="L119" i="43" s="1"/>
  <c r="H120" i="43"/>
  <c r="J120" i="43" s="1"/>
  <c r="H121" i="43"/>
  <c r="J121" i="43" s="1"/>
  <c r="H122" i="43"/>
  <c r="J122" i="43" s="1"/>
  <c r="H123" i="43"/>
  <c r="J123" i="43" s="1"/>
  <c r="H124" i="43"/>
  <c r="H125" i="43"/>
  <c r="J125" i="43" s="1"/>
  <c r="H126" i="43"/>
  <c r="J126" i="43" s="1"/>
  <c r="M126" i="43" s="1"/>
  <c r="H127" i="43"/>
  <c r="H128" i="43"/>
  <c r="J128" i="43" s="1"/>
  <c r="H129" i="43"/>
  <c r="J129" i="43" s="1"/>
  <c r="H2" i="43"/>
  <c r="J2" i="43" s="1"/>
  <c r="L2" i="43" s="1"/>
  <c r="H3" i="42"/>
  <c r="H4" i="42"/>
  <c r="J4" i="42" s="1"/>
  <c r="H5" i="42"/>
  <c r="J5" i="42" s="1"/>
  <c r="N5" i="42" s="1"/>
  <c r="H6" i="42"/>
  <c r="J6" i="42" s="1"/>
  <c r="H7" i="42"/>
  <c r="H8" i="42"/>
  <c r="J8" i="42" s="1"/>
  <c r="M8" i="42" s="1"/>
  <c r="H9" i="42"/>
  <c r="J9" i="42" s="1"/>
  <c r="H10" i="42"/>
  <c r="H11" i="42"/>
  <c r="J11" i="42" s="1"/>
  <c r="L11" i="42" s="1"/>
  <c r="H12" i="42"/>
  <c r="J12" i="42" s="1"/>
  <c r="L12" i="42" s="1"/>
  <c r="H13" i="42"/>
  <c r="J13" i="42" s="1"/>
  <c r="L13" i="42" s="1"/>
  <c r="H14" i="42"/>
  <c r="J14" i="42" s="1"/>
  <c r="H15" i="42"/>
  <c r="H16" i="42"/>
  <c r="J16" i="42" s="1"/>
  <c r="H17" i="42"/>
  <c r="J17" i="42" s="1"/>
  <c r="N17" i="42" s="1"/>
  <c r="H18" i="42"/>
  <c r="J18" i="42" s="1"/>
  <c r="H19" i="42"/>
  <c r="J19" i="42" s="1"/>
  <c r="M19" i="42" s="1"/>
  <c r="H20" i="42"/>
  <c r="J20" i="42" s="1"/>
  <c r="L20" i="42" s="1"/>
  <c r="H21" i="42"/>
  <c r="J21" i="42" s="1"/>
  <c r="H22" i="42"/>
  <c r="J22" i="42" s="1"/>
  <c r="H23" i="42"/>
  <c r="H24" i="42"/>
  <c r="J24" i="42" s="1"/>
  <c r="M24" i="42" s="1"/>
  <c r="H25" i="42"/>
  <c r="H26" i="42"/>
  <c r="J26" i="42" s="1"/>
  <c r="M26" i="42" s="1"/>
  <c r="H27" i="42"/>
  <c r="J27" i="42" s="1"/>
  <c r="L27" i="42" s="1"/>
  <c r="H28" i="42"/>
  <c r="H29" i="42"/>
  <c r="J29" i="42" s="1"/>
  <c r="H30" i="42"/>
  <c r="J30" i="42" s="1"/>
  <c r="H31" i="42"/>
  <c r="H32" i="42"/>
  <c r="J32" i="42" s="1"/>
  <c r="H33" i="42"/>
  <c r="J33" i="42" s="1"/>
  <c r="H34" i="42"/>
  <c r="J34" i="42" s="1"/>
  <c r="M34" i="42" s="1"/>
  <c r="H35" i="42"/>
  <c r="H36" i="42"/>
  <c r="J36" i="42" s="1"/>
  <c r="H37" i="42"/>
  <c r="J37" i="42" s="1"/>
  <c r="H38" i="42"/>
  <c r="J38" i="42" s="1"/>
  <c r="L38" i="42" s="1"/>
  <c r="H39" i="42"/>
  <c r="J39" i="42" s="1"/>
  <c r="H40" i="42"/>
  <c r="J40" i="42" s="1"/>
  <c r="L40" i="42" s="1"/>
  <c r="H41" i="42"/>
  <c r="J41" i="42" s="1"/>
  <c r="H42" i="42"/>
  <c r="H43" i="42"/>
  <c r="H44" i="42"/>
  <c r="J44" i="42" s="1"/>
  <c r="H45" i="42"/>
  <c r="J45" i="42" s="1"/>
  <c r="H46" i="42"/>
  <c r="J46" i="42" s="1"/>
  <c r="M46" i="42" s="1"/>
  <c r="H47" i="42"/>
  <c r="J47" i="42" s="1"/>
  <c r="H48" i="42"/>
  <c r="J48" i="42" s="1"/>
  <c r="L48" i="42" s="1"/>
  <c r="H49" i="42"/>
  <c r="J49" i="42" s="1"/>
  <c r="L49" i="42" s="1"/>
  <c r="H50" i="42"/>
  <c r="H51" i="42"/>
  <c r="H52" i="42"/>
  <c r="J52" i="42" s="1"/>
  <c r="N52" i="42" s="1"/>
  <c r="H53" i="42"/>
  <c r="H54" i="42"/>
  <c r="J54" i="42" s="1"/>
  <c r="M54" i="42" s="1"/>
  <c r="H55" i="42"/>
  <c r="H56" i="42"/>
  <c r="J56" i="42" s="1"/>
  <c r="N56" i="42" s="1"/>
  <c r="H57" i="42"/>
  <c r="J57" i="42" s="1"/>
  <c r="N57" i="42" s="1"/>
  <c r="H58" i="42"/>
  <c r="H59" i="42"/>
  <c r="J59" i="42" s="1"/>
  <c r="M59" i="42" s="1"/>
  <c r="H60" i="42"/>
  <c r="J60" i="42" s="1"/>
  <c r="N60" i="42" s="1"/>
  <c r="H61" i="42"/>
  <c r="H62" i="42"/>
  <c r="J62" i="42" s="1"/>
  <c r="H63" i="42"/>
  <c r="J63" i="42" s="1"/>
  <c r="H64" i="42"/>
  <c r="H65" i="42"/>
  <c r="J65" i="42" s="1"/>
  <c r="M65" i="42" s="1"/>
  <c r="H66" i="42"/>
  <c r="H67" i="42"/>
  <c r="J67" i="42" s="1"/>
  <c r="H68" i="42"/>
  <c r="J68" i="42" s="1"/>
  <c r="H69" i="42"/>
  <c r="J69" i="42" s="1"/>
  <c r="H70" i="42"/>
  <c r="J70" i="42" s="1"/>
  <c r="N70" i="42" s="1"/>
  <c r="H71" i="42"/>
  <c r="H72" i="42"/>
  <c r="J72" i="42" s="1"/>
  <c r="H73" i="42"/>
  <c r="J73" i="42" s="1"/>
  <c r="L73" i="42" s="1"/>
  <c r="H74" i="42"/>
  <c r="H75" i="42"/>
  <c r="J75" i="42" s="1"/>
  <c r="H76" i="42"/>
  <c r="J76" i="42"/>
  <c r="H77" i="42"/>
  <c r="J77" i="42" s="1"/>
  <c r="L77" i="42" s="1"/>
  <c r="H78" i="42"/>
  <c r="H79" i="42"/>
  <c r="J79" i="42" s="1"/>
  <c r="H80" i="42"/>
  <c r="J80" i="42" s="1"/>
  <c r="H81" i="42"/>
  <c r="J81" i="42" s="1"/>
  <c r="H82" i="42"/>
  <c r="H83" i="42"/>
  <c r="J83" i="42" s="1"/>
  <c r="H84" i="42"/>
  <c r="J84" i="42" s="1"/>
  <c r="N84" i="42" s="1"/>
  <c r="H85" i="42"/>
  <c r="J85" i="42" s="1"/>
  <c r="H86" i="42"/>
  <c r="J86" i="42" s="1"/>
  <c r="N86" i="42" s="1"/>
  <c r="H87" i="42"/>
  <c r="J87" i="42" s="1"/>
  <c r="H88" i="42"/>
  <c r="J88" i="42" s="1"/>
  <c r="H89" i="42"/>
  <c r="J89" i="42" s="1"/>
  <c r="H90" i="42"/>
  <c r="J90" i="42" s="1"/>
  <c r="H91" i="42"/>
  <c r="J91" i="42" s="1"/>
  <c r="H92" i="42"/>
  <c r="J92" i="42" s="1"/>
  <c r="N92" i="42" s="1"/>
  <c r="H93" i="42"/>
  <c r="J93" i="42" s="1"/>
  <c r="H94" i="42"/>
  <c r="H95" i="42"/>
  <c r="J95" i="42" s="1"/>
  <c r="L95" i="42" s="1"/>
  <c r="H96" i="42"/>
  <c r="J96" i="42" s="1"/>
  <c r="H97" i="42"/>
  <c r="J97" i="42" s="1"/>
  <c r="H98" i="42"/>
  <c r="J98" i="42"/>
  <c r="M98" i="42" s="1"/>
  <c r="H99" i="42"/>
  <c r="J99" i="42" s="1"/>
  <c r="H100" i="42"/>
  <c r="J100" i="42" s="1"/>
  <c r="M100" i="42" s="1"/>
  <c r="H101" i="42"/>
  <c r="J101" i="42" s="1"/>
  <c r="M101" i="42" s="1"/>
  <c r="H102" i="42"/>
  <c r="J102" i="42" s="1"/>
  <c r="H103" i="42"/>
  <c r="J103" i="42" s="1"/>
  <c r="H104" i="42"/>
  <c r="H105" i="42"/>
  <c r="J105" i="42"/>
  <c r="H106" i="42"/>
  <c r="J106" i="42" s="1"/>
  <c r="H107" i="42"/>
  <c r="J107" i="42" s="1"/>
  <c r="H108" i="42"/>
  <c r="J108" i="42" s="1"/>
  <c r="H109" i="42"/>
  <c r="J109" i="42" s="1"/>
  <c r="H110" i="42"/>
  <c r="J110" i="42" s="1"/>
  <c r="N110" i="42" s="1"/>
  <c r="H111" i="42"/>
  <c r="H112" i="42"/>
  <c r="J112" i="42"/>
  <c r="H113" i="42"/>
  <c r="J113" i="42" s="1"/>
  <c r="N113" i="42" s="1"/>
  <c r="H114" i="42"/>
  <c r="J114" i="42" s="1"/>
  <c r="N114" i="42" s="1"/>
  <c r="H115" i="42"/>
  <c r="J115" i="42" s="1"/>
  <c r="H116" i="42"/>
  <c r="J116" i="42" s="1"/>
  <c r="H117" i="42"/>
  <c r="J117" i="42" s="1"/>
  <c r="H118" i="42"/>
  <c r="H119" i="42"/>
  <c r="J119" i="42" s="1"/>
  <c r="H120" i="42"/>
  <c r="J120" i="42" s="1"/>
  <c r="H121" i="42"/>
  <c r="J121" i="42"/>
  <c r="N121" i="42" s="1"/>
  <c r="H122" i="42"/>
  <c r="H123" i="42"/>
  <c r="H124" i="42"/>
  <c r="J124" i="42" s="1"/>
  <c r="H125" i="42"/>
  <c r="H126" i="42"/>
  <c r="J126" i="42" s="1"/>
  <c r="H127" i="42"/>
  <c r="J127" i="42"/>
  <c r="N127" i="42" s="1"/>
  <c r="H128" i="42"/>
  <c r="J128" i="42" s="1"/>
  <c r="H129" i="42"/>
  <c r="J129" i="42" s="1"/>
  <c r="H2" i="42"/>
  <c r="J2" i="42" s="1"/>
  <c r="N2" i="42" s="1"/>
  <c r="H3" i="41"/>
  <c r="J3" i="41" s="1"/>
  <c r="H4" i="41"/>
  <c r="H5" i="41"/>
  <c r="J5" i="41" s="1"/>
  <c r="L5" i="41" s="1"/>
  <c r="H6" i="41"/>
  <c r="J6" i="41" s="1"/>
  <c r="H7" i="41"/>
  <c r="H8" i="41"/>
  <c r="J8" i="41" s="1"/>
  <c r="H9" i="41"/>
  <c r="J9" i="41" s="1"/>
  <c r="H10" i="41"/>
  <c r="J10" i="41" s="1"/>
  <c r="N10" i="41" s="1"/>
  <c r="H11" i="41"/>
  <c r="J11" i="41" s="1"/>
  <c r="H12" i="41"/>
  <c r="J12" i="41" s="1"/>
  <c r="N12" i="41" s="1"/>
  <c r="H13" i="41"/>
  <c r="J13" i="41" s="1"/>
  <c r="H14" i="41"/>
  <c r="H15" i="41"/>
  <c r="J15" i="41" s="1"/>
  <c r="H16" i="41"/>
  <c r="H17" i="41"/>
  <c r="J17" i="41" s="1"/>
  <c r="H18" i="41"/>
  <c r="H19" i="41"/>
  <c r="J19" i="41" s="1"/>
  <c r="L19" i="41" s="1"/>
  <c r="H20" i="41"/>
  <c r="J20" i="41" s="1"/>
  <c r="H21" i="41"/>
  <c r="J21" i="41" s="1"/>
  <c r="H22" i="41"/>
  <c r="H23" i="41"/>
  <c r="J23" i="41" s="1"/>
  <c r="H24" i="41"/>
  <c r="J24" i="41" s="1"/>
  <c r="H25" i="41"/>
  <c r="J25" i="41" s="1"/>
  <c r="H26" i="41"/>
  <c r="H27" i="41"/>
  <c r="J27" i="41" s="1"/>
  <c r="M27" i="41" s="1"/>
  <c r="H28" i="41"/>
  <c r="J28" i="41" s="1"/>
  <c r="H29" i="41"/>
  <c r="H30" i="41"/>
  <c r="H31" i="41"/>
  <c r="J31" i="41" s="1"/>
  <c r="M31" i="41" s="1"/>
  <c r="H32" i="41"/>
  <c r="J32" i="41" s="1"/>
  <c r="L32" i="41" s="1"/>
  <c r="H33" i="41"/>
  <c r="J33" i="41" s="1"/>
  <c r="H34" i="41"/>
  <c r="J34" i="41" s="1"/>
  <c r="L34" i="41" s="1"/>
  <c r="H35" i="41"/>
  <c r="J35" i="41" s="1"/>
  <c r="H36" i="41"/>
  <c r="J36" i="41" s="1"/>
  <c r="H37" i="41"/>
  <c r="J37" i="41" s="1"/>
  <c r="H38" i="41"/>
  <c r="J38" i="41" s="1"/>
  <c r="M38" i="41" s="1"/>
  <c r="H39" i="41"/>
  <c r="J39" i="41" s="1"/>
  <c r="M39" i="41" s="1"/>
  <c r="H40" i="41"/>
  <c r="J40" i="41" s="1"/>
  <c r="H41" i="41"/>
  <c r="J41" i="41" s="1"/>
  <c r="N41" i="41" s="1"/>
  <c r="H42" i="41"/>
  <c r="H43" i="41"/>
  <c r="J43" i="41" s="1"/>
  <c r="L43" i="41" s="1"/>
  <c r="H44" i="41"/>
  <c r="H45" i="41"/>
  <c r="J45" i="41" s="1"/>
  <c r="H46" i="41"/>
  <c r="H47" i="41"/>
  <c r="J47" i="41" s="1"/>
  <c r="N47" i="41" s="1"/>
  <c r="H48" i="41"/>
  <c r="J48" i="41" s="1"/>
  <c r="N48" i="41" s="1"/>
  <c r="H49" i="41"/>
  <c r="J49" i="41" s="1"/>
  <c r="H50" i="41"/>
  <c r="H51" i="41"/>
  <c r="J51" i="41" s="1"/>
  <c r="H52" i="41"/>
  <c r="J52" i="41" s="1"/>
  <c r="N52" i="41" s="1"/>
  <c r="H53" i="41"/>
  <c r="H54" i="41"/>
  <c r="H55" i="41"/>
  <c r="J55" i="41" s="1"/>
  <c r="H56" i="41"/>
  <c r="J56" i="41" s="1"/>
  <c r="L56" i="41" s="1"/>
  <c r="H57" i="41"/>
  <c r="J57" i="41" s="1"/>
  <c r="N57" i="41" s="1"/>
  <c r="H58" i="41"/>
  <c r="H59" i="41"/>
  <c r="J59" i="41" s="1"/>
  <c r="N59" i="41" s="1"/>
  <c r="H60" i="41"/>
  <c r="J60" i="41" s="1"/>
  <c r="L60" i="41" s="1"/>
  <c r="H61" i="41"/>
  <c r="H62" i="41"/>
  <c r="H63" i="41"/>
  <c r="J63" i="41" s="1"/>
  <c r="N63" i="41" s="1"/>
  <c r="H64" i="41"/>
  <c r="J64" i="41" s="1"/>
  <c r="H65" i="41"/>
  <c r="J65" i="41" s="1"/>
  <c r="H66" i="41"/>
  <c r="J66" i="41" s="1"/>
  <c r="H67" i="41"/>
  <c r="J67" i="41" s="1"/>
  <c r="H68" i="41"/>
  <c r="J68" i="41" s="1"/>
  <c r="N68" i="41" s="1"/>
  <c r="H69" i="41"/>
  <c r="J69" i="41" s="1"/>
  <c r="H70" i="41"/>
  <c r="H71" i="41"/>
  <c r="J71" i="41" s="1"/>
  <c r="H72" i="41"/>
  <c r="J72" i="41" s="1"/>
  <c r="H73" i="41"/>
  <c r="J73" i="41" s="1"/>
  <c r="N73" i="41" s="1"/>
  <c r="H74" i="41"/>
  <c r="J74" i="41" s="1"/>
  <c r="H75" i="41"/>
  <c r="J75" i="41" s="1"/>
  <c r="H76" i="41"/>
  <c r="J76" i="41" s="1"/>
  <c r="M76" i="41" s="1"/>
  <c r="H77" i="41"/>
  <c r="J77" i="41" s="1"/>
  <c r="H78" i="41"/>
  <c r="H79" i="41"/>
  <c r="J79" i="41" s="1"/>
  <c r="H80" i="41"/>
  <c r="J80" i="41" s="1"/>
  <c r="H81" i="41"/>
  <c r="J81" i="41" s="1"/>
  <c r="L81" i="41" s="1"/>
  <c r="H82" i="41"/>
  <c r="J82" i="41" s="1"/>
  <c r="H83" i="41"/>
  <c r="J83" i="41" s="1"/>
  <c r="H84" i="41"/>
  <c r="J84" i="41" s="1"/>
  <c r="H85" i="41"/>
  <c r="H86" i="41"/>
  <c r="H87" i="41"/>
  <c r="J87" i="41" s="1"/>
  <c r="H88" i="41"/>
  <c r="J88" i="41" s="1"/>
  <c r="H89" i="41"/>
  <c r="J89" i="41" s="1"/>
  <c r="H90" i="41"/>
  <c r="J90" i="41" s="1"/>
  <c r="N90" i="41" s="1"/>
  <c r="H91" i="41"/>
  <c r="J91" i="41" s="1"/>
  <c r="N91" i="41" s="1"/>
  <c r="H92" i="41"/>
  <c r="J92" i="41" s="1"/>
  <c r="H93" i="41"/>
  <c r="J93" i="41" s="1"/>
  <c r="N93" i="41" s="1"/>
  <c r="H94" i="41"/>
  <c r="H95" i="41"/>
  <c r="J95" i="41" s="1"/>
  <c r="M95" i="41" s="1"/>
  <c r="H96" i="41"/>
  <c r="J96" i="41" s="1"/>
  <c r="M96" i="41" s="1"/>
  <c r="H97" i="41"/>
  <c r="J97" i="41" s="1"/>
  <c r="M97" i="41" s="1"/>
  <c r="H98" i="41"/>
  <c r="J98" i="41" s="1"/>
  <c r="H99" i="41"/>
  <c r="J99" i="41" s="1"/>
  <c r="H100" i="41"/>
  <c r="J100" i="41" s="1"/>
  <c r="H101" i="41"/>
  <c r="H102" i="41"/>
  <c r="J102" i="41" s="1"/>
  <c r="H103" i="41"/>
  <c r="J103" i="41" s="1"/>
  <c r="H104" i="41"/>
  <c r="J104" i="41" s="1"/>
  <c r="L104" i="41" s="1"/>
  <c r="H105" i="41"/>
  <c r="J105" i="41" s="1"/>
  <c r="L105" i="41" s="1"/>
  <c r="H106" i="41"/>
  <c r="J106" i="41" s="1"/>
  <c r="H107" i="41"/>
  <c r="J107" i="41" s="1"/>
  <c r="H108" i="41"/>
  <c r="J108" i="41" s="1"/>
  <c r="H109" i="41"/>
  <c r="J109" i="41" s="1"/>
  <c r="H110" i="41"/>
  <c r="H111" i="41"/>
  <c r="J111" i="41" s="1"/>
  <c r="L111" i="41" s="1"/>
  <c r="H112" i="41"/>
  <c r="J112" i="41" s="1"/>
  <c r="H113" i="41"/>
  <c r="J113" i="41" s="1"/>
  <c r="N113" i="41" s="1"/>
  <c r="H114" i="41"/>
  <c r="H115" i="41"/>
  <c r="J115" i="41" s="1"/>
  <c r="H116" i="41"/>
  <c r="J116" i="41" s="1"/>
  <c r="H117" i="41"/>
  <c r="J117" i="41" s="1"/>
  <c r="H118" i="41"/>
  <c r="H119" i="41"/>
  <c r="J119" i="41" s="1"/>
  <c r="M119" i="41" s="1"/>
  <c r="H120" i="41"/>
  <c r="J120" i="41" s="1"/>
  <c r="H121" i="41"/>
  <c r="J121" i="41" s="1"/>
  <c r="M121" i="41" s="1"/>
  <c r="H122" i="41"/>
  <c r="H123" i="41"/>
  <c r="J123" i="41" s="1"/>
  <c r="N123" i="41" s="1"/>
  <c r="H124" i="41"/>
  <c r="J124" i="41" s="1"/>
  <c r="H125" i="41"/>
  <c r="J125" i="41" s="1"/>
  <c r="H126" i="41"/>
  <c r="H127" i="41"/>
  <c r="J127" i="41" s="1"/>
  <c r="N127" i="41" s="1"/>
  <c r="H128" i="41"/>
  <c r="J128" i="41" s="1"/>
  <c r="H129" i="41"/>
  <c r="J129" i="41" s="1"/>
  <c r="L129" i="41" s="1"/>
  <c r="H2" i="41"/>
  <c r="J2" i="41" s="1"/>
  <c r="H3" i="40"/>
  <c r="J3" i="40" s="1"/>
  <c r="H4" i="40"/>
  <c r="J4" i="40" s="1"/>
  <c r="H5" i="40"/>
  <c r="J5" i="40" s="1"/>
  <c r="H6" i="40"/>
  <c r="J6" i="40" s="1"/>
  <c r="H7" i="40"/>
  <c r="J7" i="40" s="1"/>
  <c r="H8" i="40"/>
  <c r="J8" i="40" s="1"/>
  <c r="H9" i="40"/>
  <c r="H10" i="40"/>
  <c r="J10" i="40" s="1"/>
  <c r="H11" i="40"/>
  <c r="J11" i="40" s="1"/>
  <c r="M11" i="40" s="1"/>
  <c r="H12" i="40"/>
  <c r="J12" i="40" s="1"/>
  <c r="M12" i="40" s="1"/>
  <c r="AG12" i="40" s="1"/>
  <c r="H13" i="40"/>
  <c r="J13" i="40" s="1"/>
  <c r="H14" i="40"/>
  <c r="J14" i="40" s="1"/>
  <c r="H15" i="40"/>
  <c r="J15" i="40" s="1"/>
  <c r="H16" i="40"/>
  <c r="J16" i="40" s="1"/>
  <c r="H17" i="40"/>
  <c r="J17" i="40" s="1"/>
  <c r="L17" i="40" s="1"/>
  <c r="H18" i="40"/>
  <c r="J18" i="40" s="1"/>
  <c r="L18" i="40" s="1"/>
  <c r="H19" i="40"/>
  <c r="J19" i="40" s="1"/>
  <c r="S19" i="40" s="1"/>
  <c r="H20" i="40"/>
  <c r="J20" i="40" s="1"/>
  <c r="H21" i="40"/>
  <c r="J21" i="40" s="1"/>
  <c r="L21" i="40" s="1"/>
  <c r="H22" i="40"/>
  <c r="H23" i="40"/>
  <c r="J23" i="40" s="1"/>
  <c r="H24" i="40"/>
  <c r="J24" i="40" s="1"/>
  <c r="H25" i="40"/>
  <c r="H26" i="40"/>
  <c r="J26" i="40" s="1"/>
  <c r="H27" i="40"/>
  <c r="H28" i="40"/>
  <c r="J28" i="40" s="1"/>
  <c r="H29" i="40"/>
  <c r="J29" i="40" s="1"/>
  <c r="H30" i="40"/>
  <c r="H31" i="40"/>
  <c r="J31" i="40" s="1"/>
  <c r="H32" i="40"/>
  <c r="J32" i="40" s="1"/>
  <c r="H33" i="40"/>
  <c r="H34" i="40"/>
  <c r="J34" i="40" s="1"/>
  <c r="L34" i="40" s="1"/>
  <c r="H35" i="40"/>
  <c r="J35" i="40" s="1"/>
  <c r="H36" i="40"/>
  <c r="J36" i="40" s="1"/>
  <c r="H37" i="40"/>
  <c r="J37" i="40" s="1"/>
  <c r="H38" i="40"/>
  <c r="J38" i="40" s="1"/>
  <c r="N38" i="40" s="1"/>
  <c r="H39" i="40"/>
  <c r="J39" i="40" s="1"/>
  <c r="H40" i="40"/>
  <c r="J40" i="40" s="1"/>
  <c r="H41" i="40"/>
  <c r="J41" i="40" s="1"/>
  <c r="H42" i="40"/>
  <c r="J42" i="40" s="1"/>
  <c r="N42" i="40" s="1"/>
  <c r="H43" i="40"/>
  <c r="J43" i="40" s="1"/>
  <c r="H44" i="40"/>
  <c r="J44" i="40" s="1"/>
  <c r="H45" i="40"/>
  <c r="J45" i="40" s="1"/>
  <c r="H46" i="40"/>
  <c r="H47" i="40"/>
  <c r="J47" i="40" s="1"/>
  <c r="H48" i="40"/>
  <c r="J48" i="40" s="1"/>
  <c r="H49" i="40"/>
  <c r="J49" i="40" s="1"/>
  <c r="H50" i="40"/>
  <c r="J50" i="40" s="1"/>
  <c r="H51" i="40"/>
  <c r="J51" i="40" s="1"/>
  <c r="H52" i="40"/>
  <c r="J52" i="40" s="1"/>
  <c r="L52" i="40" s="1"/>
  <c r="H53" i="40"/>
  <c r="J53" i="40" s="1"/>
  <c r="H54" i="40"/>
  <c r="J54" i="40" s="1"/>
  <c r="H55" i="40"/>
  <c r="J55" i="40" s="1"/>
  <c r="H56" i="40"/>
  <c r="J56" i="40" s="1"/>
  <c r="H57" i="40"/>
  <c r="J57" i="40" s="1"/>
  <c r="L57" i="40" s="1"/>
  <c r="H58" i="40"/>
  <c r="J58" i="40" s="1"/>
  <c r="H59" i="40"/>
  <c r="J59" i="40" s="1"/>
  <c r="H60" i="40"/>
  <c r="J60" i="40" s="1"/>
  <c r="H61" i="40"/>
  <c r="J61" i="40" s="1"/>
  <c r="H62" i="40"/>
  <c r="J62" i="40" s="1"/>
  <c r="L62" i="40" s="1"/>
  <c r="H63" i="40"/>
  <c r="J63" i="40" s="1"/>
  <c r="H64" i="40"/>
  <c r="J64" i="40" s="1"/>
  <c r="M64" i="40" s="1"/>
  <c r="H65" i="40"/>
  <c r="J65" i="40" s="1"/>
  <c r="H66" i="40"/>
  <c r="J66" i="40" s="1"/>
  <c r="H67" i="40"/>
  <c r="J67" i="40" s="1"/>
  <c r="H68" i="40"/>
  <c r="J68" i="40" s="1"/>
  <c r="M68" i="40" s="1"/>
  <c r="H69" i="40"/>
  <c r="J69" i="40" s="1"/>
  <c r="H70" i="40"/>
  <c r="J70" i="40" s="1"/>
  <c r="H71" i="40"/>
  <c r="J71" i="40" s="1"/>
  <c r="M71" i="40" s="1"/>
  <c r="H72" i="40"/>
  <c r="J72" i="40" s="1"/>
  <c r="H73" i="40"/>
  <c r="H74" i="40"/>
  <c r="J74" i="40" s="1"/>
  <c r="L74" i="40" s="1"/>
  <c r="H75" i="40"/>
  <c r="J75" i="40" s="1"/>
  <c r="N75" i="40" s="1"/>
  <c r="H76" i="40"/>
  <c r="H77" i="40"/>
  <c r="J77" i="40" s="1"/>
  <c r="H78" i="40"/>
  <c r="H79" i="40"/>
  <c r="J79" i="40" s="1"/>
  <c r="H80" i="40"/>
  <c r="J80" i="40" s="1"/>
  <c r="H81" i="40"/>
  <c r="J81" i="40" s="1"/>
  <c r="M81" i="40" s="1"/>
  <c r="H82" i="40"/>
  <c r="J82" i="40" s="1"/>
  <c r="H83" i="40"/>
  <c r="J83" i="40" s="1"/>
  <c r="H84" i="40"/>
  <c r="J84" i="40" s="1"/>
  <c r="H85" i="40"/>
  <c r="J85" i="40" s="1"/>
  <c r="N85" i="40" s="1"/>
  <c r="H86" i="40"/>
  <c r="J86" i="40" s="1"/>
  <c r="H87" i="40"/>
  <c r="J87" i="40" s="1"/>
  <c r="M87" i="40" s="1"/>
  <c r="H88" i="40"/>
  <c r="J88" i="40" s="1"/>
  <c r="L88" i="40" s="1"/>
  <c r="H89" i="40"/>
  <c r="J89" i="40" s="1"/>
  <c r="H90" i="40"/>
  <c r="J90" i="40" s="1"/>
  <c r="V90" i="40" s="1"/>
  <c r="AY90" i="40" s="1"/>
  <c r="H91" i="40"/>
  <c r="H92" i="40"/>
  <c r="J92" i="40" s="1"/>
  <c r="N92" i="40" s="1"/>
  <c r="H93" i="40"/>
  <c r="J93" i="40" s="1"/>
  <c r="H94" i="40"/>
  <c r="H95" i="40"/>
  <c r="J95" i="40" s="1"/>
  <c r="N95" i="40" s="1"/>
  <c r="H96" i="40"/>
  <c r="J96" i="40" s="1"/>
  <c r="H97" i="40"/>
  <c r="H98" i="40"/>
  <c r="J98" i="40" s="1"/>
  <c r="R98" i="40" s="1"/>
  <c r="H99" i="40"/>
  <c r="J99" i="40" s="1"/>
  <c r="M99" i="40" s="1"/>
  <c r="H100" i="40"/>
  <c r="J100" i="40" s="1"/>
  <c r="L100" i="40" s="1"/>
  <c r="H101" i="40"/>
  <c r="J101" i="40" s="1"/>
  <c r="H102" i="40"/>
  <c r="J102" i="40" s="1"/>
  <c r="H103" i="40"/>
  <c r="J103" i="40" s="1"/>
  <c r="H104" i="40"/>
  <c r="J104" i="40" s="1"/>
  <c r="H105" i="40"/>
  <c r="H106" i="40"/>
  <c r="J106" i="40" s="1"/>
  <c r="M106" i="40" s="1"/>
  <c r="H107" i="40"/>
  <c r="J107" i="40" s="1"/>
  <c r="H108" i="40"/>
  <c r="J108" i="40" s="1"/>
  <c r="H109" i="40"/>
  <c r="J109" i="40" s="1"/>
  <c r="H110" i="40"/>
  <c r="H111" i="40"/>
  <c r="J111" i="40" s="1"/>
  <c r="N111" i="40" s="1"/>
  <c r="H112" i="40"/>
  <c r="J112" i="40" s="1"/>
  <c r="H113" i="40"/>
  <c r="H114" i="40"/>
  <c r="J114" i="40" s="1"/>
  <c r="M114" i="40" s="1"/>
  <c r="H115" i="40"/>
  <c r="J115" i="40" s="1"/>
  <c r="H116" i="40"/>
  <c r="H117" i="40"/>
  <c r="J117" i="40" s="1"/>
  <c r="H118" i="40"/>
  <c r="H119" i="40"/>
  <c r="J119" i="40" s="1"/>
  <c r="H120" i="40"/>
  <c r="J120" i="40" s="1"/>
  <c r="H121" i="40"/>
  <c r="J121" i="40" s="1"/>
  <c r="L121" i="40" s="1"/>
  <c r="H122" i="40"/>
  <c r="J122" i="40" s="1"/>
  <c r="N122" i="40" s="1"/>
  <c r="H123" i="40"/>
  <c r="H124" i="40"/>
  <c r="J124" i="40" s="1"/>
  <c r="N124" i="40" s="1"/>
  <c r="H125" i="40"/>
  <c r="J125" i="40" s="1"/>
  <c r="M125" i="40" s="1"/>
  <c r="H126" i="40"/>
  <c r="H127" i="40"/>
  <c r="J127" i="40" s="1"/>
  <c r="N127" i="40" s="1"/>
  <c r="H128" i="40"/>
  <c r="J128" i="40" s="1"/>
  <c r="H129" i="40"/>
  <c r="J129" i="40" s="1"/>
  <c r="N129" i="40" s="1"/>
  <c r="H2" i="40"/>
  <c r="H3" i="39"/>
  <c r="H4" i="39"/>
  <c r="J4" i="39" s="1"/>
  <c r="H5" i="39"/>
  <c r="J5" i="39" s="1"/>
  <c r="H6" i="39"/>
  <c r="J6" i="39" s="1"/>
  <c r="N6" i="39" s="1"/>
  <c r="H7" i="39"/>
  <c r="J7" i="39" s="1"/>
  <c r="M7" i="39" s="1"/>
  <c r="H8" i="39"/>
  <c r="J8" i="39" s="1"/>
  <c r="H9" i="39"/>
  <c r="H10" i="39"/>
  <c r="H11" i="39"/>
  <c r="H12" i="39"/>
  <c r="J12" i="39" s="1"/>
  <c r="N12" i="39" s="1"/>
  <c r="H13" i="39"/>
  <c r="J13" i="39" s="1"/>
  <c r="H14" i="39"/>
  <c r="J14" i="39" s="1"/>
  <c r="N14" i="39" s="1"/>
  <c r="H15" i="39"/>
  <c r="J15" i="39" s="1"/>
  <c r="M15" i="39" s="1"/>
  <c r="H16" i="39"/>
  <c r="J16" i="39" s="1"/>
  <c r="H17" i="39"/>
  <c r="H18" i="39"/>
  <c r="J18" i="39" s="1"/>
  <c r="H19" i="39"/>
  <c r="J19" i="39" s="1"/>
  <c r="H20" i="39"/>
  <c r="H21" i="39"/>
  <c r="J21" i="39" s="1"/>
  <c r="H22" i="39"/>
  <c r="J22" i="39" s="1"/>
  <c r="H23" i="39"/>
  <c r="J23" i="39" s="1"/>
  <c r="L23" i="39" s="1"/>
  <c r="H24" i="39"/>
  <c r="J24" i="39" s="1"/>
  <c r="H25" i="39"/>
  <c r="J25" i="39" s="1"/>
  <c r="H26" i="39"/>
  <c r="J26" i="39" s="1"/>
  <c r="H27" i="39"/>
  <c r="H28" i="39"/>
  <c r="J28" i="39" s="1"/>
  <c r="H29" i="39"/>
  <c r="J29" i="39" s="1"/>
  <c r="H30" i="39"/>
  <c r="J30" i="39" s="1"/>
  <c r="L30" i="39" s="1"/>
  <c r="H31" i="39"/>
  <c r="J31" i="39" s="1"/>
  <c r="H32" i="39"/>
  <c r="J32" i="39" s="1"/>
  <c r="H33" i="39"/>
  <c r="J33" i="39" s="1"/>
  <c r="H34" i="39"/>
  <c r="J34" i="39" s="1"/>
  <c r="H35" i="39"/>
  <c r="J35" i="39" s="1"/>
  <c r="H36" i="39"/>
  <c r="H37" i="39"/>
  <c r="J37" i="39" s="1"/>
  <c r="H38" i="39"/>
  <c r="J38" i="39" s="1"/>
  <c r="H39" i="39"/>
  <c r="J39" i="39" s="1"/>
  <c r="H40" i="39"/>
  <c r="J40" i="39" s="1"/>
  <c r="H41" i="39"/>
  <c r="H42" i="39"/>
  <c r="J42" i="39" s="1"/>
  <c r="H43" i="39"/>
  <c r="J43" i="39" s="1"/>
  <c r="H44" i="39"/>
  <c r="J44" i="39" s="1"/>
  <c r="M44" i="39" s="1"/>
  <c r="H45" i="39"/>
  <c r="J45" i="39" s="1"/>
  <c r="M45" i="39" s="1"/>
  <c r="H46" i="39"/>
  <c r="H47" i="39"/>
  <c r="J47" i="39" s="1"/>
  <c r="H48" i="39"/>
  <c r="J48" i="39" s="1"/>
  <c r="H49" i="39"/>
  <c r="J49" i="39" s="1"/>
  <c r="H50" i="39"/>
  <c r="J50" i="39" s="1"/>
  <c r="H51" i="39"/>
  <c r="J51" i="39" s="1"/>
  <c r="H52" i="39"/>
  <c r="J52" i="39" s="1"/>
  <c r="H53" i="39"/>
  <c r="J53" i="39" s="1"/>
  <c r="L53" i="39" s="1"/>
  <c r="H54" i="39"/>
  <c r="J54" i="39" s="1"/>
  <c r="H55" i="39"/>
  <c r="J55" i="39" s="1"/>
  <c r="M55" i="39" s="1"/>
  <c r="AG55" i="39" s="1"/>
  <c r="H56" i="39"/>
  <c r="J56" i="39" s="1"/>
  <c r="N56" i="39" s="1"/>
  <c r="H57" i="39"/>
  <c r="J57" i="39" s="1"/>
  <c r="H58" i="39"/>
  <c r="J58" i="39" s="1"/>
  <c r="H59" i="39"/>
  <c r="H60" i="39"/>
  <c r="J60" i="39" s="1"/>
  <c r="H61" i="39"/>
  <c r="J61" i="39" s="1"/>
  <c r="N61" i="39" s="1"/>
  <c r="H62" i="39"/>
  <c r="H63" i="39"/>
  <c r="J63" i="39" s="1"/>
  <c r="N63" i="39" s="1"/>
  <c r="H64" i="39"/>
  <c r="J64" i="39" s="1"/>
  <c r="H65" i="39"/>
  <c r="J65" i="39" s="1"/>
  <c r="V65" i="39" s="1"/>
  <c r="AY65" i="39" s="1"/>
  <c r="H66" i="39"/>
  <c r="J66" i="39" s="1"/>
  <c r="H67" i="39"/>
  <c r="H68" i="39"/>
  <c r="J68" i="39" s="1"/>
  <c r="H69" i="39"/>
  <c r="J69" i="39" s="1"/>
  <c r="H70" i="39"/>
  <c r="J70" i="39" s="1"/>
  <c r="N70" i="39" s="1"/>
  <c r="H71" i="39"/>
  <c r="J71" i="39" s="1"/>
  <c r="L71" i="39" s="1"/>
  <c r="H72" i="39"/>
  <c r="J72" i="39" s="1"/>
  <c r="M72" i="39" s="1"/>
  <c r="H73" i="39"/>
  <c r="H74" i="39"/>
  <c r="H75" i="39"/>
  <c r="J75" i="39" s="1"/>
  <c r="H76" i="39"/>
  <c r="J76" i="39" s="1"/>
  <c r="H77" i="39"/>
  <c r="J77" i="39" s="1"/>
  <c r="N77" i="39" s="1"/>
  <c r="H78" i="39"/>
  <c r="J78" i="39" s="1"/>
  <c r="H79" i="39"/>
  <c r="J79" i="39" s="1"/>
  <c r="H80" i="39"/>
  <c r="J80" i="39" s="1"/>
  <c r="H81" i="39"/>
  <c r="J81" i="39" s="1"/>
  <c r="H82" i="39"/>
  <c r="J82" i="39" s="1"/>
  <c r="H83" i="39"/>
  <c r="H84" i="39"/>
  <c r="J84" i="39" s="1"/>
  <c r="H85" i="39"/>
  <c r="J85" i="39" s="1"/>
  <c r="H86" i="39"/>
  <c r="J86" i="39" s="1"/>
  <c r="L86" i="39" s="1"/>
  <c r="H87" i="39"/>
  <c r="J87" i="39" s="1"/>
  <c r="N87" i="39" s="1"/>
  <c r="H88" i="39"/>
  <c r="J88" i="39" s="1"/>
  <c r="H89" i="39"/>
  <c r="H90" i="39"/>
  <c r="J90" i="39" s="1"/>
  <c r="H91" i="39"/>
  <c r="J91" i="39" s="1"/>
  <c r="H92" i="39"/>
  <c r="J92" i="39" s="1"/>
  <c r="H93" i="39"/>
  <c r="J93" i="39" s="1"/>
  <c r="H94" i="39"/>
  <c r="J94" i="39" s="1"/>
  <c r="M94" i="39" s="1"/>
  <c r="H95" i="39"/>
  <c r="J95" i="39" s="1"/>
  <c r="H96" i="39"/>
  <c r="J96" i="39" s="1"/>
  <c r="H97" i="39"/>
  <c r="J97" i="39" s="1"/>
  <c r="H98" i="39"/>
  <c r="J98" i="39" s="1"/>
  <c r="H99" i="39"/>
  <c r="H100" i="39"/>
  <c r="J100" i="39" s="1"/>
  <c r="H101" i="39"/>
  <c r="J101" i="39" s="1"/>
  <c r="H102" i="39"/>
  <c r="J102" i="39" s="1"/>
  <c r="H103" i="39"/>
  <c r="J103" i="39" s="1"/>
  <c r="H104" i="39"/>
  <c r="J104" i="39" s="1"/>
  <c r="H105" i="39"/>
  <c r="J105" i="39" s="1"/>
  <c r="H106" i="39"/>
  <c r="J106" i="39" s="1"/>
  <c r="H107" i="39"/>
  <c r="H108" i="39"/>
  <c r="J108" i="39" s="1"/>
  <c r="S108" i="39" s="1"/>
  <c r="H109" i="39"/>
  <c r="H110" i="39"/>
  <c r="H111" i="39"/>
  <c r="J111" i="39" s="1"/>
  <c r="H112" i="39"/>
  <c r="J112" i="39" s="1"/>
  <c r="L112" i="39" s="1"/>
  <c r="H113" i="39"/>
  <c r="J113" i="39" s="1"/>
  <c r="H114" i="39"/>
  <c r="H115" i="39"/>
  <c r="H116" i="39"/>
  <c r="J116" i="39" s="1"/>
  <c r="H117" i="39"/>
  <c r="J117" i="39" s="1"/>
  <c r="H118" i="39"/>
  <c r="J118" i="39" s="1"/>
  <c r="H119" i="39"/>
  <c r="J119" i="39" s="1"/>
  <c r="H120" i="39"/>
  <c r="J120" i="39" s="1"/>
  <c r="L120" i="39" s="1"/>
  <c r="H121" i="39"/>
  <c r="J121" i="39" s="1"/>
  <c r="H122" i="39"/>
  <c r="H123" i="39"/>
  <c r="H124" i="39"/>
  <c r="J124" i="39" s="1"/>
  <c r="M124" i="39" s="1"/>
  <c r="H125" i="39"/>
  <c r="J125" i="39" s="1"/>
  <c r="H126" i="39"/>
  <c r="H127" i="39"/>
  <c r="J127" i="39" s="1"/>
  <c r="H128" i="39"/>
  <c r="J128" i="39" s="1"/>
  <c r="H129" i="39"/>
  <c r="J129" i="39" s="1"/>
  <c r="H2" i="39"/>
  <c r="H3" i="38"/>
  <c r="J3" i="38" s="1"/>
  <c r="L3" i="38" s="1"/>
  <c r="H4" i="38"/>
  <c r="H5" i="38"/>
  <c r="J5" i="38" s="1"/>
  <c r="H6" i="38"/>
  <c r="J6" i="38" s="1"/>
  <c r="H7" i="38"/>
  <c r="J7" i="38" s="1"/>
  <c r="H8" i="38"/>
  <c r="H9" i="38"/>
  <c r="J9" i="38" s="1"/>
  <c r="H10" i="38"/>
  <c r="H11" i="38"/>
  <c r="J11" i="38" s="1"/>
  <c r="N11" i="38" s="1"/>
  <c r="H12" i="38"/>
  <c r="J12" i="38" s="1"/>
  <c r="H13" i="38"/>
  <c r="H14" i="38"/>
  <c r="J14" i="38" s="1"/>
  <c r="H15" i="38"/>
  <c r="H16" i="38"/>
  <c r="H17" i="38"/>
  <c r="J17" i="38" s="1"/>
  <c r="H18" i="38"/>
  <c r="J18" i="38" s="1"/>
  <c r="H19" i="38"/>
  <c r="J19" i="38" s="1"/>
  <c r="N19" i="38" s="1"/>
  <c r="H20" i="38"/>
  <c r="H21" i="38"/>
  <c r="J21" i="38" s="1"/>
  <c r="H22" i="38"/>
  <c r="J22" i="38" s="1"/>
  <c r="H23" i="38"/>
  <c r="J23" i="38" s="1"/>
  <c r="N23" i="38" s="1"/>
  <c r="H24" i="38"/>
  <c r="H25" i="38"/>
  <c r="J25" i="38" s="1"/>
  <c r="H26" i="38"/>
  <c r="J26" i="38" s="1"/>
  <c r="H27" i="38"/>
  <c r="J27" i="38" s="1"/>
  <c r="N27" i="38" s="1"/>
  <c r="H28" i="38"/>
  <c r="H29" i="38"/>
  <c r="J29" i="38" s="1"/>
  <c r="N29" i="38" s="1"/>
  <c r="H30" i="38"/>
  <c r="J30" i="38" s="1"/>
  <c r="H31" i="38"/>
  <c r="J31" i="38" s="1"/>
  <c r="N31" i="38" s="1"/>
  <c r="H32" i="38"/>
  <c r="H33" i="38"/>
  <c r="H34" i="38"/>
  <c r="J34" i="38" s="1"/>
  <c r="L34" i="38" s="1"/>
  <c r="H35" i="38"/>
  <c r="J35" i="38" s="1"/>
  <c r="H36" i="38"/>
  <c r="H37" i="38"/>
  <c r="J37" i="38" s="1"/>
  <c r="H38" i="38"/>
  <c r="J38" i="38" s="1"/>
  <c r="L38" i="38" s="1"/>
  <c r="H39" i="38"/>
  <c r="J39" i="38" s="1"/>
  <c r="M39" i="38" s="1"/>
  <c r="H40" i="38"/>
  <c r="H41" i="38"/>
  <c r="J41" i="38" s="1"/>
  <c r="H42" i="38"/>
  <c r="J42" i="38" s="1"/>
  <c r="L42" i="38" s="1"/>
  <c r="H43" i="38"/>
  <c r="J43" i="38" s="1"/>
  <c r="H44" i="38"/>
  <c r="H45" i="38"/>
  <c r="H46" i="38"/>
  <c r="J46" i="38" s="1"/>
  <c r="N46" i="38" s="1"/>
  <c r="H47" i="38"/>
  <c r="J47" i="38" s="1"/>
  <c r="N47" i="38" s="1"/>
  <c r="H48" i="38"/>
  <c r="H49" i="38"/>
  <c r="J49" i="38" s="1"/>
  <c r="M49" i="38" s="1"/>
  <c r="H50" i="38"/>
  <c r="J50" i="38" s="1"/>
  <c r="L50" i="38" s="1"/>
  <c r="H51" i="38"/>
  <c r="J51" i="38" s="1"/>
  <c r="H52" i="38"/>
  <c r="H53" i="38"/>
  <c r="J53" i="38" s="1"/>
  <c r="H54" i="38"/>
  <c r="J54" i="38" s="1"/>
  <c r="H55" i="38"/>
  <c r="J55" i="38" s="1"/>
  <c r="M55" i="38" s="1"/>
  <c r="H56" i="38"/>
  <c r="H57" i="38"/>
  <c r="J57" i="38" s="1"/>
  <c r="H58" i="38"/>
  <c r="J58" i="38" s="1"/>
  <c r="N58" i="38" s="1"/>
  <c r="H59" i="38"/>
  <c r="J59" i="38" s="1"/>
  <c r="H60" i="38"/>
  <c r="H61" i="38"/>
  <c r="H62" i="38"/>
  <c r="J62" i="38" s="1"/>
  <c r="H63" i="38"/>
  <c r="H64" i="38"/>
  <c r="J64" i="38" s="1"/>
  <c r="N64" i="38" s="1"/>
  <c r="H65" i="38"/>
  <c r="J65" i="38"/>
  <c r="H66" i="38"/>
  <c r="J66" i="38" s="1"/>
  <c r="L66" i="38" s="1"/>
  <c r="H67" i="38"/>
  <c r="H68" i="38"/>
  <c r="J68" i="38" s="1"/>
  <c r="H69" i="38"/>
  <c r="J69" i="38" s="1"/>
  <c r="H70" i="38"/>
  <c r="J70" i="38" s="1"/>
  <c r="M70" i="38" s="1"/>
  <c r="H71" i="38"/>
  <c r="J71" i="38" s="1"/>
  <c r="H72" i="38"/>
  <c r="H73" i="38"/>
  <c r="J73" i="38" s="1"/>
  <c r="H74" i="38"/>
  <c r="J74" i="38" s="1"/>
  <c r="M74" i="38" s="1"/>
  <c r="H75" i="38"/>
  <c r="H76" i="38"/>
  <c r="J76" i="38" s="1"/>
  <c r="H77" i="38"/>
  <c r="J77" i="38" s="1"/>
  <c r="H78" i="38"/>
  <c r="J78" i="38" s="1"/>
  <c r="H79" i="38"/>
  <c r="H80" i="38"/>
  <c r="H81" i="38"/>
  <c r="J81" i="38" s="1"/>
  <c r="H82" i="38"/>
  <c r="J82" i="38" s="1"/>
  <c r="H83" i="38"/>
  <c r="H84" i="38"/>
  <c r="H85" i="38"/>
  <c r="J85" i="38" s="1"/>
  <c r="H86" i="38"/>
  <c r="J86" i="38" s="1"/>
  <c r="H87" i="38"/>
  <c r="H88" i="38"/>
  <c r="H89" i="38"/>
  <c r="J89" i="38" s="1"/>
  <c r="L89" i="38" s="1"/>
  <c r="H90" i="38"/>
  <c r="J90" i="38" s="1"/>
  <c r="N90" i="38" s="1"/>
  <c r="H91" i="38"/>
  <c r="H92" i="38"/>
  <c r="J92" i="38"/>
  <c r="H93" i="38"/>
  <c r="J93" i="38" s="1"/>
  <c r="H94" i="38"/>
  <c r="H95" i="38"/>
  <c r="H96" i="38"/>
  <c r="J96" i="38" s="1"/>
  <c r="M96" i="38" s="1"/>
  <c r="H97" i="38"/>
  <c r="J97" i="38" s="1"/>
  <c r="N97" i="38" s="1"/>
  <c r="H98" i="38"/>
  <c r="H99" i="38"/>
  <c r="J99" i="38" s="1"/>
  <c r="H100" i="38"/>
  <c r="J100" i="38" s="1"/>
  <c r="H101" i="38"/>
  <c r="H102" i="38"/>
  <c r="J102" i="38" s="1"/>
  <c r="H103" i="38"/>
  <c r="H104" i="38"/>
  <c r="J104" i="38" s="1"/>
  <c r="H105" i="38"/>
  <c r="J105" i="38" s="1"/>
  <c r="M105" i="38" s="1"/>
  <c r="H106" i="38"/>
  <c r="H107" i="38"/>
  <c r="J107" i="38" s="1"/>
  <c r="H108" i="38"/>
  <c r="J108" i="38" s="1"/>
  <c r="H109" i="38"/>
  <c r="H110" i="38"/>
  <c r="H111" i="38"/>
  <c r="H112" i="38"/>
  <c r="J112" i="38" s="1"/>
  <c r="AA112" i="38" s="1"/>
  <c r="H113" i="38"/>
  <c r="J113" i="38" s="1"/>
  <c r="H114" i="38"/>
  <c r="H115" i="38"/>
  <c r="J115" i="38" s="1"/>
  <c r="H116" i="38"/>
  <c r="J116" i="38" s="1"/>
  <c r="H117" i="38"/>
  <c r="J117" i="38" s="1"/>
  <c r="H118" i="38"/>
  <c r="H119" i="38"/>
  <c r="H120" i="38"/>
  <c r="H121" i="38"/>
  <c r="J121" i="38" s="1"/>
  <c r="N121" i="38" s="1"/>
  <c r="H122" i="38"/>
  <c r="H123" i="38"/>
  <c r="J123" i="38" s="1"/>
  <c r="H124" i="38"/>
  <c r="J124" i="38" s="1"/>
  <c r="H125" i="38"/>
  <c r="J125" i="38" s="1"/>
  <c r="N125" i="38" s="1"/>
  <c r="H126" i="38"/>
  <c r="H127" i="38"/>
  <c r="H128" i="38"/>
  <c r="J128" i="38" s="1"/>
  <c r="H129" i="38"/>
  <c r="J129" i="38" s="1"/>
  <c r="H2" i="38"/>
  <c r="E3" i="44"/>
  <c r="AX3" i="44" s="1"/>
  <c r="E4" i="44"/>
  <c r="E5" i="44"/>
  <c r="AX5" i="44" s="1"/>
  <c r="E6" i="44"/>
  <c r="AH6" i="44" s="1"/>
  <c r="E7" i="44"/>
  <c r="AH7" i="44" s="1"/>
  <c r="E8" i="44"/>
  <c r="AX8" i="44" s="1"/>
  <c r="E9" i="44"/>
  <c r="AX9" i="44" s="1"/>
  <c r="E10" i="44"/>
  <c r="AX10" i="44" s="1"/>
  <c r="E11" i="44"/>
  <c r="AX11" i="44" s="1"/>
  <c r="E12" i="44"/>
  <c r="AX12" i="44" s="1"/>
  <c r="E13" i="44"/>
  <c r="F13" i="44" s="1"/>
  <c r="G13" i="44" s="1"/>
  <c r="E14" i="44"/>
  <c r="E15" i="44"/>
  <c r="F15" i="44" s="1"/>
  <c r="G15" i="44" s="1"/>
  <c r="V15" i="44" s="1"/>
  <c r="AY15" i="44" s="1"/>
  <c r="E16" i="44"/>
  <c r="AX16" i="44" s="1"/>
  <c r="E17" i="44"/>
  <c r="E18" i="44"/>
  <c r="AX18" i="44" s="1"/>
  <c r="E19" i="44"/>
  <c r="AX19" i="44" s="1"/>
  <c r="E20" i="44"/>
  <c r="AX20" i="44" s="1"/>
  <c r="E21" i="44"/>
  <c r="E22" i="44"/>
  <c r="E23" i="44"/>
  <c r="E24" i="44"/>
  <c r="AX24" i="44" s="1"/>
  <c r="E25" i="44"/>
  <c r="AX25" i="44" s="1"/>
  <c r="E26" i="44"/>
  <c r="AX26" i="44" s="1"/>
  <c r="E27" i="44"/>
  <c r="AX27" i="44" s="1"/>
  <c r="E28" i="44"/>
  <c r="AX28" i="44" s="1"/>
  <c r="E29" i="44"/>
  <c r="AX29" i="44" s="1"/>
  <c r="E30" i="44"/>
  <c r="E31" i="44"/>
  <c r="AX31" i="44" s="1"/>
  <c r="E32" i="44"/>
  <c r="E33" i="44"/>
  <c r="AX33" i="44" s="1"/>
  <c r="E34" i="44"/>
  <c r="AX34" i="44" s="1"/>
  <c r="E35" i="44"/>
  <c r="E36" i="44"/>
  <c r="AX36" i="44" s="1"/>
  <c r="E37" i="44"/>
  <c r="AX37" i="44" s="1"/>
  <c r="E38" i="44"/>
  <c r="AX38" i="44" s="1"/>
  <c r="E39" i="44"/>
  <c r="AX39" i="44" s="1"/>
  <c r="E40" i="44"/>
  <c r="AX40" i="44" s="1"/>
  <c r="E41" i="44"/>
  <c r="AX41" i="44" s="1"/>
  <c r="E42" i="44"/>
  <c r="AX42" i="44" s="1"/>
  <c r="E43" i="44"/>
  <c r="AX43" i="44" s="1"/>
  <c r="E44" i="44"/>
  <c r="AX44" i="44" s="1"/>
  <c r="E45" i="44"/>
  <c r="AX45" i="44" s="1"/>
  <c r="E46" i="44"/>
  <c r="AX46" i="44" s="1"/>
  <c r="E47" i="44"/>
  <c r="F47" i="44" s="1"/>
  <c r="G47" i="44" s="1"/>
  <c r="E48" i="44"/>
  <c r="AX48" i="44" s="1"/>
  <c r="E49" i="44"/>
  <c r="E50" i="44"/>
  <c r="AX50" i="44" s="1"/>
  <c r="E51" i="44"/>
  <c r="AX51" i="44" s="1"/>
  <c r="F51" i="44"/>
  <c r="G51" i="44" s="1"/>
  <c r="E52" i="44"/>
  <c r="AX52" i="44" s="1"/>
  <c r="E53" i="44"/>
  <c r="AH53" i="44" s="1"/>
  <c r="E54" i="44"/>
  <c r="E55" i="44"/>
  <c r="F55" i="44" s="1"/>
  <c r="G55" i="44" s="1"/>
  <c r="E56" i="44"/>
  <c r="AX56" i="44" s="1"/>
  <c r="E57" i="44"/>
  <c r="AH57" i="44" s="1"/>
  <c r="E58" i="44"/>
  <c r="E59" i="44"/>
  <c r="AX59" i="44" s="1"/>
  <c r="E60" i="44"/>
  <c r="AX60" i="44" s="1"/>
  <c r="E61" i="44"/>
  <c r="AH61" i="44" s="1"/>
  <c r="E62" i="44"/>
  <c r="AX62" i="44" s="1"/>
  <c r="E63" i="44"/>
  <c r="E64" i="44"/>
  <c r="AX64" i="44" s="1"/>
  <c r="E65" i="44"/>
  <c r="AX65" i="44" s="1"/>
  <c r="E66" i="44"/>
  <c r="E67" i="44"/>
  <c r="AX67" i="44" s="1"/>
  <c r="E68" i="44"/>
  <c r="E69" i="44"/>
  <c r="E70" i="44"/>
  <c r="AX70" i="44" s="1"/>
  <c r="E71" i="44"/>
  <c r="E72" i="44"/>
  <c r="AX72" i="44" s="1"/>
  <c r="E73" i="44"/>
  <c r="AX73" i="44" s="1"/>
  <c r="E74" i="44"/>
  <c r="AX74" i="44" s="1"/>
  <c r="E75" i="44"/>
  <c r="AX75" i="44" s="1"/>
  <c r="E76" i="44"/>
  <c r="AX76" i="44" s="1"/>
  <c r="E77" i="44"/>
  <c r="E78" i="44"/>
  <c r="AX78" i="44" s="1"/>
  <c r="E79" i="44"/>
  <c r="E80" i="44"/>
  <c r="AX80" i="44" s="1"/>
  <c r="E81" i="44"/>
  <c r="E82" i="44"/>
  <c r="E83" i="44"/>
  <c r="E84" i="44"/>
  <c r="AX84" i="44" s="1"/>
  <c r="E85" i="44"/>
  <c r="E86" i="44"/>
  <c r="E87" i="44"/>
  <c r="E88" i="44"/>
  <c r="AX88" i="44" s="1"/>
  <c r="E89" i="44"/>
  <c r="E90" i="44"/>
  <c r="AX90" i="44" s="1"/>
  <c r="E91" i="44"/>
  <c r="E92" i="44"/>
  <c r="AX92" i="44" s="1"/>
  <c r="E93" i="44"/>
  <c r="AX93" i="44" s="1"/>
  <c r="E94" i="44"/>
  <c r="AX94" i="44" s="1"/>
  <c r="E95" i="44"/>
  <c r="AX95" i="44" s="1"/>
  <c r="E96" i="44"/>
  <c r="E97" i="44"/>
  <c r="AX97" i="44" s="1"/>
  <c r="E98" i="44"/>
  <c r="E99" i="44"/>
  <c r="AX99" i="44" s="1"/>
  <c r="E100" i="44"/>
  <c r="E101" i="44"/>
  <c r="AX101" i="44" s="1"/>
  <c r="E102" i="44"/>
  <c r="E103" i="44"/>
  <c r="AX103" i="44" s="1"/>
  <c r="E104" i="44"/>
  <c r="E105" i="44"/>
  <c r="E106" i="44"/>
  <c r="E107" i="44"/>
  <c r="E108" i="44"/>
  <c r="AX108" i="44" s="1"/>
  <c r="E109" i="44"/>
  <c r="AX109" i="44" s="1"/>
  <c r="E110" i="44"/>
  <c r="AX110" i="44" s="1"/>
  <c r="E111" i="44"/>
  <c r="E112" i="44"/>
  <c r="AX112" i="44" s="1"/>
  <c r="E113" i="44"/>
  <c r="AX113" i="44" s="1"/>
  <c r="E114" i="44"/>
  <c r="E115" i="44"/>
  <c r="E116" i="44"/>
  <c r="AX116" i="44" s="1"/>
  <c r="E117" i="44"/>
  <c r="AX117" i="44" s="1"/>
  <c r="E118" i="44"/>
  <c r="E119" i="44"/>
  <c r="AX119" i="44" s="1"/>
  <c r="E120" i="44"/>
  <c r="AX120" i="44" s="1"/>
  <c r="E121" i="44"/>
  <c r="AX121" i="44" s="1"/>
  <c r="E122" i="44"/>
  <c r="E123" i="44"/>
  <c r="AX123" i="44" s="1"/>
  <c r="E124" i="44"/>
  <c r="E125" i="44"/>
  <c r="AX125" i="44" s="1"/>
  <c r="E126" i="44"/>
  <c r="AX126" i="44" s="1"/>
  <c r="E127" i="44"/>
  <c r="AX127" i="44" s="1"/>
  <c r="E128" i="44"/>
  <c r="E129" i="44"/>
  <c r="AX129" i="44" s="1"/>
  <c r="E2" i="44"/>
  <c r="AX2" i="44" s="1"/>
  <c r="E3" i="43"/>
  <c r="E4" i="43"/>
  <c r="AX4" i="43" s="1"/>
  <c r="E5" i="43"/>
  <c r="AX5" i="43" s="1"/>
  <c r="E6" i="43"/>
  <c r="E7" i="43"/>
  <c r="AX7" i="43" s="1"/>
  <c r="E8" i="43"/>
  <c r="E9" i="43"/>
  <c r="AX9" i="43" s="1"/>
  <c r="E10" i="43"/>
  <c r="E11" i="43"/>
  <c r="AX11" i="43" s="1"/>
  <c r="E12" i="43"/>
  <c r="AX12" i="43" s="1"/>
  <c r="E13" i="43"/>
  <c r="AX13" i="43" s="1"/>
  <c r="E14" i="43"/>
  <c r="E15" i="43"/>
  <c r="AX15" i="43" s="1"/>
  <c r="E16" i="43"/>
  <c r="AX16" i="43" s="1"/>
  <c r="E17" i="43"/>
  <c r="AX17" i="43" s="1"/>
  <c r="E18" i="43"/>
  <c r="E19" i="43"/>
  <c r="E20" i="43"/>
  <c r="E21" i="43"/>
  <c r="AX21" i="43" s="1"/>
  <c r="E22" i="43"/>
  <c r="AH22" i="43" s="1"/>
  <c r="E23" i="43"/>
  <c r="AX23" i="43" s="1"/>
  <c r="E24" i="43"/>
  <c r="E25" i="43"/>
  <c r="AX25" i="43" s="1"/>
  <c r="E26" i="43"/>
  <c r="E27" i="43"/>
  <c r="E28" i="43"/>
  <c r="AX28" i="43" s="1"/>
  <c r="E29" i="43"/>
  <c r="AX29" i="43" s="1"/>
  <c r="E30" i="43"/>
  <c r="E31" i="43"/>
  <c r="E32" i="43"/>
  <c r="AX32" i="43" s="1"/>
  <c r="E33" i="43"/>
  <c r="AX33" i="43" s="1"/>
  <c r="E34" i="43"/>
  <c r="AX34" i="43" s="1"/>
  <c r="E35" i="43"/>
  <c r="E36" i="43"/>
  <c r="AX36" i="43" s="1"/>
  <c r="E37" i="43"/>
  <c r="AX37" i="43" s="1"/>
  <c r="E38" i="43"/>
  <c r="F38" i="43" s="1"/>
  <c r="G38" i="43" s="1"/>
  <c r="S38" i="43" s="1"/>
  <c r="E39" i="43"/>
  <c r="AX39" i="43" s="1"/>
  <c r="E40" i="43"/>
  <c r="E41" i="43"/>
  <c r="AX41" i="43" s="1"/>
  <c r="E42" i="43"/>
  <c r="E43" i="43"/>
  <c r="AX43" i="43" s="1"/>
  <c r="E44" i="43"/>
  <c r="AX44" i="43" s="1"/>
  <c r="E45" i="43"/>
  <c r="AX45" i="43" s="1"/>
  <c r="E46" i="43"/>
  <c r="AX46" i="43" s="1"/>
  <c r="E47" i="43"/>
  <c r="AX47" i="43" s="1"/>
  <c r="E48" i="43"/>
  <c r="E49" i="43"/>
  <c r="AX49" i="43" s="1"/>
  <c r="E50" i="43"/>
  <c r="E51" i="43"/>
  <c r="E52" i="43"/>
  <c r="AH52" i="43" s="1"/>
  <c r="E53" i="43"/>
  <c r="AX53" i="43" s="1"/>
  <c r="E54" i="43"/>
  <c r="AX54" i="43" s="1"/>
  <c r="E55" i="43"/>
  <c r="AX55" i="43" s="1"/>
  <c r="E56" i="43"/>
  <c r="E57" i="43"/>
  <c r="AX57" i="43" s="1"/>
  <c r="E58" i="43"/>
  <c r="AG58" i="43" s="1"/>
  <c r="E59" i="43"/>
  <c r="AX59" i="43" s="1"/>
  <c r="E60" i="43"/>
  <c r="AX60" i="43" s="1"/>
  <c r="E61" i="43"/>
  <c r="AH61" i="43" s="1"/>
  <c r="E62" i="43"/>
  <c r="E63" i="43"/>
  <c r="E64" i="43"/>
  <c r="E65" i="43"/>
  <c r="E66" i="43"/>
  <c r="E67" i="43"/>
  <c r="E68" i="43"/>
  <c r="E69" i="43"/>
  <c r="AX69" i="43" s="1"/>
  <c r="E70" i="43"/>
  <c r="E71" i="43"/>
  <c r="E72" i="43"/>
  <c r="E73" i="43"/>
  <c r="E74" i="43"/>
  <c r="E75" i="43"/>
  <c r="E76" i="43"/>
  <c r="E77" i="43"/>
  <c r="E78" i="43"/>
  <c r="E79" i="43"/>
  <c r="AX79" i="43" s="1"/>
  <c r="E80" i="43"/>
  <c r="AX80" i="43" s="1"/>
  <c r="E81" i="43"/>
  <c r="AX81" i="43" s="1"/>
  <c r="E82" i="43"/>
  <c r="AX82" i="43" s="1"/>
  <c r="E83" i="43"/>
  <c r="AX83" i="43" s="1"/>
  <c r="E84" i="43"/>
  <c r="AX84" i="43" s="1"/>
  <c r="E85" i="43"/>
  <c r="AX85" i="43" s="1"/>
  <c r="E86" i="43"/>
  <c r="E87" i="43"/>
  <c r="E88" i="43"/>
  <c r="E89" i="43"/>
  <c r="E90" i="43"/>
  <c r="AX90" i="43" s="1"/>
  <c r="E91" i="43"/>
  <c r="AX91" i="43" s="1"/>
  <c r="E92" i="43"/>
  <c r="AX92" i="43" s="1"/>
  <c r="E93" i="43"/>
  <c r="AX93" i="43" s="1"/>
  <c r="E94" i="43"/>
  <c r="E95" i="43"/>
  <c r="E96" i="43"/>
  <c r="E97" i="43"/>
  <c r="E98" i="43"/>
  <c r="E99" i="43"/>
  <c r="AX99" i="43" s="1"/>
  <c r="E100" i="43"/>
  <c r="AX100" i="43" s="1"/>
  <c r="E101" i="43"/>
  <c r="AX101" i="43" s="1"/>
  <c r="E102" i="43"/>
  <c r="E103" i="43"/>
  <c r="E104" i="43"/>
  <c r="E105" i="43"/>
  <c r="E106" i="43"/>
  <c r="E107" i="43"/>
  <c r="E108" i="43"/>
  <c r="E109" i="43"/>
  <c r="E110" i="43"/>
  <c r="E111" i="43"/>
  <c r="AX111" i="43" s="1"/>
  <c r="E112" i="43"/>
  <c r="AX112" i="43" s="1"/>
  <c r="E113" i="43"/>
  <c r="E114" i="43"/>
  <c r="E115" i="43"/>
  <c r="AX115" i="43" s="1"/>
  <c r="E116" i="43"/>
  <c r="AX116" i="43" s="1"/>
  <c r="E117" i="43"/>
  <c r="AX117" i="43" s="1"/>
  <c r="E118" i="43"/>
  <c r="AX118" i="43" s="1"/>
  <c r="E119" i="43"/>
  <c r="AX119" i="43" s="1"/>
  <c r="E120" i="43"/>
  <c r="E121" i="43"/>
  <c r="E122" i="43"/>
  <c r="AX122" i="43" s="1"/>
  <c r="E123" i="43"/>
  <c r="E124" i="43"/>
  <c r="AX124" i="43" s="1"/>
  <c r="E125" i="43"/>
  <c r="E126" i="43"/>
  <c r="AX126" i="43" s="1"/>
  <c r="E127" i="43"/>
  <c r="AX127" i="43" s="1"/>
  <c r="E128" i="43"/>
  <c r="AX128" i="43" s="1"/>
  <c r="E129" i="43"/>
  <c r="E2" i="43"/>
  <c r="AX2" i="43" s="1"/>
  <c r="E3" i="42"/>
  <c r="E4" i="42"/>
  <c r="AX4" i="42" s="1"/>
  <c r="E5" i="42"/>
  <c r="AX5" i="42" s="1"/>
  <c r="E6" i="42"/>
  <c r="AX6" i="42" s="1"/>
  <c r="E7" i="42"/>
  <c r="E8" i="42"/>
  <c r="E9" i="42"/>
  <c r="AX9" i="42" s="1"/>
  <c r="E10" i="42"/>
  <c r="AX10" i="42" s="1"/>
  <c r="E11" i="42"/>
  <c r="E12" i="42"/>
  <c r="AX12" i="42" s="1"/>
  <c r="E13" i="42"/>
  <c r="AX13" i="42" s="1"/>
  <c r="E14" i="42"/>
  <c r="AX14" i="42" s="1"/>
  <c r="E15" i="42"/>
  <c r="E16" i="42"/>
  <c r="AX16" i="42" s="1"/>
  <c r="E17" i="42"/>
  <c r="E18" i="42"/>
  <c r="AX18" i="42" s="1"/>
  <c r="E19" i="42"/>
  <c r="E20" i="42"/>
  <c r="AX20" i="42" s="1"/>
  <c r="E21" i="42"/>
  <c r="AX21" i="42" s="1"/>
  <c r="E22" i="42"/>
  <c r="AX22" i="42" s="1"/>
  <c r="E23" i="42"/>
  <c r="E24" i="42"/>
  <c r="E25" i="42"/>
  <c r="AX25" i="42" s="1"/>
  <c r="E26" i="42"/>
  <c r="E27" i="42"/>
  <c r="AX27" i="42" s="1"/>
  <c r="E28" i="42"/>
  <c r="AX28" i="42" s="1"/>
  <c r="E29" i="42"/>
  <c r="AX29" i="42" s="1"/>
  <c r="E30" i="42"/>
  <c r="AX30" i="42" s="1"/>
  <c r="E31" i="42"/>
  <c r="E32" i="42"/>
  <c r="AX32" i="42" s="1"/>
  <c r="E33" i="42"/>
  <c r="AH33" i="42" s="1"/>
  <c r="E34" i="42"/>
  <c r="AX34" i="42" s="1"/>
  <c r="E35" i="42"/>
  <c r="AX35" i="42" s="1"/>
  <c r="E36" i="42"/>
  <c r="AX36" i="42" s="1"/>
  <c r="E37" i="42"/>
  <c r="AX37" i="42" s="1"/>
  <c r="E38" i="42"/>
  <c r="AX38" i="42" s="1"/>
  <c r="E39" i="42"/>
  <c r="E40" i="42"/>
  <c r="E41" i="42"/>
  <c r="E42" i="42"/>
  <c r="AX42" i="42" s="1"/>
  <c r="E43" i="42"/>
  <c r="AX43" i="42" s="1"/>
  <c r="E44" i="42"/>
  <c r="AX44" i="42" s="1"/>
  <c r="E45" i="42"/>
  <c r="AX45" i="42" s="1"/>
  <c r="E46" i="42"/>
  <c r="AX46" i="42" s="1"/>
  <c r="E47" i="42"/>
  <c r="E48" i="42"/>
  <c r="AX48" i="42" s="1"/>
  <c r="E49" i="42"/>
  <c r="E50" i="42"/>
  <c r="AX50" i="42" s="1"/>
  <c r="E51" i="42"/>
  <c r="AX51" i="42" s="1"/>
  <c r="E52" i="42"/>
  <c r="AX52" i="42" s="1"/>
  <c r="E53" i="42"/>
  <c r="AX53" i="42" s="1"/>
  <c r="E54" i="42"/>
  <c r="AX54" i="42" s="1"/>
  <c r="E55" i="42"/>
  <c r="F55" i="42" s="1"/>
  <c r="G55" i="42" s="1"/>
  <c r="E56" i="42"/>
  <c r="E57" i="42"/>
  <c r="E58" i="42"/>
  <c r="AX58" i="42" s="1"/>
  <c r="E59" i="42"/>
  <c r="AX59" i="42" s="1"/>
  <c r="E60" i="42"/>
  <c r="AX60" i="42" s="1"/>
  <c r="E61" i="42"/>
  <c r="AX61" i="42" s="1"/>
  <c r="E62" i="42"/>
  <c r="AX62" i="42" s="1"/>
  <c r="E63" i="42"/>
  <c r="AX63" i="42" s="1"/>
  <c r="E64" i="42"/>
  <c r="E65" i="42"/>
  <c r="E66" i="42"/>
  <c r="AX66" i="42" s="1"/>
  <c r="E67" i="42"/>
  <c r="AX67" i="42" s="1"/>
  <c r="E68" i="42"/>
  <c r="E69" i="42"/>
  <c r="AX69" i="42" s="1"/>
  <c r="E70" i="42"/>
  <c r="AX70" i="42" s="1"/>
  <c r="E71" i="42"/>
  <c r="AX71" i="42" s="1"/>
  <c r="E72" i="42"/>
  <c r="E73" i="42"/>
  <c r="AX73" i="42" s="1"/>
  <c r="E74" i="42"/>
  <c r="AX74" i="42" s="1"/>
  <c r="E75" i="42"/>
  <c r="E76" i="42"/>
  <c r="E77" i="42"/>
  <c r="AX77" i="42" s="1"/>
  <c r="E78" i="42"/>
  <c r="E79" i="42"/>
  <c r="E80" i="42"/>
  <c r="E81" i="42"/>
  <c r="E82" i="42"/>
  <c r="AX82" i="42" s="1"/>
  <c r="E83" i="42"/>
  <c r="AX83" i="42" s="1"/>
  <c r="E84" i="42"/>
  <c r="AX84" i="42" s="1"/>
  <c r="E85" i="42"/>
  <c r="E86" i="42"/>
  <c r="AX86" i="42" s="1"/>
  <c r="E87" i="42"/>
  <c r="AX87" i="42" s="1"/>
  <c r="E88" i="42"/>
  <c r="E89" i="42"/>
  <c r="E90" i="42"/>
  <c r="AX90" i="42" s="1"/>
  <c r="E91" i="42"/>
  <c r="AX91" i="42" s="1"/>
  <c r="E92" i="42"/>
  <c r="AX92" i="42" s="1"/>
  <c r="E93" i="42"/>
  <c r="AX93" i="42" s="1"/>
  <c r="E94" i="42"/>
  <c r="E95" i="42"/>
  <c r="E96" i="42"/>
  <c r="AX96" i="42" s="1"/>
  <c r="E97" i="42"/>
  <c r="E98" i="42"/>
  <c r="AX98" i="42" s="1"/>
  <c r="E99" i="42"/>
  <c r="E100" i="42"/>
  <c r="AX100" i="42" s="1"/>
  <c r="E101" i="42"/>
  <c r="AX101" i="42" s="1"/>
  <c r="E102" i="42"/>
  <c r="E103" i="42"/>
  <c r="AX103" i="42" s="1"/>
  <c r="E104" i="42"/>
  <c r="E105" i="42"/>
  <c r="E106" i="42"/>
  <c r="AX106" i="42" s="1"/>
  <c r="E107" i="42"/>
  <c r="AX107" i="42" s="1"/>
  <c r="E108" i="42"/>
  <c r="AX108" i="42" s="1"/>
  <c r="E109" i="42"/>
  <c r="E110" i="42"/>
  <c r="E111" i="42"/>
  <c r="AX111" i="42" s="1"/>
  <c r="E112" i="42"/>
  <c r="E113" i="42"/>
  <c r="AX113" i="42" s="1"/>
  <c r="E114" i="42"/>
  <c r="E115" i="42"/>
  <c r="AX115" i="42" s="1"/>
  <c r="E116" i="42"/>
  <c r="AX116" i="42" s="1"/>
  <c r="E117" i="42"/>
  <c r="E118" i="42"/>
  <c r="AX118" i="42" s="1"/>
  <c r="F118" i="42"/>
  <c r="G118" i="42" s="1"/>
  <c r="E119" i="42"/>
  <c r="E120" i="42"/>
  <c r="AX120" i="42" s="1"/>
  <c r="E121" i="42"/>
  <c r="E122" i="42"/>
  <c r="AX122" i="42" s="1"/>
  <c r="E123" i="42"/>
  <c r="E124" i="42"/>
  <c r="AX124" i="42" s="1"/>
  <c r="E125" i="42"/>
  <c r="E126" i="42"/>
  <c r="AX126" i="42" s="1"/>
  <c r="E127" i="42"/>
  <c r="AX127" i="42" s="1"/>
  <c r="E128" i="42"/>
  <c r="AX128" i="42" s="1"/>
  <c r="E129" i="42"/>
  <c r="AX129" i="42" s="1"/>
  <c r="E2" i="42"/>
  <c r="AX2" i="42" s="1"/>
  <c r="E3" i="41"/>
  <c r="AH3" i="41" s="1"/>
  <c r="E4" i="41"/>
  <c r="E5" i="41"/>
  <c r="AX5" i="41" s="1"/>
  <c r="E6" i="41"/>
  <c r="AX6" i="41" s="1"/>
  <c r="E7" i="41"/>
  <c r="AX7" i="41" s="1"/>
  <c r="E8" i="41"/>
  <c r="AX8" i="41" s="1"/>
  <c r="E9" i="41"/>
  <c r="AX9" i="41" s="1"/>
  <c r="E10" i="41"/>
  <c r="AX10" i="41" s="1"/>
  <c r="E11" i="41"/>
  <c r="AH11" i="41" s="1"/>
  <c r="E12" i="41"/>
  <c r="F12" i="41" s="1"/>
  <c r="G12" i="41" s="1"/>
  <c r="E13" i="41"/>
  <c r="AX13" i="41" s="1"/>
  <c r="E14" i="41"/>
  <c r="E15" i="41"/>
  <c r="AX15" i="41" s="1"/>
  <c r="E16" i="41"/>
  <c r="AX16" i="41" s="1"/>
  <c r="E17" i="41"/>
  <c r="AX17" i="41" s="1"/>
  <c r="E18" i="41"/>
  <c r="AX18" i="41" s="1"/>
  <c r="E19" i="41"/>
  <c r="AX19" i="41" s="1"/>
  <c r="E20" i="41"/>
  <c r="E21" i="41"/>
  <c r="AX21" i="41" s="1"/>
  <c r="E22" i="41"/>
  <c r="AX22" i="41" s="1"/>
  <c r="E23" i="41"/>
  <c r="AX23" i="41" s="1"/>
  <c r="E24" i="41"/>
  <c r="AX24" i="41" s="1"/>
  <c r="E25" i="41"/>
  <c r="AX25" i="41" s="1"/>
  <c r="E26" i="41"/>
  <c r="AX26" i="41" s="1"/>
  <c r="E27" i="41"/>
  <c r="E28" i="41"/>
  <c r="E29" i="41"/>
  <c r="AX29" i="41" s="1"/>
  <c r="E30" i="41"/>
  <c r="AX30" i="41" s="1"/>
  <c r="E31" i="41"/>
  <c r="AX31" i="41" s="1"/>
  <c r="E32" i="41"/>
  <c r="AX32" i="41" s="1"/>
  <c r="E33" i="41"/>
  <c r="AX33" i="41" s="1"/>
  <c r="E34" i="41"/>
  <c r="AX34" i="41" s="1"/>
  <c r="E35" i="41"/>
  <c r="AX35" i="41" s="1"/>
  <c r="E36" i="41"/>
  <c r="E37" i="41"/>
  <c r="AX37" i="41" s="1"/>
  <c r="E38" i="41"/>
  <c r="AX38" i="41" s="1"/>
  <c r="E39" i="41"/>
  <c r="AX39" i="41" s="1"/>
  <c r="E40" i="41"/>
  <c r="AX40" i="41" s="1"/>
  <c r="E41" i="41"/>
  <c r="AX41" i="41" s="1"/>
  <c r="E42" i="41"/>
  <c r="E43" i="41"/>
  <c r="F43" i="41" s="1"/>
  <c r="G43" i="41" s="1"/>
  <c r="E44" i="41"/>
  <c r="E45" i="41"/>
  <c r="AX45" i="41" s="1"/>
  <c r="E46" i="41"/>
  <c r="AX46" i="41" s="1"/>
  <c r="E47" i="41"/>
  <c r="AX47" i="41" s="1"/>
  <c r="E48" i="41"/>
  <c r="AX48" i="41" s="1"/>
  <c r="E49" i="41"/>
  <c r="AX49" i="41" s="1"/>
  <c r="E50" i="41"/>
  <c r="AX50" i="41" s="1"/>
  <c r="E51" i="41"/>
  <c r="E52" i="41"/>
  <c r="E53" i="41"/>
  <c r="AX53" i="41" s="1"/>
  <c r="E54" i="41"/>
  <c r="AX54" i="41" s="1"/>
  <c r="E55" i="41"/>
  <c r="AX55" i="41" s="1"/>
  <c r="E56" i="41"/>
  <c r="AX56" i="41" s="1"/>
  <c r="E57" i="41"/>
  <c r="AX57" i="41" s="1"/>
  <c r="E58" i="41"/>
  <c r="AX58" i="41" s="1"/>
  <c r="E59" i="41"/>
  <c r="E60" i="41"/>
  <c r="E61" i="41"/>
  <c r="AX61" i="41" s="1"/>
  <c r="E62" i="41"/>
  <c r="AX62" i="41" s="1"/>
  <c r="E63" i="41"/>
  <c r="AX63" i="41" s="1"/>
  <c r="E64" i="41"/>
  <c r="AX64" i="41" s="1"/>
  <c r="E65" i="41"/>
  <c r="AX65" i="41" s="1"/>
  <c r="E66" i="41"/>
  <c r="AX66" i="41" s="1"/>
  <c r="E67" i="41"/>
  <c r="E68" i="41"/>
  <c r="E69" i="41"/>
  <c r="AX69" i="41" s="1"/>
  <c r="E70" i="41"/>
  <c r="E71" i="41"/>
  <c r="AX71" i="41" s="1"/>
  <c r="E72" i="41"/>
  <c r="AX72" i="41" s="1"/>
  <c r="E73" i="41"/>
  <c r="AX73" i="41" s="1"/>
  <c r="E74" i="41"/>
  <c r="AX74" i="41" s="1"/>
  <c r="E75" i="41"/>
  <c r="E76" i="41"/>
  <c r="E77" i="41"/>
  <c r="AX77" i="41" s="1"/>
  <c r="E78" i="41"/>
  <c r="AX78" i="41" s="1"/>
  <c r="E79" i="41"/>
  <c r="AX79" i="41" s="1"/>
  <c r="E80" i="41"/>
  <c r="AX80" i="41" s="1"/>
  <c r="E81" i="41"/>
  <c r="E82" i="41"/>
  <c r="E83" i="41"/>
  <c r="E84" i="41"/>
  <c r="E85" i="41"/>
  <c r="AX85" i="41" s="1"/>
  <c r="E86" i="41"/>
  <c r="E87" i="41"/>
  <c r="E88" i="41"/>
  <c r="AX88" i="41" s="1"/>
  <c r="E89" i="41"/>
  <c r="AX89" i="41" s="1"/>
  <c r="E90" i="41"/>
  <c r="E91" i="41"/>
  <c r="AX91" i="41" s="1"/>
  <c r="E92" i="41"/>
  <c r="E93" i="41"/>
  <c r="E94" i="41"/>
  <c r="AX94" i="41" s="1"/>
  <c r="E95" i="41"/>
  <c r="AX95" i="41" s="1"/>
  <c r="E96" i="41"/>
  <c r="AX96" i="41" s="1"/>
  <c r="E97" i="41"/>
  <c r="AX97" i="41" s="1"/>
  <c r="E98" i="41"/>
  <c r="AX98" i="41" s="1"/>
  <c r="E99" i="41"/>
  <c r="AX99" i="41" s="1"/>
  <c r="E100" i="41"/>
  <c r="AX100" i="41" s="1"/>
  <c r="E101" i="41"/>
  <c r="E102" i="41"/>
  <c r="AX102" i="41" s="1"/>
  <c r="E103" i="41"/>
  <c r="AX103" i="41" s="1"/>
  <c r="E104" i="41"/>
  <c r="AX104" i="41" s="1"/>
  <c r="E105" i="41"/>
  <c r="AX105" i="41" s="1"/>
  <c r="E106" i="41"/>
  <c r="AX106" i="41" s="1"/>
  <c r="E107" i="41"/>
  <c r="E108" i="41"/>
  <c r="AX108" i="41" s="1"/>
  <c r="E109" i="41"/>
  <c r="AX109" i="41" s="1"/>
  <c r="E110" i="41"/>
  <c r="AX110" i="41" s="1"/>
  <c r="E111" i="41"/>
  <c r="AX111" i="41" s="1"/>
  <c r="E112" i="41"/>
  <c r="AX112" i="41" s="1"/>
  <c r="E113" i="41"/>
  <c r="AX113" i="41" s="1"/>
  <c r="E114" i="41"/>
  <c r="E115" i="41"/>
  <c r="AX115" i="41" s="1"/>
  <c r="E116" i="41"/>
  <c r="AX116" i="41" s="1"/>
  <c r="E117" i="41"/>
  <c r="E118" i="41"/>
  <c r="AX118" i="41" s="1"/>
  <c r="E119" i="41"/>
  <c r="AX119" i="41" s="1"/>
  <c r="E120" i="41"/>
  <c r="AX120" i="41" s="1"/>
  <c r="E121" i="41"/>
  <c r="E122" i="41"/>
  <c r="E123" i="41"/>
  <c r="AX123" i="41" s="1"/>
  <c r="F123" i="41"/>
  <c r="G123" i="41" s="1"/>
  <c r="E124" i="41"/>
  <c r="AX124" i="41" s="1"/>
  <c r="E125" i="41"/>
  <c r="AX125" i="41" s="1"/>
  <c r="E126" i="41"/>
  <c r="AX126" i="41" s="1"/>
  <c r="E127" i="41"/>
  <c r="AX127" i="41" s="1"/>
  <c r="E128" i="41"/>
  <c r="AX128" i="41" s="1"/>
  <c r="E129" i="41"/>
  <c r="AX129" i="41" s="1"/>
  <c r="E2" i="41"/>
  <c r="AX2" i="41" s="1"/>
  <c r="E3" i="40"/>
  <c r="AX3" i="40" s="1"/>
  <c r="E4" i="40"/>
  <c r="AX4" i="40" s="1"/>
  <c r="E5" i="40"/>
  <c r="AX5" i="40" s="1"/>
  <c r="E6" i="40"/>
  <c r="E7" i="40"/>
  <c r="F7" i="40" s="1"/>
  <c r="G7" i="40" s="1"/>
  <c r="P7" i="40" s="1"/>
  <c r="E8" i="40"/>
  <c r="AX8" i="40" s="1"/>
  <c r="E9" i="40"/>
  <c r="E10" i="40"/>
  <c r="AX10" i="40" s="1"/>
  <c r="E11" i="40"/>
  <c r="AX11" i="40" s="1"/>
  <c r="E12" i="40"/>
  <c r="AX12" i="40" s="1"/>
  <c r="E13" i="40"/>
  <c r="AX13" i="40" s="1"/>
  <c r="E14" i="40"/>
  <c r="E15" i="40"/>
  <c r="E16" i="40"/>
  <c r="AX16" i="40" s="1"/>
  <c r="E17" i="40"/>
  <c r="F17" i="40" s="1"/>
  <c r="G17" i="40" s="1"/>
  <c r="E18" i="40"/>
  <c r="AX18" i="40" s="1"/>
  <c r="E19" i="40"/>
  <c r="AX19" i="40" s="1"/>
  <c r="E20" i="40"/>
  <c r="AX20" i="40" s="1"/>
  <c r="E21" i="40"/>
  <c r="AX21" i="40" s="1"/>
  <c r="E22" i="40"/>
  <c r="E23" i="40"/>
  <c r="E24" i="40"/>
  <c r="AX24" i="40" s="1"/>
  <c r="E25" i="40"/>
  <c r="E26" i="40"/>
  <c r="AX26" i="40" s="1"/>
  <c r="E27" i="40"/>
  <c r="AX27" i="40" s="1"/>
  <c r="E28" i="40"/>
  <c r="AX28" i="40" s="1"/>
  <c r="E29" i="40"/>
  <c r="AX29" i="40" s="1"/>
  <c r="E30" i="40"/>
  <c r="E31" i="40"/>
  <c r="E32" i="40"/>
  <c r="AX32" i="40" s="1"/>
  <c r="E33" i="40"/>
  <c r="F33" i="40" s="1"/>
  <c r="G33" i="40" s="1"/>
  <c r="E34" i="40"/>
  <c r="AX34" i="40" s="1"/>
  <c r="E35" i="40"/>
  <c r="AX35" i="40" s="1"/>
  <c r="E36" i="40"/>
  <c r="AX36" i="40" s="1"/>
  <c r="E37" i="40"/>
  <c r="AX37" i="40" s="1"/>
  <c r="E38" i="40"/>
  <c r="AX38" i="40" s="1"/>
  <c r="E39" i="40"/>
  <c r="AH39" i="40" s="1"/>
  <c r="E40" i="40"/>
  <c r="AX40" i="40" s="1"/>
  <c r="E41" i="40"/>
  <c r="E42" i="40"/>
  <c r="AX42" i="40" s="1"/>
  <c r="E43" i="40"/>
  <c r="AX43" i="40" s="1"/>
  <c r="E44" i="40"/>
  <c r="AX44" i="40" s="1"/>
  <c r="E45" i="40"/>
  <c r="AX45" i="40" s="1"/>
  <c r="E46" i="40"/>
  <c r="E47" i="40"/>
  <c r="E48" i="40"/>
  <c r="AX48" i="40" s="1"/>
  <c r="E49" i="40"/>
  <c r="E50" i="40"/>
  <c r="AX50" i="40" s="1"/>
  <c r="E51" i="40"/>
  <c r="AX51" i="40" s="1"/>
  <c r="E52" i="40"/>
  <c r="AX52" i="40" s="1"/>
  <c r="E53" i="40"/>
  <c r="AX53" i="40" s="1"/>
  <c r="E54" i="40"/>
  <c r="AH54" i="40" s="1"/>
  <c r="E55" i="40"/>
  <c r="F55" i="40" s="1"/>
  <c r="G55" i="40" s="1"/>
  <c r="V55" i="40" s="1"/>
  <c r="AY55" i="40" s="1"/>
  <c r="E56" i="40"/>
  <c r="AX56" i="40" s="1"/>
  <c r="E57" i="40"/>
  <c r="E58" i="40"/>
  <c r="AX58" i="40" s="1"/>
  <c r="E59" i="40"/>
  <c r="AX59" i="40" s="1"/>
  <c r="E60" i="40"/>
  <c r="AX60" i="40" s="1"/>
  <c r="E61" i="40"/>
  <c r="AX61" i="40" s="1"/>
  <c r="E62" i="40"/>
  <c r="AH62" i="40" s="1"/>
  <c r="E63" i="40"/>
  <c r="E64" i="40"/>
  <c r="AX64" i="40" s="1"/>
  <c r="E65" i="40"/>
  <c r="E66" i="40"/>
  <c r="AX66" i="40" s="1"/>
  <c r="E67" i="40"/>
  <c r="AX67" i="40" s="1"/>
  <c r="E68" i="40"/>
  <c r="E69" i="40"/>
  <c r="AX69" i="40" s="1"/>
  <c r="E70" i="40"/>
  <c r="E71" i="40"/>
  <c r="E72" i="40"/>
  <c r="E73" i="40"/>
  <c r="E74" i="40"/>
  <c r="AX74" i="40" s="1"/>
  <c r="E75" i="40"/>
  <c r="AX75" i="40" s="1"/>
  <c r="E76" i="40"/>
  <c r="AX76" i="40" s="1"/>
  <c r="E77" i="40"/>
  <c r="AX77" i="40" s="1"/>
  <c r="E78" i="40"/>
  <c r="E79" i="40"/>
  <c r="E80" i="40"/>
  <c r="AX80" i="40" s="1"/>
  <c r="E81" i="40"/>
  <c r="E82" i="40"/>
  <c r="AX82" i="40" s="1"/>
  <c r="E83" i="40"/>
  <c r="AX83" i="40" s="1"/>
  <c r="E84" i="40"/>
  <c r="AX84" i="40" s="1"/>
  <c r="E85" i="40"/>
  <c r="E86" i="40"/>
  <c r="E87" i="40"/>
  <c r="E88" i="40"/>
  <c r="E89" i="40"/>
  <c r="AX89" i="40" s="1"/>
  <c r="E90" i="40"/>
  <c r="AX90" i="40" s="1"/>
  <c r="E91" i="40"/>
  <c r="AX91" i="40" s="1"/>
  <c r="E92" i="40"/>
  <c r="E93" i="40"/>
  <c r="E94" i="40"/>
  <c r="E95" i="40"/>
  <c r="E96" i="40"/>
  <c r="AX96" i="40" s="1"/>
  <c r="E97" i="40"/>
  <c r="E98" i="40"/>
  <c r="AX98" i="40" s="1"/>
  <c r="E99" i="40"/>
  <c r="E100" i="40"/>
  <c r="AX100" i="40" s="1"/>
  <c r="E101" i="40"/>
  <c r="AX101" i="40" s="1"/>
  <c r="E102" i="40"/>
  <c r="E103" i="40"/>
  <c r="E104" i="40"/>
  <c r="AX104" i="40" s="1"/>
  <c r="E105" i="40"/>
  <c r="E106" i="40"/>
  <c r="AX106" i="40" s="1"/>
  <c r="E107" i="40"/>
  <c r="AX107" i="40" s="1"/>
  <c r="E108" i="40"/>
  <c r="AX108" i="40" s="1"/>
  <c r="E109" i="40"/>
  <c r="E110" i="40"/>
  <c r="AX110" i="40" s="1"/>
  <c r="E111" i="40"/>
  <c r="AX111" i="40" s="1"/>
  <c r="E112" i="40"/>
  <c r="AX112" i="40" s="1"/>
  <c r="E113" i="40"/>
  <c r="E114" i="40"/>
  <c r="E115" i="40"/>
  <c r="AX115" i="40" s="1"/>
  <c r="E116" i="40"/>
  <c r="E117" i="40"/>
  <c r="E118" i="40"/>
  <c r="E119" i="40"/>
  <c r="E120" i="40"/>
  <c r="AX120" i="40" s="1"/>
  <c r="E121" i="40"/>
  <c r="AX121" i="40" s="1"/>
  <c r="E122" i="40"/>
  <c r="E123" i="40"/>
  <c r="AX123" i="40" s="1"/>
  <c r="E124" i="40"/>
  <c r="E125" i="40"/>
  <c r="E126" i="40"/>
  <c r="E127" i="40"/>
  <c r="E128" i="40"/>
  <c r="AX128" i="40" s="1"/>
  <c r="E2" i="40"/>
  <c r="AX2" i="40" s="1"/>
  <c r="E3" i="39"/>
  <c r="AX3" i="39" s="1"/>
  <c r="E4" i="39"/>
  <c r="E5" i="39"/>
  <c r="AX5" i="39" s="1"/>
  <c r="E6" i="39"/>
  <c r="E7" i="39"/>
  <c r="E8" i="39"/>
  <c r="AX8" i="39" s="1"/>
  <c r="E9" i="39"/>
  <c r="AX9" i="39" s="1"/>
  <c r="E10" i="39"/>
  <c r="AX10" i="39" s="1"/>
  <c r="E11" i="39"/>
  <c r="AX11" i="39" s="1"/>
  <c r="E12" i="39"/>
  <c r="E13" i="39"/>
  <c r="AX13" i="39" s="1"/>
  <c r="E14" i="39"/>
  <c r="AX14" i="39" s="1"/>
  <c r="E15" i="39"/>
  <c r="AX15" i="39" s="1"/>
  <c r="E16" i="39"/>
  <c r="AX16" i="39" s="1"/>
  <c r="E17" i="39"/>
  <c r="AX17" i="39" s="1"/>
  <c r="E18" i="39"/>
  <c r="AH18" i="39" s="1"/>
  <c r="E19" i="39"/>
  <c r="AX19" i="39" s="1"/>
  <c r="E20" i="39"/>
  <c r="E21" i="39"/>
  <c r="AX21" i="39" s="1"/>
  <c r="E22" i="39"/>
  <c r="AX22" i="39" s="1"/>
  <c r="E23" i="39"/>
  <c r="E24" i="39"/>
  <c r="AX24" i="39" s="1"/>
  <c r="E25" i="39"/>
  <c r="AX25" i="39" s="1"/>
  <c r="E26" i="39"/>
  <c r="AH26" i="39" s="1"/>
  <c r="E27" i="39"/>
  <c r="AX27" i="39" s="1"/>
  <c r="E28" i="39"/>
  <c r="E29" i="39"/>
  <c r="AX29" i="39" s="1"/>
  <c r="E30" i="39"/>
  <c r="AX30" i="39" s="1"/>
  <c r="E31" i="39"/>
  <c r="F31" i="39" s="1"/>
  <c r="G31" i="39" s="1"/>
  <c r="E32" i="39"/>
  <c r="AX32" i="39" s="1"/>
  <c r="E33" i="39"/>
  <c r="AX33" i="39" s="1"/>
  <c r="E34" i="39"/>
  <c r="AX34" i="39" s="1"/>
  <c r="E35" i="39"/>
  <c r="AX35" i="39" s="1"/>
  <c r="E36" i="39"/>
  <c r="E37" i="39"/>
  <c r="AX37" i="39" s="1"/>
  <c r="E38" i="39"/>
  <c r="E39" i="39"/>
  <c r="E40" i="39"/>
  <c r="AX40" i="39" s="1"/>
  <c r="E41" i="39"/>
  <c r="AX41" i="39" s="1"/>
  <c r="E42" i="39"/>
  <c r="AX42" i="39" s="1"/>
  <c r="E43" i="39"/>
  <c r="AX43" i="39" s="1"/>
  <c r="E44" i="39"/>
  <c r="E45" i="39"/>
  <c r="AX45" i="39" s="1"/>
  <c r="E46" i="39"/>
  <c r="AX46" i="39" s="1"/>
  <c r="E47" i="39"/>
  <c r="AH47" i="39" s="1"/>
  <c r="E48" i="39"/>
  <c r="AX48" i="39" s="1"/>
  <c r="E49" i="39"/>
  <c r="AX49" i="39" s="1"/>
  <c r="E50" i="39"/>
  <c r="AX50" i="39" s="1"/>
  <c r="E51" i="39"/>
  <c r="AX51" i="39" s="1"/>
  <c r="E52" i="39"/>
  <c r="AX52" i="39" s="1"/>
  <c r="E53" i="39"/>
  <c r="AX53" i="39" s="1"/>
  <c r="E54" i="39"/>
  <c r="AX54" i="39" s="1"/>
  <c r="E55" i="39"/>
  <c r="F55" i="39" s="1"/>
  <c r="G55" i="39" s="1"/>
  <c r="E56" i="39"/>
  <c r="AX56" i="39" s="1"/>
  <c r="E57" i="39"/>
  <c r="AX57" i="39" s="1"/>
  <c r="E58" i="39"/>
  <c r="AX58" i="39" s="1"/>
  <c r="E59" i="39"/>
  <c r="AX59" i="39" s="1"/>
  <c r="E60" i="39"/>
  <c r="AX60" i="39" s="1"/>
  <c r="E61" i="39"/>
  <c r="AX61" i="39" s="1"/>
  <c r="E62" i="39"/>
  <c r="AX62" i="39" s="1"/>
  <c r="E63" i="39"/>
  <c r="AX63" i="39" s="1"/>
  <c r="E64" i="39"/>
  <c r="AX64" i="39" s="1"/>
  <c r="E65" i="39"/>
  <c r="AX65" i="39" s="1"/>
  <c r="E66" i="39"/>
  <c r="AX66" i="39" s="1"/>
  <c r="E67" i="39"/>
  <c r="E68" i="39"/>
  <c r="E69" i="39"/>
  <c r="AX69" i="39" s="1"/>
  <c r="E70" i="39"/>
  <c r="AX70" i="39" s="1"/>
  <c r="E71" i="39"/>
  <c r="E72" i="39"/>
  <c r="AX72" i="39" s="1"/>
  <c r="E73" i="39"/>
  <c r="E74" i="39"/>
  <c r="E75" i="39"/>
  <c r="AX75" i="39" s="1"/>
  <c r="E76" i="39"/>
  <c r="AX76" i="39" s="1"/>
  <c r="E77" i="39"/>
  <c r="AX77" i="39" s="1"/>
  <c r="E78" i="39"/>
  <c r="AX78" i="39" s="1"/>
  <c r="E79" i="39"/>
  <c r="E80" i="39"/>
  <c r="E81" i="39"/>
  <c r="E82" i="39"/>
  <c r="E83" i="39"/>
  <c r="AX83" i="39" s="1"/>
  <c r="E84" i="39"/>
  <c r="E85" i="39"/>
  <c r="E86" i="39"/>
  <c r="AX86" i="39" s="1"/>
  <c r="E87" i="39"/>
  <c r="AX87" i="39" s="1"/>
  <c r="E88" i="39"/>
  <c r="AX88" i="39" s="1"/>
  <c r="E89" i="39"/>
  <c r="AX89" i="39" s="1"/>
  <c r="E90" i="39"/>
  <c r="AX90" i="39" s="1"/>
  <c r="E91" i="39"/>
  <c r="E92" i="39"/>
  <c r="E93" i="39"/>
  <c r="E94" i="39"/>
  <c r="AX94" i="39" s="1"/>
  <c r="E95" i="39"/>
  <c r="AX95" i="39" s="1"/>
  <c r="E96" i="39"/>
  <c r="E97" i="39"/>
  <c r="AX97" i="39" s="1"/>
  <c r="E98" i="39"/>
  <c r="AX98" i="39" s="1"/>
  <c r="E99" i="39"/>
  <c r="AX99" i="39" s="1"/>
  <c r="E100" i="39"/>
  <c r="E101" i="39"/>
  <c r="AX101" i="39" s="1"/>
  <c r="E102" i="39"/>
  <c r="AX102" i="39" s="1"/>
  <c r="E103" i="39"/>
  <c r="AX103" i="39" s="1"/>
  <c r="E104" i="39"/>
  <c r="E105" i="39"/>
  <c r="E106" i="39"/>
  <c r="E107" i="39"/>
  <c r="AX107" i="39" s="1"/>
  <c r="E108" i="39"/>
  <c r="AX108" i="39" s="1"/>
  <c r="E109" i="39"/>
  <c r="AX109" i="39" s="1"/>
  <c r="E110" i="39"/>
  <c r="AX110" i="39" s="1"/>
  <c r="E111" i="39"/>
  <c r="AX111" i="39" s="1"/>
  <c r="E112" i="39"/>
  <c r="AX112" i="39" s="1"/>
  <c r="E113" i="39"/>
  <c r="E114" i="39"/>
  <c r="E115" i="39"/>
  <c r="AX115" i="39" s="1"/>
  <c r="E116" i="39"/>
  <c r="AX116" i="39" s="1"/>
  <c r="E117" i="39"/>
  <c r="AX117" i="39" s="1"/>
  <c r="E118" i="39"/>
  <c r="AX118" i="39" s="1"/>
  <c r="E119" i="39"/>
  <c r="AX119" i="39" s="1"/>
  <c r="E120" i="39"/>
  <c r="AX120" i="39" s="1"/>
  <c r="E121" i="39"/>
  <c r="E122" i="39"/>
  <c r="E123" i="39"/>
  <c r="E124" i="39"/>
  <c r="AX124" i="39" s="1"/>
  <c r="E125" i="39"/>
  <c r="AX125" i="39" s="1"/>
  <c r="E126" i="39"/>
  <c r="AX126" i="39" s="1"/>
  <c r="E127" i="39"/>
  <c r="E128" i="39"/>
  <c r="AX128" i="39" s="1"/>
  <c r="E129" i="39"/>
  <c r="AX129" i="39" s="1"/>
  <c r="E2" i="39"/>
  <c r="F2" i="39" s="1"/>
  <c r="G2" i="39" s="1"/>
  <c r="E3" i="38"/>
  <c r="AH3" i="38" s="1"/>
  <c r="E4" i="38"/>
  <c r="AX4" i="38" s="1"/>
  <c r="E5" i="38"/>
  <c r="E6" i="38"/>
  <c r="E7" i="38"/>
  <c r="E8" i="38"/>
  <c r="E9" i="38"/>
  <c r="AX9" i="38" s="1"/>
  <c r="E10" i="38"/>
  <c r="E11" i="38"/>
  <c r="AX11" i="38" s="1"/>
  <c r="E12" i="38"/>
  <c r="AX12" i="38" s="1"/>
  <c r="E13" i="38"/>
  <c r="E14" i="38"/>
  <c r="AX14" i="38" s="1"/>
  <c r="E15" i="38"/>
  <c r="E16" i="38"/>
  <c r="E17" i="38"/>
  <c r="AX17" i="38" s="1"/>
  <c r="E18" i="38"/>
  <c r="AX18" i="38" s="1"/>
  <c r="E19" i="38"/>
  <c r="AX19" i="38" s="1"/>
  <c r="E20" i="38"/>
  <c r="AX20" i="38" s="1"/>
  <c r="E21" i="38"/>
  <c r="E22" i="38"/>
  <c r="F22" i="38" s="1"/>
  <c r="G22" i="38" s="1"/>
  <c r="E23" i="38"/>
  <c r="E24" i="38"/>
  <c r="E25" i="38"/>
  <c r="AX25" i="38" s="1"/>
  <c r="E26" i="38"/>
  <c r="E27" i="38"/>
  <c r="F27" i="38" s="1"/>
  <c r="G27" i="38" s="1"/>
  <c r="E28" i="38"/>
  <c r="AX28" i="38" s="1"/>
  <c r="E29" i="38"/>
  <c r="E30" i="38"/>
  <c r="E31" i="38"/>
  <c r="E32" i="38"/>
  <c r="E33" i="38"/>
  <c r="AX33" i="38" s="1"/>
  <c r="E34" i="38"/>
  <c r="AX34" i="38" s="1"/>
  <c r="E35" i="38"/>
  <c r="E36" i="38"/>
  <c r="AX36" i="38" s="1"/>
  <c r="E37" i="38"/>
  <c r="E38" i="38"/>
  <c r="AX38" i="38" s="1"/>
  <c r="E39" i="38"/>
  <c r="E40" i="38"/>
  <c r="E41" i="38"/>
  <c r="AX41" i="38" s="1"/>
  <c r="E42" i="38"/>
  <c r="E43" i="38"/>
  <c r="E44" i="38"/>
  <c r="AX44" i="38" s="1"/>
  <c r="E45" i="38"/>
  <c r="E46" i="38"/>
  <c r="E47" i="38"/>
  <c r="E48" i="38"/>
  <c r="E49" i="38"/>
  <c r="AX49" i="38" s="1"/>
  <c r="E50" i="38"/>
  <c r="AX50" i="38" s="1"/>
  <c r="E51" i="38"/>
  <c r="E52" i="38"/>
  <c r="AX52" i="38" s="1"/>
  <c r="E53" i="38"/>
  <c r="E54" i="38"/>
  <c r="E55" i="38"/>
  <c r="F55" i="38" s="1"/>
  <c r="G55" i="38" s="1"/>
  <c r="AB55" i="38" s="1"/>
  <c r="E56" i="38"/>
  <c r="E57" i="38"/>
  <c r="AX57" i="38" s="1"/>
  <c r="E58" i="38"/>
  <c r="E59" i="38"/>
  <c r="E60" i="38"/>
  <c r="AX60" i="38" s="1"/>
  <c r="E61" i="38"/>
  <c r="E62" i="38"/>
  <c r="E63" i="38"/>
  <c r="AH63" i="38" s="1"/>
  <c r="E64" i="38"/>
  <c r="AX64" i="38" s="1"/>
  <c r="E65" i="38"/>
  <c r="AX65" i="38" s="1"/>
  <c r="E66" i="38"/>
  <c r="E67" i="38"/>
  <c r="AX67" i="38" s="1"/>
  <c r="E68" i="38"/>
  <c r="AX68" i="38" s="1"/>
  <c r="E69" i="38"/>
  <c r="E70" i="38"/>
  <c r="AX70" i="38" s="1"/>
  <c r="E71" i="38"/>
  <c r="AX71" i="38" s="1"/>
  <c r="E72" i="38"/>
  <c r="AX72" i="38" s="1"/>
  <c r="E73" i="38"/>
  <c r="E74" i="38"/>
  <c r="E75" i="38"/>
  <c r="E76" i="38"/>
  <c r="AX76" i="38" s="1"/>
  <c r="E77" i="38"/>
  <c r="AX77" i="38" s="1"/>
  <c r="E78" i="38"/>
  <c r="E79" i="38"/>
  <c r="E80" i="38"/>
  <c r="E81" i="38"/>
  <c r="E82" i="38"/>
  <c r="E83" i="38"/>
  <c r="E84" i="38"/>
  <c r="AX84" i="38" s="1"/>
  <c r="E85" i="38"/>
  <c r="E86" i="38"/>
  <c r="AX86" i="38" s="1"/>
  <c r="E87" i="38"/>
  <c r="E88" i="38"/>
  <c r="E89" i="38"/>
  <c r="E90" i="38"/>
  <c r="AX90" i="38" s="1"/>
  <c r="E91" i="38"/>
  <c r="E92" i="38"/>
  <c r="AX92" i="38" s="1"/>
  <c r="E93" i="38"/>
  <c r="E94" i="38"/>
  <c r="E95" i="38"/>
  <c r="AX95" i="38" s="1"/>
  <c r="E96" i="38"/>
  <c r="E97" i="38"/>
  <c r="AX97" i="38" s="1"/>
  <c r="E98" i="38"/>
  <c r="AX98" i="38" s="1"/>
  <c r="E99" i="38"/>
  <c r="AX99" i="38" s="1"/>
  <c r="E100" i="38"/>
  <c r="AX100" i="38" s="1"/>
  <c r="E101" i="38"/>
  <c r="E102" i="38"/>
  <c r="AX102" i="38" s="1"/>
  <c r="E103" i="38"/>
  <c r="AX103" i="38" s="1"/>
  <c r="E104" i="38"/>
  <c r="E105" i="38"/>
  <c r="E106" i="38"/>
  <c r="E107" i="38"/>
  <c r="E108" i="38"/>
  <c r="AX108" i="38" s="1"/>
  <c r="E109" i="38"/>
  <c r="AX109" i="38" s="1"/>
  <c r="E110" i="38"/>
  <c r="AX110" i="38" s="1"/>
  <c r="E111" i="38"/>
  <c r="E112" i="38"/>
  <c r="AX112" i="38" s="1"/>
  <c r="E113" i="38"/>
  <c r="AX113" i="38" s="1"/>
  <c r="E114" i="38"/>
  <c r="E115" i="38"/>
  <c r="E116" i="38"/>
  <c r="AX116" i="38" s="1"/>
  <c r="E117" i="38"/>
  <c r="E118" i="38"/>
  <c r="AX118" i="38" s="1"/>
  <c r="E119" i="38"/>
  <c r="E120" i="38"/>
  <c r="E121" i="38"/>
  <c r="AX121" i="38" s="1"/>
  <c r="E122" i="38"/>
  <c r="E123" i="38"/>
  <c r="AX123" i="38" s="1"/>
  <c r="E124" i="38"/>
  <c r="AX124" i="38" s="1"/>
  <c r="E125" i="38"/>
  <c r="E126" i="38"/>
  <c r="AX126" i="38" s="1"/>
  <c r="E127" i="38"/>
  <c r="E128" i="38"/>
  <c r="AX128" i="38" s="1"/>
  <c r="E129" i="38"/>
  <c r="AX129" i="38" s="1"/>
  <c r="E2" i="38"/>
  <c r="E2" i="46"/>
  <c r="AX2" i="46" s="1"/>
  <c r="AE145" i="46" a="1"/>
  <c r="AE145" i="46" s="1"/>
  <c r="AE144" i="46" a="1"/>
  <c r="AE144" i="46" s="1"/>
  <c r="AE143" i="46" a="1"/>
  <c r="AE143" i="46" s="1"/>
  <c r="AE142" i="46" a="1"/>
  <c r="AE142" i="46" s="1"/>
  <c r="AE141" i="46" a="1"/>
  <c r="AE141" i="46" s="1"/>
  <c r="AE140" i="46" a="1"/>
  <c r="AE140" i="46" s="1"/>
  <c r="AE139" i="46" a="1"/>
  <c r="AE139" i="46" s="1"/>
  <c r="AE138" i="46" a="1"/>
  <c r="AE138" i="46" s="1"/>
  <c r="AE137" i="46" a="1"/>
  <c r="AE137" i="46" s="1"/>
  <c r="AE136" i="46" a="1"/>
  <c r="AE136" i="46" s="1"/>
  <c r="AE135" i="46" a="1"/>
  <c r="AE135" i="46" s="1"/>
  <c r="AE134" i="46" a="1"/>
  <c r="AE134" i="46" s="1"/>
  <c r="AE133" i="46" a="1"/>
  <c r="AE133" i="46" s="1"/>
  <c r="AE132" i="46" a="1"/>
  <c r="AE132" i="46" s="1"/>
  <c r="AE131" i="46" a="1"/>
  <c r="AE131" i="46" s="1"/>
  <c r="AE130" i="46" a="1"/>
  <c r="AE130" i="46" s="1"/>
  <c r="AT129" i="46"/>
  <c r="AO129" i="46"/>
  <c r="AT128" i="46"/>
  <c r="AO128" i="46"/>
  <c r="AT127" i="46"/>
  <c r="AO127" i="46"/>
  <c r="J127" i="46"/>
  <c r="L127" i="46" s="1"/>
  <c r="AT126" i="46"/>
  <c r="AO126" i="46"/>
  <c r="AT125" i="46"/>
  <c r="AO125" i="46"/>
  <c r="J125" i="46"/>
  <c r="M125" i="46" s="1"/>
  <c r="AT124" i="46"/>
  <c r="AO124" i="46"/>
  <c r="J124" i="46"/>
  <c r="N124" i="46" s="1"/>
  <c r="AT123" i="46"/>
  <c r="AO123" i="46"/>
  <c r="F123" i="46"/>
  <c r="AT122" i="46"/>
  <c r="AO122" i="46"/>
  <c r="AT121" i="46"/>
  <c r="AO121" i="46"/>
  <c r="AT120" i="46"/>
  <c r="AO120" i="46"/>
  <c r="AT119" i="46"/>
  <c r="AO119" i="46"/>
  <c r="J119" i="46"/>
  <c r="N119" i="46" s="1"/>
  <c r="AT118" i="46"/>
  <c r="AO118" i="46"/>
  <c r="AT117" i="46"/>
  <c r="AO117" i="46"/>
  <c r="J117" i="46"/>
  <c r="N117" i="46" s="1"/>
  <c r="AT116" i="46"/>
  <c r="AO116" i="46"/>
  <c r="AT115" i="46"/>
  <c r="AO115" i="46"/>
  <c r="AT114" i="46"/>
  <c r="AO114" i="46"/>
  <c r="AT113" i="46"/>
  <c r="AO113" i="46"/>
  <c r="AT112" i="46"/>
  <c r="AO112" i="46"/>
  <c r="AT111" i="46"/>
  <c r="AO111" i="46"/>
  <c r="J111" i="46"/>
  <c r="L111" i="46" s="1"/>
  <c r="AT110" i="46"/>
  <c r="AO110" i="46"/>
  <c r="L110" i="46"/>
  <c r="AT109" i="46"/>
  <c r="AO109" i="46"/>
  <c r="J109" i="46"/>
  <c r="L109" i="46" s="1"/>
  <c r="AT108" i="46"/>
  <c r="AO108" i="46"/>
  <c r="AT107" i="46"/>
  <c r="AO107" i="46"/>
  <c r="AT106" i="46"/>
  <c r="AO106" i="46"/>
  <c r="AT105" i="46"/>
  <c r="AO105" i="46"/>
  <c r="AT104" i="46"/>
  <c r="AO104" i="46"/>
  <c r="AT103" i="46"/>
  <c r="AO103" i="46"/>
  <c r="J103" i="46"/>
  <c r="L103" i="46" s="1"/>
  <c r="AT102" i="46"/>
  <c r="AO102" i="46"/>
  <c r="AT101" i="46"/>
  <c r="AO101" i="46"/>
  <c r="J101" i="46"/>
  <c r="L101" i="46" s="1"/>
  <c r="AT100" i="46"/>
  <c r="AO100" i="46"/>
  <c r="AT99" i="46"/>
  <c r="AO99" i="46"/>
  <c r="AT98" i="46"/>
  <c r="AO98" i="46"/>
  <c r="J98" i="46"/>
  <c r="M98" i="46" s="1"/>
  <c r="F98" i="46"/>
  <c r="AT97" i="46"/>
  <c r="AO97" i="46"/>
  <c r="AT96" i="46"/>
  <c r="AO96" i="46"/>
  <c r="AT95" i="46"/>
  <c r="AO95" i="46"/>
  <c r="AT94" i="46"/>
  <c r="AO94" i="46"/>
  <c r="N94" i="46"/>
  <c r="AT93" i="46"/>
  <c r="AO93" i="46"/>
  <c r="AT92" i="46"/>
  <c r="AO92" i="46"/>
  <c r="AT91" i="46"/>
  <c r="AO91" i="46"/>
  <c r="F91" i="46"/>
  <c r="AT90" i="46"/>
  <c r="AO90" i="46"/>
  <c r="J90" i="46"/>
  <c r="N90" i="46" s="1"/>
  <c r="AT89" i="46"/>
  <c r="AO89" i="46"/>
  <c r="AT88" i="46"/>
  <c r="AO88" i="46"/>
  <c r="J88" i="46"/>
  <c r="M88" i="46" s="1"/>
  <c r="AT87" i="46"/>
  <c r="AO87" i="46"/>
  <c r="J87" i="46"/>
  <c r="L87" i="46" s="1"/>
  <c r="AT86" i="46"/>
  <c r="AO86" i="46"/>
  <c r="AT85" i="46"/>
  <c r="AO85" i="46"/>
  <c r="F85" i="46"/>
  <c r="AT84" i="46"/>
  <c r="AO84" i="46"/>
  <c r="F84" i="46"/>
  <c r="G84" i="46" s="1"/>
  <c r="AT83" i="46"/>
  <c r="AO83" i="46"/>
  <c r="F83" i="46"/>
  <c r="AT82" i="46"/>
  <c r="AO82" i="46"/>
  <c r="J82" i="46"/>
  <c r="M82" i="46" s="1"/>
  <c r="AT81" i="46"/>
  <c r="AO81" i="46"/>
  <c r="AT80" i="46"/>
  <c r="AO80" i="46"/>
  <c r="F80" i="46"/>
  <c r="AT79" i="46"/>
  <c r="AO79" i="46"/>
  <c r="J79" i="46"/>
  <c r="M79" i="46" s="1"/>
  <c r="AT78" i="46"/>
  <c r="AO78" i="46"/>
  <c r="AT77" i="46"/>
  <c r="AO77" i="46"/>
  <c r="F77" i="46"/>
  <c r="G77" i="46" s="1"/>
  <c r="AT76" i="46"/>
  <c r="AO76" i="46"/>
  <c r="J76" i="46"/>
  <c r="N76" i="46" s="1"/>
  <c r="AT75" i="46"/>
  <c r="AO75" i="46"/>
  <c r="AT74" i="46"/>
  <c r="AO74" i="46"/>
  <c r="J74" i="46"/>
  <c r="L74" i="46" s="1"/>
  <c r="AT73" i="46"/>
  <c r="AO73" i="46"/>
  <c r="AT72" i="46"/>
  <c r="AO72" i="46"/>
  <c r="AT71" i="46"/>
  <c r="AO71" i="46"/>
  <c r="J71" i="46"/>
  <c r="L71" i="46" s="1"/>
  <c r="AT70" i="46"/>
  <c r="AO70" i="46"/>
  <c r="AT69" i="46"/>
  <c r="AO69" i="46"/>
  <c r="J69" i="46"/>
  <c r="F69" i="46"/>
  <c r="AT68" i="46"/>
  <c r="AO68" i="46"/>
  <c r="AT67" i="46"/>
  <c r="AO67" i="46"/>
  <c r="AT66" i="46"/>
  <c r="AO66" i="46"/>
  <c r="AT65" i="46"/>
  <c r="AT64" i="46"/>
  <c r="AT63" i="46"/>
  <c r="J63" i="46"/>
  <c r="N63" i="46" s="1"/>
  <c r="D63" i="46"/>
  <c r="AW63" i="46" s="1"/>
  <c r="AT62" i="46"/>
  <c r="D62" i="46"/>
  <c r="AW62" i="46" s="1"/>
  <c r="AT61" i="46"/>
  <c r="J61" i="46"/>
  <c r="M61" i="46" s="1"/>
  <c r="AG61" i="46" s="1"/>
  <c r="AT60" i="46"/>
  <c r="J60" i="46"/>
  <c r="N60" i="46" s="1"/>
  <c r="AT59" i="46"/>
  <c r="F59" i="46"/>
  <c r="AT58" i="46"/>
  <c r="J58" i="46"/>
  <c r="AT57" i="46"/>
  <c r="AT56" i="46"/>
  <c r="A56" i="46"/>
  <c r="AT55" i="46"/>
  <c r="J55" i="46"/>
  <c r="D55" i="46"/>
  <c r="AT54" i="46"/>
  <c r="AT53" i="46"/>
  <c r="J53" i="46"/>
  <c r="N53" i="46" s="1"/>
  <c r="A53" i="46"/>
  <c r="AT52" i="46"/>
  <c r="AT51" i="46"/>
  <c r="F51" i="46"/>
  <c r="AT50" i="46"/>
  <c r="J50" i="46"/>
  <c r="L50" i="46" s="1"/>
  <c r="D50" i="46"/>
  <c r="AT49" i="46"/>
  <c r="AJ49" i="46"/>
  <c r="AL49" i="46" s="1"/>
  <c r="AT48" i="46"/>
  <c r="AJ48" i="46"/>
  <c r="AL48" i="46" s="1"/>
  <c r="F48" i="46"/>
  <c r="G48" i="46" s="1"/>
  <c r="AT47" i="46"/>
  <c r="AJ47" i="46"/>
  <c r="AL47" i="46" s="1"/>
  <c r="J47" i="46"/>
  <c r="N47" i="46"/>
  <c r="AT46" i="46"/>
  <c r="AJ46" i="46"/>
  <c r="AL46" i="46" s="1"/>
  <c r="AT45" i="46"/>
  <c r="AJ45" i="46"/>
  <c r="AL45" i="46" s="1"/>
  <c r="J45" i="46"/>
  <c r="N45" i="46" s="1"/>
  <c r="AT44" i="46"/>
  <c r="AJ44" i="46"/>
  <c r="AL44" i="46" s="1"/>
  <c r="AT43" i="46"/>
  <c r="AJ43" i="46"/>
  <c r="AL43" i="46" s="1"/>
  <c r="F43" i="46"/>
  <c r="AT42" i="46"/>
  <c r="AJ42" i="46"/>
  <c r="AL42" i="46" s="1"/>
  <c r="AT41" i="46"/>
  <c r="AJ41" i="46"/>
  <c r="AK41" i="46" s="1"/>
  <c r="AT40" i="46"/>
  <c r="AJ40" i="46"/>
  <c r="AK40" i="46" s="1"/>
  <c r="J40" i="46"/>
  <c r="M40" i="46" s="1"/>
  <c r="AT39" i="46"/>
  <c r="AJ39" i="46"/>
  <c r="AK39" i="46" s="1"/>
  <c r="J39" i="46"/>
  <c r="N39" i="46" s="1"/>
  <c r="F39" i="46"/>
  <c r="G39" i="46" s="1"/>
  <c r="AT38" i="46"/>
  <c r="AJ38" i="46"/>
  <c r="AK38" i="46" s="1"/>
  <c r="AT37" i="46"/>
  <c r="AJ37" i="46"/>
  <c r="AK37" i="46" s="1"/>
  <c r="J37" i="46"/>
  <c r="L37" i="46" s="1"/>
  <c r="F37" i="46"/>
  <c r="G37" i="46" s="1"/>
  <c r="AT36" i="46"/>
  <c r="AJ36" i="46"/>
  <c r="AK36" i="46" s="1"/>
  <c r="AT35" i="46"/>
  <c r="AJ35" i="46"/>
  <c r="AK35" i="46" s="1"/>
  <c r="AT34" i="46"/>
  <c r="AJ34" i="46"/>
  <c r="AK34" i="46" s="1"/>
  <c r="J34" i="46"/>
  <c r="N34" i="46" s="1"/>
  <c r="AT33" i="46"/>
  <c r="AT32" i="46"/>
  <c r="J32" i="46"/>
  <c r="L32" i="46" s="1"/>
  <c r="AT31" i="46"/>
  <c r="L31" i="46"/>
  <c r="F31" i="46"/>
  <c r="AT30" i="46"/>
  <c r="AT29" i="46"/>
  <c r="J29" i="46"/>
  <c r="L29" i="46" s="1"/>
  <c r="AT28" i="46"/>
  <c r="J28" i="46"/>
  <c r="L28" i="46" s="1"/>
  <c r="AT27" i="46"/>
  <c r="AT26" i="46"/>
  <c r="AT25" i="46"/>
  <c r="AO25" i="46"/>
  <c r="AT24" i="46"/>
  <c r="AO24" i="46"/>
  <c r="J24" i="46"/>
  <c r="L24" i="46" s="1"/>
  <c r="AT23" i="46"/>
  <c r="AO23" i="46"/>
  <c r="J23" i="46"/>
  <c r="F23" i="46"/>
  <c r="A23" i="46"/>
  <c r="AT22" i="46"/>
  <c r="AO22" i="46"/>
  <c r="J22" i="46"/>
  <c r="N22" i="46" s="1"/>
  <c r="A22" i="46"/>
  <c r="AT21" i="46"/>
  <c r="AO21" i="46"/>
  <c r="AT20" i="46"/>
  <c r="AO20" i="46"/>
  <c r="AT19" i="46"/>
  <c r="AO19" i="46"/>
  <c r="F19" i="46"/>
  <c r="D19" i="46"/>
  <c r="AW19" i="46" s="1"/>
  <c r="AT18" i="46"/>
  <c r="AO18" i="46"/>
  <c r="J18" i="46"/>
  <c r="L18" i="46" s="1"/>
  <c r="D18" i="46"/>
  <c r="AT17" i="46"/>
  <c r="AO17" i="46"/>
  <c r="AT16" i="46"/>
  <c r="AO16" i="46"/>
  <c r="AT15" i="46"/>
  <c r="AO15" i="46"/>
  <c r="J15" i="46"/>
  <c r="N15" i="46" s="1"/>
  <c r="AT14" i="46"/>
  <c r="AO14" i="46"/>
  <c r="AT13" i="46"/>
  <c r="AO13" i="46"/>
  <c r="AT12" i="46"/>
  <c r="AO12" i="46"/>
  <c r="AT11" i="46"/>
  <c r="AO11" i="46"/>
  <c r="AT10" i="46"/>
  <c r="AO10" i="46"/>
  <c r="J10" i="46"/>
  <c r="N10" i="46" s="1"/>
  <c r="AT9" i="46"/>
  <c r="AO9" i="46"/>
  <c r="AT8" i="46"/>
  <c r="AO8" i="46"/>
  <c r="AT7" i="46"/>
  <c r="AO7" i="46"/>
  <c r="F7" i="46"/>
  <c r="AT6" i="46"/>
  <c r="AO6" i="46"/>
  <c r="AT5" i="46"/>
  <c r="AO5" i="46"/>
  <c r="J5" i="46"/>
  <c r="M5" i="46" s="1"/>
  <c r="AT4" i="46"/>
  <c r="AO4" i="46"/>
  <c r="AT3" i="46"/>
  <c r="AO3" i="46"/>
  <c r="F3" i="46"/>
  <c r="AT2" i="46"/>
  <c r="AO2" i="46"/>
  <c r="AR76" i="45"/>
  <c r="AR77" i="45"/>
  <c r="AR78" i="45"/>
  <c r="AR79" i="45"/>
  <c r="AR80" i="45"/>
  <c r="AR81" i="45"/>
  <c r="AR74" i="45"/>
  <c r="AR72" i="45"/>
  <c r="AR73" i="45"/>
  <c r="J7" i="45"/>
  <c r="J15" i="45"/>
  <c r="N15" i="45" s="1"/>
  <c r="J23" i="45"/>
  <c r="N23" i="45" s="1"/>
  <c r="J39" i="45"/>
  <c r="M39" i="45" s="1"/>
  <c r="AG39" i="45" s="1"/>
  <c r="J47" i="45"/>
  <c r="J55" i="45"/>
  <c r="N55" i="45" s="1"/>
  <c r="J71" i="45"/>
  <c r="J79" i="45"/>
  <c r="M79" i="45" s="1"/>
  <c r="J95" i="45"/>
  <c r="J103" i="45"/>
  <c r="M103" i="45" s="1"/>
  <c r="J111" i="45"/>
  <c r="M111" i="45" s="1"/>
  <c r="J119" i="45"/>
  <c r="N119" i="45" s="1"/>
  <c r="AE145" i="45" a="1"/>
  <c r="AE145" i="45" s="1"/>
  <c r="AE144" i="45" a="1"/>
  <c r="AE144" i="45" s="1"/>
  <c r="AE143" i="45" a="1"/>
  <c r="AE143" i="45" s="1"/>
  <c r="AE142" i="45" a="1"/>
  <c r="AE142" i="45" s="1"/>
  <c r="AE141" i="45" a="1"/>
  <c r="AE141" i="45" s="1"/>
  <c r="AE140" i="45" a="1"/>
  <c r="AE140" i="45" s="1"/>
  <c r="AE139" i="45" a="1"/>
  <c r="AE139" i="45" s="1"/>
  <c r="AE138" i="45" a="1"/>
  <c r="AE138" i="45" s="1"/>
  <c r="AE137" i="45" a="1"/>
  <c r="AE137" i="45" s="1"/>
  <c r="AE136" i="45" a="1"/>
  <c r="AE136" i="45" s="1"/>
  <c r="AE135" i="45" a="1"/>
  <c r="AE135" i="45" s="1"/>
  <c r="AE134" i="45" a="1"/>
  <c r="AE134" i="45" s="1"/>
  <c r="AE133" i="45" a="1"/>
  <c r="AE133" i="45" s="1"/>
  <c r="AE132" i="45" a="1"/>
  <c r="AE132" i="45" s="1"/>
  <c r="AE131" i="45" a="1"/>
  <c r="AE131" i="45" s="1"/>
  <c r="AE130" i="45" a="1"/>
  <c r="AE130" i="45" s="1"/>
  <c r="AT129" i="45"/>
  <c r="AR129" i="45"/>
  <c r="AO129" i="45"/>
  <c r="AT128" i="45"/>
  <c r="AR128" i="45"/>
  <c r="AO128" i="45"/>
  <c r="AT127" i="45"/>
  <c r="AR127" i="45"/>
  <c r="AO127" i="45"/>
  <c r="F127" i="45"/>
  <c r="G127" i="45" s="1"/>
  <c r="AT126" i="45"/>
  <c r="AR126" i="45"/>
  <c r="AO126" i="45"/>
  <c r="AT125" i="45"/>
  <c r="AR125" i="45"/>
  <c r="AO125" i="45"/>
  <c r="AT124" i="45"/>
  <c r="AR124" i="45"/>
  <c r="AO124" i="45"/>
  <c r="AT123" i="45"/>
  <c r="AR123" i="45"/>
  <c r="AO123" i="45"/>
  <c r="AT122" i="45"/>
  <c r="AR122" i="45"/>
  <c r="AO122" i="45"/>
  <c r="AT121" i="45"/>
  <c r="AR121" i="45"/>
  <c r="AO121" i="45"/>
  <c r="AT120" i="45"/>
  <c r="AR120" i="45"/>
  <c r="AO120" i="45"/>
  <c r="AT119" i="45"/>
  <c r="AR119" i="45"/>
  <c r="AO119" i="45"/>
  <c r="F119" i="45"/>
  <c r="G119" i="45" s="1"/>
  <c r="R119" i="45" s="1"/>
  <c r="AT118" i="45"/>
  <c r="AR118" i="45"/>
  <c r="AO118" i="45"/>
  <c r="J118" i="45"/>
  <c r="F118" i="45"/>
  <c r="G118" i="45" s="1"/>
  <c r="AA118" i="45" s="1"/>
  <c r="AT117" i="45"/>
  <c r="AR117" i="45"/>
  <c r="AO117" i="45"/>
  <c r="F117" i="45"/>
  <c r="G117" i="45" s="1"/>
  <c r="AT116" i="45"/>
  <c r="AR116" i="45"/>
  <c r="AO116" i="45"/>
  <c r="AT115" i="45"/>
  <c r="AR115" i="45"/>
  <c r="AO115" i="45"/>
  <c r="AT114" i="45"/>
  <c r="AR114" i="45"/>
  <c r="AO114" i="45"/>
  <c r="AT113" i="45"/>
  <c r="AR113" i="45"/>
  <c r="AO113" i="45"/>
  <c r="AT112" i="45"/>
  <c r="AR112" i="45"/>
  <c r="AO112" i="45"/>
  <c r="AT111" i="45"/>
  <c r="AR111" i="45"/>
  <c r="AO111" i="45"/>
  <c r="AT110" i="45"/>
  <c r="AR110" i="45"/>
  <c r="AO110" i="45"/>
  <c r="AT109" i="45"/>
  <c r="AR109" i="45"/>
  <c r="AO109" i="45"/>
  <c r="F109" i="45"/>
  <c r="G109" i="45" s="1"/>
  <c r="AT108" i="45"/>
  <c r="AR108" i="45"/>
  <c r="AO108" i="45"/>
  <c r="AT107" i="45"/>
  <c r="AR107" i="45"/>
  <c r="AO107" i="45"/>
  <c r="J107" i="45"/>
  <c r="M107" i="45" s="1"/>
  <c r="F107" i="45"/>
  <c r="G107" i="45" s="1"/>
  <c r="Y107" i="45" s="1"/>
  <c r="AT106" i="45"/>
  <c r="AR106" i="45"/>
  <c r="AO106" i="45"/>
  <c r="AT105" i="45"/>
  <c r="AR105" i="45"/>
  <c r="AO105" i="45"/>
  <c r="AT104" i="45"/>
  <c r="AR104" i="45"/>
  <c r="AO104" i="45"/>
  <c r="AT103" i="45"/>
  <c r="AR103" i="45"/>
  <c r="AO103" i="45"/>
  <c r="AT102" i="45"/>
  <c r="AR102" i="45"/>
  <c r="AO102" i="45"/>
  <c r="J102" i="45"/>
  <c r="M102" i="45" s="1"/>
  <c r="AT101" i="45"/>
  <c r="AR101" i="45"/>
  <c r="AO101" i="45"/>
  <c r="F101" i="45"/>
  <c r="G101" i="45" s="1"/>
  <c r="AT100" i="45"/>
  <c r="AR100" i="45"/>
  <c r="AO100" i="45"/>
  <c r="AT99" i="45"/>
  <c r="AR99" i="45"/>
  <c r="AO99" i="45"/>
  <c r="AT98" i="45"/>
  <c r="AR98" i="45"/>
  <c r="AO98" i="45"/>
  <c r="AT97" i="45"/>
  <c r="AR97" i="45"/>
  <c r="AO97" i="45"/>
  <c r="AT96" i="45"/>
  <c r="AR96" i="45"/>
  <c r="AO96" i="45"/>
  <c r="AT95" i="45"/>
  <c r="AR95" i="45"/>
  <c r="AO95" i="45"/>
  <c r="AT94" i="45"/>
  <c r="AR94" i="45"/>
  <c r="AO94" i="45"/>
  <c r="AT93" i="45"/>
  <c r="AR93" i="45"/>
  <c r="AO93" i="45"/>
  <c r="AT92" i="45"/>
  <c r="AR92" i="45"/>
  <c r="AO92" i="45"/>
  <c r="AT91" i="45"/>
  <c r="AR91" i="45"/>
  <c r="AO91" i="45"/>
  <c r="AT90" i="45"/>
  <c r="AR90" i="45"/>
  <c r="AO90" i="45"/>
  <c r="AT89" i="45"/>
  <c r="AR89" i="45"/>
  <c r="AO89" i="45"/>
  <c r="AT88" i="45"/>
  <c r="AR88" i="45"/>
  <c r="AO88" i="45"/>
  <c r="F88" i="45"/>
  <c r="G88" i="45" s="1"/>
  <c r="P88" i="45" s="1"/>
  <c r="AT87" i="45"/>
  <c r="AR87" i="45"/>
  <c r="AO87" i="45"/>
  <c r="AT86" i="45"/>
  <c r="AR86" i="45"/>
  <c r="AO86" i="45"/>
  <c r="AT85" i="45"/>
  <c r="AR85" i="45"/>
  <c r="AO85" i="45"/>
  <c r="AT84" i="45"/>
  <c r="AR84" i="45"/>
  <c r="AO84" i="45"/>
  <c r="F84" i="45"/>
  <c r="G84" i="45" s="1"/>
  <c r="AT83" i="45"/>
  <c r="AR83" i="45"/>
  <c r="AO83" i="45"/>
  <c r="AT82" i="45"/>
  <c r="AR82" i="45"/>
  <c r="AO82" i="45"/>
  <c r="AT81" i="45"/>
  <c r="AO81" i="45"/>
  <c r="AT80" i="45"/>
  <c r="AO80" i="45"/>
  <c r="J80" i="45"/>
  <c r="L80" i="45" s="1"/>
  <c r="AT79" i="45"/>
  <c r="AO79" i="45"/>
  <c r="AT78" i="45"/>
  <c r="AO78" i="45"/>
  <c r="J78" i="45"/>
  <c r="N78" i="45" s="1"/>
  <c r="F78" i="45"/>
  <c r="G78" i="45" s="1"/>
  <c r="AT77" i="45"/>
  <c r="AO77" i="45"/>
  <c r="AT76" i="45"/>
  <c r="AO76" i="45"/>
  <c r="AT75" i="45"/>
  <c r="AR75" i="45"/>
  <c r="AO75" i="45"/>
  <c r="AT74" i="45"/>
  <c r="AO74" i="45"/>
  <c r="AT73" i="45"/>
  <c r="AO73" i="45"/>
  <c r="AT72" i="45"/>
  <c r="AO72" i="45"/>
  <c r="J72" i="45"/>
  <c r="L72" i="45" s="1"/>
  <c r="F72" i="45"/>
  <c r="G72" i="45" s="1"/>
  <c r="Q72" i="45" s="1"/>
  <c r="BA72" i="45" s="1"/>
  <c r="AT71" i="45"/>
  <c r="AO71" i="45"/>
  <c r="AT70" i="45"/>
  <c r="AO70" i="45"/>
  <c r="AT69" i="45"/>
  <c r="AO69" i="45"/>
  <c r="AT68" i="45"/>
  <c r="AO68" i="45"/>
  <c r="AT67" i="45"/>
  <c r="AO67" i="45"/>
  <c r="J67" i="45"/>
  <c r="AT66" i="45"/>
  <c r="AO66" i="45"/>
  <c r="AT65" i="45"/>
  <c r="D65" i="45"/>
  <c r="AT64" i="45"/>
  <c r="AT63" i="45"/>
  <c r="J63" i="45"/>
  <c r="R63" i="45" s="1"/>
  <c r="AT62" i="45"/>
  <c r="AT61" i="45"/>
  <c r="AT60" i="45"/>
  <c r="J60" i="45"/>
  <c r="D60" i="45"/>
  <c r="AT59" i="45"/>
  <c r="AT58" i="45"/>
  <c r="AT57" i="45"/>
  <c r="AT56" i="45"/>
  <c r="AT55" i="45"/>
  <c r="AH55" i="45"/>
  <c r="AT54" i="45"/>
  <c r="J54" i="45"/>
  <c r="N54" i="45" s="1"/>
  <c r="AT53" i="45"/>
  <c r="AT52" i="45"/>
  <c r="F52" i="45"/>
  <c r="G52" i="45" s="1"/>
  <c r="AT51" i="45"/>
  <c r="AT50" i="45"/>
  <c r="AT49" i="45"/>
  <c r="AJ49" i="45"/>
  <c r="AL49" i="45" s="1"/>
  <c r="AT48" i="45"/>
  <c r="AJ48" i="45"/>
  <c r="AL48" i="45" s="1"/>
  <c r="AT47" i="45"/>
  <c r="AJ47" i="45"/>
  <c r="AL47" i="45" s="1"/>
  <c r="AT46" i="45"/>
  <c r="AJ46" i="45"/>
  <c r="AL46" i="45" s="1"/>
  <c r="J46" i="45"/>
  <c r="AT45" i="45"/>
  <c r="AJ45" i="45"/>
  <c r="AL45" i="45" s="1"/>
  <c r="F45" i="45"/>
  <c r="G45" i="45" s="1"/>
  <c r="AT44" i="45"/>
  <c r="AJ44" i="45"/>
  <c r="AL44" i="45" s="1"/>
  <c r="AT43" i="45"/>
  <c r="AJ43" i="45"/>
  <c r="AL43" i="45" s="1"/>
  <c r="AT42" i="45"/>
  <c r="AJ42" i="45"/>
  <c r="AL42" i="45" s="1"/>
  <c r="AT41" i="45"/>
  <c r="AJ41" i="45"/>
  <c r="AK41" i="45" s="1"/>
  <c r="AT40" i="45"/>
  <c r="AJ40" i="45"/>
  <c r="AK40" i="45" s="1"/>
  <c r="J40" i="45"/>
  <c r="L40" i="45" s="1"/>
  <c r="AT39" i="45"/>
  <c r="AJ39" i="45"/>
  <c r="AK39" i="45" s="1"/>
  <c r="AT38" i="45"/>
  <c r="AJ38" i="45"/>
  <c r="AK38" i="45" s="1"/>
  <c r="AH38" i="45"/>
  <c r="F38" i="45"/>
  <c r="G38" i="45" s="1"/>
  <c r="AU38" i="45" s="1"/>
  <c r="D38" i="45"/>
  <c r="AT37" i="45"/>
  <c r="AJ37" i="45"/>
  <c r="AK37" i="45" s="1"/>
  <c r="AT36" i="45"/>
  <c r="AJ36" i="45"/>
  <c r="AK36" i="45" s="1"/>
  <c r="AT35" i="45"/>
  <c r="AJ35" i="45"/>
  <c r="AK35" i="45" s="1"/>
  <c r="AH35" i="45"/>
  <c r="F35" i="45"/>
  <c r="G35" i="45" s="1"/>
  <c r="V35" i="45" s="1"/>
  <c r="AY35" i="45" s="1"/>
  <c r="D35" i="45"/>
  <c r="AT34" i="45"/>
  <c r="AJ34" i="45"/>
  <c r="AK34" i="45" s="1"/>
  <c r="AT33" i="45"/>
  <c r="AT32" i="45"/>
  <c r="J32" i="45"/>
  <c r="F32" i="45"/>
  <c r="G32" i="45" s="1"/>
  <c r="Y32" i="45" s="1"/>
  <c r="AT31" i="45"/>
  <c r="AT30" i="45"/>
  <c r="AT29" i="45"/>
  <c r="F29" i="45"/>
  <c r="G29" i="45" s="1"/>
  <c r="W29" i="45" s="1"/>
  <c r="A29" i="45"/>
  <c r="AT28" i="45"/>
  <c r="AT27" i="45"/>
  <c r="AT26" i="45"/>
  <c r="AT25" i="45"/>
  <c r="AO25" i="45"/>
  <c r="AT24" i="45"/>
  <c r="AO24" i="45"/>
  <c r="AT23" i="45"/>
  <c r="AO23" i="45"/>
  <c r="AH23" i="45"/>
  <c r="AT22" i="45"/>
  <c r="AO22" i="45"/>
  <c r="AT21" i="45"/>
  <c r="AO21" i="45"/>
  <c r="AH21" i="45"/>
  <c r="AT20" i="45"/>
  <c r="AO20" i="45"/>
  <c r="AT19" i="45"/>
  <c r="AO19" i="45"/>
  <c r="AT18" i="45"/>
  <c r="AO18" i="45"/>
  <c r="AT17" i="45"/>
  <c r="AO17" i="45"/>
  <c r="AT16" i="45"/>
  <c r="AO16" i="45"/>
  <c r="F16" i="45"/>
  <c r="G16" i="45" s="1"/>
  <c r="AB16" i="45" s="1"/>
  <c r="AT15" i="45"/>
  <c r="AO15" i="45"/>
  <c r="AT14" i="45"/>
  <c r="AO14" i="45"/>
  <c r="F14" i="45"/>
  <c r="G14" i="45" s="1"/>
  <c r="AT13" i="45"/>
  <c r="AO13" i="45"/>
  <c r="AT12" i="45"/>
  <c r="AO12" i="45"/>
  <c r="J12" i="45"/>
  <c r="N12" i="45" s="1"/>
  <c r="F12" i="45"/>
  <c r="G12" i="45" s="1"/>
  <c r="AT11" i="45"/>
  <c r="AO11" i="45"/>
  <c r="AT10" i="45"/>
  <c r="AO10" i="45"/>
  <c r="AT9" i="45"/>
  <c r="AO9" i="45"/>
  <c r="AT8" i="45"/>
  <c r="AO8" i="45"/>
  <c r="AT7" i="45"/>
  <c r="AO7" i="45"/>
  <c r="AT6" i="45"/>
  <c r="AO6" i="45"/>
  <c r="D6" i="45"/>
  <c r="AT5" i="45"/>
  <c r="AO5" i="45"/>
  <c r="AT4" i="45"/>
  <c r="AO4" i="45"/>
  <c r="AT3" i="45"/>
  <c r="AO3" i="45"/>
  <c r="AT2" i="45"/>
  <c r="AO2" i="45"/>
  <c r="AC2" i="45"/>
  <c r="AJ34" i="44"/>
  <c r="AK34" i="44" s="1"/>
  <c r="AJ35" i="44"/>
  <c r="AK35" i="44" s="1"/>
  <c r="AJ36" i="44"/>
  <c r="AK36" i="44" s="1"/>
  <c r="AJ37" i="44"/>
  <c r="AK37" i="44" s="1"/>
  <c r="AJ38" i="44"/>
  <c r="AK38" i="44" s="1"/>
  <c r="AJ39" i="44"/>
  <c r="AK39" i="44" s="1"/>
  <c r="AJ40" i="44"/>
  <c r="AK40" i="44" s="1"/>
  <c r="AJ41" i="44"/>
  <c r="AK41" i="44" s="1"/>
  <c r="AJ42" i="44"/>
  <c r="AL42" i="44" s="1"/>
  <c r="AJ43" i="44"/>
  <c r="AL43" i="44" s="1"/>
  <c r="AJ44" i="44"/>
  <c r="AL44" i="44" s="1"/>
  <c r="AJ45" i="44"/>
  <c r="AL45" i="44" s="1"/>
  <c r="AJ46" i="44"/>
  <c r="AL46" i="44" s="1"/>
  <c r="AJ47" i="44"/>
  <c r="AL47" i="44" s="1"/>
  <c r="AJ48" i="44"/>
  <c r="AL48" i="44" s="1"/>
  <c r="AJ49" i="44"/>
  <c r="AL49" i="44" s="1"/>
  <c r="AC2" i="44"/>
  <c r="F73" i="44"/>
  <c r="G73" i="44" s="1"/>
  <c r="Q73" i="44" s="1"/>
  <c r="BA73" i="44" s="1"/>
  <c r="AE145" i="44" a="1"/>
  <c r="AE145" i="44" s="1"/>
  <c r="AE144" i="44" a="1"/>
  <c r="AE144" i="44" s="1"/>
  <c r="AE143" i="44" a="1"/>
  <c r="AE143" i="44" s="1"/>
  <c r="AE142" i="44" a="1"/>
  <c r="AE142" i="44" s="1"/>
  <c r="AE141" i="44" a="1"/>
  <c r="AE141" i="44" s="1"/>
  <c r="AE140" i="44" a="1"/>
  <c r="AE140" i="44" s="1"/>
  <c r="AE139" i="44" a="1"/>
  <c r="AE139" i="44" s="1"/>
  <c r="AE138" i="44" a="1"/>
  <c r="AE138" i="44" s="1"/>
  <c r="AE137" i="44" a="1"/>
  <c r="AE137" i="44" s="1"/>
  <c r="AE136" i="44" a="1"/>
  <c r="AE136" i="44" s="1"/>
  <c r="AE135" i="44" a="1"/>
  <c r="AE135" i="44" s="1"/>
  <c r="AE134" i="44" a="1"/>
  <c r="AE134" i="44" s="1"/>
  <c r="AE133" i="44" a="1"/>
  <c r="AE133" i="44" s="1"/>
  <c r="AE132" i="44" a="1"/>
  <c r="AE132" i="44" s="1"/>
  <c r="AE131" i="44" a="1"/>
  <c r="AE131" i="44" s="1"/>
  <c r="AE130" i="44" a="1"/>
  <c r="AE130" i="44" s="1"/>
  <c r="AT129" i="44"/>
  <c r="AR129" i="44"/>
  <c r="AO129" i="44"/>
  <c r="AT128" i="44"/>
  <c r="AR128" i="44"/>
  <c r="AO128" i="44"/>
  <c r="AT127" i="44"/>
  <c r="AR127" i="44"/>
  <c r="AO127" i="44"/>
  <c r="J127" i="44"/>
  <c r="M127" i="44" s="1"/>
  <c r="F127" i="44"/>
  <c r="G127" i="44" s="1"/>
  <c r="Q127" i="44" s="1"/>
  <c r="BA127" i="44" s="1"/>
  <c r="AT126" i="44"/>
  <c r="AR126" i="44"/>
  <c r="AO126" i="44"/>
  <c r="AT125" i="44"/>
  <c r="AR125" i="44"/>
  <c r="AO125" i="44"/>
  <c r="AT124" i="44"/>
  <c r="AR124" i="44"/>
  <c r="AO124" i="44"/>
  <c r="AT123" i="44"/>
  <c r="AR123" i="44"/>
  <c r="AO123" i="44"/>
  <c r="AT122" i="44"/>
  <c r="AR122" i="44"/>
  <c r="AO122" i="44"/>
  <c r="J122" i="44"/>
  <c r="M122" i="44" s="1"/>
  <c r="AT121" i="44"/>
  <c r="AR121" i="44"/>
  <c r="AO121" i="44"/>
  <c r="AT120" i="44"/>
  <c r="AR120" i="44"/>
  <c r="AO120" i="44"/>
  <c r="AT119" i="44"/>
  <c r="AR119" i="44"/>
  <c r="AO119" i="44"/>
  <c r="F119" i="44"/>
  <c r="G119" i="44" s="1"/>
  <c r="AT118" i="44"/>
  <c r="AR118" i="44"/>
  <c r="AO118" i="44"/>
  <c r="J118" i="44"/>
  <c r="AT117" i="44"/>
  <c r="AR117" i="44"/>
  <c r="AO117" i="44"/>
  <c r="AT116" i="44"/>
  <c r="AR116" i="44"/>
  <c r="AO116" i="44"/>
  <c r="F116" i="44"/>
  <c r="G116" i="44" s="1"/>
  <c r="AE116" i="44" s="1" a="1"/>
  <c r="AE116" i="44" s="1"/>
  <c r="AT115" i="44"/>
  <c r="AR115" i="44"/>
  <c r="AO115" i="44"/>
  <c r="AT114" i="44"/>
  <c r="AR114" i="44"/>
  <c r="AO114" i="44"/>
  <c r="AT113" i="44"/>
  <c r="AR113" i="44"/>
  <c r="AO113" i="44"/>
  <c r="AT112" i="44"/>
  <c r="AR112" i="44"/>
  <c r="AO112" i="44"/>
  <c r="F112" i="44"/>
  <c r="G112" i="44" s="1"/>
  <c r="Q112" i="44" s="1"/>
  <c r="BA112" i="44" s="1"/>
  <c r="AT111" i="44"/>
  <c r="AR111" i="44"/>
  <c r="AO111" i="44"/>
  <c r="AT110" i="44"/>
  <c r="AR110" i="44"/>
  <c r="AO110" i="44"/>
  <c r="J110" i="44"/>
  <c r="M110" i="44" s="1"/>
  <c r="AT109" i="44"/>
  <c r="AR109" i="44"/>
  <c r="AO109" i="44"/>
  <c r="F109" i="44"/>
  <c r="G109" i="44" s="1"/>
  <c r="AT108" i="44"/>
  <c r="AR108" i="44"/>
  <c r="AO108" i="44"/>
  <c r="AT107" i="44"/>
  <c r="AR107" i="44"/>
  <c r="AO107" i="44"/>
  <c r="J107" i="44"/>
  <c r="M107" i="44" s="1"/>
  <c r="AT106" i="44"/>
  <c r="AR106" i="44"/>
  <c r="AO106" i="44"/>
  <c r="AT105" i="44"/>
  <c r="AR105" i="44"/>
  <c r="AO105" i="44"/>
  <c r="AT104" i="44"/>
  <c r="AR104" i="44"/>
  <c r="AO104" i="44"/>
  <c r="AT103" i="44"/>
  <c r="AR103" i="44"/>
  <c r="AO103" i="44"/>
  <c r="F103" i="44"/>
  <c r="G103" i="44" s="1"/>
  <c r="AT102" i="44"/>
  <c r="AR102" i="44"/>
  <c r="AO102" i="44"/>
  <c r="J102" i="44"/>
  <c r="AT101" i="44"/>
  <c r="AR101" i="44"/>
  <c r="AO101" i="44"/>
  <c r="AT100" i="44"/>
  <c r="AR100" i="44"/>
  <c r="AO100" i="44"/>
  <c r="J100" i="44"/>
  <c r="L100" i="44" s="1"/>
  <c r="AT99" i="44"/>
  <c r="AR99" i="44"/>
  <c r="AO99" i="44"/>
  <c r="AT98" i="44"/>
  <c r="AR98" i="44"/>
  <c r="AO98" i="44"/>
  <c r="AT97" i="44"/>
  <c r="AR97" i="44"/>
  <c r="AO97" i="44"/>
  <c r="AT96" i="44"/>
  <c r="AR96" i="44"/>
  <c r="AO96" i="44"/>
  <c r="AT95" i="44"/>
  <c r="AR95" i="44"/>
  <c r="AO95" i="44"/>
  <c r="J95" i="44"/>
  <c r="W95" i="44" s="1"/>
  <c r="F95" i="44"/>
  <c r="G95" i="44" s="1"/>
  <c r="AT94" i="44"/>
  <c r="AR94" i="44"/>
  <c r="AO94" i="44"/>
  <c r="AT93" i="44"/>
  <c r="AR93" i="44"/>
  <c r="AO93" i="44"/>
  <c r="J93" i="44"/>
  <c r="L93" i="44" s="1"/>
  <c r="AT92" i="44"/>
  <c r="AR92" i="44"/>
  <c r="AO92" i="44"/>
  <c r="AT91" i="44"/>
  <c r="AR91" i="44"/>
  <c r="AO91" i="44"/>
  <c r="AT90" i="44"/>
  <c r="AR90" i="44"/>
  <c r="AO90" i="44"/>
  <c r="AT89" i="44"/>
  <c r="AR89" i="44"/>
  <c r="AO89" i="44"/>
  <c r="AT88" i="44"/>
  <c r="AR88" i="44"/>
  <c r="AO88" i="44"/>
  <c r="F88" i="44"/>
  <c r="G88" i="44" s="1"/>
  <c r="R88" i="44" s="1"/>
  <c r="AT87" i="44"/>
  <c r="AR87" i="44"/>
  <c r="AO87" i="44"/>
  <c r="J87" i="44"/>
  <c r="L87" i="44" s="1"/>
  <c r="AT86" i="44"/>
  <c r="AR86" i="44"/>
  <c r="AO86" i="44"/>
  <c r="J86" i="44"/>
  <c r="M86" i="44" s="1"/>
  <c r="AT85" i="44"/>
  <c r="AR85" i="44"/>
  <c r="AO85" i="44"/>
  <c r="AT84" i="44"/>
  <c r="AR84" i="44"/>
  <c r="AO84" i="44"/>
  <c r="AT83" i="44"/>
  <c r="AR83" i="44"/>
  <c r="AO83" i="44"/>
  <c r="AT82" i="44"/>
  <c r="AR82" i="44"/>
  <c r="AO82" i="44"/>
  <c r="AT81" i="44"/>
  <c r="AR81" i="44"/>
  <c r="AO81" i="44"/>
  <c r="AT80" i="44"/>
  <c r="AR80" i="44"/>
  <c r="AO80" i="44"/>
  <c r="F80" i="44"/>
  <c r="G80" i="44" s="1"/>
  <c r="AS80" i="44" s="1"/>
  <c r="AT79" i="44"/>
  <c r="AR79" i="44"/>
  <c r="AO79" i="44"/>
  <c r="J79" i="44"/>
  <c r="N79" i="44" s="1"/>
  <c r="AT78" i="44"/>
  <c r="AR78" i="44"/>
  <c r="AO78" i="44"/>
  <c r="AT77" i="44"/>
  <c r="AR77" i="44"/>
  <c r="AO77" i="44"/>
  <c r="AT76" i="44"/>
  <c r="AR76" i="44"/>
  <c r="AO76" i="44"/>
  <c r="AT75" i="44"/>
  <c r="AR75" i="44"/>
  <c r="AO75" i="44"/>
  <c r="AT74" i="44"/>
  <c r="AR74" i="44"/>
  <c r="AO74" i="44"/>
  <c r="AT73" i="44"/>
  <c r="AR73" i="44"/>
  <c r="AO73" i="44"/>
  <c r="AT72" i="44"/>
  <c r="AR72" i="44"/>
  <c r="AO72" i="44"/>
  <c r="F72" i="44"/>
  <c r="G72" i="44" s="1"/>
  <c r="AT71" i="44"/>
  <c r="AR71" i="44"/>
  <c r="AO71" i="44"/>
  <c r="AT70" i="44"/>
  <c r="AR70" i="44"/>
  <c r="AO70" i="44"/>
  <c r="AT69" i="44"/>
  <c r="AR69" i="44"/>
  <c r="AO69" i="44"/>
  <c r="AT68" i="44"/>
  <c r="AR68" i="44"/>
  <c r="AO68" i="44"/>
  <c r="AT67" i="44"/>
  <c r="AR67" i="44"/>
  <c r="AO67" i="44"/>
  <c r="AT66" i="44"/>
  <c r="AO66" i="44"/>
  <c r="AG66" i="44"/>
  <c r="AT65" i="44"/>
  <c r="AT64" i="44"/>
  <c r="AH64" i="44"/>
  <c r="F64" i="44"/>
  <c r="G64" i="44" s="1"/>
  <c r="A64" i="44"/>
  <c r="AT63" i="44"/>
  <c r="AT62" i="44"/>
  <c r="AT61" i="44"/>
  <c r="J61" i="44"/>
  <c r="N61" i="44" s="1"/>
  <c r="AT60" i="44"/>
  <c r="AT59" i="44"/>
  <c r="AT58" i="44"/>
  <c r="AT57" i="44"/>
  <c r="AT56" i="44"/>
  <c r="AH56" i="44"/>
  <c r="J56" i="44"/>
  <c r="F56" i="44"/>
  <c r="G56" i="44" s="1"/>
  <c r="AA56" i="44" s="1"/>
  <c r="AT55" i="44"/>
  <c r="AT54" i="44"/>
  <c r="J54" i="44"/>
  <c r="L54" i="44" s="1"/>
  <c r="AT53" i="44"/>
  <c r="AT52" i="44"/>
  <c r="F52" i="44"/>
  <c r="G52" i="44" s="1"/>
  <c r="AB52" i="44" s="1"/>
  <c r="AT51" i="44"/>
  <c r="AT50" i="44"/>
  <c r="AT49" i="44"/>
  <c r="AT48" i="44"/>
  <c r="AT47" i="44"/>
  <c r="D47" i="44"/>
  <c r="AT46" i="44"/>
  <c r="AT45" i="44"/>
  <c r="D45" i="44"/>
  <c r="AT44" i="44"/>
  <c r="N44" i="44"/>
  <c r="D44" i="44"/>
  <c r="AT43" i="44"/>
  <c r="F43" i="44"/>
  <c r="G43" i="44" s="1"/>
  <c r="AT42" i="44"/>
  <c r="AT41" i="44"/>
  <c r="AT40" i="44"/>
  <c r="AH40" i="44"/>
  <c r="J40" i="44"/>
  <c r="L40" i="44" s="1"/>
  <c r="AT39" i="44"/>
  <c r="J39" i="44"/>
  <c r="N39" i="44" s="1"/>
  <c r="AT38" i="44"/>
  <c r="AT37" i="44"/>
  <c r="J37" i="44"/>
  <c r="N37" i="44" s="1"/>
  <c r="AT36" i="44"/>
  <c r="AT35" i="44"/>
  <c r="F35" i="44"/>
  <c r="G35" i="44" s="1"/>
  <c r="W35" i="44" s="1"/>
  <c r="AT34" i="44"/>
  <c r="AT33" i="44"/>
  <c r="AT32" i="44"/>
  <c r="F32" i="44"/>
  <c r="G32" i="44" s="1"/>
  <c r="V32" i="44" s="1"/>
  <c r="AY32" i="44" s="1"/>
  <c r="AT31" i="44"/>
  <c r="AT30" i="44"/>
  <c r="M30" i="44"/>
  <c r="AT29" i="44"/>
  <c r="J29" i="44"/>
  <c r="M29" i="44" s="1"/>
  <c r="A29" i="44"/>
  <c r="AT28" i="44"/>
  <c r="AT27" i="44"/>
  <c r="AT26" i="44"/>
  <c r="AT25" i="44"/>
  <c r="AO25" i="44"/>
  <c r="AT24" i="44"/>
  <c r="AO24" i="44"/>
  <c r="F24" i="44"/>
  <c r="G24" i="44" s="1"/>
  <c r="AT23" i="44"/>
  <c r="AO23" i="44"/>
  <c r="J23" i="44"/>
  <c r="M23" i="44" s="1"/>
  <c r="D23" i="44"/>
  <c r="AT22" i="44"/>
  <c r="AO22" i="44"/>
  <c r="J22" i="44"/>
  <c r="N22" i="44" s="1"/>
  <c r="A22" i="44"/>
  <c r="AT21" i="44"/>
  <c r="AO21" i="44"/>
  <c r="AT20" i="44"/>
  <c r="AO20" i="44"/>
  <c r="AT19" i="44"/>
  <c r="AO19" i="44"/>
  <c r="AT18" i="44"/>
  <c r="AO18" i="44"/>
  <c r="AH18" i="44"/>
  <c r="AT17" i="44"/>
  <c r="AO17" i="44"/>
  <c r="AT16" i="44"/>
  <c r="AO16" i="44"/>
  <c r="A16" i="44"/>
  <c r="AT15" i="44"/>
  <c r="AO15" i="44"/>
  <c r="D15" i="44"/>
  <c r="AT14" i="44"/>
  <c r="AO14" i="44"/>
  <c r="AT13" i="44"/>
  <c r="AO13" i="44"/>
  <c r="AT12" i="44"/>
  <c r="AO12" i="44"/>
  <c r="AT11" i="44"/>
  <c r="AO11" i="44"/>
  <c r="AT10" i="44"/>
  <c r="AO10" i="44"/>
  <c r="AT9" i="44"/>
  <c r="AO9" i="44"/>
  <c r="AT8" i="44"/>
  <c r="AO8" i="44"/>
  <c r="AH8" i="44"/>
  <c r="AT7" i="44"/>
  <c r="AO7" i="44"/>
  <c r="J7" i="44"/>
  <c r="M7" i="44" s="1"/>
  <c r="D7" i="44"/>
  <c r="AT6" i="44"/>
  <c r="AO6" i="44"/>
  <c r="AT5" i="44"/>
  <c r="AO5" i="44"/>
  <c r="AT4" i="44"/>
  <c r="AO4" i="44"/>
  <c r="AT3" i="44"/>
  <c r="AO3" i="44"/>
  <c r="AT2" i="44"/>
  <c r="AO2" i="44"/>
  <c r="J2" i="44"/>
  <c r="N2" i="44" s="1"/>
  <c r="AH26" i="43"/>
  <c r="AE145" i="43" a="1"/>
  <c r="AE145" i="43" s="1"/>
  <c r="AE144" i="43" a="1"/>
  <c r="AE144" i="43" s="1"/>
  <c r="AE143" i="43" a="1"/>
  <c r="AE143" i="43" s="1"/>
  <c r="AE142" i="43" a="1"/>
  <c r="AE142" i="43" s="1"/>
  <c r="AE141" i="43" a="1"/>
  <c r="AE141" i="43" s="1"/>
  <c r="AE140" i="43" a="1"/>
  <c r="AE140" i="43" s="1"/>
  <c r="AE139" i="43" a="1"/>
  <c r="AE139" i="43" s="1"/>
  <c r="AE138" i="43" a="1"/>
  <c r="AE138" i="43" s="1"/>
  <c r="AE137" i="43" a="1"/>
  <c r="AE137" i="43" s="1"/>
  <c r="AE136" i="43" a="1"/>
  <c r="AE136" i="43" s="1"/>
  <c r="AE135" i="43" a="1"/>
  <c r="AE135" i="43" s="1"/>
  <c r="AE134" i="43" a="1"/>
  <c r="AE134" i="43" s="1"/>
  <c r="AE133" i="43" a="1"/>
  <c r="AE133" i="43" s="1"/>
  <c r="AE132" i="43" a="1"/>
  <c r="AE132" i="43" s="1"/>
  <c r="AE131" i="43" a="1"/>
  <c r="AE131" i="43" s="1"/>
  <c r="AE130" i="43" a="1"/>
  <c r="AE130" i="43" s="1"/>
  <c r="AT129" i="43"/>
  <c r="AR129" i="43"/>
  <c r="AO129" i="43"/>
  <c r="AT128" i="43"/>
  <c r="AR128" i="43"/>
  <c r="AO128" i="43"/>
  <c r="AT127" i="43"/>
  <c r="AR127" i="43"/>
  <c r="AO127" i="43"/>
  <c r="J127" i="43"/>
  <c r="N127" i="43" s="1"/>
  <c r="AT126" i="43"/>
  <c r="AR126" i="43"/>
  <c r="AO126" i="43"/>
  <c r="AT125" i="43"/>
  <c r="AR125" i="43"/>
  <c r="AO125" i="43"/>
  <c r="AT124" i="43"/>
  <c r="AR124" i="43"/>
  <c r="AO124" i="43"/>
  <c r="J124" i="43"/>
  <c r="AT123" i="43"/>
  <c r="AR123" i="43"/>
  <c r="AO123" i="43"/>
  <c r="AT122" i="43"/>
  <c r="AR122" i="43"/>
  <c r="AO122" i="43"/>
  <c r="AT121" i="43"/>
  <c r="AR121" i="43"/>
  <c r="AO121" i="43"/>
  <c r="AT120" i="43"/>
  <c r="AR120" i="43"/>
  <c r="AO120" i="43"/>
  <c r="AT119" i="43"/>
  <c r="AR119" i="43"/>
  <c r="AO119" i="43"/>
  <c r="AT118" i="43"/>
  <c r="AR118" i="43"/>
  <c r="AO118" i="43"/>
  <c r="F118" i="43"/>
  <c r="G118" i="43" s="1"/>
  <c r="AB118" i="43" s="1"/>
  <c r="AT117" i="43"/>
  <c r="AR117" i="43"/>
  <c r="AO117" i="43"/>
  <c r="AT116" i="43"/>
  <c r="AR116" i="43"/>
  <c r="AO116" i="43"/>
  <c r="J116" i="43"/>
  <c r="AT115" i="43"/>
  <c r="AR115" i="43"/>
  <c r="AO115" i="43"/>
  <c r="AT114" i="43"/>
  <c r="AR114" i="43"/>
  <c r="AO114" i="43"/>
  <c r="AT113" i="43"/>
  <c r="AR113" i="43"/>
  <c r="AO113" i="43"/>
  <c r="AT112" i="43"/>
  <c r="AR112" i="43"/>
  <c r="AO112" i="43"/>
  <c r="AT111" i="43"/>
  <c r="AR111" i="43"/>
  <c r="AO111" i="43"/>
  <c r="AT110" i="43"/>
  <c r="AR110" i="43"/>
  <c r="AO110" i="43"/>
  <c r="AT109" i="43"/>
  <c r="AR109" i="43"/>
  <c r="AO109" i="43"/>
  <c r="L109" i="43"/>
  <c r="AT108" i="43"/>
  <c r="AR108" i="43"/>
  <c r="AO108" i="43"/>
  <c r="J108" i="43"/>
  <c r="AT107" i="43"/>
  <c r="AR107" i="43"/>
  <c r="AO107" i="43"/>
  <c r="J107" i="43"/>
  <c r="M107" i="43" s="1"/>
  <c r="AT106" i="43"/>
  <c r="AR106" i="43"/>
  <c r="AO106" i="43"/>
  <c r="AT105" i="43"/>
  <c r="AR105" i="43"/>
  <c r="AO105" i="43"/>
  <c r="J105" i="43"/>
  <c r="L105" i="43" s="1"/>
  <c r="AT104" i="43"/>
  <c r="AR104" i="43"/>
  <c r="AO104" i="43"/>
  <c r="AT103" i="43"/>
  <c r="AR103" i="43"/>
  <c r="AO103" i="43"/>
  <c r="AT102" i="43"/>
  <c r="AR102" i="43"/>
  <c r="AO102" i="43"/>
  <c r="AT101" i="43"/>
  <c r="AR101" i="43"/>
  <c r="AO101" i="43"/>
  <c r="AT100" i="43"/>
  <c r="AR100" i="43"/>
  <c r="AO100" i="43"/>
  <c r="J100" i="43"/>
  <c r="M100" i="43" s="1"/>
  <c r="AT99" i="43"/>
  <c r="AR99" i="43"/>
  <c r="AO99" i="43"/>
  <c r="AT98" i="43"/>
  <c r="AR98" i="43"/>
  <c r="AO98" i="43"/>
  <c r="AT97" i="43"/>
  <c r="AR97" i="43"/>
  <c r="AO97" i="43"/>
  <c r="AT96" i="43"/>
  <c r="AR96" i="43"/>
  <c r="AO96" i="43"/>
  <c r="AT95" i="43"/>
  <c r="AR95" i="43"/>
  <c r="AO95" i="43"/>
  <c r="AT94" i="43"/>
  <c r="AR94" i="43"/>
  <c r="AO94" i="43"/>
  <c r="AT93" i="43"/>
  <c r="AR93" i="43"/>
  <c r="AO93" i="43"/>
  <c r="J93" i="43"/>
  <c r="M93" i="43" s="1"/>
  <c r="AT92" i="43"/>
  <c r="AR92" i="43"/>
  <c r="AO92" i="43"/>
  <c r="AT91" i="43"/>
  <c r="AR91" i="43"/>
  <c r="AO91" i="43"/>
  <c r="J91" i="43"/>
  <c r="AT90" i="43"/>
  <c r="AR90" i="43"/>
  <c r="AO90" i="43"/>
  <c r="AT89" i="43"/>
  <c r="AR89" i="43"/>
  <c r="AO89" i="43"/>
  <c r="AT88" i="43"/>
  <c r="AR88" i="43"/>
  <c r="AO88" i="43"/>
  <c r="AT87" i="43"/>
  <c r="AR87" i="43"/>
  <c r="AO87" i="43"/>
  <c r="AT86" i="43"/>
  <c r="AR86" i="43"/>
  <c r="AO86" i="43"/>
  <c r="AT85" i="43"/>
  <c r="AR85" i="43"/>
  <c r="AO85" i="43"/>
  <c r="J85" i="43"/>
  <c r="AT84" i="43"/>
  <c r="AR84" i="43"/>
  <c r="AO84" i="43"/>
  <c r="J84" i="43"/>
  <c r="M84" i="43" s="1"/>
  <c r="AT83" i="43"/>
  <c r="AR83" i="43"/>
  <c r="AO83" i="43"/>
  <c r="J83" i="43"/>
  <c r="N83" i="43" s="1"/>
  <c r="AT82" i="43"/>
  <c r="AR82" i="43"/>
  <c r="AO82" i="43"/>
  <c r="AT81" i="43"/>
  <c r="AR81" i="43"/>
  <c r="AO81" i="43"/>
  <c r="AT80" i="43"/>
  <c r="AR80" i="43"/>
  <c r="AO80" i="43"/>
  <c r="AT79" i="43"/>
  <c r="AR79" i="43"/>
  <c r="AO79" i="43"/>
  <c r="AT78" i="43"/>
  <c r="AR78" i="43"/>
  <c r="AO78" i="43"/>
  <c r="J78" i="43"/>
  <c r="M78" i="43" s="1"/>
  <c r="AT77" i="43"/>
  <c r="AR77" i="43"/>
  <c r="AO77" i="43"/>
  <c r="J77" i="43"/>
  <c r="M77" i="43" s="1"/>
  <c r="AT76" i="43"/>
  <c r="AR76" i="43"/>
  <c r="AO76" i="43"/>
  <c r="AT75" i="43"/>
  <c r="AR75" i="43"/>
  <c r="AO75" i="43"/>
  <c r="AT74" i="43"/>
  <c r="AR74" i="43"/>
  <c r="AO74" i="43"/>
  <c r="AT73" i="43"/>
  <c r="AR73" i="43"/>
  <c r="AO73" i="43"/>
  <c r="AT72" i="43"/>
  <c r="AR72" i="43"/>
  <c r="AO72" i="43"/>
  <c r="AT71" i="43"/>
  <c r="AR71" i="43"/>
  <c r="AO71" i="43"/>
  <c r="AT70" i="43"/>
  <c r="AR70" i="43"/>
  <c r="AO70" i="43"/>
  <c r="AT69" i="43"/>
  <c r="AR69" i="43"/>
  <c r="AO69" i="43"/>
  <c r="AT68" i="43"/>
  <c r="AR68" i="43"/>
  <c r="AO68" i="43"/>
  <c r="J68" i="43"/>
  <c r="M68" i="43" s="1"/>
  <c r="AT67" i="43"/>
  <c r="AR67" i="43"/>
  <c r="AO67" i="43"/>
  <c r="J67" i="43"/>
  <c r="AT66" i="43"/>
  <c r="AO66" i="43"/>
  <c r="AT65" i="43"/>
  <c r="F65" i="43"/>
  <c r="G65" i="43" s="1"/>
  <c r="AT64" i="43"/>
  <c r="AT63" i="43"/>
  <c r="AT62" i="43"/>
  <c r="AH62" i="43"/>
  <c r="AT61" i="43"/>
  <c r="AT60" i="43"/>
  <c r="AT59" i="43"/>
  <c r="AT58" i="43"/>
  <c r="AT57" i="43"/>
  <c r="AT56" i="43"/>
  <c r="AT55" i="43"/>
  <c r="AT54" i="43"/>
  <c r="AT53" i="43"/>
  <c r="J53" i="43"/>
  <c r="AT52" i="43"/>
  <c r="J52" i="43"/>
  <c r="AT51" i="43"/>
  <c r="J51" i="43"/>
  <c r="M51" i="43" s="1"/>
  <c r="AT50" i="43"/>
  <c r="AT49" i="43"/>
  <c r="AJ49" i="43"/>
  <c r="AL49" i="43" s="1"/>
  <c r="AH49" i="43"/>
  <c r="A49" i="43"/>
  <c r="AT48" i="43"/>
  <c r="AJ48" i="43"/>
  <c r="AL48" i="43" s="1"/>
  <c r="AT47" i="43"/>
  <c r="AJ47" i="43"/>
  <c r="AL47" i="43" s="1"/>
  <c r="A47" i="43"/>
  <c r="AT46" i="43"/>
  <c r="AJ46" i="43"/>
  <c r="AL46" i="43" s="1"/>
  <c r="J46" i="43"/>
  <c r="M46" i="43" s="1"/>
  <c r="AT45" i="43"/>
  <c r="AJ45" i="43"/>
  <c r="AL45" i="43" s="1"/>
  <c r="AT44" i="43"/>
  <c r="AJ44" i="43"/>
  <c r="AL44" i="43" s="1"/>
  <c r="AH44" i="43"/>
  <c r="J44" i="43"/>
  <c r="N44" i="43" s="1"/>
  <c r="AT43" i="43"/>
  <c r="AJ43" i="43"/>
  <c r="AL43" i="43" s="1"/>
  <c r="AT42" i="43"/>
  <c r="AJ42" i="43"/>
  <c r="AL42" i="43"/>
  <c r="AT41" i="43"/>
  <c r="AJ41" i="43"/>
  <c r="AK41" i="43" s="1"/>
  <c r="AH41" i="43"/>
  <c r="F41" i="43"/>
  <c r="G41" i="43" s="1"/>
  <c r="S41" i="43" s="1"/>
  <c r="AT40" i="43"/>
  <c r="AJ40" i="43"/>
  <c r="AK40" i="43" s="1"/>
  <c r="F40" i="43"/>
  <c r="G40" i="43" s="1"/>
  <c r="AT39" i="43"/>
  <c r="AJ39" i="43"/>
  <c r="AK39" i="43" s="1"/>
  <c r="AT38" i="43"/>
  <c r="AJ38" i="43"/>
  <c r="AK38" i="43" s="1"/>
  <c r="D38" i="43"/>
  <c r="AT37" i="43"/>
  <c r="AJ37" i="43"/>
  <c r="AK37" i="43" s="1"/>
  <c r="J37" i="43"/>
  <c r="N37" i="43" s="1"/>
  <c r="AT36" i="43"/>
  <c r="AJ36" i="43"/>
  <c r="AK36" i="43" s="1"/>
  <c r="AT35" i="43"/>
  <c r="AJ35" i="43"/>
  <c r="AK35" i="43" s="1"/>
  <c r="M35" i="43"/>
  <c r="N35" i="43"/>
  <c r="D35" i="43"/>
  <c r="A35" i="43"/>
  <c r="AT34" i="43"/>
  <c r="AJ34" i="43"/>
  <c r="AK34" i="43" s="1"/>
  <c r="AT33" i="43"/>
  <c r="F33" i="43"/>
  <c r="G33" i="43" s="1"/>
  <c r="AA33" i="43" s="1"/>
  <c r="AH33" i="43"/>
  <c r="D33" i="43"/>
  <c r="AT32" i="43"/>
  <c r="F32" i="43"/>
  <c r="G32" i="43" s="1"/>
  <c r="AH32" i="43"/>
  <c r="D32" i="43"/>
  <c r="AT31" i="43"/>
  <c r="J31" i="43"/>
  <c r="F31" i="43"/>
  <c r="G31" i="43" s="1"/>
  <c r="W31" i="43" s="1"/>
  <c r="D31" i="43"/>
  <c r="AT30" i="43"/>
  <c r="AT29" i="43"/>
  <c r="AT28" i="43"/>
  <c r="AT27" i="43"/>
  <c r="J27" i="43"/>
  <c r="N27" i="43" s="1"/>
  <c r="AT26" i="43"/>
  <c r="AT25" i="43"/>
  <c r="AO25" i="43"/>
  <c r="AH25" i="43"/>
  <c r="AT24" i="43"/>
  <c r="AO24" i="43"/>
  <c r="AT23" i="43"/>
  <c r="AO23" i="43"/>
  <c r="AH23" i="43"/>
  <c r="J23" i="43"/>
  <c r="V23" i="43" s="1"/>
  <c r="AY23" i="43" s="1"/>
  <c r="AT22" i="43"/>
  <c r="AO22" i="43"/>
  <c r="AT21" i="43"/>
  <c r="AO21" i="43"/>
  <c r="J21" i="43"/>
  <c r="M21" i="43" s="1"/>
  <c r="AT20" i="43"/>
  <c r="AO20" i="43"/>
  <c r="AT19" i="43"/>
  <c r="AO19" i="43"/>
  <c r="J19" i="43"/>
  <c r="L19" i="43" s="1"/>
  <c r="AT18" i="43"/>
  <c r="AO18" i="43"/>
  <c r="AT17" i="43"/>
  <c r="AO17" i="43"/>
  <c r="F17" i="43"/>
  <c r="G17" i="43" s="1"/>
  <c r="AU17" i="43" s="1"/>
  <c r="AT16" i="43"/>
  <c r="AO16" i="43"/>
  <c r="F16" i="43"/>
  <c r="G16" i="43" s="1"/>
  <c r="AE16" i="43" s="1" a="1"/>
  <c r="AE16" i="43" s="1"/>
  <c r="D16" i="43"/>
  <c r="AT15" i="43"/>
  <c r="AO15" i="43"/>
  <c r="J15" i="43"/>
  <c r="L15" i="43" s="1"/>
  <c r="AT14" i="43"/>
  <c r="AO14" i="43"/>
  <c r="AT13" i="43"/>
  <c r="AO13" i="43"/>
  <c r="AT12" i="43"/>
  <c r="AO12" i="43"/>
  <c r="J12" i="43"/>
  <c r="L12" i="43" s="1"/>
  <c r="AT11" i="43"/>
  <c r="AO11" i="43"/>
  <c r="AT10" i="43"/>
  <c r="AO10" i="43"/>
  <c r="AT9" i="43"/>
  <c r="AO9" i="43"/>
  <c r="AH9" i="43"/>
  <c r="AT8" i="43"/>
  <c r="AO8" i="43"/>
  <c r="AT7" i="43"/>
  <c r="AO7" i="43"/>
  <c r="AT6" i="43"/>
  <c r="AO6" i="43"/>
  <c r="AT5" i="43"/>
  <c r="AO5" i="43"/>
  <c r="AT4" i="43"/>
  <c r="AO4" i="43"/>
  <c r="J4" i="43"/>
  <c r="AT3" i="43"/>
  <c r="AO3" i="43"/>
  <c r="J3" i="43"/>
  <c r="L3" i="43" s="1"/>
  <c r="AT2" i="43"/>
  <c r="AO2" i="43"/>
  <c r="AC2" i="43"/>
  <c r="J25" i="42"/>
  <c r="AE145" i="42" a="1"/>
  <c r="AE145" i="42" s="1"/>
  <c r="AE144" i="42" a="1"/>
  <c r="AE144" i="42" s="1"/>
  <c r="AE143" i="42" a="1"/>
  <c r="AE143" i="42" s="1"/>
  <c r="AE142" i="42" a="1"/>
  <c r="AE142" i="42" s="1"/>
  <c r="AE141" i="42" a="1"/>
  <c r="AE141" i="42" s="1"/>
  <c r="AE140" i="42" a="1"/>
  <c r="AE140" i="42" s="1"/>
  <c r="AE139" i="42" a="1"/>
  <c r="AE139" i="42" s="1"/>
  <c r="AE138" i="42" a="1"/>
  <c r="AE138" i="42" s="1"/>
  <c r="AE137" i="42" a="1"/>
  <c r="AE137" i="42" s="1"/>
  <c r="AE136" i="42" a="1"/>
  <c r="AE136" i="42" s="1"/>
  <c r="AE135" i="42" a="1"/>
  <c r="AE135" i="42" s="1"/>
  <c r="AE134" i="42" a="1"/>
  <c r="AE134" i="42" s="1"/>
  <c r="AE133" i="42" a="1"/>
  <c r="AE133" i="42" s="1"/>
  <c r="AE132" i="42" a="1"/>
  <c r="AE132" i="42" s="1"/>
  <c r="AE131" i="42" a="1"/>
  <c r="AE131" i="42" s="1"/>
  <c r="AE130" i="42" a="1"/>
  <c r="AE130" i="42" s="1"/>
  <c r="AT129" i="42"/>
  <c r="AR129" i="42"/>
  <c r="AO129" i="42"/>
  <c r="AT128" i="42"/>
  <c r="AR128" i="42"/>
  <c r="AO128" i="42"/>
  <c r="AT127" i="42"/>
  <c r="AR127" i="42"/>
  <c r="AO127" i="42"/>
  <c r="AT126" i="42"/>
  <c r="AR126" i="42"/>
  <c r="AO126" i="42"/>
  <c r="AT125" i="42"/>
  <c r="AR125" i="42"/>
  <c r="AO125" i="42"/>
  <c r="J125" i="42"/>
  <c r="L125" i="42" s="1"/>
  <c r="AT124" i="42"/>
  <c r="AR124" i="42"/>
  <c r="AO124" i="42"/>
  <c r="AT123" i="42"/>
  <c r="AR123" i="42"/>
  <c r="AO123" i="42"/>
  <c r="J123" i="42"/>
  <c r="AT122" i="42"/>
  <c r="AR122" i="42"/>
  <c r="AO122" i="42"/>
  <c r="J122" i="42"/>
  <c r="M122" i="42" s="1"/>
  <c r="AT121" i="42"/>
  <c r="AR121" i="42"/>
  <c r="AO121" i="42"/>
  <c r="AT120" i="42"/>
  <c r="AR120" i="42"/>
  <c r="AO120" i="42"/>
  <c r="AT119" i="42"/>
  <c r="AR119" i="42"/>
  <c r="AO119" i="42"/>
  <c r="AT118" i="42"/>
  <c r="AR118" i="42"/>
  <c r="AO118" i="42"/>
  <c r="J118" i="42"/>
  <c r="AT117" i="42"/>
  <c r="AR117" i="42"/>
  <c r="AO117" i="42"/>
  <c r="AT116" i="42"/>
  <c r="AR116" i="42"/>
  <c r="AO116" i="42"/>
  <c r="AT115" i="42"/>
  <c r="AR115" i="42"/>
  <c r="AO115" i="42"/>
  <c r="F115" i="42"/>
  <c r="G115" i="42" s="1"/>
  <c r="AT114" i="42"/>
  <c r="AR114" i="42"/>
  <c r="AO114" i="42"/>
  <c r="AT113" i="42"/>
  <c r="AR113" i="42"/>
  <c r="AO113" i="42"/>
  <c r="AT112" i="42"/>
  <c r="AR112" i="42"/>
  <c r="AO112" i="42"/>
  <c r="AT111" i="42"/>
  <c r="AR111" i="42"/>
  <c r="AO111" i="42"/>
  <c r="J111" i="42"/>
  <c r="AT110" i="42"/>
  <c r="AR110" i="42"/>
  <c r="AO110" i="42"/>
  <c r="AT109" i="42"/>
  <c r="AR109" i="42"/>
  <c r="AO109" i="42"/>
  <c r="AT108" i="42"/>
  <c r="AR108" i="42"/>
  <c r="AO108" i="42"/>
  <c r="AT107" i="42"/>
  <c r="AR107" i="42"/>
  <c r="AO107" i="42"/>
  <c r="F107" i="42"/>
  <c r="G107" i="42" s="1"/>
  <c r="AT106" i="42"/>
  <c r="AR106" i="42"/>
  <c r="AO106" i="42"/>
  <c r="AT105" i="42"/>
  <c r="AR105" i="42"/>
  <c r="AO105" i="42"/>
  <c r="AT104" i="42"/>
  <c r="AR104" i="42"/>
  <c r="AO104" i="42"/>
  <c r="J104" i="42"/>
  <c r="AT103" i="42"/>
  <c r="AR103" i="42"/>
  <c r="AO103" i="42"/>
  <c r="AT102" i="42"/>
  <c r="AR102" i="42"/>
  <c r="AO102" i="42"/>
  <c r="AT101" i="42"/>
  <c r="AR101" i="42"/>
  <c r="AO101" i="42"/>
  <c r="AT100" i="42"/>
  <c r="AR100" i="42"/>
  <c r="AO100" i="42"/>
  <c r="F100" i="42"/>
  <c r="G100" i="42" s="1"/>
  <c r="AB100" i="42" s="1"/>
  <c r="AT99" i="42"/>
  <c r="AR99" i="42"/>
  <c r="AO99" i="42"/>
  <c r="AT98" i="42"/>
  <c r="AR98" i="42"/>
  <c r="AO98" i="42"/>
  <c r="AT97" i="42"/>
  <c r="AR97" i="42"/>
  <c r="AO97" i="42"/>
  <c r="AT96" i="42"/>
  <c r="AR96" i="42"/>
  <c r="AO96" i="42"/>
  <c r="F96" i="42"/>
  <c r="G96" i="42"/>
  <c r="AS96" i="42" s="1"/>
  <c r="AF96" i="42" s="1"/>
  <c r="AT95" i="42"/>
  <c r="AR95" i="42"/>
  <c r="AO95" i="42"/>
  <c r="AT94" i="42"/>
  <c r="AR94" i="42"/>
  <c r="AO94" i="42"/>
  <c r="J94" i="42"/>
  <c r="AT93" i="42"/>
  <c r="AR93" i="42"/>
  <c r="AO93" i="42"/>
  <c r="AT92" i="42"/>
  <c r="AR92" i="42"/>
  <c r="AO92" i="42"/>
  <c r="AT91" i="42"/>
  <c r="AR91" i="42"/>
  <c r="AO91" i="42"/>
  <c r="F91" i="42"/>
  <c r="G91" i="42" s="1"/>
  <c r="AT90" i="42"/>
  <c r="AR90" i="42"/>
  <c r="AO90" i="42"/>
  <c r="AT89" i="42"/>
  <c r="AR89" i="42"/>
  <c r="AO89" i="42"/>
  <c r="AT88" i="42"/>
  <c r="AR88" i="42"/>
  <c r="AO88" i="42"/>
  <c r="AT87" i="42"/>
  <c r="AR87" i="42"/>
  <c r="AO87" i="42"/>
  <c r="AT86" i="42"/>
  <c r="AR86" i="42"/>
  <c r="AO86" i="42"/>
  <c r="AT85" i="42"/>
  <c r="AR85" i="42"/>
  <c r="AO85" i="42"/>
  <c r="AT84" i="42"/>
  <c r="AR84" i="42"/>
  <c r="AO84" i="42"/>
  <c r="F84" i="42"/>
  <c r="G84" i="42" s="1"/>
  <c r="W84" i="42" s="1"/>
  <c r="AT83" i="42"/>
  <c r="AR83" i="42"/>
  <c r="AO83" i="42"/>
  <c r="F83" i="42"/>
  <c r="G83" i="42" s="1"/>
  <c r="AT82" i="42"/>
  <c r="AR82" i="42"/>
  <c r="AO82" i="42"/>
  <c r="J82" i="42"/>
  <c r="N82" i="42" s="1"/>
  <c r="AT81" i="42"/>
  <c r="AR81" i="42"/>
  <c r="AO81" i="42"/>
  <c r="AT80" i="42"/>
  <c r="AR80" i="42"/>
  <c r="AO80" i="42"/>
  <c r="AT79" i="42"/>
  <c r="AR79" i="42"/>
  <c r="AO79" i="42"/>
  <c r="AT78" i="42"/>
  <c r="AR78" i="42"/>
  <c r="AO78" i="42"/>
  <c r="J78" i="42"/>
  <c r="N78" i="42"/>
  <c r="AT77" i="42"/>
  <c r="AR77" i="42"/>
  <c r="AO77" i="42"/>
  <c r="AT76" i="42"/>
  <c r="AR76" i="42"/>
  <c r="AO76" i="42"/>
  <c r="AT75" i="42"/>
  <c r="AR75" i="42"/>
  <c r="AO75" i="42"/>
  <c r="AT74" i="42"/>
  <c r="AR74" i="42"/>
  <c r="AO74" i="42"/>
  <c r="J74" i="42"/>
  <c r="N74" i="42" s="1"/>
  <c r="F74" i="42"/>
  <c r="G74" i="42" s="1"/>
  <c r="AT73" i="42"/>
  <c r="AR73" i="42"/>
  <c r="AO73" i="42"/>
  <c r="AT72" i="42"/>
  <c r="AR72" i="42"/>
  <c r="AO72" i="42"/>
  <c r="AT71" i="42"/>
  <c r="AR71" i="42"/>
  <c r="AO71" i="42"/>
  <c r="J71" i="42"/>
  <c r="AT70" i="42"/>
  <c r="AR70" i="42"/>
  <c r="AO70" i="42"/>
  <c r="F70" i="42"/>
  <c r="G70" i="42" s="1"/>
  <c r="AT69" i="42"/>
  <c r="AR69" i="42"/>
  <c r="AO69" i="42"/>
  <c r="F69" i="42"/>
  <c r="G69" i="42" s="1"/>
  <c r="AT68" i="42"/>
  <c r="AR68" i="42"/>
  <c r="AO68" i="42"/>
  <c r="AT67" i="42"/>
  <c r="AR67" i="42"/>
  <c r="AO67" i="42"/>
  <c r="F67" i="42"/>
  <c r="G67" i="42" s="1"/>
  <c r="AT66" i="42"/>
  <c r="AO66" i="42"/>
  <c r="J66" i="42"/>
  <c r="L66" i="42" s="1"/>
  <c r="AT65" i="42"/>
  <c r="AT64" i="42"/>
  <c r="J64" i="42"/>
  <c r="N64" i="42" s="1"/>
  <c r="D64" i="42"/>
  <c r="A64" i="42"/>
  <c r="AT63" i="42"/>
  <c r="AT62" i="42"/>
  <c r="D62" i="42"/>
  <c r="AT61" i="42"/>
  <c r="AH61" i="42"/>
  <c r="J61" i="42"/>
  <c r="F61" i="42"/>
  <c r="G61" i="42" s="1"/>
  <c r="R61" i="42" s="1"/>
  <c r="AT60" i="42"/>
  <c r="F60" i="42"/>
  <c r="G60" i="42" s="1"/>
  <c r="Q60" i="42" s="1"/>
  <c r="BA60" i="42" s="1"/>
  <c r="AT59" i="42"/>
  <c r="AT58" i="42"/>
  <c r="J58" i="42"/>
  <c r="AT57" i="42"/>
  <c r="AT56" i="42"/>
  <c r="AT55" i="42"/>
  <c r="J55" i="42"/>
  <c r="AT54" i="42"/>
  <c r="AH54" i="42"/>
  <c r="AT53" i="42"/>
  <c r="J53" i="42"/>
  <c r="AT52" i="42"/>
  <c r="AH52" i="42"/>
  <c r="AT51" i="42"/>
  <c r="J51" i="42"/>
  <c r="AT50" i="42"/>
  <c r="J50" i="42"/>
  <c r="N50" i="42"/>
  <c r="AT49" i="42"/>
  <c r="AJ49" i="42"/>
  <c r="AL49" i="42" s="1"/>
  <c r="AT48" i="42"/>
  <c r="AJ48" i="42"/>
  <c r="AL48" i="42" s="1"/>
  <c r="AT47" i="42"/>
  <c r="AJ47" i="42"/>
  <c r="AL47" i="42" s="1"/>
  <c r="AT46" i="42"/>
  <c r="AJ46" i="42"/>
  <c r="AL46" i="42" s="1"/>
  <c r="AT45" i="42"/>
  <c r="AJ45" i="42"/>
  <c r="AL45" i="42"/>
  <c r="AT44" i="42"/>
  <c r="AJ44" i="42"/>
  <c r="AL44" i="42" s="1"/>
  <c r="AT43" i="42"/>
  <c r="AJ43" i="42"/>
  <c r="AL43" i="42" s="1"/>
  <c r="J43" i="42"/>
  <c r="N43" i="42" s="1"/>
  <c r="AT42" i="42"/>
  <c r="AJ42" i="42"/>
  <c r="AL42" i="42" s="1"/>
  <c r="J42" i="42"/>
  <c r="L42" i="42" s="1"/>
  <c r="AT41" i="42"/>
  <c r="AJ41" i="42"/>
  <c r="AK41" i="42"/>
  <c r="AT40" i="42"/>
  <c r="AJ40" i="42"/>
  <c r="AK40" i="42" s="1"/>
  <c r="AT39" i="42"/>
  <c r="AJ39" i="42"/>
  <c r="AK39" i="42" s="1"/>
  <c r="N39" i="42"/>
  <c r="AT38" i="42"/>
  <c r="AJ38" i="42"/>
  <c r="AK38" i="42" s="1"/>
  <c r="F38" i="42"/>
  <c r="G38" i="42" s="1"/>
  <c r="U38" i="42" s="1"/>
  <c r="AT37" i="42"/>
  <c r="AJ37" i="42"/>
  <c r="AK37" i="42" s="1"/>
  <c r="F37" i="42"/>
  <c r="G37" i="42" s="1"/>
  <c r="AH37" i="42"/>
  <c r="AT36" i="42"/>
  <c r="AJ36" i="42"/>
  <c r="AK36" i="42" s="1"/>
  <c r="AT35" i="42"/>
  <c r="AJ35" i="42"/>
  <c r="AK35" i="42" s="1"/>
  <c r="J35" i="42"/>
  <c r="A35" i="42"/>
  <c r="D35" i="42"/>
  <c r="AT34" i="42"/>
  <c r="AJ34" i="42"/>
  <c r="AK34" i="42" s="1"/>
  <c r="AT33" i="42"/>
  <c r="AT32" i="42"/>
  <c r="D32" i="42"/>
  <c r="AT31" i="42"/>
  <c r="J31" i="42"/>
  <c r="AT30" i="42"/>
  <c r="F30" i="42"/>
  <c r="G30" i="42" s="1"/>
  <c r="Q30" i="42" s="1"/>
  <c r="BA30" i="42" s="1"/>
  <c r="AT29" i="42"/>
  <c r="AH29" i="42"/>
  <c r="F29" i="42"/>
  <c r="G29" i="42"/>
  <c r="AT28" i="42"/>
  <c r="J28" i="42"/>
  <c r="A28" i="42"/>
  <c r="AT27" i="42"/>
  <c r="AT26" i="42"/>
  <c r="AT25" i="42"/>
  <c r="AO25" i="42"/>
  <c r="AT24" i="42"/>
  <c r="AO24" i="42"/>
  <c r="AT23" i="42"/>
  <c r="AO23" i="42"/>
  <c r="J23" i="42"/>
  <c r="D23" i="42"/>
  <c r="AT22" i="42"/>
  <c r="AO22" i="42"/>
  <c r="F22" i="42"/>
  <c r="G22" i="42"/>
  <c r="AH22" i="42"/>
  <c r="AT21" i="42"/>
  <c r="AO21" i="42"/>
  <c r="F21" i="42"/>
  <c r="G21" i="42" s="1"/>
  <c r="AH21" i="42"/>
  <c r="D21" i="42"/>
  <c r="AT20" i="42"/>
  <c r="AO20" i="42"/>
  <c r="AH20" i="42"/>
  <c r="D20" i="42"/>
  <c r="AT19" i="42"/>
  <c r="AO19" i="42"/>
  <c r="AT18" i="42"/>
  <c r="AO18" i="42"/>
  <c r="F18" i="42"/>
  <c r="G18" i="42" s="1"/>
  <c r="Y18" i="42" s="1"/>
  <c r="AH18" i="42"/>
  <c r="AT17" i="42"/>
  <c r="AO17" i="42"/>
  <c r="AT16" i="42"/>
  <c r="AO16" i="42"/>
  <c r="AT15" i="42"/>
  <c r="AO15" i="42"/>
  <c r="J15" i="42"/>
  <c r="M15" i="42" s="1"/>
  <c r="AT14" i="42"/>
  <c r="AO14" i="42"/>
  <c r="AH14" i="42"/>
  <c r="F14" i="42"/>
  <c r="G14" i="42"/>
  <c r="P14" i="42" s="1"/>
  <c r="AT13" i="42"/>
  <c r="AO13" i="42"/>
  <c r="AH13" i="42"/>
  <c r="F13" i="42"/>
  <c r="G13" i="42" s="1"/>
  <c r="AT12" i="42"/>
  <c r="AO12" i="42"/>
  <c r="AH12" i="42"/>
  <c r="AT11" i="42"/>
  <c r="AO11" i="42"/>
  <c r="AT10" i="42"/>
  <c r="AO10" i="42"/>
  <c r="AH10" i="42"/>
  <c r="J10" i="42"/>
  <c r="F10" i="42"/>
  <c r="G10" i="42" s="1"/>
  <c r="Y10" i="42" s="1"/>
  <c r="AT9" i="42"/>
  <c r="AO9" i="42"/>
  <c r="AT8" i="42"/>
  <c r="AO8" i="42"/>
  <c r="AT7" i="42"/>
  <c r="AO7" i="42"/>
  <c r="J7" i="42"/>
  <c r="N7" i="42" s="1"/>
  <c r="AT6" i="42"/>
  <c r="AO6" i="42"/>
  <c r="F6" i="42"/>
  <c r="G6" i="42" s="1"/>
  <c r="AH6" i="42"/>
  <c r="A6" i="42"/>
  <c r="AT5" i="42"/>
  <c r="AO5" i="42"/>
  <c r="F5" i="42"/>
  <c r="G5" i="42" s="1"/>
  <c r="AH5" i="42"/>
  <c r="AT4" i="42"/>
  <c r="AO4" i="42"/>
  <c r="AT3" i="42"/>
  <c r="AO3" i="42"/>
  <c r="J3" i="42"/>
  <c r="N3" i="42" s="1"/>
  <c r="AT2" i="42"/>
  <c r="AO2" i="42"/>
  <c r="AC2" i="42"/>
  <c r="J7" i="41"/>
  <c r="J18" i="41"/>
  <c r="L18" i="41" s="1"/>
  <c r="J50" i="41"/>
  <c r="J58" i="41"/>
  <c r="L58" i="41" s="1"/>
  <c r="J114" i="41"/>
  <c r="J122" i="41"/>
  <c r="F17" i="41"/>
  <c r="G17" i="41" s="1"/>
  <c r="AB17" i="41" s="1"/>
  <c r="AH25" i="41"/>
  <c r="F97" i="41"/>
  <c r="G97" i="41" s="1"/>
  <c r="V97" i="41" s="1"/>
  <c r="AY97" i="41" s="1"/>
  <c r="AE145" i="41" a="1"/>
  <c r="AE145" i="41" s="1"/>
  <c r="AE144" i="41" a="1"/>
  <c r="AE144" i="41" s="1"/>
  <c r="AE143" i="41" a="1"/>
  <c r="AE143" i="41" s="1"/>
  <c r="AE142" i="41" a="1"/>
  <c r="AE142" i="41" s="1"/>
  <c r="AE141" i="41" a="1"/>
  <c r="AE141" i="41" s="1"/>
  <c r="AE140" i="41" a="1"/>
  <c r="AE140" i="41" s="1"/>
  <c r="AE139" i="41" a="1"/>
  <c r="AE139" i="41" s="1"/>
  <c r="AE138" i="41" a="1"/>
  <c r="AE138" i="41" s="1"/>
  <c r="AE137" i="41" a="1"/>
  <c r="AE137" i="41" s="1"/>
  <c r="AE136" i="41" a="1"/>
  <c r="AE136" i="41" s="1"/>
  <c r="AE135" i="41" a="1"/>
  <c r="AE135" i="41" s="1"/>
  <c r="AE134" i="41" a="1"/>
  <c r="AE134" i="41" s="1"/>
  <c r="AE133" i="41" a="1"/>
  <c r="AE133" i="41" s="1"/>
  <c r="AE132" i="41" a="1"/>
  <c r="AE132" i="41" s="1"/>
  <c r="AE131" i="41" a="1"/>
  <c r="AE131" i="41" s="1"/>
  <c r="AE130" i="41" a="1"/>
  <c r="AE130" i="41" s="1"/>
  <c r="AT129" i="41"/>
  <c r="AR129" i="41"/>
  <c r="AO129" i="41"/>
  <c r="AT128" i="41"/>
  <c r="AR128" i="41"/>
  <c r="AO128" i="41"/>
  <c r="AT127" i="41"/>
  <c r="AR127" i="41"/>
  <c r="AO127" i="41"/>
  <c r="AT126" i="41"/>
  <c r="AR126" i="41"/>
  <c r="AO126" i="41"/>
  <c r="J126" i="41"/>
  <c r="AT125" i="41"/>
  <c r="AR125" i="41"/>
  <c r="AO125" i="41"/>
  <c r="AT124" i="41"/>
  <c r="AR124" i="41"/>
  <c r="AO124" i="41"/>
  <c r="AT123" i="41"/>
  <c r="AR123" i="41"/>
  <c r="AO123" i="41"/>
  <c r="AT122" i="41"/>
  <c r="AR122" i="41"/>
  <c r="AO122" i="41"/>
  <c r="AT121" i="41"/>
  <c r="AR121" i="41"/>
  <c r="AO121" i="41"/>
  <c r="AT120" i="41"/>
  <c r="AR120" i="41"/>
  <c r="AO120" i="41"/>
  <c r="F120" i="41"/>
  <c r="G120" i="41" s="1"/>
  <c r="P120" i="41" s="1"/>
  <c r="AT119" i="41"/>
  <c r="AR119" i="41"/>
  <c r="AO119" i="41"/>
  <c r="AT118" i="41"/>
  <c r="AR118" i="41"/>
  <c r="AO118" i="41"/>
  <c r="J118" i="41"/>
  <c r="AT117" i="41"/>
  <c r="AR117" i="41"/>
  <c r="AO117" i="41"/>
  <c r="AT116" i="41"/>
  <c r="AR116" i="41"/>
  <c r="AO116" i="41"/>
  <c r="F116" i="41"/>
  <c r="G116" i="41" s="1"/>
  <c r="Y116" i="41" s="1"/>
  <c r="AT115" i="41"/>
  <c r="AR115" i="41"/>
  <c r="AO115" i="41"/>
  <c r="AT114" i="41"/>
  <c r="AR114" i="41"/>
  <c r="AO114" i="41"/>
  <c r="AT113" i="41"/>
  <c r="AR113" i="41"/>
  <c r="AO113" i="41"/>
  <c r="AT112" i="41"/>
  <c r="AR112" i="41"/>
  <c r="AO112" i="41"/>
  <c r="F112" i="41"/>
  <c r="G112" i="41" s="1"/>
  <c r="AT111" i="41"/>
  <c r="AR111" i="41"/>
  <c r="AO111" i="41"/>
  <c r="AT110" i="41"/>
  <c r="AR110" i="41"/>
  <c r="AO110" i="41"/>
  <c r="J110" i="41"/>
  <c r="M110" i="41" s="1"/>
  <c r="AT109" i="41"/>
  <c r="AR109" i="41"/>
  <c r="AO109" i="41"/>
  <c r="AT108" i="41"/>
  <c r="AR108" i="41"/>
  <c r="AO108" i="41"/>
  <c r="F108" i="41"/>
  <c r="G108" i="41" s="1"/>
  <c r="AT107" i="41"/>
  <c r="AR107" i="41"/>
  <c r="AO107" i="41"/>
  <c r="AT106" i="41"/>
  <c r="AR106" i="41"/>
  <c r="AO106" i="41"/>
  <c r="AT105" i="41"/>
  <c r="AR105" i="41"/>
  <c r="AO105" i="41"/>
  <c r="AT104" i="41"/>
  <c r="AR104" i="41"/>
  <c r="AO104" i="41"/>
  <c r="F104" i="41"/>
  <c r="G104" i="41" s="1"/>
  <c r="Z104" i="41" s="1"/>
  <c r="AZ104" i="41" s="1"/>
  <c r="AT103" i="41"/>
  <c r="AR103" i="41"/>
  <c r="AO103" i="41"/>
  <c r="AT102" i="41"/>
  <c r="AR102" i="41"/>
  <c r="AO102" i="41"/>
  <c r="AT101" i="41"/>
  <c r="AR101" i="41"/>
  <c r="AO101" i="41"/>
  <c r="J101" i="41"/>
  <c r="L101" i="41" s="1"/>
  <c r="AT100" i="41"/>
  <c r="AR100" i="41"/>
  <c r="AO100" i="41"/>
  <c r="AT99" i="41"/>
  <c r="AR99" i="41"/>
  <c r="AO99" i="41"/>
  <c r="AT98" i="41"/>
  <c r="AR98" i="41"/>
  <c r="AO98" i="41"/>
  <c r="AT97" i="41"/>
  <c r="AR97" i="41"/>
  <c r="AO97" i="41"/>
  <c r="AT96" i="41"/>
  <c r="AR96" i="41"/>
  <c r="AO96" i="41"/>
  <c r="F96" i="41"/>
  <c r="G96" i="41" s="1"/>
  <c r="AT95" i="41"/>
  <c r="AR95" i="41"/>
  <c r="AO95" i="41"/>
  <c r="AT94" i="41"/>
  <c r="AR94" i="41"/>
  <c r="AO94" i="41"/>
  <c r="J94" i="41"/>
  <c r="L94" i="41" s="1"/>
  <c r="F94" i="41"/>
  <c r="G94" i="41" s="1"/>
  <c r="AT93" i="41"/>
  <c r="AR93" i="41"/>
  <c r="AO93" i="41"/>
  <c r="AT92" i="41"/>
  <c r="AR92" i="41"/>
  <c r="AO92" i="41"/>
  <c r="AT91" i="41"/>
  <c r="AR91" i="41"/>
  <c r="AO91" i="41"/>
  <c r="AT90" i="41"/>
  <c r="AR90" i="41"/>
  <c r="AO90" i="41"/>
  <c r="AT89" i="41"/>
  <c r="AR89" i="41"/>
  <c r="AO89" i="41"/>
  <c r="AT88" i="41"/>
  <c r="AR88" i="41"/>
  <c r="AO88" i="41"/>
  <c r="AT87" i="41"/>
  <c r="AR87" i="41"/>
  <c r="AO87" i="41"/>
  <c r="AT86" i="41"/>
  <c r="AR86" i="41"/>
  <c r="AO86" i="41"/>
  <c r="J86" i="41"/>
  <c r="M86" i="41" s="1"/>
  <c r="AT85" i="41"/>
  <c r="AR85" i="41"/>
  <c r="AO85" i="41"/>
  <c r="J85" i="41"/>
  <c r="N85" i="41" s="1"/>
  <c r="AT84" i="41"/>
  <c r="AR84" i="41"/>
  <c r="AO84" i="41"/>
  <c r="AT83" i="41"/>
  <c r="AR83" i="41"/>
  <c r="AO83" i="41"/>
  <c r="AT82" i="41"/>
  <c r="AR82" i="41"/>
  <c r="AO82" i="41"/>
  <c r="AT81" i="41"/>
  <c r="AR81" i="41"/>
  <c r="AO81" i="41"/>
  <c r="AT80" i="41"/>
  <c r="AR80" i="41"/>
  <c r="AO80" i="41"/>
  <c r="AT79" i="41"/>
  <c r="AR79" i="41"/>
  <c r="AO79" i="41"/>
  <c r="AT78" i="41"/>
  <c r="AR78" i="41"/>
  <c r="AO78" i="41"/>
  <c r="J78" i="41"/>
  <c r="L78" i="41" s="1"/>
  <c r="F78" i="41"/>
  <c r="G78" i="41" s="1"/>
  <c r="W78" i="41" s="1"/>
  <c r="AT77" i="41"/>
  <c r="AR77" i="41"/>
  <c r="AO77" i="41"/>
  <c r="AT76" i="41"/>
  <c r="AR76" i="41"/>
  <c r="AO76" i="41"/>
  <c r="AT75" i="41"/>
  <c r="AR75" i="41"/>
  <c r="AO75" i="41"/>
  <c r="AT74" i="41"/>
  <c r="AR74" i="41"/>
  <c r="AO74" i="41"/>
  <c r="AT73" i="41"/>
  <c r="AR73" i="41"/>
  <c r="AO73" i="41"/>
  <c r="AT72" i="41"/>
  <c r="AR72" i="41"/>
  <c r="AO72" i="41"/>
  <c r="AT71" i="41"/>
  <c r="AR71" i="41"/>
  <c r="AO71" i="41"/>
  <c r="AT70" i="41"/>
  <c r="AR70" i="41"/>
  <c r="AO70" i="41"/>
  <c r="J70" i="41"/>
  <c r="AT69" i="41"/>
  <c r="AR69" i="41"/>
  <c r="AO69" i="41"/>
  <c r="AT68" i="41"/>
  <c r="AR68" i="41"/>
  <c r="AO68" i="41"/>
  <c r="AT67" i="41"/>
  <c r="AR67" i="41"/>
  <c r="AO67" i="41"/>
  <c r="AT66" i="41"/>
  <c r="AO66" i="41"/>
  <c r="AT65" i="41"/>
  <c r="AT64" i="41"/>
  <c r="AT63" i="41"/>
  <c r="AT62" i="41"/>
  <c r="J62" i="41"/>
  <c r="N62" i="41" s="1"/>
  <c r="AT61" i="41"/>
  <c r="J61" i="41"/>
  <c r="AT60" i="41"/>
  <c r="AT59" i="41"/>
  <c r="AH59" i="41"/>
  <c r="AT58" i="41"/>
  <c r="AT57" i="41"/>
  <c r="AT56" i="41"/>
  <c r="AT55" i="41"/>
  <c r="AT54" i="41"/>
  <c r="J54" i="41"/>
  <c r="N54" i="41" s="1"/>
  <c r="AT53" i="41"/>
  <c r="J53" i="41"/>
  <c r="M53" i="41" s="1"/>
  <c r="AG53" i="41" s="1"/>
  <c r="AH53" i="41"/>
  <c r="AT52" i="41"/>
  <c r="D52" i="41"/>
  <c r="AT51" i="41"/>
  <c r="F51" i="41"/>
  <c r="G51" i="41" s="1"/>
  <c r="AT50" i="41"/>
  <c r="AT49" i="41"/>
  <c r="AJ49" i="41"/>
  <c r="AL49" i="41" s="1"/>
  <c r="AT48" i="41"/>
  <c r="AJ48" i="41"/>
  <c r="AL48" i="41" s="1"/>
  <c r="AT47" i="41"/>
  <c r="AJ47" i="41"/>
  <c r="AL47" i="41" s="1"/>
  <c r="F47" i="41"/>
  <c r="G47" i="41" s="1"/>
  <c r="Z47" i="41" s="1"/>
  <c r="AZ47" i="41" s="1"/>
  <c r="AT46" i="41"/>
  <c r="AJ46" i="41"/>
  <c r="AL46" i="41" s="1"/>
  <c r="J46" i="41"/>
  <c r="M46" i="41" s="1"/>
  <c r="AT45" i="41"/>
  <c r="AJ45" i="41"/>
  <c r="AL45" i="41" s="1"/>
  <c r="F45" i="41"/>
  <c r="G45" i="41" s="1"/>
  <c r="AU45" i="41" s="1"/>
  <c r="AT44" i="41"/>
  <c r="AJ44" i="41"/>
  <c r="AL44" i="41" s="1"/>
  <c r="J44" i="41"/>
  <c r="L44" i="41" s="1"/>
  <c r="A44" i="41"/>
  <c r="AT43" i="41"/>
  <c r="AJ43" i="41"/>
  <c r="AL43" i="41" s="1"/>
  <c r="D43" i="41"/>
  <c r="AT42" i="41"/>
  <c r="AJ42" i="41"/>
  <c r="AL42" i="41" s="1"/>
  <c r="J42" i="41"/>
  <c r="N42" i="41" s="1"/>
  <c r="AT41" i="41"/>
  <c r="AJ41" i="41"/>
  <c r="AK41" i="41" s="1"/>
  <c r="AT40" i="41"/>
  <c r="AJ40" i="41"/>
  <c r="AK40" i="41" s="1"/>
  <c r="A40" i="41"/>
  <c r="AT39" i="41"/>
  <c r="AJ39" i="41"/>
  <c r="AK39" i="41" s="1"/>
  <c r="AH39" i="41"/>
  <c r="D39" i="41"/>
  <c r="AT38" i="41"/>
  <c r="AJ38" i="41"/>
  <c r="AK38" i="41" s="1"/>
  <c r="AT37" i="41"/>
  <c r="AJ37" i="41"/>
  <c r="AK37" i="41" s="1"/>
  <c r="AH37" i="41"/>
  <c r="D37" i="41"/>
  <c r="AT36" i="41"/>
  <c r="AJ36" i="41"/>
  <c r="AK36" i="41" s="1"/>
  <c r="AT35" i="41"/>
  <c r="AJ35" i="41"/>
  <c r="AK35" i="41" s="1"/>
  <c r="AT34" i="41"/>
  <c r="AJ34" i="41"/>
  <c r="AK34" i="41" s="1"/>
  <c r="AT33" i="41"/>
  <c r="AT32" i="41"/>
  <c r="AT31" i="41"/>
  <c r="AT30" i="41"/>
  <c r="J30" i="41"/>
  <c r="AT29" i="41"/>
  <c r="J29" i="41"/>
  <c r="M29" i="41" s="1"/>
  <c r="AT28" i="41"/>
  <c r="AT27" i="41"/>
  <c r="AT26" i="41"/>
  <c r="J26" i="41"/>
  <c r="AT25" i="41"/>
  <c r="AO25" i="41"/>
  <c r="AT24" i="41"/>
  <c r="AO24" i="41"/>
  <c r="AT23" i="41"/>
  <c r="AO23" i="41"/>
  <c r="AH23" i="41"/>
  <c r="AT22" i="41"/>
  <c r="AO22" i="41"/>
  <c r="J22" i="41"/>
  <c r="AT21" i="41"/>
  <c r="AO21" i="41"/>
  <c r="AH21" i="41"/>
  <c r="AT20" i="41"/>
  <c r="AO20" i="41"/>
  <c r="D20" i="41"/>
  <c r="AT19" i="41"/>
  <c r="AO19" i="41"/>
  <c r="F19" i="41"/>
  <c r="G19" i="41" s="1"/>
  <c r="R19" i="41" s="1"/>
  <c r="AT18" i="41"/>
  <c r="AO18" i="41"/>
  <c r="AT17" i="41"/>
  <c r="AO17" i="41"/>
  <c r="AT16" i="41"/>
  <c r="AO16" i="41"/>
  <c r="J16" i="41"/>
  <c r="AT15" i="41"/>
  <c r="AO15" i="41"/>
  <c r="F15" i="41"/>
  <c r="G15" i="41" s="1"/>
  <c r="R15" i="41" s="1"/>
  <c r="AT14" i="41"/>
  <c r="AO14" i="41"/>
  <c r="J14" i="41"/>
  <c r="M14" i="41" s="1"/>
  <c r="AT13" i="41"/>
  <c r="AO13" i="41"/>
  <c r="F13" i="41"/>
  <c r="G13" i="41" s="1"/>
  <c r="Q13" i="41" s="1"/>
  <c r="BA13" i="41" s="1"/>
  <c r="BB13" i="41" s="1"/>
  <c r="D13" i="41"/>
  <c r="AT12" i="41"/>
  <c r="AO12" i="41"/>
  <c r="AT11" i="41"/>
  <c r="AO11" i="41"/>
  <c r="AT10" i="41"/>
  <c r="AO10" i="41"/>
  <c r="AT9" i="41"/>
  <c r="AO9" i="41"/>
  <c r="AT8" i="41"/>
  <c r="AO8" i="41"/>
  <c r="AT7" i="41"/>
  <c r="AO7" i="41"/>
  <c r="AH7" i="41"/>
  <c r="A7" i="41"/>
  <c r="AT6" i="41"/>
  <c r="AO6" i="41"/>
  <c r="AT5" i="41"/>
  <c r="AO5" i="41"/>
  <c r="AH5" i="41"/>
  <c r="AT4" i="41"/>
  <c r="AO4" i="41"/>
  <c r="J4" i="41"/>
  <c r="M4" i="41" s="1"/>
  <c r="AT3" i="41"/>
  <c r="AO3" i="41"/>
  <c r="AT2" i="41"/>
  <c r="AO2" i="41"/>
  <c r="AC2" i="41"/>
  <c r="F2" i="41"/>
  <c r="G2" i="41" s="1"/>
  <c r="S2" i="41" s="1"/>
  <c r="J9" i="40"/>
  <c r="J25" i="40"/>
  <c r="L25" i="40" s="1"/>
  <c r="J33" i="40"/>
  <c r="M33" i="40" s="1"/>
  <c r="J73" i="40"/>
  <c r="N73" i="40" s="1"/>
  <c r="J97" i="40"/>
  <c r="J105" i="40"/>
  <c r="J113" i="40"/>
  <c r="L113" i="40" s="1"/>
  <c r="F18" i="40"/>
  <c r="G18" i="40" s="1"/>
  <c r="F34" i="40"/>
  <c r="G34" i="40" s="1"/>
  <c r="AH42" i="40"/>
  <c r="F50" i="40"/>
  <c r="G50" i="40" s="1"/>
  <c r="AA50" i="40" s="1"/>
  <c r="F66" i="40"/>
  <c r="G66" i="40" s="1"/>
  <c r="F82" i="40"/>
  <c r="G82" i="40" s="1"/>
  <c r="F90" i="40"/>
  <c r="G90" i="40" s="1"/>
  <c r="F98" i="40"/>
  <c r="G98" i="40" s="1"/>
  <c r="AB98" i="40" s="1"/>
  <c r="F106" i="40"/>
  <c r="G106" i="40" s="1"/>
  <c r="AE145" i="40" a="1"/>
  <c r="AE145" i="40"/>
  <c r="AE144" i="40" a="1"/>
  <c r="AE144" i="40" s="1"/>
  <c r="AE143" i="40" a="1"/>
  <c r="AE143" i="40" s="1"/>
  <c r="AE142" i="40" a="1"/>
  <c r="AE142" i="40" s="1"/>
  <c r="AE141" i="40" a="1"/>
  <c r="AE141" i="40" s="1"/>
  <c r="AE140" i="40" a="1"/>
  <c r="AE140" i="40" s="1"/>
  <c r="AE139" i="40" a="1"/>
  <c r="AE139" i="40" s="1"/>
  <c r="AE138" i="40" a="1"/>
  <c r="AE138" i="40" s="1"/>
  <c r="AE137" i="40" a="1"/>
  <c r="AE137" i="40" s="1"/>
  <c r="AE136" i="40" a="1"/>
  <c r="AE136" i="40" s="1"/>
  <c r="AE135" i="40" a="1"/>
  <c r="AE135" i="40" s="1"/>
  <c r="AE134" i="40" a="1"/>
  <c r="AE134" i="40" s="1"/>
  <c r="AE133" i="40" a="1"/>
  <c r="AE133" i="40" s="1"/>
  <c r="AE132" i="40" a="1"/>
  <c r="AE132" i="40" s="1"/>
  <c r="AE131" i="40" a="1"/>
  <c r="AE131" i="40" s="1"/>
  <c r="AE130" i="40" a="1"/>
  <c r="AE130" i="40" s="1"/>
  <c r="AT129" i="40"/>
  <c r="AR129" i="40"/>
  <c r="AO129" i="40"/>
  <c r="AT128" i="40"/>
  <c r="AR128" i="40"/>
  <c r="AO128" i="40"/>
  <c r="F128" i="40"/>
  <c r="G128" i="40" s="1"/>
  <c r="AT127" i="40"/>
  <c r="AR127" i="40"/>
  <c r="AO127" i="40"/>
  <c r="AT126" i="40"/>
  <c r="AR126" i="40"/>
  <c r="AO126" i="40"/>
  <c r="J126" i="40"/>
  <c r="AT125" i="40"/>
  <c r="AR125" i="40"/>
  <c r="AO125" i="40"/>
  <c r="AT124" i="40"/>
  <c r="AR124" i="40"/>
  <c r="AO124" i="40"/>
  <c r="AT123" i="40"/>
  <c r="AR123" i="40"/>
  <c r="AO123" i="40"/>
  <c r="J123" i="40"/>
  <c r="L123" i="40" s="1"/>
  <c r="AT122" i="40"/>
  <c r="AR122" i="40"/>
  <c r="AO122" i="40"/>
  <c r="AT121" i="40"/>
  <c r="AR121" i="40"/>
  <c r="AO121" i="40"/>
  <c r="AT120" i="40"/>
  <c r="AR120" i="40"/>
  <c r="AO120" i="40"/>
  <c r="F120" i="40"/>
  <c r="G120" i="40" s="1"/>
  <c r="AT119" i="40"/>
  <c r="AR119" i="40"/>
  <c r="AO119" i="40"/>
  <c r="AT118" i="40"/>
  <c r="AR118" i="40"/>
  <c r="AO118" i="40"/>
  <c r="J118" i="40"/>
  <c r="AT117" i="40"/>
  <c r="AR117" i="40"/>
  <c r="AO117" i="40"/>
  <c r="AT116" i="40"/>
  <c r="AR116" i="40"/>
  <c r="AO116" i="40"/>
  <c r="J116" i="40"/>
  <c r="L116" i="40" s="1"/>
  <c r="AT115" i="40"/>
  <c r="AR115" i="40"/>
  <c r="AO115" i="40"/>
  <c r="F115" i="40"/>
  <c r="G115" i="40" s="1"/>
  <c r="W115" i="40" s="1"/>
  <c r="AT114" i="40"/>
  <c r="AR114" i="40"/>
  <c r="AO114" i="40"/>
  <c r="AT113" i="40"/>
  <c r="AR113" i="40"/>
  <c r="AO113" i="40"/>
  <c r="AT112" i="40"/>
  <c r="AR112" i="40"/>
  <c r="AO112" i="40"/>
  <c r="F112" i="40"/>
  <c r="G112" i="40" s="1"/>
  <c r="AT111" i="40"/>
  <c r="AR111" i="40"/>
  <c r="AO111" i="40"/>
  <c r="AT110" i="40"/>
  <c r="AR110" i="40"/>
  <c r="AO110" i="40"/>
  <c r="J110" i="40"/>
  <c r="M110" i="40" s="1"/>
  <c r="AT109" i="40"/>
  <c r="AR109" i="40"/>
  <c r="AO109" i="40"/>
  <c r="AT108" i="40"/>
  <c r="AR108" i="40"/>
  <c r="AO108" i="40"/>
  <c r="AT107" i="40"/>
  <c r="AR107" i="40"/>
  <c r="AO107" i="40"/>
  <c r="F107" i="40"/>
  <c r="G107" i="40" s="1"/>
  <c r="S107" i="40" s="1"/>
  <c r="AT106" i="40"/>
  <c r="AR106" i="40"/>
  <c r="AO106" i="40"/>
  <c r="AT105" i="40"/>
  <c r="AR105" i="40"/>
  <c r="AO105" i="40"/>
  <c r="AT104" i="40"/>
  <c r="AR104" i="40"/>
  <c r="AO104" i="40"/>
  <c r="AT103" i="40"/>
  <c r="AR103" i="40"/>
  <c r="AO103" i="40"/>
  <c r="AT102" i="40"/>
  <c r="AR102" i="40"/>
  <c r="AO102" i="40"/>
  <c r="AT101" i="40"/>
  <c r="AR101" i="40"/>
  <c r="AO101" i="40"/>
  <c r="AT100" i="40"/>
  <c r="AR100" i="40"/>
  <c r="AO100" i="40"/>
  <c r="F100" i="40"/>
  <c r="G100" i="40" s="1"/>
  <c r="AB100" i="40" s="1"/>
  <c r="AT99" i="40"/>
  <c r="AR99" i="40"/>
  <c r="AO99" i="40"/>
  <c r="AT98" i="40"/>
  <c r="AR98" i="40"/>
  <c r="AO98" i="40"/>
  <c r="AT97" i="40"/>
  <c r="AR97" i="40"/>
  <c r="AO97" i="40"/>
  <c r="AT96" i="40"/>
  <c r="AR96" i="40"/>
  <c r="AO96" i="40"/>
  <c r="AT95" i="40"/>
  <c r="AR95" i="40"/>
  <c r="AO95" i="40"/>
  <c r="AT94" i="40"/>
  <c r="AR94" i="40"/>
  <c r="AO94" i="40"/>
  <c r="J94" i="40"/>
  <c r="AT93" i="40"/>
  <c r="AR93" i="40"/>
  <c r="AO93" i="40"/>
  <c r="AT92" i="40"/>
  <c r="AR92" i="40"/>
  <c r="AO92" i="40"/>
  <c r="AT91" i="40"/>
  <c r="AR91" i="40"/>
  <c r="AO91" i="40"/>
  <c r="J91" i="40"/>
  <c r="L91" i="40" s="1"/>
  <c r="F91" i="40"/>
  <c r="G91" i="40" s="1"/>
  <c r="AS91" i="40" s="1"/>
  <c r="AF91" i="40" s="1"/>
  <c r="AT90" i="40"/>
  <c r="AR90" i="40"/>
  <c r="AO90" i="40"/>
  <c r="AT89" i="40"/>
  <c r="AR89" i="40"/>
  <c r="AO89" i="40"/>
  <c r="AT88" i="40"/>
  <c r="AR88" i="40"/>
  <c r="AO88" i="40"/>
  <c r="AT87" i="40"/>
  <c r="AR87" i="40"/>
  <c r="AO87" i="40"/>
  <c r="AT86" i="40"/>
  <c r="AR86" i="40"/>
  <c r="AO86" i="40"/>
  <c r="AT85" i="40"/>
  <c r="AR85" i="40"/>
  <c r="AO85" i="40"/>
  <c r="AT84" i="40"/>
  <c r="AR84" i="40"/>
  <c r="AO84" i="40"/>
  <c r="AT83" i="40"/>
  <c r="AR83" i="40"/>
  <c r="AO83" i="40"/>
  <c r="F83" i="40"/>
  <c r="G83" i="40" s="1"/>
  <c r="AT82" i="40"/>
  <c r="AR82" i="40"/>
  <c r="AO82" i="40"/>
  <c r="AT81" i="40"/>
  <c r="AR81" i="40"/>
  <c r="AO81" i="40"/>
  <c r="AT80" i="40"/>
  <c r="AR80" i="40"/>
  <c r="AO80" i="40"/>
  <c r="F80" i="40"/>
  <c r="G80" i="40" s="1"/>
  <c r="P80" i="40" s="1"/>
  <c r="AT79" i="40"/>
  <c r="AR79" i="40"/>
  <c r="AO79" i="40"/>
  <c r="AT78" i="40"/>
  <c r="AR78" i="40"/>
  <c r="AO78" i="40"/>
  <c r="J78" i="40"/>
  <c r="AT77" i="40"/>
  <c r="AR77" i="40"/>
  <c r="AO77" i="40"/>
  <c r="AT76" i="40"/>
  <c r="AR76" i="40"/>
  <c r="AO76" i="40"/>
  <c r="J76" i="40"/>
  <c r="AT75" i="40"/>
  <c r="AR75" i="40"/>
  <c r="AO75" i="40"/>
  <c r="F75" i="40"/>
  <c r="G75" i="40" s="1"/>
  <c r="S75" i="40" s="1"/>
  <c r="AT74" i="40"/>
  <c r="AR74" i="40"/>
  <c r="AO74" i="40"/>
  <c r="AT73" i="40"/>
  <c r="AR73" i="40"/>
  <c r="AO73" i="40"/>
  <c r="AT72" i="40"/>
  <c r="AR72" i="40"/>
  <c r="AO72" i="40"/>
  <c r="AT71" i="40"/>
  <c r="AR71" i="40"/>
  <c r="AO71" i="40"/>
  <c r="AT70" i="40"/>
  <c r="AR70" i="40"/>
  <c r="AO70" i="40"/>
  <c r="AT69" i="40"/>
  <c r="AR69" i="40"/>
  <c r="AO69" i="40"/>
  <c r="AT68" i="40"/>
  <c r="AR68" i="40"/>
  <c r="AO68" i="40"/>
  <c r="AT67" i="40"/>
  <c r="AR67" i="40"/>
  <c r="AO67" i="40"/>
  <c r="F67" i="40"/>
  <c r="G67" i="40" s="1"/>
  <c r="AT66" i="40"/>
  <c r="AO66" i="40"/>
  <c r="AT65" i="40"/>
  <c r="AT64" i="40"/>
  <c r="AT63" i="40"/>
  <c r="A63" i="40"/>
  <c r="AT62" i="40"/>
  <c r="D62" i="40"/>
  <c r="AT61" i="40"/>
  <c r="AT60" i="40"/>
  <c r="AT59" i="40"/>
  <c r="AT58" i="40"/>
  <c r="AT57" i="40"/>
  <c r="AT56" i="40"/>
  <c r="AH56" i="40"/>
  <c r="F56" i="40"/>
  <c r="G56" i="40" s="1"/>
  <c r="AT55" i="40"/>
  <c r="AT54" i="40"/>
  <c r="AT53" i="40"/>
  <c r="AT52" i="40"/>
  <c r="AT51" i="40"/>
  <c r="AH51" i="40"/>
  <c r="AT50" i="40"/>
  <c r="AT49" i="40"/>
  <c r="AJ49" i="40"/>
  <c r="AL49" i="40" s="1"/>
  <c r="AT48" i="40"/>
  <c r="AJ48" i="40"/>
  <c r="AL48" i="40" s="1"/>
  <c r="AH48" i="40"/>
  <c r="AT47" i="40"/>
  <c r="AJ47" i="40"/>
  <c r="AL47" i="40" s="1"/>
  <c r="D47" i="40"/>
  <c r="AT46" i="40"/>
  <c r="AJ46" i="40"/>
  <c r="AL46" i="40" s="1"/>
  <c r="J46" i="40"/>
  <c r="AT45" i="40"/>
  <c r="AJ45" i="40"/>
  <c r="AL45" i="40" s="1"/>
  <c r="AT44" i="40"/>
  <c r="AJ44" i="40"/>
  <c r="AL44" i="40" s="1"/>
  <c r="AT43" i="40"/>
  <c r="AJ43" i="40"/>
  <c r="AL43" i="40" s="1"/>
  <c r="AT42" i="40"/>
  <c r="AJ42" i="40"/>
  <c r="AL42" i="40" s="1"/>
  <c r="AT41" i="40"/>
  <c r="AJ41" i="40"/>
  <c r="AK41" i="40" s="1"/>
  <c r="AT40" i="40"/>
  <c r="AJ40" i="40"/>
  <c r="AK40" i="40" s="1"/>
  <c r="F40" i="40"/>
  <c r="G40" i="40" s="1"/>
  <c r="AH40" i="40"/>
  <c r="D40" i="40"/>
  <c r="AT39" i="40"/>
  <c r="AJ39" i="40"/>
  <c r="AK39" i="40" s="1"/>
  <c r="AT38" i="40"/>
  <c r="AJ38" i="40"/>
  <c r="AK38" i="40"/>
  <c r="AT37" i="40"/>
  <c r="AJ37" i="40"/>
  <c r="AK37" i="40" s="1"/>
  <c r="AH37" i="40"/>
  <c r="AT36" i="40"/>
  <c r="AJ36" i="40"/>
  <c r="AK36" i="40" s="1"/>
  <c r="AT35" i="40"/>
  <c r="AJ35" i="40"/>
  <c r="AK35" i="40" s="1"/>
  <c r="AT34" i="40"/>
  <c r="AJ34" i="40"/>
  <c r="AK34" i="40" s="1"/>
  <c r="AT33" i="40"/>
  <c r="AT32" i="40"/>
  <c r="F32" i="40"/>
  <c r="G32" i="40"/>
  <c r="Q32" i="40" s="1"/>
  <c r="BA32" i="40" s="1"/>
  <c r="AT31" i="40"/>
  <c r="AT30" i="40"/>
  <c r="J30" i="40"/>
  <c r="AT29" i="40"/>
  <c r="AT28" i="40"/>
  <c r="AT27" i="40"/>
  <c r="AH27" i="40"/>
  <c r="J27" i="40"/>
  <c r="F27" i="40"/>
  <c r="G27" i="40" s="1"/>
  <c r="V27" i="40" s="1"/>
  <c r="AY27" i="40" s="1"/>
  <c r="AT26" i="40"/>
  <c r="F26" i="40"/>
  <c r="G26" i="40" s="1"/>
  <c r="AT25" i="40"/>
  <c r="AO25" i="40"/>
  <c r="AT24" i="40"/>
  <c r="AO24" i="40"/>
  <c r="AH24" i="40"/>
  <c r="F24" i="40"/>
  <c r="G24" i="40" s="1"/>
  <c r="U24" i="40" s="1"/>
  <c r="AT23" i="40"/>
  <c r="AO23" i="40"/>
  <c r="AT22" i="40"/>
  <c r="AO22" i="40"/>
  <c r="J22" i="40"/>
  <c r="N22" i="40" s="1"/>
  <c r="A22" i="40"/>
  <c r="AT21" i="40"/>
  <c r="AO21" i="40"/>
  <c r="D21" i="40"/>
  <c r="AT20" i="40"/>
  <c r="AO20" i="40"/>
  <c r="AT19" i="40"/>
  <c r="AO19" i="40"/>
  <c r="AH19" i="40"/>
  <c r="F19" i="40"/>
  <c r="G19" i="40" s="1"/>
  <c r="AT18" i="40"/>
  <c r="AO18" i="40"/>
  <c r="AH18" i="40"/>
  <c r="AT17" i="40"/>
  <c r="AO17" i="40"/>
  <c r="AT16" i="40"/>
  <c r="AO16" i="40"/>
  <c r="AH16" i="40"/>
  <c r="F16" i="40"/>
  <c r="G16" i="40" s="1"/>
  <c r="R16" i="40" s="1"/>
  <c r="D16" i="40"/>
  <c r="AT15" i="40"/>
  <c r="AO15" i="40"/>
  <c r="AT14" i="40"/>
  <c r="AO14" i="40"/>
  <c r="AT13" i="40"/>
  <c r="AO13" i="40"/>
  <c r="F13" i="40"/>
  <c r="G13" i="40"/>
  <c r="AH13" i="40"/>
  <c r="AT12" i="40"/>
  <c r="AO12" i="40"/>
  <c r="AT11" i="40"/>
  <c r="AO11" i="40"/>
  <c r="AG11" i="40"/>
  <c r="F11" i="40"/>
  <c r="G11" i="40" s="1"/>
  <c r="AH11" i="40"/>
  <c r="AT10" i="40"/>
  <c r="AO10" i="40"/>
  <c r="AT9" i="40"/>
  <c r="AO9" i="40"/>
  <c r="AT8" i="40"/>
  <c r="AO8" i="40"/>
  <c r="AH8" i="40"/>
  <c r="F8" i="40"/>
  <c r="G8" i="40" s="1"/>
  <c r="AT7" i="40"/>
  <c r="AO7" i="40"/>
  <c r="AT6" i="40"/>
  <c r="AO6" i="40"/>
  <c r="AH6" i="40"/>
  <c r="A6" i="40"/>
  <c r="AT5" i="40"/>
  <c r="AO5" i="40"/>
  <c r="A5" i="40"/>
  <c r="AT4" i="40"/>
  <c r="AO4" i="40"/>
  <c r="AT3" i="40"/>
  <c r="AO3" i="40"/>
  <c r="F3" i="40"/>
  <c r="G3" i="40" s="1"/>
  <c r="AT2" i="40"/>
  <c r="AO2" i="40"/>
  <c r="AH2" i="40"/>
  <c r="AC2" i="40"/>
  <c r="J2" i="40"/>
  <c r="F2" i="40"/>
  <c r="G2" i="40" s="1"/>
  <c r="J17" i="39"/>
  <c r="N17" i="39" s="1"/>
  <c r="J41" i="39"/>
  <c r="N41" i="39" s="1"/>
  <c r="J73" i="39"/>
  <c r="L73" i="39" s="1"/>
  <c r="J89" i="39"/>
  <c r="M89" i="39" s="1"/>
  <c r="M91" i="39"/>
  <c r="J107" i="39"/>
  <c r="J115" i="39"/>
  <c r="AH10" i="39"/>
  <c r="F42" i="39"/>
  <c r="G42" i="39" s="1"/>
  <c r="P42" i="39" s="1"/>
  <c r="F62" i="39"/>
  <c r="G62" i="39" s="1"/>
  <c r="Y62" i="39" s="1"/>
  <c r="F66" i="39"/>
  <c r="G66" i="39" s="1"/>
  <c r="Q66" i="39" s="1"/>
  <c r="BA66" i="39" s="1"/>
  <c r="F78" i="39"/>
  <c r="G78" i="39" s="1"/>
  <c r="F90" i="39"/>
  <c r="G90" i="39" s="1"/>
  <c r="AE90" i="39" s="1" a="1"/>
  <c r="AE90" i="39" s="1"/>
  <c r="F95" i="39"/>
  <c r="G95" i="39" s="1"/>
  <c r="AB95" i="39" s="1"/>
  <c r="F103" i="39"/>
  <c r="G103" i="39" s="1"/>
  <c r="F110" i="39"/>
  <c r="G110" i="39" s="1"/>
  <c r="AE110" i="39" s="1" a="1"/>
  <c r="AE110" i="39" s="1"/>
  <c r="F119" i="39"/>
  <c r="G119" i="39" s="1"/>
  <c r="AE145" i="39" a="1"/>
  <c r="AE145" i="39" s="1"/>
  <c r="AE144" i="39" a="1"/>
  <c r="AE144" i="39" s="1"/>
  <c r="AE143" i="39" a="1"/>
  <c r="AE143" i="39" s="1"/>
  <c r="AE142" i="39" a="1"/>
  <c r="AE142" i="39" s="1"/>
  <c r="AE141" i="39" a="1"/>
  <c r="AE141" i="39" s="1"/>
  <c r="AE140" i="39" a="1"/>
  <c r="AE140" i="39" s="1"/>
  <c r="AE139" i="39" a="1"/>
  <c r="AE139" i="39" s="1"/>
  <c r="AE138" i="39" a="1"/>
  <c r="AE138" i="39" s="1"/>
  <c r="AE137" i="39" a="1"/>
  <c r="AE137" i="39" s="1"/>
  <c r="AE136" i="39" a="1"/>
  <c r="AE136" i="39" s="1"/>
  <c r="AE135" i="39" a="1"/>
  <c r="AE135" i="39" s="1"/>
  <c r="AE134" i="39" a="1"/>
  <c r="AE134" i="39" s="1"/>
  <c r="AE133" i="39" a="1"/>
  <c r="AE133" i="39" s="1"/>
  <c r="AE132" i="39" a="1"/>
  <c r="AE132" i="39" s="1"/>
  <c r="AE131" i="39" a="1"/>
  <c r="AE131" i="39" s="1"/>
  <c r="AE130" i="39" a="1"/>
  <c r="AE130" i="39" s="1"/>
  <c r="AT129" i="39"/>
  <c r="AR129" i="39"/>
  <c r="AO129" i="39"/>
  <c r="AT128" i="39"/>
  <c r="AR128" i="39"/>
  <c r="AO128" i="39"/>
  <c r="AT127" i="39"/>
  <c r="AR127" i="39"/>
  <c r="AO127" i="39"/>
  <c r="AT126" i="39"/>
  <c r="AR126" i="39"/>
  <c r="AO126" i="39"/>
  <c r="J126" i="39"/>
  <c r="N126" i="39" s="1"/>
  <c r="AT125" i="39"/>
  <c r="AR125" i="39"/>
  <c r="AO125" i="39"/>
  <c r="F125" i="39"/>
  <c r="G125" i="39" s="1"/>
  <c r="AT124" i="39"/>
  <c r="AR124" i="39"/>
  <c r="AO124" i="39"/>
  <c r="F124" i="39"/>
  <c r="G124" i="39" s="1"/>
  <c r="Z124" i="39" s="1"/>
  <c r="AZ124" i="39" s="1"/>
  <c r="AT123" i="39"/>
  <c r="AR123" i="39"/>
  <c r="AO123" i="39"/>
  <c r="J123" i="39"/>
  <c r="AT122" i="39"/>
  <c r="AR122" i="39"/>
  <c r="AO122" i="39"/>
  <c r="J122" i="39"/>
  <c r="N122" i="39" s="1"/>
  <c r="AT121" i="39"/>
  <c r="AR121" i="39"/>
  <c r="AO121" i="39"/>
  <c r="AT120" i="39"/>
  <c r="AR120" i="39"/>
  <c r="AO120" i="39"/>
  <c r="AT119" i="39"/>
  <c r="AR119" i="39"/>
  <c r="AO119" i="39"/>
  <c r="AT118" i="39"/>
  <c r="AR118" i="39"/>
  <c r="AO118" i="39"/>
  <c r="AT117" i="39"/>
  <c r="AR117" i="39"/>
  <c r="AO117" i="39"/>
  <c r="F117" i="39"/>
  <c r="G117" i="39" s="1"/>
  <c r="AT116" i="39"/>
  <c r="AR116" i="39"/>
  <c r="AO116" i="39"/>
  <c r="AT115" i="39"/>
  <c r="AR115" i="39"/>
  <c r="AO115" i="39"/>
  <c r="AT114" i="39"/>
  <c r="AR114" i="39"/>
  <c r="AO114" i="39"/>
  <c r="J114" i="39"/>
  <c r="N114" i="39" s="1"/>
  <c r="AT113" i="39"/>
  <c r="AR113" i="39"/>
  <c r="AO113" i="39"/>
  <c r="AT112" i="39"/>
  <c r="AR112" i="39"/>
  <c r="AO112" i="39"/>
  <c r="AT111" i="39"/>
  <c r="AR111" i="39"/>
  <c r="AO111" i="39"/>
  <c r="F111" i="39"/>
  <c r="G111" i="39" s="1"/>
  <c r="AT110" i="39"/>
  <c r="AR110" i="39"/>
  <c r="AO110" i="39"/>
  <c r="J110" i="39"/>
  <c r="N110" i="39" s="1"/>
  <c r="AT109" i="39"/>
  <c r="AR109" i="39"/>
  <c r="AO109" i="39"/>
  <c r="J109" i="39"/>
  <c r="F109" i="39"/>
  <c r="G109" i="39" s="1"/>
  <c r="AT108" i="39"/>
  <c r="AR108" i="39"/>
  <c r="AO108" i="39"/>
  <c r="F108" i="39"/>
  <c r="G108" i="39" s="1"/>
  <c r="AT107" i="39"/>
  <c r="AR107" i="39"/>
  <c r="AO107" i="39"/>
  <c r="AT106" i="39"/>
  <c r="AR106" i="39"/>
  <c r="AO106" i="39"/>
  <c r="AT105" i="39"/>
  <c r="AR105" i="39"/>
  <c r="AO105" i="39"/>
  <c r="AT104" i="39"/>
  <c r="AR104" i="39"/>
  <c r="AO104" i="39"/>
  <c r="AT103" i="39"/>
  <c r="AR103" i="39"/>
  <c r="AO103" i="39"/>
  <c r="AT102" i="39"/>
  <c r="AR102" i="39"/>
  <c r="AO102" i="39"/>
  <c r="AT101" i="39"/>
  <c r="AR101" i="39"/>
  <c r="AO101" i="39"/>
  <c r="F101" i="39"/>
  <c r="G101" i="39" s="1"/>
  <c r="AS101" i="39" s="1"/>
  <c r="AF101" i="39" s="1"/>
  <c r="AT100" i="39"/>
  <c r="AR100" i="39"/>
  <c r="AO100" i="39"/>
  <c r="AT99" i="39"/>
  <c r="AR99" i="39"/>
  <c r="AO99" i="39"/>
  <c r="J99" i="39"/>
  <c r="L99" i="39" s="1"/>
  <c r="AT98" i="39"/>
  <c r="AR98" i="39"/>
  <c r="AO98" i="39"/>
  <c r="AT97" i="39"/>
  <c r="AR97" i="39"/>
  <c r="AO97" i="39"/>
  <c r="AT96" i="39"/>
  <c r="AR96" i="39"/>
  <c r="AO96" i="39"/>
  <c r="AT95" i="39"/>
  <c r="AR95" i="39"/>
  <c r="AO95" i="39"/>
  <c r="AT94" i="39"/>
  <c r="AR94" i="39"/>
  <c r="AO94" i="39"/>
  <c r="AT93" i="39"/>
  <c r="AR93" i="39"/>
  <c r="AO93" i="39"/>
  <c r="AT92" i="39"/>
  <c r="AR92" i="39"/>
  <c r="AO92" i="39"/>
  <c r="AT91" i="39"/>
  <c r="AR91" i="39"/>
  <c r="AO91" i="39"/>
  <c r="AT90" i="39"/>
  <c r="AR90" i="39"/>
  <c r="AO90" i="39"/>
  <c r="AT89" i="39"/>
  <c r="AR89" i="39"/>
  <c r="AO89" i="39"/>
  <c r="AT88" i="39"/>
  <c r="AR88" i="39"/>
  <c r="AO88" i="39"/>
  <c r="F88" i="39"/>
  <c r="G88" i="39" s="1"/>
  <c r="AT87" i="39"/>
  <c r="AR87" i="39"/>
  <c r="AO87" i="39"/>
  <c r="AT86" i="39"/>
  <c r="AR86" i="39"/>
  <c r="AO86" i="39"/>
  <c r="AT85" i="39"/>
  <c r="AR85" i="39"/>
  <c r="AO85" i="39"/>
  <c r="AT84" i="39"/>
  <c r="AR84" i="39"/>
  <c r="AO84" i="39"/>
  <c r="AT83" i="39"/>
  <c r="AR83" i="39"/>
  <c r="AO83" i="39"/>
  <c r="J83" i="39"/>
  <c r="AT82" i="39"/>
  <c r="AR82" i="39"/>
  <c r="AO82" i="39"/>
  <c r="AT81" i="39"/>
  <c r="AR81" i="39"/>
  <c r="AO81" i="39"/>
  <c r="AT80" i="39"/>
  <c r="AR80" i="39"/>
  <c r="AO80" i="39"/>
  <c r="AT79" i="39"/>
  <c r="AR79" i="39"/>
  <c r="AO79" i="39"/>
  <c r="AT78" i="39"/>
  <c r="AR78" i="39"/>
  <c r="AO78" i="39"/>
  <c r="AT77" i="39"/>
  <c r="AR77" i="39"/>
  <c r="AO77" i="39"/>
  <c r="AT76" i="39"/>
  <c r="AR76" i="39"/>
  <c r="AO76" i="39"/>
  <c r="F76" i="39"/>
  <c r="G76" i="39" s="1"/>
  <c r="AE76" i="39" s="1" a="1"/>
  <c r="AE76" i="39" s="1"/>
  <c r="AT75" i="39"/>
  <c r="AR75" i="39"/>
  <c r="AO75" i="39"/>
  <c r="AT74" i="39"/>
  <c r="AR74" i="39"/>
  <c r="AO74" i="39"/>
  <c r="J74" i="39"/>
  <c r="AT73" i="39"/>
  <c r="AR73" i="39"/>
  <c r="AO73" i="39"/>
  <c r="AT72" i="39"/>
  <c r="AR72" i="39"/>
  <c r="AO72" i="39"/>
  <c r="F72" i="39"/>
  <c r="G72" i="39" s="1"/>
  <c r="AS72" i="39" s="1"/>
  <c r="AF72" i="39" s="1"/>
  <c r="AT71" i="39"/>
  <c r="AR71" i="39"/>
  <c r="AO71" i="39"/>
  <c r="AT70" i="39"/>
  <c r="AR70" i="39"/>
  <c r="AO70" i="39"/>
  <c r="AT69" i="39"/>
  <c r="AR69" i="39"/>
  <c r="AO69" i="39"/>
  <c r="F69" i="39"/>
  <c r="G69" i="39" s="1"/>
  <c r="Q69" i="39" s="1"/>
  <c r="BA69" i="39" s="1"/>
  <c r="AT68" i="39"/>
  <c r="AR68" i="39"/>
  <c r="AO68" i="39"/>
  <c r="AT67" i="39"/>
  <c r="AR67" i="39"/>
  <c r="AO67" i="39"/>
  <c r="J67" i="39"/>
  <c r="M67" i="39" s="1"/>
  <c r="L67" i="39"/>
  <c r="AT66" i="39"/>
  <c r="AO66" i="39"/>
  <c r="AT65" i="39"/>
  <c r="AT64" i="39"/>
  <c r="AT63" i="39"/>
  <c r="AT62" i="39"/>
  <c r="J62" i="39"/>
  <c r="M62" i="39" s="1"/>
  <c r="AT61" i="39"/>
  <c r="AT60" i="39"/>
  <c r="AT59" i="39"/>
  <c r="J59" i="39"/>
  <c r="N59" i="39" s="1"/>
  <c r="AT58" i="39"/>
  <c r="AT57" i="39"/>
  <c r="AT56" i="39"/>
  <c r="AT55" i="39"/>
  <c r="AT54" i="39"/>
  <c r="AH54" i="39"/>
  <c r="F54" i="39"/>
  <c r="G54" i="39" s="1"/>
  <c r="AT53" i="39"/>
  <c r="F53" i="39"/>
  <c r="G53" i="39" s="1"/>
  <c r="W53" i="39" s="1"/>
  <c r="AT52" i="39"/>
  <c r="AT51" i="39"/>
  <c r="AT50" i="39"/>
  <c r="AT49" i="39"/>
  <c r="AJ49" i="39"/>
  <c r="AL49" i="39" s="1"/>
  <c r="AT48" i="39"/>
  <c r="AJ48" i="39"/>
  <c r="AL48" i="39" s="1"/>
  <c r="AH48" i="39"/>
  <c r="AT47" i="39"/>
  <c r="AJ47" i="39"/>
  <c r="AL47" i="39" s="1"/>
  <c r="AT46" i="39"/>
  <c r="AJ46" i="39"/>
  <c r="AL46" i="39" s="1"/>
  <c r="J46" i="39"/>
  <c r="N46" i="39" s="1"/>
  <c r="AT45" i="39"/>
  <c r="AJ45" i="39"/>
  <c r="AL45" i="39"/>
  <c r="AT44" i="39"/>
  <c r="AJ44" i="39"/>
  <c r="AL44" i="39" s="1"/>
  <c r="AT43" i="39"/>
  <c r="AJ43" i="39"/>
  <c r="AL43" i="39" s="1"/>
  <c r="AH43" i="39"/>
  <c r="A43" i="39"/>
  <c r="AT42" i="39"/>
  <c r="AJ42" i="39"/>
  <c r="AL42" i="39" s="1"/>
  <c r="AT41" i="39"/>
  <c r="AJ41" i="39"/>
  <c r="AK41" i="39" s="1"/>
  <c r="AT40" i="39"/>
  <c r="AJ40" i="39"/>
  <c r="AK40" i="39" s="1"/>
  <c r="AT39" i="39"/>
  <c r="AJ39" i="39"/>
  <c r="AK39" i="39" s="1"/>
  <c r="AT38" i="39"/>
  <c r="AJ38" i="39"/>
  <c r="AK38" i="39" s="1"/>
  <c r="AT37" i="39"/>
  <c r="AJ37" i="39"/>
  <c r="AK37" i="39" s="1"/>
  <c r="AT36" i="39"/>
  <c r="AJ36" i="39"/>
  <c r="AK36" i="39" s="1"/>
  <c r="J36" i="39"/>
  <c r="AB36" i="39" s="1"/>
  <c r="F36" i="39"/>
  <c r="G36" i="39" s="1"/>
  <c r="AU36" i="39" s="1"/>
  <c r="D36" i="39"/>
  <c r="AT35" i="39"/>
  <c r="AJ35" i="39"/>
  <c r="AK35" i="39" s="1"/>
  <c r="AT34" i="39"/>
  <c r="AJ34" i="39"/>
  <c r="AK34" i="39" s="1"/>
  <c r="AT33" i="39"/>
  <c r="AT32" i="39"/>
  <c r="AH32" i="39"/>
  <c r="A32" i="39"/>
  <c r="AT31" i="39"/>
  <c r="AT30" i="39"/>
  <c r="AT29" i="39"/>
  <c r="AT28" i="39"/>
  <c r="D28" i="39"/>
  <c r="AT27" i="39"/>
  <c r="J27" i="39"/>
  <c r="N27" i="39" s="1"/>
  <c r="F27" i="39"/>
  <c r="G27" i="39" s="1"/>
  <c r="AT26" i="39"/>
  <c r="AT25" i="39"/>
  <c r="AO25" i="39"/>
  <c r="AT24" i="39"/>
  <c r="AO24" i="39"/>
  <c r="AT23" i="39"/>
  <c r="AO23" i="39"/>
  <c r="AT22" i="39"/>
  <c r="AO22" i="39"/>
  <c r="AT21" i="39"/>
  <c r="AO21" i="39"/>
  <c r="F21" i="39"/>
  <c r="G21" i="39" s="1"/>
  <c r="AT20" i="39"/>
  <c r="AO20" i="39"/>
  <c r="J20" i="39"/>
  <c r="N20" i="39" s="1"/>
  <c r="AT19" i="39"/>
  <c r="AO19" i="39"/>
  <c r="AH19" i="39"/>
  <c r="D19" i="39"/>
  <c r="AT18" i="39"/>
  <c r="AO18" i="39"/>
  <c r="AT17" i="39"/>
  <c r="AO17" i="39"/>
  <c r="AT16" i="39"/>
  <c r="AO16" i="39"/>
  <c r="D16" i="39"/>
  <c r="AT15" i="39"/>
  <c r="AO15" i="39"/>
  <c r="AT14" i="39"/>
  <c r="AO14" i="39"/>
  <c r="F14" i="39"/>
  <c r="G14" i="39" s="1"/>
  <c r="AT13" i="39"/>
  <c r="AO13" i="39"/>
  <c r="AT12" i="39"/>
  <c r="AO12" i="39"/>
  <c r="A12" i="39"/>
  <c r="AT11" i="39"/>
  <c r="AO11" i="39"/>
  <c r="J11" i="39"/>
  <c r="N11" i="39" s="1"/>
  <c r="F11" i="39"/>
  <c r="G11" i="39" s="1"/>
  <c r="V11" i="39" s="1"/>
  <c r="AY11" i="39" s="1"/>
  <c r="AT10" i="39"/>
  <c r="AO10" i="39"/>
  <c r="J10" i="39"/>
  <c r="AT9" i="39"/>
  <c r="AO9" i="39"/>
  <c r="J9" i="39"/>
  <c r="N9" i="39" s="1"/>
  <c r="AT8" i="39"/>
  <c r="AO8" i="39"/>
  <c r="AH8" i="39"/>
  <c r="D8" i="39"/>
  <c r="AT7" i="39"/>
  <c r="AO7" i="39"/>
  <c r="AT6" i="39"/>
  <c r="AO6" i="39"/>
  <c r="AT5" i="39"/>
  <c r="AO5" i="39"/>
  <c r="AT4" i="39"/>
  <c r="AO4" i="39"/>
  <c r="A4" i="39"/>
  <c r="AT3" i="39"/>
  <c r="AO3" i="39"/>
  <c r="J3" i="39"/>
  <c r="AT2" i="39"/>
  <c r="AO2" i="39"/>
  <c r="AC2" i="39"/>
  <c r="J2" i="39"/>
  <c r="M2" i="39" s="1"/>
  <c r="AE145" i="38" a="1"/>
  <c r="AE145" i="38" s="1"/>
  <c r="AE144" i="38" a="1"/>
  <c r="AE144" i="38" s="1"/>
  <c r="AE143" i="38" a="1"/>
  <c r="AE143" i="38" s="1"/>
  <c r="AE142" i="38" a="1"/>
  <c r="AE142" i="38" s="1"/>
  <c r="AE141" i="38" a="1"/>
  <c r="AE141" i="38" s="1"/>
  <c r="AE140" i="38" a="1"/>
  <c r="AE140" i="38" s="1"/>
  <c r="AE139" i="38" a="1"/>
  <c r="AE139" i="38" s="1"/>
  <c r="AE138" i="38" a="1"/>
  <c r="AE138" i="38" s="1"/>
  <c r="AE137" i="38" a="1"/>
  <c r="AE137" i="38" s="1"/>
  <c r="AE136" i="38" a="1"/>
  <c r="AE136" i="38" s="1"/>
  <c r="AE135" i="38" a="1"/>
  <c r="AE135" i="38" s="1"/>
  <c r="AE134" i="38" a="1"/>
  <c r="AE134" i="38" s="1"/>
  <c r="AE133" i="38" a="1"/>
  <c r="AE133" i="38" s="1"/>
  <c r="AE132" i="38" a="1"/>
  <c r="AE132" i="38" s="1"/>
  <c r="AE131" i="38" a="1"/>
  <c r="AE131" i="38" s="1"/>
  <c r="AE130" i="38" a="1"/>
  <c r="AE130" i="38" s="1"/>
  <c r="AT129" i="38"/>
  <c r="AR129" i="38"/>
  <c r="AO129" i="38"/>
  <c r="AT128" i="38"/>
  <c r="AR128" i="38"/>
  <c r="AO128" i="38"/>
  <c r="F128" i="38"/>
  <c r="G128" i="38" s="1"/>
  <c r="AT127" i="38"/>
  <c r="AR127" i="38"/>
  <c r="AO127" i="38"/>
  <c r="J127" i="38"/>
  <c r="AT126" i="38"/>
  <c r="AR126" i="38"/>
  <c r="AO126" i="38"/>
  <c r="J126" i="38"/>
  <c r="AT125" i="38"/>
  <c r="AR125" i="38"/>
  <c r="AO125" i="38"/>
  <c r="AT124" i="38"/>
  <c r="AR124" i="38"/>
  <c r="AO124" i="38"/>
  <c r="F124" i="38"/>
  <c r="G124" i="38" s="1"/>
  <c r="AT123" i="38"/>
  <c r="AR123" i="38"/>
  <c r="AO123" i="38"/>
  <c r="F123" i="38"/>
  <c r="G123" i="38" s="1"/>
  <c r="AT122" i="38"/>
  <c r="AR122" i="38"/>
  <c r="AO122" i="38"/>
  <c r="J122" i="38"/>
  <c r="N122" i="38" s="1"/>
  <c r="AT121" i="38"/>
  <c r="AR121" i="38"/>
  <c r="AO121" i="38"/>
  <c r="AT120" i="38"/>
  <c r="AR120" i="38"/>
  <c r="AO120" i="38"/>
  <c r="J120" i="38"/>
  <c r="M120" i="38" s="1"/>
  <c r="AT119" i="38"/>
  <c r="AR119" i="38"/>
  <c r="AO119" i="38"/>
  <c r="J119" i="38"/>
  <c r="AT118" i="38"/>
  <c r="AR118" i="38"/>
  <c r="AO118" i="38"/>
  <c r="J118" i="38"/>
  <c r="N118" i="38" s="1"/>
  <c r="AT117" i="38"/>
  <c r="AR117" i="38"/>
  <c r="AO117" i="38"/>
  <c r="AT116" i="38"/>
  <c r="AR116" i="38"/>
  <c r="AO116" i="38"/>
  <c r="AT115" i="38"/>
  <c r="AR115" i="38"/>
  <c r="AO115" i="38"/>
  <c r="AT114" i="38"/>
  <c r="AR114" i="38"/>
  <c r="AO114" i="38"/>
  <c r="J114" i="38"/>
  <c r="AT113" i="38"/>
  <c r="AR113" i="38"/>
  <c r="AO113" i="38"/>
  <c r="AT112" i="38"/>
  <c r="AR112" i="38"/>
  <c r="AO112" i="38"/>
  <c r="F112" i="38"/>
  <c r="G112" i="38" s="1"/>
  <c r="AT111" i="38"/>
  <c r="AR111" i="38"/>
  <c r="AO111" i="38"/>
  <c r="J111" i="38"/>
  <c r="L111" i="38" s="1"/>
  <c r="AT110" i="38"/>
  <c r="AR110" i="38"/>
  <c r="AO110" i="38"/>
  <c r="J110" i="38"/>
  <c r="L110" i="38" s="1"/>
  <c r="F110" i="38"/>
  <c r="G110" i="38" s="1"/>
  <c r="AT109" i="38"/>
  <c r="AR109" i="38"/>
  <c r="AO109" i="38"/>
  <c r="J109" i="38"/>
  <c r="Y109" i="38" s="1"/>
  <c r="F109" i="38"/>
  <c r="G109" i="38" s="1"/>
  <c r="AT108" i="38"/>
  <c r="AR108" i="38"/>
  <c r="AO108" i="38"/>
  <c r="F108" i="38"/>
  <c r="G108" i="38" s="1"/>
  <c r="AT107" i="38"/>
  <c r="AR107" i="38"/>
  <c r="AO107" i="38"/>
  <c r="AT106" i="38"/>
  <c r="AR106" i="38"/>
  <c r="AO106" i="38"/>
  <c r="J106" i="38"/>
  <c r="N106" i="38" s="1"/>
  <c r="AT105" i="38"/>
  <c r="AR105" i="38"/>
  <c r="AO105" i="38"/>
  <c r="AT104" i="38"/>
  <c r="AR104" i="38"/>
  <c r="AO104" i="38"/>
  <c r="AT103" i="38"/>
  <c r="AR103" i="38"/>
  <c r="AO103" i="38"/>
  <c r="J103" i="38"/>
  <c r="M103" i="38" s="1"/>
  <c r="AT102" i="38"/>
  <c r="AR102" i="38"/>
  <c r="AO102" i="38"/>
  <c r="AT101" i="38"/>
  <c r="AR101" i="38"/>
  <c r="AO101" i="38"/>
  <c r="J101" i="38"/>
  <c r="N101" i="38" s="1"/>
  <c r="AT100" i="38"/>
  <c r="AR100" i="38"/>
  <c r="AO100" i="38"/>
  <c r="F100" i="38"/>
  <c r="G100" i="38" s="1"/>
  <c r="AT99" i="38"/>
  <c r="AR99" i="38"/>
  <c r="AO99" i="38"/>
  <c r="F99" i="38"/>
  <c r="G99" i="38" s="1"/>
  <c r="Y99" i="38" s="1"/>
  <c r="AT98" i="38"/>
  <c r="AR98" i="38"/>
  <c r="AO98" i="38"/>
  <c r="J98" i="38"/>
  <c r="N98" i="38" s="1"/>
  <c r="AT97" i="38"/>
  <c r="AR97" i="38"/>
  <c r="AO97" i="38"/>
  <c r="AT96" i="38"/>
  <c r="AR96" i="38"/>
  <c r="AO96" i="38"/>
  <c r="AT95" i="38"/>
  <c r="AR95" i="38"/>
  <c r="AO95" i="38"/>
  <c r="J95" i="38"/>
  <c r="L95" i="38" s="1"/>
  <c r="F95" i="38"/>
  <c r="G95" i="38" s="1"/>
  <c r="Y95" i="38" s="1"/>
  <c r="AT94" i="38"/>
  <c r="AR94" i="38"/>
  <c r="AO94" i="38"/>
  <c r="J94" i="38"/>
  <c r="L94" i="38" s="1"/>
  <c r="D94" i="38"/>
  <c r="AT93" i="38"/>
  <c r="AR93" i="38"/>
  <c r="AO93" i="38"/>
  <c r="AT92" i="38"/>
  <c r="AR92" i="38"/>
  <c r="AO92" i="38"/>
  <c r="D92" i="38"/>
  <c r="AT91" i="38"/>
  <c r="AR91" i="38"/>
  <c r="AO91" i="38"/>
  <c r="J91" i="38"/>
  <c r="M91" i="38" s="1"/>
  <c r="AT90" i="38"/>
  <c r="AR90" i="38"/>
  <c r="AO90" i="38"/>
  <c r="AT89" i="38"/>
  <c r="AR89" i="38"/>
  <c r="AO89" i="38"/>
  <c r="AT88" i="38"/>
  <c r="AR88" i="38"/>
  <c r="AO88" i="38"/>
  <c r="J88" i="38"/>
  <c r="AT87" i="38"/>
  <c r="AR87" i="38"/>
  <c r="AO87" i="38"/>
  <c r="J87" i="38"/>
  <c r="AT86" i="38"/>
  <c r="AR86" i="38"/>
  <c r="AO86" i="38"/>
  <c r="AT85" i="38"/>
  <c r="AR85" i="38"/>
  <c r="AO85" i="38"/>
  <c r="AT84" i="38"/>
  <c r="AR84" i="38"/>
  <c r="AO84" i="38"/>
  <c r="J84" i="38"/>
  <c r="M84" i="38" s="1"/>
  <c r="AT83" i="38"/>
  <c r="AR83" i="38"/>
  <c r="AO83" i="38"/>
  <c r="J83" i="38"/>
  <c r="AT82" i="38"/>
  <c r="AR82" i="38"/>
  <c r="AO82" i="38"/>
  <c r="AT81" i="38"/>
  <c r="AR81" i="38"/>
  <c r="AO81" i="38"/>
  <c r="AT80" i="38"/>
  <c r="AR80" i="38"/>
  <c r="AO80" i="38"/>
  <c r="J80" i="38"/>
  <c r="AT79" i="38"/>
  <c r="AR79" i="38"/>
  <c r="AO79" i="38"/>
  <c r="J79" i="38"/>
  <c r="AT78" i="38"/>
  <c r="AR78" i="38"/>
  <c r="AO78" i="38"/>
  <c r="AT77" i="38"/>
  <c r="AR77" i="38"/>
  <c r="AO77" i="38"/>
  <c r="AT76" i="38"/>
  <c r="AR76" i="38"/>
  <c r="AO76" i="38"/>
  <c r="F76" i="38"/>
  <c r="G76" i="38" s="1"/>
  <c r="AT75" i="38"/>
  <c r="AR75" i="38"/>
  <c r="AO75" i="38"/>
  <c r="J75" i="38"/>
  <c r="AT74" i="38"/>
  <c r="AR74" i="38"/>
  <c r="AO74" i="38"/>
  <c r="AT73" i="38"/>
  <c r="AR73" i="38"/>
  <c r="AO73" i="38"/>
  <c r="AT72" i="38"/>
  <c r="AR72" i="38"/>
  <c r="AO72" i="38"/>
  <c r="J72" i="38"/>
  <c r="AT71" i="38"/>
  <c r="AR71" i="38"/>
  <c r="AO71" i="38"/>
  <c r="AT70" i="38"/>
  <c r="AR70" i="38"/>
  <c r="AO70" i="38"/>
  <c r="AT69" i="38"/>
  <c r="AR69" i="38"/>
  <c r="AO69" i="38"/>
  <c r="AT68" i="38"/>
  <c r="AR68" i="38"/>
  <c r="AO68" i="38"/>
  <c r="F68" i="38"/>
  <c r="G68" i="38"/>
  <c r="AT67" i="38"/>
  <c r="AR67" i="38"/>
  <c r="AO67" i="38"/>
  <c r="J67" i="38"/>
  <c r="N67" i="38" s="1"/>
  <c r="F67" i="38"/>
  <c r="G67" i="38" s="1"/>
  <c r="Z67" i="38" s="1"/>
  <c r="AZ67" i="38" s="1"/>
  <c r="AT66" i="38"/>
  <c r="AO66" i="38"/>
  <c r="AT65" i="38"/>
  <c r="AT64" i="38"/>
  <c r="AT63" i="38"/>
  <c r="J63" i="38"/>
  <c r="L63" i="38" s="1"/>
  <c r="AT62" i="38"/>
  <c r="AT61" i="38"/>
  <c r="J61" i="38"/>
  <c r="L61" i="38" s="1"/>
  <c r="AT60" i="38"/>
  <c r="J60" i="38"/>
  <c r="AH60" i="38"/>
  <c r="AT59" i="38"/>
  <c r="AH59" i="38"/>
  <c r="D59" i="38"/>
  <c r="AT58" i="38"/>
  <c r="AT57" i="38"/>
  <c r="AT56" i="38"/>
  <c r="J56" i="38"/>
  <c r="AT55" i="38"/>
  <c r="AT54" i="38"/>
  <c r="AT53" i="38"/>
  <c r="AH53" i="38"/>
  <c r="AT52" i="38"/>
  <c r="AH52" i="38"/>
  <c r="J52" i="38"/>
  <c r="A52" i="38"/>
  <c r="D52" i="38"/>
  <c r="AT51" i="38"/>
  <c r="AH51" i="38"/>
  <c r="D51" i="38"/>
  <c r="A51" i="38"/>
  <c r="AT50" i="38"/>
  <c r="AT49" i="38"/>
  <c r="AJ49" i="38"/>
  <c r="AL49" i="38" s="1"/>
  <c r="AT48" i="38"/>
  <c r="AJ48" i="38"/>
  <c r="AL48" i="38" s="1"/>
  <c r="J48" i="38"/>
  <c r="N48" i="38" s="1"/>
  <c r="AT47" i="38"/>
  <c r="AJ47" i="38"/>
  <c r="AL47" i="38" s="1"/>
  <c r="A47" i="38"/>
  <c r="AT46" i="38"/>
  <c r="AJ46" i="38"/>
  <c r="AL46" i="38" s="1"/>
  <c r="AT45" i="38"/>
  <c r="AJ45" i="38"/>
  <c r="AL45" i="38" s="1"/>
  <c r="J45" i="38"/>
  <c r="F45" i="38"/>
  <c r="G45" i="38" s="1"/>
  <c r="A45" i="38"/>
  <c r="AT44" i="38"/>
  <c r="AJ44" i="38"/>
  <c r="AL44" i="38" s="1"/>
  <c r="AH44" i="38"/>
  <c r="J44" i="38"/>
  <c r="F44" i="38"/>
  <c r="G44" i="38" s="1"/>
  <c r="AT43" i="38"/>
  <c r="AJ43" i="38"/>
  <c r="AL43" i="38" s="1"/>
  <c r="A43" i="38"/>
  <c r="AT42" i="38"/>
  <c r="AJ42" i="38"/>
  <c r="AL42" i="38" s="1"/>
  <c r="AT41" i="38"/>
  <c r="AJ41" i="38"/>
  <c r="AK41" i="38" s="1"/>
  <c r="AT40" i="38"/>
  <c r="AJ40" i="38"/>
  <c r="AK40" i="38" s="1"/>
  <c r="J40" i="38"/>
  <c r="F40" i="38"/>
  <c r="G40" i="38" s="1"/>
  <c r="AT39" i="38"/>
  <c r="AJ39" i="38"/>
  <c r="AK39" i="38" s="1"/>
  <c r="AT38" i="38"/>
  <c r="AJ38" i="38"/>
  <c r="AK38" i="38" s="1"/>
  <c r="AT37" i="38"/>
  <c r="AJ37" i="38"/>
  <c r="AK37" i="38" s="1"/>
  <c r="AH37" i="38"/>
  <c r="AT36" i="38"/>
  <c r="AJ36" i="38"/>
  <c r="AK36" i="38" s="1"/>
  <c r="J36" i="38"/>
  <c r="AT35" i="38"/>
  <c r="AJ35" i="38"/>
  <c r="AK35" i="38" s="1"/>
  <c r="AT34" i="38"/>
  <c r="AJ34" i="38"/>
  <c r="AK34" i="38" s="1"/>
  <c r="AT33" i="38"/>
  <c r="J33" i="38"/>
  <c r="AT32" i="38"/>
  <c r="J32" i="38"/>
  <c r="AH32" i="38"/>
  <c r="AT31" i="38"/>
  <c r="AT30" i="38"/>
  <c r="AT29" i="38"/>
  <c r="L29" i="38"/>
  <c r="F29" i="38"/>
  <c r="G29" i="38" s="1"/>
  <c r="AT28" i="38"/>
  <c r="J28" i="38"/>
  <c r="F28" i="38"/>
  <c r="G28" i="38" s="1"/>
  <c r="AH28" i="38"/>
  <c r="AT27" i="38"/>
  <c r="AT26" i="38"/>
  <c r="AT25" i="38"/>
  <c r="AO25" i="38"/>
  <c r="AT24" i="38"/>
  <c r="AO24" i="38"/>
  <c r="AH24" i="38"/>
  <c r="J24" i="38"/>
  <c r="L24" i="38" s="1"/>
  <c r="D24" i="38"/>
  <c r="A24" i="38"/>
  <c r="AT23" i="38"/>
  <c r="AO23" i="38"/>
  <c r="AT22" i="38"/>
  <c r="AO22" i="38"/>
  <c r="AT21" i="38"/>
  <c r="AO21" i="38"/>
  <c r="AT20" i="38"/>
  <c r="AO20" i="38"/>
  <c r="AH20" i="38"/>
  <c r="J20" i="38"/>
  <c r="F20" i="38"/>
  <c r="G20" i="38"/>
  <c r="D20" i="38"/>
  <c r="AT19" i="38"/>
  <c r="AO19" i="38"/>
  <c r="AH19" i="38"/>
  <c r="F19" i="38"/>
  <c r="G19" i="38" s="1"/>
  <c r="V19" i="38" s="1"/>
  <c r="AY19" i="38" s="1"/>
  <c r="AT18" i="38"/>
  <c r="AO18" i="38"/>
  <c r="F18" i="38"/>
  <c r="G18" i="38" s="1"/>
  <c r="AT17" i="38"/>
  <c r="AO17" i="38"/>
  <c r="AT16" i="38"/>
  <c r="AO16" i="38"/>
  <c r="J16" i="38"/>
  <c r="Y16" i="38" s="1"/>
  <c r="F16" i="38"/>
  <c r="G16" i="38" s="1"/>
  <c r="AT15" i="38"/>
  <c r="AO15" i="38"/>
  <c r="J15" i="38"/>
  <c r="AT14" i="38"/>
  <c r="AO14" i="38"/>
  <c r="F14" i="38"/>
  <c r="G14" i="38" s="1"/>
  <c r="P14" i="38" s="1"/>
  <c r="D14" i="38"/>
  <c r="AT13" i="38"/>
  <c r="AO13" i="38"/>
  <c r="J13" i="38"/>
  <c r="M13" i="38" s="1"/>
  <c r="AG13" i="38" s="1"/>
  <c r="A13" i="38"/>
  <c r="AT12" i="38"/>
  <c r="AO12" i="38"/>
  <c r="F12" i="38"/>
  <c r="G12" i="38" s="1"/>
  <c r="AB12" i="38" s="1"/>
  <c r="AH12" i="38"/>
  <c r="D12" i="38"/>
  <c r="AT11" i="38"/>
  <c r="AO11" i="38"/>
  <c r="AH11" i="38"/>
  <c r="AT10" i="38"/>
  <c r="AO10" i="38"/>
  <c r="J10" i="38"/>
  <c r="N10" i="38" s="1"/>
  <c r="AT9" i="38"/>
  <c r="AO9" i="38"/>
  <c r="AT8" i="38"/>
  <c r="AO8" i="38"/>
  <c r="AH8" i="38"/>
  <c r="J8" i="38"/>
  <c r="N8" i="38" s="1"/>
  <c r="AT7" i="38"/>
  <c r="AO7" i="38"/>
  <c r="AH7" i="38"/>
  <c r="D7" i="38"/>
  <c r="AT6" i="38"/>
  <c r="AO6" i="38"/>
  <c r="AT5" i="38"/>
  <c r="AO5" i="38"/>
  <c r="D5" i="38"/>
  <c r="AT4" i="38"/>
  <c r="AO4" i="38"/>
  <c r="J4" i="38"/>
  <c r="AT3" i="38"/>
  <c r="AO3" i="38"/>
  <c r="AT2" i="38"/>
  <c r="AO2" i="38"/>
  <c r="AC2" i="38"/>
  <c r="J2" i="38"/>
  <c r="H3" i="37"/>
  <c r="H4" i="37"/>
  <c r="J4" i="37" s="1"/>
  <c r="N4" i="37" s="1"/>
  <c r="H5" i="37"/>
  <c r="H6" i="37"/>
  <c r="J6" i="37" s="1"/>
  <c r="L6" i="37" s="1"/>
  <c r="H7" i="37"/>
  <c r="J7" i="37" s="1"/>
  <c r="N7" i="37" s="1"/>
  <c r="H8" i="37"/>
  <c r="H9" i="37"/>
  <c r="J9" i="37" s="1"/>
  <c r="M9" i="37" s="1"/>
  <c r="H10" i="37"/>
  <c r="J10" i="37" s="1"/>
  <c r="M10" i="37" s="1"/>
  <c r="H11" i="37"/>
  <c r="J11" i="37" s="1"/>
  <c r="N11" i="37" s="1"/>
  <c r="H12" i="37"/>
  <c r="J12" i="37" s="1"/>
  <c r="H13" i="37"/>
  <c r="H14" i="37"/>
  <c r="J14" i="37" s="1"/>
  <c r="H15" i="37"/>
  <c r="J15" i="37" s="1"/>
  <c r="N15" i="37" s="1"/>
  <c r="H16" i="37"/>
  <c r="J16" i="37" s="1"/>
  <c r="H17" i="37"/>
  <c r="J17" i="37" s="1"/>
  <c r="H18" i="37"/>
  <c r="J18" i="37" s="1"/>
  <c r="H19" i="37"/>
  <c r="J19" i="37" s="1"/>
  <c r="N19" i="37" s="1"/>
  <c r="H20" i="37"/>
  <c r="J20" i="37" s="1"/>
  <c r="H21" i="37"/>
  <c r="H22" i="37"/>
  <c r="J22" i="37" s="1"/>
  <c r="H23" i="37"/>
  <c r="H24" i="37"/>
  <c r="J24" i="37" s="1"/>
  <c r="H25" i="37"/>
  <c r="J25" i="37"/>
  <c r="U25" i="37" s="1"/>
  <c r="H26" i="37"/>
  <c r="J26" i="37" s="1"/>
  <c r="L26" i="37" s="1"/>
  <c r="H27" i="37"/>
  <c r="H28" i="37"/>
  <c r="J28" i="37" s="1"/>
  <c r="H29" i="37"/>
  <c r="J29" i="37" s="1"/>
  <c r="N29" i="37" s="1"/>
  <c r="H30" i="37"/>
  <c r="J30" i="37" s="1"/>
  <c r="N30" i="37" s="1"/>
  <c r="H31" i="37"/>
  <c r="J31" i="37" s="1"/>
  <c r="L31" i="37" s="1"/>
  <c r="H32" i="37"/>
  <c r="J32" i="37" s="1"/>
  <c r="H33" i="37"/>
  <c r="J33" i="37" s="1"/>
  <c r="H34" i="37"/>
  <c r="J34" i="37" s="1"/>
  <c r="M34" i="37" s="1"/>
  <c r="AG34" i="37" s="1"/>
  <c r="H35" i="37"/>
  <c r="J35" i="37" s="1"/>
  <c r="H36" i="37"/>
  <c r="H37" i="37"/>
  <c r="J37" i="37" s="1"/>
  <c r="H38" i="37"/>
  <c r="J38" i="37" s="1"/>
  <c r="N38" i="37" s="1"/>
  <c r="H39" i="37"/>
  <c r="H40" i="37"/>
  <c r="J40" i="37" s="1"/>
  <c r="H41" i="37"/>
  <c r="J41" i="37" s="1"/>
  <c r="H42" i="37"/>
  <c r="J42" i="37" s="1"/>
  <c r="L42" i="37" s="1"/>
  <c r="H43" i="37"/>
  <c r="H44" i="37"/>
  <c r="H45" i="37"/>
  <c r="J45" i="37" s="1"/>
  <c r="N45" i="37" s="1"/>
  <c r="H46" i="37"/>
  <c r="H47" i="37"/>
  <c r="H48" i="37"/>
  <c r="J48" i="37" s="1"/>
  <c r="H49" i="37"/>
  <c r="J49" i="37" s="1"/>
  <c r="L49" i="37" s="1"/>
  <c r="H50" i="37"/>
  <c r="J50" i="37" s="1"/>
  <c r="H51" i="37"/>
  <c r="H52" i="37"/>
  <c r="J52" i="37" s="1"/>
  <c r="M52" i="37" s="1"/>
  <c r="H53" i="37"/>
  <c r="H54" i="37"/>
  <c r="J54" i="37" s="1"/>
  <c r="H55" i="37"/>
  <c r="J55" i="37" s="1"/>
  <c r="H56" i="37"/>
  <c r="J56" i="37" s="1"/>
  <c r="M56" i="37" s="1"/>
  <c r="H57" i="37"/>
  <c r="J57" i="37"/>
  <c r="N57" i="37" s="1"/>
  <c r="H58" i="37"/>
  <c r="H59" i="37"/>
  <c r="J59" i="37" s="1"/>
  <c r="H60" i="37"/>
  <c r="J60" i="37" s="1"/>
  <c r="H61" i="37"/>
  <c r="J61" i="37" s="1"/>
  <c r="N61" i="37" s="1"/>
  <c r="H62" i="37"/>
  <c r="J62" i="37" s="1"/>
  <c r="H63" i="37"/>
  <c r="J63" i="37" s="1"/>
  <c r="M63" i="37" s="1"/>
  <c r="H64" i="37"/>
  <c r="J64" i="37"/>
  <c r="V64" i="37" s="1"/>
  <c r="AY64" i="37" s="1"/>
  <c r="H65" i="37"/>
  <c r="J65" i="37" s="1"/>
  <c r="H66" i="37"/>
  <c r="J66" i="37" s="1"/>
  <c r="H67" i="37"/>
  <c r="J67" i="37" s="1"/>
  <c r="H68" i="37"/>
  <c r="J68" i="37" s="1"/>
  <c r="H69" i="37"/>
  <c r="H70" i="37"/>
  <c r="J70" i="37" s="1"/>
  <c r="L70" i="37" s="1"/>
  <c r="H71" i="37"/>
  <c r="J71" i="37" s="1"/>
  <c r="H72" i="37"/>
  <c r="J72" i="37" s="1"/>
  <c r="U72" i="37" s="1"/>
  <c r="H73" i="37"/>
  <c r="J73" i="37" s="1"/>
  <c r="H74" i="37"/>
  <c r="J74" i="37" s="1"/>
  <c r="L74" i="37" s="1"/>
  <c r="H75" i="37"/>
  <c r="H76" i="37"/>
  <c r="J76" i="37" s="1"/>
  <c r="M76" i="37" s="1"/>
  <c r="H77" i="37"/>
  <c r="H78" i="37"/>
  <c r="J78" i="37" s="1"/>
  <c r="H79" i="37"/>
  <c r="J79" i="37" s="1"/>
  <c r="L79" i="37" s="1"/>
  <c r="H80" i="37"/>
  <c r="J80" i="37" s="1"/>
  <c r="N80" i="37" s="1"/>
  <c r="H81" i="37"/>
  <c r="J81" i="37" s="1"/>
  <c r="H82" i="37"/>
  <c r="J82" i="37" s="1"/>
  <c r="H83" i="37"/>
  <c r="J83" i="37" s="1"/>
  <c r="M83" i="37" s="1"/>
  <c r="H84" i="37"/>
  <c r="H85" i="37"/>
  <c r="J85" i="37" s="1"/>
  <c r="M85" i="37" s="1"/>
  <c r="H86" i="37"/>
  <c r="J86" i="37" s="1"/>
  <c r="N86" i="37" s="1"/>
  <c r="H87" i="37"/>
  <c r="J87" i="37" s="1"/>
  <c r="N87" i="37" s="1"/>
  <c r="H88" i="37"/>
  <c r="J88" i="37" s="1"/>
  <c r="N88" i="37" s="1"/>
  <c r="H89" i="37"/>
  <c r="J89" i="37" s="1"/>
  <c r="N89" i="37" s="1"/>
  <c r="H90" i="37"/>
  <c r="H91" i="37"/>
  <c r="J91" i="37" s="1"/>
  <c r="H92" i="37"/>
  <c r="J92" i="37" s="1"/>
  <c r="N92" i="37" s="1"/>
  <c r="H93" i="37"/>
  <c r="J93" i="37" s="1"/>
  <c r="H94" i="37"/>
  <c r="J94" i="37" s="1"/>
  <c r="M94" i="37" s="1"/>
  <c r="H95" i="37"/>
  <c r="J95" i="37" s="1"/>
  <c r="H96" i="37"/>
  <c r="J96" i="37" s="1"/>
  <c r="N96" i="37" s="1"/>
  <c r="H97" i="37"/>
  <c r="H98" i="37"/>
  <c r="J98" i="37" s="1"/>
  <c r="H99" i="37"/>
  <c r="J99" i="37" s="1"/>
  <c r="H100" i="37"/>
  <c r="J100" i="37" s="1"/>
  <c r="L100" i="37" s="1"/>
  <c r="H101" i="37"/>
  <c r="J101" i="37" s="1"/>
  <c r="H102" i="37"/>
  <c r="J102" i="37" s="1"/>
  <c r="H103" i="37"/>
  <c r="J103" i="37" s="1"/>
  <c r="N103" i="37" s="1"/>
  <c r="H104" i="37"/>
  <c r="J104" i="37" s="1"/>
  <c r="N104" i="37" s="1"/>
  <c r="H105" i="37"/>
  <c r="J105" i="37" s="1"/>
  <c r="L105" i="37" s="1"/>
  <c r="H106" i="37"/>
  <c r="J106" i="37" s="1"/>
  <c r="N106" i="37" s="1"/>
  <c r="H107" i="37"/>
  <c r="J107" i="37" s="1"/>
  <c r="H108" i="37"/>
  <c r="J108" i="37" s="1"/>
  <c r="H109" i="37"/>
  <c r="H110" i="37"/>
  <c r="J110" i="37" s="1"/>
  <c r="H111" i="37"/>
  <c r="J111" i="37" s="1"/>
  <c r="M111" i="37" s="1"/>
  <c r="H112" i="37"/>
  <c r="J112" i="37" s="1"/>
  <c r="N112" i="37" s="1"/>
  <c r="H113" i="37"/>
  <c r="J113" i="37" s="1"/>
  <c r="L113" i="37" s="1"/>
  <c r="H114" i="37"/>
  <c r="J114" i="37" s="1"/>
  <c r="M114" i="37" s="1"/>
  <c r="H115" i="37"/>
  <c r="J115" i="37" s="1"/>
  <c r="H116" i="37"/>
  <c r="J116" i="37" s="1"/>
  <c r="H117" i="37"/>
  <c r="J117" i="37"/>
  <c r="H118" i="37"/>
  <c r="H119" i="37"/>
  <c r="J119" i="37" s="1"/>
  <c r="N119" i="37" s="1"/>
  <c r="H120" i="37"/>
  <c r="J120" i="37" s="1"/>
  <c r="H121" i="37"/>
  <c r="J121" i="37" s="1"/>
  <c r="H122" i="37"/>
  <c r="J122" i="37" s="1"/>
  <c r="H123" i="37"/>
  <c r="J123" i="37" s="1"/>
  <c r="H124" i="37"/>
  <c r="J124" i="37"/>
  <c r="H125" i="37"/>
  <c r="J125" i="37"/>
  <c r="L125" i="37" s="1"/>
  <c r="H126" i="37"/>
  <c r="H127" i="37"/>
  <c r="J127" i="37" s="1"/>
  <c r="H128" i="37"/>
  <c r="J128" i="37" s="1"/>
  <c r="H129" i="37"/>
  <c r="J129" i="37" s="1"/>
  <c r="L129" i="37" s="1"/>
  <c r="H2" i="37"/>
  <c r="J2" i="37" s="1"/>
  <c r="N2" i="37" s="1"/>
  <c r="E3" i="37"/>
  <c r="F3" i="37" s="1"/>
  <c r="G3" i="37" s="1"/>
  <c r="E4" i="37"/>
  <c r="AX4" i="37" s="1"/>
  <c r="E5" i="37"/>
  <c r="E6" i="37"/>
  <c r="AX6" i="37" s="1"/>
  <c r="E7" i="37"/>
  <c r="E8" i="37"/>
  <c r="AX8" i="37" s="1"/>
  <c r="E9" i="37"/>
  <c r="AX9" i="37" s="1"/>
  <c r="E10" i="37"/>
  <c r="E11" i="37"/>
  <c r="E12" i="37"/>
  <c r="AX12" i="37" s="1"/>
  <c r="E13" i="37"/>
  <c r="AX13" i="37" s="1"/>
  <c r="E14" i="37"/>
  <c r="AX14" i="37" s="1"/>
  <c r="E15" i="37"/>
  <c r="E16" i="37"/>
  <c r="AX16" i="37" s="1"/>
  <c r="E17" i="37"/>
  <c r="AX17" i="37" s="1"/>
  <c r="E18" i="37"/>
  <c r="AX18" i="37" s="1"/>
  <c r="E19" i="37"/>
  <c r="E20" i="37"/>
  <c r="AX20" i="37" s="1"/>
  <c r="E21" i="37"/>
  <c r="AX21" i="37" s="1"/>
  <c r="E22" i="37"/>
  <c r="AX22" i="37" s="1"/>
  <c r="E23" i="37"/>
  <c r="AX23" i="37" s="1"/>
  <c r="E24" i="37"/>
  <c r="AX24" i="37" s="1"/>
  <c r="E25" i="37"/>
  <c r="AX25" i="37" s="1"/>
  <c r="E26" i="37"/>
  <c r="AX26" i="37" s="1"/>
  <c r="E27" i="37"/>
  <c r="AH27" i="37" s="1"/>
  <c r="E28" i="37"/>
  <c r="AX28" i="37" s="1"/>
  <c r="E29" i="37"/>
  <c r="AX29" i="37" s="1"/>
  <c r="E30" i="37"/>
  <c r="E31" i="37"/>
  <c r="AX31" i="37" s="1"/>
  <c r="E32" i="37"/>
  <c r="AX32" i="37" s="1"/>
  <c r="E33" i="37"/>
  <c r="AX33" i="37" s="1"/>
  <c r="E34" i="37"/>
  <c r="E35" i="37"/>
  <c r="E36" i="37"/>
  <c r="AX36" i="37" s="1"/>
  <c r="E37" i="37"/>
  <c r="AX37" i="37" s="1"/>
  <c r="E38" i="37"/>
  <c r="E39" i="37"/>
  <c r="AX39" i="37" s="1"/>
  <c r="E40" i="37"/>
  <c r="AX40" i="37" s="1"/>
  <c r="E41" i="37"/>
  <c r="AH41" i="37" s="1"/>
  <c r="E42" i="37"/>
  <c r="AX42" i="37" s="1"/>
  <c r="E43" i="37"/>
  <c r="F43" i="37" s="1"/>
  <c r="G43" i="37" s="1"/>
  <c r="E44" i="37"/>
  <c r="AX44" i="37" s="1"/>
  <c r="E45" i="37"/>
  <c r="E46" i="37"/>
  <c r="AX46" i="37" s="1"/>
  <c r="E47" i="37"/>
  <c r="AX47" i="37" s="1"/>
  <c r="E48" i="37"/>
  <c r="AX48" i="37" s="1"/>
  <c r="E49" i="37"/>
  <c r="F49" i="37" s="1"/>
  <c r="G49" i="37" s="1"/>
  <c r="E50" i="37"/>
  <c r="E51" i="37"/>
  <c r="E52" i="37"/>
  <c r="F52" i="37" s="1"/>
  <c r="G52" i="37" s="1"/>
  <c r="P52" i="37" s="1"/>
  <c r="E53" i="37"/>
  <c r="AX53" i="37" s="1"/>
  <c r="E54" i="37"/>
  <c r="AX54" i="37" s="1"/>
  <c r="E55" i="37"/>
  <c r="E56" i="37"/>
  <c r="AX56" i="37" s="1"/>
  <c r="E57" i="37"/>
  <c r="AX57" i="37" s="1"/>
  <c r="E58" i="37"/>
  <c r="E59" i="37"/>
  <c r="AH59" i="37" s="1"/>
  <c r="E60" i="37"/>
  <c r="AX60" i="37" s="1"/>
  <c r="E61" i="37"/>
  <c r="AX61" i="37" s="1"/>
  <c r="E62" i="37"/>
  <c r="AX62" i="37" s="1"/>
  <c r="E63" i="37"/>
  <c r="E64" i="37"/>
  <c r="AX64" i="37" s="1"/>
  <c r="E65" i="37"/>
  <c r="AX65" i="37" s="1"/>
  <c r="E66" i="37"/>
  <c r="E67" i="37"/>
  <c r="E68" i="37"/>
  <c r="AX68" i="37" s="1"/>
  <c r="E69" i="37"/>
  <c r="AX69" i="37" s="1"/>
  <c r="E70" i="37"/>
  <c r="E71" i="37"/>
  <c r="E72" i="37"/>
  <c r="AX72" i="37" s="1"/>
  <c r="E73" i="37"/>
  <c r="AX73" i="37" s="1"/>
  <c r="E74" i="37"/>
  <c r="E75" i="37"/>
  <c r="E76" i="37"/>
  <c r="AX76" i="37" s="1"/>
  <c r="E77" i="37"/>
  <c r="E78" i="37"/>
  <c r="AX78" i="37" s="1"/>
  <c r="E79" i="37"/>
  <c r="AX79" i="37" s="1"/>
  <c r="E80" i="37"/>
  <c r="AX80" i="37" s="1"/>
  <c r="E81" i="37"/>
  <c r="AX81" i="37" s="1"/>
  <c r="E82" i="37"/>
  <c r="E83" i="37"/>
  <c r="AX83" i="37" s="1"/>
  <c r="E84" i="37"/>
  <c r="AX84" i="37" s="1"/>
  <c r="E85" i="37"/>
  <c r="E86" i="37"/>
  <c r="E87" i="37"/>
  <c r="AX87" i="37" s="1"/>
  <c r="E88" i="37"/>
  <c r="AX88" i="37" s="1"/>
  <c r="E89" i="37"/>
  <c r="E90" i="37"/>
  <c r="E91" i="37"/>
  <c r="AX91" i="37" s="1"/>
  <c r="E92" i="37"/>
  <c r="E93" i="37"/>
  <c r="E94" i="37"/>
  <c r="AX94" i="37" s="1"/>
  <c r="E95" i="37"/>
  <c r="AX95" i="37" s="1"/>
  <c r="E96" i="37"/>
  <c r="AX96" i="37" s="1"/>
  <c r="E97" i="37"/>
  <c r="E98" i="37"/>
  <c r="E99" i="37"/>
  <c r="AX99" i="37" s="1"/>
  <c r="E100" i="37"/>
  <c r="AX100" i="37" s="1"/>
  <c r="E101" i="37"/>
  <c r="AX101" i="37" s="1"/>
  <c r="E102" i="37"/>
  <c r="AX102" i="37" s="1"/>
  <c r="E103" i="37"/>
  <c r="AX103" i="37" s="1"/>
  <c r="E104" i="37"/>
  <c r="E105" i="37"/>
  <c r="E106" i="37"/>
  <c r="AX106" i="37" s="1"/>
  <c r="E107" i="37"/>
  <c r="AX107" i="37" s="1"/>
  <c r="E108" i="37"/>
  <c r="E109" i="37"/>
  <c r="E110" i="37"/>
  <c r="E111" i="37"/>
  <c r="AX111" i="37" s="1"/>
  <c r="E112" i="37"/>
  <c r="AX112" i="37" s="1"/>
  <c r="E113" i="37"/>
  <c r="E114" i="37"/>
  <c r="AX114" i="37" s="1"/>
  <c r="E115" i="37"/>
  <c r="AX115" i="37" s="1"/>
  <c r="E116" i="37"/>
  <c r="E117" i="37"/>
  <c r="E118" i="37"/>
  <c r="AX118" i="37" s="1"/>
  <c r="E119" i="37"/>
  <c r="AX119" i="37" s="1"/>
  <c r="E120" i="37"/>
  <c r="AX120" i="37" s="1"/>
  <c r="E121" i="37"/>
  <c r="E122" i="37"/>
  <c r="E123" i="37"/>
  <c r="AX123" i="37" s="1"/>
  <c r="E124" i="37"/>
  <c r="E125" i="37"/>
  <c r="E126" i="37"/>
  <c r="E127" i="37"/>
  <c r="E128" i="37"/>
  <c r="AX128" i="37" s="1"/>
  <c r="E129" i="37"/>
  <c r="E2" i="37"/>
  <c r="AX2" i="37" s="1"/>
  <c r="AE145" i="37" a="1"/>
  <c r="AE145" i="37" s="1"/>
  <c r="AE144" i="37" a="1"/>
  <c r="AE144" i="37" s="1"/>
  <c r="AE143" i="37" a="1"/>
  <c r="AE143" i="37" s="1"/>
  <c r="AE142" i="37" a="1"/>
  <c r="AE142" i="37" s="1"/>
  <c r="AE141" i="37" a="1"/>
  <c r="AE141" i="37" s="1"/>
  <c r="AE140" i="37" a="1"/>
  <c r="AE140" i="37" s="1"/>
  <c r="AE139" i="37" a="1"/>
  <c r="AE139" i="37" s="1"/>
  <c r="AE138" i="37" a="1"/>
  <c r="AE138" i="37" s="1"/>
  <c r="AE137" i="37" a="1"/>
  <c r="AE137" i="37" s="1"/>
  <c r="AE136" i="37" a="1"/>
  <c r="AE136" i="37" s="1"/>
  <c r="AE135" i="37" a="1"/>
  <c r="AE135" i="37" s="1"/>
  <c r="AE134" i="37" a="1"/>
  <c r="AE134" i="37" s="1"/>
  <c r="AE133" i="37" a="1"/>
  <c r="AE133" i="37" s="1"/>
  <c r="AE132" i="37" a="1"/>
  <c r="AE132" i="37" s="1"/>
  <c r="AE131" i="37" a="1"/>
  <c r="AE131" i="37" s="1"/>
  <c r="AE130" i="37" a="1"/>
  <c r="AE130" i="37" s="1"/>
  <c r="AT129" i="37"/>
  <c r="AR129" i="37"/>
  <c r="AO129" i="37"/>
  <c r="AT128" i="37"/>
  <c r="AR128" i="37"/>
  <c r="AO128" i="37"/>
  <c r="AT127" i="37"/>
  <c r="AR127" i="37"/>
  <c r="AO127" i="37"/>
  <c r="AT126" i="37"/>
  <c r="AR126" i="37"/>
  <c r="AO126" i="37"/>
  <c r="J126" i="37"/>
  <c r="AT125" i="37"/>
  <c r="AR125" i="37"/>
  <c r="AO125" i="37"/>
  <c r="AT124" i="37"/>
  <c r="AR124" i="37"/>
  <c r="AO124" i="37"/>
  <c r="AT123" i="37"/>
  <c r="AR123" i="37"/>
  <c r="AO123" i="37"/>
  <c r="AT122" i="37"/>
  <c r="AR122" i="37"/>
  <c r="AO122" i="37"/>
  <c r="N122" i="37"/>
  <c r="AT121" i="37"/>
  <c r="AR121" i="37"/>
  <c r="AO121" i="37"/>
  <c r="AT120" i="37"/>
  <c r="AR120" i="37"/>
  <c r="AO120" i="37"/>
  <c r="AT119" i="37"/>
  <c r="AR119" i="37"/>
  <c r="AO119" i="37"/>
  <c r="AT118" i="37"/>
  <c r="AR118" i="37"/>
  <c r="AO118" i="37"/>
  <c r="J118" i="37"/>
  <c r="M118" i="37" s="1"/>
  <c r="AT117" i="37"/>
  <c r="AR117" i="37"/>
  <c r="AO117" i="37"/>
  <c r="AT116" i="37"/>
  <c r="AR116" i="37"/>
  <c r="AO116" i="37"/>
  <c r="AT115" i="37"/>
  <c r="AR115" i="37"/>
  <c r="AO115" i="37"/>
  <c r="L115" i="37"/>
  <c r="AT114" i="37"/>
  <c r="AR114" i="37"/>
  <c r="AO114" i="37"/>
  <c r="F114" i="37"/>
  <c r="G114" i="37" s="1"/>
  <c r="AA114" i="37" s="1"/>
  <c r="AT113" i="37"/>
  <c r="AR113" i="37"/>
  <c r="AO113" i="37"/>
  <c r="AT112" i="37"/>
  <c r="AR112" i="37"/>
  <c r="AO112" i="37"/>
  <c r="AT111" i="37"/>
  <c r="AR111" i="37"/>
  <c r="AO111" i="37"/>
  <c r="AT110" i="37"/>
  <c r="AR110" i="37"/>
  <c r="AO110" i="37"/>
  <c r="AT109" i="37"/>
  <c r="AR109" i="37"/>
  <c r="AO109" i="37"/>
  <c r="J109" i="37"/>
  <c r="AT108" i="37"/>
  <c r="AR108" i="37"/>
  <c r="AO108" i="37"/>
  <c r="AT107" i="37"/>
  <c r="AR107" i="37"/>
  <c r="AO107" i="37"/>
  <c r="F107" i="37"/>
  <c r="G107" i="37" s="1"/>
  <c r="AB107" i="37" s="1"/>
  <c r="AT106" i="37"/>
  <c r="AR106" i="37"/>
  <c r="AO106" i="37"/>
  <c r="AT105" i="37"/>
  <c r="AR105" i="37"/>
  <c r="AO105" i="37"/>
  <c r="AT104" i="37"/>
  <c r="AR104" i="37"/>
  <c r="AO104" i="37"/>
  <c r="AT103" i="37"/>
  <c r="AR103" i="37"/>
  <c r="AO103" i="37"/>
  <c r="AT102" i="37"/>
  <c r="AR102" i="37"/>
  <c r="AO102" i="37"/>
  <c r="A102" i="37"/>
  <c r="AT101" i="37"/>
  <c r="AR101" i="37"/>
  <c r="AO101" i="37"/>
  <c r="N101" i="37"/>
  <c r="AT100" i="37"/>
  <c r="AR100" i="37"/>
  <c r="AO100" i="37"/>
  <c r="AT99" i="37"/>
  <c r="AR99" i="37"/>
  <c r="AO99" i="37"/>
  <c r="A99" i="37"/>
  <c r="AT98" i="37"/>
  <c r="AR98" i="37"/>
  <c r="AO98" i="37"/>
  <c r="AT97" i="37"/>
  <c r="AR97" i="37"/>
  <c r="AO97" i="37"/>
  <c r="J97" i="37"/>
  <c r="AT96" i="37"/>
  <c r="AR96" i="37"/>
  <c r="AO96" i="37"/>
  <c r="AT95" i="37"/>
  <c r="AR95" i="37"/>
  <c r="AO95" i="37"/>
  <c r="AT94" i="37"/>
  <c r="AR94" i="37"/>
  <c r="AO94" i="37"/>
  <c r="AT93" i="37"/>
  <c r="AR93" i="37"/>
  <c r="AO93" i="37"/>
  <c r="AT92" i="37"/>
  <c r="AR92" i="37"/>
  <c r="AO92" i="37"/>
  <c r="AT91" i="37"/>
  <c r="AR91" i="37"/>
  <c r="AO91" i="37"/>
  <c r="AT90" i="37"/>
  <c r="AR90" i="37"/>
  <c r="AO90" i="37"/>
  <c r="J90" i="37"/>
  <c r="AT89" i="37"/>
  <c r="AR89" i="37"/>
  <c r="AO89" i="37"/>
  <c r="AT88" i="37"/>
  <c r="AR88" i="37"/>
  <c r="AO88" i="37"/>
  <c r="AT87" i="37"/>
  <c r="AR87" i="37"/>
  <c r="AO87" i="37"/>
  <c r="AT86" i="37"/>
  <c r="AR86" i="37"/>
  <c r="AO86" i="37"/>
  <c r="AT85" i="37"/>
  <c r="AR85" i="37"/>
  <c r="AO85" i="37"/>
  <c r="N85" i="37"/>
  <c r="AT84" i="37"/>
  <c r="AR84" i="37"/>
  <c r="AO84" i="37"/>
  <c r="J84" i="37"/>
  <c r="L84" i="37" s="1"/>
  <c r="AT83" i="37"/>
  <c r="AR83" i="37"/>
  <c r="AO83" i="37"/>
  <c r="AT82" i="37"/>
  <c r="AR82" i="37"/>
  <c r="AO82" i="37"/>
  <c r="AT81" i="37"/>
  <c r="AR81" i="37"/>
  <c r="AO81" i="37"/>
  <c r="AT80" i="37"/>
  <c r="AR80" i="37"/>
  <c r="AO80" i="37"/>
  <c r="AT79" i="37"/>
  <c r="AR79" i="37"/>
  <c r="AO79" i="37"/>
  <c r="AT78" i="37"/>
  <c r="AR78" i="37"/>
  <c r="AO78" i="37"/>
  <c r="F78" i="37"/>
  <c r="G78" i="37" s="1"/>
  <c r="AT77" i="37"/>
  <c r="AR77" i="37"/>
  <c r="AO77" i="37"/>
  <c r="J77" i="37"/>
  <c r="L77" i="37" s="1"/>
  <c r="AT76" i="37"/>
  <c r="AR76" i="37"/>
  <c r="AO76" i="37"/>
  <c r="AT75" i="37"/>
  <c r="AR75" i="37"/>
  <c r="AO75" i="37"/>
  <c r="J75" i="37"/>
  <c r="AT74" i="37"/>
  <c r="AR74" i="37"/>
  <c r="AO74" i="37"/>
  <c r="AT73" i="37"/>
  <c r="AR73" i="37"/>
  <c r="AO73" i="37"/>
  <c r="AT72" i="37"/>
  <c r="AR72" i="37"/>
  <c r="AO72" i="37"/>
  <c r="F72" i="37"/>
  <c r="G72" i="37" s="1"/>
  <c r="R72" i="37" s="1"/>
  <c r="AT71" i="37"/>
  <c r="AR71" i="37"/>
  <c r="AO71" i="37"/>
  <c r="AT70" i="37"/>
  <c r="AR70" i="37"/>
  <c r="AO70" i="37"/>
  <c r="AT69" i="37"/>
  <c r="AR69" i="37"/>
  <c r="AO69" i="37"/>
  <c r="J69" i="37"/>
  <c r="AT68" i="37"/>
  <c r="AR68" i="37"/>
  <c r="AO68" i="37"/>
  <c r="D68" i="37"/>
  <c r="AT67" i="37"/>
  <c r="AR67" i="37"/>
  <c r="AO67" i="37"/>
  <c r="AT66" i="37"/>
  <c r="AO66" i="37"/>
  <c r="AT65" i="37"/>
  <c r="AT64" i="37"/>
  <c r="AH64" i="37"/>
  <c r="D64" i="37"/>
  <c r="A64" i="37"/>
  <c r="AT63" i="37"/>
  <c r="AT62" i="37"/>
  <c r="L62" i="37"/>
  <c r="AT61" i="37"/>
  <c r="AT60" i="37"/>
  <c r="AT59" i="37"/>
  <c r="AT58" i="37"/>
  <c r="J58" i="37"/>
  <c r="AH58" i="37"/>
  <c r="AT57" i="37"/>
  <c r="AT56" i="37"/>
  <c r="AT55" i="37"/>
  <c r="F55" i="37"/>
  <c r="G55" i="37" s="1"/>
  <c r="V55" i="37" s="1"/>
  <c r="AY55" i="37" s="1"/>
  <c r="A55" i="37"/>
  <c r="AT54" i="37"/>
  <c r="F54" i="37"/>
  <c r="G54" i="37" s="1"/>
  <c r="AH54" i="37"/>
  <c r="A54" i="37"/>
  <c r="AT53" i="37"/>
  <c r="J53" i="37"/>
  <c r="F53" i="37"/>
  <c r="G53" i="37" s="1"/>
  <c r="D53" i="37"/>
  <c r="AT52" i="37"/>
  <c r="A52" i="37"/>
  <c r="AT51" i="37"/>
  <c r="J51" i="37"/>
  <c r="L51" i="37" s="1"/>
  <c r="AT50" i="37"/>
  <c r="AT49" i="37"/>
  <c r="AJ49" i="37"/>
  <c r="AL49" i="37" s="1"/>
  <c r="AT48" i="37"/>
  <c r="AJ48" i="37"/>
  <c r="AL48" i="37" s="1"/>
  <c r="AT47" i="37"/>
  <c r="AJ47" i="37"/>
  <c r="AL47" i="37" s="1"/>
  <c r="J47" i="37"/>
  <c r="L47" i="37" s="1"/>
  <c r="A47" i="37"/>
  <c r="AT46" i="37"/>
  <c r="AJ46" i="37"/>
  <c r="AL46" i="37" s="1"/>
  <c r="J46" i="37"/>
  <c r="D46" i="37"/>
  <c r="AT45" i="37"/>
  <c r="AJ45" i="37"/>
  <c r="AL45" i="37" s="1"/>
  <c r="AH45" i="37"/>
  <c r="D45" i="37"/>
  <c r="AT44" i="37"/>
  <c r="AJ44" i="37"/>
  <c r="AL44" i="37" s="1"/>
  <c r="J44" i="37"/>
  <c r="M44" i="37" s="1"/>
  <c r="AT43" i="37"/>
  <c r="AJ43" i="37"/>
  <c r="AL43" i="37" s="1"/>
  <c r="J43" i="37"/>
  <c r="P43" i="37" s="1"/>
  <c r="AT42" i="37"/>
  <c r="AJ42" i="37"/>
  <c r="AL42" i="37" s="1"/>
  <c r="AT41" i="37"/>
  <c r="AJ41" i="37"/>
  <c r="AK41" i="37" s="1"/>
  <c r="AT40" i="37"/>
  <c r="AJ40" i="37"/>
  <c r="AK40" i="37" s="1"/>
  <c r="F40" i="37"/>
  <c r="G40" i="37"/>
  <c r="D40" i="37"/>
  <c r="AT39" i="37"/>
  <c r="AJ39" i="37"/>
  <c r="AK39" i="37" s="1"/>
  <c r="J39" i="37"/>
  <c r="AT38" i="37"/>
  <c r="AJ38" i="37"/>
  <c r="AK38" i="37" s="1"/>
  <c r="F38" i="37"/>
  <c r="G38" i="37" s="1"/>
  <c r="AT37" i="37"/>
  <c r="AJ37" i="37"/>
  <c r="AK37" i="37" s="1"/>
  <c r="AT36" i="37"/>
  <c r="AJ36" i="37"/>
  <c r="AK36" i="37" s="1"/>
  <c r="J36" i="37"/>
  <c r="AT35" i="37"/>
  <c r="AJ35" i="37"/>
  <c r="AK35" i="37" s="1"/>
  <c r="AT34" i="37"/>
  <c r="AJ34" i="37"/>
  <c r="AK34" i="37" s="1"/>
  <c r="A34" i="37"/>
  <c r="AT33" i="37"/>
  <c r="AT32" i="37"/>
  <c r="AT31" i="37"/>
  <c r="AH31" i="37"/>
  <c r="AT30" i="37"/>
  <c r="AT29" i="37"/>
  <c r="AT28" i="37"/>
  <c r="AT27" i="37"/>
  <c r="J27" i="37"/>
  <c r="L27" i="37" s="1"/>
  <c r="AT26" i="37"/>
  <c r="AT25" i="37"/>
  <c r="AO25" i="37"/>
  <c r="AT24" i="37"/>
  <c r="AO24" i="37"/>
  <c r="A24" i="37"/>
  <c r="AT23" i="37"/>
  <c r="AO23" i="37"/>
  <c r="J23" i="37"/>
  <c r="F23" i="37"/>
  <c r="G23" i="37" s="1"/>
  <c r="AT22" i="37"/>
  <c r="AO22" i="37"/>
  <c r="AT21" i="37"/>
  <c r="AO21" i="37"/>
  <c r="J21" i="37"/>
  <c r="AT20" i="37"/>
  <c r="AO20" i="37"/>
  <c r="N20" i="37"/>
  <c r="AT19" i="37"/>
  <c r="AO19" i="37"/>
  <c r="AT18" i="37"/>
  <c r="AO18" i="37"/>
  <c r="F18" i="37"/>
  <c r="G18" i="37" s="1"/>
  <c r="D18" i="37"/>
  <c r="AT17" i="37"/>
  <c r="AO17" i="37"/>
  <c r="AT16" i="37"/>
  <c r="AO16" i="37"/>
  <c r="AT15" i="37"/>
  <c r="AO15" i="37"/>
  <c r="AT14" i="37"/>
  <c r="AO14" i="37"/>
  <c r="A14" i="37"/>
  <c r="AT13" i="37"/>
  <c r="AO13" i="37"/>
  <c r="J13" i="37"/>
  <c r="N13" i="37" s="1"/>
  <c r="D13" i="37"/>
  <c r="AT12" i="37"/>
  <c r="AO12" i="37"/>
  <c r="D12" i="37"/>
  <c r="AT11" i="37"/>
  <c r="AO11" i="37"/>
  <c r="AT10" i="37"/>
  <c r="AO10" i="37"/>
  <c r="AH10" i="37"/>
  <c r="D10" i="37"/>
  <c r="AT9" i="37"/>
  <c r="AO9" i="37"/>
  <c r="AT8" i="37"/>
  <c r="AO8" i="37"/>
  <c r="J8" i="37"/>
  <c r="N8" i="37" s="1"/>
  <c r="AT7" i="37"/>
  <c r="AO7" i="37"/>
  <c r="AH7" i="37"/>
  <c r="AT6" i="37"/>
  <c r="AO6" i="37"/>
  <c r="AT5" i="37"/>
  <c r="AO5" i="37"/>
  <c r="J5" i="37"/>
  <c r="N5" i="37" s="1"/>
  <c r="AT4" i="37"/>
  <c r="AO4" i="37"/>
  <c r="D4" i="37"/>
  <c r="AT3" i="37"/>
  <c r="AO3" i="37"/>
  <c r="J3" i="37"/>
  <c r="N3" i="37" s="1"/>
  <c r="AT2" i="37"/>
  <c r="AO2" i="37"/>
  <c r="AH2" i="37"/>
  <c r="AC2" i="37"/>
  <c r="H3" i="36"/>
  <c r="H4" i="36"/>
  <c r="J4" i="36" s="1"/>
  <c r="L4" i="36" s="1"/>
  <c r="H5" i="36"/>
  <c r="H6" i="36"/>
  <c r="H7" i="36"/>
  <c r="J7" i="36" s="1"/>
  <c r="H8" i="36"/>
  <c r="J8" i="36" s="1"/>
  <c r="L8" i="36" s="1"/>
  <c r="H9" i="36"/>
  <c r="J9" i="36" s="1"/>
  <c r="L9" i="36" s="1"/>
  <c r="H10" i="36"/>
  <c r="J10" i="36" s="1"/>
  <c r="H11" i="36"/>
  <c r="J11" i="36"/>
  <c r="N11" i="36" s="1"/>
  <c r="H12" i="36"/>
  <c r="J12" i="36" s="1"/>
  <c r="H13" i="36"/>
  <c r="H14" i="36"/>
  <c r="H15" i="36"/>
  <c r="J15" i="36" s="1"/>
  <c r="M15" i="36" s="1"/>
  <c r="AG15" i="36" s="1"/>
  <c r="H16" i="36"/>
  <c r="H17" i="36"/>
  <c r="J17" i="36" s="1"/>
  <c r="M17" i="36" s="1"/>
  <c r="H18" i="36"/>
  <c r="J18" i="36" s="1"/>
  <c r="H19" i="36"/>
  <c r="J19" i="36" s="1"/>
  <c r="M19" i="36" s="1"/>
  <c r="H20" i="36"/>
  <c r="J20" i="36" s="1"/>
  <c r="H21" i="36"/>
  <c r="H22" i="36"/>
  <c r="J22" i="36" s="1"/>
  <c r="H23" i="36"/>
  <c r="J23" i="36" s="1"/>
  <c r="H24" i="36"/>
  <c r="J24" i="36" s="1"/>
  <c r="H25" i="36"/>
  <c r="J25" i="36" s="1"/>
  <c r="N25" i="36" s="1"/>
  <c r="H26" i="36"/>
  <c r="J26" i="36" s="1"/>
  <c r="N26" i="36" s="1"/>
  <c r="H27" i="36"/>
  <c r="J27" i="36" s="1"/>
  <c r="M27" i="36" s="1"/>
  <c r="AG27" i="36" s="1"/>
  <c r="H28" i="36"/>
  <c r="H29" i="36"/>
  <c r="H30" i="36"/>
  <c r="H31" i="36"/>
  <c r="J31" i="36" s="1"/>
  <c r="H32" i="36"/>
  <c r="H33" i="36"/>
  <c r="J33" i="36" s="1"/>
  <c r="H34" i="36"/>
  <c r="J34" i="36" s="1"/>
  <c r="L34" i="36" s="1"/>
  <c r="H35" i="36"/>
  <c r="J35" i="36" s="1"/>
  <c r="H36" i="36"/>
  <c r="H37" i="36"/>
  <c r="J37" i="36" s="1"/>
  <c r="N37" i="36" s="1"/>
  <c r="H38" i="36"/>
  <c r="J38" i="36" s="1"/>
  <c r="H39" i="36"/>
  <c r="J39" i="36" s="1"/>
  <c r="H40" i="36"/>
  <c r="H41" i="36"/>
  <c r="J41" i="36" s="1"/>
  <c r="H42" i="36"/>
  <c r="J42" i="36" s="1"/>
  <c r="N42" i="36" s="1"/>
  <c r="H43" i="36"/>
  <c r="J43" i="36" s="1"/>
  <c r="M43" i="36" s="1"/>
  <c r="H44" i="36"/>
  <c r="J44" i="36" s="1"/>
  <c r="H45" i="36"/>
  <c r="J45" i="36" s="1"/>
  <c r="H46" i="36"/>
  <c r="J46" i="36" s="1"/>
  <c r="N46" i="36" s="1"/>
  <c r="H47" i="36"/>
  <c r="J47" i="36" s="1"/>
  <c r="H48" i="36"/>
  <c r="J48" i="36" s="1"/>
  <c r="H49" i="36"/>
  <c r="J49" i="36" s="1"/>
  <c r="H50" i="36"/>
  <c r="J50" i="36" s="1"/>
  <c r="H51" i="36"/>
  <c r="J51" i="36" s="1"/>
  <c r="M51" i="36" s="1"/>
  <c r="H52" i="36"/>
  <c r="J52" i="36" s="1"/>
  <c r="H53" i="36"/>
  <c r="J53" i="36" s="1"/>
  <c r="N53" i="36" s="1"/>
  <c r="H54" i="36"/>
  <c r="J54" i="36" s="1"/>
  <c r="H55" i="36"/>
  <c r="J55" i="36" s="1"/>
  <c r="M55" i="36" s="1"/>
  <c r="H56" i="36"/>
  <c r="H57" i="36"/>
  <c r="J57" i="36" s="1"/>
  <c r="H58" i="36"/>
  <c r="J58" i="36" s="1"/>
  <c r="N58" i="36" s="1"/>
  <c r="H59" i="36"/>
  <c r="J59" i="36" s="1"/>
  <c r="L59" i="36" s="1"/>
  <c r="H60" i="36"/>
  <c r="H61" i="36"/>
  <c r="J61" i="36" s="1"/>
  <c r="N61" i="36" s="1"/>
  <c r="H62" i="36"/>
  <c r="J62" i="36" s="1"/>
  <c r="H63" i="36"/>
  <c r="H64" i="36"/>
  <c r="J64" i="36" s="1"/>
  <c r="H65" i="36"/>
  <c r="J65" i="36" s="1"/>
  <c r="H66" i="36"/>
  <c r="J66" i="36" s="1"/>
  <c r="N66" i="36" s="1"/>
  <c r="H67" i="36"/>
  <c r="J67" i="36" s="1"/>
  <c r="H68" i="36"/>
  <c r="J68" i="36" s="1"/>
  <c r="N68" i="36" s="1"/>
  <c r="H69" i="36"/>
  <c r="J69" i="36" s="1"/>
  <c r="H70" i="36"/>
  <c r="H71" i="36"/>
  <c r="J71" i="36" s="1"/>
  <c r="H72" i="36"/>
  <c r="J72" i="36" s="1"/>
  <c r="M72" i="36" s="1"/>
  <c r="H73" i="36"/>
  <c r="H74" i="36"/>
  <c r="J74" i="36" s="1"/>
  <c r="H75" i="36"/>
  <c r="J75" i="36" s="1"/>
  <c r="N75" i="36" s="1"/>
  <c r="H76" i="36"/>
  <c r="J76" i="36" s="1"/>
  <c r="H77" i="36"/>
  <c r="H78" i="36"/>
  <c r="J78" i="36" s="1"/>
  <c r="H79" i="36"/>
  <c r="J79" i="36" s="1"/>
  <c r="N79" i="36" s="1"/>
  <c r="H80" i="36"/>
  <c r="J80" i="36" s="1"/>
  <c r="M80" i="36" s="1"/>
  <c r="H81" i="36"/>
  <c r="J81" i="36" s="1"/>
  <c r="H82" i="36"/>
  <c r="J82" i="36" s="1"/>
  <c r="H83" i="36"/>
  <c r="J83" i="36" s="1"/>
  <c r="H84" i="36"/>
  <c r="J84" i="36" s="1"/>
  <c r="H85" i="36"/>
  <c r="H86" i="36"/>
  <c r="J86" i="36" s="1"/>
  <c r="H87" i="36"/>
  <c r="H88" i="36"/>
  <c r="J88" i="36" s="1"/>
  <c r="H89" i="36"/>
  <c r="J89" i="36" s="1"/>
  <c r="H90" i="36"/>
  <c r="J90" i="36" s="1"/>
  <c r="H91" i="36"/>
  <c r="J91" i="36" s="1"/>
  <c r="M91" i="36" s="1"/>
  <c r="H92" i="36"/>
  <c r="H93" i="36"/>
  <c r="J93" i="36" s="1"/>
  <c r="H94" i="36"/>
  <c r="H95" i="36"/>
  <c r="H96" i="36"/>
  <c r="J96" i="36" s="1"/>
  <c r="N96" i="36" s="1"/>
  <c r="H97" i="36"/>
  <c r="J97" i="36" s="1"/>
  <c r="H98" i="36"/>
  <c r="J98" i="36" s="1"/>
  <c r="L98" i="36" s="1"/>
  <c r="H99" i="36"/>
  <c r="J99" i="36" s="1"/>
  <c r="L99" i="36" s="1"/>
  <c r="H100" i="36"/>
  <c r="J100" i="36" s="1"/>
  <c r="L100" i="36" s="1"/>
  <c r="H101" i="36"/>
  <c r="J101" i="36" s="1"/>
  <c r="H102" i="36"/>
  <c r="J102" i="36" s="1"/>
  <c r="N102" i="36" s="1"/>
  <c r="H103" i="36"/>
  <c r="J103" i="36" s="1"/>
  <c r="N103" i="36" s="1"/>
  <c r="H104" i="36"/>
  <c r="J104" i="36" s="1"/>
  <c r="H105" i="36"/>
  <c r="J105" i="36"/>
  <c r="M105" i="36" s="1"/>
  <c r="H106" i="36"/>
  <c r="J106" i="36" s="1"/>
  <c r="H107" i="36"/>
  <c r="J107" i="36" s="1"/>
  <c r="N107" i="36" s="1"/>
  <c r="H108" i="36"/>
  <c r="J108" i="36" s="1"/>
  <c r="H109" i="36"/>
  <c r="H110" i="36"/>
  <c r="J110" i="36" s="1"/>
  <c r="N110" i="36" s="1"/>
  <c r="H111" i="36"/>
  <c r="J111" i="36" s="1"/>
  <c r="H112" i="36"/>
  <c r="H113" i="36"/>
  <c r="J113" i="36" s="1"/>
  <c r="M113" i="36" s="1"/>
  <c r="H114" i="36"/>
  <c r="H115" i="36"/>
  <c r="J115" i="36" s="1"/>
  <c r="L115" i="36" s="1"/>
  <c r="H116" i="36"/>
  <c r="J116" i="36" s="1"/>
  <c r="H117" i="36"/>
  <c r="J117" i="36" s="1"/>
  <c r="H118" i="36"/>
  <c r="J118" i="36" s="1"/>
  <c r="N118" i="36" s="1"/>
  <c r="H119" i="36"/>
  <c r="J119" i="36" s="1"/>
  <c r="N119" i="36" s="1"/>
  <c r="H120" i="36"/>
  <c r="H121" i="36"/>
  <c r="J121" i="36" s="1"/>
  <c r="H122" i="36"/>
  <c r="J122" i="36" s="1"/>
  <c r="M122" i="36" s="1"/>
  <c r="H123" i="36"/>
  <c r="J123" i="36" s="1"/>
  <c r="H124" i="36"/>
  <c r="H125" i="36"/>
  <c r="J125" i="36" s="1"/>
  <c r="N125" i="36" s="1"/>
  <c r="H126" i="36"/>
  <c r="H127" i="36"/>
  <c r="J127" i="36" s="1"/>
  <c r="H128" i="36"/>
  <c r="J128" i="36" s="1"/>
  <c r="H129" i="36"/>
  <c r="J129" i="36" s="1"/>
  <c r="M129" i="36" s="1"/>
  <c r="H2" i="36"/>
  <c r="J2" i="36" s="1"/>
  <c r="N2" i="36" s="1"/>
  <c r="E3" i="36"/>
  <c r="F3" i="36" s="1"/>
  <c r="G3" i="36" s="1"/>
  <c r="E4" i="36"/>
  <c r="E5" i="36"/>
  <c r="AX5" i="36" s="1"/>
  <c r="E6" i="36"/>
  <c r="E7" i="36"/>
  <c r="AX7" i="36" s="1"/>
  <c r="E8" i="36"/>
  <c r="E9" i="36"/>
  <c r="F9" i="36" s="1"/>
  <c r="G9" i="36" s="1"/>
  <c r="Z9" i="36" s="1"/>
  <c r="AZ9" i="36" s="1"/>
  <c r="E10" i="36"/>
  <c r="E11" i="36"/>
  <c r="AH11" i="36" s="1"/>
  <c r="E12" i="36"/>
  <c r="AX12" i="36" s="1"/>
  <c r="E13" i="36"/>
  <c r="E14" i="36"/>
  <c r="AX14" i="36" s="1"/>
  <c r="E15" i="36"/>
  <c r="E16" i="36"/>
  <c r="AX16" i="36" s="1"/>
  <c r="E17" i="36"/>
  <c r="AX17" i="36" s="1"/>
  <c r="E18" i="36"/>
  <c r="F18" i="36" s="1"/>
  <c r="G18" i="36" s="1"/>
  <c r="E19" i="36"/>
  <c r="E20" i="36"/>
  <c r="AX20" i="36" s="1"/>
  <c r="E21" i="36"/>
  <c r="AX21" i="36" s="1"/>
  <c r="E22" i="36"/>
  <c r="AX22" i="36" s="1"/>
  <c r="E23" i="36"/>
  <c r="E24" i="36"/>
  <c r="AX24" i="36" s="1"/>
  <c r="E25" i="36"/>
  <c r="AX25" i="36" s="1"/>
  <c r="E26" i="36"/>
  <c r="E27" i="36"/>
  <c r="AH27" i="36" s="1"/>
  <c r="E28" i="36"/>
  <c r="E29" i="36"/>
  <c r="AX29" i="36" s="1"/>
  <c r="E30" i="36"/>
  <c r="AX30" i="36" s="1"/>
  <c r="E31" i="36"/>
  <c r="AX31" i="36" s="1"/>
  <c r="E32" i="36"/>
  <c r="AX32" i="36" s="1"/>
  <c r="E33" i="36"/>
  <c r="AX33" i="36" s="1"/>
  <c r="E34" i="36"/>
  <c r="AH34" i="36" s="1"/>
  <c r="E35" i="36"/>
  <c r="E36" i="36"/>
  <c r="AX36" i="36" s="1"/>
  <c r="E37" i="36"/>
  <c r="E38" i="36"/>
  <c r="AX38" i="36" s="1"/>
  <c r="E39" i="36"/>
  <c r="AX39" i="36" s="1"/>
  <c r="E40" i="36"/>
  <c r="AX40" i="36" s="1"/>
  <c r="E41" i="36"/>
  <c r="AX41" i="36" s="1"/>
  <c r="E42" i="36"/>
  <c r="AX42" i="36" s="1"/>
  <c r="E43" i="36"/>
  <c r="E44" i="36"/>
  <c r="F44" i="36" s="1"/>
  <c r="G44" i="36" s="1"/>
  <c r="E45" i="36"/>
  <c r="AX45" i="36" s="1"/>
  <c r="E46" i="36"/>
  <c r="AX46" i="36" s="1"/>
  <c r="E47" i="36"/>
  <c r="AX47" i="36" s="1"/>
  <c r="E48" i="36"/>
  <c r="AX48" i="36" s="1"/>
  <c r="E49" i="36"/>
  <c r="E50" i="36"/>
  <c r="E51" i="36"/>
  <c r="AX51" i="36" s="1"/>
  <c r="E52" i="36"/>
  <c r="AX52" i="36" s="1"/>
  <c r="E53" i="36"/>
  <c r="AX53" i="36" s="1"/>
  <c r="E54" i="36"/>
  <c r="AX54" i="36" s="1"/>
  <c r="E55" i="36"/>
  <c r="AX55" i="36" s="1"/>
  <c r="E56" i="36"/>
  <c r="E57" i="36"/>
  <c r="E58" i="36"/>
  <c r="AH58" i="36" s="1"/>
  <c r="E59" i="36"/>
  <c r="AX59" i="36" s="1"/>
  <c r="E60" i="36"/>
  <c r="AH60" i="36" s="1"/>
  <c r="E61" i="36"/>
  <c r="AX61" i="36" s="1"/>
  <c r="E62" i="36"/>
  <c r="AX62" i="36" s="1"/>
  <c r="E63" i="36"/>
  <c r="AH63" i="36" s="1"/>
  <c r="E64" i="36"/>
  <c r="AX64" i="36" s="1"/>
  <c r="E65" i="36"/>
  <c r="E66" i="36"/>
  <c r="E67" i="36"/>
  <c r="AX67" i="36" s="1"/>
  <c r="E68" i="36"/>
  <c r="E69" i="36"/>
  <c r="E70" i="36"/>
  <c r="AX70" i="36" s="1"/>
  <c r="E71" i="36"/>
  <c r="E72" i="36"/>
  <c r="E73" i="36"/>
  <c r="AX73" i="36" s="1"/>
  <c r="E74" i="36"/>
  <c r="E75" i="36"/>
  <c r="AX75" i="36" s="1"/>
  <c r="E76" i="36"/>
  <c r="AX76" i="36" s="1"/>
  <c r="E77" i="36"/>
  <c r="E78" i="36"/>
  <c r="E79" i="36"/>
  <c r="AX79" i="36" s="1"/>
  <c r="E80" i="36"/>
  <c r="F80" i="36" s="1"/>
  <c r="G80" i="36" s="1"/>
  <c r="R80" i="36" s="1"/>
  <c r="E81" i="36"/>
  <c r="AX81" i="36" s="1"/>
  <c r="E82" i="36"/>
  <c r="E83" i="36"/>
  <c r="E84" i="36"/>
  <c r="E85" i="36"/>
  <c r="E86" i="36"/>
  <c r="E87" i="36"/>
  <c r="E88" i="36"/>
  <c r="AX88" i="36" s="1"/>
  <c r="E89" i="36"/>
  <c r="E90" i="36"/>
  <c r="E91" i="36"/>
  <c r="E92" i="36"/>
  <c r="AX92" i="36" s="1"/>
  <c r="E93" i="36"/>
  <c r="AX93" i="36" s="1"/>
  <c r="E94" i="36"/>
  <c r="AX94" i="36" s="1"/>
  <c r="E95" i="36"/>
  <c r="AX95" i="36" s="1"/>
  <c r="E96" i="36"/>
  <c r="AX96" i="36" s="1"/>
  <c r="E97" i="36"/>
  <c r="E98" i="36"/>
  <c r="E99" i="36"/>
  <c r="AX99" i="36" s="1"/>
  <c r="E100" i="36"/>
  <c r="AX100" i="36" s="1"/>
  <c r="E101" i="36"/>
  <c r="AX101" i="36" s="1"/>
  <c r="E102" i="36"/>
  <c r="AX102" i="36" s="1"/>
  <c r="E103" i="36"/>
  <c r="AX103" i="36" s="1"/>
  <c r="E104" i="36"/>
  <c r="AX104" i="36" s="1"/>
  <c r="E105" i="36"/>
  <c r="E106" i="36"/>
  <c r="E107" i="36"/>
  <c r="AX107" i="36" s="1"/>
  <c r="E108" i="36"/>
  <c r="E109" i="36"/>
  <c r="E110" i="36"/>
  <c r="AX110" i="36" s="1"/>
  <c r="E111" i="36"/>
  <c r="AX111" i="36" s="1"/>
  <c r="E112" i="36"/>
  <c r="AX112" i="36" s="1"/>
  <c r="E113" i="36"/>
  <c r="AX113" i="36" s="1"/>
  <c r="E114" i="36"/>
  <c r="E115" i="36"/>
  <c r="E116" i="36"/>
  <c r="AX116" i="36" s="1"/>
  <c r="E117" i="36"/>
  <c r="AX117" i="36" s="1"/>
  <c r="E118" i="36"/>
  <c r="AX118" i="36" s="1"/>
  <c r="E119" i="36"/>
  <c r="AX119" i="36" s="1"/>
  <c r="E120" i="36"/>
  <c r="AX120" i="36" s="1"/>
  <c r="E121" i="36"/>
  <c r="E122" i="36"/>
  <c r="E123" i="36"/>
  <c r="E124" i="36"/>
  <c r="E125" i="36"/>
  <c r="E126" i="36"/>
  <c r="AX126" i="36" s="1"/>
  <c r="E127" i="36"/>
  <c r="AX127" i="36" s="1"/>
  <c r="E128" i="36"/>
  <c r="E129" i="36"/>
  <c r="E2" i="36"/>
  <c r="AE145" i="36" a="1"/>
  <c r="AE145" i="36" s="1"/>
  <c r="AE144" i="36" a="1"/>
  <c r="AE144" i="36" s="1"/>
  <c r="AE143" i="36" a="1"/>
  <c r="AE143" i="36" s="1"/>
  <c r="AE142" i="36" a="1"/>
  <c r="AE142" i="36" s="1"/>
  <c r="AE141" i="36" a="1"/>
  <c r="AE141" i="36" s="1"/>
  <c r="AE140" i="36" a="1"/>
  <c r="AE140" i="36" s="1"/>
  <c r="AE139" i="36" a="1"/>
  <c r="AE139" i="36" s="1"/>
  <c r="AE138" i="36" a="1"/>
  <c r="AE138" i="36" s="1"/>
  <c r="AE137" i="36" a="1"/>
  <c r="AE137" i="36" s="1"/>
  <c r="AE136" i="36" a="1"/>
  <c r="AE136" i="36" s="1"/>
  <c r="AE135" i="36" a="1"/>
  <c r="AE135" i="36" s="1"/>
  <c r="AE134" i="36" a="1"/>
  <c r="AE134" i="36" s="1"/>
  <c r="AE133" i="36" a="1"/>
  <c r="AE133" i="36" s="1"/>
  <c r="AE132" i="36" a="1"/>
  <c r="AE132" i="36" s="1"/>
  <c r="AE131" i="36" a="1"/>
  <c r="AE131" i="36" s="1"/>
  <c r="AE130" i="36" a="1"/>
  <c r="AE130" i="36" s="1"/>
  <c r="AT129" i="36"/>
  <c r="AR129" i="36"/>
  <c r="AO129" i="36"/>
  <c r="AT128" i="36"/>
  <c r="AR128" i="36"/>
  <c r="AO128" i="36"/>
  <c r="AT127" i="36"/>
  <c r="AR127" i="36"/>
  <c r="AO127" i="36"/>
  <c r="AT126" i="36"/>
  <c r="AR126" i="36"/>
  <c r="AO126" i="36"/>
  <c r="J126" i="36"/>
  <c r="N126" i="36" s="1"/>
  <c r="AT125" i="36"/>
  <c r="AR125" i="36"/>
  <c r="AO125" i="36"/>
  <c r="AT124" i="36"/>
  <c r="AR124" i="36"/>
  <c r="AO124" i="36"/>
  <c r="J124" i="36"/>
  <c r="AT123" i="36"/>
  <c r="AR123" i="36"/>
  <c r="AO123" i="36"/>
  <c r="AT122" i="36"/>
  <c r="AR122" i="36"/>
  <c r="AO122" i="36"/>
  <c r="AT121" i="36"/>
  <c r="AR121" i="36"/>
  <c r="AO121" i="36"/>
  <c r="AT120" i="36"/>
  <c r="AR120" i="36"/>
  <c r="AO120" i="36"/>
  <c r="J120" i="36"/>
  <c r="M120" i="36" s="1"/>
  <c r="AT119" i="36"/>
  <c r="AR119" i="36"/>
  <c r="AO119" i="36"/>
  <c r="AT118" i="36"/>
  <c r="AR118" i="36"/>
  <c r="AO118" i="36"/>
  <c r="AT117" i="36"/>
  <c r="AR117" i="36"/>
  <c r="AO117" i="36"/>
  <c r="AT116" i="36"/>
  <c r="AR116" i="36"/>
  <c r="AO116" i="36"/>
  <c r="AT115" i="36"/>
  <c r="AR115" i="36"/>
  <c r="AO115" i="36"/>
  <c r="AT114" i="36"/>
  <c r="AR114" i="36"/>
  <c r="AO114" i="36"/>
  <c r="J114" i="36"/>
  <c r="M114" i="36" s="1"/>
  <c r="AT113" i="36"/>
  <c r="AR113" i="36"/>
  <c r="AO113" i="36"/>
  <c r="AT112" i="36"/>
  <c r="AR112" i="36"/>
  <c r="AO112" i="36"/>
  <c r="J112" i="36"/>
  <c r="M112" i="36" s="1"/>
  <c r="AT111" i="36"/>
  <c r="AR111" i="36"/>
  <c r="AO111" i="36"/>
  <c r="AT110" i="36"/>
  <c r="AR110" i="36"/>
  <c r="AO110" i="36"/>
  <c r="AT109" i="36"/>
  <c r="AR109" i="36"/>
  <c r="AO109" i="36"/>
  <c r="J109" i="36"/>
  <c r="AT108" i="36"/>
  <c r="AR108" i="36"/>
  <c r="AO108" i="36"/>
  <c r="AT107" i="36"/>
  <c r="AR107" i="36"/>
  <c r="AO107" i="36"/>
  <c r="AT106" i="36"/>
  <c r="AR106" i="36"/>
  <c r="AO106" i="36"/>
  <c r="AT105" i="36"/>
  <c r="AR105" i="36"/>
  <c r="AO105" i="36"/>
  <c r="AT104" i="36"/>
  <c r="AR104" i="36"/>
  <c r="AO104" i="36"/>
  <c r="AT103" i="36"/>
  <c r="AR103" i="36"/>
  <c r="AO103" i="36"/>
  <c r="AT102" i="36"/>
  <c r="AR102" i="36"/>
  <c r="AO102" i="36"/>
  <c r="F102" i="36"/>
  <c r="G102" i="36" s="1"/>
  <c r="AT101" i="36"/>
  <c r="AR101" i="36"/>
  <c r="AO101" i="36"/>
  <c r="AT100" i="36"/>
  <c r="AR100" i="36"/>
  <c r="AO100" i="36"/>
  <c r="AT99" i="36"/>
  <c r="AR99" i="36"/>
  <c r="AO99" i="36"/>
  <c r="F99" i="36"/>
  <c r="G99" i="36" s="1"/>
  <c r="AT98" i="36"/>
  <c r="AR98" i="36"/>
  <c r="AO98" i="36"/>
  <c r="AT97" i="36"/>
  <c r="AR97" i="36"/>
  <c r="AO97" i="36"/>
  <c r="AT96" i="36"/>
  <c r="AR96" i="36"/>
  <c r="AO96" i="36"/>
  <c r="AT95" i="36"/>
  <c r="AR95" i="36"/>
  <c r="AO95" i="36"/>
  <c r="J95" i="36"/>
  <c r="N95" i="36" s="1"/>
  <c r="AT94" i="36"/>
  <c r="AR94" i="36"/>
  <c r="AO94" i="36"/>
  <c r="J94" i="36"/>
  <c r="Y94" i="36" s="1"/>
  <c r="F94" i="36"/>
  <c r="G94" i="36" s="1"/>
  <c r="AT93" i="36"/>
  <c r="AR93" i="36"/>
  <c r="AO93" i="36"/>
  <c r="AT92" i="36"/>
  <c r="AR92" i="36"/>
  <c r="AO92" i="36"/>
  <c r="J92" i="36"/>
  <c r="AT91" i="36"/>
  <c r="AR91" i="36"/>
  <c r="AO91" i="36"/>
  <c r="AT90" i="36"/>
  <c r="AR90" i="36"/>
  <c r="AO90" i="36"/>
  <c r="AT89" i="36"/>
  <c r="AR89" i="36"/>
  <c r="AO89" i="36"/>
  <c r="AT88" i="36"/>
  <c r="AR88" i="36"/>
  <c r="AO88" i="36"/>
  <c r="AT87" i="36"/>
  <c r="AR87" i="36"/>
  <c r="AO87" i="36"/>
  <c r="J87" i="36"/>
  <c r="L87" i="36" s="1"/>
  <c r="AT86" i="36"/>
  <c r="AR86" i="36"/>
  <c r="AO86" i="36"/>
  <c r="AT85" i="36"/>
  <c r="AR85" i="36"/>
  <c r="AO85" i="36"/>
  <c r="J85" i="36"/>
  <c r="AT84" i="36"/>
  <c r="AR84" i="36"/>
  <c r="AO84" i="36"/>
  <c r="AT83" i="36"/>
  <c r="AR83" i="36"/>
  <c r="AO83" i="36"/>
  <c r="AT82" i="36"/>
  <c r="AR82" i="36"/>
  <c r="AO82" i="36"/>
  <c r="AT81" i="36"/>
  <c r="AR81" i="36"/>
  <c r="AO81" i="36"/>
  <c r="AT80" i="36"/>
  <c r="AR80" i="36"/>
  <c r="AO80" i="36"/>
  <c r="AT79" i="36"/>
  <c r="AR79" i="36"/>
  <c r="AO79" i="36"/>
  <c r="AT78" i="36"/>
  <c r="AR78" i="36"/>
  <c r="AO78" i="36"/>
  <c r="AT77" i="36"/>
  <c r="AR77" i="36"/>
  <c r="AO77" i="36"/>
  <c r="J77" i="36"/>
  <c r="AT76" i="36"/>
  <c r="AR76" i="36"/>
  <c r="AO76" i="36"/>
  <c r="AT75" i="36"/>
  <c r="AR75" i="36"/>
  <c r="AO75" i="36"/>
  <c r="AT74" i="36"/>
  <c r="AR74" i="36"/>
  <c r="AO74" i="36"/>
  <c r="AT73" i="36"/>
  <c r="AR73" i="36"/>
  <c r="AO73" i="36"/>
  <c r="J73" i="36"/>
  <c r="M73" i="36" s="1"/>
  <c r="AT72" i="36"/>
  <c r="AR72" i="36"/>
  <c r="AO72" i="36"/>
  <c r="AT71" i="36"/>
  <c r="AR71" i="36"/>
  <c r="AO71" i="36"/>
  <c r="AT70" i="36"/>
  <c r="AR70" i="36"/>
  <c r="AO70" i="36"/>
  <c r="J70" i="36"/>
  <c r="L70" i="36" s="1"/>
  <c r="AT69" i="36"/>
  <c r="AR69" i="36"/>
  <c r="AO69" i="36"/>
  <c r="L69" i="36"/>
  <c r="AT68" i="36"/>
  <c r="AR68" i="36"/>
  <c r="AO68" i="36"/>
  <c r="AT67" i="36"/>
  <c r="AR67" i="36"/>
  <c r="AO67" i="36"/>
  <c r="AT66" i="36"/>
  <c r="AO66" i="36"/>
  <c r="AT65" i="36"/>
  <c r="AT64" i="36"/>
  <c r="D64" i="36"/>
  <c r="AT63" i="36"/>
  <c r="J63" i="36"/>
  <c r="N63" i="36" s="1"/>
  <c r="AT62" i="36"/>
  <c r="AH62" i="36"/>
  <c r="AT61" i="36"/>
  <c r="AT60" i="36"/>
  <c r="J60" i="36"/>
  <c r="N60" i="36" s="1"/>
  <c r="AT59" i="36"/>
  <c r="AH59" i="36"/>
  <c r="F59" i="36"/>
  <c r="G59" i="36" s="1"/>
  <c r="Y59" i="36" s="1"/>
  <c r="AT58" i="36"/>
  <c r="AT57" i="36"/>
  <c r="AT56" i="36"/>
  <c r="J56" i="36"/>
  <c r="N56" i="36" s="1"/>
  <c r="AT55" i="36"/>
  <c r="AT54" i="36"/>
  <c r="F54" i="36"/>
  <c r="G54" i="36" s="1"/>
  <c r="AB54" i="36" s="1"/>
  <c r="AT53" i="36"/>
  <c r="AT52" i="36"/>
  <c r="AT51" i="36"/>
  <c r="AT50" i="36"/>
  <c r="AT49" i="36"/>
  <c r="AJ49" i="36"/>
  <c r="AL49" i="36" s="1"/>
  <c r="AT48" i="36"/>
  <c r="AJ48" i="36"/>
  <c r="AL48" i="36" s="1"/>
  <c r="AT47" i="36"/>
  <c r="AJ47" i="36"/>
  <c r="AL47" i="36" s="1"/>
  <c r="A47" i="36"/>
  <c r="AT46" i="36"/>
  <c r="AJ46" i="36"/>
  <c r="AL46" i="36" s="1"/>
  <c r="AT45" i="36"/>
  <c r="AJ45" i="36"/>
  <c r="AL45" i="36" s="1"/>
  <c r="F45" i="36"/>
  <c r="G45" i="36" s="1"/>
  <c r="S45" i="36" s="1"/>
  <c r="AH45" i="36"/>
  <c r="A45" i="36"/>
  <c r="AT44" i="36"/>
  <c r="AJ44" i="36"/>
  <c r="AL44" i="36" s="1"/>
  <c r="AT43" i="36"/>
  <c r="AJ43" i="36"/>
  <c r="AL43" i="36" s="1"/>
  <c r="AT42" i="36"/>
  <c r="AJ42" i="36"/>
  <c r="AL42" i="36" s="1"/>
  <c r="AT41" i="36"/>
  <c r="AJ41" i="36"/>
  <c r="AK41" i="36" s="1"/>
  <c r="AT40" i="36"/>
  <c r="AJ40" i="36"/>
  <c r="AK40" i="36" s="1"/>
  <c r="J40" i="36"/>
  <c r="N40" i="36" s="1"/>
  <c r="AT39" i="36"/>
  <c r="AJ39" i="36"/>
  <c r="AK39" i="36" s="1"/>
  <c r="AT38" i="36"/>
  <c r="AJ38" i="36"/>
  <c r="AK38" i="36" s="1"/>
  <c r="AT37" i="36"/>
  <c r="AJ37" i="36"/>
  <c r="AK37" i="36" s="1"/>
  <c r="AT36" i="36"/>
  <c r="AJ36" i="36"/>
  <c r="AK36" i="36" s="1"/>
  <c r="J36" i="36"/>
  <c r="L36" i="36" s="1"/>
  <c r="AT35" i="36"/>
  <c r="AJ35" i="36"/>
  <c r="AK35" i="36" s="1"/>
  <c r="A35" i="36"/>
  <c r="D35" i="36"/>
  <c r="AT34" i="36"/>
  <c r="AJ34" i="36"/>
  <c r="AK34" i="36" s="1"/>
  <c r="AT33" i="36"/>
  <c r="F33" i="36"/>
  <c r="G33" i="36" s="1"/>
  <c r="AU33" i="36" s="1"/>
  <c r="D33" i="36"/>
  <c r="AT32" i="36"/>
  <c r="J32" i="36"/>
  <c r="M32" i="36" s="1"/>
  <c r="AG32" i="36" s="1"/>
  <c r="AT31" i="36"/>
  <c r="AT30" i="36"/>
  <c r="J30" i="36"/>
  <c r="L30" i="36" s="1"/>
  <c r="F30" i="36"/>
  <c r="G30" i="36" s="1"/>
  <c r="AH30" i="36"/>
  <c r="D30" i="36"/>
  <c r="AT29" i="36"/>
  <c r="J29" i="36"/>
  <c r="A29" i="36"/>
  <c r="AT28" i="36"/>
  <c r="J28" i="36"/>
  <c r="L28" i="36" s="1"/>
  <c r="D28" i="36"/>
  <c r="AT27" i="36"/>
  <c r="AT26" i="36"/>
  <c r="AT25" i="36"/>
  <c r="AO25" i="36"/>
  <c r="AT24" i="36"/>
  <c r="AO24" i="36"/>
  <c r="N24" i="36"/>
  <c r="AT23" i="36"/>
  <c r="AO23" i="36"/>
  <c r="AH23" i="36"/>
  <c r="A23" i="36"/>
  <c r="AT22" i="36"/>
  <c r="AO22" i="36"/>
  <c r="AT21" i="36"/>
  <c r="AO21" i="36"/>
  <c r="J21" i="36"/>
  <c r="AT20" i="36"/>
  <c r="AO20" i="36"/>
  <c r="AT19" i="36"/>
  <c r="AO19" i="36"/>
  <c r="AT18" i="36"/>
  <c r="AO18" i="36"/>
  <c r="AT17" i="36"/>
  <c r="AO17" i="36"/>
  <c r="D17" i="36"/>
  <c r="AT16" i="36"/>
  <c r="AO16" i="36"/>
  <c r="J16" i="36"/>
  <c r="D16" i="36"/>
  <c r="AT15" i="36"/>
  <c r="AO15" i="36"/>
  <c r="AT14" i="36"/>
  <c r="AO14" i="36"/>
  <c r="J14" i="36"/>
  <c r="L14" i="36" s="1"/>
  <c r="AH14" i="36"/>
  <c r="AT13" i="36"/>
  <c r="AO13" i="36"/>
  <c r="J13" i="36"/>
  <c r="N13" i="36" s="1"/>
  <c r="AT12" i="36"/>
  <c r="AO12" i="36"/>
  <c r="AH12" i="36"/>
  <c r="AT11" i="36"/>
  <c r="AO11" i="36"/>
  <c r="AT10" i="36"/>
  <c r="AO10" i="36"/>
  <c r="AT9" i="36"/>
  <c r="AO9" i="36"/>
  <c r="AT8" i="36"/>
  <c r="AO8" i="36"/>
  <c r="AH8" i="36"/>
  <c r="D8" i="36"/>
  <c r="AT7" i="36"/>
  <c r="AO7" i="36"/>
  <c r="AT6" i="36"/>
  <c r="AO6" i="36"/>
  <c r="J6" i="36"/>
  <c r="AT5" i="36"/>
  <c r="AO5" i="36"/>
  <c r="J5" i="36"/>
  <c r="M5" i="36" s="1"/>
  <c r="AH5" i="36"/>
  <c r="AT4" i="36"/>
  <c r="AO4" i="36"/>
  <c r="AT3" i="36"/>
  <c r="AO3" i="36"/>
  <c r="J3" i="36"/>
  <c r="N3" i="36" s="1"/>
  <c r="AT2" i="36"/>
  <c r="AO2" i="36"/>
  <c r="AC2" i="36"/>
  <c r="H3" i="35"/>
  <c r="J3" i="35" s="1"/>
  <c r="M3" i="35" s="1"/>
  <c r="H4" i="35"/>
  <c r="J4" i="35" s="1"/>
  <c r="H5" i="35"/>
  <c r="J5" i="35" s="1"/>
  <c r="H6" i="35"/>
  <c r="J6" i="35" s="1"/>
  <c r="H7" i="35"/>
  <c r="J7" i="35" s="1"/>
  <c r="H8" i="35"/>
  <c r="J8" i="35" s="1"/>
  <c r="H9" i="35"/>
  <c r="J9" i="35" s="1"/>
  <c r="H10" i="35"/>
  <c r="J10" i="35" s="1"/>
  <c r="L10" i="35" s="1"/>
  <c r="H11" i="35"/>
  <c r="J11" i="35" s="1"/>
  <c r="M11" i="35" s="1"/>
  <c r="H12" i="35"/>
  <c r="J12" i="35" s="1"/>
  <c r="M12" i="35" s="1"/>
  <c r="H13" i="35"/>
  <c r="J13" i="35" s="1"/>
  <c r="P13" i="35" s="1"/>
  <c r="H14" i="35"/>
  <c r="J14" i="35" s="1"/>
  <c r="H15" i="35"/>
  <c r="J15" i="35" s="1"/>
  <c r="H16" i="35"/>
  <c r="H17" i="35"/>
  <c r="J17" i="35" s="1"/>
  <c r="H18" i="35"/>
  <c r="J18" i="35" s="1"/>
  <c r="L18" i="35" s="1"/>
  <c r="H19" i="35"/>
  <c r="H20" i="35"/>
  <c r="J20" i="35" s="1"/>
  <c r="H21" i="35"/>
  <c r="J21" i="35" s="1"/>
  <c r="H22" i="35"/>
  <c r="J22" i="35" s="1"/>
  <c r="H23" i="35"/>
  <c r="J23" i="35" s="1"/>
  <c r="H24" i="35"/>
  <c r="H25" i="35"/>
  <c r="J25" i="35" s="1"/>
  <c r="H26" i="35"/>
  <c r="J26" i="35" s="1"/>
  <c r="N26" i="35" s="1"/>
  <c r="H27" i="35"/>
  <c r="J27" i="35" s="1"/>
  <c r="H28" i="35"/>
  <c r="J28" i="35" s="1"/>
  <c r="H29" i="35"/>
  <c r="J29" i="35" s="1"/>
  <c r="H30" i="35"/>
  <c r="J30" i="35" s="1"/>
  <c r="H31" i="35"/>
  <c r="J31" i="35" s="1"/>
  <c r="H32" i="35"/>
  <c r="H33" i="35"/>
  <c r="J33" i="35" s="1"/>
  <c r="H34" i="35"/>
  <c r="J34" i="35" s="1"/>
  <c r="H35" i="35"/>
  <c r="J35" i="35" s="1"/>
  <c r="N35" i="35" s="1"/>
  <c r="H36" i="35"/>
  <c r="J36" i="35" s="1"/>
  <c r="M36" i="35" s="1"/>
  <c r="AG36" i="35" s="1"/>
  <c r="H37" i="35"/>
  <c r="J37" i="35" s="1"/>
  <c r="N37" i="35" s="1"/>
  <c r="H38" i="35"/>
  <c r="H39" i="35"/>
  <c r="H40" i="35"/>
  <c r="J40" i="35" s="1"/>
  <c r="N40" i="35" s="1"/>
  <c r="H41" i="35"/>
  <c r="J41" i="35" s="1"/>
  <c r="N41" i="35" s="1"/>
  <c r="H42" i="35"/>
  <c r="J42" i="35" s="1"/>
  <c r="H43" i="35"/>
  <c r="J43" i="35" s="1"/>
  <c r="M43" i="35" s="1"/>
  <c r="H44" i="35"/>
  <c r="J44" i="35" s="1"/>
  <c r="M44" i="35" s="1"/>
  <c r="H45" i="35"/>
  <c r="J45" i="35" s="1"/>
  <c r="N45" i="35" s="1"/>
  <c r="H46" i="35"/>
  <c r="H47" i="35"/>
  <c r="J47" i="35" s="1"/>
  <c r="H48" i="35"/>
  <c r="H49" i="35"/>
  <c r="J49" i="35" s="1"/>
  <c r="M49" i="35" s="1"/>
  <c r="H50" i="35"/>
  <c r="J50" i="35" s="1"/>
  <c r="H51" i="35"/>
  <c r="J51" i="35" s="1"/>
  <c r="M51" i="35" s="1"/>
  <c r="H52" i="35"/>
  <c r="J52" i="35" s="1"/>
  <c r="M52" i="35" s="1"/>
  <c r="AG52" i="35" s="1"/>
  <c r="H53" i="35"/>
  <c r="J53" i="35" s="1"/>
  <c r="L53" i="35" s="1"/>
  <c r="H54" i="35"/>
  <c r="J54" i="35" s="1"/>
  <c r="H55" i="35"/>
  <c r="J55" i="35" s="1"/>
  <c r="H56" i="35"/>
  <c r="J56" i="35" s="1"/>
  <c r="H57" i="35"/>
  <c r="J57" i="35" s="1"/>
  <c r="H58" i="35"/>
  <c r="J58" i="35" s="1"/>
  <c r="L58" i="35" s="1"/>
  <c r="H59" i="35"/>
  <c r="J59" i="35" s="1"/>
  <c r="H60" i="35"/>
  <c r="J60" i="35" s="1"/>
  <c r="H61" i="35"/>
  <c r="H62" i="35"/>
  <c r="J62" i="35" s="1"/>
  <c r="H63" i="35"/>
  <c r="J63" i="35" s="1"/>
  <c r="H64" i="35"/>
  <c r="J64" i="35" s="1"/>
  <c r="H65" i="35"/>
  <c r="J65" i="35" s="1"/>
  <c r="M65" i="35" s="1"/>
  <c r="H66" i="35"/>
  <c r="J66" i="35" s="1"/>
  <c r="N66" i="35" s="1"/>
  <c r="H67" i="35"/>
  <c r="J67" i="35" s="1"/>
  <c r="M67" i="35" s="1"/>
  <c r="H68" i="35"/>
  <c r="J68" i="35" s="1"/>
  <c r="M68" i="35" s="1"/>
  <c r="H69" i="35"/>
  <c r="J69" i="35" s="1"/>
  <c r="M69" i="35" s="1"/>
  <c r="H70" i="35"/>
  <c r="J70" i="35" s="1"/>
  <c r="H71" i="35"/>
  <c r="J71" i="35" s="1"/>
  <c r="L71" i="35" s="1"/>
  <c r="H72" i="35"/>
  <c r="J72" i="35" s="1"/>
  <c r="H73" i="35"/>
  <c r="J73" i="35" s="1"/>
  <c r="L73" i="35" s="1"/>
  <c r="H74" i="35"/>
  <c r="J74" i="35" s="1"/>
  <c r="M74" i="35" s="1"/>
  <c r="H75" i="35"/>
  <c r="J75" i="35" s="1"/>
  <c r="L75" i="35" s="1"/>
  <c r="H76" i="35"/>
  <c r="J76" i="35" s="1"/>
  <c r="H77" i="35"/>
  <c r="J77" i="35" s="1"/>
  <c r="H78" i="35"/>
  <c r="J78" i="35" s="1"/>
  <c r="H79" i="35"/>
  <c r="J79" i="35" s="1"/>
  <c r="N79" i="35" s="1"/>
  <c r="H80" i="35"/>
  <c r="J80" i="35" s="1"/>
  <c r="H81" i="35"/>
  <c r="J81" i="35" s="1"/>
  <c r="H82" i="35"/>
  <c r="J82" i="35" s="1"/>
  <c r="Z82" i="35" s="1"/>
  <c r="AZ82" i="35" s="1"/>
  <c r="H83" i="35"/>
  <c r="J83" i="35" s="1"/>
  <c r="H84" i="35"/>
  <c r="J84" i="35" s="1"/>
  <c r="H85" i="35"/>
  <c r="J85" i="35" s="1"/>
  <c r="M85" i="35" s="1"/>
  <c r="H86" i="35"/>
  <c r="J86" i="35" s="1"/>
  <c r="H87" i="35"/>
  <c r="H88" i="35"/>
  <c r="J88" i="35" s="1"/>
  <c r="N88" i="35" s="1"/>
  <c r="H89" i="35"/>
  <c r="J89" i="35" s="1"/>
  <c r="N89" i="35" s="1"/>
  <c r="H90" i="35"/>
  <c r="J90" i="35" s="1"/>
  <c r="H91" i="35"/>
  <c r="J91" i="35" s="1"/>
  <c r="N91" i="35" s="1"/>
  <c r="H92" i="35"/>
  <c r="J92" i="35" s="1"/>
  <c r="H93" i="35"/>
  <c r="J93" i="35" s="1"/>
  <c r="H94" i="35"/>
  <c r="H95" i="35"/>
  <c r="J95" i="35" s="1"/>
  <c r="H96" i="35"/>
  <c r="J96" i="35" s="1"/>
  <c r="H97" i="35"/>
  <c r="J97" i="35" s="1"/>
  <c r="H98" i="35"/>
  <c r="J98" i="35" s="1"/>
  <c r="H99" i="35"/>
  <c r="J99" i="35" s="1"/>
  <c r="H100" i="35"/>
  <c r="J100" i="35" s="1"/>
  <c r="H101" i="35"/>
  <c r="H102" i="35"/>
  <c r="J102" i="35" s="1"/>
  <c r="H103" i="35"/>
  <c r="H104" i="35"/>
  <c r="J104" i="35" s="1"/>
  <c r="L104" i="35" s="1"/>
  <c r="H105" i="35"/>
  <c r="J105" i="35" s="1"/>
  <c r="H106" i="35"/>
  <c r="J106" i="35" s="1"/>
  <c r="M106" i="35" s="1"/>
  <c r="H107" i="35"/>
  <c r="J107" i="35" s="1"/>
  <c r="H108" i="35"/>
  <c r="H109" i="35"/>
  <c r="H110" i="35"/>
  <c r="J110" i="35" s="1"/>
  <c r="H111" i="35"/>
  <c r="J111" i="35" s="1"/>
  <c r="M111" i="35" s="1"/>
  <c r="H112" i="35"/>
  <c r="J112" i="35" s="1"/>
  <c r="H113" i="35"/>
  <c r="J113" i="35" s="1"/>
  <c r="N113" i="35" s="1"/>
  <c r="H114" i="35"/>
  <c r="J114" i="35"/>
  <c r="M114" i="35" s="1"/>
  <c r="H115" i="35"/>
  <c r="J115" i="35" s="1"/>
  <c r="H116" i="35"/>
  <c r="J116" i="35" s="1"/>
  <c r="H117" i="35"/>
  <c r="H118" i="35"/>
  <c r="J118" i="35" s="1"/>
  <c r="H119" i="35"/>
  <c r="J119" i="35" s="1"/>
  <c r="M119" i="35" s="1"/>
  <c r="H120" i="35"/>
  <c r="J120" i="35" s="1"/>
  <c r="H121" i="35"/>
  <c r="J121" i="35"/>
  <c r="L121" i="35" s="1"/>
  <c r="H122" i="35"/>
  <c r="J122" i="35" s="1"/>
  <c r="H123" i="35"/>
  <c r="H124" i="35"/>
  <c r="J124" i="35" s="1"/>
  <c r="H125" i="35"/>
  <c r="H126" i="35"/>
  <c r="J126" i="35" s="1"/>
  <c r="H127" i="35"/>
  <c r="J127" i="35" s="1"/>
  <c r="H128" i="35"/>
  <c r="J128" i="35" s="1"/>
  <c r="H129" i="35"/>
  <c r="J129" i="35" s="1"/>
  <c r="H2" i="35"/>
  <c r="J2" i="35" s="1"/>
  <c r="E3" i="35"/>
  <c r="E4" i="35"/>
  <c r="AX4" i="35" s="1"/>
  <c r="E5" i="35"/>
  <c r="E6" i="35"/>
  <c r="AX6" i="35" s="1"/>
  <c r="E7" i="35"/>
  <c r="AX7" i="35" s="1"/>
  <c r="E8" i="35"/>
  <c r="E9" i="35"/>
  <c r="AX9" i="35" s="1"/>
  <c r="E10" i="35"/>
  <c r="AX10" i="35" s="1"/>
  <c r="E11" i="35"/>
  <c r="E12" i="35"/>
  <c r="F12" i="35" s="1"/>
  <c r="G12" i="35" s="1"/>
  <c r="E13" i="35"/>
  <c r="AX13" i="35" s="1"/>
  <c r="E14" i="35"/>
  <c r="AX14" i="35" s="1"/>
  <c r="E15" i="35"/>
  <c r="AX15" i="35" s="1"/>
  <c r="E16" i="35"/>
  <c r="F16" i="35" s="1"/>
  <c r="G16" i="35" s="1"/>
  <c r="E17" i="35"/>
  <c r="F17" i="35" s="1"/>
  <c r="G17" i="35" s="1"/>
  <c r="E18" i="35"/>
  <c r="F18" i="35" s="1"/>
  <c r="G18" i="35" s="1"/>
  <c r="E19" i="35"/>
  <c r="AH19" i="35" s="1"/>
  <c r="E20" i="35"/>
  <c r="AX20" i="35" s="1"/>
  <c r="E21" i="35"/>
  <c r="AX21" i="35" s="1"/>
  <c r="E22" i="35"/>
  <c r="AX22" i="35" s="1"/>
  <c r="E23" i="35"/>
  <c r="AX23" i="35" s="1"/>
  <c r="E24" i="35"/>
  <c r="AX24" i="35" s="1"/>
  <c r="E25" i="35"/>
  <c r="E26" i="35"/>
  <c r="E27" i="35"/>
  <c r="F27" i="35" s="1"/>
  <c r="G27" i="35" s="1"/>
  <c r="E28" i="35"/>
  <c r="E29" i="35"/>
  <c r="E30" i="35"/>
  <c r="E31" i="35"/>
  <c r="F31" i="35" s="1"/>
  <c r="G31" i="35" s="1"/>
  <c r="AB31" i="35" s="1"/>
  <c r="E32" i="35"/>
  <c r="AX32" i="35" s="1"/>
  <c r="E33" i="35"/>
  <c r="E34" i="35"/>
  <c r="AX34" i="35" s="1"/>
  <c r="E35" i="35"/>
  <c r="E36" i="35"/>
  <c r="AH36" i="35" s="1"/>
  <c r="E37" i="35"/>
  <c r="F37" i="35" s="1"/>
  <c r="G37" i="35" s="1"/>
  <c r="E38" i="35"/>
  <c r="AX38" i="35" s="1"/>
  <c r="E39" i="35"/>
  <c r="AX39" i="35" s="1"/>
  <c r="E40" i="35"/>
  <c r="AX40" i="35" s="1"/>
  <c r="E41" i="35"/>
  <c r="E42" i="35"/>
  <c r="E43" i="35"/>
  <c r="AH43" i="35" s="1"/>
  <c r="E44" i="35"/>
  <c r="AX44" i="35" s="1"/>
  <c r="E45" i="35"/>
  <c r="AX45" i="35" s="1"/>
  <c r="E46" i="35"/>
  <c r="F46" i="35" s="1"/>
  <c r="G46" i="35" s="1"/>
  <c r="E47" i="35"/>
  <c r="F47" i="35" s="1"/>
  <c r="G47" i="35" s="1"/>
  <c r="Z47" i="35" s="1"/>
  <c r="AZ47" i="35" s="1"/>
  <c r="E48" i="35"/>
  <c r="AH48" i="35" s="1"/>
  <c r="E49" i="35"/>
  <c r="AX49" i="35" s="1"/>
  <c r="E50" i="35"/>
  <c r="F50" i="35" s="1"/>
  <c r="G50" i="35" s="1"/>
  <c r="E51" i="35"/>
  <c r="AH51" i="35" s="1"/>
  <c r="E52" i="35"/>
  <c r="AX52" i="35" s="1"/>
  <c r="E53" i="35"/>
  <c r="F53" i="35" s="1"/>
  <c r="G53" i="35" s="1"/>
  <c r="AA53" i="35" s="1"/>
  <c r="E54" i="35"/>
  <c r="E55" i="35"/>
  <c r="AX55" i="35" s="1"/>
  <c r="E56" i="35"/>
  <c r="E57" i="35"/>
  <c r="AX57" i="35" s="1"/>
  <c r="E58" i="35"/>
  <c r="AX58" i="35" s="1"/>
  <c r="E59" i="35"/>
  <c r="AX59" i="35" s="1"/>
  <c r="E60" i="35"/>
  <c r="AX60" i="35" s="1"/>
  <c r="E61" i="35"/>
  <c r="AX61" i="35" s="1"/>
  <c r="E62" i="35"/>
  <c r="AX62" i="35" s="1"/>
  <c r="E63" i="35"/>
  <c r="AH63" i="35" s="1"/>
  <c r="E64" i="35"/>
  <c r="AX64" i="35" s="1"/>
  <c r="E65" i="35"/>
  <c r="AX65" i="35" s="1"/>
  <c r="E66" i="35"/>
  <c r="E67" i="35"/>
  <c r="E68" i="35"/>
  <c r="AX68" i="35" s="1"/>
  <c r="E69" i="35"/>
  <c r="AX69" i="35" s="1"/>
  <c r="E70" i="35"/>
  <c r="AX70" i="35" s="1"/>
  <c r="E71" i="35"/>
  <c r="AX71" i="35" s="1"/>
  <c r="E72" i="35"/>
  <c r="E73" i="35"/>
  <c r="AX73" i="35" s="1"/>
  <c r="E74" i="35"/>
  <c r="E75" i="35"/>
  <c r="AX75" i="35" s="1"/>
  <c r="E76" i="35"/>
  <c r="AX76" i="35" s="1"/>
  <c r="E77" i="35"/>
  <c r="E78" i="35"/>
  <c r="E79" i="35"/>
  <c r="E80" i="35"/>
  <c r="E81" i="35"/>
  <c r="AX81" i="35" s="1"/>
  <c r="E82" i="35"/>
  <c r="AX82" i="35" s="1"/>
  <c r="E83" i="35"/>
  <c r="AX83" i="35" s="1"/>
  <c r="E84" i="35"/>
  <c r="AX84" i="35" s="1"/>
  <c r="E85" i="35"/>
  <c r="AX85" i="35" s="1"/>
  <c r="E86" i="35"/>
  <c r="E87" i="35"/>
  <c r="AX87" i="35" s="1"/>
  <c r="E88" i="35"/>
  <c r="AX88" i="35" s="1"/>
  <c r="E89" i="35"/>
  <c r="AX89" i="35" s="1"/>
  <c r="E90" i="35"/>
  <c r="E91" i="35"/>
  <c r="AX91" i="35" s="1"/>
  <c r="E92" i="35"/>
  <c r="AX92" i="35" s="1"/>
  <c r="E93" i="35"/>
  <c r="E94" i="35"/>
  <c r="AX94" i="35" s="1"/>
  <c r="E95" i="35"/>
  <c r="E96" i="35"/>
  <c r="AX96" i="35" s="1"/>
  <c r="E97" i="35"/>
  <c r="E98" i="35"/>
  <c r="E99" i="35"/>
  <c r="AX99" i="35" s="1"/>
  <c r="E100" i="35"/>
  <c r="AX100" i="35" s="1"/>
  <c r="E101" i="35"/>
  <c r="E102" i="35"/>
  <c r="AX102" i="35" s="1"/>
  <c r="E103" i="35"/>
  <c r="AX103" i="35" s="1"/>
  <c r="E104" i="35"/>
  <c r="AX104" i="35" s="1"/>
  <c r="E105" i="35"/>
  <c r="E106" i="35"/>
  <c r="E107" i="35"/>
  <c r="AX107" i="35" s="1"/>
  <c r="E108" i="35"/>
  <c r="AX108" i="35" s="1"/>
  <c r="E109" i="35"/>
  <c r="E110" i="35"/>
  <c r="AX110" i="35" s="1"/>
  <c r="E111" i="35"/>
  <c r="AX111" i="35" s="1"/>
  <c r="E112" i="35"/>
  <c r="E113" i="35"/>
  <c r="E114" i="35"/>
  <c r="AX114" i="35" s="1"/>
  <c r="E115" i="35"/>
  <c r="AX115" i="35" s="1"/>
  <c r="E116" i="35"/>
  <c r="AX116" i="35" s="1"/>
  <c r="E117" i="35"/>
  <c r="AX117" i="35" s="1"/>
  <c r="E118" i="35"/>
  <c r="E119" i="35"/>
  <c r="E120" i="35"/>
  <c r="AX120" i="35" s="1"/>
  <c r="E121" i="35"/>
  <c r="E122" i="35"/>
  <c r="E123" i="35"/>
  <c r="E124" i="35"/>
  <c r="AX124" i="35" s="1"/>
  <c r="E125" i="35"/>
  <c r="E126" i="35"/>
  <c r="E127" i="35"/>
  <c r="E128" i="35"/>
  <c r="E129" i="35"/>
  <c r="AX129" i="35" s="1"/>
  <c r="E2" i="35"/>
  <c r="AE145" i="35" a="1"/>
  <c r="AE145" i="35" s="1"/>
  <c r="AE144" i="35" a="1"/>
  <c r="AE144" i="35" s="1"/>
  <c r="AE143" i="35" a="1"/>
  <c r="AE143" i="35" s="1"/>
  <c r="AE142" i="35" a="1"/>
  <c r="AE142" i="35" s="1"/>
  <c r="AE141" i="35" a="1"/>
  <c r="AE141" i="35" s="1"/>
  <c r="AE140" i="35" a="1"/>
  <c r="AE140" i="35" s="1"/>
  <c r="AE139" i="35" a="1"/>
  <c r="AE139" i="35" s="1"/>
  <c r="AE138" i="35" a="1"/>
  <c r="AE138" i="35" s="1"/>
  <c r="AE137" i="35" a="1"/>
  <c r="AE137" i="35" s="1"/>
  <c r="AE136" i="35" a="1"/>
  <c r="AE136" i="35" s="1"/>
  <c r="AE135" i="35" a="1"/>
  <c r="AE135" i="35" s="1"/>
  <c r="AE134" i="35" a="1"/>
  <c r="AE134" i="35" s="1"/>
  <c r="AE133" i="35" a="1"/>
  <c r="AE133" i="35" s="1"/>
  <c r="AE132" i="35" a="1"/>
  <c r="AE132" i="35" s="1"/>
  <c r="AE131" i="35" a="1"/>
  <c r="AE131" i="35" s="1"/>
  <c r="AE130" i="35" a="1"/>
  <c r="AE130" i="35" s="1"/>
  <c r="AT129" i="35"/>
  <c r="AR129" i="35"/>
  <c r="AO129" i="35"/>
  <c r="AT128" i="35"/>
  <c r="AR128" i="35"/>
  <c r="AO128" i="35"/>
  <c r="AT127" i="35"/>
  <c r="AR127" i="35"/>
  <c r="AO127" i="35"/>
  <c r="N127" i="35"/>
  <c r="AT126" i="35"/>
  <c r="AR126" i="35"/>
  <c r="AO126" i="35"/>
  <c r="AT125" i="35"/>
  <c r="AR125" i="35"/>
  <c r="AO125" i="35"/>
  <c r="J125" i="35"/>
  <c r="AT124" i="35"/>
  <c r="AR124" i="35"/>
  <c r="AO124" i="35"/>
  <c r="AT123" i="35"/>
  <c r="AR123" i="35"/>
  <c r="AO123" i="35"/>
  <c r="J123" i="35"/>
  <c r="N123" i="35" s="1"/>
  <c r="AT122" i="35"/>
  <c r="AR122" i="35"/>
  <c r="AO122" i="35"/>
  <c r="AT121" i="35"/>
  <c r="AR121" i="35"/>
  <c r="AO121" i="35"/>
  <c r="AT120" i="35"/>
  <c r="AR120" i="35"/>
  <c r="AO120" i="35"/>
  <c r="M120" i="35"/>
  <c r="AT119" i="35"/>
  <c r="AR119" i="35"/>
  <c r="AO119" i="35"/>
  <c r="D119" i="35"/>
  <c r="AT118" i="35"/>
  <c r="AR118" i="35"/>
  <c r="AO118" i="35"/>
  <c r="AT117" i="35"/>
  <c r="AR117" i="35"/>
  <c r="AO117" i="35"/>
  <c r="J117" i="35"/>
  <c r="AT116" i="35"/>
  <c r="AR116" i="35"/>
  <c r="AO116" i="35"/>
  <c r="AT115" i="35"/>
  <c r="AR115" i="35"/>
  <c r="AO115" i="35"/>
  <c r="AT114" i="35"/>
  <c r="AR114" i="35"/>
  <c r="AO114" i="35"/>
  <c r="F114" i="35"/>
  <c r="G114" i="35" s="1"/>
  <c r="AT113" i="35"/>
  <c r="AR113" i="35"/>
  <c r="AO113" i="35"/>
  <c r="AT112" i="35"/>
  <c r="AR112" i="35"/>
  <c r="AO112" i="35"/>
  <c r="AT111" i="35"/>
  <c r="AR111" i="35"/>
  <c r="AO111" i="35"/>
  <c r="F111" i="35"/>
  <c r="G111" i="35" s="1"/>
  <c r="V111" i="35" s="1"/>
  <c r="AY111" i="35" s="1"/>
  <c r="AT110" i="35"/>
  <c r="AR110" i="35"/>
  <c r="AO110" i="35"/>
  <c r="AT109" i="35"/>
  <c r="AR109" i="35"/>
  <c r="AO109" i="35"/>
  <c r="J109" i="35"/>
  <c r="L109" i="35" s="1"/>
  <c r="AT108" i="35"/>
  <c r="AR108" i="35"/>
  <c r="AO108" i="35"/>
  <c r="J108" i="35"/>
  <c r="N108" i="35" s="1"/>
  <c r="AT107" i="35"/>
  <c r="AR107" i="35"/>
  <c r="AO107" i="35"/>
  <c r="AT106" i="35"/>
  <c r="AR106" i="35"/>
  <c r="AO106" i="35"/>
  <c r="AT105" i="35"/>
  <c r="AR105" i="35"/>
  <c r="AO105" i="35"/>
  <c r="AT104" i="35"/>
  <c r="AR104" i="35"/>
  <c r="AO104" i="35"/>
  <c r="AT103" i="35"/>
  <c r="AR103" i="35"/>
  <c r="AO103" i="35"/>
  <c r="J103" i="35"/>
  <c r="AT102" i="35"/>
  <c r="AR102" i="35"/>
  <c r="AO102" i="35"/>
  <c r="AT101" i="35"/>
  <c r="AR101" i="35"/>
  <c r="AO101" i="35"/>
  <c r="J101" i="35"/>
  <c r="L101" i="35" s="1"/>
  <c r="AT100" i="35"/>
  <c r="AR100" i="35"/>
  <c r="AO100" i="35"/>
  <c r="AT99" i="35"/>
  <c r="AR99" i="35"/>
  <c r="AO99" i="35"/>
  <c r="AT98" i="35"/>
  <c r="AR98" i="35"/>
  <c r="AO98" i="35"/>
  <c r="AT97" i="35"/>
  <c r="AR97" i="35"/>
  <c r="AO97" i="35"/>
  <c r="AT96" i="35"/>
  <c r="AR96" i="35"/>
  <c r="AO96" i="35"/>
  <c r="AT95" i="35"/>
  <c r="AR95" i="35"/>
  <c r="AO95" i="35"/>
  <c r="AT94" i="35"/>
  <c r="AR94" i="35"/>
  <c r="AO94" i="35"/>
  <c r="J94" i="35"/>
  <c r="AT93" i="35"/>
  <c r="AR93" i="35"/>
  <c r="AO93" i="35"/>
  <c r="M93" i="35"/>
  <c r="AT92" i="35"/>
  <c r="AR92" i="35"/>
  <c r="AO92" i="35"/>
  <c r="F92" i="35"/>
  <c r="G92" i="35" s="1"/>
  <c r="AT91" i="35"/>
  <c r="AR91" i="35"/>
  <c r="AO91" i="35"/>
  <c r="AT90" i="35"/>
  <c r="AR90" i="35"/>
  <c r="AO90" i="35"/>
  <c r="AT89" i="35"/>
  <c r="AR89" i="35"/>
  <c r="AO89" i="35"/>
  <c r="AT88" i="35"/>
  <c r="AR88" i="35"/>
  <c r="AO88" i="35"/>
  <c r="AT87" i="35"/>
  <c r="AR87" i="35"/>
  <c r="AO87" i="35"/>
  <c r="J87" i="35"/>
  <c r="AT86" i="35"/>
  <c r="AR86" i="35"/>
  <c r="AO86" i="35"/>
  <c r="AT85" i="35"/>
  <c r="AR85" i="35"/>
  <c r="AO85" i="35"/>
  <c r="AT84" i="35"/>
  <c r="AR84" i="35"/>
  <c r="AO84" i="35"/>
  <c r="AT83" i="35"/>
  <c r="AR83" i="35"/>
  <c r="AO83" i="35"/>
  <c r="AT82" i="35"/>
  <c r="AR82" i="35"/>
  <c r="AO82" i="35"/>
  <c r="AT81" i="35"/>
  <c r="AR81" i="35"/>
  <c r="AO81" i="35"/>
  <c r="AT80" i="35"/>
  <c r="AR80" i="35"/>
  <c r="AO80" i="35"/>
  <c r="AT79" i="35"/>
  <c r="AR79" i="35"/>
  <c r="AO79" i="35"/>
  <c r="AT78" i="35"/>
  <c r="AR78" i="35"/>
  <c r="AO78" i="35"/>
  <c r="AT77" i="35"/>
  <c r="AR77" i="35"/>
  <c r="AO77" i="35"/>
  <c r="AT76" i="35"/>
  <c r="AR76" i="35"/>
  <c r="AO76" i="35"/>
  <c r="AT75" i="35"/>
  <c r="AR75" i="35"/>
  <c r="AO75" i="35"/>
  <c r="F75" i="35"/>
  <c r="G75" i="35" s="1"/>
  <c r="AA75" i="35" s="1"/>
  <c r="AT74" i="35"/>
  <c r="AR74" i="35"/>
  <c r="AO74" i="35"/>
  <c r="AT73" i="35"/>
  <c r="AR73" i="35"/>
  <c r="AO73" i="35"/>
  <c r="AT72" i="35"/>
  <c r="AR72" i="35"/>
  <c r="AO72" i="35"/>
  <c r="AT71" i="35"/>
  <c r="AR71" i="35"/>
  <c r="AO71" i="35"/>
  <c r="F71" i="35"/>
  <c r="G71" i="35" s="1"/>
  <c r="AT70" i="35"/>
  <c r="AR70" i="35"/>
  <c r="AO70" i="35"/>
  <c r="AT69" i="35"/>
  <c r="AR69" i="35"/>
  <c r="AO69" i="35"/>
  <c r="AT68" i="35"/>
  <c r="AR68" i="35"/>
  <c r="AO68" i="35"/>
  <c r="AT67" i="35"/>
  <c r="AR67" i="35"/>
  <c r="AO67" i="35"/>
  <c r="AT66" i="35"/>
  <c r="AR66" i="35"/>
  <c r="AO66" i="35"/>
  <c r="AT65" i="35"/>
  <c r="AT64" i="35"/>
  <c r="F64" i="35"/>
  <c r="G64" i="35" s="1"/>
  <c r="D64" i="35"/>
  <c r="AT63" i="35"/>
  <c r="D63" i="35"/>
  <c r="AT62" i="35"/>
  <c r="M62" i="35"/>
  <c r="D62" i="35"/>
  <c r="AT61" i="35"/>
  <c r="J61" i="35"/>
  <c r="M61" i="35" s="1"/>
  <c r="AT60" i="35"/>
  <c r="AT59" i="35"/>
  <c r="AH59" i="35"/>
  <c r="F59" i="35"/>
  <c r="G59" i="35" s="1"/>
  <c r="Y59" i="35" s="1"/>
  <c r="A59" i="35"/>
  <c r="AT58" i="35"/>
  <c r="AT57" i="35"/>
  <c r="AT56" i="35"/>
  <c r="AT55" i="35"/>
  <c r="F55" i="35"/>
  <c r="G55" i="35" s="1"/>
  <c r="AT54" i="35"/>
  <c r="AT53" i="35"/>
  <c r="AT52" i="35"/>
  <c r="AT51" i="35"/>
  <c r="A51" i="35"/>
  <c r="AT50" i="35"/>
  <c r="AT49" i="35"/>
  <c r="AJ49" i="35"/>
  <c r="AL49" i="35" s="1"/>
  <c r="AT48" i="35"/>
  <c r="AJ48" i="35"/>
  <c r="AL48" i="35" s="1"/>
  <c r="J48" i="35"/>
  <c r="F48" i="35"/>
  <c r="G48" i="35" s="1"/>
  <c r="D48" i="35"/>
  <c r="AT47" i="35"/>
  <c r="AJ47" i="35"/>
  <c r="AL47" i="35" s="1"/>
  <c r="L47" i="35"/>
  <c r="D47" i="35"/>
  <c r="AT46" i="35"/>
  <c r="AJ46" i="35"/>
  <c r="AL46" i="35" s="1"/>
  <c r="J46" i="35"/>
  <c r="D46" i="35"/>
  <c r="AT45" i="35"/>
  <c r="AJ45" i="35"/>
  <c r="AL45" i="35" s="1"/>
  <c r="AT44" i="35"/>
  <c r="AJ44" i="35"/>
  <c r="AL44" i="35" s="1"/>
  <c r="AT43" i="35"/>
  <c r="AJ43" i="35"/>
  <c r="AL43" i="35" s="1"/>
  <c r="AT42" i="35"/>
  <c r="AJ42" i="35"/>
  <c r="AL42" i="35" s="1"/>
  <c r="F42" i="35"/>
  <c r="G42" i="35" s="1"/>
  <c r="AT41" i="35"/>
  <c r="AJ41" i="35"/>
  <c r="AK41" i="35" s="1"/>
  <c r="AT40" i="35"/>
  <c r="AJ40" i="35"/>
  <c r="AK40" i="35" s="1"/>
  <c r="AT39" i="35"/>
  <c r="AJ39" i="35"/>
  <c r="AK39" i="35" s="1"/>
  <c r="J39" i="35"/>
  <c r="F39" i="35"/>
  <c r="G39" i="35" s="1"/>
  <c r="Q39" i="35" s="1"/>
  <c r="BA39" i="35" s="1"/>
  <c r="D39" i="35"/>
  <c r="A39" i="35"/>
  <c r="AT38" i="35"/>
  <c r="AJ38" i="35"/>
  <c r="AK38" i="35" s="1"/>
  <c r="J38" i="35"/>
  <c r="M38" i="35" s="1"/>
  <c r="AG38" i="35" s="1"/>
  <c r="AT37" i="35"/>
  <c r="AJ37" i="35"/>
  <c r="AK37" i="35" s="1"/>
  <c r="AT36" i="35"/>
  <c r="AJ36" i="35"/>
  <c r="AK36" i="35" s="1"/>
  <c r="D36" i="35"/>
  <c r="AT35" i="35"/>
  <c r="AJ35" i="35"/>
  <c r="AK35" i="35" s="1"/>
  <c r="F35" i="35"/>
  <c r="G35" i="35" s="1"/>
  <c r="AT34" i="35"/>
  <c r="AJ34" i="35"/>
  <c r="AK34" i="35" s="1"/>
  <c r="AT33" i="35"/>
  <c r="AT32" i="35"/>
  <c r="J32" i="35"/>
  <c r="AT31" i="35"/>
  <c r="AT30" i="35"/>
  <c r="AT29" i="35"/>
  <c r="AH29" i="35"/>
  <c r="AT28" i="35"/>
  <c r="AT27" i="35"/>
  <c r="AT26" i="35"/>
  <c r="AT25" i="35"/>
  <c r="AO25" i="35"/>
  <c r="AT24" i="35"/>
  <c r="AO24" i="35"/>
  <c r="J24" i="35"/>
  <c r="N24" i="35" s="1"/>
  <c r="AT23" i="35"/>
  <c r="AO23" i="35"/>
  <c r="A23" i="35"/>
  <c r="AT22" i="35"/>
  <c r="AO22" i="35"/>
  <c r="AT21" i="35"/>
  <c r="AO21" i="35"/>
  <c r="AT20" i="35"/>
  <c r="AO20" i="35"/>
  <c r="AT19" i="35"/>
  <c r="AO19" i="35"/>
  <c r="J19" i="35"/>
  <c r="N19" i="35" s="1"/>
  <c r="AT18" i="35"/>
  <c r="AO18" i="35"/>
  <c r="AT17" i="35"/>
  <c r="AO17" i="35"/>
  <c r="AT16" i="35"/>
  <c r="AO16" i="35"/>
  <c r="J16" i="35"/>
  <c r="L16" i="35" s="1"/>
  <c r="AT15" i="35"/>
  <c r="AO15" i="35"/>
  <c r="AT14" i="35"/>
  <c r="AO14" i="35"/>
  <c r="AT13" i="35"/>
  <c r="AO13" i="35"/>
  <c r="F13" i="35"/>
  <c r="G13" i="35" s="1"/>
  <c r="AT12" i="35"/>
  <c r="AO12" i="35"/>
  <c r="AT11" i="35"/>
  <c r="AO11" i="35"/>
  <c r="F11" i="35"/>
  <c r="G11" i="35" s="1"/>
  <c r="A11" i="35"/>
  <c r="AT10" i="35"/>
  <c r="AO10" i="35"/>
  <c r="AT9" i="35"/>
  <c r="AO9" i="35"/>
  <c r="AT8" i="35"/>
  <c r="AO8" i="35"/>
  <c r="D8" i="35"/>
  <c r="AT7" i="35"/>
  <c r="AO7" i="35"/>
  <c r="A7" i="35"/>
  <c r="AT6" i="35"/>
  <c r="AO6" i="35"/>
  <c r="D6" i="35"/>
  <c r="AT5" i="35"/>
  <c r="AO5" i="35"/>
  <c r="F5" i="35"/>
  <c r="G5" i="35" s="1"/>
  <c r="AT4" i="35"/>
  <c r="AO4" i="35"/>
  <c r="AT3" i="35"/>
  <c r="AO3" i="35"/>
  <c r="AT2" i="35"/>
  <c r="AO2" i="35"/>
  <c r="AC2" i="35"/>
  <c r="F2" i="35"/>
  <c r="G2" i="35" s="1"/>
  <c r="A2" i="35"/>
  <c r="H3" i="34"/>
  <c r="J3" i="34" s="1"/>
  <c r="H4" i="34"/>
  <c r="J4" i="34" s="1"/>
  <c r="H5" i="34"/>
  <c r="J5" i="34" s="1"/>
  <c r="H6" i="34"/>
  <c r="J6" i="34" s="1"/>
  <c r="H7" i="34"/>
  <c r="H8" i="34"/>
  <c r="J8" i="34" s="1"/>
  <c r="H9" i="34"/>
  <c r="J9" i="34" s="1"/>
  <c r="H10" i="34"/>
  <c r="H11" i="34"/>
  <c r="J11" i="34" s="1"/>
  <c r="H12" i="34"/>
  <c r="J12" i="34" s="1"/>
  <c r="H13" i="34"/>
  <c r="J13" i="34" s="1"/>
  <c r="H14" i="34"/>
  <c r="J14" i="34" s="1"/>
  <c r="H15" i="34"/>
  <c r="J15" i="34" s="1"/>
  <c r="M15" i="34" s="1"/>
  <c r="H16" i="34"/>
  <c r="J16" i="34" s="1"/>
  <c r="L16" i="34" s="1"/>
  <c r="H17" i="34"/>
  <c r="J17" i="34" s="1"/>
  <c r="H18" i="34"/>
  <c r="J18" i="34" s="1"/>
  <c r="M18" i="34" s="1"/>
  <c r="H19" i="34"/>
  <c r="J19" i="34" s="1"/>
  <c r="L19" i="34" s="1"/>
  <c r="H20" i="34"/>
  <c r="H21" i="34"/>
  <c r="J21" i="34" s="1"/>
  <c r="L21" i="34" s="1"/>
  <c r="H22" i="34"/>
  <c r="J22" i="34" s="1"/>
  <c r="H23" i="34"/>
  <c r="H24" i="34"/>
  <c r="H25" i="34"/>
  <c r="J25" i="34" s="1"/>
  <c r="H26" i="34"/>
  <c r="J26" i="34" s="1"/>
  <c r="N26" i="34" s="1"/>
  <c r="H27" i="34"/>
  <c r="J27" i="34" s="1"/>
  <c r="M27" i="34" s="1"/>
  <c r="H28" i="34"/>
  <c r="J28" i="34" s="1"/>
  <c r="M28" i="34" s="1"/>
  <c r="H29" i="34"/>
  <c r="J29" i="34" s="1"/>
  <c r="H30" i="34"/>
  <c r="H31" i="34"/>
  <c r="H32" i="34"/>
  <c r="J32" i="34" s="1"/>
  <c r="H33" i="34"/>
  <c r="J33" i="34" s="1"/>
  <c r="L33" i="34" s="1"/>
  <c r="H34" i="34"/>
  <c r="J34" i="34" s="1"/>
  <c r="N34" i="34" s="1"/>
  <c r="H35" i="34"/>
  <c r="H36" i="34"/>
  <c r="J36" i="34" s="1"/>
  <c r="N36" i="34" s="1"/>
  <c r="H37" i="34"/>
  <c r="J37" i="34" s="1"/>
  <c r="H38" i="34"/>
  <c r="H39" i="34"/>
  <c r="J39" i="34" s="1"/>
  <c r="N39" i="34" s="1"/>
  <c r="H40" i="34"/>
  <c r="J40" i="34" s="1"/>
  <c r="N40" i="34" s="1"/>
  <c r="H41" i="34"/>
  <c r="J41" i="34" s="1"/>
  <c r="H42" i="34"/>
  <c r="J42" i="34" s="1"/>
  <c r="H43" i="34"/>
  <c r="J43" i="34" s="1"/>
  <c r="M43" i="34" s="1"/>
  <c r="H44" i="34"/>
  <c r="J44" i="34" s="1"/>
  <c r="M44" i="34" s="1"/>
  <c r="AG44" i="34" s="1"/>
  <c r="H45" i="34"/>
  <c r="H46" i="34"/>
  <c r="J46" i="34" s="1"/>
  <c r="H47" i="34"/>
  <c r="H48" i="34"/>
  <c r="J48" i="34" s="1"/>
  <c r="H49" i="34"/>
  <c r="J49" i="34" s="1"/>
  <c r="H50" i="34"/>
  <c r="J50" i="34" s="1"/>
  <c r="M50" i="34" s="1"/>
  <c r="H51" i="34"/>
  <c r="H52" i="34"/>
  <c r="H53" i="34"/>
  <c r="J53" i="34" s="1"/>
  <c r="H54" i="34"/>
  <c r="J54" i="34" s="1"/>
  <c r="H55" i="34"/>
  <c r="J55" i="34" s="1"/>
  <c r="H56" i="34"/>
  <c r="J56" i="34" s="1"/>
  <c r="H57" i="34"/>
  <c r="J57" i="34" s="1"/>
  <c r="H58" i="34"/>
  <c r="J58" i="34" s="1"/>
  <c r="L58" i="34" s="1"/>
  <c r="H59" i="34"/>
  <c r="J59" i="34" s="1"/>
  <c r="H60" i="34"/>
  <c r="J60" i="34" s="1"/>
  <c r="L60" i="34" s="1"/>
  <c r="H61" i="34"/>
  <c r="J61" i="34" s="1"/>
  <c r="Y61" i="34" s="1"/>
  <c r="H62" i="34"/>
  <c r="H63" i="34"/>
  <c r="J63" i="34" s="1"/>
  <c r="H64" i="34"/>
  <c r="J64" i="34" s="1"/>
  <c r="H65" i="34"/>
  <c r="J65" i="34" s="1"/>
  <c r="H66" i="34"/>
  <c r="J66" i="34" s="1"/>
  <c r="H67" i="34"/>
  <c r="J67" i="34" s="1"/>
  <c r="H68" i="34"/>
  <c r="J68" i="34" s="1"/>
  <c r="L68" i="34" s="1"/>
  <c r="H69" i="34"/>
  <c r="J69" i="34" s="1"/>
  <c r="H70" i="34"/>
  <c r="J70" i="34" s="1"/>
  <c r="H71" i="34"/>
  <c r="J71" i="34" s="1"/>
  <c r="M71" i="34" s="1"/>
  <c r="H72" i="34"/>
  <c r="J72" i="34" s="1"/>
  <c r="H73" i="34"/>
  <c r="J73" i="34" s="1"/>
  <c r="M73" i="34" s="1"/>
  <c r="H74" i="34"/>
  <c r="J74" i="34" s="1"/>
  <c r="M74" i="34" s="1"/>
  <c r="H75" i="34"/>
  <c r="J75" i="34" s="1"/>
  <c r="H76" i="34"/>
  <c r="J76" i="34" s="1"/>
  <c r="L76" i="34" s="1"/>
  <c r="H77" i="34"/>
  <c r="H78" i="34"/>
  <c r="H79" i="34"/>
  <c r="J79" i="34" s="1"/>
  <c r="H80" i="34"/>
  <c r="H81" i="34"/>
  <c r="J81" i="34" s="1"/>
  <c r="H82" i="34"/>
  <c r="J82" i="34" s="1"/>
  <c r="N82" i="34" s="1"/>
  <c r="H83" i="34"/>
  <c r="J83" i="34" s="1"/>
  <c r="L83" i="34" s="1"/>
  <c r="H84" i="34"/>
  <c r="J84" i="34" s="1"/>
  <c r="N84" i="34" s="1"/>
  <c r="H85" i="34"/>
  <c r="H86" i="34"/>
  <c r="H87" i="34"/>
  <c r="J87" i="34" s="1"/>
  <c r="H88" i="34"/>
  <c r="J88" i="34" s="1"/>
  <c r="H89" i="34"/>
  <c r="J89" i="34" s="1"/>
  <c r="N89" i="34" s="1"/>
  <c r="H90" i="34"/>
  <c r="J90" i="34" s="1"/>
  <c r="N90" i="34" s="1"/>
  <c r="H91" i="34"/>
  <c r="J91" i="34" s="1"/>
  <c r="N91" i="34" s="1"/>
  <c r="H92" i="34"/>
  <c r="J92" i="34" s="1"/>
  <c r="H93" i="34"/>
  <c r="J93" i="34" s="1"/>
  <c r="H94" i="34"/>
  <c r="J94" i="34" s="1"/>
  <c r="H95" i="34"/>
  <c r="J95" i="34" s="1"/>
  <c r="M95" i="34" s="1"/>
  <c r="H96" i="34"/>
  <c r="J96" i="34" s="1"/>
  <c r="H97" i="34"/>
  <c r="H98" i="34"/>
  <c r="J98" i="34" s="1"/>
  <c r="N98" i="34" s="1"/>
  <c r="H99" i="34"/>
  <c r="J99" i="34" s="1"/>
  <c r="H100" i="34"/>
  <c r="J100" i="34" s="1"/>
  <c r="H101" i="34"/>
  <c r="J101" i="34" s="1"/>
  <c r="M101" i="34" s="1"/>
  <c r="H102" i="34"/>
  <c r="J102" i="34" s="1"/>
  <c r="M102" i="34" s="1"/>
  <c r="H103" i="34"/>
  <c r="J103" i="34" s="1"/>
  <c r="L103" i="34" s="1"/>
  <c r="H104" i="34"/>
  <c r="J104" i="34" s="1"/>
  <c r="L104" i="34" s="1"/>
  <c r="H105" i="34"/>
  <c r="J105" i="34" s="1"/>
  <c r="H106" i="34"/>
  <c r="J106" i="34" s="1"/>
  <c r="M106" i="34" s="1"/>
  <c r="H107" i="34"/>
  <c r="J107" i="34" s="1"/>
  <c r="N107" i="34" s="1"/>
  <c r="H108" i="34"/>
  <c r="J108" i="34" s="1"/>
  <c r="L108" i="34" s="1"/>
  <c r="H109" i="34"/>
  <c r="J109" i="34" s="1"/>
  <c r="M109" i="34" s="1"/>
  <c r="H110" i="34"/>
  <c r="J110" i="34" s="1"/>
  <c r="H111" i="34"/>
  <c r="J111" i="34" s="1"/>
  <c r="H112" i="34"/>
  <c r="J112" i="34" s="1"/>
  <c r="L112" i="34" s="1"/>
  <c r="H113" i="34"/>
  <c r="J113" i="34" s="1"/>
  <c r="H114" i="34"/>
  <c r="J114" i="34" s="1"/>
  <c r="L114" i="34" s="1"/>
  <c r="H115" i="34"/>
  <c r="J115" i="34" s="1"/>
  <c r="N115" i="34" s="1"/>
  <c r="H116" i="34"/>
  <c r="J116" i="34" s="1"/>
  <c r="M116" i="34" s="1"/>
  <c r="H117" i="34"/>
  <c r="J117" i="34" s="1"/>
  <c r="L117" i="34" s="1"/>
  <c r="H118" i="34"/>
  <c r="J118" i="34" s="1"/>
  <c r="H119" i="34"/>
  <c r="J119" i="34" s="1"/>
  <c r="H120" i="34"/>
  <c r="J120" i="34" s="1"/>
  <c r="L120" i="34" s="1"/>
  <c r="H121" i="34"/>
  <c r="J121" i="34" s="1"/>
  <c r="N121" i="34" s="1"/>
  <c r="H122" i="34"/>
  <c r="J122" i="34" s="1"/>
  <c r="L122" i="34" s="1"/>
  <c r="H123" i="34"/>
  <c r="J123" i="34" s="1"/>
  <c r="AA123" i="34" s="1"/>
  <c r="H124" i="34"/>
  <c r="J124" i="34" s="1"/>
  <c r="H125" i="34"/>
  <c r="J125" i="34" s="1"/>
  <c r="H126" i="34"/>
  <c r="J126" i="34" s="1"/>
  <c r="H127" i="34"/>
  <c r="J127" i="34" s="1"/>
  <c r="H128" i="34"/>
  <c r="H129" i="34"/>
  <c r="J129" i="34" s="1"/>
  <c r="H2" i="34"/>
  <c r="J2" i="34" s="1"/>
  <c r="N2" i="34" s="1"/>
  <c r="E3" i="34"/>
  <c r="AX3" i="34" s="1"/>
  <c r="E4" i="34"/>
  <c r="AX4" i="34" s="1"/>
  <c r="E5" i="34"/>
  <c r="E6" i="34"/>
  <c r="E7" i="34"/>
  <c r="AX7" i="34" s="1"/>
  <c r="E8" i="34"/>
  <c r="AX8" i="34" s="1"/>
  <c r="E9" i="34"/>
  <c r="AX9" i="34" s="1"/>
  <c r="AH9" i="34"/>
  <c r="E10" i="34"/>
  <c r="AX10" i="34" s="1"/>
  <c r="E11" i="34"/>
  <c r="AX11" i="34" s="1"/>
  <c r="E12" i="34"/>
  <c r="AX12" i="34" s="1"/>
  <c r="E13" i="34"/>
  <c r="E14" i="34"/>
  <c r="E15" i="34"/>
  <c r="AX15" i="34" s="1"/>
  <c r="E16" i="34"/>
  <c r="AX16" i="34" s="1"/>
  <c r="E17" i="34"/>
  <c r="AX17" i="34" s="1"/>
  <c r="E18" i="34"/>
  <c r="AX18" i="34" s="1"/>
  <c r="E19" i="34"/>
  <c r="AX19" i="34" s="1"/>
  <c r="E20" i="34"/>
  <c r="E21" i="34"/>
  <c r="AX21" i="34" s="1"/>
  <c r="E22" i="34"/>
  <c r="E23" i="34"/>
  <c r="AX23" i="34" s="1"/>
  <c r="E24" i="34"/>
  <c r="AX24" i="34" s="1"/>
  <c r="E25" i="34"/>
  <c r="AX25" i="34" s="1"/>
  <c r="E26" i="34"/>
  <c r="AX26" i="34" s="1"/>
  <c r="E27" i="34"/>
  <c r="E28" i="34"/>
  <c r="E29" i="34"/>
  <c r="AX29" i="34" s="1"/>
  <c r="E30" i="34"/>
  <c r="E31" i="34"/>
  <c r="AX31" i="34" s="1"/>
  <c r="E32" i="34"/>
  <c r="AX32" i="34" s="1"/>
  <c r="E33" i="34"/>
  <c r="AH33" i="34" s="1"/>
  <c r="E34" i="34"/>
  <c r="AX34" i="34" s="1"/>
  <c r="E35" i="34"/>
  <c r="AX35" i="34" s="1"/>
  <c r="E36" i="34"/>
  <c r="AX36" i="34" s="1"/>
  <c r="E37" i="34"/>
  <c r="E38" i="34"/>
  <c r="AX38" i="34" s="1"/>
  <c r="E39" i="34"/>
  <c r="AX39" i="34" s="1"/>
  <c r="E40" i="34"/>
  <c r="AX40" i="34" s="1"/>
  <c r="E41" i="34"/>
  <c r="AX41" i="34" s="1"/>
  <c r="E42" i="34"/>
  <c r="AX42" i="34" s="1"/>
  <c r="E43" i="34"/>
  <c r="AX43" i="34" s="1"/>
  <c r="E44" i="34"/>
  <c r="E45" i="34"/>
  <c r="E46" i="34"/>
  <c r="E47" i="34"/>
  <c r="F47" i="34" s="1"/>
  <c r="G47" i="34" s="1"/>
  <c r="S47" i="34" s="1"/>
  <c r="E48" i="34"/>
  <c r="AX48" i="34" s="1"/>
  <c r="E49" i="34"/>
  <c r="F49" i="34" s="1"/>
  <c r="G49" i="34" s="1"/>
  <c r="S49" i="34" s="1"/>
  <c r="E50" i="34"/>
  <c r="AX50" i="34" s="1"/>
  <c r="E51" i="34"/>
  <c r="AX51" i="34" s="1"/>
  <c r="E52" i="34"/>
  <c r="E53" i="34"/>
  <c r="E54" i="34"/>
  <c r="AX54" i="34" s="1"/>
  <c r="E55" i="34"/>
  <c r="AX55" i="34" s="1"/>
  <c r="E56" i="34"/>
  <c r="AX56" i="34" s="1"/>
  <c r="E57" i="34"/>
  <c r="AH57" i="34" s="1"/>
  <c r="E58" i="34"/>
  <c r="AX58" i="34" s="1"/>
  <c r="E59" i="34"/>
  <c r="E60" i="34"/>
  <c r="E61" i="34"/>
  <c r="AX61" i="34" s="1"/>
  <c r="E62" i="34"/>
  <c r="E63" i="34"/>
  <c r="AX63" i="34" s="1"/>
  <c r="E64" i="34"/>
  <c r="AX64" i="34" s="1"/>
  <c r="E65" i="34"/>
  <c r="AX65" i="34" s="1"/>
  <c r="E66" i="34"/>
  <c r="AX66" i="34" s="1"/>
  <c r="E67" i="34"/>
  <c r="E68" i="34"/>
  <c r="AX68" i="34" s="1"/>
  <c r="E69" i="34"/>
  <c r="E70" i="34"/>
  <c r="AX70" i="34" s="1"/>
  <c r="E71" i="34"/>
  <c r="E72" i="34"/>
  <c r="AX72" i="34" s="1"/>
  <c r="E73" i="34"/>
  <c r="E74" i="34"/>
  <c r="AX74" i="34" s="1"/>
  <c r="E75" i="34"/>
  <c r="AX75" i="34" s="1"/>
  <c r="E76" i="34"/>
  <c r="E77" i="34"/>
  <c r="E78" i="34"/>
  <c r="AX78" i="34" s="1"/>
  <c r="E79" i="34"/>
  <c r="AX79" i="34" s="1"/>
  <c r="E80" i="34"/>
  <c r="AX80" i="34" s="1"/>
  <c r="E81" i="34"/>
  <c r="E82" i="34"/>
  <c r="AX82" i="34" s="1"/>
  <c r="E83" i="34"/>
  <c r="AX83" i="34" s="1"/>
  <c r="E84" i="34"/>
  <c r="E85" i="34"/>
  <c r="E86" i="34"/>
  <c r="AX86" i="34" s="1"/>
  <c r="E87" i="34"/>
  <c r="AX87" i="34" s="1"/>
  <c r="E88" i="34"/>
  <c r="AX88" i="34" s="1"/>
  <c r="E89" i="34"/>
  <c r="AX89" i="34" s="1"/>
  <c r="E90" i="34"/>
  <c r="AX90" i="34" s="1"/>
  <c r="E91" i="34"/>
  <c r="AX91" i="34" s="1"/>
  <c r="E92" i="34"/>
  <c r="AX92" i="34" s="1"/>
  <c r="E93" i="34"/>
  <c r="E94" i="34"/>
  <c r="AX94" i="34" s="1"/>
  <c r="E95" i="34"/>
  <c r="AX95" i="34" s="1"/>
  <c r="E96" i="34"/>
  <c r="AX96" i="34" s="1"/>
  <c r="E97" i="34"/>
  <c r="AX97" i="34" s="1"/>
  <c r="E98" i="34"/>
  <c r="AX98" i="34" s="1"/>
  <c r="E99" i="34"/>
  <c r="E100" i="34"/>
  <c r="E101" i="34"/>
  <c r="AX101" i="34" s="1"/>
  <c r="E102" i="34"/>
  <c r="AX102" i="34" s="1"/>
  <c r="E103" i="34"/>
  <c r="AX103" i="34" s="1"/>
  <c r="E104" i="34"/>
  <c r="E105" i="34"/>
  <c r="E106" i="34"/>
  <c r="E107" i="34"/>
  <c r="E108" i="34"/>
  <c r="AX108" i="34" s="1"/>
  <c r="E109" i="34"/>
  <c r="E110" i="34"/>
  <c r="AX110" i="34" s="1"/>
  <c r="E111" i="34"/>
  <c r="E112" i="34"/>
  <c r="AX112" i="34" s="1"/>
  <c r="E113" i="34"/>
  <c r="AX113" i="34" s="1"/>
  <c r="E114" i="34"/>
  <c r="E115" i="34"/>
  <c r="E116" i="34"/>
  <c r="E117" i="34"/>
  <c r="AX117" i="34" s="1"/>
  <c r="E118" i="34"/>
  <c r="E119" i="34"/>
  <c r="AX119" i="34" s="1"/>
  <c r="E120" i="34"/>
  <c r="E121" i="34"/>
  <c r="AX121" i="34" s="1"/>
  <c r="E122" i="34"/>
  <c r="E123" i="34"/>
  <c r="AX123" i="34" s="1"/>
  <c r="E124" i="34"/>
  <c r="AX124" i="34" s="1"/>
  <c r="E125" i="34"/>
  <c r="E126" i="34"/>
  <c r="F126" i="34" s="1"/>
  <c r="G126" i="34" s="1"/>
  <c r="E127" i="34"/>
  <c r="AX127" i="34" s="1"/>
  <c r="E128" i="34"/>
  <c r="AX128" i="34" s="1"/>
  <c r="E129" i="34"/>
  <c r="AX129" i="34" s="1"/>
  <c r="E2" i="34"/>
  <c r="AX2" i="34" s="1"/>
  <c r="AE145" i="34" a="1"/>
  <c r="AE145" i="34" s="1"/>
  <c r="AE144" i="34" a="1"/>
  <c r="AE144" i="34" s="1"/>
  <c r="AE143" i="34" a="1"/>
  <c r="AE143" i="34" s="1"/>
  <c r="AE142" i="34" a="1"/>
  <c r="AE142" i="34" s="1"/>
  <c r="AE141" i="34" a="1"/>
  <c r="AE141" i="34" s="1"/>
  <c r="AE140" i="34" a="1"/>
  <c r="AE140" i="34" s="1"/>
  <c r="AE139" i="34" a="1"/>
  <c r="AE139" i="34" s="1"/>
  <c r="AE138" i="34" a="1"/>
  <c r="AE138" i="34" s="1"/>
  <c r="AE137" i="34" a="1"/>
  <c r="AE137" i="34" s="1"/>
  <c r="AE136" i="34" a="1"/>
  <c r="AE136" i="34" s="1"/>
  <c r="AE135" i="34" a="1"/>
  <c r="AE135" i="34" s="1"/>
  <c r="AE134" i="34" a="1"/>
  <c r="AE134" i="34" s="1"/>
  <c r="AE133" i="34" a="1"/>
  <c r="AE133" i="34" s="1"/>
  <c r="AE132" i="34" a="1"/>
  <c r="AE132" i="34" s="1"/>
  <c r="AE131" i="34" a="1"/>
  <c r="AE131" i="34" s="1"/>
  <c r="AE130" i="34" a="1"/>
  <c r="AE130" i="34" s="1"/>
  <c r="AT129" i="34"/>
  <c r="AR129" i="34"/>
  <c r="AO129" i="34"/>
  <c r="AT128" i="34"/>
  <c r="AR128" i="34"/>
  <c r="AO128" i="34"/>
  <c r="J128" i="34"/>
  <c r="AT127" i="34"/>
  <c r="AR127" i="34"/>
  <c r="AO127" i="34"/>
  <c r="AT126" i="34"/>
  <c r="AR126" i="34"/>
  <c r="AO126" i="34"/>
  <c r="AT125" i="34"/>
  <c r="AR125" i="34"/>
  <c r="AO125" i="34"/>
  <c r="D125" i="34"/>
  <c r="AT124" i="34"/>
  <c r="AR124" i="34"/>
  <c r="AO124" i="34"/>
  <c r="L124" i="34"/>
  <c r="AT123" i="34"/>
  <c r="AR123" i="34"/>
  <c r="AO123" i="34"/>
  <c r="AT122" i="34"/>
  <c r="AR122" i="34"/>
  <c r="AO122" i="34"/>
  <c r="AT121" i="34"/>
  <c r="AR121" i="34"/>
  <c r="AO121" i="34"/>
  <c r="AT120" i="34"/>
  <c r="AR120" i="34"/>
  <c r="AO120" i="34"/>
  <c r="AT119" i="34"/>
  <c r="AR119" i="34"/>
  <c r="AO119" i="34"/>
  <c r="AT118" i="34"/>
  <c r="AR118" i="34"/>
  <c r="AO118" i="34"/>
  <c r="AT117" i="34"/>
  <c r="AR117" i="34"/>
  <c r="AO117" i="34"/>
  <c r="AT116" i="34"/>
  <c r="AR116" i="34"/>
  <c r="AO116" i="34"/>
  <c r="AT115" i="34"/>
  <c r="AR115" i="34"/>
  <c r="AO115" i="34"/>
  <c r="AT114" i="34"/>
  <c r="AR114" i="34"/>
  <c r="AO114" i="34"/>
  <c r="AT113" i="34"/>
  <c r="AR113" i="34"/>
  <c r="AO113" i="34"/>
  <c r="AT112" i="34"/>
  <c r="AR112" i="34"/>
  <c r="AO112" i="34"/>
  <c r="AT111" i="34"/>
  <c r="AR111" i="34"/>
  <c r="AO111" i="34"/>
  <c r="AT110" i="34"/>
  <c r="AR110" i="34"/>
  <c r="AO110" i="34"/>
  <c r="AT109" i="34"/>
  <c r="AR109" i="34"/>
  <c r="AO109" i="34"/>
  <c r="AT108" i="34"/>
  <c r="AR108" i="34"/>
  <c r="AO108" i="34"/>
  <c r="M108" i="34"/>
  <c r="AT107" i="34"/>
  <c r="AR107" i="34"/>
  <c r="AO107" i="34"/>
  <c r="AT106" i="34"/>
  <c r="AR106" i="34"/>
  <c r="AO106" i="34"/>
  <c r="AT105" i="34"/>
  <c r="AR105" i="34"/>
  <c r="AO105" i="34"/>
  <c r="AT104" i="34"/>
  <c r="AR104" i="34"/>
  <c r="AO104" i="34"/>
  <c r="AT103" i="34"/>
  <c r="AR103" i="34"/>
  <c r="AO103" i="34"/>
  <c r="AT102" i="34"/>
  <c r="AR102" i="34"/>
  <c r="AO102" i="34"/>
  <c r="AT101" i="34"/>
  <c r="AR101" i="34"/>
  <c r="AO101" i="34"/>
  <c r="AT100" i="34"/>
  <c r="AR100" i="34"/>
  <c r="AO100" i="34"/>
  <c r="AT99" i="34"/>
  <c r="AR99" i="34"/>
  <c r="AO99" i="34"/>
  <c r="AT98" i="34"/>
  <c r="AR98" i="34"/>
  <c r="AO98" i="34"/>
  <c r="AT97" i="34"/>
  <c r="AR97" i="34"/>
  <c r="AO97" i="34"/>
  <c r="J97" i="34"/>
  <c r="M97" i="34" s="1"/>
  <c r="AT96" i="34"/>
  <c r="AR96" i="34"/>
  <c r="AO96" i="34"/>
  <c r="AT95" i="34"/>
  <c r="AR95" i="34"/>
  <c r="AO95" i="34"/>
  <c r="F95" i="34"/>
  <c r="G95" i="34" s="1"/>
  <c r="AS95" i="34" s="1"/>
  <c r="AF95" i="34" s="1"/>
  <c r="D95" i="34"/>
  <c r="AT94" i="34"/>
  <c r="AR94" i="34"/>
  <c r="AO94" i="34"/>
  <c r="AT93" i="34"/>
  <c r="AR93" i="34"/>
  <c r="AO93" i="34"/>
  <c r="AT92" i="34"/>
  <c r="AR92" i="34"/>
  <c r="AO92" i="34"/>
  <c r="AT91" i="34"/>
  <c r="AR91" i="34"/>
  <c r="AO91" i="34"/>
  <c r="AT90" i="34"/>
  <c r="AR90" i="34"/>
  <c r="AO90" i="34"/>
  <c r="AT89" i="34"/>
  <c r="AR89" i="34"/>
  <c r="AO89" i="34"/>
  <c r="AT88" i="34"/>
  <c r="AR88" i="34"/>
  <c r="AO88" i="34"/>
  <c r="AT87" i="34"/>
  <c r="AR87" i="34"/>
  <c r="AO87" i="34"/>
  <c r="F87" i="34"/>
  <c r="G87" i="34" s="1"/>
  <c r="AB87" i="34" s="1"/>
  <c r="AT86" i="34"/>
  <c r="AR86" i="34"/>
  <c r="AO86" i="34"/>
  <c r="J86" i="34"/>
  <c r="M86" i="34" s="1"/>
  <c r="F86" i="34"/>
  <c r="G86" i="34" s="1"/>
  <c r="AT85" i="34"/>
  <c r="AR85" i="34"/>
  <c r="AO85" i="34"/>
  <c r="J85" i="34"/>
  <c r="L85" i="34" s="1"/>
  <c r="AT84" i="34"/>
  <c r="AR84" i="34"/>
  <c r="AO84" i="34"/>
  <c r="AT83" i="34"/>
  <c r="AR83" i="34"/>
  <c r="AO83" i="34"/>
  <c r="F83" i="34"/>
  <c r="G83" i="34" s="1"/>
  <c r="AT82" i="34"/>
  <c r="AR82" i="34"/>
  <c r="AO82" i="34"/>
  <c r="AT81" i="34"/>
  <c r="AR81" i="34"/>
  <c r="AO81" i="34"/>
  <c r="AT80" i="34"/>
  <c r="AR80" i="34"/>
  <c r="AO80" i="34"/>
  <c r="J80" i="34"/>
  <c r="F80" i="34"/>
  <c r="G80" i="34" s="1"/>
  <c r="R80" i="34" s="1"/>
  <c r="AT79" i="34"/>
  <c r="AR79" i="34"/>
  <c r="AO79" i="34"/>
  <c r="AT78" i="34"/>
  <c r="AR78" i="34"/>
  <c r="AO78" i="34"/>
  <c r="J78" i="34"/>
  <c r="AT77" i="34"/>
  <c r="AR77" i="34"/>
  <c r="AO77" i="34"/>
  <c r="J77" i="34"/>
  <c r="AT76" i="34"/>
  <c r="AR76" i="34"/>
  <c r="AO76" i="34"/>
  <c r="AT75" i="34"/>
  <c r="AR75" i="34"/>
  <c r="AO75" i="34"/>
  <c r="F75" i="34"/>
  <c r="G75" i="34" s="1"/>
  <c r="AT74" i="34"/>
  <c r="AR74" i="34"/>
  <c r="AO74" i="34"/>
  <c r="AT73" i="34"/>
  <c r="AR73" i="34"/>
  <c r="AO73" i="34"/>
  <c r="AT72" i="34"/>
  <c r="AR72" i="34"/>
  <c r="AO72" i="34"/>
  <c r="AT71" i="34"/>
  <c r="AR71" i="34"/>
  <c r="AO71" i="34"/>
  <c r="AT70" i="34"/>
  <c r="AR70" i="34"/>
  <c r="AO70" i="34"/>
  <c r="AT69" i="34"/>
  <c r="AR69" i="34"/>
  <c r="AO69" i="34"/>
  <c r="M69" i="34"/>
  <c r="AT68" i="34"/>
  <c r="AR68" i="34"/>
  <c r="AO68" i="34"/>
  <c r="AT67" i="34"/>
  <c r="AR67" i="34"/>
  <c r="AO67" i="34"/>
  <c r="AT66" i="34"/>
  <c r="AR66" i="34"/>
  <c r="AO66" i="34"/>
  <c r="AT65" i="34"/>
  <c r="AT64" i="34"/>
  <c r="AT63" i="34"/>
  <c r="D63" i="34"/>
  <c r="A63" i="34"/>
  <c r="AT62" i="34"/>
  <c r="J62" i="34"/>
  <c r="N62" i="34" s="1"/>
  <c r="AT61" i="34"/>
  <c r="AT60" i="34"/>
  <c r="AT59" i="34"/>
  <c r="AT58" i="34"/>
  <c r="AT57" i="34"/>
  <c r="AT56" i="34"/>
  <c r="AH56" i="34"/>
  <c r="AT55" i="34"/>
  <c r="N55" i="34"/>
  <c r="AT54" i="34"/>
  <c r="AT53" i="34"/>
  <c r="AT52" i="34"/>
  <c r="J52" i="34"/>
  <c r="AT51" i="34"/>
  <c r="J51" i="34"/>
  <c r="AT50" i="34"/>
  <c r="AT49" i="34"/>
  <c r="AJ49" i="34"/>
  <c r="AL49" i="34" s="1"/>
  <c r="AT48" i="34"/>
  <c r="AJ48" i="34"/>
  <c r="AL48" i="34" s="1"/>
  <c r="AT47" i="34"/>
  <c r="AJ47" i="34"/>
  <c r="AL47" i="34" s="1"/>
  <c r="J47" i="34"/>
  <c r="N47" i="34" s="1"/>
  <c r="D47" i="34"/>
  <c r="AT46" i="34"/>
  <c r="AJ46" i="34"/>
  <c r="AL46" i="34" s="1"/>
  <c r="AT45" i="34"/>
  <c r="AJ45" i="34"/>
  <c r="AL45" i="34" s="1"/>
  <c r="J45" i="34"/>
  <c r="N45" i="34" s="1"/>
  <c r="D45" i="34"/>
  <c r="AT44" i="34"/>
  <c r="AJ44" i="34"/>
  <c r="AL44" i="34" s="1"/>
  <c r="AT43" i="34"/>
  <c r="AJ43" i="34"/>
  <c r="AL43" i="34" s="1"/>
  <c r="AH43" i="34"/>
  <c r="AT42" i="34"/>
  <c r="AL42" i="34"/>
  <c r="AJ42" i="34"/>
  <c r="AT41" i="34"/>
  <c r="AJ41" i="34"/>
  <c r="AK41" i="34" s="1"/>
  <c r="AT40" i="34"/>
  <c r="AJ40" i="34"/>
  <c r="AK40" i="34" s="1"/>
  <c r="AH40" i="34"/>
  <c r="AT39" i="34"/>
  <c r="AJ39" i="34"/>
  <c r="AK39" i="34" s="1"/>
  <c r="AT38" i="34"/>
  <c r="AJ38" i="34"/>
  <c r="AK38" i="34" s="1"/>
  <c r="J38" i="34"/>
  <c r="M38" i="34" s="1"/>
  <c r="D38" i="34"/>
  <c r="AT37" i="34"/>
  <c r="AJ37" i="34"/>
  <c r="AK37" i="34" s="1"/>
  <c r="A37" i="34"/>
  <c r="AT36" i="34"/>
  <c r="AJ36" i="34"/>
  <c r="AK36" i="34" s="1"/>
  <c r="AT35" i="34"/>
  <c r="AJ35" i="34"/>
  <c r="AK35" i="34" s="1"/>
  <c r="J35" i="34"/>
  <c r="N35" i="34" s="1"/>
  <c r="AT34" i="34"/>
  <c r="AJ34" i="34"/>
  <c r="AK34" i="34" s="1"/>
  <c r="AT33" i="34"/>
  <c r="AT32" i="34"/>
  <c r="AT31" i="34"/>
  <c r="J31" i="34"/>
  <c r="L31" i="34" s="1"/>
  <c r="F31" i="34"/>
  <c r="G31" i="34" s="1"/>
  <c r="S31" i="34" s="1"/>
  <c r="AT30" i="34"/>
  <c r="J30" i="34"/>
  <c r="M30" i="34" s="1"/>
  <c r="AT29" i="34"/>
  <c r="AT28" i="34"/>
  <c r="AT27" i="34"/>
  <c r="N27" i="34"/>
  <c r="AT26" i="34"/>
  <c r="AT25" i="34"/>
  <c r="AO25" i="34"/>
  <c r="AT24" i="34"/>
  <c r="AO24" i="34"/>
  <c r="J24" i="34"/>
  <c r="D24" i="34"/>
  <c r="AT23" i="34"/>
  <c r="AO23" i="34"/>
  <c r="J23" i="34"/>
  <c r="N23" i="34" s="1"/>
  <c r="M23" i="34"/>
  <c r="AT22" i="34"/>
  <c r="AO22" i="34"/>
  <c r="AT21" i="34"/>
  <c r="AO21" i="34"/>
  <c r="D21" i="34"/>
  <c r="AT20" i="34"/>
  <c r="AO20" i="34"/>
  <c r="J20" i="34"/>
  <c r="AT19" i="34"/>
  <c r="AO19" i="34"/>
  <c r="M19" i="34"/>
  <c r="AT18" i="34"/>
  <c r="AO18" i="34"/>
  <c r="AT17" i="34"/>
  <c r="AO17" i="34"/>
  <c r="AT16" i="34"/>
  <c r="AO16" i="34"/>
  <c r="AT15" i="34"/>
  <c r="AO15" i="34"/>
  <c r="AT14" i="34"/>
  <c r="AO14" i="34"/>
  <c r="N14" i="34"/>
  <c r="M14" i="34"/>
  <c r="AT13" i="34"/>
  <c r="AO13" i="34"/>
  <c r="AT12" i="34"/>
  <c r="AO12" i="34"/>
  <c r="AT11" i="34"/>
  <c r="AO11" i="34"/>
  <c r="F11" i="34"/>
  <c r="G11" i="34" s="1"/>
  <c r="AT10" i="34"/>
  <c r="AO10" i="34"/>
  <c r="J10" i="34"/>
  <c r="AT9" i="34"/>
  <c r="AO9" i="34"/>
  <c r="F9" i="34"/>
  <c r="G9" i="34" s="1"/>
  <c r="Z9" i="34" s="1"/>
  <c r="AZ9" i="34" s="1"/>
  <c r="AT8" i="34"/>
  <c r="AO8" i="34"/>
  <c r="A8" i="34"/>
  <c r="AT7" i="34"/>
  <c r="AO7" i="34"/>
  <c r="J7" i="34"/>
  <c r="AT6" i="34"/>
  <c r="AO6" i="34"/>
  <c r="D6" i="34"/>
  <c r="AT5" i="34"/>
  <c r="AO5" i="34"/>
  <c r="AT4" i="34"/>
  <c r="AO4" i="34"/>
  <c r="AT3" i="34"/>
  <c r="AO3" i="34"/>
  <c r="F3" i="34"/>
  <c r="G3" i="34" s="1"/>
  <c r="AU3" i="34" s="1"/>
  <c r="AT2" i="34"/>
  <c r="AO2" i="34"/>
  <c r="AC2" i="34"/>
  <c r="D2" i="34"/>
  <c r="H3" i="33"/>
  <c r="J3" i="33" s="1"/>
  <c r="N3" i="33" s="1"/>
  <c r="H4" i="33"/>
  <c r="H5" i="33"/>
  <c r="J5" i="33" s="1"/>
  <c r="M5" i="33" s="1"/>
  <c r="H6" i="33"/>
  <c r="J6" i="33" s="1"/>
  <c r="N6" i="33" s="1"/>
  <c r="H7" i="33"/>
  <c r="H8" i="33"/>
  <c r="H9" i="33"/>
  <c r="J9" i="33" s="1"/>
  <c r="N9" i="33" s="1"/>
  <c r="H10" i="33"/>
  <c r="J10" i="33" s="1"/>
  <c r="M10" i="33" s="1"/>
  <c r="H11" i="33"/>
  <c r="J11" i="33" s="1"/>
  <c r="H12" i="33"/>
  <c r="J12" i="33" s="1"/>
  <c r="H13" i="33"/>
  <c r="J13" i="33" s="1"/>
  <c r="H14" i="33"/>
  <c r="J14" i="33" s="1"/>
  <c r="N14" i="33" s="1"/>
  <c r="H15" i="33"/>
  <c r="J15" i="33" s="1"/>
  <c r="H16" i="33"/>
  <c r="H17" i="33"/>
  <c r="J17" i="33" s="1"/>
  <c r="H18" i="33"/>
  <c r="J18" i="33" s="1"/>
  <c r="H19" i="33"/>
  <c r="J19" i="33" s="1"/>
  <c r="M19" i="33" s="1"/>
  <c r="H20" i="33"/>
  <c r="J20" i="33" s="1"/>
  <c r="H21" i="33"/>
  <c r="J21" i="33" s="1"/>
  <c r="H22" i="33"/>
  <c r="J22" i="33" s="1"/>
  <c r="N22" i="33" s="1"/>
  <c r="H23" i="33"/>
  <c r="J23" i="33" s="1"/>
  <c r="H24" i="33"/>
  <c r="J24" i="33" s="1"/>
  <c r="M24" i="33" s="1"/>
  <c r="H25" i="33"/>
  <c r="J25" i="33" s="1"/>
  <c r="H26" i="33"/>
  <c r="J26" i="33" s="1"/>
  <c r="H27" i="33"/>
  <c r="J27" i="33" s="1"/>
  <c r="H28" i="33"/>
  <c r="H29" i="33"/>
  <c r="J29" i="33" s="1"/>
  <c r="M29" i="33" s="1"/>
  <c r="H30" i="33"/>
  <c r="J30" i="33" s="1"/>
  <c r="H31" i="33"/>
  <c r="H32" i="33"/>
  <c r="J32" i="33" s="1"/>
  <c r="N32" i="33" s="1"/>
  <c r="H33" i="33"/>
  <c r="J33" i="33" s="1"/>
  <c r="H34" i="33"/>
  <c r="J34" i="33" s="1"/>
  <c r="H35" i="33"/>
  <c r="J35" i="33" s="1"/>
  <c r="H36" i="33"/>
  <c r="J36" i="33"/>
  <c r="M36" i="33" s="1"/>
  <c r="H37" i="33"/>
  <c r="J37" i="33" s="1"/>
  <c r="H38" i="33"/>
  <c r="H39" i="33"/>
  <c r="J39" i="33" s="1"/>
  <c r="H40" i="33"/>
  <c r="J40" i="33" s="1"/>
  <c r="L40" i="33" s="1"/>
  <c r="H41" i="33"/>
  <c r="H42" i="33"/>
  <c r="J42" i="33" s="1"/>
  <c r="N42" i="33" s="1"/>
  <c r="H43" i="33"/>
  <c r="J43" i="33" s="1"/>
  <c r="H44" i="33"/>
  <c r="J44" i="33" s="1"/>
  <c r="N44" i="33" s="1"/>
  <c r="H45" i="33"/>
  <c r="J45" i="33" s="1"/>
  <c r="N45" i="33" s="1"/>
  <c r="H46" i="33"/>
  <c r="J46" i="33" s="1"/>
  <c r="H47" i="33"/>
  <c r="H48" i="33"/>
  <c r="J48" i="33" s="1"/>
  <c r="N48" i="33" s="1"/>
  <c r="H49" i="33"/>
  <c r="J49" i="33" s="1"/>
  <c r="H50" i="33"/>
  <c r="J50" i="33" s="1"/>
  <c r="H51" i="33"/>
  <c r="H52" i="33"/>
  <c r="J52" i="33" s="1"/>
  <c r="H53" i="33"/>
  <c r="J53" i="33" s="1"/>
  <c r="L53" i="33" s="1"/>
  <c r="H54" i="33"/>
  <c r="J54" i="33" s="1"/>
  <c r="H55" i="33"/>
  <c r="J55" i="33" s="1"/>
  <c r="L55" i="33" s="1"/>
  <c r="H56" i="33"/>
  <c r="J56" i="33" s="1"/>
  <c r="N56" i="33" s="1"/>
  <c r="H57" i="33"/>
  <c r="J57" i="33" s="1"/>
  <c r="H58" i="33"/>
  <c r="J58" i="33" s="1"/>
  <c r="H59" i="33"/>
  <c r="J59" i="33" s="1"/>
  <c r="H60" i="33"/>
  <c r="J60" i="33" s="1"/>
  <c r="M60" i="33" s="1"/>
  <c r="H61" i="33"/>
  <c r="J61" i="33" s="1"/>
  <c r="M61" i="33" s="1"/>
  <c r="H62" i="33"/>
  <c r="J62" i="33" s="1"/>
  <c r="H63" i="33"/>
  <c r="H64" i="33"/>
  <c r="J64" i="33" s="1"/>
  <c r="L64" i="33" s="1"/>
  <c r="H65" i="33"/>
  <c r="J65" i="33" s="1"/>
  <c r="H66" i="33"/>
  <c r="J66" i="33" s="1"/>
  <c r="L66" i="33" s="1"/>
  <c r="H67" i="33"/>
  <c r="H68" i="33"/>
  <c r="J68" i="33" s="1"/>
  <c r="N68" i="33" s="1"/>
  <c r="H69" i="33"/>
  <c r="J69" i="33" s="1"/>
  <c r="H70" i="33"/>
  <c r="J70" i="33" s="1"/>
  <c r="H71" i="33"/>
  <c r="J71" i="33" s="1"/>
  <c r="H72" i="33"/>
  <c r="J72" i="33" s="1"/>
  <c r="AB72" i="33" s="1"/>
  <c r="H73" i="33"/>
  <c r="J73" i="33" s="1"/>
  <c r="H74" i="33"/>
  <c r="J74" i="33" s="1"/>
  <c r="H75" i="33"/>
  <c r="J75" i="33" s="1"/>
  <c r="H76" i="33"/>
  <c r="J76" i="33" s="1"/>
  <c r="H77" i="33"/>
  <c r="J77" i="33" s="1"/>
  <c r="H78" i="33"/>
  <c r="J78" i="33" s="1"/>
  <c r="N78" i="33" s="1"/>
  <c r="H79" i="33"/>
  <c r="H80" i="33"/>
  <c r="J80" i="33" s="1"/>
  <c r="L80" i="33" s="1"/>
  <c r="H81" i="33"/>
  <c r="J81" i="33" s="1"/>
  <c r="H82" i="33"/>
  <c r="H83" i="33"/>
  <c r="H84" i="33"/>
  <c r="J84" i="33" s="1"/>
  <c r="H85" i="33"/>
  <c r="J85" i="33" s="1"/>
  <c r="M85" i="33" s="1"/>
  <c r="H86" i="33"/>
  <c r="J86" i="33" s="1"/>
  <c r="H87" i="33"/>
  <c r="H88" i="33"/>
  <c r="J88" i="33" s="1"/>
  <c r="N88" i="33" s="1"/>
  <c r="H89" i="33"/>
  <c r="J89" i="33" s="1"/>
  <c r="H90" i="33"/>
  <c r="J90" i="33" s="1"/>
  <c r="M90" i="33" s="1"/>
  <c r="H91" i="33"/>
  <c r="J91" i="33" s="1"/>
  <c r="M91" i="33" s="1"/>
  <c r="H92" i="33"/>
  <c r="H93" i="33"/>
  <c r="J93" i="33" s="1"/>
  <c r="N93" i="33" s="1"/>
  <c r="H94" i="33"/>
  <c r="J94" i="33" s="1"/>
  <c r="N94" i="33" s="1"/>
  <c r="H95" i="33"/>
  <c r="J95" i="33" s="1"/>
  <c r="H96" i="33"/>
  <c r="J96" i="33" s="1"/>
  <c r="H97" i="33"/>
  <c r="H98" i="33"/>
  <c r="J98" i="33" s="1"/>
  <c r="L98" i="33" s="1"/>
  <c r="H99" i="33"/>
  <c r="J99" i="33" s="1"/>
  <c r="H100" i="33"/>
  <c r="J100" i="33" s="1"/>
  <c r="H101" i="33"/>
  <c r="J101" i="33" s="1"/>
  <c r="H102" i="33"/>
  <c r="J102" i="33" s="1"/>
  <c r="H103" i="33"/>
  <c r="H104" i="33"/>
  <c r="J104" i="33" s="1"/>
  <c r="H105" i="33"/>
  <c r="H106" i="33"/>
  <c r="J106" i="33" s="1"/>
  <c r="H107" i="33"/>
  <c r="J107" i="33" s="1"/>
  <c r="M107" i="33" s="1"/>
  <c r="H108" i="33"/>
  <c r="J108" i="33"/>
  <c r="H109" i="33"/>
  <c r="J109" i="33" s="1"/>
  <c r="M109" i="33" s="1"/>
  <c r="H110" i="33"/>
  <c r="H111" i="33"/>
  <c r="J111" i="33" s="1"/>
  <c r="L111" i="33" s="1"/>
  <c r="H112" i="33"/>
  <c r="J112" i="33" s="1"/>
  <c r="H113" i="33"/>
  <c r="J113" i="33" s="1"/>
  <c r="H114" i="33"/>
  <c r="J114" i="33" s="1"/>
  <c r="H115" i="33"/>
  <c r="J115" i="33" s="1"/>
  <c r="H116" i="33"/>
  <c r="J116" i="33" s="1"/>
  <c r="M116" i="33" s="1"/>
  <c r="H117" i="33"/>
  <c r="J117" i="33" s="1"/>
  <c r="H118" i="33"/>
  <c r="H119" i="33"/>
  <c r="J119" i="33" s="1"/>
  <c r="N119" i="33" s="1"/>
  <c r="H120" i="33"/>
  <c r="J120" i="33" s="1"/>
  <c r="H121" i="33"/>
  <c r="J121" i="33" s="1"/>
  <c r="M121" i="33" s="1"/>
  <c r="H122" i="33"/>
  <c r="J122" i="33" s="1"/>
  <c r="H123" i="33"/>
  <c r="J123" i="33" s="1"/>
  <c r="H124" i="33"/>
  <c r="J124" i="33" s="1"/>
  <c r="L124" i="33" s="1"/>
  <c r="H125" i="33"/>
  <c r="H126" i="33"/>
  <c r="J126" i="33" s="1"/>
  <c r="H127" i="33"/>
  <c r="J127" i="33" s="1"/>
  <c r="H128" i="33"/>
  <c r="J128" i="33" s="1"/>
  <c r="H129" i="33"/>
  <c r="J129" i="33" s="1"/>
  <c r="M129" i="33" s="1"/>
  <c r="H2" i="33"/>
  <c r="E129" i="33"/>
  <c r="AX129" i="33" s="1"/>
  <c r="E3" i="33"/>
  <c r="AX3" i="33" s="1"/>
  <c r="E4" i="33"/>
  <c r="AX4" i="33" s="1"/>
  <c r="E5" i="33"/>
  <c r="E6" i="33"/>
  <c r="AX6" i="33" s="1"/>
  <c r="E7" i="33"/>
  <c r="F7" i="33" s="1"/>
  <c r="G7" i="33" s="1"/>
  <c r="AU7" i="33" s="1"/>
  <c r="E8" i="33"/>
  <c r="AX8" i="33" s="1"/>
  <c r="E9" i="33"/>
  <c r="AX9" i="33" s="1"/>
  <c r="E10" i="33"/>
  <c r="AX10" i="33" s="1"/>
  <c r="E11" i="33"/>
  <c r="AX11" i="33" s="1"/>
  <c r="E12" i="33"/>
  <c r="AX12" i="33" s="1"/>
  <c r="E13" i="33"/>
  <c r="E14" i="33"/>
  <c r="AX14" i="33" s="1"/>
  <c r="E15" i="33"/>
  <c r="AX15" i="33" s="1"/>
  <c r="E16" i="33"/>
  <c r="E17" i="33"/>
  <c r="AX17" i="33" s="1"/>
  <c r="E18" i="33"/>
  <c r="E19" i="33"/>
  <c r="AX19" i="33" s="1"/>
  <c r="E20" i="33"/>
  <c r="AX20" i="33" s="1"/>
  <c r="E21" i="33"/>
  <c r="AX21" i="33" s="1"/>
  <c r="E22" i="33"/>
  <c r="AX22" i="33" s="1"/>
  <c r="E23" i="33"/>
  <c r="AX23" i="33" s="1"/>
  <c r="E24" i="33"/>
  <c r="E25" i="33"/>
  <c r="E26" i="33"/>
  <c r="E27" i="33"/>
  <c r="AH27" i="33" s="1"/>
  <c r="E28" i="33"/>
  <c r="AX28" i="33" s="1"/>
  <c r="E29" i="33"/>
  <c r="AX29" i="33" s="1"/>
  <c r="E30" i="33"/>
  <c r="AX30" i="33" s="1"/>
  <c r="E31" i="33"/>
  <c r="AH31" i="33" s="1"/>
  <c r="E32" i="33"/>
  <c r="E33" i="33"/>
  <c r="E34" i="33"/>
  <c r="E35" i="33"/>
  <c r="AX35" i="33" s="1"/>
  <c r="E36" i="33"/>
  <c r="AX36" i="33" s="1"/>
  <c r="E37" i="33"/>
  <c r="E38" i="33"/>
  <c r="AX38" i="33" s="1"/>
  <c r="E39" i="33"/>
  <c r="E40" i="33"/>
  <c r="E41" i="33"/>
  <c r="AX41" i="33" s="1"/>
  <c r="E42" i="33"/>
  <c r="E43" i="33"/>
  <c r="F43" i="33" s="1"/>
  <c r="G43" i="33" s="1"/>
  <c r="U43" i="33" s="1"/>
  <c r="E44" i="33"/>
  <c r="AX44" i="33" s="1"/>
  <c r="E45" i="33"/>
  <c r="AH45" i="33" s="1"/>
  <c r="E46" i="33"/>
  <c r="AX46" i="33" s="1"/>
  <c r="E47" i="33"/>
  <c r="AX47" i="33" s="1"/>
  <c r="E48" i="33"/>
  <c r="F48" i="33" s="1"/>
  <c r="G48" i="33" s="1"/>
  <c r="E49" i="33"/>
  <c r="AX49" i="33" s="1"/>
  <c r="E50" i="33"/>
  <c r="AX50" i="33" s="1"/>
  <c r="E51" i="33"/>
  <c r="AX51" i="33" s="1"/>
  <c r="E52" i="33"/>
  <c r="AX52" i="33" s="1"/>
  <c r="E53" i="33"/>
  <c r="AX53" i="33" s="1"/>
  <c r="E54" i="33"/>
  <c r="AH54" i="33" s="1"/>
  <c r="E55" i="33"/>
  <c r="E56" i="33"/>
  <c r="AH56" i="33" s="1"/>
  <c r="E57" i="33"/>
  <c r="AX57" i="33" s="1"/>
  <c r="E58" i="33"/>
  <c r="AX58" i="33" s="1"/>
  <c r="E59" i="33"/>
  <c r="AH59" i="33" s="1"/>
  <c r="E60" i="33"/>
  <c r="AX60" i="33" s="1"/>
  <c r="E61" i="33"/>
  <c r="E62" i="33"/>
  <c r="AX62" i="33" s="1"/>
  <c r="E63" i="33"/>
  <c r="E64" i="33"/>
  <c r="AH64" i="33" s="1"/>
  <c r="E65" i="33"/>
  <c r="AX65" i="33" s="1"/>
  <c r="E66" i="33"/>
  <c r="AX66" i="33" s="1"/>
  <c r="E67" i="33"/>
  <c r="E68" i="33"/>
  <c r="AX68" i="33" s="1"/>
  <c r="E69" i="33"/>
  <c r="E70" i="33"/>
  <c r="E71" i="33"/>
  <c r="AX71" i="33" s="1"/>
  <c r="E72" i="33"/>
  <c r="AX72" i="33" s="1"/>
  <c r="E73" i="33"/>
  <c r="AX73" i="33" s="1"/>
  <c r="E74" i="33"/>
  <c r="E75" i="33"/>
  <c r="AX75" i="33" s="1"/>
  <c r="E76" i="33"/>
  <c r="E77" i="33"/>
  <c r="E78" i="33"/>
  <c r="AX78" i="33" s="1"/>
  <c r="E79" i="33"/>
  <c r="AX79" i="33" s="1"/>
  <c r="E80" i="33"/>
  <c r="E81" i="33"/>
  <c r="E82" i="33"/>
  <c r="AX82" i="33" s="1"/>
  <c r="E83" i="33"/>
  <c r="AX83" i="33" s="1"/>
  <c r="E84" i="33"/>
  <c r="AX84" i="33" s="1"/>
  <c r="E85" i="33"/>
  <c r="AX85" i="33" s="1"/>
  <c r="E86" i="33"/>
  <c r="E87" i="33"/>
  <c r="AX87" i="33" s="1"/>
  <c r="E88" i="33"/>
  <c r="E89" i="33"/>
  <c r="AX89" i="33" s="1"/>
  <c r="F89" i="33"/>
  <c r="G89" i="33" s="1"/>
  <c r="E90" i="33"/>
  <c r="E91" i="33"/>
  <c r="AX91" i="33" s="1"/>
  <c r="E92" i="33"/>
  <c r="AX92" i="33" s="1"/>
  <c r="E93" i="33"/>
  <c r="E94" i="33"/>
  <c r="AX94" i="33" s="1"/>
  <c r="E95" i="33"/>
  <c r="E96" i="33"/>
  <c r="E97" i="33"/>
  <c r="AX97" i="33" s="1"/>
  <c r="E98" i="33"/>
  <c r="E99" i="33"/>
  <c r="AX99" i="33" s="1"/>
  <c r="E100" i="33"/>
  <c r="E101" i="33"/>
  <c r="F101" i="33" s="1"/>
  <c r="G101" i="33" s="1"/>
  <c r="E102" i="33"/>
  <c r="AX102" i="33" s="1"/>
  <c r="E103" i="33"/>
  <c r="AX103" i="33" s="1"/>
  <c r="E104" i="33"/>
  <c r="AX104" i="33" s="1"/>
  <c r="E105" i="33"/>
  <c r="AX105" i="33" s="1"/>
  <c r="E106" i="33"/>
  <c r="E107" i="33"/>
  <c r="E108" i="33"/>
  <c r="E109" i="33"/>
  <c r="E110" i="33"/>
  <c r="E111" i="33"/>
  <c r="AX111" i="33" s="1"/>
  <c r="E112" i="33"/>
  <c r="AX112" i="33" s="1"/>
  <c r="E113" i="33"/>
  <c r="AX113" i="33" s="1"/>
  <c r="E114" i="33"/>
  <c r="E115" i="33"/>
  <c r="E116" i="33"/>
  <c r="E117" i="33"/>
  <c r="E118" i="33"/>
  <c r="E119" i="33"/>
  <c r="AX119" i="33" s="1"/>
  <c r="E120" i="33"/>
  <c r="AX120" i="33" s="1"/>
  <c r="E121" i="33"/>
  <c r="E122" i="33"/>
  <c r="E123" i="33"/>
  <c r="E124" i="33"/>
  <c r="AX124" i="33" s="1"/>
  <c r="E125" i="33"/>
  <c r="E126" i="33"/>
  <c r="E127" i="33"/>
  <c r="E128" i="33"/>
  <c r="AX128" i="33" s="1"/>
  <c r="E2" i="33"/>
  <c r="AX2" i="33" s="1"/>
  <c r="AE145" i="33" a="1"/>
  <c r="AE145" i="33" s="1"/>
  <c r="AE144" i="33" a="1"/>
  <c r="AE144" i="33" s="1"/>
  <c r="AE143" i="33" a="1"/>
  <c r="AE143" i="33" s="1"/>
  <c r="AE142" i="33" a="1"/>
  <c r="AE142" i="33" s="1"/>
  <c r="AE141" i="33" a="1"/>
  <c r="AE141" i="33" s="1"/>
  <c r="AE140" i="33" a="1"/>
  <c r="AE140" i="33" s="1"/>
  <c r="AE139" i="33" a="1"/>
  <c r="AE139" i="33" s="1"/>
  <c r="AE138" i="33" a="1"/>
  <c r="AE138" i="33" s="1"/>
  <c r="AE137" i="33" a="1"/>
  <c r="AE137" i="33" s="1"/>
  <c r="AE136" i="33" a="1"/>
  <c r="AE136" i="33" s="1"/>
  <c r="AE135" i="33" a="1"/>
  <c r="AE135" i="33" s="1"/>
  <c r="AE134" i="33" a="1"/>
  <c r="AE134" i="33" s="1"/>
  <c r="AE133" i="33" a="1"/>
  <c r="AE133" i="33" s="1"/>
  <c r="AE132" i="33" a="1"/>
  <c r="AE132" i="33" s="1"/>
  <c r="AE131" i="33" a="1"/>
  <c r="AE131" i="33" s="1"/>
  <c r="AE130" i="33" a="1"/>
  <c r="AE130" i="33" s="1"/>
  <c r="AT129" i="33"/>
  <c r="AR129" i="33"/>
  <c r="AO129" i="33"/>
  <c r="AT128" i="33"/>
  <c r="AR128" i="33"/>
  <c r="AO128" i="33"/>
  <c r="AT127" i="33"/>
  <c r="AR127" i="33"/>
  <c r="AO127" i="33"/>
  <c r="AT126" i="33"/>
  <c r="AR126" i="33"/>
  <c r="AO126" i="33"/>
  <c r="AT125" i="33"/>
  <c r="AR125" i="33"/>
  <c r="AO125" i="33"/>
  <c r="J125" i="33"/>
  <c r="L125" i="33" s="1"/>
  <c r="AT124" i="33"/>
  <c r="AR124" i="33"/>
  <c r="AO124" i="33"/>
  <c r="AT123" i="33"/>
  <c r="AR123" i="33"/>
  <c r="AO123" i="33"/>
  <c r="AT122" i="33"/>
  <c r="AR122" i="33"/>
  <c r="AO122" i="33"/>
  <c r="AT121" i="33"/>
  <c r="AR121" i="33"/>
  <c r="AO121" i="33"/>
  <c r="AT120" i="33"/>
  <c r="AR120" i="33"/>
  <c r="AO120" i="33"/>
  <c r="AT119" i="33"/>
  <c r="AR119" i="33"/>
  <c r="AO119" i="33"/>
  <c r="AT118" i="33"/>
  <c r="AR118" i="33"/>
  <c r="AO118" i="33"/>
  <c r="J118" i="33"/>
  <c r="M118" i="33" s="1"/>
  <c r="AT117" i="33"/>
  <c r="AR117" i="33"/>
  <c r="AO117" i="33"/>
  <c r="AT116" i="33"/>
  <c r="AR116" i="33"/>
  <c r="AO116" i="33"/>
  <c r="AT115" i="33"/>
  <c r="AR115" i="33"/>
  <c r="AO115" i="33"/>
  <c r="AT114" i="33"/>
  <c r="AR114" i="33"/>
  <c r="AO114" i="33"/>
  <c r="AT113" i="33"/>
  <c r="AR113" i="33"/>
  <c r="AO113" i="33"/>
  <c r="AT112" i="33"/>
  <c r="AR112" i="33"/>
  <c r="AO112" i="33"/>
  <c r="AT111" i="33"/>
  <c r="AR111" i="33"/>
  <c r="AO111" i="33"/>
  <c r="AT110" i="33"/>
  <c r="AR110" i="33"/>
  <c r="AO110" i="33"/>
  <c r="J110" i="33"/>
  <c r="L110" i="33" s="1"/>
  <c r="AT109" i="33"/>
  <c r="AR109" i="33"/>
  <c r="AO109" i="33"/>
  <c r="N109" i="33"/>
  <c r="L109" i="33"/>
  <c r="AT108" i="33"/>
  <c r="AR108" i="33"/>
  <c r="AO108" i="33"/>
  <c r="AT107" i="33"/>
  <c r="AR107" i="33"/>
  <c r="AO107" i="33"/>
  <c r="AT106" i="33"/>
  <c r="AR106" i="33"/>
  <c r="AO106" i="33"/>
  <c r="AT105" i="33"/>
  <c r="AR105" i="33"/>
  <c r="AO105" i="33"/>
  <c r="J105" i="33"/>
  <c r="L105" i="33" s="1"/>
  <c r="AT104" i="33"/>
  <c r="AR104" i="33"/>
  <c r="AO104" i="33"/>
  <c r="AT103" i="33"/>
  <c r="AR103" i="33"/>
  <c r="AO103" i="33"/>
  <c r="J103" i="33"/>
  <c r="L103" i="33" s="1"/>
  <c r="AT102" i="33"/>
  <c r="AR102" i="33"/>
  <c r="AO102" i="33"/>
  <c r="AT101" i="33"/>
  <c r="AR101" i="33"/>
  <c r="AO101" i="33"/>
  <c r="AT100" i="33"/>
  <c r="AR100" i="33"/>
  <c r="AO100" i="33"/>
  <c r="AT99" i="33"/>
  <c r="AR99" i="33"/>
  <c r="AO99" i="33"/>
  <c r="F99" i="33"/>
  <c r="G99" i="33" s="1"/>
  <c r="D99" i="33"/>
  <c r="AT98" i="33"/>
  <c r="AR98" i="33"/>
  <c r="AO98" i="33"/>
  <c r="A98" i="33"/>
  <c r="AT97" i="33"/>
  <c r="AR97" i="33"/>
  <c r="AO97" i="33"/>
  <c r="J97" i="33"/>
  <c r="L97" i="33" s="1"/>
  <c r="AT96" i="33"/>
  <c r="AR96" i="33"/>
  <c r="AO96" i="33"/>
  <c r="AT95" i="33"/>
  <c r="AR95" i="33"/>
  <c r="AO95" i="33"/>
  <c r="AT94" i="33"/>
  <c r="AR94" i="33"/>
  <c r="AO94" i="33"/>
  <c r="AT93" i="33"/>
  <c r="AR93" i="33"/>
  <c r="AO93" i="33"/>
  <c r="AT92" i="33"/>
  <c r="AR92" i="33"/>
  <c r="AO92" i="33"/>
  <c r="J92" i="33"/>
  <c r="N92" i="33" s="1"/>
  <c r="AT91" i="33"/>
  <c r="AR91" i="33"/>
  <c r="AO91" i="33"/>
  <c r="F91" i="33"/>
  <c r="G91" i="33" s="1"/>
  <c r="AT90" i="33"/>
  <c r="AR90" i="33"/>
  <c r="AO90" i="33"/>
  <c r="AT89" i="33"/>
  <c r="AR89" i="33"/>
  <c r="AO89" i="33"/>
  <c r="AT88" i="33"/>
  <c r="AR88" i="33"/>
  <c r="AO88" i="33"/>
  <c r="AT87" i="33"/>
  <c r="AR87" i="33"/>
  <c r="AO87" i="33"/>
  <c r="J87" i="33"/>
  <c r="N87" i="33" s="1"/>
  <c r="AT86" i="33"/>
  <c r="AR86" i="33"/>
  <c r="AO86" i="33"/>
  <c r="N86" i="33"/>
  <c r="AT85" i="33"/>
  <c r="AR85" i="33"/>
  <c r="AO85" i="33"/>
  <c r="AT84" i="33"/>
  <c r="AR84" i="33"/>
  <c r="AO84" i="33"/>
  <c r="AT83" i="33"/>
  <c r="AR83" i="33"/>
  <c r="AO83" i="33"/>
  <c r="J83" i="33"/>
  <c r="N83" i="33" s="1"/>
  <c r="AT82" i="33"/>
  <c r="AR82" i="33"/>
  <c r="AO82" i="33"/>
  <c r="J82" i="33"/>
  <c r="L82" i="33" s="1"/>
  <c r="AT81" i="33"/>
  <c r="AR81" i="33"/>
  <c r="AO81" i="33"/>
  <c r="AT80" i="33"/>
  <c r="AR80" i="33"/>
  <c r="AO80" i="33"/>
  <c r="AT79" i="33"/>
  <c r="AR79" i="33"/>
  <c r="AO79" i="33"/>
  <c r="J79" i="33"/>
  <c r="AT78" i="33"/>
  <c r="AR78" i="33"/>
  <c r="AO78" i="33"/>
  <c r="AT77" i="33"/>
  <c r="AR77" i="33"/>
  <c r="AO77" i="33"/>
  <c r="AT76" i="33"/>
  <c r="AR76" i="33"/>
  <c r="AO76" i="33"/>
  <c r="AT75" i="33"/>
  <c r="AR75" i="33"/>
  <c r="AO75" i="33"/>
  <c r="AT74" i="33"/>
  <c r="AR74" i="33"/>
  <c r="AO74" i="33"/>
  <c r="M74" i="33"/>
  <c r="AT73" i="33"/>
  <c r="AR73" i="33"/>
  <c r="AO73" i="33"/>
  <c r="AT72" i="33"/>
  <c r="AR72" i="33"/>
  <c r="AO72" i="33"/>
  <c r="AT71" i="33"/>
  <c r="AR71" i="33"/>
  <c r="AO71" i="33"/>
  <c r="AT70" i="33"/>
  <c r="AR70" i="33"/>
  <c r="AO70" i="33"/>
  <c r="AT69" i="33"/>
  <c r="AR69" i="33"/>
  <c r="AO69" i="33"/>
  <c r="A69" i="33"/>
  <c r="AT68" i="33"/>
  <c r="AR68" i="33"/>
  <c r="AO68" i="33"/>
  <c r="AT67" i="33"/>
  <c r="AR67" i="33"/>
  <c r="AO67" i="33"/>
  <c r="J67" i="33"/>
  <c r="N67" i="33" s="1"/>
  <c r="AT66" i="33"/>
  <c r="AR66" i="33"/>
  <c r="AO66" i="33"/>
  <c r="AT65" i="33"/>
  <c r="AT64" i="33"/>
  <c r="AT63" i="33"/>
  <c r="J63" i="33"/>
  <c r="M63" i="33" s="1"/>
  <c r="AT62" i="33"/>
  <c r="D62" i="33"/>
  <c r="AT61" i="33"/>
  <c r="D61" i="33"/>
  <c r="AT60" i="33"/>
  <c r="AH60" i="33"/>
  <c r="F60" i="33"/>
  <c r="G60" i="33" s="1"/>
  <c r="AT59" i="33"/>
  <c r="N59" i="33"/>
  <c r="AT58" i="33"/>
  <c r="AT57" i="33"/>
  <c r="AT56" i="33"/>
  <c r="AT55" i="33"/>
  <c r="A55" i="33"/>
  <c r="AT54" i="33"/>
  <c r="AT53" i="33"/>
  <c r="AT52" i="33"/>
  <c r="AH52" i="33"/>
  <c r="F52" i="33"/>
  <c r="G52" i="33" s="1"/>
  <c r="D52" i="33"/>
  <c r="AT51" i="33"/>
  <c r="J51" i="33"/>
  <c r="N51" i="33" s="1"/>
  <c r="AT50" i="33"/>
  <c r="D50" i="33"/>
  <c r="A50" i="33"/>
  <c r="AT49" i="33"/>
  <c r="AJ49" i="33"/>
  <c r="AL49" i="33" s="1"/>
  <c r="AT48" i="33"/>
  <c r="AJ48" i="33"/>
  <c r="AL48" i="33" s="1"/>
  <c r="AT47" i="33"/>
  <c r="AJ47" i="33"/>
  <c r="AL47" i="33" s="1"/>
  <c r="J47" i="33"/>
  <c r="M47" i="33" s="1"/>
  <c r="AT46" i="33"/>
  <c r="AJ46" i="33"/>
  <c r="AL46" i="33" s="1"/>
  <c r="AT45" i="33"/>
  <c r="AJ45" i="33"/>
  <c r="AL45" i="33" s="1"/>
  <c r="AT44" i="33"/>
  <c r="AJ44" i="33"/>
  <c r="AL44" i="33" s="1"/>
  <c r="AT43" i="33"/>
  <c r="AJ43" i="33"/>
  <c r="AL43" i="33" s="1"/>
  <c r="AT42" i="33"/>
  <c r="AJ42" i="33"/>
  <c r="AL42" i="33" s="1"/>
  <c r="AT41" i="33"/>
  <c r="AJ41" i="33"/>
  <c r="AK41" i="33" s="1"/>
  <c r="J41" i="33"/>
  <c r="AT40" i="33"/>
  <c r="AJ40" i="33"/>
  <c r="AK40" i="33" s="1"/>
  <c r="AT39" i="33"/>
  <c r="AJ39" i="33"/>
  <c r="AK39" i="33" s="1"/>
  <c r="AT38" i="33"/>
  <c r="AJ38" i="33"/>
  <c r="AK38" i="33" s="1"/>
  <c r="J38" i="33"/>
  <c r="M38" i="33" s="1"/>
  <c r="AG38" i="33" s="1"/>
  <c r="AT37" i="33"/>
  <c r="AJ37" i="33"/>
  <c r="AK37" i="33" s="1"/>
  <c r="AH37" i="33"/>
  <c r="D37" i="33"/>
  <c r="A37" i="33"/>
  <c r="AT36" i="33"/>
  <c r="AJ36" i="33"/>
  <c r="AK36" i="33" s="1"/>
  <c r="AT35" i="33"/>
  <c r="AJ35" i="33"/>
  <c r="AK35" i="33" s="1"/>
  <c r="AT34" i="33"/>
  <c r="AJ34" i="33"/>
  <c r="AK34" i="33" s="1"/>
  <c r="AT33" i="33"/>
  <c r="AT32" i="33"/>
  <c r="AT31" i="33"/>
  <c r="J31" i="33"/>
  <c r="N31" i="33" s="1"/>
  <c r="AT30" i="33"/>
  <c r="AT29" i="33"/>
  <c r="AT28" i="33"/>
  <c r="J28" i="33"/>
  <c r="AT27" i="33"/>
  <c r="AT26" i="33"/>
  <c r="AT25" i="33"/>
  <c r="AO25" i="33"/>
  <c r="AT24" i="33"/>
  <c r="AO24" i="33"/>
  <c r="AT23" i="33"/>
  <c r="AO23" i="33"/>
  <c r="AT22" i="33"/>
  <c r="AO22" i="33"/>
  <c r="M22" i="33"/>
  <c r="AG22" i="33" s="1"/>
  <c r="AT21" i="33"/>
  <c r="AO21" i="33"/>
  <c r="AT20" i="33"/>
  <c r="AO20" i="33"/>
  <c r="AH20" i="33"/>
  <c r="AT19" i="33"/>
  <c r="AO19" i="33"/>
  <c r="AT18" i="33"/>
  <c r="AO18" i="33"/>
  <c r="A18" i="33"/>
  <c r="AT17" i="33"/>
  <c r="AO17" i="33"/>
  <c r="AT16" i="33"/>
  <c r="AO16" i="33"/>
  <c r="J16" i="33"/>
  <c r="AT15" i="33"/>
  <c r="AO15" i="33"/>
  <c r="N15" i="33"/>
  <c r="AT14" i="33"/>
  <c r="AO14" i="33"/>
  <c r="AT13" i="33"/>
  <c r="AO13" i="33"/>
  <c r="F13" i="33"/>
  <c r="G13" i="33" s="1"/>
  <c r="U13" i="33" s="1"/>
  <c r="AT12" i="33"/>
  <c r="AO12" i="33"/>
  <c r="F12" i="33"/>
  <c r="G12" i="33" s="1"/>
  <c r="AB12" i="33" s="1"/>
  <c r="D12" i="33"/>
  <c r="AT11" i="33"/>
  <c r="AO11" i="33"/>
  <c r="AT10" i="33"/>
  <c r="AO10" i="33"/>
  <c r="AT9" i="33"/>
  <c r="AO9" i="33"/>
  <c r="AT8" i="33"/>
  <c r="AO8" i="33"/>
  <c r="J8" i="33"/>
  <c r="AT7" i="33"/>
  <c r="AO7" i="33"/>
  <c r="J7" i="33"/>
  <c r="AT6" i="33"/>
  <c r="AO6" i="33"/>
  <c r="AT5" i="33"/>
  <c r="AO5" i="33"/>
  <c r="AT4" i="33"/>
  <c r="AO4" i="33"/>
  <c r="J4" i="33"/>
  <c r="M4" i="33" s="1"/>
  <c r="AG4" i="33" s="1"/>
  <c r="F4" i="33"/>
  <c r="G4" i="33" s="1"/>
  <c r="AH4" i="33"/>
  <c r="D4" i="33"/>
  <c r="AT3" i="33"/>
  <c r="AO3" i="33"/>
  <c r="AT2" i="33"/>
  <c r="AO2" i="33"/>
  <c r="AC2" i="33"/>
  <c r="J2" i="33"/>
  <c r="AR66" i="32"/>
  <c r="H3" i="32"/>
  <c r="J3" i="32" s="1"/>
  <c r="H4" i="32"/>
  <c r="J4" i="32" s="1"/>
  <c r="H5" i="32"/>
  <c r="J5" i="32" s="1"/>
  <c r="H6" i="32"/>
  <c r="H7" i="32"/>
  <c r="J7" i="32" s="1"/>
  <c r="M7" i="32" s="1"/>
  <c r="H8" i="32"/>
  <c r="J8" i="32" s="1"/>
  <c r="H9" i="32"/>
  <c r="J9" i="32" s="1"/>
  <c r="L9" i="32" s="1"/>
  <c r="H10" i="32"/>
  <c r="J10" i="32" s="1"/>
  <c r="H11" i="32"/>
  <c r="J11" i="32" s="1"/>
  <c r="H12" i="32"/>
  <c r="J12" i="32" s="1"/>
  <c r="M12" i="32" s="1"/>
  <c r="H13" i="32"/>
  <c r="J13" i="32" s="1"/>
  <c r="H14" i="32"/>
  <c r="H15" i="32"/>
  <c r="H16" i="32"/>
  <c r="J16" i="32" s="1"/>
  <c r="N16" i="32" s="1"/>
  <c r="H17" i="32"/>
  <c r="J17" i="32" s="1"/>
  <c r="H18" i="32"/>
  <c r="H19" i="32"/>
  <c r="J19" i="32" s="1"/>
  <c r="H20" i="32"/>
  <c r="J20" i="32" s="1"/>
  <c r="H21" i="32"/>
  <c r="J21" i="32" s="1"/>
  <c r="R21" i="32" s="1"/>
  <c r="H22" i="32"/>
  <c r="H23" i="32"/>
  <c r="J23" i="32" s="1"/>
  <c r="H24" i="32"/>
  <c r="H25" i="32"/>
  <c r="J25" i="32" s="1"/>
  <c r="N25" i="32" s="1"/>
  <c r="H26" i="32"/>
  <c r="H27" i="32"/>
  <c r="J27" i="32" s="1"/>
  <c r="H28" i="32"/>
  <c r="J28" i="32" s="1"/>
  <c r="H29" i="32"/>
  <c r="J29" i="32" s="1"/>
  <c r="L29" i="32" s="1"/>
  <c r="H30" i="32"/>
  <c r="H31" i="32"/>
  <c r="J31" i="32" s="1"/>
  <c r="H32" i="32"/>
  <c r="J32" i="32" s="1"/>
  <c r="L32" i="32" s="1"/>
  <c r="H33" i="32"/>
  <c r="J33" i="32" s="1"/>
  <c r="L33" i="32" s="1"/>
  <c r="H34" i="32"/>
  <c r="J34" i="32" s="1"/>
  <c r="H35" i="32"/>
  <c r="J35" i="32" s="1"/>
  <c r="H36" i="32"/>
  <c r="J36" i="32" s="1"/>
  <c r="H37" i="32"/>
  <c r="J37" i="32" s="1"/>
  <c r="L37" i="32" s="1"/>
  <c r="H38" i="32"/>
  <c r="J38" i="32" s="1"/>
  <c r="H39" i="32"/>
  <c r="J39" i="32" s="1"/>
  <c r="L39" i="32" s="1"/>
  <c r="H40" i="32"/>
  <c r="H41" i="32"/>
  <c r="J41" i="32" s="1"/>
  <c r="H42" i="32"/>
  <c r="H43" i="32"/>
  <c r="J43" i="32" s="1"/>
  <c r="H44" i="32"/>
  <c r="J44" i="32" s="1"/>
  <c r="M44" i="32" s="1"/>
  <c r="H45" i="32"/>
  <c r="J45" i="32" s="1"/>
  <c r="H46" i="32"/>
  <c r="H47" i="32"/>
  <c r="J47" i="32" s="1"/>
  <c r="H48" i="32"/>
  <c r="J48" i="32" s="1"/>
  <c r="M48" i="32" s="1"/>
  <c r="H49" i="32"/>
  <c r="J49" i="32" s="1"/>
  <c r="N49" i="32" s="1"/>
  <c r="H50" i="32"/>
  <c r="J50" i="32" s="1"/>
  <c r="H51" i="32"/>
  <c r="J51" i="32" s="1"/>
  <c r="H52" i="32"/>
  <c r="J52" i="32" s="1"/>
  <c r="H53" i="32"/>
  <c r="J53" i="32" s="1"/>
  <c r="H54" i="32"/>
  <c r="J54" i="32" s="1"/>
  <c r="N54" i="32" s="1"/>
  <c r="H55" i="32"/>
  <c r="H56" i="32"/>
  <c r="J56" i="32" s="1"/>
  <c r="H57" i="32"/>
  <c r="J57" i="32" s="1"/>
  <c r="L57" i="32" s="1"/>
  <c r="H58" i="32"/>
  <c r="J58" i="32" s="1"/>
  <c r="H59" i="32"/>
  <c r="J59" i="32" s="1"/>
  <c r="H60" i="32"/>
  <c r="J60" i="32" s="1"/>
  <c r="H61" i="32"/>
  <c r="H62" i="32"/>
  <c r="H63" i="32"/>
  <c r="J63" i="32" s="1"/>
  <c r="H64" i="32"/>
  <c r="J64" i="32" s="1"/>
  <c r="H65" i="32"/>
  <c r="J65" i="32" s="1"/>
  <c r="M65" i="32" s="1"/>
  <c r="H66" i="32"/>
  <c r="J66" i="32" s="1"/>
  <c r="H67" i="32"/>
  <c r="H68" i="32"/>
  <c r="J68" i="32" s="1"/>
  <c r="H69" i="32"/>
  <c r="J69" i="32" s="1"/>
  <c r="H70" i="32"/>
  <c r="J70" i="32" s="1"/>
  <c r="L70" i="32" s="1"/>
  <c r="H71" i="32"/>
  <c r="J71" i="32" s="1"/>
  <c r="H72" i="32"/>
  <c r="J72" i="32"/>
  <c r="L72" i="32" s="1"/>
  <c r="H73" i="32"/>
  <c r="J73" i="32" s="1"/>
  <c r="H74" i="32"/>
  <c r="J74" i="32" s="1"/>
  <c r="H75" i="32"/>
  <c r="J75" i="32" s="1"/>
  <c r="N75" i="32" s="1"/>
  <c r="H76" i="32"/>
  <c r="J76" i="32" s="1"/>
  <c r="L76" i="32" s="1"/>
  <c r="H77" i="32"/>
  <c r="H78" i="32"/>
  <c r="H79" i="32"/>
  <c r="J79" i="32" s="1"/>
  <c r="L79" i="32" s="1"/>
  <c r="H80" i="32"/>
  <c r="J80" i="32" s="1"/>
  <c r="M80" i="32" s="1"/>
  <c r="H81" i="32"/>
  <c r="J81" i="32" s="1"/>
  <c r="H82" i="32"/>
  <c r="H83" i="32"/>
  <c r="J83" i="32" s="1"/>
  <c r="H84" i="32"/>
  <c r="J84" i="32" s="1"/>
  <c r="H85" i="32"/>
  <c r="J85" i="32" s="1"/>
  <c r="H86" i="32"/>
  <c r="J86" i="32" s="1"/>
  <c r="L86" i="32" s="1"/>
  <c r="H87" i="32"/>
  <c r="J87" i="32" s="1"/>
  <c r="H88" i="32"/>
  <c r="J88" i="32" s="1"/>
  <c r="M88" i="32" s="1"/>
  <c r="H89" i="32"/>
  <c r="J89" i="32" s="1"/>
  <c r="H90" i="32"/>
  <c r="J90" i="32" s="1"/>
  <c r="H91" i="32"/>
  <c r="J91" i="32" s="1"/>
  <c r="H92" i="32"/>
  <c r="J92" i="32" s="1"/>
  <c r="H93" i="32"/>
  <c r="H94" i="32"/>
  <c r="J94" i="32" s="1"/>
  <c r="H95" i="32"/>
  <c r="J95" i="32" s="1"/>
  <c r="N95" i="32" s="1"/>
  <c r="H96" i="32"/>
  <c r="J96" i="32" s="1"/>
  <c r="L96" i="32" s="1"/>
  <c r="H97" i="32"/>
  <c r="J97" i="32" s="1"/>
  <c r="H98" i="32"/>
  <c r="H99" i="32"/>
  <c r="J99" i="32" s="1"/>
  <c r="H100" i="32"/>
  <c r="J100" i="32" s="1"/>
  <c r="H101" i="32"/>
  <c r="J101" i="32" s="1"/>
  <c r="H102" i="32"/>
  <c r="J102" i="32" s="1"/>
  <c r="N102" i="32" s="1"/>
  <c r="H103" i="32"/>
  <c r="J103" i="32" s="1"/>
  <c r="M103" i="32" s="1"/>
  <c r="H104" i="32"/>
  <c r="J104" i="32" s="1"/>
  <c r="N104" i="32" s="1"/>
  <c r="H105" i="32"/>
  <c r="J105" i="32" s="1"/>
  <c r="H106" i="32"/>
  <c r="J106" i="32" s="1"/>
  <c r="H107" i="32"/>
  <c r="H108" i="32"/>
  <c r="J108" i="32" s="1"/>
  <c r="H109" i="32"/>
  <c r="J109" i="32" s="1"/>
  <c r="H110" i="32"/>
  <c r="J110" i="32" s="1"/>
  <c r="N110" i="32" s="1"/>
  <c r="H111" i="32"/>
  <c r="J111" i="32" s="1"/>
  <c r="N111" i="32" s="1"/>
  <c r="H112" i="32"/>
  <c r="J112" i="32" s="1"/>
  <c r="N112" i="32" s="1"/>
  <c r="H113" i="32"/>
  <c r="J113" i="32" s="1"/>
  <c r="H114" i="32"/>
  <c r="J114" i="32" s="1"/>
  <c r="L114" i="32" s="1"/>
  <c r="H115" i="32"/>
  <c r="J115" i="32" s="1"/>
  <c r="H116" i="32"/>
  <c r="J116" i="32" s="1"/>
  <c r="H117" i="32"/>
  <c r="J117" i="32" s="1"/>
  <c r="L117" i="32" s="1"/>
  <c r="H118" i="32"/>
  <c r="J118" i="32" s="1"/>
  <c r="H119" i="32"/>
  <c r="J119" i="32" s="1"/>
  <c r="L119" i="32" s="1"/>
  <c r="H120" i="32"/>
  <c r="J120" i="32" s="1"/>
  <c r="M120" i="32" s="1"/>
  <c r="H121" i="32"/>
  <c r="J121" i="32" s="1"/>
  <c r="H122" i="32"/>
  <c r="J122" i="32" s="1"/>
  <c r="H123" i="32"/>
  <c r="J123" i="32" s="1"/>
  <c r="H124" i="32"/>
  <c r="J124" i="32" s="1"/>
  <c r="H125" i="32"/>
  <c r="J125" i="32" s="1"/>
  <c r="H126" i="32"/>
  <c r="J126" i="32" s="1"/>
  <c r="H127" i="32"/>
  <c r="J127" i="32" s="1"/>
  <c r="H128" i="32"/>
  <c r="J128" i="32" s="1"/>
  <c r="M128" i="32" s="1"/>
  <c r="H129" i="32"/>
  <c r="J129" i="32" s="1"/>
  <c r="H2" i="32"/>
  <c r="J2" i="32" s="1"/>
  <c r="E3" i="32"/>
  <c r="AX3" i="32" s="1"/>
  <c r="E4" i="32"/>
  <c r="AX4" i="32" s="1"/>
  <c r="E5" i="32"/>
  <c r="AX5" i="32" s="1"/>
  <c r="E6" i="32"/>
  <c r="AX6" i="32" s="1"/>
  <c r="E7" i="32"/>
  <c r="AH7" i="32" s="1"/>
  <c r="E8" i="32"/>
  <c r="E9" i="32"/>
  <c r="F9" i="32" s="1"/>
  <c r="G9" i="32" s="1"/>
  <c r="E10" i="32"/>
  <c r="AX10" i="32" s="1"/>
  <c r="E11" i="32"/>
  <c r="AX11" i="32" s="1"/>
  <c r="E12" i="32"/>
  <c r="AX12" i="32" s="1"/>
  <c r="E13" i="32"/>
  <c r="AX13" i="32" s="1"/>
  <c r="E14" i="32"/>
  <c r="AX14" i="32" s="1"/>
  <c r="E15" i="32"/>
  <c r="E16" i="32"/>
  <c r="AH16" i="32" s="1"/>
  <c r="E17" i="32"/>
  <c r="E18" i="32"/>
  <c r="AX18" i="32" s="1"/>
  <c r="E19" i="32"/>
  <c r="AX19" i="32" s="1"/>
  <c r="E20" i="32"/>
  <c r="AX20" i="32" s="1"/>
  <c r="E21" i="32"/>
  <c r="AX21" i="32" s="1"/>
  <c r="E22" i="32"/>
  <c r="AX22" i="32" s="1"/>
  <c r="E23" i="32"/>
  <c r="E24" i="32"/>
  <c r="AX24" i="32" s="1"/>
  <c r="E25" i="32"/>
  <c r="AX25" i="32" s="1"/>
  <c r="E26" i="32"/>
  <c r="E27" i="32"/>
  <c r="AX27" i="32" s="1"/>
  <c r="E28" i="32"/>
  <c r="AX28" i="32" s="1"/>
  <c r="E29" i="32"/>
  <c r="AX29" i="32" s="1"/>
  <c r="E30" i="32"/>
  <c r="AX30" i="32" s="1"/>
  <c r="E31" i="32"/>
  <c r="AX31" i="32" s="1"/>
  <c r="E32" i="32"/>
  <c r="E33" i="32"/>
  <c r="AX33" i="32" s="1"/>
  <c r="E34" i="32"/>
  <c r="AX34" i="32" s="1"/>
  <c r="E35" i="32"/>
  <c r="AX35" i="32" s="1"/>
  <c r="E36" i="32"/>
  <c r="AX36" i="32" s="1"/>
  <c r="E37" i="32"/>
  <c r="AX37" i="32" s="1"/>
  <c r="E38" i="32"/>
  <c r="AX38" i="32" s="1"/>
  <c r="E39" i="32"/>
  <c r="E40" i="32"/>
  <c r="F40" i="32" s="1"/>
  <c r="G40" i="32" s="1"/>
  <c r="R40" i="32" s="1"/>
  <c r="E41" i="32"/>
  <c r="AX41" i="32" s="1"/>
  <c r="E42" i="32"/>
  <c r="AX42" i="32" s="1"/>
  <c r="E43" i="32"/>
  <c r="AX43" i="32" s="1"/>
  <c r="E44" i="32"/>
  <c r="F44" i="32" s="1"/>
  <c r="G44" i="32" s="1"/>
  <c r="Y44" i="32" s="1"/>
  <c r="E45" i="32"/>
  <c r="AX45" i="32" s="1"/>
  <c r="E46" i="32"/>
  <c r="AX46" i="32" s="1"/>
  <c r="E47" i="32"/>
  <c r="AH47" i="32" s="1"/>
  <c r="E48" i="32"/>
  <c r="E49" i="32"/>
  <c r="E50" i="32"/>
  <c r="E51" i="32"/>
  <c r="AX51" i="32" s="1"/>
  <c r="E52" i="32"/>
  <c r="AX52" i="32" s="1"/>
  <c r="E53" i="32"/>
  <c r="AX53" i="32" s="1"/>
  <c r="E54" i="32"/>
  <c r="AX54" i="32" s="1"/>
  <c r="E55" i="32"/>
  <c r="E56" i="32"/>
  <c r="F56" i="32" s="1"/>
  <c r="G56" i="32" s="1"/>
  <c r="E57" i="32"/>
  <c r="E58" i="32"/>
  <c r="AX58" i="32" s="1"/>
  <c r="E59" i="32"/>
  <c r="AX59" i="32" s="1"/>
  <c r="E60" i="32"/>
  <c r="E61" i="32"/>
  <c r="AX61" i="32" s="1"/>
  <c r="E62" i="32"/>
  <c r="AX62" i="32" s="1"/>
  <c r="E63" i="32"/>
  <c r="AX63" i="32" s="1"/>
  <c r="E64" i="32"/>
  <c r="E65" i="32"/>
  <c r="F65" i="32" s="1"/>
  <c r="G65" i="32" s="1"/>
  <c r="E66" i="32"/>
  <c r="AX66" i="32" s="1"/>
  <c r="E67" i="32"/>
  <c r="E68" i="32"/>
  <c r="AX68" i="32" s="1"/>
  <c r="E69" i="32"/>
  <c r="AX69" i="32" s="1"/>
  <c r="F69" i="32"/>
  <c r="G69" i="32" s="1"/>
  <c r="Q69" i="32" s="1"/>
  <c r="BA69" i="32" s="1"/>
  <c r="BB69" i="32" s="1"/>
  <c r="E70" i="32"/>
  <c r="AX70" i="32" s="1"/>
  <c r="E71" i="32"/>
  <c r="E72" i="32"/>
  <c r="AX72" i="32" s="1"/>
  <c r="E73" i="32"/>
  <c r="AX73" i="32" s="1"/>
  <c r="E74" i="32"/>
  <c r="AX74" i="32" s="1"/>
  <c r="E75" i="32"/>
  <c r="AX75" i="32" s="1"/>
  <c r="E76" i="32"/>
  <c r="AX76" i="32" s="1"/>
  <c r="E77" i="32"/>
  <c r="E78" i="32"/>
  <c r="AX78" i="32" s="1"/>
  <c r="E79" i="32"/>
  <c r="E80" i="32"/>
  <c r="E81" i="32"/>
  <c r="AX81" i="32" s="1"/>
  <c r="E82" i="32"/>
  <c r="AX82" i="32" s="1"/>
  <c r="E83" i="32"/>
  <c r="E84" i="32"/>
  <c r="E85" i="32"/>
  <c r="E86" i="32"/>
  <c r="E87" i="32"/>
  <c r="E88" i="32"/>
  <c r="E89" i="32"/>
  <c r="E90" i="32"/>
  <c r="E91" i="32"/>
  <c r="AX91" i="32" s="1"/>
  <c r="E92" i="32"/>
  <c r="AX92" i="32" s="1"/>
  <c r="E93" i="32"/>
  <c r="AX93" i="32" s="1"/>
  <c r="E94" i="32"/>
  <c r="E95" i="32"/>
  <c r="E96" i="32"/>
  <c r="AX96" i="32" s="1"/>
  <c r="E97" i="32"/>
  <c r="E98" i="32"/>
  <c r="E99" i="32"/>
  <c r="AX99" i="32" s="1"/>
  <c r="E100" i="32"/>
  <c r="AX100" i="32" s="1"/>
  <c r="E101" i="32"/>
  <c r="AX101" i="32" s="1"/>
  <c r="E102" i="32"/>
  <c r="E103" i="32"/>
  <c r="E104" i="32"/>
  <c r="E105" i="32"/>
  <c r="AX105" i="32" s="1"/>
  <c r="E106" i="32"/>
  <c r="AX106" i="32" s="1"/>
  <c r="E107" i="32"/>
  <c r="AX107" i="32" s="1"/>
  <c r="E108" i="32"/>
  <c r="E109" i="32"/>
  <c r="AX109" i="32" s="1"/>
  <c r="E110" i="32"/>
  <c r="AX110" i="32" s="1"/>
  <c r="E111" i="32"/>
  <c r="AX111" i="32" s="1"/>
  <c r="E112" i="32"/>
  <c r="AX112" i="32" s="1"/>
  <c r="E113" i="32"/>
  <c r="AX113" i="32" s="1"/>
  <c r="E114" i="32"/>
  <c r="AX114" i="32" s="1"/>
  <c r="E115" i="32"/>
  <c r="E116" i="32"/>
  <c r="E117" i="32"/>
  <c r="AX117" i="32" s="1"/>
  <c r="F117" i="32"/>
  <c r="G117" i="32" s="1"/>
  <c r="S117" i="32" s="1"/>
  <c r="E118" i="32"/>
  <c r="AX118" i="32" s="1"/>
  <c r="E119" i="32"/>
  <c r="AX119" i="32" s="1"/>
  <c r="E120" i="32"/>
  <c r="AX120" i="32" s="1"/>
  <c r="E121" i="32"/>
  <c r="E122" i="32"/>
  <c r="E123" i="32"/>
  <c r="E124" i="32"/>
  <c r="E125" i="32"/>
  <c r="E126" i="32"/>
  <c r="E127" i="32"/>
  <c r="E128" i="32"/>
  <c r="AX128" i="32" s="1"/>
  <c r="E129" i="32"/>
  <c r="AX129" i="32" s="1"/>
  <c r="E2" i="32"/>
  <c r="AX2" i="32" s="1"/>
  <c r="AE145" i="32" a="1"/>
  <c r="AE145" i="32" s="1"/>
  <c r="AE144" i="32" a="1"/>
  <c r="AE144" i="32" s="1"/>
  <c r="AE143" i="32" a="1"/>
  <c r="AE143" i="32" s="1"/>
  <c r="AE142" i="32" a="1"/>
  <c r="AE142" i="32" s="1"/>
  <c r="AE141" i="32" a="1"/>
  <c r="AE141" i="32" s="1"/>
  <c r="AE140" i="32" a="1"/>
  <c r="AE140" i="32" s="1"/>
  <c r="AE139" i="32" a="1"/>
  <c r="AE139" i="32" s="1"/>
  <c r="AE138" i="32" a="1"/>
  <c r="AE138" i="32" s="1"/>
  <c r="AE137" i="32" a="1"/>
  <c r="AE137" i="32" s="1"/>
  <c r="AE136" i="32" a="1"/>
  <c r="AE136" i="32" s="1"/>
  <c r="AE135" i="32" a="1"/>
  <c r="AE135" i="32" s="1"/>
  <c r="AE134" i="32" a="1"/>
  <c r="AE134" i="32" s="1"/>
  <c r="AE133" i="32" a="1"/>
  <c r="AE133" i="32" s="1"/>
  <c r="AE132" i="32" a="1"/>
  <c r="AE132" i="32" s="1"/>
  <c r="AE131" i="32" a="1"/>
  <c r="AE131" i="32" s="1"/>
  <c r="AE130" i="32" a="1"/>
  <c r="AE130" i="32" s="1"/>
  <c r="AT129" i="32"/>
  <c r="AR129" i="32"/>
  <c r="AO129" i="32"/>
  <c r="AT128" i="32"/>
  <c r="AR128" i="32"/>
  <c r="AO128" i="32"/>
  <c r="AT127" i="32"/>
  <c r="AR127" i="32"/>
  <c r="AO127" i="32"/>
  <c r="AT126" i="32"/>
  <c r="AR126" i="32"/>
  <c r="AO126" i="32"/>
  <c r="AT125" i="32"/>
  <c r="AR125" i="32"/>
  <c r="AO125" i="32"/>
  <c r="AT124" i="32"/>
  <c r="AR124" i="32"/>
  <c r="AO124" i="32"/>
  <c r="M124" i="32"/>
  <c r="AT123" i="32"/>
  <c r="AR123" i="32"/>
  <c r="AO123" i="32"/>
  <c r="AT122" i="32"/>
  <c r="AR122" i="32"/>
  <c r="AO122" i="32"/>
  <c r="AT121" i="32"/>
  <c r="AR121" i="32"/>
  <c r="AO121" i="32"/>
  <c r="AT120" i="32"/>
  <c r="AR120" i="32"/>
  <c r="AO120" i="32"/>
  <c r="AT119" i="32"/>
  <c r="AR119" i="32"/>
  <c r="AO119" i="32"/>
  <c r="F119" i="32"/>
  <c r="G119" i="32" s="1"/>
  <c r="Q119" i="32" s="1"/>
  <c r="BA119" i="32" s="1"/>
  <c r="BB119" i="32" s="1"/>
  <c r="AT118" i="32"/>
  <c r="AR118" i="32"/>
  <c r="AO118" i="32"/>
  <c r="AT117" i="32"/>
  <c r="AR117" i="32"/>
  <c r="AO117" i="32"/>
  <c r="AT116" i="32"/>
  <c r="AR116" i="32"/>
  <c r="AO116" i="32"/>
  <c r="AT115" i="32"/>
  <c r="AR115" i="32"/>
  <c r="AO115" i="32"/>
  <c r="AT114" i="32"/>
  <c r="AR114" i="32"/>
  <c r="AO114" i="32"/>
  <c r="AT113" i="32"/>
  <c r="AR113" i="32"/>
  <c r="AO113" i="32"/>
  <c r="AT112" i="32"/>
  <c r="AR112" i="32"/>
  <c r="AO112" i="32"/>
  <c r="AT111" i="32"/>
  <c r="AR111" i="32"/>
  <c r="AO111" i="32"/>
  <c r="AT110" i="32"/>
  <c r="AR110" i="32"/>
  <c r="AO110" i="32"/>
  <c r="AT109" i="32"/>
  <c r="AR109" i="32"/>
  <c r="AO109" i="32"/>
  <c r="AT108" i="32"/>
  <c r="AR108" i="32"/>
  <c r="AO108" i="32"/>
  <c r="D108" i="32"/>
  <c r="AT107" i="32"/>
  <c r="AR107" i="32"/>
  <c r="AO107" i="32"/>
  <c r="J107" i="32"/>
  <c r="AT106" i="32"/>
  <c r="AR106" i="32"/>
  <c r="AO106" i="32"/>
  <c r="AT105" i="32"/>
  <c r="AR105" i="32"/>
  <c r="AO105" i="32"/>
  <c r="AT104" i="32"/>
  <c r="AR104" i="32"/>
  <c r="AO104" i="32"/>
  <c r="AT103" i="32"/>
  <c r="AR103" i="32"/>
  <c r="AO103" i="32"/>
  <c r="AT102" i="32"/>
  <c r="AR102" i="32"/>
  <c r="AO102" i="32"/>
  <c r="AT101" i="32"/>
  <c r="AR101" i="32"/>
  <c r="AO101" i="32"/>
  <c r="AT100" i="32"/>
  <c r="AR100" i="32"/>
  <c r="AO100" i="32"/>
  <c r="F100" i="32"/>
  <c r="G100" i="32" s="1"/>
  <c r="W100" i="32" s="1"/>
  <c r="AT99" i="32"/>
  <c r="AR99" i="32"/>
  <c r="AO99" i="32"/>
  <c r="AT98" i="32"/>
  <c r="AR98" i="32"/>
  <c r="AO98" i="32"/>
  <c r="J98" i="32"/>
  <c r="AT97" i="32"/>
  <c r="AR97" i="32"/>
  <c r="AO97" i="32"/>
  <c r="AT96" i="32"/>
  <c r="AR96" i="32"/>
  <c r="AO96" i="32"/>
  <c r="AT95" i="32"/>
  <c r="AR95" i="32"/>
  <c r="AO95" i="32"/>
  <c r="AT94" i="32"/>
  <c r="AR94" i="32"/>
  <c r="AO94" i="32"/>
  <c r="AT93" i="32"/>
  <c r="AR93" i="32"/>
  <c r="AO93" i="32"/>
  <c r="J93" i="32"/>
  <c r="L93" i="32" s="1"/>
  <c r="AT92" i="32"/>
  <c r="AR92" i="32"/>
  <c r="AO92" i="32"/>
  <c r="AT91" i="32"/>
  <c r="AR91" i="32"/>
  <c r="AO91" i="32"/>
  <c r="F91" i="32"/>
  <c r="G91" i="32" s="1"/>
  <c r="AT90" i="32"/>
  <c r="AR90" i="32"/>
  <c r="AO90" i="32"/>
  <c r="AT89" i="32"/>
  <c r="AR89" i="32"/>
  <c r="AO89" i="32"/>
  <c r="AT88" i="32"/>
  <c r="AR88" i="32"/>
  <c r="AO88" i="32"/>
  <c r="AT87" i="32"/>
  <c r="AR87" i="32"/>
  <c r="AO87" i="32"/>
  <c r="AT86" i="32"/>
  <c r="AR86" i="32"/>
  <c r="AO86" i="32"/>
  <c r="AT85" i="32"/>
  <c r="AR85" i="32"/>
  <c r="AO85" i="32"/>
  <c r="AT84" i="32"/>
  <c r="AR84" i="32"/>
  <c r="AO84" i="32"/>
  <c r="AT83" i="32"/>
  <c r="AR83" i="32"/>
  <c r="AO83" i="32"/>
  <c r="AT82" i="32"/>
  <c r="AR82" i="32"/>
  <c r="AO82" i="32"/>
  <c r="J82" i="32"/>
  <c r="AT81" i="32"/>
  <c r="AR81" i="32"/>
  <c r="AO81" i="32"/>
  <c r="AT80" i="32"/>
  <c r="AR80" i="32"/>
  <c r="AO80" i="32"/>
  <c r="A80" i="32"/>
  <c r="AT79" i="32"/>
  <c r="AR79" i="32"/>
  <c r="AO79" i="32"/>
  <c r="AT78" i="32"/>
  <c r="AR78" i="32"/>
  <c r="AO78" i="32"/>
  <c r="J78" i="32"/>
  <c r="N78" i="32" s="1"/>
  <c r="AT77" i="32"/>
  <c r="AR77" i="32"/>
  <c r="AO77" i="32"/>
  <c r="J77" i="32"/>
  <c r="N77" i="32" s="1"/>
  <c r="A77" i="32"/>
  <c r="AT76" i="32"/>
  <c r="AR76" i="32"/>
  <c r="AO76" i="32"/>
  <c r="AT75" i="32"/>
  <c r="AR75" i="32"/>
  <c r="AO75" i="32"/>
  <c r="D75" i="32"/>
  <c r="AT74" i="32"/>
  <c r="AR74" i="32"/>
  <c r="AO74" i="32"/>
  <c r="AT73" i="32"/>
  <c r="AR73" i="32"/>
  <c r="AO73" i="32"/>
  <c r="F73" i="32"/>
  <c r="G73" i="32" s="1"/>
  <c r="AT72" i="32"/>
  <c r="AR72" i="32"/>
  <c r="AO72" i="32"/>
  <c r="AT71" i="32"/>
  <c r="AR71" i="32"/>
  <c r="AO71" i="32"/>
  <c r="AT70" i="32"/>
  <c r="AR70" i="32"/>
  <c r="AO70" i="32"/>
  <c r="AT69" i="32"/>
  <c r="AR69" i="32"/>
  <c r="AO69" i="32"/>
  <c r="AT68" i="32"/>
  <c r="AR68" i="32"/>
  <c r="AO68" i="32"/>
  <c r="AT67" i="32"/>
  <c r="AR67" i="32"/>
  <c r="AO67" i="32"/>
  <c r="J67" i="32"/>
  <c r="N67" i="32" s="1"/>
  <c r="AT66" i="32"/>
  <c r="AO66" i="32"/>
  <c r="F66" i="32"/>
  <c r="G66" i="32" s="1"/>
  <c r="AT65" i="32"/>
  <c r="AT64" i="32"/>
  <c r="AT63" i="32"/>
  <c r="AT62" i="32"/>
  <c r="J62" i="32"/>
  <c r="AT61" i="32"/>
  <c r="J61" i="32"/>
  <c r="L61" i="32" s="1"/>
  <c r="AT60" i="32"/>
  <c r="AH60" i="32"/>
  <c r="AT59" i="32"/>
  <c r="AT58" i="32"/>
  <c r="AT57" i="32"/>
  <c r="AT56" i="32"/>
  <c r="AT55" i="32"/>
  <c r="J55" i="32"/>
  <c r="M55" i="32" s="1"/>
  <c r="AT54" i="32"/>
  <c r="AT53" i="32"/>
  <c r="AT52" i="32"/>
  <c r="AT51" i="32"/>
  <c r="AH51" i="32"/>
  <c r="AT50" i="32"/>
  <c r="AT49" i="32"/>
  <c r="AJ49" i="32"/>
  <c r="AL49" i="32" s="1"/>
  <c r="AT48" i="32"/>
  <c r="AJ48" i="32"/>
  <c r="AL48" i="32" s="1"/>
  <c r="AT47" i="32"/>
  <c r="AJ47" i="32"/>
  <c r="AL47" i="32" s="1"/>
  <c r="AT46" i="32"/>
  <c r="AJ46" i="32"/>
  <c r="AL46" i="32" s="1"/>
  <c r="J46" i="32"/>
  <c r="M46" i="32" s="1"/>
  <c r="AT45" i="32"/>
  <c r="AJ45" i="32"/>
  <c r="AL45" i="32" s="1"/>
  <c r="F45" i="32"/>
  <c r="G45" i="32" s="1"/>
  <c r="W45" i="32" s="1"/>
  <c r="AH45" i="32"/>
  <c r="AT44" i="32"/>
  <c r="AJ44" i="32"/>
  <c r="AL44" i="32" s="1"/>
  <c r="AT43" i="32"/>
  <c r="AJ43" i="32"/>
  <c r="AL43" i="32" s="1"/>
  <c r="AT42" i="32"/>
  <c r="AJ42" i="32"/>
  <c r="AL42" i="32" s="1"/>
  <c r="J42" i="32"/>
  <c r="L42" i="32" s="1"/>
  <c r="F42" i="32"/>
  <c r="G42" i="32" s="1"/>
  <c r="D42" i="32"/>
  <c r="A42" i="32"/>
  <c r="AT41" i="32"/>
  <c r="AJ41" i="32"/>
  <c r="AK41" i="32" s="1"/>
  <c r="AT40" i="32"/>
  <c r="AJ40" i="32"/>
  <c r="AK40" i="32" s="1"/>
  <c r="J40" i="32"/>
  <c r="L40" i="32" s="1"/>
  <c r="AT39" i="32"/>
  <c r="AJ39" i="32"/>
  <c r="AK39" i="32" s="1"/>
  <c r="AT38" i="32"/>
  <c r="AJ38" i="32"/>
  <c r="AK38" i="32" s="1"/>
  <c r="F38" i="32"/>
  <c r="G38" i="32" s="1"/>
  <c r="Y38" i="32" s="1"/>
  <c r="AT37" i="32"/>
  <c r="AJ37" i="32"/>
  <c r="AK37" i="32" s="1"/>
  <c r="AT36" i="32"/>
  <c r="AJ36" i="32"/>
  <c r="AK36" i="32" s="1"/>
  <c r="AT35" i="32"/>
  <c r="AJ35" i="32"/>
  <c r="AK35" i="32" s="1"/>
  <c r="AT34" i="32"/>
  <c r="AJ34" i="32"/>
  <c r="AK34" i="32" s="1"/>
  <c r="AH34" i="32"/>
  <c r="F34" i="32"/>
  <c r="G34" i="32" s="1"/>
  <c r="V34" i="32" s="1"/>
  <c r="AY34" i="32" s="1"/>
  <c r="AT33" i="32"/>
  <c r="AT32" i="32"/>
  <c r="D32" i="32"/>
  <c r="AT31" i="32"/>
  <c r="AT30" i="32"/>
  <c r="AH30" i="32"/>
  <c r="J30" i="32"/>
  <c r="AT29" i="32"/>
  <c r="AH29" i="32"/>
  <c r="A29" i="32"/>
  <c r="AT28" i="32"/>
  <c r="AT27" i="32"/>
  <c r="F27" i="32"/>
  <c r="G27" i="32" s="1"/>
  <c r="Q27" i="32" s="1"/>
  <c r="BA27" i="32" s="1"/>
  <c r="D27" i="32"/>
  <c r="AT26" i="32"/>
  <c r="J26" i="32"/>
  <c r="L26" i="32" s="1"/>
  <c r="AT25" i="32"/>
  <c r="AO25" i="32"/>
  <c r="AT24" i="32"/>
  <c r="AO24" i="32"/>
  <c r="J24" i="32"/>
  <c r="M24" i="32" s="1"/>
  <c r="AT23" i="32"/>
  <c r="AO23" i="32"/>
  <c r="AT22" i="32"/>
  <c r="AO22" i="32"/>
  <c r="J22" i="32"/>
  <c r="L22" i="32" s="1"/>
  <c r="F22" i="32"/>
  <c r="G22" i="32" s="1"/>
  <c r="Y22" i="32" s="1"/>
  <c r="AT21" i="32"/>
  <c r="AO21" i="32"/>
  <c r="AH21" i="32"/>
  <c r="F21" i="32"/>
  <c r="G21" i="32" s="1"/>
  <c r="D21" i="32"/>
  <c r="AT20" i="32"/>
  <c r="AO20" i="32"/>
  <c r="D20" i="32"/>
  <c r="AT19" i="32"/>
  <c r="AO19" i="32"/>
  <c r="F19" i="32"/>
  <c r="G19" i="32" s="1"/>
  <c r="AT18" i="32"/>
  <c r="AO18" i="32"/>
  <c r="J18" i="32"/>
  <c r="L18" i="32" s="1"/>
  <c r="AT17" i="32"/>
  <c r="AO17" i="32"/>
  <c r="AT16" i="32"/>
  <c r="AO16" i="32"/>
  <c r="AT15" i="32"/>
  <c r="AO15" i="32"/>
  <c r="J15" i="32"/>
  <c r="N15" i="32"/>
  <c r="A15" i="32"/>
  <c r="AT14" i="32"/>
  <c r="AO14" i="32"/>
  <c r="J14" i="32"/>
  <c r="AT13" i="32"/>
  <c r="AO13" i="32"/>
  <c r="F13" i="32"/>
  <c r="G13" i="32"/>
  <c r="V13" i="32" s="1"/>
  <c r="AY13" i="32" s="1"/>
  <c r="AT12" i="32"/>
  <c r="AO12" i="32"/>
  <c r="AT11" i="32"/>
  <c r="AO11" i="32"/>
  <c r="AT10" i="32"/>
  <c r="AO10" i="32"/>
  <c r="AT9" i="32"/>
  <c r="AO9" i="32"/>
  <c r="D9" i="32"/>
  <c r="AT8" i="32"/>
  <c r="AO8" i="32"/>
  <c r="AT7" i="32"/>
  <c r="AO7" i="32"/>
  <c r="AT6" i="32"/>
  <c r="AO6" i="32"/>
  <c r="J6" i="32"/>
  <c r="AT5" i="32"/>
  <c r="AO5" i="32"/>
  <c r="F5" i="32"/>
  <c r="G5" i="32" s="1"/>
  <c r="AT4" i="32"/>
  <c r="AO4" i="32"/>
  <c r="F4" i="32"/>
  <c r="G4" i="32" s="1"/>
  <c r="AA4" i="32" s="1"/>
  <c r="AT3" i="32"/>
  <c r="AO3" i="32"/>
  <c r="F3" i="32"/>
  <c r="G3" i="32" s="1"/>
  <c r="A3" i="32"/>
  <c r="D3" i="32"/>
  <c r="AT2" i="32"/>
  <c r="AO2" i="32"/>
  <c r="AC2" i="32"/>
  <c r="AF2" i="31"/>
  <c r="AR121" i="31"/>
  <c r="AR98" i="31"/>
  <c r="AR75" i="31"/>
  <c r="AR76" i="31"/>
  <c r="AR77" i="31"/>
  <c r="AR78" i="31"/>
  <c r="AR79" i="31"/>
  <c r="AR80" i="31"/>
  <c r="AR81" i="31"/>
  <c r="AR82" i="31"/>
  <c r="AR83" i="31"/>
  <c r="AR84" i="31"/>
  <c r="AR85" i="31"/>
  <c r="AR86" i="31"/>
  <c r="AR87" i="31"/>
  <c r="AR88" i="31"/>
  <c r="AR89" i="31"/>
  <c r="AR90" i="31"/>
  <c r="AR91" i="31"/>
  <c r="AR92" i="31"/>
  <c r="AR93" i="31"/>
  <c r="AR94" i="31"/>
  <c r="AR95" i="31"/>
  <c r="AR96" i="31"/>
  <c r="AR97" i="31"/>
  <c r="AR99" i="31"/>
  <c r="AR100" i="31"/>
  <c r="AR101" i="31"/>
  <c r="AR102" i="31"/>
  <c r="AR103" i="31"/>
  <c r="AR104" i="31"/>
  <c r="AR105" i="31"/>
  <c r="AR106" i="31"/>
  <c r="AR107" i="31"/>
  <c r="AR108" i="31"/>
  <c r="AR109" i="31"/>
  <c r="AR110" i="31"/>
  <c r="AR111" i="31"/>
  <c r="AR112" i="31"/>
  <c r="AR113" i="31"/>
  <c r="AR114" i="31"/>
  <c r="AR115" i="31"/>
  <c r="AR116" i="31"/>
  <c r="AR117" i="31"/>
  <c r="AR118" i="31"/>
  <c r="AR119" i="31"/>
  <c r="AR120" i="31"/>
  <c r="AR122" i="31"/>
  <c r="AR123" i="31"/>
  <c r="AR124" i="31"/>
  <c r="AR125" i="31"/>
  <c r="AR126" i="31"/>
  <c r="AR127" i="31"/>
  <c r="AR128" i="31"/>
  <c r="AR129" i="31"/>
  <c r="AR74" i="31"/>
  <c r="AR66" i="31"/>
  <c r="AR67" i="31"/>
  <c r="AR68" i="31"/>
  <c r="AR69" i="31"/>
  <c r="AR70" i="31"/>
  <c r="AR71" i="31"/>
  <c r="AR72" i="31"/>
  <c r="AR73" i="31"/>
  <c r="AF4" i="31"/>
  <c r="H3" i="31"/>
  <c r="J3" i="31" s="1"/>
  <c r="N3" i="31" s="1"/>
  <c r="H4" i="31"/>
  <c r="J4" i="31" s="1"/>
  <c r="W4" i="31" s="1"/>
  <c r="H5" i="31"/>
  <c r="J5" i="31" s="1"/>
  <c r="W5" i="31" s="1"/>
  <c r="H6" i="31"/>
  <c r="H7" i="31"/>
  <c r="H8" i="31"/>
  <c r="J8" i="31" s="1"/>
  <c r="N8" i="31" s="1"/>
  <c r="H9" i="31"/>
  <c r="J9" i="31" s="1"/>
  <c r="H10" i="31"/>
  <c r="J10" i="31" s="1"/>
  <c r="H11" i="31"/>
  <c r="H12" i="31"/>
  <c r="J12" i="31" s="1"/>
  <c r="H13" i="31"/>
  <c r="J13" i="31" s="1"/>
  <c r="H14" i="31"/>
  <c r="H15" i="31"/>
  <c r="J15" i="31" s="1"/>
  <c r="N15" i="31" s="1"/>
  <c r="H16" i="31"/>
  <c r="J16" i="31" s="1"/>
  <c r="N16" i="31" s="1"/>
  <c r="H17" i="31"/>
  <c r="J17" i="31" s="1"/>
  <c r="H18" i="31"/>
  <c r="J18" i="31" s="1"/>
  <c r="L18" i="31" s="1"/>
  <c r="H19" i="31"/>
  <c r="J19" i="31" s="1"/>
  <c r="N19" i="31" s="1"/>
  <c r="H20" i="31"/>
  <c r="J20" i="31" s="1"/>
  <c r="M20" i="31" s="1"/>
  <c r="AG20" i="31" s="1"/>
  <c r="H21" i="31"/>
  <c r="J21" i="31" s="1"/>
  <c r="H22" i="31"/>
  <c r="J22" i="31" s="1"/>
  <c r="H23" i="31"/>
  <c r="H24" i="31"/>
  <c r="H25" i="31"/>
  <c r="J25" i="31" s="1"/>
  <c r="L25" i="31"/>
  <c r="H26" i="31"/>
  <c r="J26" i="31" s="1"/>
  <c r="L26" i="31" s="1"/>
  <c r="H27" i="31"/>
  <c r="J27" i="31" s="1"/>
  <c r="H28" i="31"/>
  <c r="J28" i="31" s="1"/>
  <c r="H29" i="31"/>
  <c r="J29" i="31" s="1"/>
  <c r="H30" i="31"/>
  <c r="J30" i="31" s="1"/>
  <c r="M30" i="31" s="1"/>
  <c r="H31" i="31"/>
  <c r="J31" i="31" s="1"/>
  <c r="H32" i="31"/>
  <c r="J32" i="31" s="1"/>
  <c r="H33" i="31"/>
  <c r="J33" i="31" s="1"/>
  <c r="N33" i="31" s="1"/>
  <c r="H34" i="31"/>
  <c r="J34" i="31" s="1"/>
  <c r="M34" i="31" s="1"/>
  <c r="H35" i="31"/>
  <c r="J35" i="31" s="1"/>
  <c r="M35" i="31" s="1"/>
  <c r="H36" i="31"/>
  <c r="J36" i="31" s="1"/>
  <c r="H37" i="31"/>
  <c r="J37" i="31" s="1"/>
  <c r="H38" i="31"/>
  <c r="H39" i="31"/>
  <c r="J39" i="31" s="1"/>
  <c r="H40" i="31"/>
  <c r="H41" i="31"/>
  <c r="J41" i="31" s="1"/>
  <c r="N41" i="31" s="1"/>
  <c r="H42" i="31"/>
  <c r="H43" i="31"/>
  <c r="J43" i="31" s="1"/>
  <c r="N43" i="31" s="1"/>
  <c r="H44" i="31"/>
  <c r="J44" i="31" s="1"/>
  <c r="H45" i="31"/>
  <c r="J45" i="31" s="1"/>
  <c r="H46" i="31"/>
  <c r="J46" i="31" s="1"/>
  <c r="H47" i="31"/>
  <c r="J47" i="31" s="1"/>
  <c r="M47" i="31" s="1"/>
  <c r="H48" i="31"/>
  <c r="J48" i="31" s="1"/>
  <c r="H49" i="31"/>
  <c r="H50" i="31"/>
  <c r="J50" i="31" s="1"/>
  <c r="M50" i="31" s="1"/>
  <c r="H51" i="31"/>
  <c r="J51" i="31" s="1"/>
  <c r="H52" i="31"/>
  <c r="J52" i="31" s="1"/>
  <c r="H53" i="31"/>
  <c r="J53" i="31" s="1"/>
  <c r="H54" i="31"/>
  <c r="J54" i="31" s="1"/>
  <c r="H55" i="31"/>
  <c r="J55" i="31" s="1"/>
  <c r="H56" i="31"/>
  <c r="H57" i="31"/>
  <c r="J57" i="31" s="1"/>
  <c r="H58" i="31"/>
  <c r="J58" i="31" s="1"/>
  <c r="L58" i="31" s="1"/>
  <c r="H59" i="31"/>
  <c r="J59" i="31" s="1"/>
  <c r="H60" i="31"/>
  <c r="J60" i="31" s="1"/>
  <c r="H61" i="31"/>
  <c r="J61" i="31" s="1"/>
  <c r="H62" i="31"/>
  <c r="H63" i="31"/>
  <c r="H64" i="31"/>
  <c r="H65" i="31"/>
  <c r="J65" i="31"/>
  <c r="N65" i="31" s="1"/>
  <c r="H66" i="31"/>
  <c r="J66" i="31" s="1"/>
  <c r="H67" i="31"/>
  <c r="J67" i="31" s="1"/>
  <c r="H68" i="31"/>
  <c r="J68" i="31" s="1"/>
  <c r="H69" i="31"/>
  <c r="H70" i="31"/>
  <c r="H71" i="31"/>
  <c r="H72" i="31"/>
  <c r="J72" i="31" s="1"/>
  <c r="M72" i="31" s="1"/>
  <c r="H73" i="31"/>
  <c r="J73" i="31" s="1"/>
  <c r="M73" i="31" s="1"/>
  <c r="H74" i="31"/>
  <c r="J74" i="31" s="1"/>
  <c r="H75" i="31"/>
  <c r="J75" i="31" s="1"/>
  <c r="H76" i="31"/>
  <c r="H77" i="31"/>
  <c r="H78" i="31"/>
  <c r="J78" i="31" s="1"/>
  <c r="L78" i="31" s="1"/>
  <c r="H79" i="31"/>
  <c r="H80" i="31"/>
  <c r="J80" i="31" s="1"/>
  <c r="H81" i="31"/>
  <c r="J81" i="31" s="1"/>
  <c r="N81" i="31" s="1"/>
  <c r="H82" i="31"/>
  <c r="J82" i="31" s="1"/>
  <c r="L82" i="31" s="1"/>
  <c r="H83" i="31"/>
  <c r="J83" i="31" s="1"/>
  <c r="N83" i="31" s="1"/>
  <c r="H84" i="31"/>
  <c r="H85" i="31"/>
  <c r="H86" i="31"/>
  <c r="H87" i="31"/>
  <c r="H88" i="31"/>
  <c r="J88" i="31" s="1"/>
  <c r="H89" i="31"/>
  <c r="J89" i="31" s="1"/>
  <c r="H90" i="31"/>
  <c r="J90" i="31" s="1"/>
  <c r="H91" i="31"/>
  <c r="J91" i="31" s="1"/>
  <c r="H92" i="31"/>
  <c r="J92" i="31" s="1"/>
  <c r="H93" i="31"/>
  <c r="J93" i="31" s="1"/>
  <c r="H94" i="31"/>
  <c r="H95" i="31"/>
  <c r="J95" i="31" s="1"/>
  <c r="H96" i="31"/>
  <c r="J96" i="31" s="1"/>
  <c r="H97" i="31"/>
  <c r="J97" i="31" s="1"/>
  <c r="H98" i="31"/>
  <c r="J98" i="31" s="1"/>
  <c r="H99" i="31"/>
  <c r="J99" i="31" s="1"/>
  <c r="H100" i="31"/>
  <c r="J100" i="31" s="1"/>
  <c r="H101" i="31"/>
  <c r="H102" i="31"/>
  <c r="H103" i="31"/>
  <c r="J103" i="31" s="1"/>
  <c r="H104" i="31"/>
  <c r="J104" i="31" s="1"/>
  <c r="H105" i="31"/>
  <c r="J105" i="31" s="1"/>
  <c r="H106" i="31"/>
  <c r="J106" i="31" s="1"/>
  <c r="N106" i="31" s="1"/>
  <c r="H107" i="31"/>
  <c r="J107" i="31" s="1"/>
  <c r="H108" i="31"/>
  <c r="J108" i="31" s="1"/>
  <c r="H109" i="31"/>
  <c r="J109" i="31" s="1"/>
  <c r="H110" i="31"/>
  <c r="J110" i="31" s="1"/>
  <c r="M110" i="31" s="1"/>
  <c r="H111" i="31"/>
  <c r="J111" i="31" s="1"/>
  <c r="M111" i="31" s="1"/>
  <c r="H112" i="31"/>
  <c r="J112" i="31" s="1"/>
  <c r="L112" i="31" s="1"/>
  <c r="H113" i="31"/>
  <c r="J113" i="31" s="1"/>
  <c r="L113" i="31" s="1"/>
  <c r="H114" i="31"/>
  <c r="J114" i="31" s="1"/>
  <c r="H115" i="31"/>
  <c r="J115" i="31" s="1"/>
  <c r="H116" i="31"/>
  <c r="J116" i="31" s="1"/>
  <c r="H117" i="31"/>
  <c r="J117" i="31" s="1"/>
  <c r="H118" i="31"/>
  <c r="H119" i="31"/>
  <c r="H120" i="31"/>
  <c r="J120" i="31" s="1"/>
  <c r="H121" i="31"/>
  <c r="J121" i="31" s="1"/>
  <c r="H122" i="31"/>
  <c r="J122" i="31" s="1"/>
  <c r="H123" i="31"/>
  <c r="J123" i="31" s="1"/>
  <c r="H124" i="31"/>
  <c r="J124" i="31" s="1"/>
  <c r="H125" i="31"/>
  <c r="H126" i="31"/>
  <c r="J126" i="31" s="1"/>
  <c r="H127" i="31"/>
  <c r="J127" i="31" s="1"/>
  <c r="H128" i="31"/>
  <c r="J128" i="31" s="1"/>
  <c r="H129" i="31"/>
  <c r="J129" i="31" s="1"/>
  <c r="M129" i="31" s="1"/>
  <c r="H2" i="31"/>
  <c r="J2" i="31" s="1"/>
  <c r="N2" i="31" s="1"/>
  <c r="E3" i="31"/>
  <c r="E4" i="31"/>
  <c r="AX4" i="31" s="1"/>
  <c r="E5" i="31"/>
  <c r="AX5" i="31" s="1"/>
  <c r="E6" i="31"/>
  <c r="AX6" i="31" s="1"/>
  <c r="E7" i="31"/>
  <c r="E8" i="31"/>
  <c r="AX8" i="31" s="1"/>
  <c r="E9" i="31"/>
  <c r="AX9" i="31" s="1"/>
  <c r="E10" i="31"/>
  <c r="F10" i="31" s="1"/>
  <c r="G10" i="31" s="1"/>
  <c r="E11" i="31"/>
  <c r="E12" i="31"/>
  <c r="E13" i="31"/>
  <c r="AX13" i="31" s="1"/>
  <c r="E14" i="31"/>
  <c r="AX14" i="31" s="1"/>
  <c r="E15" i="31"/>
  <c r="AX15" i="31" s="1"/>
  <c r="E16" i="31"/>
  <c r="AX16" i="31" s="1"/>
  <c r="E17" i="31"/>
  <c r="AX17" i="31" s="1"/>
  <c r="E18" i="31"/>
  <c r="AX18" i="31" s="1"/>
  <c r="E19" i="31"/>
  <c r="E20" i="31"/>
  <c r="AX20" i="31" s="1"/>
  <c r="E21" i="31"/>
  <c r="AX21" i="31" s="1"/>
  <c r="E22" i="31"/>
  <c r="AX22" i="31" s="1"/>
  <c r="E23" i="31"/>
  <c r="E24" i="31"/>
  <c r="AX24" i="31" s="1"/>
  <c r="E25" i="31"/>
  <c r="AX25" i="31" s="1"/>
  <c r="E26" i="31"/>
  <c r="E27" i="31"/>
  <c r="E28" i="31"/>
  <c r="AX28" i="31" s="1"/>
  <c r="E29" i="31"/>
  <c r="AX29" i="31" s="1"/>
  <c r="E30" i="31"/>
  <c r="AX30" i="31" s="1"/>
  <c r="E31" i="31"/>
  <c r="AX31" i="31" s="1"/>
  <c r="E32" i="31"/>
  <c r="AX32" i="31" s="1"/>
  <c r="E33" i="31"/>
  <c r="AX33" i="31" s="1"/>
  <c r="E34" i="31"/>
  <c r="F34" i="31" s="1"/>
  <c r="G34" i="31" s="1"/>
  <c r="E35" i="31"/>
  <c r="E36" i="31"/>
  <c r="E37" i="31"/>
  <c r="AX37" i="31" s="1"/>
  <c r="E38" i="31"/>
  <c r="AX38" i="31" s="1"/>
  <c r="E39" i="31"/>
  <c r="AX39" i="31" s="1"/>
  <c r="E40" i="31"/>
  <c r="AX40" i="31" s="1"/>
  <c r="E41" i="31"/>
  <c r="AX41" i="31" s="1"/>
  <c r="E42" i="31"/>
  <c r="AX42" i="31" s="1"/>
  <c r="E43" i="31"/>
  <c r="E44" i="31"/>
  <c r="AX44" i="31" s="1"/>
  <c r="E45" i="31"/>
  <c r="AX45" i="31" s="1"/>
  <c r="E46" i="31"/>
  <c r="AX46" i="31" s="1"/>
  <c r="E47" i="31"/>
  <c r="AX47" i="31" s="1"/>
  <c r="E48" i="31"/>
  <c r="AX48" i="31" s="1"/>
  <c r="E49" i="31"/>
  <c r="AX49" i="31" s="1"/>
  <c r="E50" i="31"/>
  <c r="AX50" i="31" s="1"/>
  <c r="E51" i="31"/>
  <c r="E52" i="31"/>
  <c r="E53" i="31"/>
  <c r="E54" i="31"/>
  <c r="AX54" i="31" s="1"/>
  <c r="E55" i="31"/>
  <c r="AX55" i="31" s="1"/>
  <c r="E56" i="31"/>
  <c r="AX56" i="31" s="1"/>
  <c r="E57" i="31"/>
  <c r="AX57" i="31" s="1"/>
  <c r="E58" i="31"/>
  <c r="F58" i="31" s="1"/>
  <c r="G58" i="31" s="1"/>
  <c r="AB58" i="31" s="1"/>
  <c r="E59" i="31"/>
  <c r="E60" i="31"/>
  <c r="AX60" i="31" s="1"/>
  <c r="E61" i="31"/>
  <c r="E62" i="31"/>
  <c r="AX62" i="31" s="1"/>
  <c r="E63" i="31"/>
  <c r="E64" i="31"/>
  <c r="AX64" i="31" s="1"/>
  <c r="E65" i="31"/>
  <c r="F65" i="31" s="1"/>
  <c r="G65" i="31" s="1"/>
  <c r="E66" i="31"/>
  <c r="E67" i="31"/>
  <c r="E68" i="31"/>
  <c r="AX68" i="31" s="1"/>
  <c r="E69" i="31"/>
  <c r="E70" i="31"/>
  <c r="AX70" i="31" s="1"/>
  <c r="E71" i="31"/>
  <c r="E72" i="31"/>
  <c r="E73" i="31"/>
  <c r="E74" i="31"/>
  <c r="AX74" i="31" s="1"/>
  <c r="E75" i="31"/>
  <c r="E76" i="31"/>
  <c r="AX76" i="31" s="1"/>
  <c r="E77" i="31"/>
  <c r="AX77" i="31" s="1"/>
  <c r="E78" i="31"/>
  <c r="AX78" i="31" s="1"/>
  <c r="E79" i="31"/>
  <c r="E80" i="31"/>
  <c r="AX80" i="31" s="1"/>
  <c r="E81" i="31"/>
  <c r="AX81" i="31" s="1"/>
  <c r="E82" i="31"/>
  <c r="AX82" i="31" s="1"/>
  <c r="E83" i="31"/>
  <c r="E84" i="31"/>
  <c r="AX84" i="31" s="1"/>
  <c r="E85" i="31"/>
  <c r="AX85" i="31" s="1"/>
  <c r="E86" i="31"/>
  <c r="AX86" i="31" s="1"/>
  <c r="E87" i="31"/>
  <c r="AX87" i="31" s="1"/>
  <c r="E88" i="31"/>
  <c r="AX88" i="31" s="1"/>
  <c r="E89" i="31"/>
  <c r="E90" i="31"/>
  <c r="AX90" i="31" s="1"/>
  <c r="E91" i="31"/>
  <c r="E92" i="31"/>
  <c r="E93" i="31"/>
  <c r="E94" i="31"/>
  <c r="E95" i="31"/>
  <c r="E96" i="31"/>
  <c r="E97" i="31"/>
  <c r="E98" i="31"/>
  <c r="AX98" i="31" s="1"/>
  <c r="E99" i="31"/>
  <c r="E100" i="31"/>
  <c r="AX100" i="31" s="1"/>
  <c r="E101" i="31"/>
  <c r="E102" i="31"/>
  <c r="AX102" i="31" s="1"/>
  <c r="E103" i="31"/>
  <c r="AX103" i="31" s="1"/>
  <c r="E104" i="31"/>
  <c r="AX104" i="31" s="1"/>
  <c r="E105" i="31"/>
  <c r="AX105" i="31" s="1"/>
  <c r="E106" i="31"/>
  <c r="AX106" i="31" s="1"/>
  <c r="E107" i="31"/>
  <c r="E108" i="31"/>
  <c r="AX108" i="31" s="1"/>
  <c r="E109" i="31"/>
  <c r="AX109" i="31" s="1"/>
  <c r="E110" i="31"/>
  <c r="E111" i="31"/>
  <c r="AX111" i="31" s="1"/>
  <c r="E112" i="31"/>
  <c r="AX112" i="31" s="1"/>
  <c r="E113" i="31"/>
  <c r="AX113" i="31" s="1"/>
  <c r="E114" i="31"/>
  <c r="AX114" i="31" s="1"/>
  <c r="E115" i="31"/>
  <c r="E116" i="31"/>
  <c r="AX116" i="31" s="1"/>
  <c r="E117" i="31"/>
  <c r="AX117" i="31" s="1"/>
  <c r="E118" i="31"/>
  <c r="AX118" i="31" s="1"/>
  <c r="E119" i="31"/>
  <c r="AX119" i="31" s="1"/>
  <c r="E120" i="31"/>
  <c r="AX120" i="31" s="1"/>
  <c r="E121" i="31"/>
  <c r="AX121" i="31" s="1"/>
  <c r="E122" i="31"/>
  <c r="AX122" i="31" s="1"/>
  <c r="E123" i="31"/>
  <c r="AX123" i="31" s="1"/>
  <c r="E124" i="31"/>
  <c r="AX124" i="31" s="1"/>
  <c r="E125" i="31"/>
  <c r="E126" i="31"/>
  <c r="E127" i="31"/>
  <c r="E128" i="31"/>
  <c r="E129" i="31"/>
  <c r="AX129" i="31" s="1"/>
  <c r="E2" i="31"/>
  <c r="AX2" i="31" s="1"/>
  <c r="AE145" i="31" a="1"/>
  <c r="AE145" i="31" s="1"/>
  <c r="AE144" i="31" a="1"/>
  <c r="AE144" i="31" s="1"/>
  <c r="AE143" i="31" a="1"/>
  <c r="AE143" i="31" s="1"/>
  <c r="AE142" i="31" a="1"/>
  <c r="AE142" i="31" s="1"/>
  <c r="AE141" i="31" a="1"/>
  <c r="AE141" i="31" s="1"/>
  <c r="AE140" i="31" a="1"/>
  <c r="AE140" i="31" s="1"/>
  <c r="AE139" i="31" a="1"/>
  <c r="AE139" i="31" s="1"/>
  <c r="AE138" i="31" a="1"/>
  <c r="AE138" i="31" s="1"/>
  <c r="AE137" i="31" a="1"/>
  <c r="AE137" i="31" s="1"/>
  <c r="AE136" i="31" a="1"/>
  <c r="AE136" i="31" s="1"/>
  <c r="AE135" i="31" a="1"/>
  <c r="AE135" i="31" s="1"/>
  <c r="AE134" i="31" a="1"/>
  <c r="AE134" i="31" s="1"/>
  <c r="AE133" i="31" a="1"/>
  <c r="AE133" i="31" s="1"/>
  <c r="AE132" i="31" a="1"/>
  <c r="AE132" i="31" s="1"/>
  <c r="AE131" i="31" a="1"/>
  <c r="AE131" i="31" s="1"/>
  <c r="AE130" i="31" a="1"/>
  <c r="AE130" i="31" s="1"/>
  <c r="AT129" i="31"/>
  <c r="AO129" i="31"/>
  <c r="AT128" i="31"/>
  <c r="AO128" i="31"/>
  <c r="AT127" i="31"/>
  <c r="AO127" i="31"/>
  <c r="AT126" i="31"/>
  <c r="AO126" i="31"/>
  <c r="AT125" i="31"/>
  <c r="AO125" i="31"/>
  <c r="J125" i="31"/>
  <c r="M125" i="31" s="1"/>
  <c r="L125" i="31"/>
  <c r="N125" i="31"/>
  <c r="AT124" i="31"/>
  <c r="AO124" i="31"/>
  <c r="AT123" i="31"/>
  <c r="AO123" i="31"/>
  <c r="AT122" i="31"/>
  <c r="AO122" i="31"/>
  <c r="AT121" i="31"/>
  <c r="AO121" i="31"/>
  <c r="AT120" i="31"/>
  <c r="AO120" i="31"/>
  <c r="AT119" i="31"/>
  <c r="AO119" i="31"/>
  <c r="J119" i="31"/>
  <c r="N119" i="31" s="1"/>
  <c r="AT118" i="31"/>
  <c r="AO118" i="31"/>
  <c r="J118" i="31"/>
  <c r="N118" i="31" s="1"/>
  <c r="AT117" i="31"/>
  <c r="AO117" i="31"/>
  <c r="AT116" i="31"/>
  <c r="AO116" i="31"/>
  <c r="AT115" i="31"/>
  <c r="AO115" i="31"/>
  <c r="AT114" i="31"/>
  <c r="AO114" i="31"/>
  <c r="AT113" i="31"/>
  <c r="AO113" i="31"/>
  <c r="AT112" i="31"/>
  <c r="AO112" i="31"/>
  <c r="N112" i="31"/>
  <c r="AT111" i="31"/>
  <c r="AO111" i="31"/>
  <c r="AT110" i="31"/>
  <c r="AO110" i="31"/>
  <c r="AT109" i="31"/>
  <c r="AO109" i="31"/>
  <c r="L109" i="31"/>
  <c r="N109" i="31"/>
  <c r="AT108" i="31"/>
  <c r="AO108" i="31"/>
  <c r="AT107" i="31"/>
  <c r="AO107" i="31"/>
  <c r="AT106" i="31"/>
  <c r="AO106" i="31"/>
  <c r="AT105" i="31"/>
  <c r="AO105" i="31"/>
  <c r="AT104" i="31"/>
  <c r="AO104" i="31"/>
  <c r="AT103" i="31"/>
  <c r="AO103" i="31"/>
  <c r="AT102" i="31"/>
  <c r="AO102" i="31"/>
  <c r="J102" i="31"/>
  <c r="N102" i="31" s="1"/>
  <c r="AT101" i="31"/>
  <c r="AO101" i="31"/>
  <c r="J101" i="31"/>
  <c r="L101" i="31" s="1"/>
  <c r="AT100" i="31"/>
  <c r="AO100" i="31"/>
  <c r="AT99" i="31"/>
  <c r="AO99" i="31"/>
  <c r="AT98" i="31"/>
  <c r="AO98" i="31"/>
  <c r="AT97" i="31"/>
  <c r="AO97" i="31"/>
  <c r="AT96" i="31"/>
  <c r="AO96" i="31"/>
  <c r="AT95" i="31"/>
  <c r="AO95" i="31"/>
  <c r="AT94" i="31"/>
  <c r="AO94" i="31"/>
  <c r="J94" i="31"/>
  <c r="L94" i="31" s="1"/>
  <c r="AT93" i="31"/>
  <c r="AO93" i="31"/>
  <c r="AT92" i="31"/>
  <c r="AO92" i="31"/>
  <c r="AT91" i="31"/>
  <c r="AO91" i="31"/>
  <c r="AT90" i="31"/>
  <c r="AO90" i="31"/>
  <c r="AT89" i="31"/>
  <c r="AO89" i="31"/>
  <c r="AT88" i="31"/>
  <c r="AO88" i="31"/>
  <c r="AT87" i="31"/>
  <c r="AO87" i="31"/>
  <c r="J87" i="31"/>
  <c r="M87" i="31" s="1"/>
  <c r="AT86" i="31"/>
  <c r="AO86" i="31"/>
  <c r="J86" i="31"/>
  <c r="N86" i="31" s="1"/>
  <c r="AT85" i="31"/>
  <c r="AO85" i="31"/>
  <c r="J85" i="31"/>
  <c r="N85" i="31" s="1"/>
  <c r="F85" i="31"/>
  <c r="G85" i="31" s="1"/>
  <c r="P85" i="31" s="1"/>
  <c r="AT84" i="31"/>
  <c r="AO84" i="31"/>
  <c r="J84" i="31"/>
  <c r="AT83" i="31"/>
  <c r="AO83" i="31"/>
  <c r="AT82" i="31"/>
  <c r="AO82" i="31"/>
  <c r="AT81" i="31"/>
  <c r="AO81" i="31"/>
  <c r="AT80" i="31"/>
  <c r="AO80" i="31"/>
  <c r="AT79" i="31"/>
  <c r="AO79" i="31"/>
  <c r="J79" i="31"/>
  <c r="N79" i="31" s="1"/>
  <c r="AT78" i="31"/>
  <c r="AO78" i="31"/>
  <c r="AT77" i="31"/>
  <c r="AO77" i="31"/>
  <c r="J77" i="31"/>
  <c r="L77" i="31" s="1"/>
  <c r="M77" i="31"/>
  <c r="AT76" i="31"/>
  <c r="AO76" i="31"/>
  <c r="J76" i="31"/>
  <c r="N76" i="31" s="1"/>
  <c r="AT75" i="31"/>
  <c r="AO75" i="31"/>
  <c r="AT74" i="31"/>
  <c r="AO74" i="31"/>
  <c r="AT73" i="31"/>
  <c r="AO73" i="31"/>
  <c r="AT72" i="31"/>
  <c r="AO72" i="31"/>
  <c r="AT71" i="31"/>
  <c r="AO71" i="31"/>
  <c r="J71" i="31"/>
  <c r="N71" i="31" s="1"/>
  <c r="AT70" i="31"/>
  <c r="AO70" i="31"/>
  <c r="J70" i="31"/>
  <c r="F70" i="31"/>
  <c r="G70" i="31" s="1"/>
  <c r="S70" i="31" s="1"/>
  <c r="AT69" i="31"/>
  <c r="AO69" i="31"/>
  <c r="J69" i="31"/>
  <c r="N69" i="31" s="1"/>
  <c r="AT68" i="31"/>
  <c r="AO68" i="31"/>
  <c r="F68" i="31"/>
  <c r="G68" i="31" s="1"/>
  <c r="Q68" i="31" s="1"/>
  <c r="BA68" i="31" s="1"/>
  <c r="AT67" i="31"/>
  <c r="AO67" i="31"/>
  <c r="AT66" i="31"/>
  <c r="AO66" i="31"/>
  <c r="AT65" i="31"/>
  <c r="AT64" i="31"/>
  <c r="J64" i="31"/>
  <c r="AT63" i="31"/>
  <c r="J63" i="31"/>
  <c r="L63" i="31" s="1"/>
  <c r="AT62" i="31"/>
  <c r="J62" i="31"/>
  <c r="AT61" i="31"/>
  <c r="AT60" i="31"/>
  <c r="AH60" i="31"/>
  <c r="AT59" i="31"/>
  <c r="AT58" i="31"/>
  <c r="AT57" i="31"/>
  <c r="AT56" i="31"/>
  <c r="J56" i="31"/>
  <c r="AT55" i="31"/>
  <c r="F55" i="31"/>
  <c r="G55" i="31" s="1"/>
  <c r="Z55" i="31" s="1"/>
  <c r="AZ55" i="31" s="1"/>
  <c r="AT54" i="31"/>
  <c r="M54" i="31"/>
  <c r="AG54" i="31" s="1"/>
  <c r="F54" i="31"/>
  <c r="G54" i="31" s="1"/>
  <c r="R54" i="31" s="1"/>
  <c r="AT53" i="31"/>
  <c r="AT52" i="31"/>
  <c r="AT51" i="31"/>
  <c r="AT50" i="31"/>
  <c r="AT49" i="31"/>
  <c r="AJ49" i="31"/>
  <c r="AL49" i="31" s="1"/>
  <c r="J49" i="31"/>
  <c r="L49" i="31" s="1"/>
  <c r="AT48" i="31"/>
  <c r="AJ48" i="31"/>
  <c r="AL48" i="31" s="1"/>
  <c r="AT47" i="31"/>
  <c r="AJ47" i="31"/>
  <c r="AL47" i="31" s="1"/>
  <c r="AT46" i="31"/>
  <c r="AJ46" i="31"/>
  <c r="AL46" i="31" s="1"/>
  <c r="AT45" i="31"/>
  <c r="AJ45" i="31"/>
  <c r="AL45" i="31" s="1"/>
  <c r="AT44" i="31"/>
  <c r="AJ44" i="31"/>
  <c r="AL44" i="31" s="1"/>
  <c r="D44" i="31"/>
  <c r="AT43" i="31"/>
  <c r="AJ43" i="31"/>
  <c r="AL43" i="31" s="1"/>
  <c r="AT42" i="31"/>
  <c r="AJ42" i="31"/>
  <c r="AL42" i="31" s="1"/>
  <c r="J42" i="31"/>
  <c r="L42" i="31" s="1"/>
  <c r="AT41" i="31"/>
  <c r="AJ41" i="31"/>
  <c r="AK41" i="31" s="1"/>
  <c r="AT40" i="31"/>
  <c r="AJ40" i="31"/>
  <c r="AK40" i="31" s="1"/>
  <c r="J40" i="31"/>
  <c r="AT39" i="31"/>
  <c r="AJ39" i="31"/>
  <c r="AK39" i="31" s="1"/>
  <c r="AT38" i="31"/>
  <c r="AJ38" i="31"/>
  <c r="AK38" i="31" s="1"/>
  <c r="J38" i="31"/>
  <c r="N38" i="31" s="1"/>
  <c r="D38" i="31"/>
  <c r="AT37" i="31"/>
  <c r="AJ37" i="31"/>
  <c r="AK37" i="31" s="1"/>
  <c r="AT36" i="31"/>
  <c r="AJ36" i="31"/>
  <c r="AK36" i="31" s="1"/>
  <c r="AH36" i="31"/>
  <c r="AT35" i="31"/>
  <c r="AJ35" i="31"/>
  <c r="AK35" i="31" s="1"/>
  <c r="AT34" i="31"/>
  <c r="AJ34" i="31"/>
  <c r="AK34" i="31" s="1"/>
  <c r="AT33" i="31"/>
  <c r="AT32" i="31"/>
  <c r="AT31" i="31"/>
  <c r="AH31" i="31"/>
  <c r="AT30" i="31"/>
  <c r="F30" i="31"/>
  <c r="G30" i="31" s="1"/>
  <c r="Z30" i="31" s="1"/>
  <c r="AZ30" i="31" s="1"/>
  <c r="AT29" i="31"/>
  <c r="AT28" i="31"/>
  <c r="F28" i="31"/>
  <c r="G28" i="31" s="1"/>
  <c r="AU28" i="31" s="1"/>
  <c r="AT27" i="31"/>
  <c r="AT26" i="31"/>
  <c r="AT25" i="31"/>
  <c r="AO25" i="31"/>
  <c r="AT24" i="31"/>
  <c r="AO24" i="31"/>
  <c r="J24" i="31"/>
  <c r="L24" i="31" s="1"/>
  <c r="AT23" i="31"/>
  <c r="AO23" i="31"/>
  <c r="J23" i="31"/>
  <c r="L23" i="31" s="1"/>
  <c r="AT22" i="31"/>
  <c r="AO22" i="31"/>
  <c r="F22" i="31"/>
  <c r="G22" i="31" s="1"/>
  <c r="R22" i="31" s="1"/>
  <c r="A22" i="31"/>
  <c r="D22" i="31"/>
  <c r="AT21" i="31"/>
  <c r="AO21" i="31"/>
  <c r="AT20" i="31"/>
  <c r="AO20" i="31"/>
  <c r="AH20" i="31"/>
  <c r="AT19" i="31"/>
  <c r="AO19" i="31"/>
  <c r="D19" i="31"/>
  <c r="AT18" i="31"/>
  <c r="AO18" i="31"/>
  <c r="AT17" i="31"/>
  <c r="AO17" i="31"/>
  <c r="AT16" i="31"/>
  <c r="AO16" i="31"/>
  <c r="AT15" i="31"/>
  <c r="AO15" i="31"/>
  <c r="AT14" i="31"/>
  <c r="AO14" i="31"/>
  <c r="AH14" i="31"/>
  <c r="J14" i="31"/>
  <c r="F14" i="31"/>
  <c r="G14" i="31" s="1"/>
  <c r="A14" i="31"/>
  <c r="AT13" i="31"/>
  <c r="AO13" i="31"/>
  <c r="AH13" i="31"/>
  <c r="F13" i="31"/>
  <c r="G13" i="31" s="1"/>
  <c r="AT12" i="31"/>
  <c r="AO12" i="31"/>
  <c r="AT11" i="31"/>
  <c r="AO11" i="31"/>
  <c r="J11" i="31"/>
  <c r="AT10" i="31"/>
  <c r="AO10" i="31"/>
  <c r="AT9" i="31"/>
  <c r="AO9" i="31"/>
  <c r="AT8" i="31"/>
  <c r="AO8" i="31"/>
  <c r="AT7" i="31"/>
  <c r="AO7" i="31"/>
  <c r="J7" i="31"/>
  <c r="AT6" i="31"/>
  <c r="AO6" i="31"/>
  <c r="J6" i="31"/>
  <c r="F6" i="31"/>
  <c r="G6" i="31" s="1"/>
  <c r="AH6" i="31"/>
  <c r="A6" i="31"/>
  <c r="AT5" i="31"/>
  <c r="AO5" i="31"/>
  <c r="F5" i="31"/>
  <c r="G5" i="31" s="1"/>
  <c r="AT4" i="31"/>
  <c r="AO4" i="31"/>
  <c r="F4" i="31"/>
  <c r="G4" i="31" s="1"/>
  <c r="S4" i="31" s="1"/>
  <c r="AT3" i="31"/>
  <c r="AO3" i="31"/>
  <c r="AT2" i="31"/>
  <c r="AO2" i="31"/>
  <c r="AC2" i="31"/>
  <c r="D2" i="31"/>
  <c r="H3" i="30"/>
  <c r="J3" i="30" s="1"/>
  <c r="H4" i="30"/>
  <c r="J4" i="30" s="1"/>
  <c r="M4" i="30" s="1"/>
  <c r="H5" i="30"/>
  <c r="H6" i="30"/>
  <c r="J6" i="30" s="1"/>
  <c r="H7" i="30"/>
  <c r="H8" i="30"/>
  <c r="J8" i="30" s="1"/>
  <c r="L8" i="30" s="1"/>
  <c r="H9" i="30"/>
  <c r="J9" i="30" s="1"/>
  <c r="N9" i="30" s="1"/>
  <c r="H10" i="30"/>
  <c r="J10" i="30" s="1"/>
  <c r="H11" i="30"/>
  <c r="J11" i="30" s="1"/>
  <c r="H12" i="30"/>
  <c r="J12" i="30" s="1"/>
  <c r="H13" i="30"/>
  <c r="J13" i="30" s="1"/>
  <c r="H14" i="30"/>
  <c r="J14" i="30" s="1"/>
  <c r="H15" i="30"/>
  <c r="J15" i="30" s="1"/>
  <c r="L15" i="30" s="1"/>
  <c r="H16" i="30"/>
  <c r="J16" i="30" s="1"/>
  <c r="M16" i="30" s="1"/>
  <c r="H17" i="30"/>
  <c r="J17" i="30" s="1"/>
  <c r="N17" i="30" s="1"/>
  <c r="H18" i="30"/>
  <c r="H19" i="30"/>
  <c r="J19" i="30" s="1"/>
  <c r="H20" i="30"/>
  <c r="J20" i="30" s="1"/>
  <c r="H21" i="30"/>
  <c r="J21" i="30" s="1"/>
  <c r="H22" i="30"/>
  <c r="J22" i="30" s="1"/>
  <c r="H23" i="30"/>
  <c r="J23" i="30" s="1"/>
  <c r="H24" i="30"/>
  <c r="J24" i="30" s="1"/>
  <c r="M24" i="30" s="1"/>
  <c r="H25" i="30"/>
  <c r="J25" i="30" s="1"/>
  <c r="L25" i="30" s="1"/>
  <c r="H26" i="30"/>
  <c r="J26" i="30" s="1"/>
  <c r="L26" i="30" s="1"/>
  <c r="H27" i="30"/>
  <c r="J27" i="30" s="1"/>
  <c r="L27" i="30" s="1"/>
  <c r="H28" i="30"/>
  <c r="J28" i="30" s="1"/>
  <c r="L28" i="30" s="1"/>
  <c r="H29" i="30"/>
  <c r="J29" i="30" s="1"/>
  <c r="N29" i="30" s="1"/>
  <c r="H30" i="30"/>
  <c r="J30" i="30" s="1"/>
  <c r="H31" i="30"/>
  <c r="J31" i="30" s="1"/>
  <c r="H32" i="30"/>
  <c r="H33" i="30"/>
  <c r="J33" i="30" s="1"/>
  <c r="N33" i="30" s="1"/>
  <c r="H34" i="30"/>
  <c r="H35" i="30"/>
  <c r="J35" i="30" s="1"/>
  <c r="H36" i="30"/>
  <c r="J36" i="30" s="1"/>
  <c r="H37" i="30"/>
  <c r="J37" i="30" s="1"/>
  <c r="M37" i="30" s="1"/>
  <c r="H38" i="30"/>
  <c r="J38" i="30" s="1"/>
  <c r="H39" i="30"/>
  <c r="J39" i="30" s="1"/>
  <c r="N39" i="30" s="1"/>
  <c r="H40" i="30"/>
  <c r="J40" i="30" s="1"/>
  <c r="L40" i="30" s="1"/>
  <c r="H41" i="30"/>
  <c r="J41" i="30" s="1"/>
  <c r="H42" i="30"/>
  <c r="J42" i="30" s="1"/>
  <c r="N42" i="30" s="1"/>
  <c r="H43" i="30"/>
  <c r="J43" i="30" s="1"/>
  <c r="H44" i="30"/>
  <c r="J44" i="30" s="1"/>
  <c r="H45" i="30"/>
  <c r="J45" i="30" s="1"/>
  <c r="H46" i="30"/>
  <c r="H47" i="30"/>
  <c r="J47" i="30" s="1"/>
  <c r="L47" i="30" s="1"/>
  <c r="H48" i="30"/>
  <c r="J48" i="30" s="1"/>
  <c r="H49" i="30"/>
  <c r="J49" i="30" s="1"/>
  <c r="N49" i="30" s="1"/>
  <c r="H50" i="30"/>
  <c r="J50" i="30" s="1"/>
  <c r="H51" i="30"/>
  <c r="J51" i="30" s="1"/>
  <c r="H52" i="30"/>
  <c r="J52" i="30" s="1"/>
  <c r="H53" i="30"/>
  <c r="J53" i="30" s="1"/>
  <c r="M53" i="30" s="1"/>
  <c r="H54" i="30"/>
  <c r="J54" i="30" s="1"/>
  <c r="M54" i="30" s="1"/>
  <c r="H55" i="30"/>
  <c r="J55" i="30" s="1"/>
  <c r="N55" i="30" s="1"/>
  <c r="H56" i="30"/>
  <c r="J56" i="30" s="1"/>
  <c r="N56" i="30" s="1"/>
  <c r="H57" i="30"/>
  <c r="J57" i="30" s="1"/>
  <c r="H58" i="30"/>
  <c r="H59" i="30"/>
  <c r="J59" i="30" s="1"/>
  <c r="H60" i="30"/>
  <c r="J60" i="30" s="1"/>
  <c r="N60" i="30" s="1"/>
  <c r="H61" i="30"/>
  <c r="J61" i="30" s="1"/>
  <c r="H62" i="30"/>
  <c r="J62" i="30" s="1"/>
  <c r="M62" i="30" s="1"/>
  <c r="AG62" i="30" s="1"/>
  <c r="H63" i="30"/>
  <c r="J63" i="30" s="1"/>
  <c r="N63" i="30" s="1"/>
  <c r="H64" i="30"/>
  <c r="J64" i="30" s="1"/>
  <c r="L64" i="30" s="1"/>
  <c r="H65" i="30"/>
  <c r="J65" i="30" s="1"/>
  <c r="L65" i="30" s="1"/>
  <c r="H66" i="30"/>
  <c r="J66" i="30" s="1"/>
  <c r="H67" i="30"/>
  <c r="J67" i="30" s="1"/>
  <c r="H68" i="30"/>
  <c r="J68" i="30" s="1"/>
  <c r="L68" i="30" s="1"/>
  <c r="H69" i="30"/>
  <c r="J69" i="30" s="1"/>
  <c r="L69" i="30" s="1"/>
  <c r="H70" i="30"/>
  <c r="J70" i="30" s="1"/>
  <c r="H71" i="30"/>
  <c r="J71" i="30" s="1"/>
  <c r="H72" i="30"/>
  <c r="J72" i="30" s="1"/>
  <c r="H73" i="30"/>
  <c r="J73" i="30" s="1"/>
  <c r="N73" i="30" s="1"/>
  <c r="H74" i="30"/>
  <c r="J74" i="30" s="1"/>
  <c r="H75" i="30"/>
  <c r="J75" i="30" s="1"/>
  <c r="N75" i="30" s="1"/>
  <c r="H76" i="30"/>
  <c r="J76" i="30" s="1"/>
  <c r="H77" i="30"/>
  <c r="J77" i="30" s="1"/>
  <c r="H78" i="30"/>
  <c r="J78" i="30" s="1"/>
  <c r="L78" i="30" s="1"/>
  <c r="H79" i="30"/>
  <c r="J79" i="30" s="1"/>
  <c r="N79" i="30" s="1"/>
  <c r="H80" i="30"/>
  <c r="J80" i="30" s="1"/>
  <c r="L80" i="30" s="1"/>
  <c r="H81" i="30"/>
  <c r="J81" i="30" s="1"/>
  <c r="N81" i="30" s="1"/>
  <c r="H82" i="30"/>
  <c r="J82" i="30" s="1"/>
  <c r="H83" i="30"/>
  <c r="J83" i="30"/>
  <c r="H84" i="30"/>
  <c r="J84" i="30" s="1"/>
  <c r="H85" i="30"/>
  <c r="J85" i="30" s="1"/>
  <c r="M85" i="30" s="1"/>
  <c r="H86" i="30"/>
  <c r="J86" i="30" s="1"/>
  <c r="H87" i="30"/>
  <c r="J87" i="30" s="1"/>
  <c r="M87" i="30" s="1"/>
  <c r="H88" i="30"/>
  <c r="J88" i="30" s="1"/>
  <c r="L88" i="30" s="1"/>
  <c r="H89" i="30"/>
  <c r="J89" i="30" s="1"/>
  <c r="H90" i="30"/>
  <c r="J90" i="30" s="1"/>
  <c r="M90" i="30" s="1"/>
  <c r="H91" i="30"/>
  <c r="J91" i="30" s="1"/>
  <c r="H92" i="30"/>
  <c r="J92" i="30" s="1"/>
  <c r="N92" i="30" s="1"/>
  <c r="H93" i="30"/>
  <c r="J93" i="30" s="1"/>
  <c r="N93" i="30" s="1"/>
  <c r="H94" i="30"/>
  <c r="J94" i="30" s="1"/>
  <c r="N94" i="30" s="1"/>
  <c r="H95" i="30"/>
  <c r="J95" i="30" s="1"/>
  <c r="N95" i="30" s="1"/>
  <c r="H96" i="30"/>
  <c r="J96" i="30" s="1"/>
  <c r="L96" i="30" s="1"/>
  <c r="H97" i="30"/>
  <c r="J97" i="30" s="1"/>
  <c r="H98" i="30"/>
  <c r="J98" i="30" s="1"/>
  <c r="H99" i="30"/>
  <c r="J99" i="30" s="1"/>
  <c r="N99" i="30" s="1"/>
  <c r="H100" i="30"/>
  <c r="J100" i="30" s="1"/>
  <c r="L100" i="30" s="1"/>
  <c r="H101" i="30"/>
  <c r="J101" i="30" s="1"/>
  <c r="H102" i="30"/>
  <c r="J102" i="30" s="1"/>
  <c r="H103" i="30"/>
  <c r="J103" i="30" s="1"/>
  <c r="M103" i="30" s="1"/>
  <c r="H104" i="30"/>
  <c r="J104" i="30" s="1"/>
  <c r="H105" i="30"/>
  <c r="J105" i="30" s="1"/>
  <c r="H106" i="30"/>
  <c r="J106" i="30" s="1"/>
  <c r="H107" i="30"/>
  <c r="J107" i="30" s="1"/>
  <c r="N107" i="30" s="1"/>
  <c r="H108" i="30"/>
  <c r="J108" i="30" s="1"/>
  <c r="N108" i="30" s="1"/>
  <c r="H109" i="30"/>
  <c r="J109" i="30" s="1"/>
  <c r="L109" i="30" s="1"/>
  <c r="H110" i="30"/>
  <c r="H111" i="30"/>
  <c r="J111" i="30" s="1"/>
  <c r="M111" i="30" s="1"/>
  <c r="H112" i="30"/>
  <c r="J112" i="30" s="1"/>
  <c r="H113" i="30"/>
  <c r="J113" i="30" s="1"/>
  <c r="H114" i="30"/>
  <c r="J114" i="30" s="1"/>
  <c r="L114" i="30" s="1"/>
  <c r="H115" i="30"/>
  <c r="J115" i="30" s="1"/>
  <c r="N115" i="30" s="1"/>
  <c r="H116" i="30"/>
  <c r="H117" i="30"/>
  <c r="J117" i="30" s="1"/>
  <c r="L117" i="30" s="1"/>
  <c r="H118" i="30"/>
  <c r="J118" i="30" s="1"/>
  <c r="H119" i="30"/>
  <c r="J119" i="30" s="1"/>
  <c r="M119" i="30" s="1"/>
  <c r="H120" i="30"/>
  <c r="J120" i="30" s="1"/>
  <c r="H121" i="30"/>
  <c r="J121" i="30" s="1"/>
  <c r="H122" i="30"/>
  <c r="J122" i="30" s="1"/>
  <c r="H123" i="30"/>
  <c r="H124" i="30"/>
  <c r="H125" i="30"/>
  <c r="J125" i="30" s="1"/>
  <c r="H126" i="30"/>
  <c r="J126" i="30" s="1"/>
  <c r="M126" i="30" s="1"/>
  <c r="H127" i="30"/>
  <c r="J127" i="30" s="1"/>
  <c r="N127" i="30" s="1"/>
  <c r="H128" i="30"/>
  <c r="J128" i="30" s="1"/>
  <c r="H129" i="30"/>
  <c r="J129" i="30" s="1"/>
  <c r="N129" i="30" s="1"/>
  <c r="H2" i="30"/>
  <c r="J2" i="30" s="1"/>
  <c r="E129" i="30"/>
  <c r="E3" i="30"/>
  <c r="AX3" i="30" s="1"/>
  <c r="E4" i="30"/>
  <c r="AX4" i="30" s="1"/>
  <c r="E5" i="30"/>
  <c r="AX5" i="30" s="1"/>
  <c r="E6" i="30"/>
  <c r="AX6" i="30" s="1"/>
  <c r="E7" i="30"/>
  <c r="E8" i="30"/>
  <c r="E9" i="30"/>
  <c r="AX9" i="30" s="1"/>
  <c r="E10" i="30"/>
  <c r="AX10" i="30" s="1"/>
  <c r="E11" i="30"/>
  <c r="F11" i="30" s="1"/>
  <c r="G11" i="30" s="1"/>
  <c r="E12" i="30"/>
  <c r="AX12" i="30" s="1"/>
  <c r="E13" i="30"/>
  <c r="AX13" i="30" s="1"/>
  <c r="E14" i="30"/>
  <c r="AX14" i="30" s="1"/>
  <c r="E15" i="30"/>
  <c r="E16" i="30"/>
  <c r="E17" i="30"/>
  <c r="E18" i="30"/>
  <c r="E19" i="30"/>
  <c r="AX19" i="30" s="1"/>
  <c r="E20" i="30"/>
  <c r="AX20" i="30" s="1"/>
  <c r="E21" i="30"/>
  <c r="AH21" i="30" s="1"/>
  <c r="E22" i="30"/>
  <c r="AX22" i="30" s="1"/>
  <c r="E23" i="30"/>
  <c r="E24" i="30"/>
  <c r="E25" i="30"/>
  <c r="AH25" i="30" s="1"/>
  <c r="E26" i="30"/>
  <c r="AX26" i="30" s="1"/>
  <c r="E27" i="30"/>
  <c r="A27" i="30"/>
  <c r="E28" i="30"/>
  <c r="AX28" i="30" s="1"/>
  <c r="E29" i="30"/>
  <c r="AX29" i="30" s="1"/>
  <c r="E30" i="30"/>
  <c r="E31" i="30"/>
  <c r="E32" i="30"/>
  <c r="E33" i="30"/>
  <c r="AX33" i="30" s="1"/>
  <c r="E34" i="30"/>
  <c r="AX34" i="30" s="1"/>
  <c r="E35" i="30"/>
  <c r="AX35" i="30" s="1"/>
  <c r="E36" i="30"/>
  <c r="E37" i="30"/>
  <c r="AX37" i="30" s="1"/>
  <c r="E38" i="30"/>
  <c r="E39" i="30"/>
  <c r="E40" i="30"/>
  <c r="E41" i="30"/>
  <c r="AX41" i="30" s="1"/>
  <c r="E42" i="30"/>
  <c r="AX42" i="30" s="1"/>
  <c r="E43" i="30"/>
  <c r="AX43" i="30" s="1"/>
  <c r="E44" i="30"/>
  <c r="F44" i="30" s="1"/>
  <c r="G44" i="30" s="1"/>
  <c r="E45" i="30"/>
  <c r="AX45" i="30" s="1"/>
  <c r="E46" i="30"/>
  <c r="E47" i="30"/>
  <c r="F47" i="30" s="1"/>
  <c r="G47" i="30" s="1"/>
  <c r="R47" i="30" s="1"/>
  <c r="E48" i="30"/>
  <c r="AX48" i="30" s="1"/>
  <c r="E49" i="30"/>
  <c r="AX49" i="30" s="1"/>
  <c r="E50" i="30"/>
  <c r="AX50" i="30" s="1"/>
  <c r="E51" i="30"/>
  <c r="E52" i="30"/>
  <c r="AX52" i="30" s="1"/>
  <c r="E53" i="30"/>
  <c r="AX53" i="30" s="1"/>
  <c r="E54" i="30"/>
  <c r="E55" i="30"/>
  <c r="AX55" i="30" s="1"/>
  <c r="E56" i="30"/>
  <c r="AH56" i="30" s="1"/>
  <c r="E57" i="30"/>
  <c r="E58" i="30"/>
  <c r="AX58" i="30" s="1"/>
  <c r="E59" i="30"/>
  <c r="F59" i="30" s="1"/>
  <c r="G59" i="30" s="1"/>
  <c r="E60" i="30"/>
  <c r="AX60" i="30" s="1"/>
  <c r="E61" i="30"/>
  <c r="F61" i="30" s="1"/>
  <c r="G61" i="30" s="1"/>
  <c r="E62" i="30"/>
  <c r="AX62" i="30" s="1"/>
  <c r="E63" i="30"/>
  <c r="AH63" i="30" s="1"/>
  <c r="E64" i="30"/>
  <c r="E65" i="30"/>
  <c r="AX65" i="30" s="1"/>
  <c r="E66" i="30"/>
  <c r="E67" i="30"/>
  <c r="AX67" i="30" s="1"/>
  <c r="E68" i="30"/>
  <c r="AX68" i="30" s="1"/>
  <c r="E69" i="30"/>
  <c r="E70" i="30"/>
  <c r="E71" i="30"/>
  <c r="AX71" i="30" s="1"/>
  <c r="F71" i="30"/>
  <c r="G71" i="30" s="1"/>
  <c r="U71" i="30" s="1"/>
  <c r="E72" i="30"/>
  <c r="E73" i="30"/>
  <c r="E74" i="30"/>
  <c r="AX74" i="30" s="1"/>
  <c r="E75" i="30"/>
  <c r="E76" i="30"/>
  <c r="AX76" i="30" s="1"/>
  <c r="E77" i="30"/>
  <c r="E78" i="30"/>
  <c r="E79" i="30"/>
  <c r="AX79" i="30" s="1"/>
  <c r="E80" i="30"/>
  <c r="AX80" i="30" s="1"/>
  <c r="E81" i="30"/>
  <c r="AX81" i="30" s="1"/>
  <c r="F81" i="30"/>
  <c r="G81" i="30" s="1"/>
  <c r="V81" i="30" s="1"/>
  <c r="AY81" i="30" s="1"/>
  <c r="E82" i="30"/>
  <c r="AX82" i="30" s="1"/>
  <c r="E83" i="30"/>
  <c r="AX83" i="30" s="1"/>
  <c r="E84" i="30"/>
  <c r="E85" i="30"/>
  <c r="E86" i="30"/>
  <c r="AX86" i="30" s="1"/>
  <c r="E87" i="30"/>
  <c r="E88" i="30"/>
  <c r="AX88" i="30" s="1"/>
  <c r="E89" i="30"/>
  <c r="AX89" i="30" s="1"/>
  <c r="E90" i="30"/>
  <c r="AX90" i="30" s="1"/>
  <c r="E91" i="30"/>
  <c r="E92" i="30"/>
  <c r="E93" i="30"/>
  <c r="AX93" i="30" s="1"/>
  <c r="E94" i="30"/>
  <c r="E95" i="30"/>
  <c r="AX95" i="30" s="1"/>
  <c r="E96" i="30"/>
  <c r="AX96" i="30" s="1"/>
  <c r="E97" i="30"/>
  <c r="E98" i="30"/>
  <c r="E99" i="30"/>
  <c r="E100" i="30"/>
  <c r="E101" i="30"/>
  <c r="AX101" i="30" s="1"/>
  <c r="E102" i="30"/>
  <c r="AX102" i="30" s="1"/>
  <c r="E103" i="30"/>
  <c r="AX103" i="30" s="1"/>
  <c r="E104" i="30"/>
  <c r="E105" i="30"/>
  <c r="E106" i="30"/>
  <c r="E107" i="30"/>
  <c r="E108" i="30"/>
  <c r="AX108" i="30" s="1"/>
  <c r="E109" i="30"/>
  <c r="AX109" i="30" s="1"/>
  <c r="E110" i="30"/>
  <c r="AX110" i="30" s="1"/>
  <c r="E111" i="30"/>
  <c r="AX111" i="30" s="1"/>
  <c r="E112" i="30"/>
  <c r="AX112" i="30" s="1"/>
  <c r="E113" i="30"/>
  <c r="AX113" i="30" s="1"/>
  <c r="E114" i="30"/>
  <c r="E115" i="30"/>
  <c r="AX115" i="30" s="1"/>
  <c r="E116" i="30"/>
  <c r="E117" i="30"/>
  <c r="AX117" i="30" s="1"/>
  <c r="E118" i="30"/>
  <c r="E119" i="30"/>
  <c r="AX119" i="30" s="1"/>
  <c r="E120" i="30"/>
  <c r="E121" i="30"/>
  <c r="AX121" i="30" s="1"/>
  <c r="E122" i="30"/>
  <c r="E123" i="30"/>
  <c r="AX123" i="30" s="1"/>
  <c r="E124" i="30"/>
  <c r="AX124" i="30" s="1"/>
  <c r="E125" i="30"/>
  <c r="AX125" i="30" s="1"/>
  <c r="E126" i="30"/>
  <c r="E127" i="30"/>
  <c r="E128" i="30"/>
  <c r="AX128" i="30" s="1"/>
  <c r="E2" i="30"/>
  <c r="AX2" i="30" s="1"/>
  <c r="AE145" i="30" a="1"/>
  <c r="AE145" i="30" s="1"/>
  <c r="AE144" i="30" a="1"/>
  <c r="AE144" i="30" s="1"/>
  <c r="AE143" i="30" a="1"/>
  <c r="AE143" i="30" s="1"/>
  <c r="AE142" i="30" a="1"/>
  <c r="AE142" i="30" s="1"/>
  <c r="AE141" i="30" a="1"/>
  <c r="AE141" i="30" s="1"/>
  <c r="AE140" i="30" a="1"/>
  <c r="AE140" i="30" s="1"/>
  <c r="AE139" i="30" a="1"/>
  <c r="AE139" i="30" s="1"/>
  <c r="AE138" i="30" a="1"/>
  <c r="AE138" i="30" s="1"/>
  <c r="AE137" i="30" a="1"/>
  <c r="AE137" i="30" s="1"/>
  <c r="AE136" i="30" a="1"/>
  <c r="AE136" i="30" s="1"/>
  <c r="AE135" i="30" a="1"/>
  <c r="AE135" i="30" s="1"/>
  <c r="AE134" i="30" a="1"/>
  <c r="AE134" i="30" s="1"/>
  <c r="AE133" i="30" a="1"/>
  <c r="AE133" i="30" s="1"/>
  <c r="AE132" i="30" a="1"/>
  <c r="AE132" i="30" s="1"/>
  <c r="AE131" i="30" a="1"/>
  <c r="AE131" i="30" s="1"/>
  <c r="AE130" i="30" a="1"/>
  <c r="AE130" i="30" s="1"/>
  <c r="AT129" i="30"/>
  <c r="AO129" i="30"/>
  <c r="AT128" i="30"/>
  <c r="AO128" i="30"/>
  <c r="AT127" i="30"/>
  <c r="AO127" i="30"/>
  <c r="AT126" i="30"/>
  <c r="AO126" i="30"/>
  <c r="AT125" i="30"/>
  <c r="AO125" i="30"/>
  <c r="AT124" i="30"/>
  <c r="AO124" i="30"/>
  <c r="J124" i="30"/>
  <c r="N124" i="30" s="1"/>
  <c r="AT123" i="30"/>
  <c r="AO123" i="30"/>
  <c r="J123" i="30"/>
  <c r="AT122" i="30"/>
  <c r="AO122" i="30"/>
  <c r="AT121" i="30"/>
  <c r="AO121" i="30"/>
  <c r="AT120" i="30"/>
  <c r="AO120" i="30"/>
  <c r="AT119" i="30"/>
  <c r="AO119" i="30"/>
  <c r="AT118" i="30"/>
  <c r="AO118" i="30"/>
  <c r="AT117" i="30"/>
  <c r="AO117" i="30"/>
  <c r="AT116" i="30"/>
  <c r="AO116" i="30"/>
  <c r="J116" i="30"/>
  <c r="M116" i="30" s="1"/>
  <c r="AT115" i="30"/>
  <c r="AO115" i="30"/>
  <c r="AT114" i="30"/>
  <c r="AO114" i="30"/>
  <c r="AT113" i="30"/>
  <c r="AO113" i="30"/>
  <c r="AT112" i="30"/>
  <c r="AO112" i="30"/>
  <c r="AT111" i="30"/>
  <c r="AO111" i="30"/>
  <c r="AT110" i="30"/>
  <c r="AO110" i="30"/>
  <c r="J110" i="30"/>
  <c r="M110" i="30" s="1"/>
  <c r="AT109" i="30"/>
  <c r="AO109" i="30"/>
  <c r="AT108" i="30"/>
  <c r="AO108" i="30"/>
  <c r="AT107" i="30"/>
  <c r="AO107" i="30"/>
  <c r="AT106" i="30"/>
  <c r="AO106" i="30"/>
  <c r="AT105" i="30"/>
  <c r="AO105" i="30"/>
  <c r="AT104" i="30"/>
  <c r="AO104" i="30"/>
  <c r="AT103" i="30"/>
  <c r="AO103" i="30"/>
  <c r="F103" i="30"/>
  <c r="G103" i="30" s="1"/>
  <c r="V103" i="30" s="1"/>
  <c r="AY103" i="30" s="1"/>
  <c r="AT102" i="30"/>
  <c r="AO102" i="30"/>
  <c r="AT101" i="30"/>
  <c r="AO101" i="30"/>
  <c r="AT100" i="30"/>
  <c r="AO100" i="30"/>
  <c r="AT99" i="30"/>
  <c r="AO99" i="30"/>
  <c r="AT98" i="30"/>
  <c r="AO98" i="30"/>
  <c r="AT97" i="30"/>
  <c r="AO97" i="30"/>
  <c r="AT96" i="30"/>
  <c r="AO96" i="30"/>
  <c r="AT95" i="30"/>
  <c r="AO95" i="30"/>
  <c r="AT94" i="30"/>
  <c r="AO94" i="30"/>
  <c r="AT93" i="30"/>
  <c r="AO93" i="30"/>
  <c r="AT92" i="30"/>
  <c r="AO92" i="30"/>
  <c r="AT91" i="30"/>
  <c r="AO91" i="30"/>
  <c r="AT90" i="30"/>
  <c r="AO90" i="30"/>
  <c r="AT89" i="30"/>
  <c r="AO89" i="30"/>
  <c r="AT88" i="30"/>
  <c r="AO88" i="30"/>
  <c r="AT87" i="30"/>
  <c r="AO87" i="30"/>
  <c r="AT86" i="30"/>
  <c r="AO86" i="30"/>
  <c r="AT85" i="30"/>
  <c r="AO85" i="30"/>
  <c r="AT84" i="30"/>
  <c r="AO84" i="30"/>
  <c r="AT83" i="30"/>
  <c r="AO83" i="30"/>
  <c r="AT82" i="30"/>
  <c r="AO82" i="30"/>
  <c r="AT81" i="30"/>
  <c r="AO81" i="30"/>
  <c r="AT80" i="30"/>
  <c r="AO80" i="30"/>
  <c r="AT79" i="30"/>
  <c r="AO79" i="30"/>
  <c r="F79" i="30"/>
  <c r="G79" i="30" s="1"/>
  <c r="S79" i="30" s="1"/>
  <c r="AT78" i="30"/>
  <c r="AO78" i="30"/>
  <c r="AT77" i="30"/>
  <c r="AO77" i="30"/>
  <c r="AT76" i="30"/>
  <c r="AO76" i="30"/>
  <c r="AT75" i="30"/>
  <c r="AO75" i="30"/>
  <c r="AT74" i="30"/>
  <c r="AO74" i="30"/>
  <c r="N74" i="30"/>
  <c r="AT73" i="30"/>
  <c r="AO73" i="30"/>
  <c r="AT72" i="30"/>
  <c r="AO72" i="30"/>
  <c r="AT71" i="30"/>
  <c r="AO71" i="30"/>
  <c r="AT70" i="30"/>
  <c r="AO70" i="30"/>
  <c r="AT69" i="30"/>
  <c r="AO69" i="30"/>
  <c r="AT68" i="30"/>
  <c r="AO68" i="30"/>
  <c r="AT67" i="30"/>
  <c r="AO67" i="30"/>
  <c r="AT66" i="30"/>
  <c r="AO66" i="30"/>
  <c r="AT65" i="30"/>
  <c r="AF65" i="30"/>
  <c r="AT64" i="30"/>
  <c r="AF64" i="30"/>
  <c r="AT63" i="30"/>
  <c r="AF63" i="30"/>
  <c r="AT62" i="30"/>
  <c r="AF62" i="30"/>
  <c r="AT61" i="30"/>
  <c r="AF61" i="30"/>
  <c r="AT60" i="30"/>
  <c r="AF60" i="30"/>
  <c r="AT59" i="30"/>
  <c r="AF59" i="30"/>
  <c r="AT58" i="30"/>
  <c r="AF58" i="30"/>
  <c r="J58" i="30"/>
  <c r="F58" i="30"/>
  <c r="G58" i="30" s="1"/>
  <c r="S58" i="30" s="1"/>
  <c r="AH58" i="30"/>
  <c r="AT57" i="30"/>
  <c r="F57" i="30"/>
  <c r="G57" i="30" s="1"/>
  <c r="W57" i="30" s="1"/>
  <c r="AT56" i="30"/>
  <c r="AT55" i="30"/>
  <c r="D55" i="30"/>
  <c r="AT54" i="30"/>
  <c r="AT53" i="30"/>
  <c r="AT52" i="30"/>
  <c r="AT51" i="30"/>
  <c r="AT50" i="30"/>
  <c r="F50" i="30"/>
  <c r="G50" i="30" s="1"/>
  <c r="D50" i="30"/>
  <c r="AT49" i="30"/>
  <c r="AJ49" i="30"/>
  <c r="AL49" i="30" s="1"/>
  <c r="AF49" i="30"/>
  <c r="AT48" i="30"/>
  <c r="AJ48" i="30"/>
  <c r="AL48" i="30" s="1"/>
  <c r="AF48" i="30"/>
  <c r="AT47" i="30"/>
  <c r="AJ47" i="30"/>
  <c r="AL47" i="30" s="1"/>
  <c r="AF47" i="30"/>
  <c r="AT46" i="30"/>
  <c r="AJ46" i="30"/>
  <c r="AL46" i="30" s="1"/>
  <c r="AF46" i="30"/>
  <c r="J46" i="30"/>
  <c r="AT45" i="30"/>
  <c r="AJ45" i="30"/>
  <c r="AL45" i="30" s="1"/>
  <c r="AF45" i="30"/>
  <c r="AT44" i="30"/>
  <c r="AJ44" i="30"/>
  <c r="AL44" i="30" s="1"/>
  <c r="AF44" i="30"/>
  <c r="AT43" i="30"/>
  <c r="AJ43" i="30"/>
  <c r="AL43" i="30" s="1"/>
  <c r="AF43" i="30"/>
  <c r="AT42" i="30"/>
  <c r="AJ42" i="30"/>
  <c r="AL42" i="30" s="1"/>
  <c r="AF42" i="30"/>
  <c r="AT41" i="30"/>
  <c r="AJ41" i="30"/>
  <c r="AK41" i="30" s="1"/>
  <c r="AT40" i="30"/>
  <c r="AJ40" i="30"/>
  <c r="AK40" i="30" s="1"/>
  <c r="AT39" i="30"/>
  <c r="AJ39" i="30"/>
  <c r="AK39" i="30" s="1"/>
  <c r="AT38" i="30"/>
  <c r="AJ38" i="30"/>
  <c r="AK38" i="30" s="1"/>
  <c r="AT37" i="30"/>
  <c r="AJ37" i="30"/>
  <c r="AK37" i="30" s="1"/>
  <c r="AT36" i="30"/>
  <c r="AJ36" i="30"/>
  <c r="AK36" i="30" s="1"/>
  <c r="AT35" i="30"/>
  <c r="AJ35" i="30"/>
  <c r="AK35" i="30" s="1"/>
  <c r="F35" i="30"/>
  <c r="G35" i="30" s="1"/>
  <c r="AU35" i="30" s="1"/>
  <c r="AH35" i="30"/>
  <c r="AT34" i="30"/>
  <c r="AJ34" i="30"/>
  <c r="AK34" i="30" s="1"/>
  <c r="J34" i="30"/>
  <c r="AT33" i="30"/>
  <c r="AF33" i="30"/>
  <c r="AT32" i="30"/>
  <c r="AF32" i="30"/>
  <c r="J32" i="30"/>
  <c r="L32" i="30" s="1"/>
  <c r="AT31" i="30"/>
  <c r="AF31" i="30"/>
  <c r="AT30" i="30"/>
  <c r="AF30" i="30"/>
  <c r="AT29" i="30"/>
  <c r="AF29" i="30"/>
  <c r="F29" i="30"/>
  <c r="G29" i="30" s="1"/>
  <c r="AT28" i="30"/>
  <c r="AF28" i="30"/>
  <c r="AT27" i="30"/>
  <c r="AF27" i="30"/>
  <c r="AT26" i="30"/>
  <c r="AF26" i="30"/>
  <c r="F26" i="30"/>
  <c r="G26" i="30" s="1"/>
  <c r="V26" i="30" s="1"/>
  <c r="AY26" i="30" s="1"/>
  <c r="AT25" i="30"/>
  <c r="AO25" i="30"/>
  <c r="AT24" i="30"/>
  <c r="AO24" i="30"/>
  <c r="A24" i="30"/>
  <c r="AT23" i="30"/>
  <c r="AO23" i="30"/>
  <c r="AH23" i="30"/>
  <c r="AT22" i="30"/>
  <c r="AO22" i="30"/>
  <c r="AT21" i="30"/>
  <c r="AO21" i="30"/>
  <c r="AT20" i="30"/>
  <c r="AO20" i="30"/>
  <c r="AT19" i="30"/>
  <c r="AO19" i="30"/>
  <c r="A19" i="30"/>
  <c r="AT18" i="30"/>
  <c r="AO18" i="30"/>
  <c r="J18" i="30"/>
  <c r="AT17" i="30"/>
  <c r="AO17" i="30"/>
  <c r="AF17" i="30"/>
  <c r="AT16" i="30"/>
  <c r="AO16" i="30"/>
  <c r="AF16" i="30"/>
  <c r="AT15" i="30"/>
  <c r="AO15" i="30"/>
  <c r="AF15" i="30"/>
  <c r="AT14" i="30"/>
  <c r="AO14" i="30"/>
  <c r="AF14" i="30"/>
  <c r="AT13" i="30"/>
  <c r="AO13" i="30"/>
  <c r="AF13" i="30"/>
  <c r="AT12" i="30"/>
  <c r="AO12" i="30"/>
  <c r="AF12" i="30"/>
  <c r="AT11" i="30"/>
  <c r="AO11" i="30"/>
  <c r="AH11" i="30"/>
  <c r="AF11" i="30"/>
  <c r="AT10" i="30"/>
  <c r="AO10" i="30"/>
  <c r="AH10" i="30"/>
  <c r="AF10" i="30"/>
  <c r="AT9" i="30"/>
  <c r="AO9" i="30"/>
  <c r="AT8" i="30"/>
  <c r="AO8" i="30"/>
  <c r="D8" i="30"/>
  <c r="AT7" i="30"/>
  <c r="AO7" i="30"/>
  <c r="J7" i="30"/>
  <c r="N7" i="30" s="1"/>
  <c r="D7" i="30"/>
  <c r="AT6" i="30"/>
  <c r="AO6" i="30"/>
  <c r="AT5" i="30"/>
  <c r="AO5" i="30"/>
  <c r="J5" i="30"/>
  <c r="L5" i="30" s="1"/>
  <c r="AT4" i="30"/>
  <c r="AO4" i="30"/>
  <c r="AT3" i="30"/>
  <c r="AO3" i="30"/>
  <c r="AT2" i="30"/>
  <c r="AO2" i="30"/>
  <c r="AC2" i="30"/>
  <c r="AF2" i="28"/>
  <c r="AJ34" i="28"/>
  <c r="AK34" i="28" s="1"/>
  <c r="AJ35" i="28"/>
  <c r="AK35" i="28" s="1"/>
  <c r="AJ36" i="28"/>
  <c r="AK36" i="28" s="1"/>
  <c r="AJ37" i="28"/>
  <c r="AK37" i="28" s="1"/>
  <c r="AJ38" i="28"/>
  <c r="AK38" i="28" s="1"/>
  <c r="AJ39" i="28"/>
  <c r="AK39" i="28" s="1"/>
  <c r="AJ40" i="28"/>
  <c r="AK40" i="28" s="1"/>
  <c r="AJ41" i="28"/>
  <c r="AK41" i="28" s="1"/>
  <c r="AJ42" i="28"/>
  <c r="AL42" i="28" s="1"/>
  <c r="AJ43" i="28"/>
  <c r="AL43" i="28" s="1"/>
  <c r="AJ44" i="28"/>
  <c r="AL44" i="28" s="1"/>
  <c r="AJ45" i="28"/>
  <c r="AL45" i="28" s="1"/>
  <c r="AJ46" i="28"/>
  <c r="AL46" i="28" s="1"/>
  <c r="AJ47" i="28"/>
  <c r="AL47" i="28" s="1"/>
  <c r="AJ48" i="28"/>
  <c r="AL48" i="28" s="1"/>
  <c r="AJ49" i="28"/>
  <c r="AL49" i="28" s="1"/>
  <c r="H3" i="28"/>
  <c r="J3" i="28" s="1"/>
  <c r="N3" i="28" s="1"/>
  <c r="H4" i="28"/>
  <c r="J4" i="28" s="1"/>
  <c r="M4" i="28" s="1"/>
  <c r="H5" i="28"/>
  <c r="J5" i="28" s="1"/>
  <c r="L5" i="28" s="1"/>
  <c r="H6" i="28"/>
  <c r="J6" i="28" s="1"/>
  <c r="M6" i="28" s="1"/>
  <c r="H7" i="28"/>
  <c r="J7" i="28" s="1"/>
  <c r="H8" i="28"/>
  <c r="H9" i="28"/>
  <c r="J9" i="28" s="1"/>
  <c r="H10" i="28"/>
  <c r="J10" i="28" s="1"/>
  <c r="M10" i="28" s="1"/>
  <c r="H11" i="28"/>
  <c r="J11" i="28" s="1"/>
  <c r="M11" i="28" s="1"/>
  <c r="H12" i="28"/>
  <c r="H13" i="28"/>
  <c r="J13" i="28" s="1"/>
  <c r="M13" i="28" s="1"/>
  <c r="H14" i="28"/>
  <c r="J14" i="28" s="1"/>
  <c r="H15" i="28"/>
  <c r="H16" i="28"/>
  <c r="J16" i="28" s="1"/>
  <c r="N16" i="28" s="1"/>
  <c r="H17" i="28"/>
  <c r="J17" i="28" s="1"/>
  <c r="N17" i="28" s="1"/>
  <c r="H18" i="28"/>
  <c r="J18" i="28" s="1"/>
  <c r="H19" i="28"/>
  <c r="J19" i="28" s="1"/>
  <c r="H20" i="28"/>
  <c r="J20" i="28" s="1"/>
  <c r="H21" i="28"/>
  <c r="J21" i="28" s="1"/>
  <c r="M21" i="28" s="1"/>
  <c r="H22" i="28"/>
  <c r="J22" i="28" s="1"/>
  <c r="M22" i="28" s="1"/>
  <c r="H23" i="28"/>
  <c r="H24" i="28"/>
  <c r="J24" i="28" s="1"/>
  <c r="M24" i="28" s="1"/>
  <c r="AG24" i="28" s="1"/>
  <c r="H25" i="28"/>
  <c r="J25" i="28" s="1"/>
  <c r="H26" i="28"/>
  <c r="J26" i="28" s="1"/>
  <c r="H27" i="28"/>
  <c r="H28" i="28"/>
  <c r="J28" i="28" s="1"/>
  <c r="L28" i="28" s="1"/>
  <c r="H29" i="28"/>
  <c r="J29" i="28" s="1"/>
  <c r="L29" i="28" s="1"/>
  <c r="H30" i="28"/>
  <c r="J30" i="28" s="1"/>
  <c r="N30" i="28" s="1"/>
  <c r="H31" i="28"/>
  <c r="J31" i="28" s="1"/>
  <c r="N31" i="28" s="1"/>
  <c r="H32" i="28"/>
  <c r="J32" i="28" s="1"/>
  <c r="N32" i="28" s="1"/>
  <c r="H33" i="28"/>
  <c r="J33" i="28" s="1"/>
  <c r="N33" i="28" s="1"/>
  <c r="H34" i="28"/>
  <c r="J34" i="28" s="1"/>
  <c r="H35" i="28"/>
  <c r="J35" i="28" s="1"/>
  <c r="H36" i="28"/>
  <c r="H37" i="28"/>
  <c r="J37" i="28" s="1"/>
  <c r="H38" i="28"/>
  <c r="J38" i="28" s="1"/>
  <c r="H39" i="28"/>
  <c r="H40" i="28"/>
  <c r="J40" i="28" s="1"/>
  <c r="M40" i="28" s="1"/>
  <c r="H41" i="28"/>
  <c r="J41" i="28" s="1"/>
  <c r="M41" i="28" s="1"/>
  <c r="H42" i="28"/>
  <c r="J42" i="28" s="1"/>
  <c r="H43" i="28"/>
  <c r="J43" i="28" s="1"/>
  <c r="H44" i="28"/>
  <c r="J44" i="28" s="1"/>
  <c r="H45" i="28"/>
  <c r="J45" i="28" s="1"/>
  <c r="M45" i="28" s="1"/>
  <c r="H46" i="28"/>
  <c r="J46" i="28" s="1"/>
  <c r="H47" i="28"/>
  <c r="J47" i="28" s="1"/>
  <c r="N47" i="28" s="1"/>
  <c r="H48" i="28"/>
  <c r="J48" i="28" s="1"/>
  <c r="H49" i="28"/>
  <c r="J49" i="28" s="1"/>
  <c r="M49" i="28" s="1"/>
  <c r="H50" i="28"/>
  <c r="J50" i="28" s="1"/>
  <c r="N50" i="28" s="1"/>
  <c r="H51" i="28"/>
  <c r="J51" i="28" s="1"/>
  <c r="H52" i="28"/>
  <c r="J52" i="28" s="1"/>
  <c r="L52" i="28" s="1"/>
  <c r="H53" i="28"/>
  <c r="J53" i="28" s="1"/>
  <c r="H54" i="28"/>
  <c r="J54" i="28" s="1"/>
  <c r="M54" i="28" s="1"/>
  <c r="AG54" i="28" s="1"/>
  <c r="H55" i="28"/>
  <c r="J55" i="28" s="1"/>
  <c r="N55" i="28" s="1"/>
  <c r="H56" i="28"/>
  <c r="J56" i="28" s="1"/>
  <c r="H57" i="28"/>
  <c r="J57" i="28" s="1"/>
  <c r="L57" i="28" s="1"/>
  <c r="H58" i="28"/>
  <c r="J58" i="28" s="1"/>
  <c r="L58" i="28" s="1"/>
  <c r="H59" i="28"/>
  <c r="J59" i="28" s="1"/>
  <c r="H60" i="28"/>
  <c r="J60" i="28" s="1"/>
  <c r="M60" i="28" s="1"/>
  <c r="H61" i="28"/>
  <c r="J61" i="28" s="1"/>
  <c r="H62" i="28"/>
  <c r="J62" i="28" s="1"/>
  <c r="H63" i="28"/>
  <c r="J63" i="28" s="1"/>
  <c r="H64" i="28"/>
  <c r="J64" i="28" s="1"/>
  <c r="H65" i="28"/>
  <c r="J65" i="28" s="1"/>
  <c r="H66" i="28"/>
  <c r="J66" i="28" s="1"/>
  <c r="M66" i="28" s="1"/>
  <c r="H67" i="28"/>
  <c r="J67" i="28" s="1"/>
  <c r="H68" i="28"/>
  <c r="J68" i="28" s="1"/>
  <c r="M68" i="28" s="1"/>
  <c r="H69" i="28"/>
  <c r="J69" i="28" s="1"/>
  <c r="H70" i="28"/>
  <c r="J70" i="28" s="1"/>
  <c r="H71" i="28"/>
  <c r="J71" i="28" s="1"/>
  <c r="H72" i="28"/>
  <c r="J72" i="28" s="1"/>
  <c r="H73" i="28"/>
  <c r="J73" i="28" s="1"/>
  <c r="M73" i="28" s="1"/>
  <c r="H74" i="28"/>
  <c r="J74" i="28" s="1"/>
  <c r="M74" i="28" s="1"/>
  <c r="H75" i="28"/>
  <c r="J75" i="28" s="1"/>
  <c r="H76" i="28"/>
  <c r="J76" i="28" s="1"/>
  <c r="H77" i="28"/>
  <c r="J77" i="28" s="1"/>
  <c r="M77" i="28" s="1"/>
  <c r="H78" i="28"/>
  <c r="J78" i="28" s="1"/>
  <c r="N78" i="28" s="1"/>
  <c r="H79" i="28"/>
  <c r="J79" i="28" s="1"/>
  <c r="H80" i="28"/>
  <c r="J80" i="28" s="1"/>
  <c r="H81" i="28"/>
  <c r="J81" i="28" s="1"/>
  <c r="H82" i="28"/>
  <c r="J82" i="28" s="1"/>
  <c r="N82" i="28" s="1"/>
  <c r="H83" i="28"/>
  <c r="J83" i="28" s="1"/>
  <c r="H84" i="28"/>
  <c r="J84" i="28" s="1"/>
  <c r="H85" i="28"/>
  <c r="J85" i="28" s="1"/>
  <c r="L85" i="28" s="1"/>
  <c r="H86" i="28"/>
  <c r="J86" i="28" s="1"/>
  <c r="N86" i="28" s="1"/>
  <c r="H87" i="28"/>
  <c r="J87" i="28" s="1"/>
  <c r="M87" i="28" s="1"/>
  <c r="H88" i="28"/>
  <c r="J88" i="28" s="1"/>
  <c r="N88" i="28" s="1"/>
  <c r="H89" i="28"/>
  <c r="J89" i="28" s="1"/>
  <c r="M89" i="28" s="1"/>
  <c r="H90" i="28"/>
  <c r="J90" i="28" s="1"/>
  <c r="H91" i="28"/>
  <c r="J91" i="28" s="1"/>
  <c r="N91" i="28" s="1"/>
  <c r="H92" i="28"/>
  <c r="J92" i="28" s="1"/>
  <c r="H93" i="28"/>
  <c r="J93" i="28" s="1"/>
  <c r="H94" i="28"/>
  <c r="J94" i="28" s="1"/>
  <c r="N94" i="28" s="1"/>
  <c r="H95" i="28"/>
  <c r="J95" i="28" s="1"/>
  <c r="M95" i="28" s="1"/>
  <c r="H96" i="28"/>
  <c r="J96" i="28" s="1"/>
  <c r="H97" i="28"/>
  <c r="J97" i="28" s="1"/>
  <c r="N97" i="28" s="1"/>
  <c r="H98" i="28"/>
  <c r="J98" i="28" s="1"/>
  <c r="H99" i="28"/>
  <c r="H100" i="28"/>
  <c r="J100" i="28" s="1"/>
  <c r="H101" i="28"/>
  <c r="J101" i="28" s="1"/>
  <c r="M101" i="28" s="1"/>
  <c r="H102" i="28"/>
  <c r="J102" i="28" s="1"/>
  <c r="H103" i="28"/>
  <c r="J103" i="28" s="1"/>
  <c r="M103" i="28" s="1"/>
  <c r="H104" i="28"/>
  <c r="J104" i="28" s="1"/>
  <c r="L104" i="28" s="1"/>
  <c r="H105" i="28"/>
  <c r="J105" i="28" s="1"/>
  <c r="H106" i="28"/>
  <c r="J106" i="28" s="1"/>
  <c r="H107" i="28"/>
  <c r="J107" i="28" s="1"/>
  <c r="L107" i="28" s="1"/>
  <c r="H108" i="28"/>
  <c r="J108" i="28" s="1"/>
  <c r="H109" i="28"/>
  <c r="J109" i="28" s="1"/>
  <c r="M109" i="28" s="1"/>
  <c r="H110" i="28"/>
  <c r="J110" i="28" s="1"/>
  <c r="H111" i="28"/>
  <c r="J111" i="28" s="1"/>
  <c r="H112" i="28"/>
  <c r="J112" i="28" s="1"/>
  <c r="L112" i="28" s="1"/>
  <c r="H113" i="28"/>
  <c r="J113" i="28" s="1"/>
  <c r="N113" i="28" s="1"/>
  <c r="H114" i="28"/>
  <c r="J114" i="28" s="1"/>
  <c r="H115" i="28"/>
  <c r="J115" i="28" s="1"/>
  <c r="H116" i="28"/>
  <c r="J116" i="28" s="1"/>
  <c r="H117" i="28"/>
  <c r="J117" i="28" s="1"/>
  <c r="H118" i="28"/>
  <c r="J118" i="28" s="1"/>
  <c r="L118" i="28" s="1"/>
  <c r="H119" i="28"/>
  <c r="J119" i="28" s="1"/>
  <c r="H120" i="28"/>
  <c r="J120" i="28" s="1"/>
  <c r="L120" i="28" s="1"/>
  <c r="H121" i="28"/>
  <c r="J121" i="28" s="1"/>
  <c r="H122" i="28"/>
  <c r="J122" i="28" s="1"/>
  <c r="H123" i="28"/>
  <c r="J123" i="28" s="1"/>
  <c r="H124" i="28"/>
  <c r="J124" i="28"/>
  <c r="L124" i="28" s="1"/>
  <c r="H125" i="28"/>
  <c r="J125" i="28" s="1"/>
  <c r="N125" i="28" s="1"/>
  <c r="H126" i="28"/>
  <c r="J126" i="28" s="1"/>
  <c r="M126" i="28" s="1"/>
  <c r="H127" i="28"/>
  <c r="J127" i="28" s="1"/>
  <c r="N127" i="28" s="1"/>
  <c r="H128" i="28"/>
  <c r="J128" i="28" s="1"/>
  <c r="H129" i="28"/>
  <c r="J129" i="28" s="1"/>
  <c r="H2" i="28"/>
  <c r="J2" i="28" s="1"/>
  <c r="L2" i="28" s="1"/>
  <c r="AH2" i="28"/>
  <c r="E3" i="28"/>
  <c r="AX3" i="28" s="1"/>
  <c r="E4" i="28"/>
  <c r="AX4" i="28" s="1"/>
  <c r="E5" i="28"/>
  <c r="AX5" i="28" s="1"/>
  <c r="E6" i="28"/>
  <c r="AH6" i="28" s="1"/>
  <c r="E7" i="28"/>
  <c r="AX7" i="28" s="1"/>
  <c r="E8" i="28"/>
  <c r="AX8" i="28" s="1"/>
  <c r="E9" i="28"/>
  <c r="AX9" i="28" s="1"/>
  <c r="E10" i="28"/>
  <c r="AX10" i="28" s="1"/>
  <c r="E11" i="28"/>
  <c r="AX11" i="28" s="1"/>
  <c r="E12" i="28"/>
  <c r="AX12" i="28" s="1"/>
  <c r="E13" i="28"/>
  <c r="AX13" i="28" s="1"/>
  <c r="E14" i="28"/>
  <c r="AX14" i="28" s="1"/>
  <c r="E15" i="28"/>
  <c r="AX15" i="28" s="1"/>
  <c r="E16" i="28"/>
  <c r="AX16" i="28" s="1"/>
  <c r="E17" i="28"/>
  <c r="AX17" i="28" s="1"/>
  <c r="E18" i="28"/>
  <c r="AX18" i="28" s="1"/>
  <c r="E19" i="28"/>
  <c r="AH19" i="28" s="1"/>
  <c r="E20" i="28"/>
  <c r="AX20" i="28" s="1"/>
  <c r="E21" i="28"/>
  <c r="AX21" i="28" s="1"/>
  <c r="E22" i="28"/>
  <c r="AX22" i="28" s="1"/>
  <c r="E23" i="28"/>
  <c r="AH23" i="28" s="1"/>
  <c r="A23" i="28"/>
  <c r="E24" i="28"/>
  <c r="F24" i="28" s="1"/>
  <c r="G24" i="28" s="1"/>
  <c r="D24" i="28"/>
  <c r="E25" i="28"/>
  <c r="AX25" i="28" s="1"/>
  <c r="E26" i="28"/>
  <c r="AX26" i="28" s="1"/>
  <c r="E27" i="28"/>
  <c r="F27" i="28"/>
  <c r="G27" i="28" s="1"/>
  <c r="AB27" i="28" s="1"/>
  <c r="E28" i="28"/>
  <c r="AX28" i="28" s="1"/>
  <c r="E29" i="28"/>
  <c r="E30" i="28"/>
  <c r="AX30" i="28" s="1"/>
  <c r="E31" i="28"/>
  <c r="AX31" i="28" s="1"/>
  <c r="E32" i="28"/>
  <c r="AX32" i="28" s="1"/>
  <c r="E33" i="28"/>
  <c r="AX33" i="28" s="1"/>
  <c r="E34" i="28"/>
  <c r="AX34" i="28" s="1"/>
  <c r="E35" i="28"/>
  <c r="AH35" i="28" s="1"/>
  <c r="E36" i="28"/>
  <c r="AX36" i="28" s="1"/>
  <c r="E37" i="28"/>
  <c r="AX37" i="28" s="1"/>
  <c r="E38" i="28"/>
  <c r="AH38" i="28" s="1"/>
  <c r="E39" i="28"/>
  <c r="AX39" i="28" s="1"/>
  <c r="E40" i="28"/>
  <c r="AX40" i="28" s="1"/>
  <c r="E41" i="28"/>
  <c r="F41" i="28" s="1"/>
  <c r="G41" i="28" s="1"/>
  <c r="E42" i="28"/>
  <c r="AX42" i="28" s="1"/>
  <c r="E43" i="28"/>
  <c r="AX43" i="28" s="1"/>
  <c r="E44" i="28"/>
  <c r="AX44" i="28" s="1"/>
  <c r="E45" i="28"/>
  <c r="AX45" i="28" s="1"/>
  <c r="E46" i="28"/>
  <c r="AX46" i="28" s="1"/>
  <c r="E47" i="28"/>
  <c r="E48" i="28"/>
  <c r="F48" i="28" s="1"/>
  <c r="G48" i="28" s="1"/>
  <c r="AB48" i="28" s="1"/>
  <c r="E49" i="28"/>
  <c r="AX49" i="28" s="1"/>
  <c r="E50" i="28"/>
  <c r="AX50" i="28" s="1"/>
  <c r="E51" i="28"/>
  <c r="F51" i="28" s="1"/>
  <c r="G51" i="28" s="1"/>
  <c r="E52" i="28"/>
  <c r="AX52" i="28" s="1"/>
  <c r="E53" i="28"/>
  <c r="E54" i="28"/>
  <c r="AX54" i="28" s="1"/>
  <c r="E55" i="28"/>
  <c r="AX55" i="28" s="1"/>
  <c r="E56" i="28"/>
  <c r="AX56" i="28" s="1"/>
  <c r="E57" i="28"/>
  <c r="AX57" i="28" s="1"/>
  <c r="E58" i="28"/>
  <c r="AX58" i="28" s="1"/>
  <c r="E59" i="28"/>
  <c r="AX59" i="28" s="1"/>
  <c r="E60" i="28"/>
  <c r="E61" i="28"/>
  <c r="AX61" i="28" s="1"/>
  <c r="E62" i="28"/>
  <c r="AH62" i="28" s="1"/>
  <c r="E63" i="28"/>
  <c r="AX63" i="28" s="1"/>
  <c r="E64" i="28"/>
  <c r="AX64" i="28" s="1"/>
  <c r="E65" i="28"/>
  <c r="AX65" i="28" s="1"/>
  <c r="E66" i="28"/>
  <c r="AX66" i="28" s="1"/>
  <c r="E67" i="28"/>
  <c r="AX67" i="28" s="1"/>
  <c r="E68" i="28"/>
  <c r="AX68" i="28" s="1"/>
  <c r="E69" i="28"/>
  <c r="AX69" i="28" s="1"/>
  <c r="E70" i="28"/>
  <c r="E71" i="28"/>
  <c r="AX71" i="28" s="1"/>
  <c r="E72" i="28"/>
  <c r="AX72" i="28" s="1"/>
  <c r="E73" i="28"/>
  <c r="F73" i="28" s="1"/>
  <c r="G73" i="28" s="1"/>
  <c r="E74" i="28"/>
  <c r="E75" i="28"/>
  <c r="E76" i="28"/>
  <c r="E77" i="28"/>
  <c r="E78" i="28"/>
  <c r="AX78" i="28" s="1"/>
  <c r="E79" i="28"/>
  <c r="AX79" i="28" s="1"/>
  <c r="E80" i="28"/>
  <c r="E81" i="28"/>
  <c r="AX81" i="28" s="1"/>
  <c r="E82" i="28"/>
  <c r="E83" i="28"/>
  <c r="E84" i="28"/>
  <c r="E85" i="28"/>
  <c r="E86" i="28"/>
  <c r="AX86" i="28" s="1"/>
  <c r="E87" i="28"/>
  <c r="E88" i="28"/>
  <c r="E89" i="28"/>
  <c r="E90" i="28"/>
  <c r="AX90" i="28" s="1"/>
  <c r="E91" i="28"/>
  <c r="E92" i="28"/>
  <c r="AX92" i="28" s="1"/>
  <c r="E93" i="28"/>
  <c r="AX93" i="28" s="1"/>
  <c r="E94" i="28"/>
  <c r="AX94" i="28" s="1"/>
  <c r="E95" i="28"/>
  <c r="AX95" i="28" s="1"/>
  <c r="E96" i="28"/>
  <c r="AX96" i="28" s="1"/>
  <c r="E97" i="28"/>
  <c r="AX97" i="28" s="1"/>
  <c r="E98" i="28"/>
  <c r="AX98" i="28" s="1"/>
  <c r="E99" i="28"/>
  <c r="F99" i="28" s="1"/>
  <c r="G99" i="28" s="1"/>
  <c r="E100" i="28"/>
  <c r="AX100" i="28" s="1"/>
  <c r="E101" i="28"/>
  <c r="AX101" i="28" s="1"/>
  <c r="E102" i="28"/>
  <c r="E103" i="28"/>
  <c r="AX103" i="28" s="1"/>
  <c r="E104" i="28"/>
  <c r="AX104" i="28" s="1"/>
  <c r="E105" i="28"/>
  <c r="AX105" i="28" s="1"/>
  <c r="E106" i="28"/>
  <c r="AX106" i="28" s="1"/>
  <c r="E107" i="28"/>
  <c r="E108" i="28"/>
  <c r="E109" i="28"/>
  <c r="E110" i="28"/>
  <c r="E111" i="28"/>
  <c r="AX111" i="28" s="1"/>
  <c r="E112" i="28"/>
  <c r="E113" i="28"/>
  <c r="E114" i="28"/>
  <c r="E115" i="28"/>
  <c r="AX115" i="28" s="1"/>
  <c r="E116" i="28"/>
  <c r="E117" i="28"/>
  <c r="AX117" i="28" s="1"/>
  <c r="E118" i="28"/>
  <c r="E119" i="28"/>
  <c r="E120" i="28"/>
  <c r="E121" i="28"/>
  <c r="E122" i="28"/>
  <c r="E123" i="28"/>
  <c r="AX123" i="28" s="1"/>
  <c r="E124" i="28"/>
  <c r="AX124" i="28" s="1"/>
  <c r="E125" i="28"/>
  <c r="E126" i="28"/>
  <c r="E127" i="28"/>
  <c r="AX127" i="28" s="1"/>
  <c r="D127" i="28"/>
  <c r="E128" i="28"/>
  <c r="F128" i="28" s="1"/>
  <c r="G128" i="28" s="1"/>
  <c r="E129" i="28"/>
  <c r="AX129" i="28" s="1"/>
  <c r="AE145" i="28" a="1"/>
  <c r="AE145" i="28" s="1"/>
  <c r="AE144" i="28" a="1"/>
  <c r="AE144" i="28" s="1"/>
  <c r="AE143" i="28" a="1"/>
  <c r="AE143" i="28" s="1"/>
  <c r="AE142" i="28" a="1"/>
  <c r="AE142" i="28" s="1"/>
  <c r="AE141" i="28" a="1"/>
  <c r="AE141" i="28" s="1"/>
  <c r="AE140" i="28" a="1"/>
  <c r="AE140" i="28" s="1"/>
  <c r="AE139" i="28" a="1"/>
  <c r="AE139" i="28" s="1"/>
  <c r="AE138" i="28" a="1"/>
  <c r="AE138" i="28" s="1"/>
  <c r="AE137" i="28" a="1"/>
  <c r="AE137" i="28" s="1"/>
  <c r="AE136" i="28" a="1"/>
  <c r="AE136" i="28" s="1"/>
  <c r="AE135" i="28" a="1"/>
  <c r="AE135" i="28" s="1"/>
  <c r="AE134" i="28" a="1"/>
  <c r="AE134" i="28" s="1"/>
  <c r="AE133" i="28" a="1"/>
  <c r="AE133" i="28" s="1"/>
  <c r="AE132" i="28" a="1"/>
  <c r="AE132" i="28" s="1"/>
  <c r="AE131" i="28" a="1"/>
  <c r="AE131" i="28" s="1"/>
  <c r="AE130" i="28" a="1"/>
  <c r="AE130" i="28" s="1"/>
  <c r="AO129" i="28"/>
  <c r="AT129" i="28"/>
  <c r="AO128" i="28"/>
  <c r="AT128" i="28"/>
  <c r="AO127" i="28"/>
  <c r="AT127" i="28"/>
  <c r="AO126" i="28"/>
  <c r="AT126" i="28"/>
  <c r="AO125" i="28"/>
  <c r="AT125" i="28"/>
  <c r="AO124" i="28"/>
  <c r="AT124" i="28"/>
  <c r="AO123" i="28"/>
  <c r="AT123" i="28"/>
  <c r="AO122" i="28"/>
  <c r="AT122" i="28"/>
  <c r="AO121" i="28"/>
  <c r="AT121" i="28"/>
  <c r="AO120" i="28"/>
  <c r="AT120" i="28"/>
  <c r="AO119" i="28"/>
  <c r="AT119" i="28"/>
  <c r="AO118" i="28"/>
  <c r="AT118" i="28"/>
  <c r="AO117" i="28"/>
  <c r="AT117" i="28"/>
  <c r="AO116" i="28"/>
  <c r="AT116" i="28"/>
  <c r="AO115" i="28"/>
  <c r="AT115" i="28"/>
  <c r="AO114" i="28"/>
  <c r="AT114" i="28"/>
  <c r="AO113" i="28"/>
  <c r="AT113" i="28"/>
  <c r="AO112" i="28"/>
  <c r="AT112" i="28"/>
  <c r="AO111" i="28"/>
  <c r="AT111" i="28"/>
  <c r="AO110" i="28"/>
  <c r="AT110" i="28"/>
  <c r="AO109" i="28"/>
  <c r="AT109" i="28"/>
  <c r="AO108" i="28"/>
  <c r="AT108" i="28"/>
  <c r="AO107" i="28"/>
  <c r="AT107" i="28"/>
  <c r="AO106" i="28"/>
  <c r="AT106" i="28"/>
  <c r="AO105" i="28"/>
  <c r="AT105" i="28"/>
  <c r="AO104" i="28"/>
  <c r="AT104" i="28"/>
  <c r="AO103" i="28"/>
  <c r="AT103" i="28"/>
  <c r="AO102" i="28"/>
  <c r="AT102" i="28"/>
  <c r="AO101" i="28"/>
  <c r="AT101" i="28"/>
  <c r="AO100" i="28"/>
  <c r="AT100" i="28"/>
  <c r="AO99" i="28"/>
  <c r="J99" i="28"/>
  <c r="M99" i="28" s="1"/>
  <c r="AT99" i="28"/>
  <c r="AO98" i="28"/>
  <c r="AT98" i="28"/>
  <c r="AO97" i="28"/>
  <c r="AT97" i="28"/>
  <c r="AO96" i="28"/>
  <c r="AT96" i="28"/>
  <c r="AO95" i="28"/>
  <c r="AT95" i="28"/>
  <c r="AO94" i="28"/>
  <c r="AT94" i="28"/>
  <c r="AO93" i="28"/>
  <c r="AT93" i="28"/>
  <c r="AO92" i="28"/>
  <c r="N92" i="28"/>
  <c r="AT92" i="28"/>
  <c r="AO91" i="28"/>
  <c r="AT91" i="28"/>
  <c r="AO90" i="28"/>
  <c r="AT90" i="28"/>
  <c r="AO89" i="28"/>
  <c r="AT89" i="28"/>
  <c r="AO88" i="28"/>
  <c r="AT88" i="28"/>
  <c r="AO87" i="28"/>
  <c r="AT87" i="28"/>
  <c r="AO86" i="28"/>
  <c r="AT86" i="28"/>
  <c r="AO85" i="28"/>
  <c r="AT85" i="28"/>
  <c r="AO84" i="28"/>
  <c r="AT84" i="28"/>
  <c r="AO83" i="28"/>
  <c r="AT83" i="28"/>
  <c r="AO82" i="28"/>
  <c r="AT82" i="28"/>
  <c r="AO81" i="28"/>
  <c r="AT81" i="28"/>
  <c r="AO80" i="28"/>
  <c r="AT80" i="28"/>
  <c r="AO79" i="28"/>
  <c r="AT79" i="28"/>
  <c r="AO78" i="28"/>
  <c r="AT78" i="28"/>
  <c r="AO77" i="28"/>
  <c r="AT77" i="28"/>
  <c r="AO76" i="28"/>
  <c r="AT76" i="28"/>
  <c r="AO75" i="28"/>
  <c r="AT75" i="28"/>
  <c r="AO74" i="28"/>
  <c r="AT74" i="28"/>
  <c r="AO73" i="28"/>
  <c r="AT73" i="28"/>
  <c r="AO72" i="28"/>
  <c r="AT72" i="28"/>
  <c r="AO71" i="28"/>
  <c r="AT71" i="28"/>
  <c r="AO70" i="28"/>
  <c r="AT70" i="28"/>
  <c r="AO69" i="28"/>
  <c r="AT69" i="28"/>
  <c r="AO68" i="28"/>
  <c r="AT68" i="28"/>
  <c r="AO67" i="28"/>
  <c r="AT67" i="28"/>
  <c r="AO66" i="28"/>
  <c r="AT66" i="28"/>
  <c r="AT65" i="28"/>
  <c r="AT64" i="28"/>
  <c r="AT63" i="28"/>
  <c r="AT62" i="28"/>
  <c r="AT61" i="28"/>
  <c r="AT60" i="28"/>
  <c r="AT59" i="28"/>
  <c r="AT58" i="28"/>
  <c r="AT57" i="28"/>
  <c r="AT56" i="28"/>
  <c r="AT55" i="28"/>
  <c r="AT54" i="28"/>
  <c r="AT53" i="28"/>
  <c r="AT52" i="28"/>
  <c r="AT51" i="28"/>
  <c r="AT50" i="28"/>
  <c r="AT49" i="28"/>
  <c r="AT48" i="28"/>
  <c r="AT47" i="28"/>
  <c r="AT46" i="28"/>
  <c r="AT45" i="28"/>
  <c r="AH44" i="28"/>
  <c r="AT44" i="28"/>
  <c r="AT43" i="28"/>
  <c r="AT42" i="28"/>
  <c r="AT41" i="28"/>
  <c r="AT40" i="28"/>
  <c r="J39" i="28"/>
  <c r="AT39" i="28"/>
  <c r="AT38" i="28"/>
  <c r="AH37" i="28"/>
  <c r="AT37" i="28"/>
  <c r="J36" i="28"/>
  <c r="M36" i="28" s="1"/>
  <c r="AT36" i="28"/>
  <c r="AT35" i="28"/>
  <c r="AT34" i="28"/>
  <c r="AT33" i="28"/>
  <c r="AT32" i="28"/>
  <c r="AT31" i="28"/>
  <c r="AT30" i="28"/>
  <c r="AT29" i="28"/>
  <c r="AT28" i="28"/>
  <c r="J27" i="28"/>
  <c r="AT27" i="28"/>
  <c r="AT26" i="28"/>
  <c r="AO25" i="28"/>
  <c r="AT25" i="28"/>
  <c r="AO24" i="28"/>
  <c r="AT24" i="28"/>
  <c r="AO23" i="28"/>
  <c r="J23" i="28"/>
  <c r="AT23" i="28"/>
  <c r="AO22" i="28"/>
  <c r="AT22" i="28"/>
  <c r="AO21" i="28"/>
  <c r="AT21" i="28"/>
  <c r="AO20" i="28"/>
  <c r="AT20" i="28"/>
  <c r="AO19" i="28"/>
  <c r="AT19" i="28"/>
  <c r="AO18" i="28"/>
  <c r="AT18" i="28"/>
  <c r="AO17" i="28"/>
  <c r="AT17" i="28"/>
  <c r="AO16" i="28"/>
  <c r="AT16" i="28"/>
  <c r="AO15" i="28"/>
  <c r="J15" i="28"/>
  <c r="M15" i="28" s="1"/>
  <c r="AT15" i="28"/>
  <c r="AO14" i="28"/>
  <c r="AT14" i="28"/>
  <c r="AO13" i="28"/>
  <c r="AT13" i="28"/>
  <c r="AO12" i="28"/>
  <c r="J12" i="28"/>
  <c r="N12" i="28" s="1"/>
  <c r="AT12" i="28"/>
  <c r="AO11" i="28"/>
  <c r="AT11" i="28"/>
  <c r="AO10" i="28"/>
  <c r="AT10" i="28"/>
  <c r="AO9" i="28"/>
  <c r="AT9" i="28"/>
  <c r="AO8" i="28"/>
  <c r="J8" i="28"/>
  <c r="AT8" i="28"/>
  <c r="AO7" i="28"/>
  <c r="AT7" i="28"/>
  <c r="AO6" i="28"/>
  <c r="AT6" i="28"/>
  <c r="AO5" i="28"/>
  <c r="AT5" i="28"/>
  <c r="AO4" i="28"/>
  <c r="AT4" i="28"/>
  <c r="AO3" i="28"/>
  <c r="AT3" i="28"/>
  <c r="AT2" i="28"/>
  <c r="AE130" i="12" a="1"/>
  <c r="AE130" i="12" s="1"/>
  <c r="AE131" i="12" a="1"/>
  <c r="AE131" i="12" s="1"/>
  <c r="AE132" i="12" a="1"/>
  <c r="AE132" i="12" s="1"/>
  <c r="AE133" i="12" a="1"/>
  <c r="AE133" i="12" s="1"/>
  <c r="AE134" i="12" a="1"/>
  <c r="AE134" i="12" s="1"/>
  <c r="AE135" i="12" a="1"/>
  <c r="AE135" i="12" s="1"/>
  <c r="AE136" i="12" a="1"/>
  <c r="AE136" i="12" s="1"/>
  <c r="AE137" i="12" a="1"/>
  <c r="AE137" i="12" s="1"/>
  <c r="AE138" i="12" a="1"/>
  <c r="AE138" i="12" s="1"/>
  <c r="AE139" i="12" a="1"/>
  <c r="AE139" i="12" s="1"/>
  <c r="AE140" i="12" a="1"/>
  <c r="AE140" i="12" s="1"/>
  <c r="AE141" i="12" a="1"/>
  <c r="AE141" i="12" s="1"/>
  <c r="AE142" i="12" a="1"/>
  <c r="AE142" i="12" s="1"/>
  <c r="AE143" i="12" a="1"/>
  <c r="AE143" i="12" s="1"/>
  <c r="AE144" i="12" a="1"/>
  <c r="AE144" i="12" s="1"/>
  <c r="AE145" i="12" a="1"/>
  <c r="AE145" i="12" s="1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66" i="12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149" i="1"/>
  <c r="E150" i="1"/>
  <c r="E151" i="1"/>
  <c r="E152" i="1"/>
  <c r="E153" i="1"/>
  <c r="E154" i="1"/>
  <c r="E155" i="1"/>
  <c r="E147" i="1"/>
  <c r="E148" i="1"/>
  <c r="E146" i="1"/>
  <c r="AF58" i="12"/>
  <c r="AF59" i="12"/>
  <c r="AF60" i="12"/>
  <c r="AF61" i="12"/>
  <c r="AF62" i="12"/>
  <c r="AF63" i="12"/>
  <c r="AF64" i="12"/>
  <c r="AF65" i="12"/>
  <c r="AF42" i="12"/>
  <c r="AF43" i="12"/>
  <c r="AF44" i="12"/>
  <c r="AF45" i="12"/>
  <c r="AF46" i="12"/>
  <c r="AF47" i="12"/>
  <c r="AF48" i="12"/>
  <c r="AF49" i="12"/>
  <c r="AF10" i="12"/>
  <c r="AF11" i="12"/>
  <c r="AF12" i="12"/>
  <c r="AF13" i="12"/>
  <c r="AF14" i="12"/>
  <c r="AF15" i="12"/>
  <c r="AF16" i="12"/>
  <c r="AF17" i="12"/>
  <c r="AF26" i="12"/>
  <c r="AF27" i="12"/>
  <c r="AF28" i="12"/>
  <c r="AF29" i="12"/>
  <c r="AF30" i="12"/>
  <c r="AF31" i="12"/>
  <c r="AF32" i="12"/>
  <c r="AF33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" i="12"/>
  <c r="AJ49" i="12"/>
  <c r="AL49" i="12" s="1"/>
  <c r="AJ48" i="12"/>
  <c r="AL48" i="12" s="1"/>
  <c r="AJ47" i="12"/>
  <c r="AL47" i="12" s="1"/>
  <c r="AJ46" i="12"/>
  <c r="AL46" i="12" s="1"/>
  <c r="AJ45" i="12"/>
  <c r="AL45" i="12" s="1"/>
  <c r="AJ44" i="12"/>
  <c r="AL44" i="12" s="1"/>
  <c r="AJ43" i="12"/>
  <c r="AL43" i="12" s="1"/>
  <c r="AJ42" i="12"/>
  <c r="AL42" i="12" s="1"/>
  <c r="AJ41" i="12"/>
  <c r="AK41" i="12" s="1"/>
  <c r="AJ40" i="12"/>
  <c r="AK40" i="12" s="1"/>
  <c r="AJ39" i="12"/>
  <c r="AK39" i="12" s="1"/>
  <c r="AJ38" i="12"/>
  <c r="AK38" i="12" s="1"/>
  <c r="AJ37" i="12"/>
  <c r="AK37" i="12" s="1"/>
  <c r="AJ36" i="12"/>
  <c r="AK36" i="12" s="1"/>
  <c r="AJ35" i="12"/>
  <c r="AK35" i="12" s="1"/>
  <c r="AJ34" i="12"/>
  <c r="AK34" i="12" s="1"/>
  <c r="AH31" i="28"/>
  <c r="A51" i="28"/>
  <c r="D51" i="28"/>
  <c r="F62" i="28"/>
  <c r="G62" i="28" s="1"/>
  <c r="D60" i="28"/>
  <c r="F16" i="28"/>
  <c r="G16" i="28" s="1"/>
  <c r="W16" i="28" s="1"/>
  <c r="A122" i="28"/>
  <c r="BC122" i="28" s="1"/>
  <c r="F7" i="28"/>
  <c r="G7" i="28" s="1"/>
  <c r="M75" i="28"/>
  <c r="A99" i="28"/>
  <c r="AA16" i="28"/>
  <c r="N21" i="28"/>
  <c r="N4" i="28"/>
  <c r="L4" i="28"/>
  <c r="L12" i="28"/>
  <c r="AH8" i="28"/>
  <c r="F8" i="28"/>
  <c r="G8" i="28" s="1"/>
  <c r="AU8" i="28" s="1"/>
  <c r="F10" i="28"/>
  <c r="G10" i="28" s="1"/>
  <c r="Y10" i="28" s="1"/>
  <c r="D23" i="28"/>
  <c r="AH10" i="28"/>
  <c r="AH16" i="28"/>
  <c r="AH29" i="28"/>
  <c r="F39" i="28"/>
  <c r="G39" i="28" s="1"/>
  <c r="AA39" i="28" s="1"/>
  <c r="AH39" i="28"/>
  <c r="F29" i="28"/>
  <c r="G29" i="28" s="1"/>
  <c r="F37" i="28"/>
  <c r="G37" i="28" s="1"/>
  <c r="Q37" i="28" s="1"/>
  <c r="BA37" i="28" s="1"/>
  <c r="F47" i="28"/>
  <c r="G47" i="28" s="1"/>
  <c r="U47" i="28" s="1"/>
  <c r="F54" i="28"/>
  <c r="G54" i="28" s="1"/>
  <c r="L60" i="28"/>
  <c r="N60" i="28"/>
  <c r="AH45" i="28"/>
  <c r="F46" i="28"/>
  <c r="G46" i="28" s="1"/>
  <c r="N52" i="28"/>
  <c r="M52" i="28"/>
  <c r="D62" i="28"/>
  <c r="F79" i="28"/>
  <c r="G79" i="28" s="1"/>
  <c r="W79" i="28" s="1"/>
  <c r="F91" i="28"/>
  <c r="G91" i="28" s="1"/>
  <c r="W91" i="28" s="1"/>
  <c r="N90" i="28"/>
  <c r="AH63" i="28"/>
  <c r="F70" i="28"/>
  <c r="G70" i="28" s="1"/>
  <c r="Q70" i="28" s="1"/>
  <c r="BA70" i="28" s="1"/>
  <c r="F102" i="28"/>
  <c r="G102" i="28" s="1"/>
  <c r="L92" i="28"/>
  <c r="M92" i="28"/>
  <c r="M113" i="28"/>
  <c r="M122" i="28"/>
  <c r="L129" i="28"/>
  <c r="F124" i="28"/>
  <c r="G124" i="28" s="1"/>
  <c r="R124" i="28" s="1"/>
  <c r="AT42" i="12"/>
  <c r="AT43" i="12"/>
  <c r="AT44" i="12"/>
  <c r="AT45" i="12"/>
  <c r="AT46" i="12"/>
  <c r="AT47" i="12"/>
  <c r="AT48" i="12"/>
  <c r="AT49" i="12"/>
  <c r="AT50" i="12"/>
  <c r="AT51" i="12"/>
  <c r="AT52" i="12"/>
  <c r="AT53" i="12"/>
  <c r="AT54" i="12"/>
  <c r="AT55" i="12"/>
  <c r="AT56" i="12"/>
  <c r="AT57" i="12"/>
  <c r="AT58" i="12"/>
  <c r="AT59" i="12"/>
  <c r="AT60" i="12"/>
  <c r="AT61" i="12"/>
  <c r="AT62" i="12"/>
  <c r="AT63" i="12"/>
  <c r="AT64" i="12"/>
  <c r="AT65" i="12"/>
  <c r="AT66" i="12"/>
  <c r="AT67" i="12"/>
  <c r="AT68" i="12"/>
  <c r="AT69" i="12"/>
  <c r="AT70" i="12"/>
  <c r="AT71" i="12"/>
  <c r="AT72" i="12"/>
  <c r="AT73" i="12"/>
  <c r="AT74" i="12"/>
  <c r="AT75" i="12"/>
  <c r="AT76" i="12"/>
  <c r="AT77" i="12"/>
  <c r="AT78" i="12"/>
  <c r="AT79" i="12"/>
  <c r="AT80" i="12"/>
  <c r="AT81" i="12"/>
  <c r="AT82" i="12"/>
  <c r="AT83" i="12"/>
  <c r="AT84" i="12"/>
  <c r="AT85" i="12"/>
  <c r="AT86" i="12"/>
  <c r="AT87" i="12"/>
  <c r="AT88" i="12"/>
  <c r="AT89" i="12"/>
  <c r="AT90" i="12"/>
  <c r="AT91" i="12"/>
  <c r="AT92" i="12"/>
  <c r="AT93" i="12"/>
  <c r="AT94" i="12"/>
  <c r="AT95" i="12"/>
  <c r="AT96" i="12"/>
  <c r="AT97" i="12"/>
  <c r="AT98" i="12"/>
  <c r="AT99" i="12"/>
  <c r="AT100" i="12"/>
  <c r="AT101" i="12"/>
  <c r="AT102" i="12"/>
  <c r="AT103" i="12"/>
  <c r="AT104" i="12"/>
  <c r="AT105" i="12"/>
  <c r="AT106" i="12"/>
  <c r="AT107" i="12"/>
  <c r="AT108" i="12"/>
  <c r="AT109" i="12"/>
  <c r="AT110" i="12"/>
  <c r="AT111" i="12"/>
  <c r="AT112" i="12"/>
  <c r="AT113" i="12"/>
  <c r="AT114" i="12"/>
  <c r="AT115" i="12"/>
  <c r="AT116" i="12"/>
  <c r="AT117" i="12"/>
  <c r="AT118" i="12"/>
  <c r="AT119" i="12"/>
  <c r="AT120" i="12"/>
  <c r="AT121" i="12"/>
  <c r="AT122" i="12"/>
  <c r="AT123" i="12"/>
  <c r="AT124" i="12"/>
  <c r="AT125" i="12"/>
  <c r="AT126" i="12"/>
  <c r="AT127" i="12"/>
  <c r="AT128" i="12"/>
  <c r="AT129" i="12"/>
  <c r="AT2" i="12"/>
  <c r="AT41" i="12"/>
  <c r="AT40" i="12"/>
  <c r="AT39" i="12"/>
  <c r="AT38" i="12"/>
  <c r="AT37" i="12"/>
  <c r="AT36" i="12"/>
  <c r="AT35" i="12"/>
  <c r="AT34" i="12"/>
  <c r="AT33" i="12"/>
  <c r="AT32" i="12"/>
  <c r="AT31" i="12"/>
  <c r="AT30" i="12"/>
  <c r="AT29" i="12"/>
  <c r="AT28" i="12"/>
  <c r="AT27" i="12"/>
  <c r="AT26" i="12"/>
  <c r="AT25" i="12"/>
  <c r="AT24" i="12"/>
  <c r="AT23" i="12"/>
  <c r="AT22" i="12"/>
  <c r="AT21" i="12"/>
  <c r="AT20" i="12"/>
  <c r="AT19" i="12"/>
  <c r="AT18" i="12"/>
  <c r="AT17" i="12"/>
  <c r="AT16" i="12"/>
  <c r="AT15" i="12"/>
  <c r="AT14" i="12"/>
  <c r="AT13" i="12"/>
  <c r="AT12" i="12"/>
  <c r="AT11" i="12"/>
  <c r="AT10" i="12"/>
  <c r="AT9" i="12"/>
  <c r="AT8" i="12"/>
  <c r="AT7" i="12"/>
  <c r="AT6" i="12"/>
  <c r="AT5" i="12"/>
  <c r="AT4" i="12"/>
  <c r="AT3" i="12"/>
  <c r="H14" i="12"/>
  <c r="J14" i="12" s="1"/>
  <c r="L14" i="12" s="1"/>
  <c r="H15" i="12"/>
  <c r="J15" i="12" s="1"/>
  <c r="N15" i="12" s="1"/>
  <c r="H16" i="12"/>
  <c r="J16" i="12" s="1"/>
  <c r="M16" i="12" s="1"/>
  <c r="H17" i="12"/>
  <c r="J17" i="12" s="1"/>
  <c r="N17" i="12" s="1"/>
  <c r="H18" i="12"/>
  <c r="J18" i="12" s="1"/>
  <c r="H19" i="12"/>
  <c r="J19" i="12" s="1"/>
  <c r="H20" i="12"/>
  <c r="J20" i="12" s="1"/>
  <c r="L20" i="12" s="1"/>
  <c r="H21" i="12"/>
  <c r="J21" i="12" s="1"/>
  <c r="H22" i="12"/>
  <c r="J22" i="12" s="1"/>
  <c r="H23" i="12"/>
  <c r="J23" i="12" s="1"/>
  <c r="H24" i="12"/>
  <c r="J24" i="12" s="1"/>
  <c r="N24" i="12" s="1"/>
  <c r="H25" i="12"/>
  <c r="J25" i="12" s="1"/>
  <c r="N25" i="12" s="1"/>
  <c r="H26" i="12"/>
  <c r="J26" i="12" s="1"/>
  <c r="N26" i="12" s="1"/>
  <c r="H27" i="12"/>
  <c r="J27" i="12" s="1"/>
  <c r="M27" i="12" s="1"/>
  <c r="H28" i="12"/>
  <c r="J28" i="12" s="1"/>
  <c r="H29" i="12"/>
  <c r="J29" i="12" s="1"/>
  <c r="H30" i="12"/>
  <c r="J30" i="12" s="1"/>
  <c r="L30" i="12" s="1"/>
  <c r="H31" i="12"/>
  <c r="J31" i="12" s="1"/>
  <c r="H32" i="12"/>
  <c r="J32" i="12" s="1"/>
  <c r="L32" i="12" s="1"/>
  <c r="H33" i="12"/>
  <c r="J33" i="12" s="1"/>
  <c r="H34" i="12"/>
  <c r="J34" i="12" s="1"/>
  <c r="L34" i="12" s="1"/>
  <c r="H35" i="12"/>
  <c r="J35" i="12" s="1"/>
  <c r="H36" i="12"/>
  <c r="J36" i="12" s="1"/>
  <c r="H37" i="12"/>
  <c r="J37" i="12" s="1"/>
  <c r="L37" i="12" s="1"/>
  <c r="H38" i="12"/>
  <c r="J38" i="12" s="1"/>
  <c r="M38" i="12" s="1"/>
  <c r="H39" i="12"/>
  <c r="J39" i="12" s="1"/>
  <c r="M39" i="12" s="1"/>
  <c r="H40" i="12"/>
  <c r="J40" i="12" s="1"/>
  <c r="M40" i="12" s="1"/>
  <c r="H41" i="12"/>
  <c r="J41" i="12" s="1"/>
  <c r="N41" i="12" s="1"/>
  <c r="H42" i="12"/>
  <c r="J42" i="12" s="1"/>
  <c r="H43" i="12"/>
  <c r="J43" i="12" s="1"/>
  <c r="L43" i="12" s="1"/>
  <c r="H44" i="12"/>
  <c r="J44" i="12" s="1"/>
  <c r="L44" i="12" s="1"/>
  <c r="H45" i="12"/>
  <c r="J45" i="12" s="1"/>
  <c r="L45" i="12" s="1"/>
  <c r="H46" i="12"/>
  <c r="J46" i="12" s="1"/>
  <c r="H47" i="12"/>
  <c r="J47" i="12" s="1"/>
  <c r="H48" i="12"/>
  <c r="J48" i="12" s="1"/>
  <c r="H49" i="12"/>
  <c r="J49" i="12" s="1"/>
  <c r="N49" i="12" s="1"/>
  <c r="H50" i="12"/>
  <c r="J50" i="12" s="1"/>
  <c r="H51" i="12"/>
  <c r="J51" i="12" s="1"/>
  <c r="L51" i="12" s="1"/>
  <c r="H52" i="12"/>
  <c r="J52" i="12" s="1"/>
  <c r="H53" i="12"/>
  <c r="J53" i="12" s="1"/>
  <c r="N53" i="12" s="1"/>
  <c r="H54" i="12"/>
  <c r="J54" i="12" s="1"/>
  <c r="H55" i="12"/>
  <c r="J55" i="12" s="1"/>
  <c r="M55" i="12" s="1"/>
  <c r="H56" i="12"/>
  <c r="J56" i="12" s="1"/>
  <c r="N56" i="12" s="1"/>
  <c r="H57" i="12"/>
  <c r="J57" i="12" s="1"/>
  <c r="N57" i="12" s="1"/>
  <c r="H58" i="12"/>
  <c r="J58" i="12" s="1"/>
  <c r="N58" i="12" s="1"/>
  <c r="H59" i="12"/>
  <c r="J59" i="12" s="1"/>
  <c r="L59" i="12" s="1"/>
  <c r="H60" i="12"/>
  <c r="J60" i="12" s="1"/>
  <c r="L60" i="12" s="1"/>
  <c r="H61" i="12"/>
  <c r="J61" i="12" s="1"/>
  <c r="N61" i="12" s="1"/>
  <c r="H62" i="12"/>
  <c r="J62" i="12" s="1"/>
  <c r="L62" i="12" s="1"/>
  <c r="H63" i="12"/>
  <c r="J63" i="12" s="1"/>
  <c r="N63" i="12" s="1"/>
  <c r="H64" i="12"/>
  <c r="J64" i="12" s="1"/>
  <c r="N64" i="12" s="1"/>
  <c r="H65" i="12"/>
  <c r="J65" i="12" s="1"/>
  <c r="M65" i="12" s="1"/>
  <c r="H66" i="12"/>
  <c r="J66" i="12" s="1"/>
  <c r="H67" i="12"/>
  <c r="J67" i="12" s="1"/>
  <c r="M67" i="12" s="1"/>
  <c r="H68" i="12"/>
  <c r="J68" i="12" s="1"/>
  <c r="H69" i="12"/>
  <c r="J69" i="12" s="1"/>
  <c r="L69" i="12" s="1"/>
  <c r="H70" i="12"/>
  <c r="J70" i="12" s="1"/>
  <c r="N70" i="12" s="1"/>
  <c r="H71" i="12"/>
  <c r="J71" i="12" s="1"/>
  <c r="H72" i="12"/>
  <c r="J72" i="12" s="1"/>
  <c r="M72" i="12" s="1"/>
  <c r="H73" i="12"/>
  <c r="J73" i="12" s="1"/>
  <c r="M73" i="12" s="1"/>
  <c r="H74" i="12"/>
  <c r="J74" i="12" s="1"/>
  <c r="N74" i="12" s="1"/>
  <c r="H75" i="12"/>
  <c r="J75" i="12" s="1"/>
  <c r="H76" i="12"/>
  <c r="J76" i="12" s="1"/>
  <c r="L76" i="12" s="1"/>
  <c r="H77" i="12"/>
  <c r="J77" i="12" s="1"/>
  <c r="L77" i="12" s="1"/>
  <c r="H78" i="12"/>
  <c r="J78" i="12" s="1"/>
  <c r="M78" i="12" s="1"/>
  <c r="H79" i="12"/>
  <c r="J79" i="12" s="1"/>
  <c r="H80" i="12"/>
  <c r="J80" i="12" s="1"/>
  <c r="M80" i="12" s="1"/>
  <c r="H81" i="12"/>
  <c r="J81" i="12" s="1"/>
  <c r="M81" i="12" s="1"/>
  <c r="H82" i="12"/>
  <c r="J82" i="12" s="1"/>
  <c r="H83" i="12"/>
  <c r="J83" i="12" s="1"/>
  <c r="H84" i="12"/>
  <c r="J84" i="12" s="1"/>
  <c r="L84" i="12" s="1"/>
  <c r="H85" i="12"/>
  <c r="J85" i="12" s="1"/>
  <c r="N85" i="12" s="1"/>
  <c r="H86" i="12"/>
  <c r="J86" i="12" s="1"/>
  <c r="H87" i="12"/>
  <c r="J87" i="12" s="1"/>
  <c r="L87" i="12" s="1"/>
  <c r="H88" i="12"/>
  <c r="J88" i="12" s="1"/>
  <c r="M88" i="12" s="1"/>
  <c r="H89" i="12"/>
  <c r="J89" i="12" s="1"/>
  <c r="M89" i="12" s="1"/>
  <c r="H90" i="12"/>
  <c r="J90" i="12" s="1"/>
  <c r="H91" i="12"/>
  <c r="J91" i="12" s="1"/>
  <c r="H92" i="12"/>
  <c r="J92" i="12" s="1"/>
  <c r="L92" i="12" s="1"/>
  <c r="H93" i="12"/>
  <c r="J93" i="12" s="1"/>
  <c r="N93" i="12" s="1"/>
  <c r="H94" i="12"/>
  <c r="J94" i="12" s="1"/>
  <c r="N94" i="12" s="1"/>
  <c r="H95" i="12"/>
  <c r="J95" i="12" s="1"/>
  <c r="H96" i="12"/>
  <c r="J96" i="12" s="1"/>
  <c r="L96" i="12" s="1"/>
  <c r="H97" i="12"/>
  <c r="J97" i="12" s="1"/>
  <c r="H98" i="12"/>
  <c r="J98" i="12" s="1"/>
  <c r="M98" i="12" s="1"/>
  <c r="H99" i="12"/>
  <c r="J99" i="12" s="1"/>
  <c r="N99" i="12" s="1"/>
  <c r="H100" i="12"/>
  <c r="J100" i="12" s="1"/>
  <c r="H101" i="12"/>
  <c r="J101" i="12" s="1"/>
  <c r="M101" i="12" s="1"/>
  <c r="H102" i="12"/>
  <c r="J102" i="12" s="1"/>
  <c r="N102" i="12" s="1"/>
  <c r="H103" i="12"/>
  <c r="J103" i="12" s="1"/>
  <c r="H104" i="12"/>
  <c r="J104" i="12" s="1"/>
  <c r="H105" i="12"/>
  <c r="J105" i="12" s="1"/>
  <c r="M105" i="12" s="1"/>
  <c r="H106" i="12"/>
  <c r="J106" i="12" s="1"/>
  <c r="H107" i="12"/>
  <c r="J107" i="12" s="1"/>
  <c r="H108" i="12"/>
  <c r="J108" i="12" s="1"/>
  <c r="M108" i="12" s="1"/>
  <c r="H109" i="12"/>
  <c r="J109" i="12" s="1"/>
  <c r="N109" i="12" s="1"/>
  <c r="H110" i="12"/>
  <c r="J110" i="12" s="1"/>
  <c r="L110" i="12" s="1"/>
  <c r="H111" i="12"/>
  <c r="J111" i="12" s="1"/>
  <c r="H112" i="12"/>
  <c r="J112" i="12" s="1"/>
  <c r="L112" i="12" s="1"/>
  <c r="H113" i="12"/>
  <c r="J113" i="12" s="1"/>
  <c r="M113" i="12" s="1"/>
  <c r="H114" i="12"/>
  <c r="J114" i="12" s="1"/>
  <c r="M114" i="12" s="1"/>
  <c r="H115" i="12"/>
  <c r="J115" i="12" s="1"/>
  <c r="H116" i="12"/>
  <c r="J116" i="12" s="1"/>
  <c r="H117" i="12"/>
  <c r="J117" i="12" s="1"/>
  <c r="H118" i="12"/>
  <c r="J118" i="12" s="1"/>
  <c r="H119" i="12"/>
  <c r="J119" i="12" s="1"/>
  <c r="H120" i="12"/>
  <c r="J120" i="12" s="1"/>
  <c r="L120" i="12" s="1"/>
  <c r="H121" i="12"/>
  <c r="J121" i="12" s="1"/>
  <c r="L121" i="12" s="1"/>
  <c r="H122" i="12"/>
  <c r="J122" i="12" s="1"/>
  <c r="L122" i="12" s="1"/>
  <c r="H123" i="12"/>
  <c r="J123" i="12" s="1"/>
  <c r="H124" i="12"/>
  <c r="J124" i="12" s="1"/>
  <c r="N124" i="12" s="1"/>
  <c r="H125" i="12"/>
  <c r="J125" i="12" s="1"/>
  <c r="L125" i="12" s="1"/>
  <c r="H126" i="12"/>
  <c r="J126" i="12" s="1"/>
  <c r="M126" i="12" s="1"/>
  <c r="H127" i="12"/>
  <c r="J127" i="12" s="1"/>
  <c r="N127" i="12" s="1"/>
  <c r="H128" i="12"/>
  <c r="J128" i="12" s="1"/>
  <c r="H129" i="12"/>
  <c r="J129" i="12" s="1"/>
  <c r="N129" i="12" s="1"/>
  <c r="J3" i="12"/>
  <c r="N3" i="12" s="1"/>
  <c r="H4" i="12"/>
  <c r="J4" i="12" s="1"/>
  <c r="H5" i="12"/>
  <c r="J5" i="12" s="1"/>
  <c r="M5" i="12" s="1"/>
  <c r="H6" i="12"/>
  <c r="J6" i="12" s="1"/>
  <c r="N6" i="12" s="1"/>
  <c r="H7" i="12"/>
  <c r="J7" i="12" s="1"/>
  <c r="N7" i="12" s="1"/>
  <c r="H8" i="12"/>
  <c r="J8" i="12" s="1"/>
  <c r="N8" i="12" s="1"/>
  <c r="H9" i="12"/>
  <c r="J9" i="12" s="1"/>
  <c r="H10" i="12"/>
  <c r="J10" i="12" s="1"/>
  <c r="L10" i="12" s="1"/>
  <c r="H11" i="12"/>
  <c r="J11" i="12" s="1"/>
  <c r="H12" i="12"/>
  <c r="J12" i="12" s="1"/>
  <c r="L12" i="12" s="1"/>
  <c r="H13" i="12"/>
  <c r="J13" i="12" s="1"/>
  <c r="N13" i="12" s="1"/>
  <c r="E18" i="12"/>
  <c r="AH18" i="12" s="1"/>
  <c r="E19" i="12"/>
  <c r="AX19" i="12" s="1"/>
  <c r="E20" i="12"/>
  <c r="AX20" i="12" s="1"/>
  <c r="E21" i="12"/>
  <c r="AX21" i="12" s="1"/>
  <c r="E22" i="12"/>
  <c r="AX22" i="12" s="1"/>
  <c r="E23" i="12"/>
  <c r="AX23" i="12" s="1"/>
  <c r="E24" i="12"/>
  <c r="AX24" i="12" s="1"/>
  <c r="E25" i="12"/>
  <c r="AX25" i="12" s="1"/>
  <c r="E26" i="12"/>
  <c r="AX26" i="12" s="1"/>
  <c r="E27" i="12"/>
  <c r="AX27" i="12" s="1"/>
  <c r="E28" i="12"/>
  <c r="AX28" i="12" s="1"/>
  <c r="E29" i="12"/>
  <c r="AX29" i="12" s="1"/>
  <c r="E30" i="12"/>
  <c r="AX30" i="12" s="1"/>
  <c r="E31" i="12"/>
  <c r="AX31" i="12" s="1"/>
  <c r="E32" i="12"/>
  <c r="F32" i="12" s="1"/>
  <c r="G32" i="12" s="1"/>
  <c r="E33" i="12"/>
  <c r="AX33" i="12" s="1"/>
  <c r="E34" i="12"/>
  <c r="AX34" i="12" s="1"/>
  <c r="E35" i="12"/>
  <c r="AX35" i="12" s="1"/>
  <c r="E36" i="12"/>
  <c r="AX36" i="12" s="1"/>
  <c r="E37" i="12"/>
  <c r="F37" i="12" s="1"/>
  <c r="G37" i="12" s="1"/>
  <c r="E38" i="12"/>
  <c r="AX38" i="12" s="1"/>
  <c r="E39" i="12"/>
  <c r="AX39" i="12" s="1"/>
  <c r="E40" i="12"/>
  <c r="E41" i="12"/>
  <c r="AX41" i="12" s="1"/>
  <c r="E42" i="12"/>
  <c r="AX42" i="12" s="1"/>
  <c r="E43" i="12"/>
  <c r="AX43" i="12" s="1"/>
  <c r="E44" i="12"/>
  <c r="AX44" i="12" s="1"/>
  <c r="E45" i="12"/>
  <c r="AX45" i="12" s="1"/>
  <c r="E46" i="12"/>
  <c r="AX46" i="12" s="1"/>
  <c r="E47" i="12"/>
  <c r="E48" i="12"/>
  <c r="AX48" i="12" s="1"/>
  <c r="E49" i="12"/>
  <c r="AX49" i="12" s="1"/>
  <c r="E50" i="12"/>
  <c r="AX50" i="12" s="1"/>
  <c r="D50" i="12"/>
  <c r="E51" i="12"/>
  <c r="AX51" i="12" s="1"/>
  <c r="E52" i="12"/>
  <c r="E53" i="12"/>
  <c r="AX53" i="12" s="1"/>
  <c r="E54" i="12"/>
  <c r="F54" i="12" s="1"/>
  <c r="G54" i="12" s="1"/>
  <c r="E55" i="12"/>
  <c r="AX55" i="12" s="1"/>
  <c r="E56" i="12"/>
  <c r="E57" i="12"/>
  <c r="AX57" i="12" s="1"/>
  <c r="E58" i="12"/>
  <c r="AX58" i="12" s="1"/>
  <c r="E59" i="12"/>
  <c r="AX59" i="12" s="1"/>
  <c r="E60" i="12"/>
  <c r="AX60" i="12" s="1"/>
  <c r="E61" i="12"/>
  <c r="AX61" i="12" s="1"/>
  <c r="E62" i="12"/>
  <c r="F62" i="12" s="1"/>
  <c r="G62" i="12" s="1"/>
  <c r="E63" i="12"/>
  <c r="AX63" i="12" s="1"/>
  <c r="E64" i="12"/>
  <c r="F64" i="12" s="1"/>
  <c r="G64" i="12" s="1"/>
  <c r="E65" i="12"/>
  <c r="F65" i="12" s="1"/>
  <c r="G65" i="12" s="1"/>
  <c r="P65" i="12" s="1"/>
  <c r="E66" i="12"/>
  <c r="AX66" i="12" s="1"/>
  <c r="E67" i="12"/>
  <c r="E68" i="12"/>
  <c r="E69" i="12"/>
  <c r="D69" i="12"/>
  <c r="E70" i="12"/>
  <c r="AX70" i="12" s="1"/>
  <c r="E71" i="12"/>
  <c r="F71" i="12" s="1"/>
  <c r="G71" i="12" s="1"/>
  <c r="E72" i="12"/>
  <c r="AX72" i="12" s="1"/>
  <c r="E73" i="12"/>
  <c r="E74" i="12"/>
  <c r="AX74" i="12" s="1"/>
  <c r="E75" i="12"/>
  <c r="AX75" i="12" s="1"/>
  <c r="E76" i="12"/>
  <c r="AX76" i="12" s="1"/>
  <c r="E77" i="12"/>
  <c r="AX77" i="12" s="1"/>
  <c r="E78" i="12"/>
  <c r="AX78" i="12" s="1"/>
  <c r="E79" i="12"/>
  <c r="E80" i="12"/>
  <c r="AX80" i="12" s="1"/>
  <c r="E81" i="12"/>
  <c r="AX81" i="12" s="1"/>
  <c r="E82" i="12"/>
  <c r="AX82" i="12" s="1"/>
  <c r="E83" i="12"/>
  <c r="E84" i="12"/>
  <c r="AX84" i="12" s="1"/>
  <c r="E85" i="12"/>
  <c r="AX85" i="12" s="1"/>
  <c r="E86" i="12"/>
  <c r="AX86" i="12" s="1"/>
  <c r="E87" i="12"/>
  <c r="E88" i="12"/>
  <c r="E89" i="12"/>
  <c r="AX89" i="12" s="1"/>
  <c r="E90" i="12"/>
  <c r="AX90" i="12" s="1"/>
  <c r="E91" i="12"/>
  <c r="E92" i="12"/>
  <c r="E93" i="12"/>
  <c r="E94" i="12"/>
  <c r="E95" i="12"/>
  <c r="E96" i="12"/>
  <c r="AX96" i="12" s="1"/>
  <c r="E97" i="12"/>
  <c r="AX97" i="12" s="1"/>
  <c r="E98" i="12"/>
  <c r="AX98" i="12" s="1"/>
  <c r="E99" i="12"/>
  <c r="E100" i="12"/>
  <c r="AX100" i="12" s="1"/>
  <c r="E101" i="12"/>
  <c r="AX101" i="12" s="1"/>
  <c r="E102" i="12"/>
  <c r="AX102" i="12" s="1"/>
  <c r="A102" i="12"/>
  <c r="E103" i="12"/>
  <c r="AX103" i="12" s="1"/>
  <c r="E104" i="12"/>
  <c r="AX104" i="12" s="1"/>
  <c r="E105" i="12"/>
  <c r="AX105" i="12" s="1"/>
  <c r="E106" i="12"/>
  <c r="AX106" i="12" s="1"/>
  <c r="E107" i="12"/>
  <c r="AX107" i="12" s="1"/>
  <c r="E108" i="12"/>
  <c r="AX108" i="12" s="1"/>
  <c r="E109" i="12"/>
  <c r="AX109" i="12" s="1"/>
  <c r="E110" i="12"/>
  <c r="AX110" i="12" s="1"/>
  <c r="E111" i="12"/>
  <c r="E112" i="12"/>
  <c r="AX112" i="12" s="1"/>
  <c r="E113" i="12"/>
  <c r="AX113" i="12" s="1"/>
  <c r="E114" i="12"/>
  <c r="AX114" i="12" s="1"/>
  <c r="E115" i="12"/>
  <c r="E116" i="12"/>
  <c r="AX116" i="12" s="1"/>
  <c r="E117" i="12"/>
  <c r="AX117" i="12" s="1"/>
  <c r="E118" i="12"/>
  <c r="E119" i="12"/>
  <c r="AX119" i="12" s="1"/>
  <c r="E120" i="12"/>
  <c r="AX120" i="12" s="1"/>
  <c r="E121" i="12"/>
  <c r="E122" i="12"/>
  <c r="E123" i="12"/>
  <c r="E124" i="12"/>
  <c r="E125" i="12"/>
  <c r="E126" i="12"/>
  <c r="E127" i="12"/>
  <c r="AX127" i="12" s="1"/>
  <c r="E128" i="12"/>
  <c r="AX128" i="12" s="1"/>
  <c r="E129" i="12"/>
  <c r="E3" i="12"/>
  <c r="E4" i="12"/>
  <c r="AX4" i="12" s="1"/>
  <c r="E5" i="12"/>
  <c r="AX5" i="12" s="1"/>
  <c r="E6" i="12"/>
  <c r="AX6" i="12" s="1"/>
  <c r="E7" i="12"/>
  <c r="AH7" i="12" s="1"/>
  <c r="E8" i="12"/>
  <c r="AX8" i="12" s="1"/>
  <c r="E9" i="12"/>
  <c r="AX9" i="12" s="1"/>
  <c r="E10" i="12"/>
  <c r="AX10" i="12" s="1"/>
  <c r="E11" i="12"/>
  <c r="AX11" i="12" s="1"/>
  <c r="E12" i="12"/>
  <c r="AX12" i="12" s="1"/>
  <c r="E13" i="12"/>
  <c r="AX13" i="12" s="1"/>
  <c r="E14" i="12"/>
  <c r="E15" i="12"/>
  <c r="AX15" i="12" s="1"/>
  <c r="E16" i="12"/>
  <c r="AH16" i="12" s="1"/>
  <c r="A16" i="12"/>
  <c r="E17" i="12"/>
  <c r="AX17" i="12" s="1"/>
  <c r="A91" i="28"/>
  <c r="Z46" i="28"/>
  <c r="AZ46" i="28" s="1"/>
  <c r="D122" i="28"/>
  <c r="A126" i="28"/>
  <c r="D126" i="28"/>
  <c r="D102" i="28"/>
  <c r="D47" i="28"/>
  <c r="A47" i="28"/>
  <c r="D129" i="28"/>
  <c r="A129" i="28"/>
  <c r="D33" i="28"/>
  <c r="A33" i="28"/>
  <c r="A128" i="28"/>
  <c r="A17" i="28"/>
  <c r="D17" i="28"/>
  <c r="D34" i="12"/>
  <c r="D24" i="12"/>
  <c r="A31" i="12"/>
  <c r="A38" i="12"/>
  <c r="D45" i="12"/>
  <c r="A28" i="12"/>
  <c r="A27" i="12"/>
  <c r="A73" i="12"/>
  <c r="A48" i="12"/>
  <c r="D32" i="12"/>
  <c r="A80" i="12"/>
  <c r="A46" i="12"/>
  <c r="D37" i="12"/>
  <c r="A37" i="12"/>
  <c r="D21" i="12"/>
  <c r="A4" i="12"/>
  <c r="D108" i="12"/>
  <c r="A68" i="12"/>
  <c r="A75" i="12"/>
  <c r="A103" i="12"/>
  <c r="D103" i="12"/>
  <c r="A112" i="12"/>
  <c r="D112" i="12"/>
  <c r="F79" i="12"/>
  <c r="G79" i="12" s="1"/>
  <c r="AS79" i="12" s="1"/>
  <c r="AF79" i="12" s="1"/>
  <c r="N120" i="12"/>
  <c r="L111" i="12"/>
  <c r="N87" i="12"/>
  <c r="N55" i="12"/>
  <c r="M15" i="12"/>
  <c r="AG15" i="12" s="1"/>
  <c r="M30" i="12"/>
  <c r="M60" i="12"/>
  <c r="A127" i="28"/>
  <c r="D38" i="12"/>
  <c r="A108" i="12"/>
  <c r="D80" i="12"/>
  <c r="D68" i="12"/>
  <c r="D75" i="12"/>
  <c r="A21" i="12"/>
  <c r="D48" i="12"/>
  <c r="A71" i="12"/>
  <c r="D79" i="12"/>
  <c r="D73" i="12"/>
  <c r="D3" i="12"/>
  <c r="D31" i="12"/>
  <c r="A23" i="12"/>
  <c r="D23" i="12"/>
  <c r="A53" i="12"/>
  <c r="A24" i="12"/>
  <c r="A20" i="12"/>
  <c r="D27" i="12"/>
  <c r="AF51" i="28"/>
  <c r="AF52" i="28"/>
  <c r="AF50" i="28"/>
  <c r="AF53" i="28"/>
  <c r="D20" i="12"/>
  <c r="D28" i="12"/>
  <c r="D53" i="12"/>
  <c r="AF55" i="28"/>
  <c r="AF24" i="28"/>
  <c r="AF19" i="28"/>
  <c r="AF25" i="28"/>
  <c r="AF18" i="28"/>
  <c r="AF41" i="28"/>
  <c r="AF34" i="28"/>
  <c r="AF38" i="28"/>
  <c r="AF40" i="28"/>
  <c r="AF4" i="28"/>
  <c r="AF57" i="28"/>
  <c r="AF56" i="28"/>
  <c r="AF54" i="28"/>
  <c r="AF20" i="28"/>
  <c r="AF21" i="28"/>
  <c r="AF22" i="28"/>
  <c r="AF23" i="28"/>
  <c r="AF36" i="28"/>
  <c r="AF35" i="28"/>
  <c r="AF39" i="28"/>
  <c r="AF37" i="28"/>
  <c r="AF7" i="28"/>
  <c r="AF3" i="28"/>
  <c r="AF5" i="28"/>
  <c r="AF9" i="28"/>
  <c r="AF8" i="28"/>
  <c r="AF6" i="28"/>
  <c r="D51" i="12"/>
  <c r="A57" i="12"/>
  <c r="A22" i="12"/>
  <c r="D59" i="12"/>
  <c r="A59" i="12"/>
  <c r="A99" i="12"/>
  <c r="D2" i="12"/>
  <c r="A2" i="12"/>
  <c r="BC2" i="12" s="1"/>
  <c r="L5" i="12"/>
  <c r="A18" i="12"/>
  <c r="BC18" i="12" s="1"/>
  <c r="D18" i="12"/>
  <c r="D54" i="12"/>
  <c r="D10" i="12"/>
  <c r="D102" i="12"/>
  <c r="D15" i="12"/>
  <c r="N19" i="28"/>
  <c r="L77" i="28"/>
  <c r="M82" i="28"/>
  <c r="L43" i="28"/>
  <c r="D71" i="28"/>
  <c r="F71" i="28"/>
  <c r="G71" i="28" s="1"/>
  <c r="P71" i="28" s="1"/>
  <c r="D65" i="28"/>
  <c r="A31" i="28"/>
  <c r="F93" i="28"/>
  <c r="G93" i="28" s="1"/>
  <c r="AE93" i="28" s="1" a="1"/>
  <c r="AE93" i="28" s="1"/>
  <c r="D69" i="28"/>
  <c r="F69" i="28"/>
  <c r="G69" i="28" s="1"/>
  <c r="S69" i="28" s="1"/>
  <c r="A3" i="28"/>
  <c r="A30" i="12"/>
  <c r="D30" i="12"/>
  <c r="A105" i="12"/>
  <c r="D105" i="12"/>
  <c r="A11" i="12"/>
  <c r="D11" i="12"/>
  <c r="A42" i="28"/>
  <c r="BC42" i="28" s="1"/>
  <c r="D42" i="28"/>
  <c r="N46" i="43"/>
  <c r="M105" i="43"/>
  <c r="N105" i="43"/>
  <c r="L75" i="43"/>
  <c r="M75" i="43"/>
  <c r="M2" i="43"/>
  <c r="N2" i="43"/>
  <c r="D15" i="43"/>
  <c r="A15" i="43"/>
  <c r="D7" i="43"/>
  <c r="A7" i="43"/>
  <c r="N11" i="43"/>
  <c r="M11" i="43"/>
  <c r="L27" i="43"/>
  <c r="F7" i="43"/>
  <c r="G7" i="43" s="1"/>
  <c r="L11" i="43"/>
  <c r="D23" i="43"/>
  <c r="A23" i="43"/>
  <c r="M3" i="43"/>
  <c r="F23" i="43"/>
  <c r="G23" i="43" s="1"/>
  <c r="N12" i="43"/>
  <c r="N19" i="43"/>
  <c r="M19" i="43"/>
  <c r="Y33" i="43"/>
  <c r="A64" i="43"/>
  <c r="F64" i="43"/>
  <c r="G64" i="43" s="1"/>
  <c r="AU64" i="43" s="1"/>
  <c r="N4" i="43"/>
  <c r="M4" i="43"/>
  <c r="L4" i="43"/>
  <c r="A16" i="43"/>
  <c r="M31" i="43"/>
  <c r="N31" i="43"/>
  <c r="L31" i="43"/>
  <c r="D19" i="43"/>
  <c r="A40" i="43"/>
  <c r="D40" i="43"/>
  <c r="AH57" i="43"/>
  <c r="F57" i="43"/>
  <c r="G57" i="43" s="1"/>
  <c r="Q57" i="43" s="1"/>
  <c r="BA57" i="43" s="1"/>
  <c r="D65" i="43"/>
  <c r="A65" i="43"/>
  <c r="M44" i="43"/>
  <c r="L44" i="43"/>
  <c r="AH17" i="43"/>
  <c r="F9" i="43"/>
  <c r="G9" i="43" s="1"/>
  <c r="F25" i="43"/>
  <c r="G25" i="43" s="1"/>
  <c r="L35" i="43"/>
  <c r="F53" i="43"/>
  <c r="G53" i="43" s="1"/>
  <c r="P53" i="43" s="1"/>
  <c r="AH39" i="43"/>
  <c r="F39" i="43"/>
  <c r="G39" i="43" s="1"/>
  <c r="A32" i="43"/>
  <c r="A33" i="43"/>
  <c r="A38" i="43"/>
  <c r="AH56" i="43"/>
  <c r="F61" i="43"/>
  <c r="G61" i="43" s="1"/>
  <c r="AE61" i="43" s="1" a="1"/>
  <c r="AE61" i="43" s="1"/>
  <c r="F48" i="43"/>
  <c r="G48" i="43" s="1"/>
  <c r="AE48" i="43" s="1" a="1"/>
  <c r="AE48" i="43" s="1"/>
  <c r="D49" i="43"/>
  <c r="F55" i="43"/>
  <c r="G55" i="43" s="1"/>
  <c r="S55" i="43" s="1"/>
  <c r="F62" i="43"/>
  <c r="G62" i="43" s="1"/>
  <c r="M71" i="43"/>
  <c r="N70" i="43"/>
  <c r="M70" i="43"/>
  <c r="L70" i="43"/>
  <c r="F59" i="43"/>
  <c r="G59" i="43" s="1"/>
  <c r="R59" i="43" s="1"/>
  <c r="A63" i="43"/>
  <c r="F63" i="43"/>
  <c r="G63" i="43" s="1"/>
  <c r="U63" i="43" s="1"/>
  <c r="AH65" i="43"/>
  <c r="N84" i="43"/>
  <c r="M85" i="43"/>
  <c r="F83" i="43"/>
  <c r="G83" i="43" s="1"/>
  <c r="R83" i="43" s="1"/>
  <c r="D89" i="43"/>
  <c r="M120" i="43"/>
  <c r="M108" i="43"/>
  <c r="N108" i="43"/>
  <c r="L108" i="43"/>
  <c r="N124" i="43"/>
  <c r="M124" i="43"/>
  <c r="L124" i="43"/>
  <c r="N115" i="43"/>
  <c r="F111" i="43"/>
  <c r="G111" i="43" s="1"/>
  <c r="Z111" i="43" s="1"/>
  <c r="AZ111" i="43" s="1"/>
  <c r="M123" i="43"/>
  <c r="F127" i="43"/>
  <c r="G127" i="43" s="1"/>
  <c r="W6" i="42"/>
  <c r="M60" i="42"/>
  <c r="AG60" i="42" s="1"/>
  <c r="AB29" i="42"/>
  <c r="U5" i="42"/>
  <c r="A23" i="42"/>
  <c r="A32" i="42"/>
  <c r="A30" i="42"/>
  <c r="D30" i="42"/>
  <c r="AB5" i="42"/>
  <c r="D15" i="42"/>
  <c r="A15" i="42"/>
  <c r="D6" i="42"/>
  <c r="M13" i="42"/>
  <c r="AG13" i="42" s="1"/>
  <c r="A20" i="42"/>
  <c r="A24" i="42"/>
  <c r="D24" i="42"/>
  <c r="Y6" i="42"/>
  <c r="Y5" i="42"/>
  <c r="AU5" i="42"/>
  <c r="A14" i="42"/>
  <c r="D14" i="42"/>
  <c r="N125" i="42"/>
  <c r="M31" i="42"/>
  <c r="A10" i="42"/>
  <c r="A2" i="42"/>
  <c r="M42" i="42"/>
  <c r="D31" i="42"/>
  <c r="A31" i="42"/>
  <c r="AH30" i="42"/>
  <c r="N47" i="42"/>
  <c r="M47" i="42"/>
  <c r="L47" i="42"/>
  <c r="F51" i="42"/>
  <c r="G51" i="42" s="1"/>
  <c r="M43" i="42"/>
  <c r="AG43" i="42" s="1"/>
  <c r="L43" i="42"/>
  <c r="Y38" i="42"/>
  <c r="AH45" i="42"/>
  <c r="F45" i="42"/>
  <c r="G45" i="42" s="1"/>
  <c r="W45" i="42" s="1"/>
  <c r="AH36" i="42"/>
  <c r="AH38" i="42"/>
  <c r="F53" i="42"/>
  <c r="G53" i="42" s="1"/>
  <c r="N66" i="42"/>
  <c r="M66" i="42"/>
  <c r="AH46" i="42"/>
  <c r="F46" i="42"/>
  <c r="G46" i="42"/>
  <c r="F52" i="42"/>
  <c r="G52" i="42" s="1"/>
  <c r="AH53" i="42"/>
  <c r="AH43" i="42"/>
  <c r="F43" i="42"/>
  <c r="G43" i="42" s="1"/>
  <c r="AH44" i="42"/>
  <c r="F44" i="42"/>
  <c r="G44" i="42" s="1"/>
  <c r="L64" i="42"/>
  <c r="F77" i="42"/>
  <c r="G77" i="42" s="1"/>
  <c r="L51" i="42"/>
  <c r="M51" i="42"/>
  <c r="F54" i="42"/>
  <c r="G54" i="42" s="1"/>
  <c r="M55" i="42"/>
  <c r="M77" i="42"/>
  <c r="N51" i="42"/>
  <c r="AH62" i="42"/>
  <c r="M74" i="42"/>
  <c r="S74" i="42"/>
  <c r="A62" i="42"/>
  <c r="Z74" i="42"/>
  <c r="AZ74" i="42" s="1"/>
  <c r="F62" i="42"/>
  <c r="G62" i="42" s="1"/>
  <c r="F82" i="42"/>
  <c r="G82" i="42" s="1"/>
  <c r="U84" i="42"/>
  <c r="F90" i="42"/>
  <c r="G90" i="42" s="1"/>
  <c r="Z90" i="42" s="1"/>
  <c r="AZ90" i="42" s="1"/>
  <c r="N98" i="42"/>
  <c r="W115" i="42"/>
  <c r="F106" i="42"/>
  <c r="G106" i="42" s="1"/>
  <c r="Q106" i="42" s="1"/>
  <c r="BA106" i="42" s="1"/>
  <c r="L101" i="42"/>
  <c r="M104" i="42"/>
  <c r="L104" i="42"/>
  <c r="N108" i="42"/>
  <c r="M108" i="42"/>
  <c r="L108" i="42"/>
  <c r="N101" i="42"/>
  <c r="N104" i="42"/>
  <c r="F98" i="42"/>
  <c r="G98" i="42" s="1"/>
  <c r="W98" i="42" s="1"/>
  <c r="F108" i="42"/>
  <c r="G108" i="42" s="1"/>
  <c r="F120" i="42"/>
  <c r="G120" i="42" s="1"/>
  <c r="U120" i="42" s="1"/>
  <c r="F128" i="42"/>
  <c r="G128" i="42" s="1"/>
  <c r="N126" i="42"/>
  <c r="M126" i="42"/>
  <c r="L126" i="42"/>
  <c r="F116" i="42"/>
  <c r="G116" i="42" s="1"/>
  <c r="W116" i="42" s="1"/>
  <c r="F127" i="42"/>
  <c r="G127" i="42" s="1"/>
  <c r="L90" i="41"/>
  <c r="N82" i="41"/>
  <c r="N58" i="41"/>
  <c r="M58" i="41"/>
  <c r="N7" i="41"/>
  <c r="N5" i="41"/>
  <c r="N74" i="41"/>
  <c r="M61" i="41"/>
  <c r="M117" i="41"/>
  <c r="A52" i="41"/>
  <c r="D25" i="41"/>
  <c r="AH17" i="41"/>
  <c r="D44" i="41"/>
  <c r="A11" i="41"/>
  <c r="D11" i="41"/>
  <c r="D7" i="41"/>
  <c r="L10" i="41"/>
  <c r="D35" i="41"/>
  <c r="A35" i="41"/>
  <c r="AH2" i="41"/>
  <c r="D3" i="41"/>
  <c r="L21" i="41"/>
  <c r="L14" i="41"/>
  <c r="N14" i="41"/>
  <c r="A20" i="41"/>
  <c r="D51" i="41"/>
  <c r="A51" i="41"/>
  <c r="N26" i="41"/>
  <c r="M30" i="41"/>
  <c r="D40" i="41"/>
  <c r="F64" i="41"/>
  <c r="G64" i="41" s="1"/>
  <c r="Z64" i="41" s="1"/>
  <c r="AZ64" i="41" s="1"/>
  <c r="F25" i="41"/>
  <c r="G25" i="41" s="1"/>
  <c r="D27" i="41"/>
  <c r="A33" i="41"/>
  <c r="AH57" i="41"/>
  <c r="F57" i="41"/>
  <c r="G57" i="41" s="1"/>
  <c r="S57" i="41" s="1"/>
  <c r="A37" i="41"/>
  <c r="L37" i="41"/>
  <c r="F39" i="41"/>
  <c r="G39" i="41" s="1"/>
  <c r="P39" i="41" s="1"/>
  <c r="A43" i="41"/>
  <c r="AH29" i="41"/>
  <c r="AH31" i="41"/>
  <c r="AH33" i="41"/>
  <c r="D48" i="41"/>
  <c r="A48" i="41"/>
  <c r="F53" i="41"/>
  <c r="G53" i="41" s="1"/>
  <c r="Y53" i="41" s="1"/>
  <c r="L70" i="41"/>
  <c r="M72" i="41"/>
  <c r="A67" i="41"/>
  <c r="AH65" i="41"/>
  <c r="M93" i="41"/>
  <c r="U108" i="41"/>
  <c r="D72" i="41"/>
  <c r="N77" i="41"/>
  <c r="M77" i="41"/>
  <c r="D71" i="41"/>
  <c r="L77" i="41"/>
  <c r="M101" i="41"/>
  <c r="N101" i="41"/>
  <c r="F89" i="41"/>
  <c r="G89" i="41" s="1"/>
  <c r="W89" i="41" s="1"/>
  <c r="M90" i="41"/>
  <c r="F95" i="41"/>
  <c r="G95" i="41" s="1"/>
  <c r="W95" i="41" s="1"/>
  <c r="L118" i="41"/>
  <c r="F105" i="41"/>
  <c r="G105" i="41" s="1"/>
  <c r="F80" i="41"/>
  <c r="G80" i="41" s="1"/>
  <c r="AB80" i="41" s="1"/>
  <c r="D101" i="41"/>
  <c r="AA112" i="41"/>
  <c r="N122" i="41"/>
  <c r="F109" i="41"/>
  <c r="G109" i="41" s="1"/>
  <c r="L123" i="41"/>
  <c r="F115" i="41"/>
  <c r="G115" i="41" s="1"/>
  <c r="L114" i="41"/>
  <c r="N126" i="41"/>
  <c r="M126" i="41"/>
  <c r="L126" i="41"/>
  <c r="L89" i="40"/>
  <c r="N2" i="40"/>
  <c r="A26" i="40"/>
  <c r="D26" i="40"/>
  <c r="A34" i="40"/>
  <c r="D34" i="40"/>
  <c r="AH34" i="40"/>
  <c r="D6" i="40"/>
  <c r="D22" i="40"/>
  <c r="AH26" i="40"/>
  <c r="A62" i="40"/>
  <c r="D10" i="40"/>
  <c r="A10" i="40"/>
  <c r="D5" i="40"/>
  <c r="F5" i="40"/>
  <c r="G5" i="40" s="1"/>
  <c r="D11" i="40"/>
  <c r="A11" i="40"/>
  <c r="AH10" i="40"/>
  <c r="F10" i="40"/>
  <c r="G10" i="40" s="1"/>
  <c r="A29" i="40"/>
  <c r="D29" i="40"/>
  <c r="AH3" i="40"/>
  <c r="U8" i="40"/>
  <c r="L11" i="40"/>
  <c r="M38" i="40"/>
  <c r="L38" i="40"/>
  <c r="D23" i="40"/>
  <c r="A23" i="40"/>
  <c r="D27" i="40"/>
  <c r="A27" i="40"/>
  <c r="AH29" i="40"/>
  <c r="M42" i="40"/>
  <c r="AG42" i="40" s="1"/>
  <c r="L42" i="40"/>
  <c r="AH35" i="40"/>
  <c r="F35" i="40"/>
  <c r="G35" i="40" s="1"/>
  <c r="AH32" i="40"/>
  <c r="N64" i="40"/>
  <c r="F51" i="40"/>
  <c r="G51" i="40" s="1"/>
  <c r="D59" i="40"/>
  <c r="A59" i="40"/>
  <c r="A40" i="40"/>
  <c r="L44" i="40"/>
  <c r="A46" i="40"/>
  <c r="AA56" i="40"/>
  <c r="W40" i="40"/>
  <c r="D58" i="40"/>
  <c r="A58" i="40"/>
  <c r="Z40" i="40"/>
  <c r="AZ40" i="40" s="1"/>
  <c r="Y40" i="40"/>
  <c r="AA40" i="40"/>
  <c r="AH59" i="40"/>
  <c r="F59" i="40"/>
  <c r="G59" i="40" s="1"/>
  <c r="M62" i="40"/>
  <c r="D63" i="40"/>
  <c r="F43" i="40"/>
  <c r="G43" i="40" s="1"/>
  <c r="AH43" i="40"/>
  <c r="A47" i="40"/>
  <c r="AH50" i="40"/>
  <c r="D64" i="40"/>
  <c r="A64" i="40"/>
  <c r="AH58" i="40"/>
  <c r="F58" i="40"/>
  <c r="G58" i="40" s="1"/>
  <c r="N81" i="40"/>
  <c r="F48" i="40"/>
  <c r="G48" i="40" s="1"/>
  <c r="L81" i="40"/>
  <c r="F42" i="40"/>
  <c r="G42" i="40" s="1"/>
  <c r="N57" i="40"/>
  <c r="D65" i="40"/>
  <c r="M85" i="40"/>
  <c r="L70" i="40"/>
  <c r="F61" i="40"/>
  <c r="G61" i="40" s="1"/>
  <c r="S61" i="40" s="1"/>
  <c r="L97" i="40"/>
  <c r="L71" i="40"/>
  <c r="U82" i="40"/>
  <c r="F63" i="40"/>
  <c r="G63" i="40" s="1"/>
  <c r="AU63" i="40" s="1"/>
  <c r="AH64" i="40"/>
  <c r="F64" i="40"/>
  <c r="G64" i="40" s="1"/>
  <c r="P75" i="40"/>
  <c r="M94" i="40"/>
  <c r="F104" i="40"/>
  <c r="G104" i="40" s="1"/>
  <c r="M86" i="40"/>
  <c r="F96" i="40"/>
  <c r="G96" i="40" s="1"/>
  <c r="N106" i="40"/>
  <c r="L106" i="40"/>
  <c r="S90" i="40"/>
  <c r="R90" i="40"/>
  <c r="Q90" i="40"/>
  <c r="BA90" i="40" s="1"/>
  <c r="N99" i="40"/>
  <c r="L99" i="40"/>
  <c r="L129" i="40"/>
  <c r="AB115" i="40"/>
  <c r="Y115" i="40"/>
  <c r="U115" i="40"/>
  <c r="AB106" i="40"/>
  <c r="L118" i="40"/>
  <c r="F123" i="40"/>
  <c r="G123" i="40" s="1"/>
  <c r="Z120" i="40"/>
  <c r="AZ120" i="40" s="1"/>
  <c r="N89" i="39"/>
  <c r="N73" i="39"/>
  <c r="N67" i="39"/>
  <c r="D54" i="39"/>
  <c r="A54" i="39"/>
  <c r="A58" i="39"/>
  <c r="D58" i="39"/>
  <c r="F58" i="39"/>
  <c r="G58" i="39" s="1"/>
  <c r="AA58" i="39" s="1"/>
  <c r="AH34" i="39"/>
  <c r="A28" i="39"/>
  <c r="D12" i="39"/>
  <c r="L9" i="39"/>
  <c r="L11" i="39"/>
  <c r="N3" i="39"/>
  <c r="M3" i="39"/>
  <c r="AG3" i="39" s="1"/>
  <c r="L3" i="39"/>
  <c r="D4" i="39"/>
  <c r="F24" i="39"/>
  <c r="G24" i="39" s="1"/>
  <c r="A8" i="39"/>
  <c r="A16" i="39"/>
  <c r="AH35" i="39"/>
  <c r="F35" i="39"/>
  <c r="G35" i="39" s="1"/>
  <c r="L59" i="39"/>
  <c r="F10" i="39"/>
  <c r="G10" i="39" s="1"/>
  <c r="AE10" i="39" s="1" a="1"/>
  <c r="AE10" i="39" s="1"/>
  <c r="D32" i="39"/>
  <c r="M6" i="39"/>
  <c r="M51" i="39"/>
  <c r="AG51" i="39" s="1"/>
  <c r="N51" i="39"/>
  <c r="L51" i="39"/>
  <c r="F70" i="39"/>
  <c r="G70" i="39" s="1"/>
  <c r="Y108" i="39"/>
  <c r="W108" i="39"/>
  <c r="S66" i="39"/>
  <c r="F75" i="39"/>
  <c r="G75" i="39" s="1"/>
  <c r="S75" i="39" s="1"/>
  <c r="D43" i="39"/>
  <c r="A48" i="39"/>
  <c r="P53" i="39"/>
  <c r="F83" i="39"/>
  <c r="G83" i="39" s="1"/>
  <c r="L94" i="39"/>
  <c r="F98" i="39"/>
  <c r="G98" i="39" s="1"/>
  <c r="W111" i="39"/>
  <c r="D85" i="39"/>
  <c r="F102" i="39"/>
  <c r="G102" i="39" s="1"/>
  <c r="V102" i="39" s="1"/>
  <c r="AY102" i="39" s="1"/>
  <c r="F86" i="39"/>
  <c r="G86" i="39" s="1"/>
  <c r="Q86" i="39" s="1"/>
  <c r="BA86" i="39" s="1"/>
  <c r="M86" i="39"/>
  <c r="L115" i="39"/>
  <c r="N105" i="39"/>
  <c r="F128" i="39"/>
  <c r="G128" i="39" s="1"/>
  <c r="W128" i="39" s="1"/>
  <c r="Z109" i="39"/>
  <c r="AZ109" i="39" s="1"/>
  <c r="F107" i="39"/>
  <c r="G107" i="39" s="1"/>
  <c r="U107" i="39" s="1"/>
  <c r="F116" i="39"/>
  <c r="G116" i="39" s="1"/>
  <c r="F112" i="39"/>
  <c r="G112" i="39" s="1"/>
  <c r="AA112" i="39" s="1"/>
  <c r="R119" i="39"/>
  <c r="F120" i="39"/>
  <c r="G120" i="39" s="1"/>
  <c r="S120" i="39" s="1"/>
  <c r="AA125" i="39"/>
  <c r="W125" i="39"/>
  <c r="R12" i="38"/>
  <c r="D3" i="38"/>
  <c r="A3" i="38"/>
  <c r="A6" i="38"/>
  <c r="D6" i="38"/>
  <c r="D15" i="38"/>
  <c r="A15" i="38"/>
  <c r="N21" i="38"/>
  <c r="L13" i="38"/>
  <c r="N13" i="38"/>
  <c r="F11" i="38"/>
  <c r="G11" i="38" s="1"/>
  <c r="L56" i="38"/>
  <c r="AH23" i="38"/>
  <c r="N44" i="38"/>
  <c r="M44" i="38"/>
  <c r="AG44" i="38" s="1"/>
  <c r="L44" i="38"/>
  <c r="L31" i="38"/>
  <c r="M46" i="38"/>
  <c r="N99" i="38"/>
  <c r="F4" i="38"/>
  <c r="G4" i="38" s="1"/>
  <c r="AU4" i="38" s="1"/>
  <c r="AH4" i="38"/>
  <c r="L8" i="38"/>
  <c r="A12" i="38"/>
  <c r="D13" i="38"/>
  <c r="AH14" i="38"/>
  <c r="N20" i="38"/>
  <c r="D35" i="38"/>
  <c r="A35" i="38"/>
  <c r="AH36" i="38"/>
  <c r="F36" i="38"/>
  <c r="G36" i="38" s="1"/>
  <c r="N37" i="38"/>
  <c r="AH38" i="38"/>
  <c r="F38" i="38"/>
  <c r="G38" i="38" s="1"/>
  <c r="M8" i="38"/>
  <c r="A19" i="38"/>
  <c r="D19" i="38"/>
  <c r="N28" i="38"/>
  <c r="L36" i="38"/>
  <c r="A44" i="38"/>
  <c r="D44" i="38"/>
  <c r="N32" i="38"/>
  <c r="M32" i="38"/>
  <c r="L32" i="38"/>
  <c r="AH62" i="38"/>
  <c r="N39" i="38"/>
  <c r="D45" i="38"/>
  <c r="N53" i="38"/>
  <c r="D47" i="38"/>
  <c r="AH54" i="38"/>
  <c r="M60" i="38"/>
  <c r="AG60" i="38" s="1"/>
  <c r="F72" i="38"/>
  <c r="G72" i="38" s="1"/>
  <c r="AE72" i="38" s="1" a="1"/>
  <c r="AE72" i="38" s="1"/>
  <c r="M102" i="38"/>
  <c r="L102" i="38"/>
  <c r="N102" i="38"/>
  <c r="F50" i="38"/>
  <c r="G50" i="38" s="1"/>
  <c r="S50" i="38" s="1"/>
  <c r="F52" i="38"/>
  <c r="G52" i="38" s="1"/>
  <c r="AB52" i="38" s="1"/>
  <c r="F60" i="38"/>
  <c r="G60" i="38" s="1"/>
  <c r="N80" i="38"/>
  <c r="F77" i="38"/>
  <c r="G77" i="38" s="1"/>
  <c r="A59" i="38"/>
  <c r="N75" i="38"/>
  <c r="N76" i="38"/>
  <c r="F64" i="38"/>
  <c r="G64" i="38" s="1"/>
  <c r="AA64" i="38" s="1"/>
  <c r="AH64" i="38"/>
  <c r="N71" i="38"/>
  <c r="U100" i="38"/>
  <c r="AA100" i="38"/>
  <c r="M86" i="38"/>
  <c r="M88" i="38"/>
  <c r="F84" i="38"/>
  <c r="G84" i="38" s="1"/>
  <c r="F86" i="38"/>
  <c r="G86" i="38" s="1"/>
  <c r="Y86" i="38" s="1"/>
  <c r="A92" i="38"/>
  <c r="F92" i="38"/>
  <c r="G92" i="38" s="1"/>
  <c r="R92" i="38" s="1"/>
  <c r="D123" i="38"/>
  <c r="A123" i="38"/>
  <c r="N103" i="38"/>
  <c r="L103" i="38"/>
  <c r="D124" i="38"/>
  <c r="A124" i="38"/>
  <c r="V110" i="38"/>
  <c r="AY110" i="38" s="1"/>
  <c r="AB110" i="38"/>
  <c r="P128" i="38"/>
  <c r="W123" i="38"/>
  <c r="N126" i="38"/>
  <c r="M126" i="38"/>
  <c r="L126" i="38"/>
  <c r="L115" i="38"/>
  <c r="F116" i="38"/>
  <c r="G116" i="38" s="1"/>
  <c r="S112" i="38"/>
  <c r="Q112" i="38"/>
  <c r="BA112" i="38" s="1"/>
  <c r="F118" i="38"/>
  <c r="G118" i="38" s="1"/>
  <c r="V118" i="38" s="1"/>
  <c r="AY118" i="38" s="1"/>
  <c r="D125" i="38"/>
  <c r="A125" i="38"/>
  <c r="AB128" i="38"/>
  <c r="Q128" i="38"/>
  <c r="BA128" i="38" s="1"/>
  <c r="N116" i="38"/>
  <c r="M118" i="38"/>
  <c r="L118" i="38"/>
  <c r="D122" i="38"/>
  <c r="A122" i="38"/>
  <c r="L125" i="38"/>
  <c r="N73" i="37"/>
  <c r="L104" i="37"/>
  <c r="L58" i="37"/>
  <c r="L20" i="37"/>
  <c r="L76" i="37"/>
  <c r="L107" i="37"/>
  <c r="N113" i="37"/>
  <c r="M20" i="37"/>
  <c r="L4" i="37"/>
  <c r="L85" i="37"/>
  <c r="M122" i="37"/>
  <c r="M4" i="37"/>
  <c r="W78" i="37"/>
  <c r="A17" i="37"/>
  <c r="F25" i="37"/>
  <c r="G25" i="37" s="1"/>
  <c r="S25" i="37" s="1"/>
  <c r="A4" i="37"/>
  <c r="D54" i="37"/>
  <c r="A13" i="37"/>
  <c r="A49" i="37"/>
  <c r="A68" i="37"/>
  <c r="D105" i="37"/>
  <c r="A45" i="37"/>
  <c r="D99" i="37"/>
  <c r="D14" i="37"/>
  <c r="L15" i="37"/>
  <c r="M13" i="37"/>
  <c r="L13" i="37"/>
  <c r="S40" i="37"/>
  <c r="R40" i="37"/>
  <c r="Q18" i="37"/>
  <c r="BA18" i="37" s="1"/>
  <c r="Y18" i="37"/>
  <c r="AU18" i="37"/>
  <c r="N24" i="37"/>
  <c r="M24" i="37"/>
  <c r="AG24" i="37" s="1"/>
  <c r="L24" i="37"/>
  <c r="A30" i="37"/>
  <c r="D30" i="37"/>
  <c r="S18" i="37"/>
  <c r="N21" i="37"/>
  <c r="M21" i="37"/>
  <c r="AG21" i="37" s="1"/>
  <c r="L21" i="37"/>
  <c r="A29" i="37"/>
  <c r="D29" i="37"/>
  <c r="AH33" i="37"/>
  <c r="AH6" i="37"/>
  <c r="AH22" i="37"/>
  <c r="M31" i="37"/>
  <c r="S55" i="37"/>
  <c r="R55" i="37"/>
  <c r="D63" i="37"/>
  <c r="F6" i="37"/>
  <c r="G6" i="37" s="1"/>
  <c r="V6" i="37" s="1"/>
  <c r="AY6" i="37" s="1"/>
  <c r="A10" i="37"/>
  <c r="F14" i="37"/>
  <c r="G14" i="37" s="1"/>
  <c r="W14" i="37" s="1"/>
  <c r="AH14" i="37"/>
  <c r="A18" i="37"/>
  <c r="F22" i="37"/>
  <c r="G22" i="37" s="1"/>
  <c r="AU22" i="37" s="1"/>
  <c r="F24" i="37"/>
  <c r="G24" i="37" s="1"/>
  <c r="AB24" i="37" s="1"/>
  <c r="AH30" i="37"/>
  <c r="N31" i="37"/>
  <c r="D47" i="37"/>
  <c r="AH20" i="37"/>
  <c r="N36" i="37"/>
  <c r="M36" i="37"/>
  <c r="L36" i="37"/>
  <c r="L16" i="37"/>
  <c r="D34" i="37"/>
  <c r="D35" i="37"/>
  <c r="A35" i="37"/>
  <c r="D38" i="37"/>
  <c r="D39" i="37"/>
  <c r="A39" i="37"/>
  <c r="D52" i="37"/>
  <c r="L67" i="37"/>
  <c r="N67" i="37"/>
  <c r="M67" i="37"/>
  <c r="N77" i="37"/>
  <c r="M77" i="37"/>
  <c r="AH18" i="37"/>
  <c r="F39" i="37"/>
  <c r="G39" i="37" s="1"/>
  <c r="AH32" i="37"/>
  <c r="F32" i="37"/>
  <c r="G32" i="37" s="1"/>
  <c r="AH24" i="37"/>
  <c r="AH39" i="37"/>
  <c r="Y72" i="37"/>
  <c r="S72" i="37"/>
  <c r="M38" i="37"/>
  <c r="AG38" i="37" s="1"/>
  <c r="AH38" i="37"/>
  <c r="N39" i="37"/>
  <c r="M39" i="37"/>
  <c r="AG39" i="37" s="1"/>
  <c r="L39" i="37"/>
  <c r="AU40" i="37"/>
  <c r="Q40" i="37"/>
  <c r="BA40" i="37" s="1"/>
  <c r="P40" i="37"/>
  <c r="Y40" i="37"/>
  <c r="A48" i="37"/>
  <c r="D48" i="37"/>
  <c r="M72" i="37"/>
  <c r="A40" i="37"/>
  <c r="AH47" i="37"/>
  <c r="F47" i="37"/>
  <c r="G47" i="37" s="1"/>
  <c r="Q54" i="37"/>
  <c r="BA54" i="37" s="1"/>
  <c r="P54" i="37"/>
  <c r="AU54" i="37"/>
  <c r="S54" i="37"/>
  <c r="A46" i="37"/>
  <c r="F76" i="37"/>
  <c r="G76" i="37" s="1"/>
  <c r="AH48" i="37"/>
  <c r="F48" i="37"/>
  <c r="G48" i="37"/>
  <c r="W48" i="37" s="1"/>
  <c r="AH46" i="37"/>
  <c r="F46" i="37"/>
  <c r="G46" i="37" s="1"/>
  <c r="AB46" i="37" s="1"/>
  <c r="R54" i="37"/>
  <c r="D55" i="37"/>
  <c r="N75" i="37"/>
  <c r="M75" i="37"/>
  <c r="L75" i="37"/>
  <c r="M81" i="37"/>
  <c r="L81" i="37"/>
  <c r="N81" i="37"/>
  <c r="L88" i="37"/>
  <c r="N98" i="37"/>
  <c r="L82" i="37"/>
  <c r="F64" i="37"/>
  <c r="G64" i="37" s="1"/>
  <c r="F65" i="37"/>
  <c r="G65" i="37" s="1"/>
  <c r="F84" i="37"/>
  <c r="G84" i="37" s="1"/>
  <c r="AA84" i="37" s="1"/>
  <c r="F83" i="37"/>
  <c r="G83" i="37" s="1"/>
  <c r="V83" i="37" s="1"/>
  <c r="AY83" i="37" s="1"/>
  <c r="Z78" i="37"/>
  <c r="AZ78" i="37" s="1"/>
  <c r="F81" i="37"/>
  <c r="G81" i="37" s="1"/>
  <c r="F91" i="37"/>
  <c r="G91" i="37" s="1"/>
  <c r="W91" i="37" s="1"/>
  <c r="F94" i="37"/>
  <c r="G94" i="37" s="1"/>
  <c r="F95" i="37"/>
  <c r="G95" i="37" s="1"/>
  <c r="F103" i="37"/>
  <c r="G103" i="37" s="1"/>
  <c r="N105" i="37"/>
  <c r="M105" i="37"/>
  <c r="F87" i="37"/>
  <c r="G87" i="37" s="1"/>
  <c r="D102" i="37"/>
  <c r="L89" i="37"/>
  <c r="M89" i="37"/>
  <c r="L97" i="37"/>
  <c r="M99" i="37"/>
  <c r="L99" i="37"/>
  <c r="N99" i="37"/>
  <c r="F101" i="37"/>
  <c r="G101" i="37" s="1"/>
  <c r="M115" i="37"/>
  <c r="N115" i="37"/>
  <c r="L126" i="37"/>
  <c r="F112" i="37"/>
  <c r="G112" i="37" s="1"/>
  <c r="AA112" i="37" s="1"/>
  <c r="AE107" i="37" a="1"/>
  <c r="AE107" i="37" s="1"/>
  <c r="F128" i="37"/>
  <c r="G128" i="37" s="1"/>
  <c r="M129" i="37"/>
  <c r="M112" i="37"/>
  <c r="M113" i="37"/>
  <c r="M119" i="37"/>
  <c r="M121" i="37"/>
  <c r="L122" i="37"/>
  <c r="L120" i="37"/>
  <c r="L61" i="36"/>
  <c r="M110" i="36"/>
  <c r="D23" i="36"/>
  <c r="D42" i="36"/>
  <c r="AH7" i="36"/>
  <c r="D47" i="36"/>
  <c r="D18" i="36"/>
  <c r="D45" i="36"/>
  <c r="A80" i="36"/>
  <c r="D10" i="36"/>
  <c r="D26" i="36"/>
  <c r="L3" i="36"/>
  <c r="M12" i="36"/>
  <c r="AG12" i="36" s="1"/>
  <c r="L12" i="36"/>
  <c r="N12" i="36"/>
  <c r="A20" i="36"/>
  <c r="D20" i="36"/>
  <c r="N32" i="36"/>
  <c r="N5" i="36"/>
  <c r="L19" i="36"/>
  <c r="M20" i="36"/>
  <c r="L20" i="36"/>
  <c r="N20" i="36"/>
  <c r="N9" i="36"/>
  <c r="M9" i="36"/>
  <c r="A10" i="36"/>
  <c r="L21" i="36"/>
  <c r="N21" i="36"/>
  <c r="M21" i="36"/>
  <c r="M29" i="36"/>
  <c r="L29" i="36"/>
  <c r="N29" i="36"/>
  <c r="M33" i="36"/>
  <c r="F12" i="36"/>
  <c r="G12" i="36" s="1"/>
  <c r="F14" i="36"/>
  <c r="G14" i="36" s="1"/>
  <c r="F22" i="36"/>
  <c r="G22" i="36" s="1"/>
  <c r="AH22" i="36"/>
  <c r="D27" i="36"/>
  <c r="D29" i="36"/>
  <c r="A33" i="36"/>
  <c r="A8" i="36"/>
  <c r="A16" i="36"/>
  <c r="F20" i="36"/>
  <c r="G20" i="36" s="1"/>
  <c r="AH20" i="36"/>
  <c r="L24" i="36"/>
  <c r="A28" i="36"/>
  <c r="A30" i="36"/>
  <c r="D44" i="36"/>
  <c r="A44" i="36"/>
  <c r="AH10" i="36"/>
  <c r="M24" i="36"/>
  <c r="M26" i="36"/>
  <c r="M34" i="36"/>
  <c r="L39" i="36"/>
  <c r="M45" i="36"/>
  <c r="F36" i="36"/>
  <c r="G36" i="36" s="1"/>
  <c r="W36" i="36" s="1"/>
  <c r="AH2" i="36"/>
  <c r="L6" i="36"/>
  <c r="F5" i="36"/>
  <c r="G5" i="36" s="1"/>
  <c r="AB5" i="36" s="1"/>
  <c r="A17" i="36"/>
  <c r="AH36" i="36"/>
  <c r="AH39" i="36"/>
  <c r="F39" i="36"/>
  <c r="G39" i="36" s="1"/>
  <c r="AU39" i="36" s="1"/>
  <c r="AH42" i="36"/>
  <c r="M60" i="36"/>
  <c r="AH53" i="36"/>
  <c r="F53" i="36"/>
  <c r="G53" i="36" s="1"/>
  <c r="AE53" i="36" s="1" a="1"/>
  <c r="AE53" i="36" s="1"/>
  <c r="A42" i="36"/>
  <c r="L53" i="36"/>
  <c r="M53" i="36"/>
  <c r="L54" i="36"/>
  <c r="M63" i="36"/>
  <c r="AG63" i="36" s="1"/>
  <c r="N52" i="36"/>
  <c r="L52" i="36"/>
  <c r="M52" i="36"/>
  <c r="P45" i="36"/>
  <c r="N57" i="36"/>
  <c r="L57" i="36"/>
  <c r="M57" i="36"/>
  <c r="L62" i="36"/>
  <c r="Y54" i="36"/>
  <c r="W54" i="36"/>
  <c r="M59" i="36"/>
  <c r="AG59" i="36" s="1"/>
  <c r="F67" i="36"/>
  <c r="G67" i="36" s="1"/>
  <c r="AH46" i="36"/>
  <c r="D59" i="36"/>
  <c r="A59" i="36"/>
  <c r="L72" i="36"/>
  <c r="F56" i="36"/>
  <c r="G56" i="36" s="1"/>
  <c r="N65" i="36"/>
  <c r="M65" i="36"/>
  <c r="L65" i="36"/>
  <c r="M68" i="36"/>
  <c r="L68" i="36"/>
  <c r="N72" i="36"/>
  <c r="F51" i="36"/>
  <c r="G51" i="36" s="1"/>
  <c r="F55" i="36"/>
  <c r="G55" i="36" s="1"/>
  <c r="P55" i="36" s="1"/>
  <c r="D58" i="36"/>
  <c r="A58" i="36"/>
  <c r="M66" i="36"/>
  <c r="F50" i="36"/>
  <c r="G50" i="36" s="1"/>
  <c r="L66" i="36"/>
  <c r="F81" i="36"/>
  <c r="G81" i="36" s="1"/>
  <c r="R81" i="36" s="1"/>
  <c r="A64" i="36"/>
  <c r="N73" i="36"/>
  <c r="L73" i="36"/>
  <c r="F79" i="36"/>
  <c r="G79" i="36" s="1"/>
  <c r="AB79" i="36" s="1"/>
  <c r="M84" i="36"/>
  <c r="N84" i="36"/>
  <c r="L84" i="36"/>
  <c r="M61" i="36"/>
  <c r="N74" i="36"/>
  <c r="M74" i="36"/>
  <c r="D75" i="36"/>
  <c r="A75" i="36"/>
  <c r="M76" i="36"/>
  <c r="N76" i="36"/>
  <c r="L74" i="36"/>
  <c r="F75" i="36"/>
  <c r="G75" i="36" s="1"/>
  <c r="L76" i="36"/>
  <c r="M79" i="36"/>
  <c r="N90" i="36"/>
  <c r="L90" i="36"/>
  <c r="M90" i="36"/>
  <c r="AE102" i="36" a="1"/>
  <c r="AE102" i="36" s="1"/>
  <c r="V102" i="36"/>
  <c r="AY102" i="36" s="1"/>
  <c r="Y102" i="36"/>
  <c r="M89" i="36"/>
  <c r="L89" i="36"/>
  <c r="N89" i="36"/>
  <c r="AB102" i="36"/>
  <c r="L112" i="36"/>
  <c r="N112" i="36"/>
  <c r="N123" i="36"/>
  <c r="M123" i="36"/>
  <c r="L123" i="36"/>
  <c r="M102" i="36"/>
  <c r="L102" i="36"/>
  <c r="D110" i="36"/>
  <c r="A110" i="36"/>
  <c r="L103" i="36"/>
  <c r="F93" i="36"/>
  <c r="G93" i="36" s="1"/>
  <c r="N100" i="36"/>
  <c r="F101" i="36"/>
  <c r="G101" i="36" s="1"/>
  <c r="V101" i="36" s="1"/>
  <c r="AY101" i="36" s="1"/>
  <c r="M100" i="36"/>
  <c r="N109" i="36"/>
  <c r="M101" i="36"/>
  <c r="M125" i="36"/>
  <c r="L125" i="36"/>
  <c r="N115" i="36"/>
  <c r="M115" i="36"/>
  <c r="F120" i="36"/>
  <c r="G120" i="36" s="1"/>
  <c r="Z120" i="36" s="1"/>
  <c r="AZ120" i="36" s="1"/>
  <c r="L118" i="36"/>
  <c r="L126" i="36"/>
  <c r="F111" i="36"/>
  <c r="G111" i="36" s="1"/>
  <c r="Q111" i="36" s="1"/>
  <c r="BA111" i="36" s="1"/>
  <c r="F127" i="36"/>
  <c r="G127" i="36" s="1"/>
  <c r="L128" i="36"/>
  <c r="M73" i="35"/>
  <c r="N73" i="35"/>
  <c r="M71" i="35"/>
  <c r="M101" i="35"/>
  <c r="L40" i="35"/>
  <c r="L69" i="35"/>
  <c r="L85" i="35"/>
  <c r="L93" i="35"/>
  <c r="M40" i="35"/>
  <c r="N85" i="35"/>
  <c r="N93" i="35"/>
  <c r="M16" i="35"/>
  <c r="A25" i="35"/>
  <c r="AA11" i="35"/>
  <c r="A46" i="35"/>
  <c r="D53" i="35"/>
  <c r="A6" i="35"/>
  <c r="D11" i="35"/>
  <c r="P18" i="35"/>
  <c r="A62" i="35"/>
  <c r="A63" i="35"/>
  <c r="L3" i="35"/>
  <c r="A8" i="35"/>
  <c r="D2" i="35"/>
  <c r="N8" i="35"/>
  <c r="M8" i="35"/>
  <c r="L8" i="35"/>
  <c r="M23" i="35"/>
  <c r="L23" i="35"/>
  <c r="N23" i="35"/>
  <c r="N15" i="35"/>
  <c r="M15" i="35"/>
  <c r="L15" i="35"/>
  <c r="N20" i="35"/>
  <c r="L31" i="35"/>
  <c r="M31" i="35"/>
  <c r="N31" i="35"/>
  <c r="Z12" i="35"/>
  <c r="AZ12" i="35" s="1"/>
  <c r="AB12" i="35"/>
  <c r="W12" i="35"/>
  <c r="V12" i="35"/>
  <c r="AY12" i="35" s="1"/>
  <c r="AE12" i="35" a="1"/>
  <c r="AE12" i="35" s="1"/>
  <c r="U12" i="35"/>
  <c r="AU12" i="35"/>
  <c r="D7" i="35"/>
  <c r="L33" i="35"/>
  <c r="M33" i="35"/>
  <c r="N33" i="35"/>
  <c r="F4" i="35"/>
  <c r="G4" i="35" s="1"/>
  <c r="P4" i="35" s="1"/>
  <c r="Z11" i="35"/>
  <c r="AZ11" i="35" s="1"/>
  <c r="F15" i="35"/>
  <c r="G15" i="35" s="1"/>
  <c r="S15" i="35" s="1"/>
  <c r="N16" i="35"/>
  <c r="AH26" i="35"/>
  <c r="N17" i="35"/>
  <c r="M17" i="35"/>
  <c r="L17" i="35"/>
  <c r="M26" i="35"/>
  <c r="AB11" i="35"/>
  <c r="D35" i="35"/>
  <c r="A35" i="35"/>
  <c r="U11" i="35"/>
  <c r="AE11" i="35" a="1"/>
  <c r="AE11" i="35" s="1"/>
  <c r="AB13" i="35"/>
  <c r="R35" i="35"/>
  <c r="V11" i="35"/>
  <c r="AY11" i="35" s="1"/>
  <c r="D20" i="35"/>
  <c r="A20" i="35"/>
  <c r="D22" i="35"/>
  <c r="A22" i="35"/>
  <c r="L32" i="35"/>
  <c r="M32" i="35"/>
  <c r="W11" i="35"/>
  <c r="W13" i="35"/>
  <c r="F20" i="35"/>
  <c r="G20" i="35" s="1"/>
  <c r="AA20" i="35" s="1"/>
  <c r="D23" i="35"/>
  <c r="N32" i="35"/>
  <c r="Q35" i="35"/>
  <c r="BA35" i="35" s="1"/>
  <c r="S18" i="35"/>
  <c r="Q18" i="35"/>
  <c r="BA18" i="35" s="1"/>
  <c r="A30" i="35"/>
  <c r="L38" i="35"/>
  <c r="N53" i="35"/>
  <c r="F28" i="35"/>
  <c r="G28" i="35" s="1"/>
  <c r="AA28" i="35" s="1"/>
  <c r="F30" i="35"/>
  <c r="G30" i="35" s="1"/>
  <c r="F32" i="35"/>
  <c r="G32" i="35"/>
  <c r="F33" i="35"/>
  <c r="G33" i="35" s="1"/>
  <c r="A36" i="35"/>
  <c r="U48" i="35"/>
  <c r="AH58" i="35"/>
  <c r="F58" i="35"/>
  <c r="G58" i="35" s="1"/>
  <c r="P47" i="35"/>
  <c r="F54" i="35"/>
  <c r="G54" i="35" s="1"/>
  <c r="V54" i="35" s="1"/>
  <c r="AY54" i="35" s="1"/>
  <c r="R55" i="35"/>
  <c r="AU55" i="35"/>
  <c r="AB55" i="35"/>
  <c r="Q55" i="35"/>
  <c r="BA55" i="35" s="1"/>
  <c r="AA55" i="35"/>
  <c r="U55" i="35"/>
  <c r="M56" i="35"/>
  <c r="AG56" i="35" s="1"/>
  <c r="N56" i="35"/>
  <c r="L56" i="35"/>
  <c r="Z59" i="35"/>
  <c r="AZ59" i="35" s="1"/>
  <c r="L41" i="35"/>
  <c r="N47" i="35"/>
  <c r="M47" i="35"/>
  <c r="F52" i="35"/>
  <c r="G52" i="35" s="1"/>
  <c r="S53" i="35"/>
  <c r="Q53" i="35"/>
  <c r="BA53" i="35" s="1"/>
  <c r="M54" i="35"/>
  <c r="N54" i="35"/>
  <c r="L54" i="35"/>
  <c r="W42" i="35"/>
  <c r="U42" i="35"/>
  <c r="AA42" i="35"/>
  <c r="D43" i="35"/>
  <c r="A43" i="35"/>
  <c r="M55" i="35"/>
  <c r="AG55" i="35" s="1"/>
  <c r="N55" i="35"/>
  <c r="L55" i="35"/>
  <c r="F68" i="35"/>
  <c r="G68" i="35" s="1"/>
  <c r="Q68" i="35" s="1"/>
  <c r="BA68" i="35" s="1"/>
  <c r="W71" i="35"/>
  <c r="S71" i="35"/>
  <c r="Z71" i="35"/>
  <c r="AZ71" i="35" s="1"/>
  <c r="P71" i="35"/>
  <c r="AA71" i="35"/>
  <c r="Y71" i="35"/>
  <c r="U71" i="35"/>
  <c r="AB71" i="35"/>
  <c r="A64" i="35"/>
  <c r="F73" i="35"/>
  <c r="G73" i="35" s="1"/>
  <c r="A47" i="35"/>
  <c r="L61" i="35"/>
  <c r="L62" i="35"/>
  <c r="N71" i="35"/>
  <c r="L77" i="35"/>
  <c r="M77" i="35"/>
  <c r="N77" i="35"/>
  <c r="N61" i="35"/>
  <c r="N62" i="35"/>
  <c r="N87" i="35"/>
  <c r="L87" i="35"/>
  <c r="M87" i="35"/>
  <c r="N69" i="35"/>
  <c r="F82" i="35"/>
  <c r="G82" i="35" s="1"/>
  <c r="N78" i="35"/>
  <c r="M78" i="35"/>
  <c r="L82" i="35"/>
  <c r="N82" i="35"/>
  <c r="M86" i="35"/>
  <c r="L86" i="35"/>
  <c r="R114" i="35"/>
  <c r="L78" i="35"/>
  <c r="M82" i="35"/>
  <c r="N86" i="35"/>
  <c r="F89" i="35"/>
  <c r="G89" i="35" s="1"/>
  <c r="R89" i="35" s="1"/>
  <c r="L89" i="35"/>
  <c r="F76" i="35"/>
  <c r="G76" i="35" s="1"/>
  <c r="W76" i="35" s="1"/>
  <c r="M79" i="35"/>
  <c r="L79" i="35"/>
  <c r="F94" i="35"/>
  <c r="G94" i="35" s="1"/>
  <c r="W94" i="35" s="1"/>
  <c r="N94" i="35"/>
  <c r="F81" i="35"/>
  <c r="G81" i="35" s="1"/>
  <c r="F91" i="35"/>
  <c r="G91" i="35" s="1"/>
  <c r="N122" i="35"/>
  <c r="L122" i="35"/>
  <c r="M122" i="35"/>
  <c r="L113" i="35"/>
  <c r="M113" i="35"/>
  <c r="N102" i="35"/>
  <c r="M102" i="35"/>
  <c r="F116" i="35"/>
  <c r="G116" i="35" s="1"/>
  <c r="L102" i="35"/>
  <c r="F108" i="35"/>
  <c r="G108" i="35" s="1"/>
  <c r="AE108" i="35" s="1" a="1"/>
  <c r="AE108" i="35" s="1"/>
  <c r="N110" i="35"/>
  <c r="M110" i="35"/>
  <c r="L110" i="35"/>
  <c r="N116" i="35"/>
  <c r="M116" i="35"/>
  <c r="L116" i="35"/>
  <c r="L126" i="35"/>
  <c r="M108" i="35"/>
  <c r="L108" i="35"/>
  <c r="D114" i="35"/>
  <c r="A114" i="35"/>
  <c r="A119" i="35"/>
  <c r="N111" i="35"/>
  <c r="M117" i="35"/>
  <c r="L117" i="35"/>
  <c r="L111" i="35"/>
  <c r="N117" i="35"/>
  <c r="N124" i="35"/>
  <c r="M124" i="35"/>
  <c r="L124" i="35"/>
  <c r="AS114" i="35"/>
  <c r="AF114" i="35" s="1"/>
  <c r="S114" i="35"/>
  <c r="Q114" i="35"/>
  <c r="BA114" i="35" s="1"/>
  <c r="D118" i="35"/>
  <c r="A118" i="35"/>
  <c r="N120" i="35"/>
  <c r="L120" i="35"/>
  <c r="N30" i="34"/>
  <c r="L38" i="34"/>
  <c r="L40" i="34"/>
  <c r="L55" i="34"/>
  <c r="L69" i="34"/>
  <c r="M55" i="34"/>
  <c r="W11" i="34"/>
  <c r="M16" i="34"/>
  <c r="M68" i="34"/>
  <c r="L30" i="34"/>
  <c r="M6" i="34"/>
  <c r="N116" i="34"/>
  <c r="D8" i="34"/>
  <c r="P49" i="34"/>
  <c r="A126" i="34"/>
  <c r="A122" i="34"/>
  <c r="D37" i="34"/>
  <c r="D49" i="34"/>
  <c r="AH4" i="34"/>
  <c r="F4" i="34"/>
  <c r="G4" i="34" s="1"/>
  <c r="A2" i="34"/>
  <c r="N9" i="34"/>
  <c r="D18" i="34"/>
  <c r="A18" i="34"/>
  <c r="A11" i="34"/>
  <c r="D11" i="34"/>
  <c r="A15" i="34"/>
  <c r="D15" i="34"/>
  <c r="Q11" i="34"/>
  <c r="BA11" i="34" s="1"/>
  <c r="D5" i="34"/>
  <c r="D10" i="34"/>
  <c r="A10" i="34"/>
  <c r="L11" i="34"/>
  <c r="D26" i="34"/>
  <c r="A26" i="34"/>
  <c r="N19" i="34"/>
  <c r="F8" i="34"/>
  <c r="G8" i="34" s="1"/>
  <c r="L14" i="34"/>
  <c r="D20" i="34"/>
  <c r="A20" i="34"/>
  <c r="A21" i="34"/>
  <c r="F22" i="34"/>
  <c r="G22" i="34" s="1"/>
  <c r="F20" i="34"/>
  <c r="G20" i="34" s="1"/>
  <c r="Y20" i="34" s="1"/>
  <c r="L15" i="34"/>
  <c r="N16" i="34"/>
  <c r="L18" i="34"/>
  <c r="F27" i="34"/>
  <c r="G27" i="34" s="1"/>
  <c r="F29" i="34"/>
  <c r="G29" i="34" s="1"/>
  <c r="D54" i="34"/>
  <c r="A54" i="34"/>
  <c r="AH27" i="34"/>
  <c r="AH28" i="34"/>
  <c r="AH29" i="34"/>
  <c r="M31" i="34"/>
  <c r="N43" i="34"/>
  <c r="A49" i="34"/>
  <c r="Q80" i="34"/>
  <c r="BA80" i="34" s="1"/>
  <c r="AH35" i="34"/>
  <c r="F35" i="34"/>
  <c r="G35" i="34" s="1"/>
  <c r="AH39" i="34"/>
  <c r="F39" i="34"/>
  <c r="G39" i="34" s="1"/>
  <c r="U39" i="34" s="1"/>
  <c r="A42" i="34"/>
  <c r="F48" i="34"/>
  <c r="G48" i="34" s="1"/>
  <c r="S48" i="34" s="1"/>
  <c r="AH48" i="34"/>
  <c r="A31" i="34"/>
  <c r="Q31" i="34"/>
  <c r="BA31" i="34" s="1"/>
  <c r="L32" i="34"/>
  <c r="M39" i="34"/>
  <c r="L39" i="34"/>
  <c r="M48" i="34"/>
  <c r="AG48" i="34" s="1"/>
  <c r="L48" i="34"/>
  <c r="N48" i="34"/>
  <c r="R49" i="34"/>
  <c r="M35" i="34"/>
  <c r="A38" i="34"/>
  <c r="AH24" i="34"/>
  <c r="F24" i="34"/>
  <c r="G24" i="34" s="1"/>
  <c r="Y31" i="34"/>
  <c r="V31" i="34"/>
  <c r="AY31" i="34" s="1"/>
  <c r="D52" i="34"/>
  <c r="M47" i="34"/>
  <c r="AG47" i="34" s="1"/>
  <c r="AH51" i="34"/>
  <c r="F51" i="34"/>
  <c r="G51" i="34" s="1"/>
  <c r="AH59" i="34"/>
  <c r="A47" i="34"/>
  <c r="D93" i="34"/>
  <c r="A93" i="34"/>
  <c r="AH61" i="34"/>
  <c r="M40" i="34"/>
  <c r="M51" i="34"/>
  <c r="F61" i="34"/>
  <c r="G61" i="34" s="1"/>
  <c r="F37" i="34"/>
  <c r="G37" i="34" s="1"/>
  <c r="N68" i="34"/>
  <c r="AS80" i="34"/>
  <c r="AF80" i="34" s="1"/>
  <c r="AS75" i="34"/>
  <c r="AF75" i="34" s="1"/>
  <c r="N69" i="34"/>
  <c r="F72" i="34"/>
  <c r="G72" i="34" s="1"/>
  <c r="Y72" i="34" s="1"/>
  <c r="N74" i="34"/>
  <c r="L74" i="34"/>
  <c r="P75" i="34"/>
  <c r="Q75" i="34"/>
  <c r="BA75" i="34" s="1"/>
  <c r="F55" i="34"/>
  <c r="G55" i="34" s="1"/>
  <c r="Y55" i="34" s="1"/>
  <c r="F58" i="34"/>
  <c r="G58" i="34" s="1"/>
  <c r="F63" i="34"/>
  <c r="G63" i="34" s="1"/>
  <c r="Q63" i="34" s="1"/>
  <c r="BA63" i="34" s="1"/>
  <c r="AA87" i="34"/>
  <c r="Q87" i="34"/>
  <c r="BA87" i="34" s="1"/>
  <c r="BB87" i="34" s="1"/>
  <c r="Z87" i="34"/>
  <c r="AZ87" i="34" s="1"/>
  <c r="AE87" i="34" a="1"/>
  <c r="AE87" i="34" s="1"/>
  <c r="S87" i="34"/>
  <c r="R87" i="34"/>
  <c r="W87" i="34"/>
  <c r="N71" i="34"/>
  <c r="L71" i="34"/>
  <c r="M77" i="34"/>
  <c r="L77" i="34"/>
  <c r="N77" i="34"/>
  <c r="M79" i="34"/>
  <c r="M83" i="34"/>
  <c r="N86" i="34"/>
  <c r="L89" i="34"/>
  <c r="F91" i="34"/>
  <c r="G91" i="34" s="1"/>
  <c r="A88" i="34"/>
  <c r="L109" i="34"/>
  <c r="N109" i="34"/>
  <c r="N87" i="34"/>
  <c r="L87" i="34"/>
  <c r="D90" i="34"/>
  <c r="A90" i="34"/>
  <c r="M85" i="34"/>
  <c r="L86" i="34"/>
  <c r="AE86" i="34" a="1"/>
  <c r="AE86" i="34" s="1"/>
  <c r="M104" i="34"/>
  <c r="N108" i="34"/>
  <c r="F101" i="34"/>
  <c r="G101" i="34" s="1"/>
  <c r="M128" i="34"/>
  <c r="L128" i="34"/>
  <c r="R95" i="34"/>
  <c r="L125" i="34"/>
  <c r="N105" i="34"/>
  <c r="M105" i="34"/>
  <c r="L105" i="34"/>
  <c r="N118" i="34"/>
  <c r="M118" i="34"/>
  <c r="L118" i="34"/>
  <c r="M120" i="34"/>
  <c r="N120" i="34"/>
  <c r="F129" i="34"/>
  <c r="G129" i="34" s="1"/>
  <c r="Z129" i="34" s="1"/>
  <c r="AZ129" i="34" s="1"/>
  <c r="F113" i="34"/>
  <c r="G113" i="34" s="1"/>
  <c r="L129" i="34"/>
  <c r="M129" i="34"/>
  <c r="F108" i="34"/>
  <c r="G108" i="34" s="1"/>
  <c r="W108" i="34" s="1"/>
  <c r="L121" i="34"/>
  <c r="M121" i="34"/>
  <c r="N129" i="34"/>
  <c r="F112" i="34"/>
  <c r="G112" i="34" s="1"/>
  <c r="N117" i="34"/>
  <c r="M117" i="34"/>
  <c r="N124" i="34"/>
  <c r="M124" i="34"/>
  <c r="M112" i="34"/>
  <c r="N112" i="34"/>
  <c r="A128" i="34"/>
  <c r="D128" i="34"/>
  <c r="L116" i="34"/>
  <c r="F128" i="34"/>
  <c r="G128" i="34" s="1"/>
  <c r="R128" i="34" s="1"/>
  <c r="A125" i="34"/>
  <c r="N34" i="33"/>
  <c r="N97" i="33"/>
  <c r="M55" i="33"/>
  <c r="L73" i="33"/>
  <c r="M68" i="33"/>
  <c r="S89" i="33"/>
  <c r="A25" i="33"/>
  <c r="D18" i="33"/>
  <c r="AH25" i="33"/>
  <c r="A57" i="33"/>
  <c r="D64" i="33"/>
  <c r="AH41" i="33"/>
  <c r="N2" i="33"/>
  <c r="M2" i="33"/>
  <c r="L2" i="33"/>
  <c r="N5" i="33"/>
  <c r="L5" i="33"/>
  <c r="R4" i="33"/>
  <c r="Q4" i="33"/>
  <c r="BA4" i="33" s="1"/>
  <c r="P4" i="33"/>
  <c r="AU4" i="33"/>
  <c r="S4" i="33"/>
  <c r="N12" i="33"/>
  <c r="M12" i="33"/>
  <c r="N24" i="33"/>
  <c r="L24" i="33"/>
  <c r="A26" i="33"/>
  <c r="D26" i="33"/>
  <c r="F2" i="33"/>
  <c r="G2" i="33" s="1"/>
  <c r="AA2" i="33" s="1"/>
  <c r="F8" i="33"/>
  <c r="G8" i="33" s="1"/>
  <c r="R8" i="33" s="1"/>
  <c r="L12" i="33"/>
  <c r="AH16" i="33"/>
  <c r="A27" i="33"/>
  <c r="D27" i="33"/>
  <c r="L11" i="33"/>
  <c r="M15" i="33"/>
  <c r="L15" i="33"/>
  <c r="L20" i="33"/>
  <c r="A4" i="33"/>
  <c r="L23" i="33"/>
  <c r="L26" i="33"/>
  <c r="AH28" i="33"/>
  <c r="F28" i="33"/>
  <c r="G28" i="33" s="1"/>
  <c r="A12" i="33"/>
  <c r="AH12" i="33"/>
  <c r="F32" i="33"/>
  <c r="G32" i="33" s="1"/>
  <c r="W32" i="33" s="1"/>
  <c r="N8" i="33"/>
  <c r="AH8" i="33"/>
  <c r="L14" i="33"/>
  <c r="N29" i="33"/>
  <c r="L29" i="33"/>
  <c r="D34" i="33"/>
  <c r="F34" i="33"/>
  <c r="G34" i="33" s="1"/>
  <c r="AH11" i="33"/>
  <c r="F20" i="33"/>
  <c r="G20" i="33" s="1"/>
  <c r="F24" i="33"/>
  <c r="G24" i="33" s="1"/>
  <c r="L31" i="33"/>
  <c r="F68" i="33"/>
  <c r="G68" i="33" s="1"/>
  <c r="M21" i="33"/>
  <c r="AG21" i="33" s="1"/>
  <c r="N60" i="33"/>
  <c r="L60" i="33"/>
  <c r="A47" i="33"/>
  <c r="D47" i="33"/>
  <c r="AH18" i="33"/>
  <c r="F10" i="33"/>
  <c r="G10" i="33" s="1"/>
  <c r="V10" i="33" s="1"/>
  <c r="AY10" i="33" s="1"/>
  <c r="F26" i="33"/>
  <c r="G26" i="33" s="1"/>
  <c r="AH29" i="33"/>
  <c r="AH33" i="33"/>
  <c r="D38" i="33"/>
  <c r="A38" i="33"/>
  <c r="M44" i="33"/>
  <c r="L44" i="33"/>
  <c r="L28" i="33"/>
  <c r="L32" i="33"/>
  <c r="M30" i="33"/>
  <c r="M32" i="33"/>
  <c r="AS99" i="33"/>
  <c r="AF99" i="33" s="1"/>
  <c r="AS89" i="33"/>
  <c r="AF89" i="33" s="1"/>
  <c r="L41" i="33"/>
  <c r="N41" i="33"/>
  <c r="M41" i="33"/>
  <c r="V43" i="33"/>
  <c r="AY43" i="33" s="1"/>
  <c r="M51" i="33"/>
  <c r="L51" i="33"/>
  <c r="AE60" i="33" a="1"/>
  <c r="AE60" i="33" s="1"/>
  <c r="Z60" i="33"/>
  <c r="AZ60" i="33" s="1"/>
  <c r="AH49" i="33"/>
  <c r="F49" i="33"/>
  <c r="G49" i="33" s="1"/>
  <c r="D66" i="33"/>
  <c r="A66" i="33"/>
  <c r="N38" i="33"/>
  <c r="D57" i="33"/>
  <c r="AH42" i="33"/>
  <c r="N54" i="33"/>
  <c r="M54" i="33"/>
  <c r="AG54" i="33" s="1"/>
  <c r="L54" i="33"/>
  <c r="D55" i="33"/>
  <c r="N66" i="33"/>
  <c r="M66" i="33"/>
  <c r="N46" i="33"/>
  <c r="M46" i="33"/>
  <c r="L46" i="33"/>
  <c r="M71" i="33"/>
  <c r="N71" i="33"/>
  <c r="L71" i="33"/>
  <c r="F72" i="33"/>
  <c r="G72" i="33" s="1"/>
  <c r="F84" i="33"/>
  <c r="G84" i="33" s="1"/>
  <c r="V84" i="33" s="1"/>
  <c r="AY84" i="33" s="1"/>
  <c r="N74" i="33"/>
  <c r="L74" i="33"/>
  <c r="D105" i="33"/>
  <c r="A105" i="33"/>
  <c r="F57" i="33"/>
  <c r="G57" i="33" s="1"/>
  <c r="R57" i="33" s="1"/>
  <c r="L61" i="33"/>
  <c r="M75" i="33"/>
  <c r="L76" i="33"/>
  <c r="M76" i="33"/>
  <c r="M87" i="33"/>
  <c r="L87" i="33"/>
  <c r="N91" i="33"/>
  <c r="L91" i="33"/>
  <c r="N76" i="33"/>
  <c r="N89" i="33"/>
  <c r="M89" i="33"/>
  <c r="L89" i="33"/>
  <c r="A61" i="33"/>
  <c r="A62" i="33"/>
  <c r="A64" i="33"/>
  <c r="Q52" i="33"/>
  <c r="BA52" i="33" s="1"/>
  <c r="L94" i="33"/>
  <c r="M94" i="33"/>
  <c r="L81" i="33"/>
  <c r="F87" i="33"/>
  <c r="G87" i="33" s="1"/>
  <c r="V87" i="33" s="1"/>
  <c r="AY87" i="33" s="1"/>
  <c r="AB89" i="33"/>
  <c r="R89" i="33"/>
  <c r="Q89" i="33"/>
  <c r="BA89" i="33" s="1"/>
  <c r="P89" i="33"/>
  <c r="Y89" i="33"/>
  <c r="P91" i="33"/>
  <c r="AB99" i="33"/>
  <c r="R99" i="33"/>
  <c r="P99" i="33"/>
  <c r="W99" i="33"/>
  <c r="N105" i="33"/>
  <c r="M105" i="33"/>
  <c r="M112" i="33"/>
  <c r="L112" i="33"/>
  <c r="N112" i="33"/>
  <c r="D98" i="33"/>
  <c r="L99" i="33"/>
  <c r="N125" i="33"/>
  <c r="M125" i="33"/>
  <c r="N107" i="33"/>
  <c r="L107" i="33"/>
  <c r="F120" i="33"/>
  <c r="G120" i="33" s="1"/>
  <c r="V120" i="33" s="1"/>
  <c r="AY120" i="33" s="1"/>
  <c r="Q99" i="33"/>
  <c r="BA99" i="33" s="1"/>
  <c r="N102" i="33"/>
  <c r="V99" i="33"/>
  <c r="AY99" i="33" s="1"/>
  <c r="F112" i="33"/>
  <c r="G112" i="33" s="1"/>
  <c r="F129" i="33"/>
  <c r="G129" i="33" s="1"/>
  <c r="AA129" i="33" s="1"/>
  <c r="N118" i="33"/>
  <c r="M120" i="33"/>
  <c r="L120" i="33"/>
  <c r="N120" i="33"/>
  <c r="L129" i="33"/>
  <c r="A129" i="33"/>
  <c r="M111" i="33"/>
  <c r="N129" i="33"/>
  <c r="F113" i="33"/>
  <c r="G113" i="33" s="1"/>
  <c r="AB113" i="33" s="1"/>
  <c r="F128" i="33"/>
  <c r="G128" i="33" s="1"/>
  <c r="M117" i="33"/>
  <c r="L119" i="33"/>
  <c r="M105" i="32"/>
  <c r="N114" i="32"/>
  <c r="L77" i="32"/>
  <c r="M90" i="32"/>
  <c r="N91" i="32"/>
  <c r="M77" i="32"/>
  <c r="N26" i="32"/>
  <c r="N122" i="32"/>
  <c r="A9" i="32"/>
  <c r="AH17" i="32"/>
  <c r="D44" i="32"/>
  <c r="D49" i="32"/>
  <c r="N14" i="32"/>
  <c r="M14" i="32"/>
  <c r="AG14" i="32" s="1"/>
  <c r="L14" i="32"/>
  <c r="A2" i="32"/>
  <c r="D2" i="32"/>
  <c r="L2" i="32"/>
  <c r="AH6" i="32"/>
  <c r="F6" i="32"/>
  <c r="G6" i="32" s="1"/>
  <c r="R6" i="32" s="1"/>
  <c r="F2" i="32"/>
  <c r="G2" i="32" s="1"/>
  <c r="Z2" i="32" s="1"/>
  <c r="AZ2" i="32" s="1"/>
  <c r="F12" i="32"/>
  <c r="G12" i="32" s="1"/>
  <c r="P22" i="32"/>
  <c r="AU22" i="32"/>
  <c r="W22" i="32"/>
  <c r="AB22" i="32"/>
  <c r="Q22" i="32"/>
  <c r="BA22" i="32" s="1"/>
  <c r="BB22" i="32" s="1"/>
  <c r="AH37" i="32"/>
  <c r="F37" i="32"/>
  <c r="G37" i="32"/>
  <c r="AH12" i="32"/>
  <c r="AH4" i="32"/>
  <c r="M15" i="32"/>
  <c r="L15" i="32"/>
  <c r="AH18" i="32"/>
  <c r="F18" i="32"/>
  <c r="G18" i="32" s="1"/>
  <c r="AH2" i="32"/>
  <c r="P27" i="32"/>
  <c r="A7" i="32"/>
  <c r="AE19" i="32" a="1"/>
  <c r="AE19" i="32" s="1"/>
  <c r="M22" i="32"/>
  <c r="AH11" i="32"/>
  <c r="AB19" i="32"/>
  <c r="Y19" i="32"/>
  <c r="W19" i="32"/>
  <c r="N22" i="32"/>
  <c r="F28" i="32"/>
  <c r="G28" i="32" s="1"/>
  <c r="R28" i="32" s="1"/>
  <c r="AH28" i="32"/>
  <c r="A39" i="32"/>
  <c r="D39" i="32"/>
  <c r="U21" i="32"/>
  <c r="AU21" i="32"/>
  <c r="A21" i="32"/>
  <c r="A20" i="32"/>
  <c r="AH20" i="32"/>
  <c r="A26" i="32"/>
  <c r="D36" i="32"/>
  <c r="A36" i="32"/>
  <c r="AH26" i="32"/>
  <c r="F29" i="32"/>
  <c r="G29" i="32" s="1"/>
  <c r="R29" i="32" s="1"/>
  <c r="A32" i="32"/>
  <c r="N33" i="32"/>
  <c r="AH36" i="32"/>
  <c r="F36" i="32"/>
  <c r="G36" i="32" s="1"/>
  <c r="A27" i="32"/>
  <c r="N30" i="32"/>
  <c r="M30" i="32"/>
  <c r="D34" i="32"/>
  <c r="A34" i="32"/>
  <c r="AE38" i="32" a="1"/>
  <c r="AE38" i="32" s="1"/>
  <c r="AB38" i="32"/>
  <c r="AA38" i="32"/>
  <c r="F20" i="32"/>
  <c r="G20" i="32" s="1"/>
  <c r="F26" i="32"/>
  <c r="G26" i="32" s="1"/>
  <c r="AH27" i="32"/>
  <c r="L30" i="32"/>
  <c r="A35" i="32"/>
  <c r="D35" i="32"/>
  <c r="N32" i="32"/>
  <c r="AH59" i="32"/>
  <c r="F59" i="32"/>
  <c r="G59" i="32" s="1"/>
  <c r="R59" i="32" s="1"/>
  <c r="N40" i="32"/>
  <c r="M37" i="32"/>
  <c r="A52" i="32"/>
  <c r="D52" i="32"/>
  <c r="N55" i="32"/>
  <c r="AH35" i="32"/>
  <c r="F35" i="32"/>
  <c r="G35" i="32" s="1"/>
  <c r="N37" i="32"/>
  <c r="Q45" i="32"/>
  <c r="BA45" i="32" s="1"/>
  <c r="P45" i="32"/>
  <c r="W66" i="32"/>
  <c r="AE66" i="32" a="1"/>
  <c r="AE66" i="32" s="1"/>
  <c r="U66" i="32"/>
  <c r="AB66" i="32"/>
  <c r="Q66" i="32"/>
  <c r="BA66" i="32" s="1"/>
  <c r="BB66" i="32" s="1"/>
  <c r="AA66" i="32"/>
  <c r="Z66" i="32"/>
  <c r="AZ66" i="32" s="1"/>
  <c r="Y66" i="32"/>
  <c r="R66" i="32"/>
  <c r="R42" i="32"/>
  <c r="N48" i="32"/>
  <c r="A50" i="32"/>
  <c r="D50" i="32"/>
  <c r="N65" i="32"/>
  <c r="AH42" i="32"/>
  <c r="AH44" i="32"/>
  <c r="AH52" i="32"/>
  <c r="N84" i="32"/>
  <c r="M84" i="32"/>
  <c r="L84" i="32"/>
  <c r="A49" i="32"/>
  <c r="F50" i="32"/>
  <c r="G50" i="32" s="1"/>
  <c r="AA50" i="32" s="1"/>
  <c r="F51" i="32"/>
  <c r="G51" i="32" s="1"/>
  <c r="L54" i="32"/>
  <c r="M54" i="32"/>
  <c r="A62" i="32"/>
  <c r="D62" i="32"/>
  <c r="A64" i="32"/>
  <c r="D64" i="32"/>
  <c r="A65" i="32"/>
  <c r="D65" i="32"/>
  <c r="D67" i="32"/>
  <c r="M70" i="32"/>
  <c r="N70" i="32"/>
  <c r="M81" i="32"/>
  <c r="F105" i="32"/>
  <c r="G105" i="32" s="1"/>
  <c r="Z105" i="32" s="1"/>
  <c r="AZ105" i="32" s="1"/>
  <c r="F75" i="32"/>
  <c r="G75" i="32" s="1"/>
  <c r="M76" i="32"/>
  <c r="D80" i="32"/>
  <c r="F82" i="32"/>
  <c r="G82" i="32" s="1"/>
  <c r="Z73" i="32"/>
  <c r="AZ73" i="32" s="1"/>
  <c r="N76" i="32"/>
  <c r="M99" i="32"/>
  <c r="L99" i="32"/>
  <c r="N99" i="32"/>
  <c r="L75" i="32"/>
  <c r="N92" i="32"/>
  <c r="F106" i="32"/>
  <c r="G106" i="32" s="1"/>
  <c r="W106" i="32" s="1"/>
  <c r="L82" i="32"/>
  <c r="F107" i="32"/>
  <c r="G107" i="32" s="1"/>
  <c r="F114" i="32"/>
  <c r="G114" i="32" s="1"/>
  <c r="N116" i="32"/>
  <c r="M116" i="32"/>
  <c r="L116" i="32"/>
  <c r="F93" i="32"/>
  <c r="G93" i="32" s="1"/>
  <c r="AS93" i="32" s="1"/>
  <c r="AF93" i="32" s="1"/>
  <c r="M100" i="32"/>
  <c r="N109" i="32"/>
  <c r="M109" i="32"/>
  <c r="L109" i="32"/>
  <c r="L127" i="32"/>
  <c r="F113" i="32"/>
  <c r="G113" i="32" s="1"/>
  <c r="N117" i="32"/>
  <c r="M117" i="32"/>
  <c r="N124" i="32"/>
  <c r="L124" i="32"/>
  <c r="F120" i="32"/>
  <c r="G120" i="32" s="1"/>
  <c r="M125" i="32"/>
  <c r="N125" i="32"/>
  <c r="L125" i="32"/>
  <c r="F128" i="32"/>
  <c r="G128" i="32" s="1"/>
  <c r="R128" i="32" s="1"/>
  <c r="M114" i="32"/>
  <c r="F129" i="32"/>
  <c r="G129" i="32" s="1"/>
  <c r="AS129" i="32" s="1"/>
  <c r="AF129" i="32" s="1"/>
  <c r="N25" i="31"/>
  <c r="M25" i="31"/>
  <c r="N17" i="31"/>
  <c r="L118" i="31"/>
  <c r="N18" i="31"/>
  <c r="L111" i="31"/>
  <c r="L119" i="31"/>
  <c r="M127" i="31"/>
  <c r="W22" i="31"/>
  <c r="A10" i="31"/>
  <c r="D58" i="31"/>
  <c r="A2" i="31"/>
  <c r="R5" i="31"/>
  <c r="Q5" i="31"/>
  <c r="BA5" i="31" s="1"/>
  <c r="AA28" i="31"/>
  <c r="M7" i="31"/>
  <c r="AG7" i="31" s="1"/>
  <c r="L6" i="31"/>
  <c r="N6" i="31"/>
  <c r="M6" i="31"/>
  <c r="M15" i="31"/>
  <c r="L15" i="31"/>
  <c r="D8" i="31"/>
  <c r="A8" i="31"/>
  <c r="A11" i="31"/>
  <c r="D11" i="31"/>
  <c r="L14" i="31"/>
  <c r="M14" i="31"/>
  <c r="N14" i="31"/>
  <c r="L29" i="31"/>
  <c r="D28" i="31"/>
  <c r="A28" i="31"/>
  <c r="N21" i="31"/>
  <c r="AH21" i="31"/>
  <c r="AH8" i="31"/>
  <c r="D14" i="31"/>
  <c r="D74" i="31"/>
  <c r="AA14" i="31"/>
  <c r="A19" i="31"/>
  <c r="S22" i="31"/>
  <c r="AA22" i="31"/>
  <c r="Q22" i="31"/>
  <c r="BA22" i="31" s="1"/>
  <c r="Z22" i="31"/>
  <c r="AZ22" i="31" s="1"/>
  <c r="AU22" i="31"/>
  <c r="A26" i="31"/>
  <c r="AH4" i="31"/>
  <c r="L28" i="31"/>
  <c r="S30" i="31"/>
  <c r="R30" i="31"/>
  <c r="A35" i="31"/>
  <c r="D35" i="31"/>
  <c r="D6" i="31"/>
  <c r="AH7" i="31"/>
  <c r="L8" i="31"/>
  <c r="F12" i="31"/>
  <c r="G12" i="31" s="1"/>
  <c r="L16" i="31"/>
  <c r="L22" i="31"/>
  <c r="D33" i="31"/>
  <c r="A33" i="31"/>
  <c r="D42" i="31"/>
  <c r="A42" i="31"/>
  <c r="N57" i="31"/>
  <c r="N61" i="31"/>
  <c r="L61" i="31"/>
  <c r="M61" i="31"/>
  <c r="F15" i="31"/>
  <c r="G15" i="31" s="1"/>
  <c r="Q15" i="31" s="1"/>
  <c r="BA15" i="31" s="1"/>
  <c r="M16" i="31"/>
  <c r="M22" i="31"/>
  <c r="AG22" i="31" s="1"/>
  <c r="D29" i="31"/>
  <c r="N30" i="31"/>
  <c r="L30" i="31"/>
  <c r="AU30" i="31"/>
  <c r="D106" i="31"/>
  <c r="A38" i="31"/>
  <c r="F16" i="31"/>
  <c r="G16" i="31" s="1"/>
  <c r="AE16" i="31" s="1" a="1"/>
  <c r="AE16" i="31" s="1"/>
  <c r="F21" i="31"/>
  <c r="G21" i="31" s="1"/>
  <c r="U21" i="31" s="1"/>
  <c r="V14" i="31"/>
  <c r="AY14" i="31" s="1"/>
  <c r="M33" i="31"/>
  <c r="AH28" i="31"/>
  <c r="D31" i="31"/>
  <c r="A31" i="31"/>
  <c r="M37" i="31"/>
  <c r="N37" i="31"/>
  <c r="L37" i="31"/>
  <c r="D50" i="31"/>
  <c r="A50" i="31"/>
  <c r="AH22" i="31"/>
  <c r="D30" i="31"/>
  <c r="A30" i="31"/>
  <c r="D62" i="31"/>
  <c r="A62" i="31"/>
  <c r="F31" i="31"/>
  <c r="G31" i="31" s="1"/>
  <c r="F120" i="31"/>
  <c r="G120" i="31" s="1"/>
  <c r="AS120" i="31" s="1"/>
  <c r="AF120" i="31" s="1"/>
  <c r="N48" i="31"/>
  <c r="L48" i="31"/>
  <c r="M48" i="31"/>
  <c r="D54" i="31"/>
  <c r="A54" i="31"/>
  <c r="D56" i="31"/>
  <c r="A56" i="31"/>
  <c r="N63" i="31"/>
  <c r="L92" i="31"/>
  <c r="N92" i="31"/>
  <c r="M92" i="31"/>
  <c r="L38" i="31"/>
  <c r="M53" i="31"/>
  <c r="AG53" i="31" s="1"/>
  <c r="N62" i="31"/>
  <c r="L62" i="31"/>
  <c r="F32" i="31"/>
  <c r="G32" i="31" s="1"/>
  <c r="W32" i="31" s="1"/>
  <c r="M38" i="31"/>
  <c r="R55" i="31"/>
  <c r="Q55" i="31"/>
  <c r="BA55" i="31" s="1"/>
  <c r="S55" i="31"/>
  <c r="AU55" i="31"/>
  <c r="M62" i="31"/>
  <c r="D61" i="31"/>
  <c r="A61" i="31"/>
  <c r="F76" i="31"/>
  <c r="G76" i="31" s="1"/>
  <c r="AB76" i="31" s="1"/>
  <c r="M94" i="31"/>
  <c r="F39" i="31"/>
  <c r="G39" i="31" s="1"/>
  <c r="R39" i="31" s="1"/>
  <c r="F43" i="31"/>
  <c r="G43" i="31" s="1"/>
  <c r="Z43" i="31" s="1"/>
  <c r="AZ43" i="31" s="1"/>
  <c r="AH45" i="31"/>
  <c r="F45" i="31"/>
  <c r="G45" i="31" s="1"/>
  <c r="AH47" i="31"/>
  <c r="F47" i="31"/>
  <c r="G47" i="31" s="1"/>
  <c r="D55" i="31"/>
  <c r="A55" i="31"/>
  <c r="D60" i="31"/>
  <c r="A60" i="31"/>
  <c r="M69" i="31"/>
  <c r="L69" i="31"/>
  <c r="M45" i="31"/>
  <c r="L45" i="31"/>
  <c r="D46" i="31"/>
  <c r="A46" i="31"/>
  <c r="L47" i="31"/>
  <c r="D48" i="31"/>
  <c r="A48" i="31"/>
  <c r="D65" i="31"/>
  <c r="A65" i="31"/>
  <c r="M68" i="31"/>
  <c r="AH40" i="31"/>
  <c r="N45" i="31"/>
  <c r="AH46" i="31"/>
  <c r="F46" i="31"/>
  <c r="G46" i="31" s="1"/>
  <c r="N47" i="31"/>
  <c r="AH48" i="31"/>
  <c r="L71" i="31"/>
  <c r="F78" i="31"/>
  <c r="G78" i="31" s="1"/>
  <c r="N84" i="31"/>
  <c r="M84" i="31"/>
  <c r="L84" i="31"/>
  <c r="D89" i="31"/>
  <c r="A89" i="31"/>
  <c r="N54" i="31"/>
  <c r="L54" i="31"/>
  <c r="M85" i="31"/>
  <c r="L85" i="31"/>
  <c r="D83" i="31"/>
  <c r="A83" i="31"/>
  <c r="F84" i="31"/>
  <c r="G84" i="31" s="1"/>
  <c r="F112" i="31"/>
  <c r="G112" i="31" s="1"/>
  <c r="W112" i="31" s="1"/>
  <c r="AH53" i="31"/>
  <c r="AH54" i="31"/>
  <c r="AH55" i="31"/>
  <c r="AH56" i="31"/>
  <c r="D85" i="31"/>
  <c r="A85" i="31"/>
  <c r="F60" i="31"/>
  <c r="G60" i="31" s="1"/>
  <c r="U60" i="31" s="1"/>
  <c r="F61" i="31"/>
  <c r="G61" i="31" s="1"/>
  <c r="AB61" i="31" s="1"/>
  <c r="F62" i="31"/>
  <c r="G62" i="31" s="1"/>
  <c r="Z62" i="31" s="1"/>
  <c r="AZ62" i="31" s="1"/>
  <c r="F63" i="31"/>
  <c r="G63" i="31" s="1"/>
  <c r="W63" i="31" s="1"/>
  <c r="F64" i="31"/>
  <c r="G64" i="31" s="1"/>
  <c r="AB64" i="31" s="1"/>
  <c r="F77" i="31"/>
  <c r="G77" i="31" s="1"/>
  <c r="R77" i="31" s="1"/>
  <c r="L86" i="31"/>
  <c r="L102" i="31"/>
  <c r="N101" i="31"/>
  <c r="M101" i="31"/>
  <c r="L93" i="31"/>
  <c r="M93" i="31"/>
  <c r="N93" i="31"/>
  <c r="N110" i="31"/>
  <c r="N117" i="31"/>
  <c r="L117" i="31"/>
  <c r="F100" i="31"/>
  <c r="G100" i="31"/>
  <c r="AB100" i="31" s="1"/>
  <c r="M117" i="31"/>
  <c r="F102" i="31"/>
  <c r="G102" i="31" s="1"/>
  <c r="AS102" i="31" s="1"/>
  <c r="AF102" i="31" s="1"/>
  <c r="F103" i="31"/>
  <c r="G103" i="31"/>
  <c r="AS103" i="31" s="1"/>
  <c r="F108" i="31"/>
  <c r="G108" i="31" s="1"/>
  <c r="AA108" i="31" s="1"/>
  <c r="D112" i="31"/>
  <c r="M109" i="31"/>
  <c r="M112" i="31"/>
  <c r="F116" i="31"/>
  <c r="G116" i="31" s="1"/>
  <c r="U116" i="31" s="1"/>
  <c r="F124" i="31"/>
  <c r="G124" i="31" s="1"/>
  <c r="AB124" i="31" s="1"/>
  <c r="F111" i="31"/>
  <c r="G111" i="31" s="1"/>
  <c r="R111" i="31" s="1"/>
  <c r="F119" i="31"/>
  <c r="G119" i="31" s="1"/>
  <c r="D114" i="31"/>
  <c r="L72" i="30"/>
  <c r="L74" i="30"/>
  <c r="M74" i="30"/>
  <c r="M92" i="30"/>
  <c r="M86" i="30"/>
  <c r="M78" i="30"/>
  <c r="A57" i="30"/>
  <c r="A17" i="30"/>
  <c r="V50" i="30"/>
  <c r="AY50" i="30" s="1"/>
  <c r="D28" i="30"/>
  <c r="D24" i="30"/>
  <c r="AH36" i="30"/>
  <c r="A8" i="30"/>
  <c r="A18" i="30"/>
  <c r="AH18" i="30"/>
  <c r="A4" i="30"/>
  <c r="D4" i="30"/>
  <c r="D18" i="30"/>
  <c r="F4" i="30"/>
  <c r="G4" i="30" s="1"/>
  <c r="P4" i="30" s="1"/>
  <c r="F15" i="30"/>
  <c r="G15" i="30" s="1"/>
  <c r="A15" i="30"/>
  <c r="M14" i="30"/>
  <c r="L14" i="30"/>
  <c r="M15" i="30"/>
  <c r="AG15" i="30" s="1"/>
  <c r="A23" i="30"/>
  <c r="D23" i="30"/>
  <c r="D27" i="30"/>
  <c r="AH26" i="30"/>
  <c r="L16" i="30"/>
  <c r="D11" i="30"/>
  <c r="A7" i="30"/>
  <c r="M27" i="30"/>
  <c r="AG27" i="30" s="1"/>
  <c r="A28" i="30"/>
  <c r="AH7" i="30"/>
  <c r="D17" i="30"/>
  <c r="AH24" i="30"/>
  <c r="F27" i="30"/>
  <c r="G27" i="30" s="1"/>
  <c r="P27" i="30" s="1"/>
  <c r="M30" i="30"/>
  <c r="M46" i="30"/>
  <c r="AG46" i="30" s="1"/>
  <c r="D57" i="30"/>
  <c r="A33" i="30"/>
  <c r="D33" i="30"/>
  <c r="AH38" i="30"/>
  <c r="A34" i="30"/>
  <c r="D34" i="30"/>
  <c r="A38" i="30"/>
  <c r="D38" i="30"/>
  <c r="M26" i="30"/>
  <c r="L33" i="30"/>
  <c r="N26" i="30"/>
  <c r="AH33" i="30"/>
  <c r="M38" i="30"/>
  <c r="L38" i="30"/>
  <c r="N38" i="30"/>
  <c r="AH42" i="30"/>
  <c r="Y35" i="30"/>
  <c r="D51" i="30"/>
  <c r="A51" i="30"/>
  <c r="D43" i="30"/>
  <c r="A43" i="30"/>
  <c r="N47" i="30"/>
  <c r="M47" i="30"/>
  <c r="AB50" i="30"/>
  <c r="R50" i="30"/>
  <c r="AA50" i="30"/>
  <c r="M56" i="30"/>
  <c r="AE57" i="30" a="1"/>
  <c r="AE57" i="30" s="1"/>
  <c r="AU57" i="30"/>
  <c r="AB57" i="30"/>
  <c r="AA57" i="30"/>
  <c r="Z57" i="30"/>
  <c r="AZ57" i="30" s="1"/>
  <c r="M64" i="30"/>
  <c r="M66" i="30"/>
  <c r="N66" i="30"/>
  <c r="L66" i="30"/>
  <c r="A44" i="30"/>
  <c r="D47" i="30"/>
  <c r="A47" i="30"/>
  <c r="L42" i="30"/>
  <c r="M42" i="30"/>
  <c r="AG42" i="30" s="1"/>
  <c r="AH44" i="30"/>
  <c r="N54" i="30"/>
  <c r="L54" i="30"/>
  <c r="A55" i="30"/>
  <c r="U57" i="30"/>
  <c r="AH43" i="30"/>
  <c r="M50" i="30"/>
  <c r="Y57" i="30"/>
  <c r="A83" i="30"/>
  <c r="N97" i="30"/>
  <c r="M97" i="30"/>
  <c r="L97" i="30"/>
  <c r="AH50" i="30"/>
  <c r="AH51" i="30"/>
  <c r="AH52" i="30"/>
  <c r="N85" i="30"/>
  <c r="D64" i="30"/>
  <c r="A64" i="30"/>
  <c r="A58" i="30"/>
  <c r="L75" i="30"/>
  <c r="P81" i="30"/>
  <c r="N87" i="30"/>
  <c r="N82" i="30"/>
  <c r="M82" i="30"/>
  <c r="L82" i="30"/>
  <c r="M94" i="30"/>
  <c r="L94" i="30"/>
  <c r="N103" i="30"/>
  <c r="M105" i="30"/>
  <c r="N101" i="30"/>
  <c r="M101" i="30"/>
  <c r="L101" i="30"/>
  <c r="F123" i="30"/>
  <c r="G123" i="30" s="1"/>
  <c r="M108" i="30"/>
  <c r="Z103" i="30"/>
  <c r="AZ103" i="30" s="1"/>
  <c r="L108" i="30"/>
  <c r="N89" i="30"/>
  <c r="M89" i="30"/>
  <c r="N109" i="30"/>
  <c r="M109" i="30"/>
  <c r="L89" i="30"/>
  <c r="L115" i="30"/>
  <c r="D119" i="30"/>
  <c r="N123" i="30"/>
  <c r="M123" i="30"/>
  <c r="L123" i="30"/>
  <c r="F112" i="30"/>
  <c r="G112" i="30" s="1"/>
  <c r="AS112" i="30" s="1"/>
  <c r="AF112" i="30" s="1"/>
  <c r="N119" i="30"/>
  <c r="F125" i="30"/>
  <c r="G125" i="30" s="1"/>
  <c r="N128" i="30"/>
  <c r="M120" i="30"/>
  <c r="L120" i="30"/>
  <c r="N120" i="30"/>
  <c r="L126" i="30"/>
  <c r="M117" i="30"/>
  <c r="M122" i="30"/>
  <c r="D125" i="30"/>
  <c r="D120" i="30"/>
  <c r="D118" i="43"/>
  <c r="A84" i="43"/>
  <c r="D84" i="43"/>
  <c r="D116" i="43"/>
  <c r="A116" i="43"/>
  <c r="D22" i="43"/>
  <c r="A22" i="43"/>
  <c r="D119" i="43"/>
  <c r="A119" i="43"/>
  <c r="A19" i="43"/>
  <c r="A89" i="43"/>
  <c r="D50" i="43"/>
  <c r="A50" i="43"/>
  <c r="D46" i="43"/>
  <c r="A46" i="43"/>
  <c r="D14" i="43"/>
  <c r="A14" i="43"/>
  <c r="A27" i="43"/>
  <c r="D27" i="43"/>
  <c r="P7" i="43"/>
  <c r="A83" i="43"/>
  <c r="D83" i="43"/>
  <c r="D54" i="43"/>
  <c r="A54" i="43"/>
  <c r="D17" i="43"/>
  <c r="A17" i="43"/>
  <c r="D11" i="43"/>
  <c r="A11" i="43"/>
  <c r="A39" i="43"/>
  <c r="D39" i="43"/>
  <c r="D56" i="43"/>
  <c r="A56" i="43"/>
  <c r="D9" i="43"/>
  <c r="A9" i="43"/>
  <c r="S62" i="43"/>
  <c r="A61" i="43"/>
  <c r="D61" i="43"/>
  <c r="Q25" i="43"/>
  <c r="BA25" i="43" s="1"/>
  <c r="P25" i="43"/>
  <c r="AU25" i="43"/>
  <c r="S25" i="43"/>
  <c r="R25" i="43"/>
  <c r="A57" i="43"/>
  <c r="D57" i="43"/>
  <c r="A53" i="43"/>
  <c r="D53" i="43"/>
  <c r="A117" i="43"/>
  <c r="D117" i="43"/>
  <c r="A59" i="43"/>
  <c r="D59" i="43"/>
  <c r="A62" i="43"/>
  <c r="D62" i="43"/>
  <c r="D44" i="43"/>
  <c r="A44" i="43"/>
  <c r="D3" i="43"/>
  <c r="A3" i="43"/>
  <c r="R23" i="43"/>
  <c r="Q23" i="43"/>
  <c r="BA23" i="43" s="1"/>
  <c r="AU9" i="43"/>
  <c r="S9" i="43"/>
  <c r="D55" i="43"/>
  <c r="A55" i="43"/>
  <c r="D48" i="43"/>
  <c r="A48" i="43"/>
  <c r="R53" i="43"/>
  <c r="Q53" i="43"/>
  <c r="BA53" i="43" s="1"/>
  <c r="D25" i="43"/>
  <c r="A25" i="43"/>
  <c r="D126" i="42"/>
  <c r="A126" i="42"/>
  <c r="D127" i="42"/>
  <c r="A127" i="42"/>
  <c r="D10" i="42"/>
  <c r="S44" i="42"/>
  <c r="P44" i="42"/>
  <c r="S51" i="42"/>
  <c r="P51" i="42"/>
  <c r="A54" i="42"/>
  <c r="D54" i="42"/>
  <c r="D40" i="42"/>
  <c r="A40" i="42"/>
  <c r="A56" i="42"/>
  <c r="D56" i="42"/>
  <c r="P46" i="42"/>
  <c r="AU46" i="42"/>
  <c r="D2" i="42"/>
  <c r="AB108" i="42"/>
  <c r="P108" i="42"/>
  <c r="R43" i="42"/>
  <c r="A53" i="42"/>
  <c r="D53" i="42"/>
  <c r="D8" i="42"/>
  <c r="A8" i="42"/>
  <c r="D125" i="42"/>
  <c r="A125" i="42"/>
  <c r="AU53" i="42"/>
  <c r="D13" i="42"/>
  <c r="A13" i="42"/>
  <c r="D18" i="42"/>
  <c r="A18" i="42"/>
  <c r="A128" i="42"/>
  <c r="D128" i="42"/>
  <c r="D90" i="42"/>
  <c r="A90" i="42"/>
  <c r="D61" i="42"/>
  <c r="A61" i="42"/>
  <c r="D45" i="42"/>
  <c r="A45" i="42"/>
  <c r="A55" i="42"/>
  <c r="D55" i="42"/>
  <c r="A48" i="42"/>
  <c r="D48" i="42"/>
  <c r="D27" i="42"/>
  <c r="A27" i="42"/>
  <c r="D22" i="42"/>
  <c r="A22" i="42"/>
  <c r="D69" i="41"/>
  <c r="A69" i="41"/>
  <c r="A71" i="41"/>
  <c r="D57" i="41"/>
  <c r="A57" i="41"/>
  <c r="A17" i="41"/>
  <c r="D17" i="41"/>
  <c r="D12" i="41"/>
  <c r="A12" i="41"/>
  <c r="D53" i="41"/>
  <c r="A53" i="41"/>
  <c r="D67" i="41"/>
  <c r="D32" i="41"/>
  <c r="A32" i="41"/>
  <c r="A104" i="41"/>
  <c r="D104" i="41"/>
  <c r="D31" i="41"/>
  <c r="A31" i="41"/>
  <c r="A72" i="41"/>
  <c r="D33" i="41"/>
  <c r="D63" i="41"/>
  <c r="A63" i="41"/>
  <c r="AB64" i="41"/>
  <c r="D19" i="41"/>
  <c r="A19" i="41"/>
  <c r="A105" i="41"/>
  <c r="D105" i="41"/>
  <c r="D59" i="41"/>
  <c r="A59" i="41"/>
  <c r="D29" i="41"/>
  <c r="A29" i="41"/>
  <c r="D5" i="41"/>
  <c r="A5" i="41"/>
  <c r="D2" i="41"/>
  <c r="A2" i="41"/>
  <c r="D55" i="41"/>
  <c r="A55" i="41"/>
  <c r="D21" i="41"/>
  <c r="A21" i="41"/>
  <c r="D28" i="41"/>
  <c r="A28" i="41"/>
  <c r="D64" i="41"/>
  <c r="A64" i="41"/>
  <c r="A65" i="41"/>
  <c r="D65" i="41"/>
  <c r="A101" i="41"/>
  <c r="D60" i="41"/>
  <c r="A60" i="41"/>
  <c r="A36" i="41"/>
  <c r="D36" i="41"/>
  <c r="D18" i="40"/>
  <c r="A18" i="40"/>
  <c r="D76" i="40"/>
  <c r="A76" i="40"/>
  <c r="D32" i="40"/>
  <c r="A32" i="40"/>
  <c r="D54" i="40"/>
  <c r="A54" i="40"/>
  <c r="D53" i="40"/>
  <c r="A53" i="40"/>
  <c r="D46" i="40"/>
  <c r="D24" i="40"/>
  <c r="A24" i="40"/>
  <c r="D75" i="40"/>
  <c r="A75" i="40"/>
  <c r="D109" i="40"/>
  <c r="A109" i="40"/>
  <c r="D48" i="40"/>
  <c r="A48" i="40"/>
  <c r="D38" i="40"/>
  <c r="A38" i="40"/>
  <c r="D79" i="40"/>
  <c r="A79" i="40"/>
  <c r="W10" i="40"/>
  <c r="D106" i="40"/>
  <c r="A106" i="40"/>
  <c r="S48" i="40"/>
  <c r="D51" i="40"/>
  <c r="A51" i="40"/>
  <c r="D19" i="40"/>
  <c r="A19" i="40"/>
  <c r="S123" i="40"/>
  <c r="Q59" i="40"/>
  <c r="BA59" i="40" s="1"/>
  <c r="AU59" i="40"/>
  <c r="S59" i="40"/>
  <c r="R59" i="40"/>
  <c r="P59" i="40"/>
  <c r="D31" i="40"/>
  <c r="A31" i="40"/>
  <c r="D14" i="40"/>
  <c r="A14" i="40"/>
  <c r="D3" i="40"/>
  <c r="A3" i="40"/>
  <c r="D56" i="40"/>
  <c r="A56" i="40"/>
  <c r="A13" i="40"/>
  <c r="D13" i="40"/>
  <c r="A74" i="40"/>
  <c r="D74" i="40"/>
  <c r="D55" i="40"/>
  <c r="A55" i="40"/>
  <c r="A39" i="40"/>
  <c r="D39" i="40"/>
  <c r="AU43" i="40"/>
  <c r="A35" i="40"/>
  <c r="D35" i="40"/>
  <c r="A7" i="40"/>
  <c r="D7" i="40"/>
  <c r="D77" i="40"/>
  <c r="A77" i="40"/>
  <c r="D62" i="39"/>
  <c r="A62" i="39"/>
  <c r="D18" i="39"/>
  <c r="A18" i="39"/>
  <c r="D55" i="39"/>
  <c r="A55" i="39"/>
  <c r="D50" i="39"/>
  <c r="A50" i="39"/>
  <c r="A88" i="39"/>
  <c r="D88" i="39"/>
  <c r="D44" i="39"/>
  <c r="A44" i="39"/>
  <c r="D86" i="39"/>
  <c r="A86" i="39"/>
  <c r="D14" i="39"/>
  <c r="A14" i="39"/>
  <c r="A85" i="39"/>
  <c r="D42" i="39"/>
  <c r="A42" i="39"/>
  <c r="Y10" i="39"/>
  <c r="D13" i="39"/>
  <c r="A13" i="39"/>
  <c r="D2" i="39"/>
  <c r="A2" i="39"/>
  <c r="A37" i="39"/>
  <c r="D37" i="39"/>
  <c r="AU35" i="39"/>
  <c r="A24" i="39"/>
  <c r="D24" i="39"/>
  <c r="D114" i="39"/>
  <c r="A114" i="39"/>
  <c r="D35" i="39"/>
  <c r="A35" i="39"/>
  <c r="D10" i="39"/>
  <c r="A10" i="39"/>
  <c r="W86" i="39"/>
  <c r="D6" i="39"/>
  <c r="A6" i="39"/>
  <c r="AA107" i="39"/>
  <c r="D56" i="38"/>
  <c r="A56" i="38"/>
  <c r="D21" i="38"/>
  <c r="A21" i="38"/>
  <c r="D38" i="38"/>
  <c r="A38" i="38"/>
  <c r="A54" i="38"/>
  <c r="D54" i="38"/>
  <c r="D23" i="38"/>
  <c r="A23" i="38"/>
  <c r="D36" i="38"/>
  <c r="A36" i="38"/>
  <c r="D46" i="38"/>
  <c r="A46" i="38"/>
  <c r="D126" i="38"/>
  <c r="A126" i="38"/>
  <c r="Z4" i="38"/>
  <c r="AZ4" i="38" s="1"/>
  <c r="Y4" i="38"/>
  <c r="A128" i="38"/>
  <c r="D128" i="38"/>
  <c r="D64" i="38"/>
  <c r="A64" i="38"/>
  <c r="D30" i="38"/>
  <c r="A30" i="38"/>
  <c r="A48" i="38"/>
  <c r="D48" i="38"/>
  <c r="D11" i="38"/>
  <c r="A11" i="38"/>
  <c r="A63" i="38"/>
  <c r="D63" i="38"/>
  <c r="D29" i="38"/>
  <c r="A29" i="38"/>
  <c r="A55" i="38"/>
  <c r="D55" i="38"/>
  <c r="D8" i="38"/>
  <c r="A8" i="38"/>
  <c r="D4" i="38"/>
  <c r="A4" i="38"/>
  <c r="D32" i="38"/>
  <c r="A32" i="38"/>
  <c r="D91" i="38"/>
  <c r="A91" i="38"/>
  <c r="U118" i="38"/>
  <c r="D28" i="38"/>
  <c r="A28" i="38"/>
  <c r="A40" i="38"/>
  <c r="D40" i="38"/>
  <c r="D2" i="38"/>
  <c r="A2" i="38"/>
  <c r="D60" i="38"/>
  <c r="A60" i="38"/>
  <c r="D31" i="38"/>
  <c r="A31" i="38"/>
  <c r="D39" i="38"/>
  <c r="A39" i="38"/>
  <c r="W52" i="38"/>
  <c r="AU52" i="38"/>
  <c r="AA52" i="38"/>
  <c r="Z52" i="38"/>
  <c r="AZ52" i="38" s="1"/>
  <c r="Q52" i="38"/>
  <c r="BA52" i="38" s="1"/>
  <c r="BB52" i="38" s="1"/>
  <c r="A37" i="38"/>
  <c r="D37" i="38"/>
  <c r="A27" i="38"/>
  <c r="D27" i="38"/>
  <c r="A62" i="38"/>
  <c r="D62" i="38"/>
  <c r="D129" i="38"/>
  <c r="A129" i="38"/>
  <c r="D34" i="38"/>
  <c r="A34" i="38"/>
  <c r="A26" i="38"/>
  <c r="D26" i="38"/>
  <c r="A61" i="38"/>
  <c r="D61" i="38"/>
  <c r="D49" i="37"/>
  <c r="D41" i="37"/>
  <c r="A41" i="37"/>
  <c r="A105" i="37"/>
  <c r="A94" i="37"/>
  <c r="D94" i="37"/>
  <c r="D91" i="37"/>
  <c r="A91" i="37"/>
  <c r="D92" i="37"/>
  <c r="A92" i="37"/>
  <c r="D16" i="37"/>
  <c r="A16" i="37"/>
  <c r="D5" i="37"/>
  <c r="A5" i="37"/>
  <c r="D126" i="37"/>
  <c r="A126" i="37"/>
  <c r="Y112" i="37"/>
  <c r="D98" i="37"/>
  <c r="A98" i="37"/>
  <c r="U64" i="37"/>
  <c r="AA64" i="37"/>
  <c r="AE64" i="37" a="1"/>
  <c r="AE64" i="37" s="1"/>
  <c r="AB64" i="37"/>
  <c r="Y64" i="37"/>
  <c r="A66" i="37"/>
  <c r="D66" i="37"/>
  <c r="A129" i="37"/>
  <c r="D129" i="37"/>
  <c r="D127" i="37"/>
  <c r="A127" i="37"/>
  <c r="D97" i="37"/>
  <c r="A97" i="37"/>
  <c r="D27" i="37"/>
  <c r="A27" i="37"/>
  <c r="D124" i="37"/>
  <c r="A124" i="37"/>
  <c r="D60" i="37"/>
  <c r="A60" i="37"/>
  <c r="D44" i="37"/>
  <c r="A44" i="37"/>
  <c r="D11" i="37"/>
  <c r="A11" i="37"/>
  <c r="D19" i="37"/>
  <c r="A19" i="37"/>
  <c r="A67" i="37"/>
  <c r="D67" i="37"/>
  <c r="D59" i="37"/>
  <c r="A59" i="37"/>
  <c r="AS83" i="37"/>
  <c r="AF83" i="37" s="1"/>
  <c r="Y83" i="37"/>
  <c r="D58" i="37"/>
  <c r="A58" i="37"/>
  <c r="D62" i="37"/>
  <c r="A62" i="37"/>
  <c r="D26" i="37"/>
  <c r="A26" i="37"/>
  <c r="D15" i="37"/>
  <c r="A15" i="37"/>
  <c r="D70" i="37"/>
  <c r="A70" i="37"/>
  <c r="Y94" i="37"/>
  <c r="W94" i="37"/>
  <c r="D42" i="37"/>
  <c r="A42" i="37"/>
  <c r="A33" i="37"/>
  <c r="D33" i="37"/>
  <c r="D8" i="37"/>
  <c r="A8" i="37"/>
  <c r="A101" i="37"/>
  <c r="D101" i="37"/>
  <c r="AB47" i="37"/>
  <c r="A32" i="37"/>
  <c r="D32" i="37"/>
  <c r="AU24" i="37"/>
  <c r="AE128" i="37" a="1"/>
  <c r="AE128" i="37" s="1"/>
  <c r="AE32" i="37" a="1"/>
  <c r="AE32" i="37" s="1"/>
  <c r="U32" i="37"/>
  <c r="AA32" i="37"/>
  <c r="AU32" i="37"/>
  <c r="W32" i="37"/>
  <c r="AB32" i="37"/>
  <c r="Z32" i="37"/>
  <c r="AZ32" i="37" s="1"/>
  <c r="Y32" i="37"/>
  <c r="D3" i="37"/>
  <c r="A3" i="37"/>
  <c r="A103" i="37"/>
  <c r="D103" i="37"/>
  <c r="D61" i="37"/>
  <c r="A61" i="37"/>
  <c r="Q22" i="37"/>
  <c r="BA22" i="37" s="1"/>
  <c r="P22" i="37"/>
  <c r="D7" i="37"/>
  <c r="A7" i="37"/>
  <c r="D125" i="37"/>
  <c r="A125" i="37"/>
  <c r="D63" i="36"/>
  <c r="A63" i="36"/>
  <c r="D7" i="36"/>
  <c r="A7" i="36"/>
  <c r="D74" i="36"/>
  <c r="A74" i="36"/>
  <c r="A18" i="36"/>
  <c r="D34" i="36"/>
  <c r="A34" i="36"/>
  <c r="A26" i="36"/>
  <c r="D71" i="36"/>
  <c r="A71" i="36"/>
  <c r="D98" i="36"/>
  <c r="A98" i="36"/>
  <c r="D103" i="36"/>
  <c r="A103" i="36"/>
  <c r="D104" i="36"/>
  <c r="A104" i="36"/>
  <c r="D106" i="36"/>
  <c r="A106" i="36"/>
  <c r="A108" i="36"/>
  <c r="D108" i="36"/>
  <c r="A77" i="36"/>
  <c r="D77" i="36"/>
  <c r="D57" i="36"/>
  <c r="A57" i="36"/>
  <c r="D6" i="36"/>
  <c r="A6" i="36"/>
  <c r="D5" i="36"/>
  <c r="A5" i="36"/>
  <c r="A12" i="36"/>
  <c r="D12" i="36"/>
  <c r="A112" i="36"/>
  <c r="D112" i="36"/>
  <c r="D56" i="36"/>
  <c r="A56" i="36"/>
  <c r="A15" i="36"/>
  <c r="D15" i="36"/>
  <c r="D101" i="36"/>
  <c r="A101" i="36"/>
  <c r="U75" i="36"/>
  <c r="A50" i="36"/>
  <c r="D50" i="36"/>
  <c r="D25" i="36"/>
  <c r="A25" i="36"/>
  <c r="A40" i="36"/>
  <c r="D40" i="36"/>
  <c r="V127" i="36"/>
  <c r="AY127" i="36" s="1"/>
  <c r="Q127" i="36"/>
  <c r="BA127" i="36" s="1"/>
  <c r="A81" i="36"/>
  <c r="D81" i="36"/>
  <c r="A49" i="36"/>
  <c r="D49" i="36"/>
  <c r="D22" i="36"/>
  <c r="A22" i="36"/>
  <c r="D2" i="36"/>
  <c r="A2" i="36"/>
  <c r="AE50" i="36" a="1"/>
  <c r="AE50" i="36" s="1"/>
  <c r="D52" i="36"/>
  <c r="A52" i="36"/>
  <c r="D3" i="36"/>
  <c r="A3" i="36"/>
  <c r="Z22" i="36"/>
  <c r="AZ22" i="36" s="1"/>
  <c r="P22" i="36"/>
  <c r="AB22" i="36"/>
  <c r="Y22" i="36"/>
  <c r="AE22" i="36" a="1"/>
  <c r="AE22" i="36" s="1"/>
  <c r="U22" i="36"/>
  <c r="AA22" i="36"/>
  <c r="D100" i="36"/>
  <c r="A100" i="36"/>
  <c r="D72" i="36"/>
  <c r="A72" i="36"/>
  <c r="D53" i="36"/>
  <c r="A53" i="36"/>
  <c r="D65" i="36"/>
  <c r="A65" i="36"/>
  <c r="A37" i="36"/>
  <c r="D37" i="36"/>
  <c r="D51" i="36"/>
  <c r="A51" i="36"/>
  <c r="D62" i="36"/>
  <c r="A62" i="36"/>
  <c r="D55" i="36"/>
  <c r="A55" i="36"/>
  <c r="AU53" i="36"/>
  <c r="D14" i="36"/>
  <c r="A14" i="36"/>
  <c r="D11" i="36"/>
  <c r="A11" i="36"/>
  <c r="D13" i="36"/>
  <c r="A13" i="36"/>
  <c r="A70" i="36"/>
  <c r="D70" i="36"/>
  <c r="A4" i="36"/>
  <c r="D4" i="36"/>
  <c r="S20" i="36"/>
  <c r="A105" i="36"/>
  <c r="D105" i="36"/>
  <c r="D39" i="36"/>
  <c r="A39" i="36"/>
  <c r="D19" i="36"/>
  <c r="A19" i="36"/>
  <c r="A21" i="36"/>
  <c r="D21" i="36"/>
  <c r="W12" i="36"/>
  <c r="V12" i="36"/>
  <c r="AY12" i="36" s="1"/>
  <c r="U12" i="36"/>
  <c r="S12" i="36"/>
  <c r="AB12" i="36"/>
  <c r="R12" i="36"/>
  <c r="Y12" i="36"/>
  <c r="Z12" i="36"/>
  <c r="AZ12" i="36" s="1"/>
  <c r="P12" i="36"/>
  <c r="A121" i="35"/>
  <c r="D121" i="35"/>
  <c r="D25" i="35"/>
  <c r="A108" i="35"/>
  <c r="D108" i="35"/>
  <c r="A107" i="35"/>
  <c r="D107" i="35"/>
  <c r="D116" i="35"/>
  <c r="A116" i="35"/>
  <c r="A82" i="35"/>
  <c r="D82" i="35"/>
  <c r="D80" i="35"/>
  <c r="A80" i="35"/>
  <c r="AS116" i="35"/>
  <c r="AF116" i="35" s="1"/>
  <c r="D76" i="35"/>
  <c r="A76" i="35"/>
  <c r="A109" i="35"/>
  <c r="A31" i="35"/>
  <c r="D31" i="35"/>
  <c r="A52" i="35"/>
  <c r="D52" i="35"/>
  <c r="D19" i="35"/>
  <c r="A19" i="35"/>
  <c r="D30" i="35"/>
  <c r="A32" i="35"/>
  <c r="D32" i="35"/>
  <c r="A113" i="35"/>
  <c r="D113" i="35"/>
  <c r="A84" i="35"/>
  <c r="D84" i="35"/>
  <c r="P73" i="35"/>
  <c r="R73" i="35"/>
  <c r="A112" i="35"/>
  <c r="D112" i="35"/>
  <c r="A77" i="35"/>
  <c r="D77" i="35"/>
  <c r="A79" i="35"/>
  <c r="D79" i="35"/>
  <c r="D61" i="35"/>
  <c r="A61" i="35"/>
  <c r="A56" i="35"/>
  <c r="D56" i="35"/>
  <c r="A58" i="35"/>
  <c r="D58" i="35"/>
  <c r="AE32" i="35" a="1"/>
  <c r="AE32" i="35" s="1"/>
  <c r="V32" i="35"/>
  <c r="AY32" i="35" s="1"/>
  <c r="A28" i="35"/>
  <c r="D28" i="35"/>
  <c r="D75" i="35"/>
  <c r="A75" i="35"/>
  <c r="D4" i="35"/>
  <c r="A4" i="35"/>
  <c r="D5" i="35"/>
  <c r="A5" i="35"/>
  <c r="A86" i="35"/>
  <c r="D86" i="35"/>
  <c r="Q52" i="35"/>
  <c r="BA52" i="35" s="1"/>
  <c r="A29" i="35"/>
  <c r="D29" i="35"/>
  <c r="A27" i="35"/>
  <c r="D27" i="35"/>
  <c r="A18" i="35"/>
  <c r="D18" i="35"/>
  <c r="A14" i="35"/>
  <c r="D14" i="35"/>
  <c r="D111" i="35"/>
  <c r="A111" i="35"/>
  <c r="D106" i="35"/>
  <c r="A106" i="35"/>
  <c r="A49" i="35"/>
  <c r="D49" i="35"/>
  <c r="A34" i="35"/>
  <c r="D34" i="35"/>
  <c r="R15" i="35"/>
  <c r="D110" i="35"/>
  <c r="A110" i="35"/>
  <c r="D88" i="35"/>
  <c r="A88" i="35"/>
  <c r="D83" i="35"/>
  <c r="A83" i="35"/>
  <c r="A50" i="35"/>
  <c r="D50" i="35"/>
  <c r="A54" i="35"/>
  <c r="D54" i="35"/>
  <c r="A33" i="35"/>
  <c r="D33" i="35"/>
  <c r="V20" i="35"/>
  <c r="AY20" i="35" s="1"/>
  <c r="S20" i="35"/>
  <c r="D115" i="34"/>
  <c r="D122" i="34"/>
  <c r="A121" i="34"/>
  <c r="D121" i="34"/>
  <c r="D3" i="34"/>
  <c r="A3" i="34"/>
  <c r="A120" i="34"/>
  <c r="D120" i="34"/>
  <c r="D83" i="34"/>
  <c r="A83" i="34"/>
  <c r="D87" i="34"/>
  <c r="A87" i="34"/>
  <c r="D62" i="34"/>
  <c r="A62" i="34"/>
  <c r="D31" i="34"/>
  <c r="D14" i="34"/>
  <c r="A14" i="34"/>
  <c r="Q108" i="34"/>
  <c r="BA108" i="34" s="1"/>
  <c r="D84" i="34"/>
  <c r="A84" i="34"/>
  <c r="D116" i="34"/>
  <c r="A116" i="34"/>
  <c r="D96" i="34"/>
  <c r="A96" i="34"/>
  <c r="AA72" i="34"/>
  <c r="D51" i="34"/>
  <c r="A51" i="34"/>
  <c r="A59" i="34"/>
  <c r="D59" i="34"/>
  <c r="A44" i="34"/>
  <c r="D44" i="34"/>
  <c r="D23" i="34"/>
  <c r="A23" i="34"/>
  <c r="A35" i="34"/>
  <c r="D35" i="34"/>
  <c r="D124" i="34"/>
  <c r="A124" i="34"/>
  <c r="W128" i="34"/>
  <c r="AS128" i="34"/>
  <c r="AF128" i="34" s="1"/>
  <c r="S128" i="34"/>
  <c r="Y128" i="34"/>
  <c r="AA128" i="34"/>
  <c r="Z128" i="34"/>
  <c r="AZ128" i="34" s="1"/>
  <c r="Q128" i="34"/>
  <c r="BA128" i="34" s="1"/>
  <c r="P128" i="34"/>
  <c r="D91" i="34"/>
  <c r="A91" i="34"/>
  <c r="W39" i="34"/>
  <c r="AE39" i="34" a="1"/>
  <c r="AE39" i="34" s="1"/>
  <c r="V39" i="34"/>
  <c r="AY39" i="34" s="1"/>
  <c r="R39" i="34"/>
  <c r="Q39" i="34"/>
  <c r="BA39" i="34" s="1"/>
  <c r="BB39" i="34" s="1"/>
  <c r="S39" i="34"/>
  <c r="P39" i="34"/>
  <c r="Y39" i="34"/>
  <c r="A61" i="34"/>
  <c r="D61" i="34"/>
  <c r="A52" i="34"/>
  <c r="A46" i="34"/>
  <c r="D46" i="34"/>
  <c r="D65" i="34"/>
  <c r="A65" i="34"/>
  <c r="D88" i="34"/>
  <c r="A57" i="34"/>
  <c r="D57" i="34"/>
  <c r="A39" i="34"/>
  <c r="D39" i="34"/>
  <c r="D25" i="34"/>
  <c r="A25" i="34"/>
  <c r="A4" i="34"/>
  <c r="D4" i="34"/>
  <c r="D9" i="34"/>
  <c r="A9" i="34"/>
  <c r="D117" i="34"/>
  <c r="A117" i="34"/>
  <c r="W101" i="34"/>
  <c r="Q101" i="34"/>
  <c r="BA101" i="34" s="1"/>
  <c r="BB101" i="34" s="1"/>
  <c r="P101" i="34"/>
  <c r="AE101" i="34" a="1"/>
  <c r="AE101" i="34" s="1"/>
  <c r="D64" i="34"/>
  <c r="A64" i="34"/>
  <c r="AU55" i="34"/>
  <c r="S55" i="34"/>
  <c r="A48" i="34"/>
  <c r="D48" i="34"/>
  <c r="D22" i="34"/>
  <c r="A22" i="34"/>
  <c r="A114" i="34"/>
  <c r="D114" i="34"/>
  <c r="S112" i="34"/>
  <c r="Q112" i="34"/>
  <c r="BA112" i="34" s="1"/>
  <c r="A129" i="34"/>
  <c r="D129" i="34"/>
  <c r="D17" i="34"/>
  <c r="A17" i="34"/>
  <c r="D48" i="33"/>
  <c r="A48" i="33"/>
  <c r="D17" i="33"/>
  <c r="A17" i="33"/>
  <c r="D40" i="33"/>
  <c r="A40" i="33"/>
  <c r="D126" i="33"/>
  <c r="A126" i="33"/>
  <c r="D127" i="33"/>
  <c r="A127" i="33"/>
  <c r="D129" i="33"/>
  <c r="AB48" i="33"/>
  <c r="AU48" i="33"/>
  <c r="W48" i="33"/>
  <c r="AE48" i="33" a="1"/>
  <c r="AE48" i="33" s="1"/>
  <c r="D31" i="33"/>
  <c r="A31" i="33"/>
  <c r="D96" i="33"/>
  <c r="A96" i="33"/>
  <c r="D42" i="33"/>
  <c r="A42" i="33"/>
  <c r="D32" i="33"/>
  <c r="A32" i="33"/>
  <c r="D72" i="33"/>
  <c r="A72" i="33"/>
  <c r="D93" i="33"/>
  <c r="A93" i="33"/>
  <c r="D100" i="33"/>
  <c r="A100" i="33"/>
  <c r="A45" i="33"/>
  <c r="D45" i="33"/>
  <c r="D24" i="33"/>
  <c r="A24" i="33"/>
  <c r="A11" i="33"/>
  <c r="D11" i="33"/>
  <c r="Y28" i="33"/>
  <c r="AA28" i="33"/>
  <c r="P28" i="33"/>
  <c r="Z28" i="33"/>
  <c r="AZ28" i="33" s="1"/>
  <c r="W28" i="33"/>
  <c r="V28" i="33"/>
  <c r="AY28" i="33" s="1"/>
  <c r="AE28" i="33" a="1"/>
  <c r="AE28" i="33" s="1"/>
  <c r="U28" i="33"/>
  <c r="S28" i="33"/>
  <c r="AB28" i="33"/>
  <c r="Q28" i="33"/>
  <c r="BA28" i="33" s="1"/>
  <c r="AU28" i="33"/>
  <c r="D16" i="33"/>
  <c r="A16" i="33"/>
  <c r="D97" i="33"/>
  <c r="A97" i="33"/>
  <c r="D123" i="33"/>
  <c r="A123" i="33"/>
  <c r="S129" i="33"/>
  <c r="AB129" i="33"/>
  <c r="D70" i="33"/>
  <c r="A70" i="33"/>
  <c r="A43" i="33"/>
  <c r="D43" i="33"/>
  <c r="S24" i="33"/>
  <c r="R24" i="33"/>
  <c r="AA24" i="33"/>
  <c r="Y24" i="33"/>
  <c r="AU24" i="33"/>
  <c r="W24" i="33"/>
  <c r="V24" i="33"/>
  <c r="AY24" i="33" s="1"/>
  <c r="U24" i="33"/>
  <c r="P24" i="33"/>
  <c r="D94" i="33"/>
  <c r="A94" i="33"/>
  <c r="AS87" i="33"/>
  <c r="AF87" i="33" s="1"/>
  <c r="A41" i="33"/>
  <c r="D41" i="33"/>
  <c r="U26" i="33"/>
  <c r="AU26" i="33"/>
  <c r="AB26" i="33"/>
  <c r="R26" i="33"/>
  <c r="AA26" i="33"/>
  <c r="Q26" i="33"/>
  <c r="BA26" i="33" s="1"/>
  <c r="Y26" i="33"/>
  <c r="W26" i="33"/>
  <c r="D28" i="33"/>
  <c r="A28" i="33"/>
  <c r="AB8" i="33"/>
  <c r="Q8" i="33"/>
  <c r="BA8" i="33" s="1"/>
  <c r="P8" i="33"/>
  <c r="D102" i="33"/>
  <c r="A102" i="33"/>
  <c r="R84" i="33"/>
  <c r="D39" i="33"/>
  <c r="A39" i="33"/>
  <c r="A19" i="33"/>
  <c r="D19" i="33"/>
  <c r="R7" i="33"/>
  <c r="P32" i="33"/>
  <c r="R32" i="33"/>
  <c r="D20" i="33"/>
  <c r="A20" i="33"/>
  <c r="AE112" i="33" a="1"/>
  <c r="AE112" i="33" s="1"/>
  <c r="V112" i="33"/>
  <c r="AY112" i="33" s="1"/>
  <c r="U112" i="33"/>
  <c r="AB112" i="33"/>
  <c r="R112" i="33"/>
  <c r="Y112" i="33"/>
  <c r="AA112" i="33"/>
  <c r="S112" i="33"/>
  <c r="Q112" i="33"/>
  <c r="BA112" i="33" s="1"/>
  <c r="BB112" i="33" s="1"/>
  <c r="P112" i="33"/>
  <c r="AE49" i="33" a="1"/>
  <c r="AE49" i="33" s="1"/>
  <c r="P49" i="33"/>
  <c r="D33" i="33"/>
  <c r="A33" i="33"/>
  <c r="AE10" i="33" a="1"/>
  <c r="AE10" i="33" s="1"/>
  <c r="Z10" i="33"/>
  <c r="AZ10" i="33" s="1"/>
  <c r="AU10" i="33"/>
  <c r="D7" i="33"/>
  <c r="A7" i="33"/>
  <c r="D6" i="33"/>
  <c r="A6" i="33"/>
  <c r="R65" i="32"/>
  <c r="D17" i="32"/>
  <c r="A17" i="32"/>
  <c r="A41" i="32"/>
  <c r="D41" i="32"/>
  <c r="D102" i="32"/>
  <c r="A102" i="32"/>
  <c r="A67" i="32"/>
  <c r="A70" i="32"/>
  <c r="D70" i="32"/>
  <c r="D6" i="32"/>
  <c r="A6" i="32"/>
  <c r="A28" i="32"/>
  <c r="D28" i="32"/>
  <c r="AU37" i="32"/>
  <c r="AA37" i="32"/>
  <c r="Q37" i="32"/>
  <c r="BA37" i="32" s="1"/>
  <c r="BB37" i="32" s="1"/>
  <c r="AE37" i="32" a="1"/>
  <c r="AE37" i="32" s="1"/>
  <c r="V37" i="32"/>
  <c r="AY37" i="32" s="1"/>
  <c r="R37" i="32"/>
  <c r="P37" i="32"/>
  <c r="AB37" i="32"/>
  <c r="Z37" i="32"/>
  <c r="AZ37" i="32" s="1"/>
  <c r="Y37" i="32"/>
  <c r="W37" i="32"/>
  <c r="U37" i="32"/>
  <c r="S37" i="32"/>
  <c r="A57" i="32"/>
  <c r="D57" i="32"/>
  <c r="D8" i="32"/>
  <c r="A8" i="32"/>
  <c r="D107" i="32"/>
  <c r="A107" i="32"/>
  <c r="AE51" i="32" a="1"/>
  <c r="AE51" i="32" s="1"/>
  <c r="AB51" i="32"/>
  <c r="R51" i="32"/>
  <c r="AA51" i="32"/>
  <c r="A56" i="32"/>
  <c r="D56" i="32"/>
  <c r="A106" i="32"/>
  <c r="D106" i="32"/>
  <c r="D69" i="32"/>
  <c r="A69" i="32"/>
  <c r="Y82" i="32"/>
  <c r="W82" i="32"/>
  <c r="AB82" i="32"/>
  <c r="AA82" i="32"/>
  <c r="Z82" i="32"/>
  <c r="AZ82" i="32" s="1"/>
  <c r="U82" i="32"/>
  <c r="AE82" i="32" a="1"/>
  <c r="AE82" i="32" s="1"/>
  <c r="AA35" i="32"/>
  <c r="Y35" i="32"/>
  <c r="D23" i="32"/>
  <c r="A23" i="32"/>
  <c r="D73" i="32"/>
  <c r="A73" i="32"/>
  <c r="D31" i="32"/>
  <c r="A31" i="32"/>
  <c r="AU12" i="32"/>
  <c r="S12" i="32"/>
  <c r="P12" i="32"/>
  <c r="Z12" i="32"/>
  <c r="AZ12" i="32" s="1"/>
  <c r="V12" i="32"/>
  <c r="AY12" i="32" s="1"/>
  <c r="R12" i="32"/>
  <c r="Q12" i="32"/>
  <c r="BA12" i="32" s="1"/>
  <c r="U114" i="32"/>
  <c r="AE114" i="32" a="1"/>
  <c r="AE114" i="32" s="1"/>
  <c r="V114" i="32"/>
  <c r="AY114" i="32" s="1"/>
  <c r="Y114" i="32"/>
  <c r="W114" i="32"/>
  <c r="S114" i="32"/>
  <c r="AB114" i="32"/>
  <c r="P114" i="32"/>
  <c r="Z114" i="32"/>
  <c r="AZ114" i="32" s="1"/>
  <c r="R114" i="32"/>
  <c r="Q114" i="32"/>
  <c r="BA114" i="32" s="1"/>
  <c r="BB114" i="32" s="1"/>
  <c r="AA114" i="32"/>
  <c r="D100" i="32"/>
  <c r="A100" i="32"/>
  <c r="AU36" i="32"/>
  <c r="U36" i="32"/>
  <c r="D14" i="32"/>
  <c r="A14" i="32"/>
  <c r="AU20" i="32"/>
  <c r="W20" i="32"/>
  <c r="AB20" i="32"/>
  <c r="AA20" i="32"/>
  <c r="P20" i="32"/>
  <c r="Z20" i="32"/>
  <c r="AZ20" i="32" s="1"/>
  <c r="Y20" i="32"/>
  <c r="U20" i="32"/>
  <c r="AE20" i="32" a="1"/>
  <c r="AE20" i="32" s="1"/>
  <c r="A105" i="32"/>
  <c r="D105" i="32"/>
  <c r="A18" i="32"/>
  <c r="D18" i="32"/>
  <c r="W120" i="32"/>
  <c r="AE120" i="32" a="1"/>
  <c r="AE120" i="32" s="1"/>
  <c r="Y120" i="32"/>
  <c r="Z120" i="32"/>
  <c r="AZ120" i="32" s="1"/>
  <c r="AB120" i="32"/>
  <c r="AA120" i="32"/>
  <c r="U120" i="32"/>
  <c r="D98" i="32"/>
  <c r="A98" i="32"/>
  <c r="D79" i="32"/>
  <c r="A79" i="32"/>
  <c r="D11" i="32"/>
  <c r="A11" i="32"/>
  <c r="AU28" i="32"/>
  <c r="D71" i="32"/>
  <c r="A71" i="32"/>
  <c r="A37" i="32"/>
  <c r="D37" i="32"/>
  <c r="V2" i="32"/>
  <c r="AY2" i="32" s="1"/>
  <c r="AE2" i="32" a="1"/>
  <c r="AE2" i="32" s="1"/>
  <c r="D25" i="31"/>
  <c r="A25" i="31"/>
  <c r="D75" i="31"/>
  <c r="D34" i="31"/>
  <c r="A34" i="31"/>
  <c r="A78" i="31"/>
  <c r="A106" i="31"/>
  <c r="Q77" i="31"/>
  <c r="BA77" i="31" s="1"/>
  <c r="BB77" i="31" s="1"/>
  <c r="Y77" i="31"/>
  <c r="V77" i="31"/>
  <c r="AY77" i="31" s="1"/>
  <c r="AA63" i="31"/>
  <c r="P63" i="31"/>
  <c r="U112" i="31"/>
  <c r="R112" i="31"/>
  <c r="AA112" i="31"/>
  <c r="Q112" i="31"/>
  <c r="BA112" i="31" s="1"/>
  <c r="BB112" i="31" s="1"/>
  <c r="Y112" i="31"/>
  <c r="P112" i="31"/>
  <c r="S112" i="31"/>
  <c r="AE112" i="31" a="1"/>
  <c r="AE112" i="31" s="1"/>
  <c r="S43" i="31"/>
  <c r="A82" i="31"/>
  <c r="D82" i="31"/>
  <c r="D79" i="31"/>
  <c r="A49" i="31"/>
  <c r="D49" i="31"/>
  <c r="A4" i="31"/>
  <c r="D4" i="31"/>
  <c r="AA31" i="31"/>
  <c r="D12" i="31"/>
  <c r="A12" i="31"/>
  <c r="D77" i="31"/>
  <c r="A77" i="31"/>
  <c r="AU62" i="31"/>
  <c r="Y32" i="31"/>
  <c r="AE32" i="31" a="1"/>
  <c r="AE32" i="31" s="1"/>
  <c r="AB32" i="31"/>
  <c r="U32" i="31"/>
  <c r="AA32" i="31"/>
  <c r="D26" i="31"/>
  <c r="D119" i="31"/>
  <c r="A119" i="31"/>
  <c r="Q103" i="31"/>
  <c r="BA103" i="31" s="1"/>
  <c r="AF103" i="31"/>
  <c r="S103" i="31"/>
  <c r="R103" i="31"/>
  <c r="AU60" i="31"/>
  <c r="A43" i="31"/>
  <c r="D43" i="31"/>
  <c r="P21" i="31"/>
  <c r="D7" i="31"/>
  <c r="A7" i="31"/>
  <c r="A86" i="31"/>
  <c r="D86" i="31"/>
  <c r="U76" i="31"/>
  <c r="S76" i="31"/>
  <c r="AA76" i="31"/>
  <c r="AE76" i="31" a="1"/>
  <c r="AE76" i="31" s="1"/>
  <c r="Y76" i="31"/>
  <c r="A84" i="31"/>
  <c r="D84" i="31"/>
  <c r="D120" i="31"/>
  <c r="A120" i="31"/>
  <c r="D13" i="31"/>
  <c r="A13" i="31"/>
  <c r="D121" i="31"/>
  <c r="A121" i="31"/>
  <c r="D116" i="31"/>
  <c r="A116" i="31"/>
  <c r="AB102" i="31"/>
  <c r="Z102" i="31"/>
  <c r="AZ102" i="31" s="1"/>
  <c r="A47" i="31"/>
  <c r="D47" i="31"/>
  <c r="W16" i="31"/>
  <c r="V16" i="31"/>
  <c r="AY16" i="31" s="1"/>
  <c r="A29" i="31"/>
  <c r="A41" i="31"/>
  <c r="D41" i="31"/>
  <c r="A114" i="31"/>
  <c r="D115" i="31"/>
  <c r="A115" i="31"/>
  <c r="AU45" i="31"/>
  <c r="D16" i="31"/>
  <c r="A16" i="31"/>
  <c r="A45" i="31"/>
  <c r="D45" i="31"/>
  <c r="D110" i="31"/>
  <c r="A110" i="31"/>
  <c r="D118" i="31"/>
  <c r="A118" i="31"/>
  <c r="D40" i="31"/>
  <c r="A40" i="31"/>
  <c r="A86" i="30"/>
  <c r="A84" i="30"/>
  <c r="D87" i="30"/>
  <c r="D36" i="30"/>
  <c r="A36" i="30"/>
  <c r="D121" i="30"/>
  <c r="A121" i="30"/>
  <c r="A129" i="30"/>
  <c r="D129" i="30"/>
  <c r="D114" i="30"/>
  <c r="A114" i="30"/>
  <c r="D91" i="30"/>
  <c r="A91" i="30"/>
  <c r="D122" i="30"/>
  <c r="A122" i="30"/>
  <c r="D118" i="30"/>
  <c r="A118" i="30"/>
  <c r="D123" i="30"/>
  <c r="A123" i="30"/>
  <c r="Y112" i="30"/>
  <c r="A119" i="30"/>
  <c r="D94" i="30"/>
  <c r="A94" i="30"/>
  <c r="D46" i="30"/>
  <c r="A46" i="30"/>
  <c r="D61" i="30"/>
  <c r="A61" i="30"/>
  <c r="D14" i="30"/>
  <c r="A14" i="30"/>
  <c r="D92" i="30"/>
  <c r="A92" i="30"/>
  <c r="D84" i="30"/>
  <c r="A59" i="30"/>
  <c r="D59" i="30"/>
  <c r="R15" i="30"/>
  <c r="P15" i="30"/>
  <c r="A31" i="30"/>
  <c r="D31" i="30"/>
  <c r="AS125" i="30"/>
  <c r="AF125" i="30" s="1"/>
  <c r="D2" i="30"/>
  <c r="A2" i="30"/>
  <c r="A26" i="30"/>
  <c r="D26" i="30"/>
  <c r="D82" i="30"/>
  <c r="A82" i="30"/>
  <c r="D117" i="30"/>
  <c r="D65" i="30"/>
  <c r="A65" i="30"/>
  <c r="A120" i="43"/>
  <c r="A85" i="43"/>
  <c r="D87" i="43"/>
  <c r="A114" i="43"/>
  <c r="A88" i="43"/>
  <c r="A121" i="43"/>
  <c r="D121" i="43"/>
  <c r="A91" i="42"/>
  <c r="D91" i="42"/>
  <c r="D98" i="41"/>
  <c r="D70" i="41"/>
  <c r="D102" i="41"/>
  <c r="A68" i="41"/>
  <c r="D100" i="41"/>
  <c r="D78" i="40"/>
  <c r="D80" i="40"/>
  <c r="A80" i="40"/>
  <c r="D110" i="40"/>
  <c r="A110" i="40"/>
  <c r="A116" i="39"/>
  <c r="D119" i="39"/>
  <c r="A95" i="37"/>
  <c r="D96" i="37"/>
  <c r="A90" i="37"/>
  <c r="D122" i="37"/>
  <c r="A128" i="37"/>
  <c r="D128" i="37"/>
  <c r="D73" i="36"/>
  <c r="A67" i="36"/>
  <c r="D99" i="36"/>
  <c r="D102" i="36"/>
  <c r="D68" i="36"/>
  <c r="A68" i="36"/>
  <c r="D66" i="36"/>
  <c r="D67" i="36"/>
  <c r="A81" i="35"/>
  <c r="D74" i="35"/>
  <c r="D78" i="35"/>
  <c r="A78" i="35"/>
  <c r="D85" i="34"/>
  <c r="D118" i="34"/>
  <c r="D119" i="34"/>
  <c r="A82" i="34"/>
  <c r="D82" i="34"/>
  <c r="D86" i="34"/>
  <c r="A86" i="34"/>
  <c r="A124" i="33"/>
  <c r="D122" i="33"/>
  <c r="D91" i="33"/>
  <c r="A90" i="33"/>
  <c r="A122" i="33"/>
  <c r="A91" i="33"/>
  <c r="D125" i="33"/>
  <c r="A125" i="33"/>
  <c r="D103" i="32"/>
  <c r="D72" i="32"/>
  <c r="A72" i="32"/>
  <c r="A103" i="32"/>
  <c r="D99" i="32"/>
  <c r="A99" i="32"/>
  <c r="A104" i="32"/>
  <c r="D104" i="32"/>
  <c r="A111" i="31"/>
  <c r="D78" i="31"/>
  <c r="A81" i="31"/>
  <c r="A75" i="31"/>
  <c r="A108" i="31"/>
  <c r="AF54" i="31"/>
  <c r="A107" i="31"/>
  <c r="D107" i="31"/>
  <c r="D97" i="30"/>
  <c r="A97" i="30"/>
  <c r="D86" i="30"/>
  <c r="D126" i="30"/>
  <c r="A88" i="30"/>
  <c r="D127" i="30"/>
  <c r="A96" i="30"/>
  <c r="D115" i="30"/>
  <c r="D128" i="30"/>
  <c r="D124" i="30"/>
  <c r="A87" i="43"/>
  <c r="A70" i="41"/>
  <c r="AF25" i="37"/>
  <c r="AF55" i="37"/>
  <c r="AF52" i="37"/>
  <c r="AF57" i="37"/>
  <c r="AF54" i="37"/>
  <c r="AF53" i="37"/>
  <c r="AF56" i="37"/>
  <c r="AF50" i="37"/>
  <c r="AF51" i="37"/>
  <c r="AF12" i="36"/>
  <c r="AF15" i="36"/>
  <c r="AF11" i="36"/>
  <c r="AF17" i="36"/>
  <c r="AF16" i="36"/>
  <c r="A102" i="36"/>
  <c r="AF14" i="36"/>
  <c r="AF13" i="36"/>
  <c r="AF10" i="36"/>
  <c r="AF54" i="35"/>
  <c r="AF56" i="35"/>
  <c r="AF10" i="34"/>
  <c r="AF17" i="34"/>
  <c r="AF14" i="34"/>
  <c r="AF15" i="34"/>
  <c r="AF16" i="34"/>
  <c r="AF13" i="34"/>
  <c r="AF12" i="34"/>
  <c r="AF11" i="34"/>
  <c r="AF54" i="33"/>
  <c r="AF53" i="33"/>
  <c r="AF56" i="33"/>
  <c r="AF52" i="33"/>
  <c r="AF57" i="33"/>
  <c r="AF55" i="33"/>
  <c r="AF51" i="33"/>
  <c r="D90" i="33"/>
  <c r="A128" i="33"/>
  <c r="D128" i="33"/>
  <c r="AF50" i="33"/>
  <c r="AF11" i="32"/>
  <c r="AF17" i="32"/>
  <c r="AF13" i="32"/>
  <c r="AF10" i="32"/>
  <c r="AF14" i="32"/>
  <c r="AF16" i="32"/>
  <c r="AF15" i="32"/>
  <c r="AF12" i="32"/>
  <c r="AF53" i="31"/>
  <c r="AF50" i="31"/>
  <c r="AF52" i="31"/>
  <c r="AF51" i="31"/>
  <c r="AF57" i="31"/>
  <c r="AF56" i="31"/>
  <c r="AF55" i="31"/>
  <c r="A115" i="30"/>
  <c r="D88" i="30"/>
  <c r="A127" i="30"/>
  <c r="D96" i="30"/>
  <c r="D85" i="30"/>
  <c r="A85" i="30"/>
  <c r="AF39" i="37"/>
  <c r="AF34" i="37"/>
  <c r="AF40" i="37"/>
  <c r="AF35" i="37"/>
  <c r="AF36" i="37"/>
  <c r="AF38" i="37"/>
  <c r="AF37" i="37"/>
  <c r="AF41" i="37"/>
  <c r="AF4" i="37"/>
  <c r="AF5" i="37"/>
  <c r="AF24" i="37"/>
  <c r="AF20" i="37"/>
  <c r="AF21" i="37"/>
  <c r="AF9" i="37"/>
  <c r="AF7" i="37"/>
  <c r="AF18" i="37"/>
  <c r="AF3" i="37"/>
  <c r="AF19" i="37"/>
  <c r="AF22" i="37"/>
  <c r="AF23" i="37"/>
  <c r="AF6" i="37"/>
  <c r="AF8" i="37"/>
  <c r="AF2" i="37"/>
  <c r="AF58" i="36"/>
  <c r="AF60" i="36"/>
  <c r="AF62" i="36"/>
  <c r="AF59" i="36"/>
  <c r="AF63" i="36"/>
  <c r="AF65" i="36"/>
  <c r="AF61" i="36"/>
  <c r="AF64" i="36"/>
  <c r="AF30" i="36"/>
  <c r="AF31" i="36"/>
  <c r="AF32" i="36"/>
  <c r="AF29" i="36"/>
  <c r="AF33" i="36"/>
  <c r="AF27" i="36"/>
  <c r="AF28" i="36"/>
  <c r="AF26" i="36"/>
  <c r="AF46" i="36"/>
  <c r="AF48" i="36"/>
  <c r="AF49" i="36"/>
  <c r="AF45" i="36"/>
  <c r="AF43" i="36"/>
  <c r="AF44" i="36"/>
  <c r="AF42" i="36"/>
  <c r="AF47" i="36"/>
  <c r="AF23" i="35"/>
  <c r="AF2" i="35"/>
  <c r="AF51" i="35"/>
  <c r="AF52" i="35"/>
  <c r="AF57" i="35"/>
  <c r="AF53" i="35"/>
  <c r="AF50" i="35"/>
  <c r="AF55" i="35"/>
  <c r="AF63" i="34"/>
  <c r="AF62" i="34"/>
  <c r="AF60" i="34"/>
  <c r="AF61" i="34"/>
  <c r="AF59" i="34"/>
  <c r="AF58" i="34"/>
  <c r="AF65" i="34"/>
  <c r="AF64" i="34"/>
  <c r="AF48" i="34"/>
  <c r="AF49" i="34"/>
  <c r="AF45" i="34"/>
  <c r="AF46" i="34"/>
  <c r="AF47" i="34"/>
  <c r="AF43" i="34"/>
  <c r="AF42" i="34"/>
  <c r="AF44" i="34"/>
  <c r="AF27" i="34"/>
  <c r="AF29" i="34"/>
  <c r="AF30" i="34"/>
  <c r="AF28" i="34"/>
  <c r="AF31" i="34"/>
  <c r="AF33" i="34"/>
  <c r="AF32" i="34"/>
  <c r="AF26" i="34"/>
  <c r="AF37" i="33"/>
  <c r="AF39" i="33"/>
  <c r="AF40" i="33"/>
  <c r="AF35" i="33"/>
  <c r="AF34" i="33"/>
  <c r="AF38" i="33"/>
  <c r="AF36" i="33"/>
  <c r="AF41" i="33"/>
  <c r="AF3" i="33"/>
  <c r="AF8" i="33"/>
  <c r="AF20" i="33"/>
  <c r="AF24" i="33"/>
  <c r="AF19" i="33"/>
  <c r="AF18" i="33"/>
  <c r="AF9" i="33"/>
  <c r="AF25" i="33"/>
  <c r="AF4" i="33"/>
  <c r="AF22" i="33"/>
  <c r="AF21" i="33"/>
  <c r="AF6" i="33"/>
  <c r="AF23" i="33"/>
  <c r="AF5" i="33"/>
  <c r="AF7" i="33"/>
  <c r="AF2" i="33"/>
  <c r="AF27" i="32"/>
  <c r="AF30" i="32"/>
  <c r="AF32" i="32"/>
  <c r="AF29" i="32"/>
  <c r="AF33" i="32"/>
  <c r="AF28" i="32"/>
  <c r="AF31" i="32"/>
  <c r="AF26" i="32"/>
  <c r="AF62" i="32"/>
  <c r="AF65" i="32"/>
  <c r="AF59" i="32"/>
  <c r="AF61" i="32"/>
  <c r="AF64" i="32"/>
  <c r="AF60" i="32"/>
  <c r="AF63" i="32"/>
  <c r="AF58" i="32"/>
  <c r="AF42" i="32"/>
  <c r="AF48" i="32"/>
  <c r="AF47" i="32"/>
  <c r="AF44" i="32"/>
  <c r="AF49" i="32"/>
  <c r="AF43" i="32"/>
  <c r="AF46" i="32"/>
  <c r="AF45" i="32"/>
  <c r="AF34" i="31"/>
  <c r="AF40" i="31"/>
  <c r="AF37" i="31"/>
  <c r="AF35" i="31"/>
  <c r="AF41" i="31"/>
  <c r="AF38" i="31"/>
  <c r="AF36" i="31"/>
  <c r="AF39" i="31"/>
  <c r="AF20" i="31"/>
  <c r="AF25" i="31"/>
  <c r="AF6" i="31"/>
  <c r="AF9" i="31"/>
  <c r="AF3" i="31"/>
  <c r="AF23" i="31"/>
  <c r="AF22" i="31"/>
  <c r="AF21" i="31"/>
  <c r="AF24" i="31"/>
  <c r="AF8" i="31"/>
  <c r="AF5" i="31"/>
  <c r="AF19" i="31"/>
  <c r="AF18" i="31"/>
  <c r="AF7" i="31"/>
  <c r="AF36" i="35"/>
  <c r="AF41" i="35"/>
  <c r="AF39" i="35"/>
  <c r="AF40" i="35"/>
  <c r="AF35" i="35"/>
  <c r="AF34" i="35"/>
  <c r="AF38" i="35"/>
  <c r="AF37" i="35"/>
  <c r="AF6" i="35"/>
  <c r="AF4" i="35"/>
  <c r="AF21" i="35"/>
  <c r="AF8" i="35"/>
  <c r="AF22" i="35"/>
  <c r="AF24" i="35"/>
  <c r="AF20" i="35"/>
  <c r="AF5" i="35"/>
  <c r="AF18" i="35"/>
  <c r="AF7" i="35"/>
  <c r="AF25" i="35"/>
  <c r="AF19" i="35"/>
  <c r="AF9" i="35"/>
  <c r="AF3" i="35"/>
  <c r="L37" i="59"/>
  <c r="N55" i="59"/>
  <c r="L122" i="59"/>
  <c r="A59" i="59"/>
  <c r="D85" i="59"/>
  <c r="D117" i="59"/>
  <c r="D4" i="59"/>
  <c r="A51" i="59"/>
  <c r="D2" i="59"/>
  <c r="S2" i="59"/>
  <c r="M4" i="59"/>
  <c r="L4" i="59"/>
  <c r="AH28" i="59"/>
  <c r="F28" i="59"/>
  <c r="G28" i="59" s="1"/>
  <c r="Q28" i="59" s="1"/>
  <c r="BA28" i="59" s="1"/>
  <c r="BB28" i="59" s="1"/>
  <c r="N85" i="59"/>
  <c r="M85" i="59"/>
  <c r="L85" i="59"/>
  <c r="M3" i="59"/>
  <c r="F7" i="59"/>
  <c r="G7" i="59" s="1"/>
  <c r="D40" i="59"/>
  <c r="A24" i="59"/>
  <c r="AH15" i="59"/>
  <c r="F15" i="59"/>
  <c r="G15" i="59" s="1"/>
  <c r="D22" i="59"/>
  <c r="A22" i="59"/>
  <c r="L6" i="59"/>
  <c r="D13" i="59"/>
  <c r="A13" i="59"/>
  <c r="AH20" i="59"/>
  <c r="AH39" i="59"/>
  <c r="F39" i="59"/>
  <c r="G39" i="59"/>
  <c r="W39" i="59" s="1"/>
  <c r="M60" i="59"/>
  <c r="AH2" i="59"/>
  <c r="D36" i="59"/>
  <c r="AH22" i="59"/>
  <c r="L21" i="59"/>
  <c r="L78" i="59"/>
  <c r="Z78" i="59"/>
  <c r="AZ78" i="59" s="1"/>
  <c r="N21" i="59"/>
  <c r="Z31" i="59"/>
  <c r="AZ31" i="59" s="1"/>
  <c r="Y31" i="59"/>
  <c r="AU31" i="59"/>
  <c r="AB31" i="59"/>
  <c r="N38" i="59"/>
  <c r="M38" i="59"/>
  <c r="AG38" i="59" s="1"/>
  <c r="L38" i="59"/>
  <c r="P36" i="59"/>
  <c r="A37" i="59"/>
  <c r="Q36" i="59"/>
  <c r="BA36" i="59" s="1"/>
  <c r="M45" i="59"/>
  <c r="AS100" i="59"/>
  <c r="AF100" i="59" s="1"/>
  <c r="A43" i="59"/>
  <c r="AH47" i="59"/>
  <c r="L62" i="59"/>
  <c r="M30" i="59"/>
  <c r="M39" i="59"/>
  <c r="AG39" i="59" s="1"/>
  <c r="M42" i="59"/>
  <c r="L64" i="59"/>
  <c r="AU52" i="59"/>
  <c r="S52" i="59"/>
  <c r="R52" i="59"/>
  <c r="Q52" i="59"/>
  <c r="BA52" i="59" s="1"/>
  <c r="P52" i="59"/>
  <c r="AU36" i="59"/>
  <c r="W60" i="59"/>
  <c r="AH63" i="59"/>
  <c r="F84" i="59"/>
  <c r="G84" i="59" s="1"/>
  <c r="AS84" i="59" s="1"/>
  <c r="AF84" i="59" s="1"/>
  <c r="AS70" i="59"/>
  <c r="AF70" i="59" s="1"/>
  <c r="L71" i="59"/>
  <c r="F77" i="59"/>
  <c r="G77" i="59" s="1"/>
  <c r="N71" i="59"/>
  <c r="F81" i="59"/>
  <c r="G81" i="59" s="1"/>
  <c r="AB81" i="59" s="1"/>
  <c r="N82" i="59"/>
  <c r="M82" i="59"/>
  <c r="L82" i="59"/>
  <c r="N86" i="59"/>
  <c r="L75" i="59"/>
  <c r="P80" i="59"/>
  <c r="AS103" i="59"/>
  <c r="AF103" i="59" s="1"/>
  <c r="F88" i="59"/>
  <c r="G88" i="59" s="1"/>
  <c r="Z88" i="59" s="1"/>
  <c r="AZ88" i="59" s="1"/>
  <c r="P98" i="59"/>
  <c r="F90" i="59"/>
  <c r="G90" i="59" s="1"/>
  <c r="P90" i="59" s="1"/>
  <c r="P100" i="59"/>
  <c r="V78" i="59"/>
  <c r="AY78" i="59" s="1"/>
  <c r="S103" i="59"/>
  <c r="P103" i="59"/>
  <c r="AB103" i="59"/>
  <c r="R103" i="59"/>
  <c r="Q103" i="59"/>
  <c r="BA103" i="59" s="1"/>
  <c r="F107" i="59"/>
  <c r="G107" i="59" s="1"/>
  <c r="N107" i="59"/>
  <c r="M107" i="59"/>
  <c r="N87" i="59"/>
  <c r="M117" i="59"/>
  <c r="L117" i="59"/>
  <c r="N117" i="59"/>
  <c r="M125" i="59"/>
  <c r="N111" i="59"/>
  <c r="M111" i="59"/>
  <c r="L111" i="59"/>
  <c r="N110" i="59"/>
  <c r="N124" i="59"/>
  <c r="M124" i="59"/>
  <c r="AE125" i="59" a="1"/>
  <c r="AE125" i="59" s="1"/>
  <c r="D118" i="59"/>
  <c r="A118" i="59"/>
  <c r="F120" i="59"/>
  <c r="G120" i="59"/>
  <c r="Q120" i="59" s="1"/>
  <c r="BA120" i="59" s="1"/>
  <c r="Y128" i="59"/>
  <c r="Z118" i="59"/>
  <c r="AZ118" i="59" s="1"/>
  <c r="M120" i="59"/>
  <c r="L120" i="59"/>
  <c r="W128" i="59"/>
  <c r="AE128" i="59" a="1"/>
  <c r="AE128" i="59" s="1"/>
  <c r="U128" i="59"/>
  <c r="AB128" i="59"/>
  <c r="AA128" i="59"/>
  <c r="Z122" i="59"/>
  <c r="AZ122" i="59" s="1"/>
  <c r="AA122" i="59"/>
  <c r="R122" i="59"/>
  <c r="AB122" i="59"/>
  <c r="N88" i="58"/>
  <c r="M88" i="58"/>
  <c r="L88" i="58"/>
  <c r="N72" i="58"/>
  <c r="L72" i="58"/>
  <c r="N64" i="58"/>
  <c r="M64" i="58"/>
  <c r="AG64" i="58" s="1"/>
  <c r="L64" i="58"/>
  <c r="N48" i="58"/>
  <c r="M48" i="58"/>
  <c r="L48" i="58"/>
  <c r="L40" i="58"/>
  <c r="N40" i="58"/>
  <c r="M40" i="58"/>
  <c r="M24" i="58"/>
  <c r="L24" i="58"/>
  <c r="N24" i="58"/>
  <c r="N109" i="58"/>
  <c r="N25" i="58"/>
  <c r="L79" i="58"/>
  <c r="M49" i="58"/>
  <c r="M109" i="58"/>
  <c r="Y113" i="58"/>
  <c r="S113" i="58"/>
  <c r="D129" i="58"/>
  <c r="A18" i="58"/>
  <c r="A10" i="58"/>
  <c r="A16" i="58"/>
  <c r="A94" i="58"/>
  <c r="D59" i="58"/>
  <c r="D125" i="58"/>
  <c r="A15" i="58"/>
  <c r="A29" i="58"/>
  <c r="AU10" i="58"/>
  <c r="AU17" i="58"/>
  <c r="L10" i="58"/>
  <c r="N10" i="58"/>
  <c r="D12" i="58"/>
  <c r="A12" i="58"/>
  <c r="D4" i="58"/>
  <c r="A4" i="58"/>
  <c r="A7" i="58"/>
  <c r="D7" i="58"/>
  <c r="A13" i="58"/>
  <c r="D13" i="58"/>
  <c r="L14" i="58"/>
  <c r="N3" i="58"/>
  <c r="L3" i="58"/>
  <c r="D21" i="58"/>
  <c r="A21" i="58"/>
  <c r="AH12" i="58"/>
  <c r="AA14" i="58"/>
  <c r="S28" i="58"/>
  <c r="R28" i="58"/>
  <c r="Q28" i="58"/>
  <c r="BA28" i="58" s="1"/>
  <c r="AU28" i="58"/>
  <c r="P28" i="58"/>
  <c r="V28" i="58"/>
  <c r="AY28" i="58" s="1"/>
  <c r="F4" i="58"/>
  <c r="G4" i="58" s="1"/>
  <c r="Q4" i="58" s="1"/>
  <c r="BA4" i="58" s="1"/>
  <c r="BB4" i="58" s="1"/>
  <c r="AH4" i="58"/>
  <c r="L8" i="58"/>
  <c r="D10" i="58"/>
  <c r="F12" i="58"/>
  <c r="G12" i="58" s="1"/>
  <c r="AU14" i="58"/>
  <c r="M17" i="58"/>
  <c r="D34" i="58"/>
  <c r="A34" i="58"/>
  <c r="A3" i="58"/>
  <c r="M8" i="58"/>
  <c r="A11" i="58"/>
  <c r="F13" i="58"/>
  <c r="G13" i="58" s="1"/>
  <c r="AH22" i="58"/>
  <c r="F22" i="58"/>
  <c r="G22" i="58" s="1"/>
  <c r="AU22" i="58" s="1"/>
  <c r="AH2" i="58"/>
  <c r="F5" i="58"/>
  <c r="G5" i="58" s="1"/>
  <c r="Y5" i="58" s="1"/>
  <c r="A9" i="58"/>
  <c r="L9" i="58"/>
  <c r="A14" i="58"/>
  <c r="Y14" i="58"/>
  <c r="L16" i="58"/>
  <c r="D33" i="58"/>
  <c r="A33" i="58"/>
  <c r="Y6" i="58"/>
  <c r="N16" i="58"/>
  <c r="R26" i="58"/>
  <c r="F3" i="58"/>
  <c r="G3" i="58" s="1"/>
  <c r="AA3" i="58" s="1"/>
  <c r="L7" i="58"/>
  <c r="AH13" i="58"/>
  <c r="P14" i="58"/>
  <c r="F20" i="58"/>
  <c r="G20" i="58" s="1"/>
  <c r="N23" i="58"/>
  <c r="L23" i="58"/>
  <c r="S27" i="58"/>
  <c r="Q27" i="58"/>
  <c r="BA27" i="58" s="1"/>
  <c r="AH30" i="58"/>
  <c r="F30" i="58"/>
  <c r="G30" i="58" s="1"/>
  <c r="R14" i="58"/>
  <c r="M23" i="58"/>
  <c r="M26" i="58"/>
  <c r="N26" i="58"/>
  <c r="AH16" i="58"/>
  <c r="D25" i="58"/>
  <c r="F29" i="58"/>
  <c r="G29" i="58"/>
  <c r="AH25" i="58"/>
  <c r="AB36" i="58"/>
  <c r="Y36" i="58"/>
  <c r="W36" i="58"/>
  <c r="A40" i="58"/>
  <c r="D40" i="58"/>
  <c r="N39" i="58"/>
  <c r="M39" i="58"/>
  <c r="L39" i="58"/>
  <c r="AH33" i="58"/>
  <c r="AH27" i="58"/>
  <c r="L31" i="58"/>
  <c r="N27" i="58"/>
  <c r="N31" i="58"/>
  <c r="N38" i="58"/>
  <c r="L38" i="58"/>
  <c r="N41" i="58"/>
  <c r="M41" i="58"/>
  <c r="L47" i="58"/>
  <c r="N47" i="58"/>
  <c r="AH52" i="58"/>
  <c r="F52" i="58"/>
  <c r="G52" i="58" s="1"/>
  <c r="F37" i="58"/>
  <c r="G37" i="58" s="1"/>
  <c r="D43" i="58"/>
  <c r="A43" i="58"/>
  <c r="N56" i="58"/>
  <c r="M56" i="58"/>
  <c r="L56" i="58"/>
  <c r="AH39" i="58"/>
  <c r="L42" i="58"/>
  <c r="D45" i="58"/>
  <c r="A45" i="58"/>
  <c r="D38" i="58"/>
  <c r="A38" i="58"/>
  <c r="D60" i="58"/>
  <c r="A60" i="58"/>
  <c r="D41" i="58"/>
  <c r="A41" i="58"/>
  <c r="M54" i="58"/>
  <c r="N54" i="58"/>
  <c r="L54" i="58"/>
  <c r="P62" i="58"/>
  <c r="W62" i="58"/>
  <c r="R62" i="58"/>
  <c r="N65" i="58"/>
  <c r="D49" i="58"/>
  <c r="AH54" i="58"/>
  <c r="F54" i="58"/>
  <c r="G54" i="58" s="1"/>
  <c r="AA54" i="58" s="1"/>
  <c r="AH57" i="58"/>
  <c r="AH44" i="58"/>
  <c r="F51" i="58"/>
  <c r="G51" i="58" s="1"/>
  <c r="W51" i="58" s="1"/>
  <c r="M62" i="58"/>
  <c r="AG62" i="58"/>
  <c r="L62" i="58"/>
  <c r="F49" i="58"/>
  <c r="G49" i="58"/>
  <c r="N62" i="58"/>
  <c r="AH53" i="58"/>
  <c r="F53" i="58"/>
  <c r="G53" i="58" s="1"/>
  <c r="AA53" i="58" s="1"/>
  <c r="L57" i="58"/>
  <c r="F63" i="58"/>
  <c r="G63" i="58" s="1"/>
  <c r="A65" i="58"/>
  <c r="D65" i="58"/>
  <c r="Y69" i="58"/>
  <c r="W69" i="58"/>
  <c r="AH55" i="58"/>
  <c r="F55" i="58"/>
  <c r="G55" i="58" s="1"/>
  <c r="Z55" i="58" s="1"/>
  <c r="AZ55" i="58" s="1"/>
  <c r="N63" i="58"/>
  <c r="L63" i="58"/>
  <c r="L66" i="58"/>
  <c r="N66" i="58"/>
  <c r="N80" i="58"/>
  <c r="M80" i="58"/>
  <c r="L80" i="58"/>
  <c r="AS113" i="58"/>
  <c r="AF113" i="58" s="1"/>
  <c r="F82" i="58"/>
  <c r="G82" i="58" s="1"/>
  <c r="AA82" i="58" s="1"/>
  <c r="M72" i="58"/>
  <c r="F76" i="58"/>
  <c r="G76" i="58" s="1"/>
  <c r="AE84" i="58" a="1"/>
  <c r="AE84" i="58" s="1"/>
  <c r="Z84" i="58"/>
  <c r="AZ84" i="58" s="1"/>
  <c r="M96" i="58"/>
  <c r="N96" i="58"/>
  <c r="L96" i="58"/>
  <c r="L82" i="58"/>
  <c r="N82" i="58"/>
  <c r="M82" i="58"/>
  <c r="N95" i="58"/>
  <c r="M95" i="58"/>
  <c r="L95" i="58"/>
  <c r="F77" i="58"/>
  <c r="G77" i="58" s="1"/>
  <c r="R77" i="58" s="1"/>
  <c r="M94" i="58"/>
  <c r="L94" i="58"/>
  <c r="M81" i="58"/>
  <c r="L81" i="58"/>
  <c r="F86" i="58"/>
  <c r="G86" i="58" s="1"/>
  <c r="A97" i="58"/>
  <c r="D97" i="58"/>
  <c r="F98" i="58"/>
  <c r="G98" i="58" s="1"/>
  <c r="W98" i="58" s="1"/>
  <c r="AE103" i="58" a="1"/>
  <c r="AE103" i="58" s="1"/>
  <c r="D90" i="58"/>
  <c r="A90" i="58"/>
  <c r="W83" i="58"/>
  <c r="M86" i="58"/>
  <c r="L87" i="58"/>
  <c r="D95" i="58"/>
  <c r="A95" i="58"/>
  <c r="Z101" i="58"/>
  <c r="AZ101" i="58" s="1"/>
  <c r="M104" i="58"/>
  <c r="N104" i="58"/>
  <c r="L104" i="58"/>
  <c r="F107" i="58"/>
  <c r="G107" i="58" s="1"/>
  <c r="N90" i="58"/>
  <c r="L90" i="58"/>
  <c r="N101" i="58"/>
  <c r="M101" i="58"/>
  <c r="L101" i="58"/>
  <c r="F127" i="58"/>
  <c r="G127" i="58" s="1"/>
  <c r="V127" i="58" s="1"/>
  <c r="AY127" i="58" s="1"/>
  <c r="Q108" i="58"/>
  <c r="BA108" i="58" s="1"/>
  <c r="S108" i="58"/>
  <c r="N123" i="58"/>
  <c r="M123" i="58"/>
  <c r="L123" i="58"/>
  <c r="AB103" i="58"/>
  <c r="R103" i="58"/>
  <c r="M111" i="58"/>
  <c r="N111" i="58"/>
  <c r="F112" i="58"/>
  <c r="G112" i="58" s="1"/>
  <c r="F96" i="58"/>
  <c r="G96" i="58" s="1"/>
  <c r="S96" i="58" s="1"/>
  <c r="L102" i="58"/>
  <c r="V103" i="58"/>
  <c r="AY103" i="58" s="1"/>
  <c r="L111" i="58"/>
  <c r="M102" i="58"/>
  <c r="N117" i="58"/>
  <c r="M117" i="58"/>
  <c r="L117" i="58"/>
  <c r="AB117" i="58"/>
  <c r="L103" i="58"/>
  <c r="R108" i="58"/>
  <c r="N125" i="58"/>
  <c r="M125" i="58"/>
  <c r="L125" i="58"/>
  <c r="N127" i="58"/>
  <c r="M127" i="58"/>
  <c r="L127" i="58"/>
  <c r="M112" i="58"/>
  <c r="L112" i="58"/>
  <c r="F120" i="58"/>
  <c r="G120" i="58" s="1"/>
  <c r="W120" i="58" s="1"/>
  <c r="AS108" i="58"/>
  <c r="AF108" i="58" s="1"/>
  <c r="N112" i="58"/>
  <c r="A123" i="58"/>
  <c r="F128" i="58"/>
  <c r="G128" i="58" s="1"/>
  <c r="F111" i="58"/>
  <c r="G111" i="58"/>
  <c r="V111" i="58" s="1"/>
  <c r="AY111" i="58" s="1"/>
  <c r="F119" i="58"/>
  <c r="G119" i="58" s="1"/>
  <c r="V119" i="58" s="1"/>
  <c r="AY119" i="58" s="1"/>
  <c r="M113" i="58"/>
  <c r="F116" i="58"/>
  <c r="G116" i="58" s="1"/>
  <c r="AA117" i="58"/>
  <c r="Q117" i="58"/>
  <c r="BA117" i="58" s="1"/>
  <c r="BB117" i="58" s="1"/>
  <c r="Z117" i="58"/>
  <c r="AZ117" i="58" s="1"/>
  <c r="P117" i="58"/>
  <c r="Y117" i="58"/>
  <c r="W117" i="58"/>
  <c r="AE117" i="58" a="1"/>
  <c r="AE117" i="58" s="1"/>
  <c r="V117" i="58"/>
  <c r="AY117" i="58" s="1"/>
  <c r="U117" i="58"/>
  <c r="Z113" i="58"/>
  <c r="AZ113" i="58" s="1"/>
  <c r="Q113" i="58"/>
  <c r="BA113" i="58" s="1"/>
  <c r="A126" i="58"/>
  <c r="M119" i="58"/>
  <c r="V113" i="58"/>
  <c r="AY113" i="58" s="1"/>
  <c r="L129" i="57"/>
  <c r="M129" i="57"/>
  <c r="D49" i="57"/>
  <c r="A49" i="57"/>
  <c r="AU33" i="57"/>
  <c r="A15" i="57"/>
  <c r="D22" i="57"/>
  <c r="D68" i="57"/>
  <c r="D98" i="57"/>
  <c r="A11" i="57"/>
  <c r="F65" i="57"/>
  <c r="G65" i="57" s="1"/>
  <c r="AA65" i="57" s="1"/>
  <c r="A34" i="57"/>
  <c r="BC34" i="57" s="1"/>
  <c r="AH25" i="57"/>
  <c r="A32" i="57"/>
  <c r="AH34" i="57"/>
  <c r="A50" i="57"/>
  <c r="BC50" i="57" s="1"/>
  <c r="A31" i="57"/>
  <c r="P94" i="57"/>
  <c r="AE93" i="57" a="1"/>
  <c r="AE93" i="57" s="1"/>
  <c r="AF69" i="57"/>
  <c r="A4" i="57"/>
  <c r="D4" i="57"/>
  <c r="N10" i="57"/>
  <c r="AH17" i="57"/>
  <c r="F17" i="57"/>
  <c r="G17" i="57"/>
  <c r="AU17" i="57" s="1"/>
  <c r="D52" i="57"/>
  <c r="A52" i="57"/>
  <c r="A2" i="57"/>
  <c r="BC2" i="57" s="1"/>
  <c r="D34" i="57"/>
  <c r="D38" i="57"/>
  <c r="A38" i="57"/>
  <c r="R40" i="57"/>
  <c r="M14" i="57"/>
  <c r="D25" i="57"/>
  <c r="A25" i="57"/>
  <c r="P50" i="57"/>
  <c r="AH10" i="57"/>
  <c r="F10" i="57"/>
  <c r="G10" i="57" s="1"/>
  <c r="AA10" i="57" s="1"/>
  <c r="D12" i="57"/>
  <c r="A14" i="57"/>
  <c r="D14" i="57"/>
  <c r="AU63" i="57"/>
  <c r="D23" i="57"/>
  <c r="A23" i="57"/>
  <c r="D8" i="57"/>
  <c r="A8" i="57"/>
  <c r="F18" i="57"/>
  <c r="G18" i="57" s="1"/>
  <c r="AB33" i="57"/>
  <c r="A7" i="57"/>
  <c r="F9" i="57"/>
  <c r="G9" i="57" s="1"/>
  <c r="R9" i="57" s="1"/>
  <c r="Z33" i="57"/>
  <c r="AZ33" i="57" s="1"/>
  <c r="Y33" i="57"/>
  <c r="U33" i="57"/>
  <c r="AE33" i="57" a="1"/>
  <c r="AE33" i="57" s="1"/>
  <c r="AA33" i="57"/>
  <c r="W33" i="57"/>
  <c r="AE48" i="57" a="1"/>
  <c r="AE48" i="57" s="1"/>
  <c r="AU48" i="57"/>
  <c r="U48" i="57"/>
  <c r="L50" i="57"/>
  <c r="M50" i="57"/>
  <c r="D53" i="57"/>
  <c r="A53" i="57"/>
  <c r="F36" i="57"/>
  <c r="G36" i="57" s="1"/>
  <c r="Z36" i="57" s="1"/>
  <c r="AZ36" i="57" s="1"/>
  <c r="D40" i="57"/>
  <c r="A40" i="57"/>
  <c r="D47" i="57"/>
  <c r="A47" i="57"/>
  <c r="M29" i="57"/>
  <c r="AH36" i="57"/>
  <c r="L43" i="57"/>
  <c r="AE64" i="57" a="1"/>
  <c r="AE64" i="57" s="1"/>
  <c r="U64" i="57"/>
  <c r="S72" i="57"/>
  <c r="AH27" i="57"/>
  <c r="AH44" i="57"/>
  <c r="F44" i="57"/>
  <c r="G44" i="57" s="1"/>
  <c r="Y44" i="57" s="1"/>
  <c r="N53" i="57"/>
  <c r="N64" i="57"/>
  <c r="L64" i="57"/>
  <c r="AG64" i="57"/>
  <c r="N40" i="57"/>
  <c r="M40" i="57"/>
  <c r="AG40" i="57" s="1"/>
  <c r="D62" i="57"/>
  <c r="A62" i="57"/>
  <c r="AF66" i="57"/>
  <c r="D50" i="57"/>
  <c r="D58" i="57"/>
  <c r="A58" i="57"/>
  <c r="BC58" i="57" s="1"/>
  <c r="D70" i="57"/>
  <c r="A70" i="57"/>
  <c r="N74" i="57"/>
  <c r="M74" i="57"/>
  <c r="L74" i="57"/>
  <c r="N75" i="57"/>
  <c r="D61" i="57"/>
  <c r="A61" i="57"/>
  <c r="D65" i="57"/>
  <c r="A65" i="57"/>
  <c r="AF68" i="57"/>
  <c r="A72" i="57"/>
  <c r="D72" i="57"/>
  <c r="D55" i="57"/>
  <c r="A55" i="57"/>
  <c r="D57" i="57"/>
  <c r="A57" i="57"/>
  <c r="F75" i="57"/>
  <c r="G75" i="57" s="1"/>
  <c r="W75" i="57" s="1"/>
  <c r="N81" i="57"/>
  <c r="M81" i="57"/>
  <c r="L81" i="57"/>
  <c r="AH40" i="57"/>
  <c r="Q70" i="57"/>
  <c r="BA70" i="57" s="1"/>
  <c r="L72" i="57"/>
  <c r="D54" i="57"/>
  <c r="A54" i="57"/>
  <c r="D59" i="57"/>
  <c r="A59" i="57"/>
  <c r="L61" i="57"/>
  <c r="D63" i="57"/>
  <c r="A63" i="57"/>
  <c r="AA93" i="57"/>
  <c r="W93" i="57"/>
  <c r="AH41" i="57"/>
  <c r="AH49" i="57"/>
  <c r="F49" i="57"/>
  <c r="G49" i="57" s="1"/>
  <c r="Z49" i="57" s="1"/>
  <c r="AZ49" i="57" s="1"/>
  <c r="D51" i="57"/>
  <c r="A51" i="57"/>
  <c r="AG63" i="57"/>
  <c r="AG65" i="57"/>
  <c r="M69" i="57"/>
  <c r="L69" i="57"/>
  <c r="D56" i="57"/>
  <c r="A56" i="57"/>
  <c r="N58" i="57"/>
  <c r="L58" i="57"/>
  <c r="D60" i="57"/>
  <c r="A60" i="57"/>
  <c r="D64" i="57"/>
  <c r="A64" i="57"/>
  <c r="M66" i="57"/>
  <c r="L66" i="57"/>
  <c r="P70" i="57"/>
  <c r="AF70" i="57"/>
  <c r="AF67" i="57"/>
  <c r="F71" i="57"/>
  <c r="G71" i="57" s="1"/>
  <c r="F79" i="57"/>
  <c r="G79" i="57" s="1"/>
  <c r="S85" i="57"/>
  <c r="P85" i="57"/>
  <c r="AA85" i="57"/>
  <c r="Y85" i="57"/>
  <c r="AS85" i="57"/>
  <c r="AF85" i="57" s="1"/>
  <c r="AF72" i="57"/>
  <c r="F87" i="57"/>
  <c r="G87" i="57" s="1"/>
  <c r="P87" i="57" s="1"/>
  <c r="N89" i="57"/>
  <c r="M89" i="57"/>
  <c r="M105" i="57"/>
  <c r="N105" i="57"/>
  <c r="L105" i="57"/>
  <c r="A102" i="57"/>
  <c r="D102" i="57"/>
  <c r="Q102" i="57"/>
  <c r="BA102" i="57" s="1"/>
  <c r="R102" i="57"/>
  <c r="D105" i="57"/>
  <c r="A105" i="57"/>
  <c r="U93" i="57"/>
  <c r="AB93" i="57"/>
  <c r="Z93" i="57"/>
  <c r="AZ93" i="57" s="1"/>
  <c r="Y93" i="57"/>
  <c r="S93" i="57"/>
  <c r="D99" i="57"/>
  <c r="A99" i="57"/>
  <c r="F101" i="57"/>
  <c r="G101" i="57" s="1"/>
  <c r="A103" i="57"/>
  <c r="D103" i="57"/>
  <c r="AB94" i="57"/>
  <c r="M120" i="57"/>
  <c r="N108" i="57"/>
  <c r="F110" i="57"/>
  <c r="G110" i="57" s="1"/>
  <c r="N112" i="57"/>
  <c r="L112" i="57"/>
  <c r="D100" i="57"/>
  <c r="M112" i="57"/>
  <c r="F113" i="57"/>
  <c r="G113" i="57" s="1"/>
  <c r="U94" i="57"/>
  <c r="F117" i="57"/>
  <c r="G117" i="57" s="1"/>
  <c r="L121" i="57"/>
  <c r="N121" i="57"/>
  <c r="M121" i="57"/>
  <c r="M117" i="57"/>
  <c r="L117" i="57"/>
  <c r="L113" i="57"/>
  <c r="N113" i="57"/>
  <c r="F127" i="57"/>
  <c r="G127" i="57" s="1"/>
  <c r="W127" i="57" s="1"/>
  <c r="M128" i="57"/>
  <c r="L128" i="57"/>
  <c r="N129" i="57"/>
  <c r="L81" i="56"/>
  <c r="L9" i="56"/>
  <c r="N9" i="56"/>
  <c r="M9" i="56"/>
  <c r="M128" i="56"/>
  <c r="N128" i="56"/>
  <c r="N96" i="56"/>
  <c r="M16" i="56"/>
  <c r="N16" i="56"/>
  <c r="L16" i="56"/>
  <c r="L121" i="56"/>
  <c r="M121" i="56"/>
  <c r="N121" i="56"/>
  <c r="L17" i="56"/>
  <c r="N17" i="56"/>
  <c r="M17" i="56"/>
  <c r="M41" i="56"/>
  <c r="L41" i="56"/>
  <c r="N41" i="56"/>
  <c r="N91" i="56"/>
  <c r="N120" i="56"/>
  <c r="L7" i="56"/>
  <c r="Y17" i="56"/>
  <c r="N26" i="56"/>
  <c r="M82" i="56"/>
  <c r="M109" i="56"/>
  <c r="L78" i="56"/>
  <c r="A74" i="56"/>
  <c r="D74" i="56"/>
  <c r="U33" i="56"/>
  <c r="D10" i="56"/>
  <c r="AH34" i="56"/>
  <c r="A40" i="56"/>
  <c r="D60" i="56"/>
  <c r="F74" i="56"/>
  <c r="G74" i="56" s="1"/>
  <c r="AS74" i="56" s="1"/>
  <c r="AF74" i="56" s="1"/>
  <c r="D106" i="56"/>
  <c r="D112" i="56"/>
  <c r="AH10" i="56"/>
  <c r="A7" i="56"/>
  <c r="AH26" i="56"/>
  <c r="A32" i="56"/>
  <c r="U32" i="56"/>
  <c r="A38" i="56"/>
  <c r="A64" i="56"/>
  <c r="W32" i="56"/>
  <c r="D22" i="56"/>
  <c r="Y32" i="56"/>
  <c r="D44" i="56"/>
  <c r="D54" i="56"/>
  <c r="D109" i="56"/>
  <c r="AG66" i="56"/>
  <c r="W97" i="56"/>
  <c r="D25" i="56"/>
  <c r="A34" i="56"/>
  <c r="A6" i="56"/>
  <c r="D6" i="56"/>
  <c r="D12" i="56"/>
  <c r="A12" i="56"/>
  <c r="D11" i="56"/>
  <c r="A11" i="56"/>
  <c r="D4" i="56"/>
  <c r="A4" i="56"/>
  <c r="L11" i="56"/>
  <c r="AA2" i="56"/>
  <c r="Z2" i="56"/>
  <c r="AZ2" i="56" s="1"/>
  <c r="Y2" i="56"/>
  <c r="W2" i="56"/>
  <c r="AU2" i="56"/>
  <c r="AE2" i="56" a="1"/>
  <c r="AE2" i="56" s="1"/>
  <c r="U2" i="56"/>
  <c r="AB2" i="56"/>
  <c r="M24" i="56"/>
  <c r="N24" i="56"/>
  <c r="L24" i="56"/>
  <c r="D3" i="56"/>
  <c r="A3" i="56"/>
  <c r="AB22" i="56"/>
  <c r="Y22" i="56"/>
  <c r="AE22" i="56" a="1"/>
  <c r="AE22" i="56" s="1"/>
  <c r="M27" i="56"/>
  <c r="L27" i="56"/>
  <c r="F14" i="56"/>
  <c r="G14" i="56"/>
  <c r="Q14" i="56" s="1"/>
  <c r="BA14" i="56" s="1"/>
  <c r="Z17" i="56"/>
  <c r="AZ17" i="56" s="1"/>
  <c r="P17" i="56"/>
  <c r="V17" i="56"/>
  <c r="AY17" i="56" s="1"/>
  <c r="BB17" i="56" s="1"/>
  <c r="S17" i="56"/>
  <c r="W17" i="56"/>
  <c r="AU17" i="56"/>
  <c r="AG67" i="56"/>
  <c r="F67" i="56"/>
  <c r="G67" i="56" s="1"/>
  <c r="V67" i="56" s="1"/>
  <c r="AY67" i="56" s="1"/>
  <c r="A10" i="56"/>
  <c r="A13" i="56"/>
  <c r="AA17" i="56"/>
  <c r="F23" i="56"/>
  <c r="G23" i="56" s="1"/>
  <c r="U23" i="56" s="1"/>
  <c r="AB17" i="56"/>
  <c r="M32" i="56"/>
  <c r="V32" i="56"/>
  <c r="AY32" i="56" s="1"/>
  <c r="N32" i="56"/>
  <c r="L8" i="56"/>
  <c r="N14" i="56"/>
  <c r="AH15" i="56"/>
  <c r="M25" i="56"/>
  <c r="L25" i="56"/>
  <c r="L32" i="56"/>
  <c r="F7" i="56"/>
  <c r="G7" i="56" s="1"/>
  <c r="AA7" i="56" s="1"/>
  <c r="M8" i="56"/>
  <c r="D17" i="56"/>
  <c r="Q17" i="56"/>
  <c r="BA17" i="56" s="1"/>
  <c r="AH19" i="56"/>
  <c r="L23" i="56"/>
  <c r="N25" i="56"/>
  <c r="AH2" i="56"/>
  <c r="R17" i="56"/>
  <c r="F5" i="56"/>
  <c r="G5" i="56" s="1"/>
  <c r="Q5" i="56" s="1"/>
  <c r="BA5" i="56" s="1"/>
  <c r="BB5" i="56" s="1"/>
  <c r="U17" i="56"/>
  <c r="D20" i="56"/>
  <c r="F21" i="56"/>
  <c r="G21" i="56" s="1"/>
  <c r="AU21" i="56" s="1"/>
  <c r="N40" i="56"/>
  <c r="L40" i="56"/>
  <c r="M40" i="56"/>
  <c r="L56" i="56"/>
  <c r="N56" i="56"/>
  <c r="M56" i="56"/>
  <c r="D80" i="56"/>
  <c r="A80" i="56"/>
  <c r="N36" i="56"/>
  <c r="N33" i="56"/>
  <c r="M33" i="56"/>
  <c r="AH24" i="56"/>
  <c r="F24" i="56"/>
  <c r="G24" i="56" s="1"/>
  <c r="L26" i="56"/>
  <c r="A48" i="56"/>
  <c r="D48" i="56"/>
  <c r="AH37" i="56"/>
  <c r="F37" i="56"/>
  <c r="G37" i="56" s="1"/>
  <c r="AA37" i="56" s="1"/>
  <c r="N39" i="56"/>
  <c r="AB40" i="56"/>
  <c r="Q40" i="56"/>
  <c r="BA40" i="56" s="1"/>
  <c r="BB40" i="56" s="1"/>
  <c r="W40" i="56"/>
  <c r="R40" i="56"/>
  <c r="P40" i="56"/>
  <c r="L48" i="56"/>
  <c r="N48" i="56"/>
  <c r="M48" i="56"/>
  <c r="A52" i="56"/>
  <c r="D52" i="56"/>
  <c r="AH56" i="56"/>
  <c r="F56" i="56"/>
  <c r="G56" i="56" s="1"/>
  <c r="Z56" i="56" s="1"/>
  <c r="AZ56" i="56" s="1"/>
  <c r="AH41" i="56"/>
  <c r="F41" i="56"/>
  <c r="G41" i="56" s="1"/>
  <c r="F45" i="56"/>
  <c r="G45" i="56" s="1"/>
  <c r="Q45" i="56" s="1"/>
  <c r="BA45" i="56" s="1"/>
  <c r="AH45" i="56"/>
  <c r="A46" i="56"/>
  <c r="D46" i="56"/>
  <c r="A50" i="56"/>
  <c r="D50" i="56"/>
  <c r="P32" i="56"/>
  <c r="Z32" i="56"/>
  <c r="AZ32" i="56" s="1"/>
  <c r="F46" i="56"/>
  <c r="G46" i="56" s="1"/>
  <c r="V46" i="56" s="1"/>
  <c r="AY46" i="56" s="1"/>
  <c r="N49" i="56"/>
  <c r="AH50" i="56"/>
  <c r="F50" i="56"/>
  <c r="G50" i="56" s="1"/>
  <c r="L54" i="56"/>
  <c r="Q32" i="56"/>
  <c r="BA32" i="56" s="1"/>
  <c r="AA32" i="56"/>
  <c r="AH42" i="56"/>
  <c r="A61" i="56"/>
  <c r="R32" i="56"/>
  <c r="AB32" i="56"/>
  <c r="F43" i="56"/>
  <c r="G43" i="56" s="1"/>
  <c r="W43" i="56" s="1"/>
  <c r="L45" i="56"/>
  <c r="L46" i="56"/>
  <c r="N46" i="56"/>
  <c r="AH48" i="56"/>
  <c r="F48" i="56"/>
  <c r="G48" i="56" s="1"/>
  <c r="R48" i="56" s="1"/>
  <c r="W57" i="56"/>
  <c r="AE57" i="56" a="1"/>
  <c r="AE57" i="56" s="1"/>
  <c r="V57" i="56"/>
  <c r="AY57" i="56" s="1"/>
  <c r="AB57" i="56"/>
  <c r="R57" i="56"/>
  <c r="U57" i="56"/>
  <c r="S57" i="56"/>
  <c r="Q57" i="56"/>
  <c r="BA57" i="56" s="1"/>
  <c r="BB57" i="56" s="1"/>
  <c r="P57" i="56"/>
  <c r="AA57" i="56"/>
  <c r="AU57" i="56"/>
  <c r="Z57" i="56"/>
  <c r="AZ57" i="56" s="1"/>
  <c r="S32" i="56"/>
  <c r="M46" i="56"/>
  <c r="AH59" i="56"/>
  <c r="F59" i="56"/>
  <c r="G59" i="56" s="1"/>
  <c r="R59" i="56" s="1"/>
  <c r="M57" i="56"/>
  <c r="L57" i="56"/>
  <c r="M67" i="56"/>
  <c r="L67" i="56"/>
  <c r="D81" i="56"/>
  <c r="A81" i="56"/>
  <c r="N57" i="56"/>
  <c r="M63" i="56"/>
  <c r="AG63" i="56" s="1"/>
  <c r="M74" i="56"/>
  <c r="D75" i="56"/>
  <c r="A75" i="56"/>
  <c r="AH44" i="56"/>
  <c r="F51" i="56"/>
  <c r="G51" i="56" s="1"/>
  <c r="AH58" i="56"/>
  <c r="F65" i="56"/>
  <c r="G65" i="56" s="1"/>
  <c r="S65" i="56" s="1"/>
  <c r="F75" i="56"/>
  <c r="G75" i="56" s="1"/>
  <c r="F49" i="56"/>
  <c r="G49" i="56" s="1"/>
  <c r="W49" i="56" s="1"/>
  <c r="D63" i="56"/>
  <c r="A63" i="56"/>
  <c r="N69" i="56"/>
  <c r="M69" i="56"/>
  <c r="S80" i="56"/>
  <c r="F53" i="56"/>
  <c r="G53" i="56" s="1"/>
  <c r="D55" i="56"/>
  <c r="D57" i="56"/>
  <c r="AH65" i="56"/>
  <c r="AG68" i="56"/>
  <c r="L69" i="56"/>
  <c r="M77" i="56"/>
  <c r="AH49" i="56"/>
  <c r="N50" i="56"/>
  <c r="AH57" i="56"/>
  <c r="AS80" i="56"/>
  <c r="AF80" i="56" s="1"/>
  <c r="M85" i="56"/>
  <c r="N85" i="56"/>
  <c r="L85" i="56"/>
  <c r="A78" i="56"/>
  <c r="AG69" i="56"/>
  <c r="AG72" i="56"/>
  <c r="D77" i="56"/>
  <c r="L102" i="56"/>
  <c r="F62" i="56"/>
  <c r="G62" i="56" s="1"/>
  <c r="F73" i="56"/>
  <c r="G73" i="56"/>
  <c r="R73" i="56" s="1"/>
  <c r="AS93" i="56"/>
  <c r="AF93" i="56" s="1"/>
  <c r="F81" i="56"/>
  <c r="G81" i="56" s="1"/>
  <c r="M104" i="56"/>
  <c r="F89" i="56"/>
  <c r="G89" i="56" s="1"/>
  <c r="AE89" i="56" s="1" a="1"/>
  <c r="AE89" i="56" s="1"/>
  <c r="M91" i="56"/>
  <c r="N93" i="56"/>
  <c r="M93" i="56"/>
  <c r="N98" i="56"/>
  <c r="M98" i="56"/>
  <c r="L98" i="56"/>
  <c r="W99" i="56"/>
  <c r="AE99" i="56" a="1"/>
  <c r="AE99" i="56" s="1"/>
  <c r="AB99" i="56"/>
  <c r="AA99" i="56"/>
  <c r="Z99" i="56"/>
  <c r="AZ99" i="56" s="1"/>
  <c r="Y99" i="56"/>
  <c r="U99" i="56"/>
  <c r="N105" i="56"/>
  <c r="M105" i="56"/>
  <c r="L105" i="56"/>
  <c r="F128" i="56"/>
  <c r="G128" i="56" s="1"/>
  <c r="F100" i="56"/>
  <c r="G100" i="56" s="1"/>
  <c r="Y100" i="56" s="1"/>
  <c r="M117" i="56"/>
  <c r="L117" i="56"/>
  <c r="L82" i="56"/>
  <c r="F90" i="56"/>
  <c r="G90" i="56" s="1"/>
  <c r="Z90" i="56" s="1"/>
  <c r="AZ90" i="56" s="1"/>
  <c r="N97" i="56"/>
  <c r="Q97" i="56"/>
  <c r="BA97" i="56" s="1"/>
  <c r="F103" i="56"/>
  <c r="G103" i="56" s="1"/>
  <c r="AA103" i="56" s="1"/>
  <c r="M103" i="56"/>
  <c r="L109" i="56"/>
  <c r="N109" i="56"/>
  <c r="N110" i="56"/>
  <c r="F107" i="56"/>
  <c r="G107" i="56" s="1"/>
  <c r="L113" i="56"/>
  <c r="N113" i="56"/>
  <c r="M113" i="56"/>
  <c r="A106" i="56"/>
  <c r="F108" i="56"/>
  <c r="G108" i="56" s="1"/>
  <c r="P108" i="56" s="1"/>
  <c r="N107" i="56"/>
  <c r="M107" i="56"/>
  <c r="A110" i="56"/>
  <c r="D111" i="56"/>
  <c r="A111" i="56"/>
  <c r="N125" i="56"/>
  <c r="M125" i="56"/>
  <c r="L125" i="56"/>
  <c r="N116" i="56"/>
  <c r="M116" i="56"/>
  <c r="A113" i="56"/>
  <c r="D113" i="56"/>
  <c r="N126" i="56"/>
  <c r="M129" i="56"/>
  <c r="F119" i="56"/>
  <c r="G119" i="56" s="1"/>
  <c r="V119" i="56" s="1"/>
  <c r="AY119" i="56" s="1"/>
  <c r="N129" i="56"/>
  <c r="F120" i="56"/>
  <c r="G120" i="56" s="1"/>
  <c r="L123" i="56"/>
  <c r="M119" i="56"/>
  <c r="L120" i="56"/>
  <c r="L128" i="56"/>
  <c r="L121" i="55"/>
  <c r="M121" i="55"/>
  <c r="M97" i="55"/>
  <c r="N73" i="55"/>
  <c r="L73" i="55"/>
  <c r="M73" i="55"/>
  <c r="M57" i="55"/>
  <c r="AG57" i="55" s="1"/>
  <c r="N57" i="55"/>
  <c r="L57" i="55"/>
  <c r="M2" i="55"/>
  <c r="L19" i="55"/>
  <c r="L71" i="55"/>
  <c r="L79" i="55"/>
  <c r="M89" i="55"/>
  <c r="M95" i="55"/>
  <c r="M28" i="55"/>
  <c r="N89" i="55"/>
  <c r="N105" i="55"/>
  <c r="L8" i="55"/>
  <c r="N52" i="55"/>
  <c r="N60" i="55"/>
  <c r="M104" i="55"/>
  <c r="L125" i="55"/>
  <c r="M8" i="55"/>
  <c r="L74" i="55"/>
  <c r="M84" i="55"/>
  <c r="L99" i="55"/>
  <c r="L100" i="55"/>
  <c r="A63" i="55"/>
  <c r="D120" i="55"/>
  <c r="A25" i="55"/>
  <c r="D22" i="55"/>
  <c r="AH34" i="55"/>
  <c r="AH58" i="55"/>
  <c r="D40" i="55"/>
  <c r="A87" i="55"/>
  <c r="A49" i="55"/>
  <c r="A53" i="55"/>
  <c r="D58" i="55"/>
  <c r="A65" i="55"/>
  <c r="A2" i="55"/>
  <c r="U2" i="55"/>
  <c r="S2" i="55"/>
  <c r="Z2" i="55"/>
  <c r="AZ2" i="55" s="1"/>
  <c r="P2" i="55"/>
  <c r="Q2" i="55"/>
  <c r="BA2" i="55" s="1"/>
  <c r="AB2" i="55"/>
  <c r="R2" i="55"/>
  <c r="AA2" i="55"/>
  <c r="AU2" i="55"/>
  <c r="Y2" i="55"/>
  <c r="W2" i="55"/>
  <c r="V2" i="55"/>
  <c r="AY2" i="55" s="1"/>
  <c r="A4" i="55"/>
  <c r="M7" i="55"/>
  <c r="L7" i="55"/>
  <c r="M18" i="55"/>
  <c r="L18" i="55"/>
  <c r="N18" i="55"/>
  <c r="D27" i="55"/>
  <c r="A27" i="55"/>
  <c r="S9" i="55"/>
  <c r="A24" i="55"/>
  <c r="D24" i="55"/>
  <c r="A5" i="55"/>
  <c r="A8" i="55"/>
  <c r="AH10" i="55"/>
  <c r="F10" i="55"/>
  <c r="G10" i="55" s="1"/>
  <c r="D14" i="55"/>
  <c r="A14" i="55"/>
  <c r="N21" i="55"/>
  <c r="Q68" i="55"/>
  <c r="BA68" i="55" s="1"/>
  <c r="R68" i="55"/>
  <c r="P68" i="55"/>
  <c r="N9" i="55"/>
  <c r="M9" i="55"/>
  <c r="AG9" i="55" s="1"/>
  <c r="N12" i="55"/>
  <c r="F16" i="55"/>
  <c r="G16" i="55" s="1"/>
  <c r="D38" i="55"/>
  <c r="A38" i="55"/>
  <c r="A41" i="55"/>
  <c r="D41" i="55"/>
  <c r="D6" i="55"/>
  <c r="A6" i="55"/>
  <c r="M10" i="55"/>
  <c r="L10" i="55"/>
  <c r="N10" i="55"/>
  <c r="M17" i="55"/>
  <c r="M4" i="55"/>
  <c r="D7" i="55"/>
  <c r="L17" i="55"/>
  <c r="F3" i="55"/>
  <c r="G3" i="55" s="1"/>
  <c r="W3" i="55" s="1"/>
  <c r="AA9" i="55"/>
  <c r="Q9" i="55"/>
  <c r="BA9" i="55" s="1"/>
  <c r="Z9" i="55"/>
  <c r="AZ9" i="55" s="1"/>
  <c r="AU9" i="55"/>
  <c r="U9" i="55"/>
  <c r="AB9" i="55"/>
  <c r="R9" i="55"/>
  <c r="D15" i="55"/>
  <c r="A15" i="55"/>
  <c r="A18" i="55"/>
  <c r="D18" i="55"/>
  <c r="A37" i="55"/>
  <c r="D37" i="55"/>
  <c r="M23" i="55"/>
  <c r="F26" i="55"/>
  <c r="G26" i="55" s="1"/>
  <c r="N31" i="55"/>
  <c r="M31" i="55"/>
  <c r="N34" i="55"/>
  <c r="M34" i="55"/>
  <c r="M39" i="55"/>
  <c r="L39" i="55"/>
  <c r="AH18" i="55"/>
  <c r="M35" i="55"/>
  <c r="L35" i="55"/>
  <c r="M70" i="55"/>
  <c r="F18" i="55"/>
  <c r="G18" i="55" s="1"/>
  <c r="L20" i="55"/>
  <c r="D23" i="55"/>
  <c r="L30" i="55"/>
  <c r="N36" i="55"/>
  <c r="Y38" i="55"/>
  <c r="R40" i="55"/>
  <c r="Q40" i="55"/>
  <c r="BA40" i="55" s="1"/>
  <c r="D43" i="55"/>
  <c r="A43" i="55"/>
  <c r="F11" i="55"/>
  <c r="G11" i="55" s="1"/>
  <c r="AU11" i="55" s="1"/>
  <c r="A21" i="55"/>
  <c r="N33" i="55"/>
  <c r="M33" i="55"/>
  <c r="AH54" i="55"/>
  <c r="F54" i="55"/>
  <c r="G54" i="55" s="1"/>
  <c r="AU54" i="55" s="1"/>
  <c r="L29" i="55"/>
  <c r="L33" i="55"/>
  <c r="N49" i="55"/>
  <c r="L49" i="55"/>
  <c r="M49" i="55"/>
  <c r="N25" i="55"/>
  <c r="M25" i="55"/>
  <c r="AH27" i="55"/>
  <c r="F27" i="55"/>
  <c r="G27" i="55" s="1"/>
  <c r="AH30" i="55"/>
  <c r="F30" i="55"/>
  <c r="G30" i="55" s="1"/>
  <c r="AU30" i="55" s="1"/>
  <c r="D45" i="55"/>
  <c r="A45" i="55"/>
  <c r="AH35" i="55"/>
  <c r="AH42" i="55"/>
  <c r="M55" i="55"/>
  <c r="N55" i="55"/>
  <c r="D59" i="55"/>
  <c r="A59" i="55"/>
  <c r="F35" i="55"/>
  <c r="G35" i="55" s="1"/>
  <c r="AA35" i="55" s="1"/>
  <c r="F42" i="55"/>
  <c r="G42" i="55" s="1"/>
  <c r="F43" i="55"/>
  <c r="G43" i="55" s="1"/>
  <c r="V43" i="55" s="1"/>
  <c r="AY43" i="55" s="1"/>
  <c r="L47" i="55"/>
  <c r="F51" i="55"/>
  <c r="G51" i="55" s="1"/>
  <c r="AU51" i="55" s="1"/>
  <c r="L55" i="55"/>
  <c r="F59" i="55"/>
  <c r="G59" i="55"/>
  <c r="U59" i="55" s="1"/>
  <c r="A36" i="55"/>
  <c r="N50" i="55"/>
  <c r="N66" i="55"/>
  <c r="F31" i="55"/>
  <c r="G31" i="55" s="1"/>
  <c r="V31" i="55" s="1"/>
  <c r="AY31" i="55" s="1"/>
  <c r="M42" i="55"/>
  <c r="N42" i="55"/>
  <c r="M51" i="55"/>
  <c r="M59" i="55"/>
  <c r="N59" i="55"/>
  <c r="L41" i="55"/>
  <c r="L42" i="55"/>
  <c r="L43" i="55"/>
  <c r="M45" i="55"/>
  <c r="D47" i="55"/>
  <c r="A47" i="55"/>
  <c r="AH50" i="55"/>
  <c r="L51" i="55"/>
  <c r="M38" i="55"/>
  <c r="S40" i="55"/>
  <c r="N41" i="55"/>
  <c r="M43" i="55"/>
  <c r="F50" i="55"/>
  <c r="G50" i="55" s="1"/>
  <c r="AU50" i="55" s="1"/>
  <c r="M63" i="55"/>
  <c r="N63" i="55"/>
  <c r="AH46" i="55"/>
  <c r="F48" i="55"/>
  <c r="G48" i="55" s="1"/>
  <c r="M56" i="55"/>
  <c r="L56" i="55"/>
  <c r="M58" i="55"/>
  <c r="N65" i="55"/>
  <c r="M65" i="55"/>
  <c r="F67" i="55"/>
  <c r="G67" i="55" s="1"/>
  <c r="Z67" i="55" s="1"/>
  <c r="AZ67" i="55" s="1"/>
  <c r="N75" i="55"/>
  <c r="M75" i="55"/>
  <c r="M77" i="55"/>
  <c r="L77" i="55"/>
  <c r="F81" i="55"/>
  <c r="G81" i="55" s="1"/>
  <c r="A58" i="55"/>
  <c r="N67" i="55"/>
  <c r="N78" i="55"/>
  <c r="F56" i="55"/>
  <c r="G56" i="55" s="1"/>
  <c r="W88" i="55"/>
  <c r="V88" i="55"/>
  <c r="AY88" i="55" s="1"/>
  <c r="L85" i="55"/>
  <c r="M79" i="55"/>
  <c r="A116" i="55"/>
  <c r="D116" i="55"/>
  <c r="D86" i="55"/>
  <c r="A86" i="55"/>
  <c r="M76" i="55"/>
  <c r="D85" i="55"/>
  <c r="N94" i="55"/>
  <c r="L94" i="55"/>
  <c r="M94" i="55"/>
  <c r="N83" i="55"/>
  <c r="Y97" i="55"/>
  <c r="AE97" i="55" a="1"/>
  <c r="AE97" i="55" s="1"/>
  <c r="R97" i="55"/>
  <c r="M87" i="55"/>
  <c r="L87" i="55"/>
  <c r="M88" i="55"/>
  <c r="N95" i="55"/>
  <c r="F115" i="55"/>
  <c r="G115" i="55"/>
  <c r="N127" i="55"/>
  <c r="M127" i="55"/>
  <c r="L127" i="55"/>
  <c r="D88" i="55"/>
  <c r="N86" i="55"/>
  <c r="L86" i="55"/>
  <c r="A121" i="55"/>
  <c r="D121" i="55"/>
  <c r="L126" i="55"/>
  <c r="L128" i="55"/>
  <c r="N128" i="55"/>
  <c r="N110" i="55"/>
  <c r="M110" i="55"/>
  <c r="F105" i="55"/>
  <c r="G105" i="55"/>
  <c r="AA105" i="55" s="1"/>
  <c r="L110" i="55"/>
  <c r="L101" i="55"/>
  <c r="F108" i="55"/>
  <c r="G108" i="55" s="1"/>
  <c r="P108" i="55" s="1"/>
  <c r="N113" i="55"/>
  <c r="M113" i="55"/>
  <c r="F114" i="55"/>
  <c r="G114" i="55" s="1"/>
  <c r="W114" i="55" s="1"/>
  <c r="N118" i="55"/>
  <c r="M118" i="55"/>
  <c r="F123" i="55"/>
  <c r="G123" i="55" s="1"/>
  <c r="M115" i="55"/>
  <c r="L115" i="55"/>
  <c r="P116" i="55"/>
  <c r="F122" i="55"/>
  <c r="G122" i="55" s="1"/>
  <c r="N122" i="55"/>
  <c r="L123" i="55"/>
  <c r="M124" i="55"/>
  <c r="M114" i="55"/>
  <c r="N119" i="55"/>
  <c r="M119" i="55"/>
  <c r="L119" i="55"/>
  <c r="A16" i="54"/>
  <c r="D16" i="54"/>
  <c r="V49" i="54"/>
  <c r="AY49" i="54" s="1"/>
  <c r="AH8" i="54"/>
  <c r="D26" i="54"/>
  <c r="F16" i="54"/>
  <c r="G16" i="54" s="1"/>
  <c r="AH48" i="54"/>
  <c r="A94" i="54"/>
  <c r="D31" i="54"/>
  <c r="D46" i="54"/>
  <c r="A50" i="54"/>
  <c r="AH56" i="54"/>
  <c r="A125" i="54"/>
  <c r="D9" i="54"/>
  <c r="D30" i="54"/>
  <c r="D34" i="54"/>
  <c r="A53" i="54"/>
  <c r="A55" i="54"/>
  <c r="D29" i="54"/>
  <c r="AH32" i="54"/>
  <c r="D54" i="54"/>
  <c r="D61" i="54"/>
  <c r="L98" i="54"/>
  <c r="M10" i="54"/>
  <c r="AG10" i="54" s="1"/>
  <c r="N106" i="54"/>
  <c r="L106" i="54"/>
  <c r="N18" i="54"/>
  <c r="L26" i="54"/>
  <c r="N90" i="54"/>
  <c r="L90" i="54"/>
  <c r="L34" i="54"/>
  <c r="M34" i="54"/>
  <c r="L123" i="54"/>
  <c r="M123" i="54"/>
  <c r="M8" i="54"/>
  <c r="L27" i="54"/>
  <c r="L32" i="54"/>
  <c r="L109" i="54"/>
  <c r="N8" i="54"/>
  <c r="M27" i="54"/>
  <c r="M32" i="54"/>
  <c r="AG32" i="54" s="1"/>
  <c r="N55" i="54"/>
  <c r="L24" i="54"/>
  <c r="L43" i="54"/>
  <c r="L91" i="54"/>
  <c r="L51" i="54"/>
  <c r="L63" i="54"/>
  <c r="N120" i="54"/>
  <c r="N128" i="54"/>
  <c r="M29" i="54"/>
  <c r="M63" i="54"/>
  <c r="AG63" i="54" s="1"/>
  <c r="N103" i="54"/>
  <c r="N113" i="54"/>
  <c r="AE9" i="54" a="1"/>
  <c r="AE9" i="54" s="1"/>
  <c r="D10" i="54"/>
  <c r="A10" i="54"/>
  <c r="D21" i="54"/>
  <c r="A21" i="54"/>
  <c r="U7" i="54"/>
  <c r="D3" i="54"/>
  <c r="A3" i="54"/>
  <c r="N3" i="54"/>
  <c r="M3" i="54"/>
  <c r="L3" i="54"/>
  <c r="Q11" i="54"/>
  <c r="BA11" i="54" s="1"/>
  <c r="F3" i="54"/>
  <c r="G3" i="54" s="1"/>
  <c r="AE3" i="54" s="1" a="1"/>
  <c r="AE3" i="54" s="1"/>
  <c r="AH3" i="54"/>
  <c r="F10" i="54"/>
  <c r="G10" i="54" s="1"/>
  <c r="AB10" i="54" s="1"/>
  <c r="D17" i="54"/>
  <c r="A17" i="54"/>
  <c r="D18" i="54"/>
  <c r="R19" i="54"/>
  <c r="AH25" i="54"/>
  <c r="F25" i="54"/>
  <c r="G25" i="54" s="1"/>
  <c r="Y25" i="54" s="1"/>
  <c r="W31" i="54"/>
  <c r="AU31" i="54"/>
  <c r="S31" i="54"/>
  <c r="AB31" i="54"/>
  <c r="R31" i="54"/>
  <c r="Q31" i="54"/>
  <c r="BA31" i="54" s="1"/>
  <c r="P31" i="54"/>
  <c r="N40" i="54"/>
  <c r="M40" i="54"/>
  <c r="L40" i="54"/>
  <c r="A44" i="54"/>
  <c r="D44" i="54"/>
  <c r="L48" i="54"/>
  <c r="N48" i="54"/>
  <c r="M48" i="54"/>
  <c r="N42" i="54"/>
  <c r="M7" i="54"/>
  <c r="AH11" i="54"/>
  <c r="F17" i="54"/>
  <c r="G17" i="54" s="1"/>
  <c r="D19" i="54"/>
  <c r="A19" i="54"/>
  <c r="S19" i="54"/>
  <c r="AH20" i="54"/>
  <c r="AU19" i="54"/>
  <c r="L44" i="54"/>
  <c r="AH15" i="54"/>
  <c r="D20" i="54"/>
  <c r="N25" i="54"/>
  <c r="M25" i="54"/>
  <c r="L25" i="54"/>
  <c r="AH39" i="54"/>
  <c r="F39" i="54"/>
  <c r="G39" i="54" s="1"/>
  <c r="P39" i="54" s="1"/>
  <c r="N17" i="54"/>
  <c r="AA19" i="54"/>
  <c r="P19" i="54"/>
  <c r="AE19" i="54" a="1"/>
  <c r="AE19" i="54" s="1"/>
  <c r="AH23" i="54"/>
  <c r="F23" i="54"/>
  <c r="G23" i="54" s="1"/>
  <c r="AA23" i="54" s="1"/>
  <c r="Y35" i="54"/>
  <c r="U35" i="54"/>
  <c r="R35" i="54"/>
  <c r="AB28" i="54"/>
  <c r="R28" i="54"/>
  <c r="L16" i="54"/>
  <c r="D40" i="54"/>
  <c r="A40" i="54"/>
  <c r="A42" i="54"/>
  <c r="D42" i="54"/>
  <c r="N16" i="54"/>
  <c r="N19" i="54"/>
  <c r="L19" i="54"/>
  <c r="M20" i="54"/>
  <c r="L20" i="54"/>
  <c r="Y28" i="54"/>
  <c r="F43" i="54"/>
  <c r="G43" i="54" s="1"/>
  <c r="R43" i="54" s="1"/>
  <c r="A49" i="54"/>
  <c r="N50" i="54"/>
  <c r="M51" i="54"/>
  <c r="AH41" i="54"/>
  <c r="F41" i="54"/>
  <c r="G41" i="54"/>
  <c r="U41" i="54" s="1"/>
  <c r="P58" i="54"/>
  <c r="AB58" i="54"/>
  <c r="AU58" i="54"/>
  <c r="R58" i="54"/>
  <c r="AH43" i="54"/>
  <c r="A51" i="54"/>
  <c r="Z49" i="54"/>
  <c r="AZ49" i="54" s="1"/>
  <c r="F47" i="54"/>
  <c r="G47" i="54" s="1"/>
  <c r="V47" i="54" s="1"/>
  <c r="AY47" i="54" s="1"/>
  <c r="M67" i="54"/>
  <c r="N67" i="54"/>
  <c r="L67" i="54"/>
  <c r="M49" i="54"/>
  <c r="P51" i="54"/>
  <c r="Q58" i="54"/>
  <c r="BA58" i="54" s="1"/>
  <c r="R61" i="54"/>
  <c r="AH64" i="54"/>
  <c r="F64" i="54"/>
  <c r="G64" i="54" s="1"/>
  <c r="AB89" i="54"/>
  <c r="D62" i="54"/>
  <c r="A62" i="54"/>
  <c r="L58" i="54"/>
  <c r="AH60" i="54"/>
  <c r="F60" i="54"/>
  <c r="G60" i="54" s="1"/>
  <c r="AU60" i="54" s="1"/>
  <c r="D63" i="54"/>
  <c r="A63" i="54"/>
  <c r="N59" i="54"/>
  <c r="L59" i="54"/>
  <c r="L66" i="54"/>
  <c r="N66" i="54"/>
  <c r="M66" i="54"/>
  <c r="AA75" i="54"/>
  <c r="R75" i="54"/>
  <c r="F67" i="54"/>
  <c r="G67" i="54" s="1"/>
  <c r="N77" i="54"/>
  <c r="L77" i="54"/>
  <c r="M88" i="54"/>
  <c r="L88" i="54"/>
  <c r="N88" i="54"/>
  <c r="M75" i="54"/>
  <c r="N75" i="54"/>
  <c r="N74" i="54"/>
  <c r="M74" i="54"/>
  <c r="D65" i="54"/>
  <c r="F71" i="54"/>
  <c r="G71" i="54" s="1"/>
  <c r="L74" i="54"/>
  <c r="M81" i="54"/>
  <c r="N82" i="54"/>
  <c r="L82" i="54"/>
  <c r="M82" i="54"/>
  <c r="F83" i="54"/>
  <c r="G83" i="54" s="1"/>
  <c r="W83" i="54" s="1"/>
  <c r="F65" i="54"/>
  <c r="G65" i="54" s="1"/>
  <c r="D93" i="54"/>
  <c r="A93" i="54"/>
  <c r="D95" i="54"/>
  <c r="A95" i="54"/>
  <c r="N116" i="54"/>
  <c r="U116" i="54"/>
  <c r="N79" i="54"/>
  <c r="N83" i="54"/>
  <c r="L89" i="54"/>
  <c r="A92" i="54"/>
  <c r="D92" i="54"/>
  <c r="F91" i="54"/>
  <c r="G91" i="54"/>
  <c r="N99" i="54"/>
  <c r="F88" i="54"/>
  <c r="G88" i="54" s="1"/>
  <c r="F96" i="54"/>
  <c r="G96" i="54" s="1"/>
  <c r="F104" i="54"/>
  <c r="G104" i="54" s="1"/>
  <c r="M101" i="54"/>
  <c r="L129" i="54"/>
  <c r="N129" i="54"/>
  <c r="M129" i="54"/>
  <c r="N98" i="54"/>
  <c r="M98" i="54"/>
  <c r="N104" i="54"/>
  <c r="N124" i="54"/>
  <c r="M124" i="54"/>
  <c r="F97" i="54"/>
  <c r="G97" i="54" s="1"/>
  <c r="Z99" i="54"/>
  <c r="AZ99" i="54" s="1"/>
  <c r="M90" i="54"/>
  <c r="N91" i="54"/>
  <c r="N96" i="54"/>
  <c r="AA99" i="54"/>
  <c r="L103" i="54"/>
  <c r="N107" i="54"/>
  <c r="N95" i="54"/>
  <c r="L95" i="54"/>
  <c r="N97" i="54"/>
  <c r="M106" i="54"/>
  <c r="AB99" i="54"/>
  <c r="R99" i="54"/>
  <c r="N118" i="54"/>
  <c r="M118" i="54"/>
  <c r="L118" i="54"/>
  <c r="U99" i="54"/>
  <c r="AE99" i="54" a="1"/>
  <c r="AE99" i="54"/>
  <c r="P107" i="54"/>
  <c r="F120" i="54"/>
  <c r="G120" i="54" s="1"/>
  <c r="AB115" i="54"/>
  <c r="U115" i="54"/>
  <c r="AE115" i="54" a="1"/>
  <c r="AE115" i="54" s="1"/>
  <c r="Y115" i="54"/>
  <c r="F127" i="54"/>
  <c r="G127" i="54" s="1"/>
  <c r="Y99" i="54"/>
  <c r="D123" i="54"/>
  <c r="A129" i="54"/>
  <c r="D129" i="54"/>
  <c r="N111" i="54"/>
  <c r="M111" i="54"/>
  <c r="L111" i="54"/>
  <c r="D128" i="54"/>
  <c r="Q109" i="54"/>
  <c r="BA109" i="54" s="1"/>
  <c r="AB123" i="54"/>
  <c r="Q123" i="54"/>
  <c r="BA123" i="54" s="1"/>
  <c r="N126" i="54"/>
  <c r="M126" i="54"/>
  <c r="L126" i="54"/>
  <c r="M127" i="54"/>
  <c r="L127" i="54"/>
  <c r="F128" i="54"/>
  <c r="G128" i="54" s="1"/>
  <c r="F112" i="54"/>
  <c r="G112" i="54" s="1"/>
  <c r="Y112" i="54" s="1"/>
  <c r="M113" i="54"/>
  <c r="Y116" i="54"/>
  <c r="F119" i="54"/>
  <c r="G119" i="54" s="1"/>
  <c r="M121" i="54"/>
  <c r="A124" i="54"/>
  <c r="A126" i="54"/>
  <c r="L120" i="54"/>
  <c r="L128" i="54"/>
  <c r="A7" i="53"/>
  <c r="A26" i="53"/>
  <c r="D38" i="53"/>
  <c r="D53" i="53"/>
  <c r="D55" i="53"/>
  <c r="AH9" i="53"/>
  <c r="F25" i="53"/>
  <c r="G25" i="53" s="1"/>
  <c r="P25" i="53" s="1"/>
  <c r="D9" i="53"/>
  <c r="F17" i="53"/>
  <c r="G17" i="53" s="1"/>
  <c r="Q17" i="53" s="1"/>
  <c r="BA17" i="53" s="1"/>
  <c r="D59" i="53"/>
  <c r="A100" i="53"/>
  <c r="A32" i="53"/>
  <c r="A35" i="53"/>
  <c r="Y48" i="53"/>
  <c r="W75" i="53"/>
  <c r="A104" i="53"/>
  <c r="A34" i="53"/>
  <c r="D51" i="53"/>
  <c r="A102" i="53"/>
  <c r="A3" i="53"/>
  <c r="A54" i="53"/>
  <c r="M50" i="53"/>
  <c r="N34" i="53"/>
  <c r="N26" i="53"/>
  <c r="L26" i="53"/>
  <c r="N119" i="53"/>
  <c r="M119" i="53"/>
  <c r="N79" i="53"/>
  <c r="M79" i="53"/>
  <c r="L79" i="53"/>
  <c r="M118" i="53"/>
  <c r="M7" i="53"/>
  <c r="L11" i="53"/>
  <c r="L58" i="53"/>
  <c r="L61" i="53"/>
  <c r="M85" i="53"/>
  <c r="M106" i="53"/>
  <c r="N108" i="53"/>
  <c r="N11" i="53"/>
  <c r="L55" i="53"/>
  <c r="N61" i="53"/>
  <c r="N73" i="53"/>
  <c r="L3" i="53"/>
  <c r="L40" i="53"/>
  <c r="L53" i="53"/>
  <c r="M3" i="53"/>
  <c r="M19" i="53"/>
  <c r="AG19" i="53" s="1"/>
  <c r="L22" i="53"/>
  <c r="M40" i="53"/>
  <c r="AG40" i="53" s="1"/>
  <c r="N53" i="53"/>
  <c r="M89" i="53"/>
  <c r="M14" i="53"/>
  <c r="L17" i="53"/>
  <c r="Q35" i="53"/>
  <c r="BA35" i="53" s="1"/>
  <c r="V94" i="53"/>
  <c r="AY94" i="53" s="1"/>
  <c r="N14" i="53"/>
  <c r="N17" i="53"/>
  <c r="M64" i="53"/>
  <c r="R70" i="53"/>
  <c r="AF70" i="53"/>
  <c r="AF67" i="53"/>
  <c r="L6" i="53"/>
  <c r="N6" i="53"/>
  <c r="M6" i="53"/>
  <c r="Y13" i="53"/>
  <c r="L2" i="53"/>
  <c r="N2" i="53"/>
  <c r="M2" i="53"/>
  <c r="M4" i="53"/>
  <c r="L4" i="53"/>
  <c r="A6" i="53"/>
  <c r="D6" i="53"/>
  <c r="F19" i="53"/>
  <c r="G19" i="53" s="1"/>
  <c r="AA19" i="53" s="1"/>
  <c r="A24" i="53"/>
  <c r="D24" i="53"/>
  <c r="AE113" i="53" a="1"/>
  <c r="AE113" i="53" s="1"/>
  <c r="F24" i="53"/>
  <c r="G24" i="53" s="1"/>
  <c r="P24" i="53" s="1"/>
  <c r="AH24" i="53"/>
  <c r="AE75" i="53" a="1"/>
  <c r="AE75" i="53" s="1"/>
  <c r="N15" i="53"/>
  <c r="L15" i="53"/>
  <c r="N24" i="53"/>
  <c r="M24" i="53"/>
  <c r="L23" i="53"/>
  <c r="M23" i="53"/>
  <c r="A4" i="53"/>
  <c r="A9" i="53"/>
  <c r="D14" i="53"/>
  <c r="M15" i="53"/>
  <c r="AH18" i="53"/>
  <c r="AH58" i="53"/>
  <c r="N8" i="53"/>
  <c r="L8" i="53"/>
  <c r="M10" i="53"/>
  <c r="D17" i="53"/>
  <c r="A17" i="53"/>
  <c r="N56" i="53"/>
  <c r="M56" i="53"/>
  <c r="L56" i="53"/>
  <c r="M8" i="53"/>
  <c r="L10" i="53"/>
  <c r="AH11" i="53"/>
  <c r="AH27" i="53"/>
  <c r="F27" i="53"/>
  <c r="G27" i="53" s="1"/>
  <c r="D8" i="53"/>
  <c r="A8" i="53"/>
  <c r="D15" i="53"/>
  <c r="A15" i="53"/>
  <c r="AH42" i="53"/>
  <c r="AH39" i="53"/>
  <c r="F39" i="53"/>
  <c r="G39" i="53" s="1"/>
  <c r="D40" i="53"/>
  <c r="A40" i="53"/>
  <c r="AH16" i="53"/>
  <c r="AA17" i="53"/>
  <c r="L27" i="53"/>
  <c r="A44" i="53"/>
  <c r="D44" i="53"/>
  <c r="L19" i="53"/>
  <c r="F20" i="53"/>
  <c r="G20" i="53" s="1"/>
  <c r="Q20" i="53" s="1"/>
  <c r="BA20" i="53" s="1"/>
  <c r="D23" i="53"/>
  <c r="AH28" i="53"/>
  <c r="M39" i="53"/>
  <c r="AG39" i="53" s="1"/>
  <c r="S32" i="53"/>
  <c r="AH20" i="53"/>
  <c r="A22" i="53"/>
  <c r="M22" i="53"/>
  <c r="N25" i="53"/>
  <c r="M25" i="53"/>
  <c r="AG25" i="53" s="1"/>
  <c r="AH31" i="53"/>
  <c r="F31" i="53"/>
  <c r="G31" i="53" s="1"/>
  <c r="R31" i="53" s="1"/>
  <c r="D36" i="53"/>
  <c r="A36" i="53"/>
  <c r="N31" i="53"/>
  <c r="M31" i="53"/>
  <c r="N33" i="53"/>
  <c r="M33" i="53"/>
  <c r="L33" i="53"/>
  <c r="AU36" i="53"/>
  <c r="V36" i="53"/>
  <c r="AY36" i="53" s="1"/>
  <c r="S36" i="53"/>
  <c r="N41" i="53"/>
  <c r="M41" i="53"/>
  <c r="AG41" i="53" s="1"/>
  <c r="AH43" i="53"/>
  <c r="F43" i="53"/>
  <c r="G43" i="53" s="1"/>
  <c r="AA43" i="53" s="1"/>
  <c r="F57" i="53"/>
  <c r="G57" i="53" s="1"/>
  <c r="V57" i="53" s="1"/>
  <c r="AY57" i="53" s="1"/>
  <c r="W60" i="53"/>
  <c r="AA35" i="53"/>
  <c r="F40" i="53"/>
  <c r="G40" i="53" s="1"/>
  <c r="F46" i="53"/>
  <c r="G46" i="53" s="1"/>
  <c r="W46" i="53" s="1"/>
  <c r="N47" i="53"/>
  <c r="M47" i="53"/>
  <c r="AH54" i="53"/>
  <c r="AE59" i="53" a="1"/>
  <c r="AE59" i="53" s="1"/>
  <c r="AU59" i="53"/>
  <c r="AA59" i="53"/>
  <c r="W59" i="53"/>
  <c r="L47" i="53"/>
  <c r="D50" i="53"/>
  <c r="AH57" i="53"/>
  <c r="AH62" i="53"/>
  <c r="F62" i="53"/>
  <c r="G62" i="53" s="1"/>
  <c r="W62" i="53" s="1"/>
  <c r="S35" i="53"/>
  <c r="F41" i="53"/>
  <c r="G41" i="53" s="1"/>
  <c r="Q41" i="53" s="1"/>
  <c r="BA41" i="53" s="1"/>
  <c r="AH52" i="53"/>
  <c r="AF66" i="53"/>
  <c r="AF68" i="53"/>
  <c r="AF69" i="53"/>
  <c r="V70" i="53"/>
  <c r="AY70" i="53" s="1"/>
  <c r="AF71" i="53"/>
  <c r="F81" i="53"/>
  <c r="G81" i="53" s="1"/>
  <c r="S81" i="53" s="1"/>
  <c r="A73" i="53"/>
  <c r="D73" i="53"/>
  <c r="A63" i="53"/>
  <c r="P78" i="53"/>
  <c r="AE78" i="53" a="1"/>
  <c r="AE78" i="53" s="1"/>
  <c r="AB78" i="53"/>
  <c r="R78" i="53"/>
  <c r="N80" i="53"/>
  <c r="M80" i="53"/>
  <c r="A56" i="53"/>
  <c r="AF73" i="53"/>
  <c r="U75" i="53"/>
  <c r="Z75" i="53"/>
  <c r="AZ75" i="53" s="1"/>
  <c r="Y75" i="53"/>
  <c r="AA75" i="53"/>
  <c r="L78" i="53"/>
  <c r="N78" i="53"/>
  <c r="F47" i="53"/>
  <c r="G47" i="53"/>
  <c r="F49" i="53"/>
  <c r="G49" i="53" s="1"/>
  <c r="AB49" i="53" s="1"/>
  <c r="F65" i="53"/>
  <c r="G65" i="53" s="1"/>
  <c r="AE65" i="53" s="1" a="1"/>
  <c r="AE65" i="53" s="1"/>
  <c r="AF72" i="53"/>
  <c r="M78" i="53"/>
  <c r="L68" i="53"/>
  <c r="M68" i="53"/>
  <c r="L70" i="53"/>
  <c r="M70" i="53"/>
  <c r="L71" i="53"/>
  <c r="M71" i="53"/>
  <c r="M72" i="53"/>
  <c r="P103" i="53"/>
  <c r="AA103" i="53"/>
  <c r="S103" i="53"/>
  <c r="R103" i="53"/>
  <c r="Q103" i="53"/>
  <c r="BA103" i="53" s="1"/>
  <c r="M91" i="53"/>
  <c r="F91" i="53"/>
  <c r="G91" i="53" s="1"/>
  <c r="A103" i="53"/>
  <c r="D103" i="53"/>
  <c r="AS114" i="53"/>
  <c r="AF114" i="53" s="1"/>
  <c r="M87" i="53"/>
  <c r="L87" i="53"/>
  <c r="N87" i="53"/>
  <c r="M73" i="53"/>
  <c r="N76" i="53"/>
  <c r="M76" i="53"/>
  <c r="N81" i="53"/>
  <c r="R83" i="53"/>
  <c r="Q83" i="53"/>
  <c r="BA83" i="53" s="1"/>
  <c r="AS103" i="53"/>
  <c r="AF103" i="53" s="1"/>
  <c r="F86" i="53"/>
  <c r="G86" i="53" s="1"/>
  <c r="AB86" i="53" s="1"/>
  <c r="AS83" i="53"/>
  <c r="AF83" i="53" s="1"/>
  <c r="M97" i="53"/>
  <c r="F99" i="53"/>
  <c r="G99" i="53" s="1"/>
  <c r="F80" i="53"/>
  <c r="G80" i="53" s="1"/>
  <c r="N86" i="53"/>
  <c r="M86" i="53"/>
  <c r="Y94" i="53"/>
  <c r="F87" i="53"/>
  <c r="G87" i="53" s="1"/>
  <c r="AS87" i="53" s="1"/>
  <c r="AF87" i="53" s="1"/>
  <c r="W94" i="53"/>
  <c r="AB94" i="53"/>
  <c r="Q94" i="53"/>
  <c r="BA94" i="53" s="1"/>
  <c r="BB94" i="53" s="1"/>
  <c r="AA94" i="53"/>
  <c r="P94" i="53"/>
  <c r="AE94" i="53" a="1"/>
  <c r="AE94" i="53" s="1"/>
  <c r="U94" i="53"/>
  <c r="S94" i="53"/>
  <c r="Z94" i="53"/>
  <c r="AZ94" i="53" s="1"/>
  <c r="A101" i="53"/>
  <c r="N103" i="53"/>
  <c r="F105" i="53"/>
  <c r="G105" i="53" s="1"/>
  <c r="S105" i="53" s="1"/>
  <c r="L94" i="53"/>
  <c r="L95" i="53"/>
  <c r="N95" i="53"/>
  <c r="M95" i="53"/>
  <c r="N101" i="53"/>
  <c r="L101" i="53"/>
  <c r="F107" i="53"/>
  <c r="G107" i="53"/>
  <c r="AA107" i="53" s="1"/>
  <c r="M110" i="53"/>
  <c r="L110" i="53"/>
  <c r="N110" i="53"/>
  <c r="N94" i="53"/>
  <c r="M101" i="53"/>
  <c r="M102" i="53"/>
  <c r="N102" i="53"/>
  <c r="M107" i="53"/>
  <c r="F119" i="53"/>
  <c r="G119" i="53" s="1"/>
  <c r="F96" i="53"/>
  <c r="G96" i="53" s="1"/>
  <c r="F110" i="53"/>
  <c r="G110" i="53" s="1"/>
  <c r="W110" i="53" s="1"/>
  <c r="R108" i="53"/>
  <c r="N109" i="53"/>
  <c r="M109" i="53"/>
  <c r="L109" i="53"/>
  <c r="L126" i="53"/>
  <c r="V111" i="53"/>
  <c r="AY111" i="53" s="1"/>
  <c r="S111" i="53"/>
  <c r="U111" i="53"/>
  <c r="Z111" i="53"/>
  <c r="AZ111" i="53" s="1"/>
  <c r="Z113" i="53"/>
  <c r="AZ113" i="53" s="1"/>
  <c r="U113" i="53"/>
  <c r="M108" i="53"/>
  <c r="N116" i="53"/>
  <c r="L116" i="53"/>
  <c r="N112" i="53"/>
  <c r="N115" i="53"/>
  <c r="L115" i="53"/>
  <c r="F125" i="53"/>
  <c r="G125" i="53" s="1"/>
  <c r="R114" i="53"/>
  <c r="P114" i="53"/>
  <c r="Z126" i="53"/>
  <c r="AZ126" i="53" s="1"/>
  <c r="P126" i="53"/>
  <c r="Y126" i="53"/>
  <c r="W126" i="53"/>
  <c r="AE126" i="53" a="1"/>
  <c r="AE126" i="53" s="1"/>
  <c r="U126" i="53"/>
  <c r="AB126" i="53"/>
  <c r="R126" i="53"/>
  <c r="F127" i="53"/>
  <c r="G127" i="53" s="1"/>
  <c r="N123" i="53"/>
  <c r="L123" i="53"/>
  <c r="Q126" i="53"/>
  <c r="BA126" i="53" s="1"/>
  <c r="BB126" i="53" s="1"/>
  <c r="L112" i="53"/>
  <c r="Q114" i="53"/>
  <c r="BA114" i="53" s="1"/>
  <c r="N117" i="53"/>
  <c r="L117" i="53"/>
  <c r="M123" i="53"/>
  <c r="AA126" i="53"/>
  <c r="W128" i="53"/>
  <c r="AE128" i="53" a="1"/>
  <c r="AE128" i="53" s="1"/>
  <c r="U128" i="53"/>
  <c r="S128" i="53"/>
  <c r="AB128" i="53"/>
  <c r="AA128" i="53"/>
  <c r="Z128" i="53"/>
  <c r="AZ128" i="53" s="1"/>
  <c r="S114" i="53"/>
  <c r="M128" i="53"/>
  <c r="L125" i="53"/>
  <c r="M125" i="53"/>
  <c r="L119" i="53"/>
  <c r="L127" i="53"/>
  <c r="D19" i="52"/>
  <c r="D27" i="52"/>
  <c r="D65" i="52"/>
  <c r="D79" i="52"/>
  <c r="A11" i="52"/>
  <c r="D57" i="52"/>
  <c r="A60" i="52"/>
  <c r="A80" i="52"/>
  <c r="A36" i="52"/>
  <c r="A62" i="52"/>
  <c r="D28" i="52"/>
  <c r="A61" i="52"/>
  <c r="L81" i="52"/>
  <c r="M17" i="52"/>
  <c r="N17" i="52"/>
  <c r="L17" i="52"/>
  <c r="N33" i="52"/>
  <c r="R33" i="52"/>
  <c r="M33" i="52"/>
  <c r="N105" i="52"/>
  <c r="M65" i="52"/>
  <c r="AG65" i="52" s="1"/>
  <c r="L89" i="52"/>
  <c r="M36" i="52"/>
  <c r="M66" i="52"/>
  <c r="L88" i="52"/>
  <c r="L104" i="52"/>
  <c r="M88" i="52"/>
  <c r="M104" i="52"/>
  <c r="D34" i="52"/>
  <c r="A34" i="52"/>
  <c r="D6" i="52"/>
  <c r="A6" i="52"/>
  <c r="D12" i="52"/>
  <c r="F17" i="52"/>
  <c r="G17" i="52" s="1"/>
  <c r="Z33" i="52"/>
  <c r="AZ33" i="52" s="1"/>
  <c r="P33" i="52"/>
  <c r="Y33" i="52"/>
  <c r="AU33" i="52"/>
  <c r="S33" i="52"/>
  <c r="AB33" i="52"/>
  <c r="AA33" i="52"/>
  <c r="W33" i="52"/>
  <c r="V33" i="52"/>
  <c r="AY33" i="52" s="1"/>
  <c r="BB33" i="52" s="1"/>
  <c r="U33" i="52"/>
  <c r="Q33" i="52"/>
  <c r="BA33" i="52" s="1"/>
  <c r="D21" i="52"/>
  <c r="A21" i="52"/>
  <c r="D38" i="52"/>
  <c r="A38" i="52"/>
  <c r="A23" i="52"/>
  <c r="D23" i="52"/>
  <c r="A2" i="52"/>
  <c r="V6" i="52"/>
  <c r="AY6" i="52" s="1"/>
  <c r="A13" i="52"/>
  <c r="N25" i="52"/>
  <c r="M25" i="52"/>
  <c r="L25" i="52"/>
  <c r="L37" i="52"/>
  <c r="M42" i="52"/>
  <c r="N6" i="52"/>
  <c r="L6" i="52"/>
  <c r="AH9" i="52"/>
  <c r="R16" i="52"/>
  <c r="Q16" i="52"/>
  <c r="BA16" i="52" s="1"/>
  <c r="P16" i="52"/>
  <c r="AU16" i="52"/>
  <c r="D9" i="52"/>
  <c r="A9" i="52"/>
  <c r="D4" i="52"/>
  <c r="A5" i="52"/>
  <c r="F9" i="52"/>
  <c r="G9" i="52" s="1"/>
  <c r="AE9" i="52" s="1" a="1"/>
  <c r="AE9" i="52" s="1"/>
  <c r="L29" i="52"/>
  <c r="F25" i="52"/>
  <c r="G25" i="52" s="1"/>
  <c r="Z25" i="52" s="1"/>
  <c r="AZ25" i="52" s="1"/>
  <c r="AH25" i="52"/>
  <c r="F74" i="52"/>
  <c r="G74" i="52" s="1"/>
  <c r="AS74" i="52" s="1"/>
  <c r="AF74" i="52" s="1"/>
  <c r="AH26" i="52"/>
  <c r="AE40" i="52" a="1"/>
  <c r="AE40" i="52" s="1"/>
  <c r="U40" i="52"/>
  <c r="AU40" i="52"/>
  <c r="AA40" i="52"/>
  <c r="Z40" i="52"/>
  <c r="AZ40" i="52" s="1"/>
  <c r="Y40" i="52"/>
  <c r="AB40" i="52"/>
  <c r="AH41" i="52"/>
  <c r="F41" i="52"/>
  <c r="G41" i="52" s="1"/>
  <c r="A59" i="52"/>
  <c r="D59" i="52"/>
  <c r="A14" i="52"/>
  <c r="A22" i="52"/>
  <c r="A29" i="52"/>
  <c r="AH53" i="52"/>
  <c r="F53" i="52"/>
  <c r="G53" i="52" s="1"/>
  <c r="L64" i="52"/>
  <c r="N64" i="52"/>
  <c r="M64" i="52"/>
  <c r="AG64" i="52" s="1"/>
  <c r="AH16" i="52"/>
  <c r="A32" i="52"/>
  <c r="N41" i="52"/>
  <c r="M41" i="52"/>
  <c r="L41" i="52"/>
  <c r="L77" i="52"/>
  <c r="F8" i="52"/>
  <c r="G8" i="52" s="1"/>
  <c r="F24" i="52"/>
  <c r="G24" i="52" s="1"/>
  <c r="W24" i="52" s="1"/>
  <c r="L46" i="52"/>
  <c r="AH51" i="52"/>
  <c r="F51" i="52"/>
  <c r="G51" i="52" s="1"/>
  <c r="A30" i="52"/>
  <c r="L33" i="52"/>
  <c r="F49" i="52"/>
  <c r="G49" i="52" s="1"/>
  <c r="A33" i="52"/>
  <c r="A40" i="52"/>
  <c r="D40" i="52"/>
  <c r="L72" i="52"/>
  <c r="M72" i="52"/>
  <c r="N72" i="52"/>
  <c r="L74" i="52"/>
  <c r="M74" i="52"/>
  <c r="A52" i="52"/>
  <c r="N74" i="52"/>
  <c r="A58" i="52"/>
  <c r="A75" i="52"/>
  <c r="AH42" i="52"/>
  <c r="AH44" i="52"/>
  <c r="AH48" i="52"/>
  <c r="V56" i="52"/>
  <c r="AY56" i="52" s="1"/>
  <c r="F59" i="52"/>
  <c r="G59" i="52" s="1"/>
  <c r="S59" i="52" s="1"/>
  <c r="M83" i="52"/>
  <c r="L47" i="52"/>
  <c r="L49" i="52"/>
  <c r="W56" i="52"/>
  <c r="D64" i="52"/>
  <c r="M47" i="52"/>
  <c r="M59" i="52"/>
  <c r="L59" i="52"/>
  <c r="AH64" i="52"/>
  <c r="F64" i="52"/>
  <c r="G64" i="52" s="1"/>
  <c r="L56" i="52"/>
  <c r="AA56" i="52"/>
  <c r="N59" i="52"/>
  <c r="L62" i="52"/>
  <c r="M80" i="52"/>
  <c r="L78" i="52"/>
  <c r="F80" i="52"/>
  <c r="G80" i="52" s="1"/>
  <c r="D81" i="52"/>
  <c r="A81" i="52"/>
  <c r="M96" i="52"/>
  <c r="L96" i="52"/>
  <c r="M90" i="52"/>
  <c r="N96" i="52"/>
  <c r="N98" i="52"/>
  <c r="M98" i="52"/>
  <c r="L98" i="52"/>
  <c r="D111" i="52"/>
  <c r="A111" i="52"/>
  <c r="D110" i="52"/>
  <c r="A110" i="52"/>
  <c r="N113" i="52"/>
  <c r="M129" i="52"/>
  <c r="L110" i="52"/>
  <c r="F112" i="52"/>
  <c r="G112" i="52" s="1"/>
  <c r="F117" i="52"/>
  <c r="G117" i="52" s="1"/>
  <c r="Q117" i="52" s="1"/>
  <c r="BA117" i="52" s="1"/>
  <c r="BB117" i="52" s="1"/>
  <c r="M112" i="52"/>
  <c r="N112" i="52"/>
  <c r="N114" i="52"/>
  <c r="L114" i="52"/>
  <c r="F120" i="52"/>
  <c r="G120" i="52" s="1"/>
  <c r="M125" i="52"/>
  <c r="M121" i="52"/>
  <c r="M120" i="52"/>
  <c r="N120" i="52"/>
  <c r="F113" i="52"/>
  <c r="G113" i="52" s="1"/>
  <c r="Z113" i="52" s="1"/>
  <c r="AZ113" i="52" s="1"/>
  <c r="L116" i="52"/>
  <c r="L120" i="52"/>
  <c r="F128" i="52"/>
  <c r="G128" i="52" s="1"/>
  <c r="A89" i="51"/>
  <c r="D89" i="51"/>
  <c r="A33" i="51"/>
  <c r="D33" i="51"/>
  <c r="D30" i="51"/>
  <c r="D59" i="51"/>
  <c r="U74" i="51"/>
  <c r="D63" i="51"/>
  <c r="F9" i="51"/>
  <c r="G9" i="51" s="1"/>
  <c r="P9" i="51" s="1"/>
  <c r="Q74" i="51"/>
  <c r="BA74" i="51" s="1"/>
  <c r="BB74" i="51" s="1"/>
  <c r="L129" i="51"/>
  <c r="M129" i="51"/>
  <c r="N129" i="51"/>
  <c r="M113" i="51"/>
  <c r="N113" i="51"/>
  <c r="L113" i="51"/>
  <c r="L65" i="51"/>
  <c r="M65" i="51"/>
  <c r="N65" i="51"/>
  <c r="L57" i="51"/>
  <c r="N57" i="51"/>
  <c r="M57" i="51"/>
  <c r="L41" i="51"/>
  <c r="N18" i="51"/>
  <c r="L82" i="51"/>
  <c r="P82" i="51"/>
  <c r="L66" i="51"/>
  <c r="M66" i="51"/>
  <c r="L71" i="51"/>
  <c r="M71" i="51"/>
  <c r="N71" i="51"/>
  <c r="L63" i="51"/>
  <c r="N63" i="51"/>
  <c r="M63" i="51"/>
  <c r="L31" i="51"/>
  <c r="N31" i="51"/>
  <c r="M114" i="51"/>
  <c r="AG58" i="51"/>
  <c r="L90" i="51"/>
  <c r="N50" i="51"/>
  <c r="M50" i="51"/>
  <c r="M26" i="51"/>
  <c r="M53" i="51"/>
  <c r="L59" i="51"/>
  <c r="M68" i="51"/>
  <c r="N88" i="51"/>
  <c r="M28" i="51"/>
  <c r="M59" i="51"/>
  <c r="P102" i="51"/>
  <c r="N28" i="51"/>
  <c r="M93" i="51"/>
  <c r="N3" i="51"/>
  <c r="M48" i="51"/>
  <c r="N103" i="51"/>
  <c r="AG62" i="51"/>
  <c r="N80" i="51"/>
  <c r="N7" i="51"/>
  <c r="M7" i="51"/>
  <c r="L7" i="51"/>
  <c r="N5" i="51"/>
  <c r="A2" i="51"/>
  <c r="D2" i="51"/>
  <c r="F2" i="51"/>
  <c r="G2" i="51" s="1"/>
  <c r="S2" i="51" s="1"/>
  <c r="U16" i="51"/>
  <c r="D13" i="51"/>
  <c r="A13" i="51"/>
  <c r="D6" i="51"/>
  <c r="D12" i="51"/>
  <c r="AH2" i="51"/>
  <c r="F8" i="51"/>
  <c r="G8" i="51" s="1"/>
  <c r="P8" i="51" s="1"/>
  <c r="D11" i="51"/>
  <c r="A11" i="51"/>
  <c r="N10" i="51"/>
  <c r="M10" i="51"/>
  <c r="M12" i="51"/>
  <c r="L12" i="51"/>
  <c r="D5" i="51"/>
  <c r="A7" i="51"/>
  <c r="L10" i="51"/>
  <c r="N12" i="51"/>
  <c r="D15" i="51"/>
  <c r="L3" i="51"/>
  <c r="L15" i="51"/>
  <c r="N37" i="51"/>
  <c r="F21" i="51"/>
  <c r="G21" i="51" s="1"/>
  <c r="AU21" i="51" s="1"/>
  <c r="AH15" i="51"/>
  <c r="F15" i="51"/>
  <c r="G15" i="51" s="1"/>
  <c r="A28" i="51"/>
  <c r="D28" i="51"/>
  <c r="F12" i="51"/>
  <c r="G12" i="51" s="1"/>
  <c r="AE12" i="51" s="1" a="1"/>
  <c r="AE12" i="51" s="1"/>
  <c r="D19" i="51"/>
  <c r="AH21" i="51"/>
  <c r="A31" i="51"/>
  <c r="D31" i="51"/>
  <c r="M23" i="51"/>
  <c r="N23" i="51"/>
  <c r="AH29" i="51"/>
  <c r="F29" i="51"/>
  <c r="G29" i="51" s="1"/>
  <c r="AE29" i="51" s="1" a="1"/>
  <c r="AE29" i="51" s="1"/>
  <c r="L11" i="51"/>
  <c r="L14" i="51"/>
  <c r="D16" i="51"/>
  <c r="L18" i="51"/>
  <c r="L23" i="51"/>
  <c r="L27" i="51"/>
  <c r="N27" i="51"/>
  <c r="M27" i="51"/>
  <c r="AH16" i="51"/>
  <c r="M18" i="51"/>
  <c r="AH19" i="51"/>
  <c r="D47" i="51"/>
  <c r="A47" i="51"/>
  <c r="AU16" i="51"/>
  <c r="Y16" i="51"/>
  <c r="A18" i="51"/>
  <c r="F20" i="51"/>
  <c r="G20" i="51" s="1"/>
  <c r="Q36" i="51"/>
  <c r="BA36" i="51" s="1"/>
  <c r="Y36" i="51"/>
  <c r="V36" i="51"/>
  <c r="AY36" i="51" s="1"/>
  <c r="U36" i="51"/>
  <c r="AB36" i="51"/>
  <c r="S39" i="51"/>
  <c r="P39" i="51"/>
  <c r="D58" i="51"/>
  <c r="A58" i="51"/>
  <c r="A23" i="51"/>
  <c r="N26" i="51"/>
  <c r="AH30" i="51"/>
  <c r="F30" i="51"/>
  <c r="G30" i="51" s="1"/>
  <c r="AA30" i="51" s="1"/>
  <c r="A43" i="51"/>
  <c r="D48" i="51"/>
  <c r="A48" i="51"/>
  <c r="AH60" i="51"/>
  <c r="F60" i="51"/>
  <c r="G60" i="51" s="1"/>
  <c r="S60" i="51" s="1"/>
  <c r="AG60" i="51"/>
  <c r="F31" i="51"/>
  <c r="G31" i="51" s="1"/>
  <c r="N42" i="51"/>
  <c r="M42" i="51"/>
  <c r="L42" i="51"/>
  <c r="D35" i="51"/>
  <c r="A35" i="51"/>
  <c r="AH37" i="51"/>
  <c r="D40" i="51"/>
  <c r="A40" i="51"/>
  <c r="D44" i="51"/>
  <c r="A44" i="51"/>
  <c r="AH46" i="51"/>
  <c r="F23" i="51"/>
  <c r="G23" i="51" s="1"/>
  <c r="D26" i="51"/>
  <c r="M30" i="51"/>
  <c r="D34" i="51"/>
  <c r="AH34" i="51"/>
  <c r="F35" i="51"/>
  <c r="G35" i="51" s="1"/>
  <c r="V35" i="51" s="1"/>
  <c r="AY35" i="51" s="1"/>
  <c r="F44" i="51"/>
  <c r="G44" i="51" s="1"/>
  <c r="AB44" i="51" s="1"/>
  <c r="A45" i="51"/>
  <c r="A54" i="51"/>
  <c r="AG61" i="51"/>
  <c r="AH26" i="51"/>
  <c r="F26" i="51"/>
  <c r="G26" i="51" s="1"/>
  <c r="N30" i="51"/>
  <c r="M31" i="51"/>
  <c r="AH42" i="51"/>
  <c r="D42" i="51"/>
  <c r="A42" i="51"/>
  <c r="D46" i="51"/>
  <c r="A46" i="51"/>
  <c r="Z52" i="51"/>
  <c r="AZ52" i="51" s="1"/>
  <c r="F57" i="51"/>
  <c r="G57" i="51" s="1"/>
  <c r="AB57" i="51" s="1"/>
  <c r="AH28" i="51"/>
  <c r="F28" i="51"/>
  <c r="G28" i="51" s="1"/>
  <c r="W28" i="51" s="1"/>
  <c r="N35" i="51"/>
  <c r="M35" i="51"/>
  <c r="L35" i="51"/>
  <c r="D36" i="51"/>
  <c r="A36" i="51"/>
  <c r="D39" i="51"/>
  <c r="A39" i="51"/>
  <c r="F42" i="51"/>
  <c r="G42" i="51" s="1"/>
  <c r="F46" i="51"/>
  <c r="G46" i="51" s="1"/>
  <c r="W46" i="51" s="1"/>
  <c r="AH63" i="51"/>
  <c r="F63" i="51"/>
  <c r="G63" i="51" s="1"/>
  <c r="W63" i="51" s="1"/>
  <c r="N73" i="51"/>
  <c r="M76" i="51"/>
  <c r="L76" i="51"/>
  <c r="AH58" i="51"/>
  <c r="F58" i="51"/>
  <c r="G58" i="51" s="1"/>
  <c r="Q58" i="51" s="1"/>
  <c r="BA58" i="51" s="1"/>
  <c r="BB58" i="51" s="1"/>
  <c r="F43" i="51"/>
  <c r="G43" i="51" s="1"/>
  <c r="L44" i="51"/>
  <c r="F45" i="51"/>
  <c r="G45" i="51" s="1"/>
  <c r="L50" i="51"/>
  <c r="L52" i="51"/>
  <c r="L53" i="51"/>
  <c r="AH61" i="51"/>
  <c r="F61" i="51"/>
  <c r="G61" i="51" s="1"/>
  <c r="AE61" i="51" s="1" a="1"/>
  <c r="AE61" i="51" s="1"/>
  <c r="F79" i="51"/>
  <c r="G79" i="51" s="1"/>
  <c r="AH36" i="51"/>
  <c r="M44" i="51"/>
  <c r="M46" i="51"/>
  <c r="AH55" i="51"/>
  <c r="L72" i="51"/>
  <c r="M72" i="51"/>
  <c r="F59" i="51"/>
  <c r="G59" i="51" s="1"/>
  <c r="S59" i="51" s="1"/>
  <c r="N67" i="51"/>
  <c r="N68" i="51"/>
  <c r="Z74" i="51"/>
  <c r="AZ74" i="51" s="1"/>
  <c r="AE74" i="51" a="1"/>
  <c r="AE74" i="51" s="1"/>
  <c r="AB74" i="51"/>
  <c r="AA74" i="51"/>
  <c r="Y74" i="51"/>
  <c r="W74" i="51"/>
  <c r="N86" i="51"/>
  <c r="W108" i="51"/>
  <c r="AH62" i="51"/>
  <c r="F62" i="51"/>
  <c r="G62" i="51" s="1"/>
  <c r="S62" i="51" s="1"/>
  <c r="N82" i="51"/>
  <c r="F98" i="51"/>
  <c r="G98" i="51" s="1"/>
  <c r="AA98" i="51" s="1"/>
  <c r="N95" i="51"/>
  <c r="L95" i="51"/>
  <c r="M95" i="51"/>
  <c r="F78" i="51"/>
  <c r="G78" i="51" s="1"/>
  <c r="D86" i="51"/>
  <c r="A86" i="51"/>
  <c r="D87" i="51"/>
  <c r="A87" i="51"/>
  <c r="F76" i="51"/>
  <c r="G76" i="51" s="1"/>
  <c r="D84" i="51"/>
  <c r="R82" i="51"/>
  <c r="W82" i="51"/>
  <c r="M88" i="51"/>
  <c r="L88" i="51"/>
  <c r="L89" i="51"/>
  <c r="M89" i="51"/>
  <c r="N89" i="51"/>
  <c r="N90" i="51"/>
  <c r="M101" i="51"/>
  <c r="M82" i="51"/>
  <c r="F83" i="51"/>
  <c r="G83" i="51" s="1"/>
  <c r="M94" i="51"/>
  <c r="N94" i="51"/>
  <c r="N122" i="51"/>
  <c r="L122" i="51"/>
  <c r="M122" i="51"/>
  <c r="AA106" i="51"/>
  <c r="Z92" i="51"/>
  <c r="AZ92" i="51" s="1"/>
  <c r="W92" i="51"/>
  <c r="L98" i="51"/>
  <c r="M98" i="51"/>
  <c r="V102" i="51"/>
  <c r="AY102" i="51" s="1"/>
  <c r="N108" i="51"/>
  <c r="L103" i="51"/>
  <c r="L105" i="51"/>
  <c r="F101" i="51"/>
  <c r="G101" i="51" s="1"/>
  <c r="Z101" i="51" s="1"/>
  <c r="AZ101" i="51" s="1"/>
  <c r="L106" i="51"/>
  <c r="N106" i="51"/>
  <c r="M106" i="51"/>
  <c r="L111" i="51"/>
  <c r="N111" i="51"/>
  <c r="M111" i="51"/>
  <c r="M110" i="51"/>
  <c r="L110" i="51"/>
  <c r="AA117" i="51"/>
  <c r="Q117" i="51"/>
  <c r="BA117" i="51" s="1"/>
  <c r="Y117" i="51"/>
  <c r="V117" i="51"/>
  <c r="AY117" i="51" s="1"/>
  <c r="W117" i="51"/>
  <c r="S117" i="51"/>
  <c r="P117" i="51"/>
  <c r="N110" i="51"/>
  <c r="A121" i="51"/>
  <c r="D121" i="51"/>
  <c r="N124" i="51"/>
  <c r="N125" i="51"/>
  <c r="A116" i="51"/>
  <c r="D116" i="51"/>
  <c r="AS102" i="51"/>
  <c r="AF102" i="51" s="1"/>
  <c r="F111" i="51"/>
  <c r="G111" i="51" s="1"/>
  <c r="N114" i="51"/>
  <c r="L114" i="51"/>
  <c r="R117" i="51"/>
  <c r="M118" i="51"/>
  <c r="N118" i="51"/>
  <c r="L118" i="51"/>
  <c r="D119" i="51"/>
  <c r="A119" i="51"/>
  <c r="L121" i="51"/>
  <c r="M121" i="51"/>
  <c r="AS117" i="51"/>
  <c r="AF117" i="51" s="1"/>
  <c r="D117" i="51"/>
  <c r="A117" i="51"/>
  <c r="M128" i="51"/>
  <c r="L128" i="51"/>
  <c r="N117" i="51"/>
  <c r="L117" i="51"/>
  <c r="N128" i="51"/>
  <c r="L127" i="51"/>
  <c r="M74" i="50"/>
  <c r="M42" i="50"/>
  <c r="L18" i="50"/>
  <c r="N40" i="50"/>
  <c r="M91" i="50"/>
  <c r="L95" i="50"/>
  <c r="L46" i="50"/>
  <c r="L87" i="50"/>
  <c r="N91" i="50"/>
  <c r="L17" i="50"/>
  <c r="N46" i="50"/>
  <c r="M80" i="50"/>
  <c r="N17" i="50"/>
  <c r="L79" i="50"/>
  <c r="M112" i="50"/>
  <c r="N24" i="50"/>
  <c r="N63" i="50"/>
  <c r="N112" i="50"/>
  <c r="D25" i="50"/>
  <c r="A25" i="50"/>
  <c r="AB14" i="50"/>
  <c r="U41" i="50"/>
  <c r="D9" i="50"/>
  <c r="A40" i="50"/>
  <c r="A46" i="50"/>
  <c r="A53" i="50"/>
  <c r="A55" i="50"/>
  <c r="AH57" i="50"/>
  <c r="A126" i="50"/>
  <c r="A44" i="50"/>
  <c r="A58" i="50"/>
  <c r="D97" i="50"/>
  <c r="R125" i="50"/>
  <c r="A129" i="50"/>
  <c r="D33" i="50"/>
  <c r="V125" i="50"/>
  <c r="AY125" i="50" s="1"/>
  <c r="A18" i="50"/>
  <c r="A26" i="50"/>
  <c r="D30" i="50"/>
  <c r="A48" i="50"/>
  <c r="A54" i="50"/>
  <c r="A56" i="50"/>
  <c r="D62" i="50"/>
  <c r="D96" i="50"/>
  <c r="A125" i="50"/>
  <c r="A3" i="50"/>
  <c r="A27" i="50"/>
  <c r="A35" i="50"/>
  <c r="A36" i="50"/>
  <c r="A23" i="50"/>
  <c r="D2" i="50"/>
  <c r="Z7" i="50"/>
  <c r="AZ7" i="50" s="1"/>
  <c r="AE7" i="50" a="1"/>
  <c r="AE7" i="50" s="1"/>
  <c r="A8" i="50"/>
  <c r="D8" i="50"/>
  <c r="N2" i="50"/>
  <c r="M2" i="50"/>
  <c r="A15" i="50"/>
  <c r="L19" i="50"/>
  <c r="M3" i="50"/>
  <c r="F6" i="50"/>
  <c r="G6" i="50" s="1"/>
  <c r="AA6" i="50" s="1"/>
  <c r="F5" i="50"/>
  <c r="G5" i="50" s="1"/>
  <c r="Q5" i="50" s="1"/>
  <c r="BA5" i="50" s="1"/>
  <c r="BB5" i="50" s="1"/>
  <c r="P14" i="50"/>
  <c r="D24" i="50"/>
  <c r="N32" i="50"/>
  <c r="L32" i="50"/>
  <c r="F71" i="50"/>
  <c r="G71" i="50" s="1"/>
  <c r="AE71" i="50" s="1" a="1"/>
  <c r="AE71" i="50" s="1"/>
  <c r="Q14" i="50"/>
  <c r="BA14" i="50" s="1"/>
  <c r="Q31" i="50"/>
  <c r="BA31" i="50" s="1"/>
  <c r="Z31" i="50"/>
  <c r="AZ31" i="50" s="1"/>
  <c r="P31" i="50"/>
  <c r="A14" i="50"/>
  <c r="D14" i="50"/>
  <c r="R14" i="50"/>
  <c r="L31" i="50"/>
  <c r="N31" i="50"/>
  <c r="M31" i="50"/>
  <c r="L11" i="50"/>
  <c r="AU14" i="50"/>
  <c r="V14" i="50"/>
  <c r="AY14" i="50" s="1"/>
  <c r="U14" i="50"/>
  <c r="S14" i="50"/>
  <c r="N16" i="50"/>
  <c r="M16" i="50"/>
  <c r="L16" i="50"/>
  <c r="N18" i="50"/>
  <c r="M18" i="50"/>
  <c r="M24" i="50"/>
  <c r="N25" i="50"/>
  <c r="M25" i="50"/>
  <c r="F69" i="50"/>
  <c r="G69" i="50" s="1"/>
  <c r="A47" i="50"/>
  <c r="D47" i="50"/>
  <c r="F60" i="50"/>
  <c r="G60" i="50" s="1"/>
  <c r="D29" i="50"/>
  <c r="A19" i="50"/>
  <c r="A21" i="50"/>
  <c r="AH22" i="50"/>
  <c r="A28" i="50"/>
  <c r="AH13" i="50"/>
  <c r="D32" i="50"/>
  <c r="A32" i="50"/>
  <c r="D31" i="50"/>
  <c r="D45" i="50"/>
  <c r="A49" i="50"/>
  <c r="D49" i="50"/>
  <c r="N127" i="50"/>
  <c r="M127" i="50"/>
  <c r="L127" i="50"/>
  <c r="A38" i="50"/>
  <c r="P45" i="50"/>
  <c r="N60" i="50"/>
  <c r="M60" i="50"/>
  <c r="AG60" i="50" s="1"/>
  <c r="L71" i="50"/>
  <c r="M71" i="50"/>
  <c r="AH30" i="50"/>
  <c r="AH31" i="50"/>
  <c r="AH32" i="50"/>
  <c r="AH33" i="50"/>
  <c r="N71" i="50"/>
  <c r="L40" i="50"/>
  <c r="N57" i="50"/>
  <c r="M57" i="50"/>
  <c r="N56" i="50"/>
  <c r="M56" i="50"/>
  <c r="F65" i="50"/>
  <c r="G65" i="50" s="1"/>
  <c r="Y65" i="50" s="1"/>
  <c r="F66" i="50"/>
  <c r="G66" i="50" s="1"/>
  <c r="AB66" i="50" s="1"/>
  <c r="L34" i="50"/>
  <c r="AH39" i="50"/>
  <c r="F39" i="50"/>
  <c r="G39" i="50" s="1"/>
  <c r="D43" i="50"/>
  <c r="Q45" i="50"/>
  <c r="BA45" i="50" s="1"/>
  <c r="N55" i="50"/>
  <c r="M66" i="50"/>
  <c r="L66" i="50"/>
  <c r="M72" i="50"/>
  <c r="L72" i="50"/>
  <c r="N41" i="50"/>
  <c r="N54" i="50"/>
  <c r="M54" i="50"/>
  <c r="M73" i="50"/>
  <c r="N73" i="50"/>
  <c r="N78" i="50"/>
  <c r="M78" i="50"/>
  <c r="L78" i="50"/>
  <c r="N81" i="50"/>
  <c r="F61" i="50"/>
  <c r="G61" i="50" s="1"/>
  <c r="AU61" i="50" s="1"/>
  <c r="F79" i="50"/>
  <c r="G79" i="50" s="1"/>
  <c r="U79" i="50" s="1"/>
  <c r="L81" i="50"/>
  <c r="A59" i="50"/>
  <c r="A63" i="50"/>
  <c r="L80" i="50"/>
  <c r="N70" i="50"/>
  <c r="N94" i="50"/>
  <c r="L94" i="50"/>
  <c r="M94" i="50"/>
  <c r="Q78" i="50"/>
  <c r="BA78" i="50" s="1"/>
  <c r="AB78" i="50"/>
  <c r="A91" i="50"/>
  <c r="N86" i="50"/>
  <c r="L86" i="50"/>
  <c r="M86" i="50"/>
  <c r="M97" i="50"/>
  <c r="F90" i="50"/>
  <c r="G90" i="50" s="1"/>
  <c r="AS90" i="50" s="1"/>
  <c r="AF90" i="50" s="1"/>
  <c r="D94" i="50"/>
  <c r="A94" i="50"/>
  <c r="N95" i="50"/>
  <c r="M95" i="50"/>
  <c r="M102" i="50"/>
  <c r="N102" i="50"/>
  <c r="N117" i="50"/>
  <c r="M117" i="50"/>
  <c r="L117" i="50"/>
  <c r="N126" i="50"/>
  <c r="M126" i="50"/>
  <c r="L126" i="50"/>
  <c r="N87" i="50"/>
  <c r="D122" i="50"/>
  <c r="A122" i="50"/>
  <c r="AB118" i="50"/>
  <c r="N101" i="50"/>
  <c r="L101" i="50"/>
  <c r="N118" i="50"/>
  <c r="M118" i="50"/>
  <c r="AE121" i="50" a="1"/>
  <c r="AE121" i="50" s="1"/>
  <c r="U121" i="50"/>
  <c r="F120" i="50"/>
  <c r="G120" i="50" s="1"/>
  <c r="U120" i="50" s="1"/>
  <c r="F115" i="50"/>
  <c r="G115" i="50" s="1"/>
  <c r="Z115" i="50" s="1"/>
  <c r="AZ115" i="50" s="1"/>
  <c r="D127" i="50"/>
  <c r="A127" i="50"/>
  <c r="F123" i="50"/>
  <c r="G123" i="50" s="1"/>
  <c r="AA125" i="50"/>
  <c r="AB125" i="50"/>
  <c r="F128" i="50"/>
  <c r="G128" i="50" s="1"/>
  <c r="Z128" i="50" s="1"/>
  <c r="AZ128" i="50" s="1"/>
  <c r="D129" i="50"/>
  <c r="D124" i="50"/>
  <c r="L125" i="50"/>
  <c r="M125" i="50"/>
  <c r="N122" i="49"/>
  <c r="M122" i="49"/>
  <c r="L122" i="49"/>
  <c r="L114" i="49"/>
  <c r="M114" i="49"/>
  <c r="N114" i="49"/>
  <c r="M106" i="49"/>
  <c r="L106" i="49"/>
  <c r="N106" i="49"/>
  <c r="N98" i="49"/>
  <c r="M98" i="49"/>
  <c r="L98" i="49"/>
  <c r="N50" i="49"/>
  <c r="M50" i="49"/>
  <c r="AG50" i="49" s="1"/>
  <c r="L18" i="49"/>
  <c r="N18" i="49"/>
  <c r="M18" i="49"/>
  <c r="L10" i="49"/>
  <c r="N10" i="49"/>
  <c r="M10" i="49"/>
  <c r="L57" i="49"/>
  <c r="M68" i="49"/>
  <c r="N81" i="49"/>
  <c r="L109" i="49"/>
  <c r="M57" i="49"/>
  <c r="M14" i="49"/>
  <c r="N22" i="49"/>
  <c r="M25" i="49"/>
  <c r="L27" i="49"/>
  <c r="L31" i="49"/>
  <c r="M49" i="49"/>
  <c r="N76" i="49"/>
  <c r="M27" i="49"/>
  <c r="M31" i="49"/>
  <c r="L54" i="49"/>
  <c r="M61" i="49"/>
  <c r="L63" i="49"/>
  <c r="S40" i="49"/>
  <c r="R62" i="49"/>
  <c r="AU62" i="49"/>
  <c r="A66" i="49"/>
  <c r="D66" i="49"/>
  <c r="AA13" i="49"/>
  <c r="R13" i="49"/>
  <c r="Q13" i="49"/>
  <c r="BA13" i="49" s="1"/>
  <c r="BB13" i="49" s="1"/>
  <c r="D42" i="49"/>
  <c r="A42" i="49"/>
  <c r="U109" i="49"/>
  <c r="R109" i="49"/>
  <c r="A98" i="49"/>
  <c r="D98" i="49"/>
  <c r="A13" i="49"/>
  <c r="D36" i="49"/>
  <c r="A45" i="49"/>
  <c r="D50" i="49"/>
  <c r="A59" i="49"/>
  <c r="D62" i="49"/>
  <c r="F66" i="49"/>
  <c r="G66" i="49" s="1"/>
  <c r="A69" i="49"/>
  <c r="F98" i="49"/>
  <c r="G98" i="49" s="1"/>
  <c r="A18" i="49"/>
  <c r="AH50" i="49"/>
  <c r="V64" i="49"/>
  <c r="AY64" i="49" s="1"/>
  <c r="W93" i="49"/>
  <c r="A57" i="49"/>
  <c r="A64" i="49"/>
  <c r="D51" i="49"/>
  <c r="A99" i="49"/>
  <c r="A46" i="49"/>
  <c r="AH58" i="49"/>
  <c r="A8" i="49"/>
  <c r="A16" i="49"/>
  <c r="A4" i="49"/>
  <c r="D4" i="49"/>
  <c r="A7" i="49"/>
  <c r="D7" i="49"/>
  <c r="N6" i="49"/>
  <c r="M6" i="49"/>
  <c r="L6" i="49"/>
  <c r="F4" i="49"/>
  <c r="G4" i="49" s="1"/>
  <c r="AA4" i="49" s="1"/>
  <c r="R5" i="49"/>
  <c r="Q5" i="49"/>
  <c r="BA5" i="49" s="1"/>
  <c r="P5" i="49"/>
  <c r="AH10" i="49"/>
  <c r="F10" i="49"/>
  <c r="G10" i="49" s="1"/>
  <c r="AH11" i="49"/>
  <c r="F11" i="49"/>
  <c r="G11" i="49" s="1"/>
  <c r="D28" i="49"/>
  <c r="A28" i="49"/>
  <c r="A38" i="49"/>
  <c r="D38" i="49"/>
  <c r="AB43" i="49"/>
  <c r="AU43" i="49"/>
  <c r="Y43" i="49"/>
  <c r="AE43" i="49" a="1"/>
  <c r="AE43" i="49" s="1"/>
  <c r="AA43" i="49"/>
  <c r="Z43" i="49"/>
  <c r="AZ43" i="49" s="1"/>
  <c r="U43" i="49"/>
  <c r="W43" i="49"/>
  <c r="A2" i="49"/>
  <c r="AH4" i="49"/>
  <c r="AU5" i="49"/>
  <c r="AE62" i="49" a="1"/>
  <c r="AE62" i="49" s="1"/>
  <c r="AE13" i="49" a="1"/>
  <c r="AE13" i="49" s="1"/>
  <c r="D6" i="49"/>
  <c r="A6" i="49"/>
  <c r="L7" i="49"/>
  <c r="AA75" i="49"/>
  <c r="Z75" i="49"/>
  <c r="AZ75" i="49" s="1"/>
  <c r="N3" i="49"/>
  <c r="M4" i="49"/>
  <c r="A5" i="49"/>
  <c r="M7" i="49"/>
  <c r="U13" i="49"/>
  <c r="AB13" i="49"/>
  <c r="A22" i="49"/>
  <c r="D22" i="49"/>
  <c r="N44" i="49"/>
  <c r="M44" i="49"/>
  <c r="L44" i="49"/>
  <c r="AE59" i="49" a="1"/>
  <c r="AE59" i="49" s="1"/>
  <c r="F26" i="49"/>
  <c r="G26" i="49" s="1"/>
  <c r="AH26" i="49"/>
  <c r="S5" i="49"/>
  <c r="D14" i="49"/>
  <c r="M19" i="49"/>
  <c r="L19" i="49"/>
  <c r="D18" i="49"/>
  <c r="AH24" i="49"/>
  <c r="AH27" i="49"/>
  <c r="N37" i="49"/>
  <c r="L37" i="49"/>
  <c r="L38" i="49"/>
  <c r="N38" i="49"/>
  <c r="M38" i="49"/>
  <c r="A40" i="49"/>
  <c r="D40" i="49"/>
  <c r="F12" i="49"/>
  <c r="G12" i="49" s="1"/>
  <c r="V12" i="49" s="1"/>
  <c r="AY12" i="49" s="1"/>
  <c r="F19" i="49"/>
  <c r="G19" i="49" s="1"/>
  <c r="F24" i="49"/>
  <c r="G24" i="49" s="1"/>
  <c r="F27" i="49"/>
  <c r="G27" i="49" s="1"/>
  <c r="D29" i="49"/>
  <c r="D33" i="49"/>
  <c r="A33" i="49"/>
  <c r="M37" i="49"/>
  <c r="AG37" i="49" s="1"/>
  <c r="N42" i="49"/>
  <c r="D47" i="49"/>
  <c r="A47" i="49"/>
  <c r="AH8" i="49"/>
  <c r="S13" i="49"/>
  <c r="Z13" i="49"/>
  <c r="AZ13" i="49" s="1"/>
  <c r="P13" i="49"/>
  <c r="Y13" i="49"/>
  <c r="V13" i="49"/>
  <c r="AY13" i="49" s="1"/>
  <c r="AH34" i="49"/>
  <c r="F34" i="49"/>
  <c r="G34" i="49" s="1"/>
  <c r="D52" i="49"/>
  <c r="A52" i="49"/>
  <c r="W13" i="49"/>
  <c r="AU13" i="49"/>
  <c r="N14" i="49"/>
  <c r="L16" i="49"/>
  <c r="N30" i="49"/>
  <c r="M30" i="49"/>
  <c r="L34" i="49"/>
  <c r="D43" i="49"/>
  <c r="A43" i="49"/>
  <c r="AU48" i="49"/>
  <c r="Y48" i="49"/>
  <c r="W48" i="49"/>
  <c r="U48" i="49"/>
  <c r="Z48" i="49"/>
  <c r="AZ48" i="49" s="1"/>
  <c r="AE48" i="49" a="1"/>
  <c r="AE48" i="49" s="1"/>
  <c r="AB48" i="49"/>
  <c r="AH42" i="49"/>
  <c r="M45" i="49"/>
  <c r="AA49" i="49"/>
  <c r="P67" i="49"/>
  <c r="D73" i="49"/>
  <c r="A73" i="49"/>
  <c r="L77" i="49"/>
  <c r="M77" i="49"/>
  <c r="N77" i="49"/>
  <c r="N94" i="49"/>
  <c r="L94" i="49"/>
  <c r="AH18" i="49"/>
  <c r="Z47" i="49"/>
  <c r="AZ47" i="49" s="1"/>
  <c r="AU47" i="49"/>
  <c r="N71" i="49"/>
  <c r="L71" i="49"/>
  <c r="AA91" i="49"/>
  <c r="W91" i="49"/>
  <c r="U91" i="49"/>
  <c r="Z91" i="49"/>
  <c r="AZ91" i="49" s="1"/>
  <c r="Y91" i="49"/>
  <c r="AB91" i="49"/>
  <c r="AE91" i="49" a="1"/>
  <c r="AE91" i="49" s="1"/>
  <c r="AE47" i="49" a="1"/>
  <c r="AE47" i="49" s="1"/>
  <c r="N56" i="49"/>
  <c r="D61" i="49"/>
  <c r="AA64" i="49"/>
  <c r="AE64" i="49" a="1"/>
  <c r="AE64" i="49" s="1"/>
  <c r="A67" i="49"/>
  <c r="M73" i="49"/>
  <c r="M99" i="49"/>
  <c r="P99" i="49"/>
  <c r="N100" i="49"/>
  <c r="M100" i="49"/>
  <c r="L100" i="49"/>
  <c r="AU40" i="49"/>
  <c r="L52" i="49"/>
  <c r="D65" i="49"/>
  <c r="A65" i="49"/>
  <c r="N84" i="49"/>
  <c r="L84" i="49"/>
  <c r="M84" i="49"/>
  <c r="F42" i="49"/>
  <c r="G42" i="49" s="1"/>
  <c r="AU42" i="49" s="1"/>
  <c r="L45" i="49"/>
  <c r="W49" i="49"/>
  <c r="N52" i="49"/>
  <c r="M62" i="49"/>
  <c r="L62" i="49"/>
  <c r="N62" i="49"/>
  <c r="D71" i="49"/>
  <c r="A71" i="49"/>
  <c r="N89" i="49"/>
  <c r="L89" i="49"/>
  <c r="M89" i="49"/>
  <c r="L101" i="49"/>
  <c r="L86" i="49"/>
  <c r="N86" i="49"/>
  <c r="M86" i="49"/>
  <c r="U96" i="49"/>
  <c r="N70" i="49"/>
  <c r="L70" i="49"/>
  <c r="N117" i="49"/>
  <c r="Z62" i="49"/>
  <c r="AZ62" i="49" s="1"/>
  <c r="W62" i="49"/>
  <c r="M46" i="49"/>
  <c r="M54" i="49"/>
  <c r="AB62" i="49"/>
  <c r="N82" i="49"/>
  <c r="Q83" i="49"/>
  <c r="BA83" i="49" s="1"/>
  <c r="AS86" i="49"/>
  <c r="AF86" i="49" s="1"/>
  <c r="N69" i="49"/>
  <c r="L69" i="49"/>
  <c r="N78" i="49"/>
  <c r="L78" i="49"/>
  <c r="M78" i="49"/>
  <c r="Z93" i="49"/>
  <c r="AZ93" i="49" s="1"/>
  <c r="Y93" i="49"/>
  <c r="AE93" i="49" a="1"/>
  <c r="AE93" i="49" s="1"/>
  <c r="AB93" i="49"/>
  <c r="AA93" i="49"/>
  <c r="V93" i="49"/>
  <c r="AY93" i="49" s="1"/>
  <c r="U93" i="49"/>
  <c r="Q93" i="49"/>
  <c r="BA93" i="49" s="1"/>
  <c r="BB93" i="49" s="1"/>
  <c r="S66" i="49"/>
  <c r="W75" i="49"/>
  <c r="AE75" i="49" a="1"/>
  <c r="AE75" i="49" s="1"/>
  <c r="AB75" i="49"/>
  <c r="Y75" i="49"/>
  <c r="F79" i="49"/>
  <c r="G79" i="49" s="1"/>
  <c r="M118" i="49"/>
  <c r="L118" i="49"/>
  <c r="L90" i="49"/>
  <c r="F85" i="49"/>
  <c r="G85" i="49" s="1"/>
  <c r="U85" i="49" s="1"/>
  <c r="D101" i="49"/>
  <c r="A101" i="49"/>
  <c r="R66" i="49"/>
  <c r="U75" i="49"/>
  <c r="M85" i="49"/>
  <c r="L85" i="49"/>
  <c r="V86" i="49"/>
  <c r="AY86" i="49" s="1"/>
  <c r="S86" i="49"/>
  <c r="L93" i="49"/>
  <c r="D100" i="49"/>
  <c r="L129" i="49"/>
  <c r="N129" i="49"/>
  <c r="M129" i="49"/>
  <c r="AS99" i="49"/>
  <c r="AF99" i="49" s="1"/>
  <c r="S99" i="49"/>
  <c r="R99" i="49"/>
  <c r="Q99" i="49"/>
  <c r="BA99" i="49" s="1"/>
  <c r="D102" i="49"/>
  <c r="A102" i="49"/>
  <c r="M95" i="49"/>
  <c r="L95" i="49"/>
  <c r="N95" i="49"/>
  <c r="N116" i="49"/>
  <c r="M116" i="49"/>
  <c r="L116" i="49"/>
  <c r="N108" i="49"/>
  <c r="M108" i="49"/>
  <c r="L108" i="49"/>
  <c r="F114" i="49"/>
  <c r="G114" i="49" s="1"/>
  <c r="AB114" i="49" s="1"/>
  <c r="D103" i="49"/>
  <c r="A103" i="49"/>
  <c r="L121" i="49"/>
  <c r="M121" i="49"/>
  <c r="N121" i="49"/>
  <c r="M125" i="49"/>
  <c r="M119" i="49"/>
  <c r="M97" i="49"/>
  <c r="F104" i="49"/>
  <c r="G104" i="49" s="1"/>
  <c r="Q116" i="49"/>
  <c r="BA116" i="49" s="1"/>
  <c r="N111" i="49"/>
  <c r="M111" i="49"/>
  <c r="F120" i="49"/>
  <c r="G120" i="49"/>
  <c r="W120" i="49" s="1"/>
  <c r="N127" i="49"/>
  <c r="M127" i="49"/>
  <c r="L127" i="49"/>
  <c r="L111" i="49"/>
  <c r="N124" i="49"/>
  <c r="N126" i="49"/>
  <c r="M126" i="49"/>
  <c r="Y109" i="49"/>
  <c r="L110" i="49"/>
  <c r="AS115" i="49"/>
  <c r="AF115" i="49" s="1"/>
  <c r="S115" i="49"/>
  <c r="R115" i="49"/>
  <c r="Q115" i="49"/>
  <c r="BA115" i="49" s="1"/>
  <c r="P115" i="49"/>
  <c r="N128" i="49"/>
  <c r="A13" i="48"/>
  <c r="D42" i="48"/>
  <c r="A48" i="48"/>
  <c r="A18" i="48"/>
  <c r="A37" i="48"/>
  <c r="D109" i="48"/>
  <c r="A111" i="48"/>
  <c r="A51" i="48"/>
  <c r="D10" i="48"/>
  <c r="A29" i="48"/>
  <c r="A74" i="48"/>
  <c r="A113" i="48"/>
  <c r="A28" i="48"/>
  <c r="D32" i="48"/>
  <c r="M50" i="48"/>
  <c r="N50" i="48"/>
  <c r="L50" i="48"/>
  <c r="N10" i="48"/>
  <c r="L33" i="48"/>
  <c r="N55" i="48"/>
  <c r="L65" i="48"/>
  <c r="M33" i="48"/>
  <c r="M65" i="48"/>
  <c r="L62" i="48"/>
  <c r="L79" i="48"/>
  <c r="M32" i="48"/>
  <c r="M31" i="48"/>
  <c r="L47" i="48"/>
  <c r="L127" i="48"/>
  <c r="A7" i="48"/>
  <c r="D7" i="48"/>
  <c r="M9" i="48"/>
  <c r="D4" i="48"/>
  <c r="A4" i="48"/>
  <c r="L12" i="48"/>
  <c r="M16" i="48"/>
  <c r="A2" i="48"/>
  <c r="A5" i="48"/>
  <c r="D15" i="48"/>
  <c r="D24" i="48"/>
  <c r="F7" i="48"/>
  <c r="G7" i="48" s="1"/>
  <c r="AH7" i="48"/>
  <c r="A6" i="48"/>
  <c r="N13" i="48"/>
  <c r="AH13" i="48"/>
  <c r="A14" i="48"/>
  <c r="A17" i="48"/>
  <c r="D17" i="48"/>
  <c r="N17" i="48"/>
  <c r="D25" i="48"/>
  <c r="A25" i="48"/>
  <c r="D46" i="48"/>
  <c r="A46" i="48"/>
  <c r="A55" i="48"/>
  <c r="D55" i="48"/>
  <c r="AH60" i="48"/>
  <c r="A57" i="48"/>
  <c r="D57" i="48"/>
  <c r="A19" i="48"/>
  <c r="A22" i="48"/>
  <c r="L25" i="48"/>
  <c r="D33" i="48"/>
  <c r="N73" i="48"/>
  <c r="L73" i="48"/>
  <c r="M73" i="48"/>
  <c r="D20" i="48"/>
  <c r="D31" i="48"/>
  <c r="AH19" i="48"/>
  <c r="D23" i="48"/>
  <c r="D34" i="48"/>
  <c r="D38" i="48"/>
  <c r="D52" i="48"/>
  <c r="A52" i="48"/>
  <c r="AH31" i="48"/>
  <c r="A54" i="48"/>
  <c r="D54" i="48"/>
  <c r="M56" i="48"/>
  <c r="F30" i="48"/>
  <c r="G30" i="48" s="1"/>
  <c r="R30" i="48" s="1"/>
  <c r="F31" i="48"/>
  <c r="G31" i="48" s="1"/>
  <c r="W31" i="48" s="1"/>
  <c r="F34" i="48"/>
  <c r="G34" i="48" s="1"/>
  <c r="AE34" i="48" s="1" a="1"/>
  <c r="AE34" i="48" s="1"/>
  <c r="A36" i="48"/>
  <c r="F38" i="48"/>
  <c r="G38" i="48" s="1"/>
  <c r="AH38" i="48"/>
  <c r="L42" i="48"/>
  <c r="L44" i="48"/>
  <c r="A64" i="48"/>
  <c r="D64" i="48"/>
  <c r="A56" i="48"/>
  <c r="D56" i="48"/>
  <c r="D65" i="48"/>
  <c r="A65" i="48"/>
  <c r="N63" i="48"/>
  <c r="M63" i="48"/>
  <c r="AG63" i="48" s="1"/>
  <c r="AH46" i="48"/>
  <c r="N59" i="48"/>
  <c r="M72" i="48"/>
  <c r="N70" i="48"/>
  <c r="M70" i="48"/>
  <c r="L70" i="48"/>
  <c r="N74" i="48"/>
  <c r="M82" i="48"/>
  <c r="N82" i="48"/>
  <c r="M64" i="48"/>
  <c r="L64" i="48"/>
  <c r="D58" i="48"/>
  <c r="N64" i="48"/>
  <c r="N71" i="48"/>
  <c r="F80" i="48"/>
  <c r="G80" i="48" s="1"/>
  <c r="AS80" i="48" s="1"/>
  <c r="AF80" i="48" s="1"/>
  <c r="M55" i="48"/>
  <c r="M57" i="48"/>
  <c r="N62" i="48"/>
  <c r="N72" i="48"/>
  <c r="L72" i="48"/>
  <c r="D75" i="48"/>
  <c r="A75" i="48"/>
  <c r="A78" i="48"/>
  <c r="A79" i="48"/>
  <c r="D77" i="48"/>
  <c r="D76" i="48"/>
  <c r="L89" i="48"/>
  <c r="F92" i="48"/>
  <c r="G92" i="48" s="1"/>
  <c r="P92" i="48" s="1"/>
  <c r="AB72" i="48"/>
  <c r="AA72" i="48"/>
  <c r="M94" i="48"/>
  <c r="L94" i="48"/>
  <c r="M117" i="48"/>
  <c r="N94" i="48"/>
  <c r="M98" i="48"/>
  <c r="L98" i="48"/>
  <c r="U100" i="48"/>
  <c r="D108" i="48"/>
  <c r="A108" i="48"/>
  <c r="L109" i="48"/>
  <c r="N125" i="48"/>
  <c r="M125" i="48"/>
  <c r="L125" i="48"/>
  <c r="A106" i="48"/>
  <c r="D106" i="48"/>
  <c r="M102" i="48"/>
  <c r="L102" i="48"/>
  <c r="N126" i="48"/>
  <c r="F105" i="48"/>
  <c r="G105" i="48" s="1"/>
  <c r="W105" i="48" s="1"/>
  <c r="D113" i="48"/>
  <c r="A112" i="48"/>
  <c r="F120" i="48"/>
  <c r="G120" i="48" s="1"/>
  <c r="A110" i="48"/>
  <c r="M120" i="48"/>
  <c r="L120" i="48"/>
  <c r="N113" i="48"/>
  <c r="M127" i="48"/>
  <c r="Q35" i="47"/>
  <c r="BA35" i="47" s="1"/>
  <c r="D11" i="47"/>
  <c r="AH11" i="47" s="1"/>
  <c r="D87" i="47"/>
  <c r="M34" i="47"/>
  <c r="AG34" i="47" s="1"/>
  <c r="M18" i="47"/>
  <c r="N18" i="47"/>
  <c r="L18" i="47"/>
  <c r="N95" i="47"/>
  <c r="M24" i="47"/>
  <c r="N116" i="47"/>
  <c r="Y65" i="47"/>
  <c r="L31" i="47"/>
  <c r="L85" i="47"/>
  <c r="N31" i="47"/>
  <c r="M85" i="47"/>
  <c r="M86" i="47"/>
  <c r="A22" i="47"/>
  <c r="D22" i="47"/>
  <c r="Q2" i="47"/>
  <c r="BA2" i="47" s="1"/>
  <c r="AU19" i="47"/>
  <c r="S19" i="47"/>
  <c r="R19" i="47"/>
  <c r="Q19" i="47"/>
  <c r="BA19" i="47" s="1"/>
  <c r="P19" i="47"/>
  <c r="AE65" i="47" a="1"/>
  <c r="AE65" i="47" s="1"/>
  <c r="N16" i="47"/>
  <c r="M16" i="47"/>
  <c r="D25" i="47"/>
  <c r="N17" i="47"/>
  <c r="M17" i="47"/>
  <c r="D14" i="47"/>
  <c r="F50" i="47"/>
  <c r="G50" i="47" s="1"/>
  <c r="AH50" i="47"/>
  <c r="A50" i="47"/>
  <c r="F26" i="47"/>
  <c r="G26" i="47" s="1"/>
  <c r="N39" i="47"/>
  <c r="M39" i="47"/>
  <c r="AG39" i="47" s="1"/>
  <c r="L39" i="47"/>
  <c r="F29" i="47"/>
  <c r="G29" i="47" s="1"/>
  <c r="P29" i="47" s="1"/>
  <c r="L63" i="47"/>
  <c r="A13" i="47"/>
  <c r="L13" i="47"/>
  <c r="A21" i="47"/>
  <c r="N23" i="47"/>
  <c r="U11" i="47"/>
  <c r="AH18" i="47"/>
  <c r="N33" i="47"/>
  <c r="V35" i="47"/>
  <c r="AY35" i="47" s="1"/>
  <c r="S35" i="47"/>
  <c r="R35" i="47"/>
  <c r="P35" i="47"/>
  <c r="M38" i="47"/>
  <c r="M43" i="47"/>
  <c r="F10" i="47"/>
  <c r="G10" i="47" s="1"/>
  <c r="AU10" i="47" s="1"/>
  <c r="F27" i="47"/>
  <c r="G27" i="47" s="1"/>
  <c r="D57" i="47"/>
  <c r="A57" i="47"/>
  <c r="N58" i="47"/>
  <c r="L58" i="47"/>
  <c r="AH34" i="47"/>
  <c r="F42" i="47"/>
  <c r="G42" i="47" s="1"/>
  <c r="D46" i="47"/>
  <c r="A46" i="47"/>
  <c r="D47" i="47"/>
  <c r="AH47" i="47" s="1"/>
  <c r="D53" i="47"/>
  <c r="A53" i="47"/>
  <c r="N49" i="47"/>
  <c r="L49" i="47"/>
  <c r="L50" i="47"/>
  <c r="N54" i="47"/>
  <c r="L54" i="47"/>
  <c r="N57" i="47"/>
  <c r="L57" i="47"/>
  <c r="N46" i="47"/>
  <c r="L46" i="47"/>
  <c r="M57" i="47"/>
  <c r="AG57" i="47" s="1"/>
  <c r="M46" i="47"/>
  <c r="U43" i="47"/>
  <c r="L71" i="47"/>
  <c r="L88" i="47"/>
  <c r="F57" i="47"/>
  <c r="G57" i="47" s="1"/>
  <c r="Z57" i="47" s="1"/>
  <c r="AZ57" i="47" s="1"/>
  <c r="F59" i="47"/>
  <c r="G59" i="47" s="1"/>
  <c r="Y59" i="47" s="1"/>
  <c r="L77" i="47"/>
  <c r="N99" i="47"/>
  <c r="L67" i="47"/>
  <c r="N70" i="47"/>
  <c r="L70" i="47"/>
  <c r="F72" i="47"/>
  <c r="G72" i="47" s="1"/>
  <c r="F74" i="47"/>
  <c r="G74" i="47"/>
  <c r="N78" i="47"/>
  <c r="L78" i="47"/>
  <c r="M78" i="47"/>
  <c r="M67" i="47"/>
  <c r="M70" i="47"/>
  <c r="L79" i="47"/>
  <c r="M60" i="47"/>
  <c r="AA65" i="47"/>
  <c r="Z65" i="47"/>
  <c r="AZ65" i="47" s="1"/>
  <c r="W65" i="47"/>
  <c r="U65" i="47"/>
  <c r="AB65" i="47"/>
  <c r="D76" i="47"/>
  <c r="D86" i="47"/>
  <c r="A86" i="47"/>
  <c r="AS71" i="47"/>
  <c r="AF71" i="47" s="1"/>
  <c r="M82" i="47"/>
  <c r="L80" i="47"/>
  <c r="N80" i="47"/>
  <c r="M80" i="47"/>
  <c r="M91" i="47"/>
  <c r="D82" i="47"/>
  <c r="A82" i="47"/>
  <c r="A83" i="47"/>
  <c r="F83" i="47"/>
  <c r="G83" i="47" s="1"/>
  <c r="AS83" i="47" s="1"/>
  <c r="AF83" i="47" s="1"/>
  <c r="N87" i="47"/>
  <c r="F103" i="47"/>
  <c r="G103" i="47" s="1"/>
  <c r="U103" i="47" s="1"/>
  <c r="N93" i="47"/>
  <c r="M93" i="47"/>
  <c r="F95" i="47"/>
  <c r="G95" i="47" s="1"/>
  <c r="M112" i="47"/>
  <c r="L112" i="47"/>
  <c r="N112" i="47"/>
  <c r="F111" i="47"/>
  <c r="G111" i="47" s="1"/>
  <c r="N124" i="47"/>
  <c r="N119" i="47"/>
  <c r="M119" i="47"/>
  <c r="L119" i="47"/>
  <c r="L103" i="47"/>
  <c r="F121" i="47"/>
  <c r="G121" i="47" s="1"/>
  <c r="A121" i="47"/>
  <c r="L109" i="47"/>
  <c r="N109" i="47"/>
  <c r="N110" i="47"/>
  <c r="M110" i="47"/>
  <c r="D112" i="47"/>
  <c r="L117" i="47"/>
  <c r="M117" i="47"/>
  <c r="M128" i="47"/>
  <c r="L128" i="47"/>
  <c r="D117" i="47"/>
  <c r="A117" i="47"/>
  <c r="N128" i="47"/>
  <c r="F119" i="47"/>
  <c r="G119" i="47" s="1"/>
  <c r="M120" i="47"/>
  <c r="L120" i="47"/>
  <c r="F127" i="47"/>
  <c r="G127" i="47" s="1"/>
  <c r="N120" i="47"/>
  <c r="L129" i="47"/>
  <c r="N129" i="47"/>
  <c r="L127" i="47"/>
  <c r="M127" i="47"/>
  <c r="N5" i="46"/>
  <c r="N98" i="46"/>
  <c r="L63" i="46"/>
  <c r="N83" i="46"/>
  <c r="M47" i="46"/>
  <c r="L98" i="46"/>
  <c r="V39" i="46"/>
  <c r="AY39" i="46" s="1"/>
  <c r="AE39" i="46" a="1"/>
  <c r="AE39" i="46" s="1"/>
  <c r="Z39" i="46"/>
  <c r="AZ39" i="46" s="1"/>
  <c r="R39" i="46"/>
  <c r="P39" i="46"/>
  <c r="D23" i="46"/>
  <c r="D57" i="46"/>
  <c r="L45" i="45"/>
  <c r="F58" i="45"/>
  <c r="G58" i="45" s="1"/>
  <c r="P58" i="45" s="1"/>
  <c r="M64" i="44"/>
  <c r="AG64" i="44" s="1"/>
  <c r="N46" i="44"/>
  <c r="L90" i="43"/>
  <c r="M74" i="43"/>
  <c r="N74" i="43"/>
  <c r="L74" i="43"/>
  <c r="M129" i="43"/>
  <c r="N129" i="43"/>
  <c r="L129" i="43"/>
  <c r="N97" i="43"/>
  <c r="M97" i="43"/>
  <c r="L97" i="43"/>
  <c r="M114" i="43"/>
  <c r="N114" i="43"/>
  <c r="L114" i="43"/>
  <c r="M18" i="43"/>
  <c r="N18" i="43"/>
  <c r="L18" i="43"/>
  <c r="L106" i="43"/>
  <c r="M106" i="43"/>
  <c r="N106" i="43"/>
  <c r="M58" i="43"/>
  <c r="M98" i="43"/>
  <c r="N98" i="43"/>
  <c r="L98" i="43"/>
  <c r="M122" i="43"/>
  <c r="N10" i="43"/>
  <c r="L10" i="43"/>
  <c r="L68" i="43"/>
  <c r="M113" i="43"/>
  <c r="L46" i="43"/>
  <c r="L54" i="43"/>
  <c r="N113" i="43"/>
  <c r="M81" i="42"/>
  <c r="L129" i="42"/>
  <c r="M129" i="42"/>
  <c r="N129" i="42"/>
  <c r="N73" i="42"/>
  <c r="M33" i="42"/>
  <c r="L89" i="42"/>
  <c r="N89" i="42"/>
  <c r="M89" i="42"/>
  <c r="N122" i="42"/>
  <c r="L122" i="42"/>
  <c r="L74" i="42"/>
  <c r="L59" i="42"/>
  <c r="M57" i="41"/>
  <c r="AG57" i="41" s="1"/>
  <c r="AB57" i="41"/>
  <c r="V57" i="41"/>
  <c r="AY57" i="41" s="1"/>
  <c r="N129" i="41"/>
  <c r="M129" i="41"/>
  <c r="M81" i="41"/>
  <c r="N97" i="41"/>
  <c r="L41" i="41"/>
  <c r="M41" i="41"/>
  <c r="AG41" i="41" s="1"/>
  <c r="L73" i="41"/>
  <c r="L93" i="41"/>
  <c r="L22" i="41"/>
  <c r="L46" i="41"/>
  <c r="N109" i="41"/>
  <c r="M5" i="41"/>
  <c r="AG5" i="41" s="1"/>
  <c r="L54" i="41"/>
  <c r="N96" i="41"/>
  <c r="N46" i="41"/>
  <c r="M50" i="41"/>
  <c r="AG50" i="41" s="1"/>
  <c r="M10" i="41"/>
  <c r="N82" i="40"/>
  <c r="M122" i="40"/>
  <c r="N106" i="39"/>
  <c r="N90" i="39"/>
  <c r="L50" i="39"/>
  <c r="M50" i="39"/>
  <c r="L98" i="39"/>
  <c r="M82" i="39"/>
  <c r="L82" i="39"/>
  <c r="N82" i="39"/>
  <c r="N58" i="39"/>
  <c r="L18" i="39"/>
  <c r="M18" i="39"/>
  <c r="N18" i="39"/>
  <c r="M35" i="39"/>
  <c r="AG35" i="39" s="1"/>
  <c r="L10" i="39"/>
  <c r="N108" i="39"/>
  <c r="M114" i="39"/>
  <c r="R108" i="39"/>
  <c r="N35" i="39"/>
  <c r="L114" i="39"/>
  <c r="R109" i="39"/>
  <c r="L108" i="39"/>
  <c r="M57" i="38"/>
  <c r="L57" i="38"/>
  <c r="N57" i="38"/>
  <c r="L9" i="38"/>
  <c r="N9" i="38"/>
  <c r="M9" i="38"/>
  <c r="L17" i="38"/>
  <c r="P100" i="38"/>
  <c r="L60" i="38"/>
  <c r="L49" i="38"/>
  <c r="N4" i="38"/>
  <c r="L67" i="38"/>
  <c r="N60" i="38"/>
  <c r="N49" i="38"/>
  <c r="M119" i="38"/>
  <c r="M33" i="38"/>
  <c r="M29" i="38"/>
  <c r="AG29" i="38" s="1"/>
  <c r="L127" i="38"/>
  <c r="M67" i="38"/>
  <c r="AH58" i="44"/>
  <c r="F50" i="44"/>
  <c r="G50" i="44" s="1"/>
  <c r="AB50" i="44" s="1"/>
  <c r="A15" i="44"/>
  <c r="A7" i="44"/>
  <c r="D88" i="43"/>
  <c r="F122" i="43"/>
  <c r="G122" i="43" s="1"/>
  <c r="F42" i="43"/>
  <c r="G42" i="43" s="1"/>
  <c r="F34" i="43"/>
  <c r="G34" i="43" s="1"/>
  <c r="P34" i="43" s="1"/>
  <c r="AH34" i="43"/>
  <c r="F58" i="43"/>
  <c r="G58" i="43" s="1"/>
  <c r="W58" i="43" s="1"/>
  <c r="R41" i="43"/>
  <c r="F82" i="43"/>
  <c r="G82" i="43" s="1"/>
  <c r="AH50" i="43"/>
  <c r="F66" i="43"/>
  <c r="G66" i="43" s="1"/>
  <c r="AS66" i="43" s="1"/>
  <c r="AF66" i="43" s="1"/>
  <c r="A79" i="43"/>
  <c r="V32" i="43"/>
  <c r="AY32" i="43" s="1"/>
  <c r="F90" i="43"/>
  <c r="G90" i="43" s="1"/>
  <c r="S90" i="43" s="1"/>
  <c r="AB31" i="43"/>
  <c r="P31" i="43"/>
  <c r="AU62" i="42"/>
  <c r="F57" i="42"/>
  <c r="G57" i="42" s="1"/>
  <c r="U51" i="42"/>
  <c r="AB51" i="42"/>
  <c r="A37" i="42"/>
  <c r="D37" i="42"/>
  <c r="AA83" i="42"/>
  <c r="U83" i="42"/>
  <c r="AH9" i="42"/>
  <c r="Y51" i="42"/>
  <c r="AU51" i="42"/>
  <c r="AB69" i="42"/>
  <c r="Y69" i="42"/>
  <c r="Z51" i="42"/>
  <c r="AZ51" i="42" s="1"/>
  <c r="V51" i="42"/>
  <c r="AY51" i="42" s="1"/>
  <c r="Y54" i="42"/>
  <c r="AB54" i="42"/>
  <c r="AA69" i="42"/>
  <c r="V74" i="42"/>
  <c r="AY74" i="42" s="1"/>
  <c r="BB74" i="42" s="1"/>
  <c r="R74" i="42"/>
  <c r="Q74" i="42"/>
  <c r="BA74" i="42" s="1"/>
  <c r="P74" i="42"/>
  <c r="Y74" i="42"/>
  <c r="U74" i="42"/>
  <c r="W51" i="42"/>
  <c r="D44" i="42"/>
  <c r="A44" i="42"/>
  <c r="AH25" i="42"/>
  <c r="Q51" i="42"/>
  <c r="BA51" i="42" s="1"/>
  <c r="BB51" i="42" s="1"/>
  <c r="U54" i="42"/>
  <c r="AU54" i="42"/>
  <c r="Z69" i="42"/>
  <c r="AZ69" i="42" s="1"/>
  <c r="AU22" i="42"/>
  <c r="AB22" i="42"/>
  <c r="Z22" i="42"/>
  <c r="AZ22" i="42" s="1"/>
  <c r="AA22" i="42"/>
  <c r="U22" i="42"/>
  <c r="Z60" i="42"/>
  <c r="AZ60" i="42" s="1"/>
  <c r="AB60" i="42"/>
  <c r="AA51" i="42"/>
  <c r="Z54" i="42"/>
  <c r="AZ54" i="42" s="1"/>
  <c r="AU38" i="42"/>
  <c r="D66" i="41"/>
  <c r="A66" i="41"/>
  <c r="AH10" i="41"/>
  <c r="F10" i="41"/>
  <c r="G10" i="41" s="1"/>
  <c r="U10" i="41" s="1"/>
  <c r="Z57" i="41"/>
  <c r="AZ57" i="41" s="1"/>
  <c r="Q57" i="41"/>
  <c r="BA57" i="41" s="1"/>
  <c r="AH34" i="41"/>
  <c r="F34" i="41"/>
  <c r="G34" i="41" s="1"/>
  <c r="AB34" i="41" s="1"/>
  <c r="A98" i="41"/>
  <c r="Y64" i="41"/>
  <c r="AH18" i="41"/>
  <c r="F18" i="41"/>
  <c r="G18" i="41" s="1"/>
  <c r="A27" i="41"/>
  <c r="S89" i="41"/>
  <c r="F66" i="41"/>
  <c r="G66" i="41" s="1"/>
  <c r="AS66" i="41" s="1"/>
  <c r="AF66" i="41" s="1"/>
  <c r="D23" i="41"/>
  <c r="A23" i="41"/>
  <c r="F74" i="41"/>
  <c r="G74" i="41" s="1"/>
  <c r="AE74" i="41" s="1" a="1"/>
  <c r="AE74" i="41" s="1"/>
  <c r="AH26" i="41"/>
  <c r="F26" i="41"/>
  <c r="G26" i="41" s="1"/>
  <c r="U26" i="41" s="1"/>
  <c r="P53" i="41"/>
  <c r="F50" i="41"/>
  <c r="G50" i="41" s="1"/>
  <c r="Z50" i="41" s="1"/>
  <c r="AZ50" i="41" s="1"/>
  <c r="AH50" i="41"/>
  <c r="A9" i="41"/>
  <c r="D9" i="41"/>
  <c r="D42" i="41"/>
  <c r="AH42" i="41"/>
  <c r="F58" i="41"/>
  <c r="G58" i="41" s="1"/>
  <c r="Y58" i="41" s="1"/>
  <c r="AH58" i="41"/>
  <c r="AA95" i="41"/>
  <c r="A45" i="41"/>
  <c r="D45" i="41"/>
  <c r="A16" i="41"/>
  <c r="D16" i="41"/>
  <c r="A39" i="41"/>
  <c r="R42" i="40"/>
  <c r="S42" i="40"/>
  <c r="F89" i="40"/>
  <c r="G89" i="40" s="1"/>
  <c r="R48" i="40"/>
  <c r="P48" i="40"/>
  <c r="AU48" i="40"/>
  <c r="Q48" i="40"/>
  <c r="BA48" i="40" s="1"/>
  <c r="U104" i="40"/>
  <c r="AB104" i="40"/>
  <c r="W26" i="40"/>
  <c r="AU10" i="40"/>
  <c r="P10" i="40"/>
  <c r="AB10" i="40"/>
  <c r="Q10" i="40"/>
  <c r="BA10" i="40" s="1"/>
  <c r="S10" i="40"/>
  <c r="A113" i="40"/>
  <c r="D113" i="40"/>
  <c r="A65" i="40"/>
  <c r="F121" i="40"/>
  <c r="G121" i="40" s="1"/>
  <c r="W104" i="40"/>
  <c r="Z8" i="40"/>
  <c r="AZ8" i="40" s="1"/>
  <c r="R8" i="40"/>
  <c r="P32" i="40"/>
  <c r="Z18" i="40"/>
  <c r="AZ18" i="40" s="1"/>
  <c r="P90" i="40"/>
  <c r="R112" i="40"/>
  <c r="R34" i="40"/>
  <c r="Z34" i="40"/>
  <c r="AZ34" i="40" s="1"/>
  <c r="Y34" i="40"/>
  <c r="AU16" i="40"/>
  <c r="S91" i="40"/>
  <c r="Y3" i="40"/>
  <c r="AB3" i="40"/>
  <c r="AU3" i="40"/>
  <c r="W3" i="40"/>
  <c r="U3" i="40"/>
  <c r="AA3" i="40"/>
  <c r="Z3" i="40"/>
  <c r="AZ3" i="40" s="1"/>
  <c r="Q13" i="40"/>
  <c r="BA13" i="40" s="1"/>
  <c r="P13" i="40"/>
  <c r="R13" i="40"/>
  <c r="AB19" i="40"/>
  <c r="Z19" i="40"/>
  <c r="AZ19" i="40" s="1"/>
  <c r="AA19" i="40"/>
  <c r="Y19" i="40"/>
  <c r="W19" i="40"/>
  <c r="U19" i="40"/>
  <c r="AU19" i="40"/>
  <c r="A37" i="40"/>
  <c r="D37" i="40"/>
  <c r="AA67" i="40"/>
  <c r="A21" i="40"/>
  <c r="A16" i="40"/>
  <c r="R2" i="40"/>
  <c r="AA2" i="40"/>
  <c r="AU2" i="40"/>
  <c r="Z2" i="40"/>
  <c r="AZ2" i="40" s="1"/>
  <c r="U2" i="40"/>
  <c r="Y2" i="40"/>
  <c r="S2" i="40"/>
  <c r="W2" i="40"/>
  <c r="AB2" i="40"/>
  <c r="F49" i="39"/>
  <c r="G49" i="39" s="1"/>
  <c r="AH49" i="39"/>
  <c r="V58" i="39"/>
  <c r="AY58" i="39" s="1"/>
  <c r="Y58" i="39"/>
  <c r="A29" i="39"/>
  <c r="D29" i="39"/>
  <c r="AH9" i="39"/>
  <c r="F9" i="39"/>
  <c r="G9" i="39" s="1"/>
  <c r="Y9" i="39" s="1"/>
  <c r="D48" i="39"/>
  <c r="F97" i="39"/>
  <c r="G97" i="39" s="1"/>
  <c r="W97" i="39" s="1"/>
  <c r="F41" i="39"/>
  <c r="G41" i="39" s="1"/>
  <c r="A33" i="39"/>
  <c r="D33" i="39"/>
  <c r="F33" i="39"/>
  <c r="G33" i="39" s="1"/>
  <c r="AH33" i="39"/>
  <c r="F129" i="39"/>
  <c r="G129" i="39" s="1"/>
  <c r="AE129" i="39" s="1" a="1"/>
  <c r="AE129" i="39" s="1"/>
  <c r="AH17" i="39"/>
  <c r="F17" i="39"/>
  <c r="G17" i="39" s="1"/>
  <c r="V17" i="39" s="1"/>
  <c r="AY17" i="39" s="1"/>
  <c r="Q103" i="39"/>
  <c r="BA103" i="39" s="1"/>
  <c r="F65" i="39"/>
  <c r="G65" i="39" s="1"/>
  <c r="A65" i="39"/>
  <c r="AH65" i="39"/>
  <c r="F25" i="39"/>
  <c r="G25" i="39" s="1"/>
  <c r="AH25" i="39"/>
  <c r="AH41" i="39"/>
  <c r="AH57" i="39"/>
  <c r="F57" i="39"/>
  <c r="G57" i="39" s="1"/>
  <c r="AU54" i="39"/>
  <c r="AA78" i="39"/>
  <c r="Y78" i="39"/>
  <c r="U78" i="39"/>
  <c r="V42" i="39"/>
  <c r="AY42" i="39" s="1"/>
  <c r="S53" i="39"/>
  <c r="A61" i="39"/>
  <c r="D61" i="39"/>
  <c r="P119" i="39"/>
  <c r="A11" i="39"/>
  <c r="D11" i="39"/>
  <c r="S88" i="39"/>
  <c r="A19" i="39"/>
  <c r="AB64" i="38"/>
  <c r="U64" i="38"/>
  <c r="F98" i="38"/>
  <c r="G98" i="38" s="1"/>
  <c r="F90" i="38"/>
  <c r="G90" i="38" s="1"/>
  <c r="AH50" i="38"/>
  <c r="F34" i="38"/>
  <c r="G34" i="38" s="1"/>
  <c r="AH34" i="38"/>
  <c r="AH18" i="38"/>
  <c r="F10" i="38"/>
  <c r="G10" i="38" s="1"/>
  <c r="Y10" i="38" s="1"/>
  <c r="Q16" i="38"/>
  <c r="BA16" i="38" s="1"/>
  <c r="S16" i="38"/>
  <c r="R16" i="38"/>
  <c r="Q20" i="38"/>
  <c r="BA20" i="38" s="1"/>
  <c r="BB20" i="38" s="1"/>
  <c r="R76" i="38"/>
  <c r="V18" i="38"/>
  <c r="AY18" i="38" s="1"/>
  <c r="AB18" i="38"/>
  <c r="U18" i="38"/>
  <c r="Y18" i="38"/>
  <c r="P18" i="38"/>
  <c r="AU18" i="38"/>
  <c r="R44" i="38"/>
  <c r="Y44" i="38"/>
  <c r="U44" i="38"/>
  <c r="Z44" i="38"/>
  <c r="AZ44" i="38" s="1"/>
  <c r="A5" i="38"/>
  <c r="AA68" i="38"/>
  <c r="A94" i="38"/>
  <c r="A14" i="38"/>
  <c r="A7" i="38"/>
  <c r="F5" i="46"/>
  <c r="M24" i="46"/>
  <c r="F13" i="46"/>
  <c r="D22" i="46"/>
  <c r="AW22" i="46" s="1"/>
  <c r="F27" i="46"/>
  <c r="A27" i="46"/>
  <c r="N18" i="46"/>
  <c r="M18" i="46"/>
  <c r="F2" i="46"/>
  <c r="M20" i="46"/>
  <c r="A24" i="46"/>
  <c r="D24" i="46"/>
  <c r="AW24" i="46" s="1"/>
  <c r="F26" i="46"/>
  <c r="N29" i="46"/>
  <c r="M29" i="46"/>
  <c r="AG29" i="46" s="1"/>
  <c r="N31" i="46"/>
  <c r="M31" i="46"/>
  <c r="AG31" i="46" s="1"/>
  <c r="M124" i="46"/>
  <c r="L34" i="46"/>
  <c r="N58" i="46"/>
  <c r="M58" i="46"/>
  <c r="AG58" i="46" s="1"/>
  <c r="L58" i="46"/>
  <c r="L69" i="46"/>
  <c r="N69" i="46"/>
  <c r="M69" i="46"/>
  <c r="F11" i="46"/>
  <c r="G11" i="46" s="1"/>
  <c r="D20" i="46"/>
  <c r="L60" i="46"/>
  <c r="A114" i="46"/>
  <c r="F29" i="46"/>
  <c r="D29" i="46"/>
  <c r="AW29" i="46" s="1"/>
  <c r="L5" i="46"/>
  <c r="L13" i="46"/>
  <c r="L23" i="46"/>
  <c r="F74" i="46"/>
  <c r="G74" i="46"/>
  <c r="F12" i="46"/>
  <c r="G12" i="46" s="1"/>
  <c r="D26" i="46"/>
  <c r="AW26" i="46" s="1"/>
  <c r="D28" i="46"/>
  <c r="AW28" i="46" s="1"/>
  <c r="F35" i="46"/>
  <c r="D31" i="46"/>
  <c r="AW31" i="46" s="1"/>
  <c r="D32" i="46"/>
  <c r="AW32" i="46" s="1"/>
  <c r="D33" i="46"/>
  <c r="AW33" i="46" s="1"/>
  <c r="S39" i="46"/>
  <c r="A52" i="46"/>
  <c r="L86" i="46"/>
  <c r="M66" i="46"/>
  <c r="N66" i="46"/>
  <c r="M71" i="46"/>
  <c r="U39" i="46"/>
  <c r="AU39" i="46"/>
  <c r="AA39" i="46"/>
  <c r="Q39" i="46"/>
  <c r="BA39" i="46" s="1"/>
  <c r="BB39" i="46" s="1"/>
  <c r="Y39" i="46"/>
  <c r="W39" i="46"/>
  <c r="L64" i="46"/>
  <c r="M37" i="46"/>
  <c r="L39" i="46"/>
  <c r="AB39" i="46"/>
  <c r="AG47" i="46"/>
  <c r="D60" i="46"/>
  <c r="AW60" i="46" s="1"/>
  <c r="L61" i="46"/>
  <c r="Y84" i="46"/>
  <c r="U84" i="46"/>
  <c r="N37" i="46"/>
  <c r="M39" i="46"/>
  <c r="L53" i="46"/>
  <c r="A65" i="46"/>
  <c r="A59" i="46"/>
  <c r="M85" i="46"/>
  <c r="L85" i="46"/>
  <c r="F42" i="46"/>
  <c r="L47" i="46"/>
  <c r="F66" i="46"/>
  <c r="G66" i="46" s="1"/>
  <c r="M77" i="46"/>
  <c r="L88" i="46"/>
  <c r="N88" i="46"/>
  <c r="F61" i="46"/>
  <c r="L79" i="46"/>
  <c r="F82" i="46"/>
  <c r="M87" i="46"/>
  <c r="N95" i="46"/>
  <c r="M95" i="46"/>
  <c r="L95" i="46"/>
  <c r="M90" i="46"/>
  <c r="L90" i="46"/>
  <c r="N106" i="46"/>
  <c r="M106" i="46"/>
  <c r="M117" i="46"/>
  <c r="L117" i="46"/>
  <c r="F90" i="46"/>
  <c r="L93" i="46"/>
  <c r="N93" i="46"/>
  <c r="M93" i="46"/>
  <c r="M101" i="46"/>
  <c r="N125" i="46"/>
  <c r="L125" i="46"/>
  <c r="N109" i="46"/>
  <c r="M103" i="46"/>
  <c r="F108" i="46"/>
  <c r="N115" i="46"/>
  <c r="M115" i="46"/>
  <c r="L115" i="46"/>
  <c r="F119" i="46"/>
  <c r="N111" i="46"/>
  <c r="M111" i="46"/>
  <c r="M127" i="46"/>
  <c r="L128" i="46"/>
  <c r="N114" i="45"/>
  <c r="M114" i="45"/>
  <c r="L114" i="45"/>
  <c r="M31" i="45"/>
  <c r="N31" i="45"/>
  <c r="L31" i="45"/>
  <c r="N103" i="45"/>
  <c r="M87" i="45"/>
  <c r="N87" i="45"/>
  <c r="M81" i="45"/>
  <c r="Y45" i="45"/>
  <c r="L115" i="45"/>
  <c r="D29" i="45"/>
  <c r="AH29" i="45" s="1"/>
  <c r="AH34" i="45"/>
  <c r="AB72" i="45"/>
  <c r="A4" i="45"/>
  <c r="D4" i="45"/>
  <c r="F6" i="45"/>
  <c r="G6" i="45" s="1"/>
  <c r="A6" i="45"/>
  <c r="D3" i="45"/>
  <c r="A3" i="45"/>
  <c r="N10" i="45"/>
  <c r="M10" i="45"/>
  <c r="L10" i="45"/>
  <c r="N7" i="45"/>
  <c r="M7" i="45"/>
  <c r="L7" i="45"/>
  <c r="Z16" i="45"/>
  <c r="AZ16" i="45" s="1"/>
  <c r="U16" i="45"/>
  <c r="Y16" i="45"/>
  <c r="N2" i="45"/>
  <c r="AH22" i="45"/>
  <c r="F22" i="45"/>
  <c r="G22" i="45" s="1"/>
  <c r="AB22" i="45" s="1"/>
  <c r="D40" i="45"/>
  <c r="A40" i="45"/>
  <c r="N27" i="45"/>
  <c r="L27" i="45"/>
  <c r="Y29" i="45"/>
  <c r="F8" i="45"/>
  <c r="G8" i="45" s="1"/>
  <c r="S8" i="45" s="1"/>
  <c r="L15" i="45"/>
  <c r="D32" i="45"/>
  <c r="AH32" i="45" s="1"/>
  <c r="A32" i="45"/>
  <c r="AH37" i="45"/>
  <c r="F37" i="45"/>
  <c r="G37" i="45" s="1"/>
  <c r="R37" i="45" s="1"/>
  <c r="D31" i="45"/>
  <c r="A31" i="45"/>
  <c r="L37" i="45"/>
  <c r="M34" i="45"/>
  <c r="AG34" i="45" s="1"/>
  <c r="F39" i="45"/>
  <c r="G39" i="45" s="1"/>
  <c r="AH31" i="45"/>
  <c r="D41" i="45"/>
  <c r="A41" i="45"/>
  <c r="U45" i="45"/>
  <c r="AA45" i="45"/>
  <c r="AU45" i="45"/>
  <c r="AE45" i="45" a="1"/>
  <c r="AE45" i="45" s="1"/>
  <c r="AB45" i="45"/>
  <c r="Z45" i="45"/>
  <c r="AZ45" i="45" s="1"/>
  <c r="W45" i="45"/>
  <c r="L22" i="45"/>
  <c r="F21" i="45"/>
  <c r="G21" i="45" s="1"/>
  <c r="L34" i="45"/>
  <c r="D103" i="45"/>
  <c r="M74" i="45"/>
  <c r="N74" i="45"/>
  <c r="L74" i="45"/>
  <c r="N83" i="45"/>
  <c r="L62" i="45"/>
  <c r="M55" i="45"/>
  <c r="L55" i="45"/>
  <c r="M56" i="45"/>
  <c r="AG56" i="45" s="1"/>
  <c r="L56" i="45"/>
  <c r="F63" i="45"/>
  <c r="G63" i="45" s="1"/>
  <c r="F79" i="45"/>
  <c r="G79" i="45" s="1"/>
  <c r="AA79" i="45" s="1"/>
  <c r="M90" i="45"/>
  <c r="N90" i="45"/>
  <c r="Q84" i="45"/>
  <c r="BA84" i="45" s="1"/>
  <c r="AS84" i="45"/>
  <c r="AF84" i="45" s="1"/>
  <c r="N94" i="45"/>
  <c r="M94" i="45"/>
  <c r="L94" i="45"/>
  <c r="P72" i="45"/>
  <c r="A65" i="45"/>
  <c r="R72" i="45"/>
  <c r="Z72" i="45"/>
  <c r="AZ72" i="45" s="1"/>
  <c r="F95" i="45"/>
  <c r="G95" i="45" s="1"/>
  <c r="F103" i="45"/>
  <c r="G103" i="45" s="1"/>
  <c r="L87" i="45"/>
  <c r="F100" i="45"/>
  <c r="G100" i="45" s="1"/>
  <c r="M95" i="45"/>
  <c r="N95" i="45"/>
  <c r="L95" i="45"/>
  <c r="L79" i="45"/>
  <c r="N79" i="45"/>
  <c r="N80" i="45"/>
  <c r="F82" i="45"/>
  <c r="G82" i="45" s="1"/>
  <c r="W82" i="45" s="1"/>
  <c r="F87" i="45"/>
  <c r="G87" i="45" s="1"/>
  <c r="M108" i="45"/>
  <c r="L101" i="45"/>
  <c r="N102" i="45"/>
  <c r="L102" i="45"/>
  <c r="Q119" i="45"/>
  <c r="BA119" i="45" s="1"/>
  <c r="N116" i="45"/>
  <c r="N118" i="45"/>
  <c r="M118" i="45"/>
  <c r="L118" i="45"/>
  <c r="M115" i="45"/>
  <c r="U118" i="45"/>
  <c r="F120" i="45"/>
  <c r="G120" i="45" s="1"/>
  <c r="L127" i="45"/>
  <c r="M127" i="45"/>
  <c r="AE58" i="39" a="1"/>
  <c r="AE58" i="39" s="1"/>
  <c r="A105" i="40"/>
  <c r="A111" i="43"/>
  <c r="A120" i="42"/>
  <c r="A85" i="42"/>
  <c r="AE62" i="43" a="1"/>
  <c r="AE62" i="43" s="1"/>
  <c r="D114" i="42"/>
  <c r="D86" i="42"/>
  <c r="A121" i="42"/>
  <c r="D76" i="43"/>
  <c r="D78" i="43"/>
  <c r="D75" i="39"/>
  <c r="A113" i="39"/>
  <c r="AE115" i="40" a="1"/>
  <c r="AE115" i="40" s="1"/>
  <c r="AE53" i="42" a="1"/>
  <c r="AE53" i="42" s="1"/>
  <c r="AE54" i="42" a="1"/>
  <c r="AE54" i="42" s="1"/>
  <c r="AE4" i="38" a="1"/>
  <c r="AE4" i="38" s="1"/>
  <c r="AE104" i="40" a="1"/>
  <c r="AE104" i="40" s="1"/>
  <c r="AE51" i="42" a="1"/>
  <c r="AE51" i="42" s="1"/>
  <c r="D125" i="41"/>
  <c r="D83" i="42"/>
  <c r="A104" i="40"/>
  <c r="A98" i="40"/>
  <c r="D68" i="40"/>
  <c r="D73" i="40"/>
  <c r="A108" i="43"/>
  <c r="D89" i="42"/>
  <c r="AE116" i="42" a="1"/>
  <c r="AE116" i="42" s="1"/>
  <c r="AE52" i="38" a="1"/>
  <c r="AE52" i="38" s="1"/>
  <c r="AE3" i="40" a="1"/>
  <c r="AE3" i="40" s="1"/>
  <c r="AE34" i="40" a="1"/>
  <c r="AE34" i="40" s="1"/>
  <c r="AE108" i="39" a="1"/>
  <c r="AE108" i="39" s="1"/>
  <c r="AE38" i="42" a="1"/>
  <c r="AE38" i="42" s="1"/>
  <c r="A74" i="39"/>
  <c r="AS90" i="40"/>
  <c r="AF90" i="40" s="1"/>
  <c r="AS123" i="40"/>
  <c r="AF123" i="40" s="1"/>
  <c r="AS107" i="40"/>
  <c r="AF107" i="40" s="1"/>
  <c r="A124" i="41"/>
  <c r="AS120" i="41"/>
  <c r="AF120" i="41" s="1"/>
  <c r="AS104" i="41"/>
  <c r="AF104" i="41" s="1"/>
  <c r="A96" i="41"/>
  <c r="D87" i="42"/>
  <c r="AS74" i="42"/>
  <c r="AF74" i="42" s="1"/>
  <c r="AS90" i="42"/>
  <c r="AF90" i="42" s="1"/>
  <c r="AS91" i="42"/>
  <c r="AF91" i="42" s="1"/>
  <c r="AS108" i="42"/>
  <c r="AF108" i="42" s="1"/>
  <c r="A110" i="43"/>
  <c r="D109" i="43"/>
  <c r="M93" i="44"/>
  <c r="M72" i="44"/>
  <c r="M53" i="44"/>
  <c r="AE109" i="39" a="1"/>
  <c r="AE109" i="39" s="1"/>
  <c r="AE100" i="38" a="1"/>
  <c r="AE100" i="38" s="1"/>
  <c r="AE108" i="41" a="1"/>
  <c r="AE108" i="41" s="1"/>
  <c r="AE115" i="42" a="1"/>
  <c r="AE115" i="42" s="1"/>
  <c r="AE69" i="42" a="1"/>
  <c r="AE69" i="42" s="1"/>
  <c r="AE19" i="40" a="1"/>
  <c r="AE19" i="40" s="1"/>
  <c r="AE83" i="42" a="1"/>
  <c r="AE83" i="42" s="1"/>
  <c r="AE112" i="41" a="1"/>
  <c r="AE112" i="41" s="1"/>
  <c r="AE67" i="40" a="1"/>
  <c r="AE67" i="40" s="1"/>
  <c r="AE26" i="41" a="1"/>
  <c r="AE26" i="41" s="1"/>
  <c r="AE2" i="40" a="1"/>
  <c r="AE2" i="40" s="1"/>
  <c r="AE82" i="40" a="1"/>
  <c r="AE82" i="40" s="1"/>
  <c r="AE8" i="40" a="1"/>
  <c r="AE8" i="40" s="1"/>
  <c r="AE22" i="42" a="1"/>
  <c r="AE22" i="42" s="1"/>
  <c r="AE78" i="39" a="1"/>
  <c r="AE78" i="39" s="1"/>
  <c r="A84" i="38"/>
  <c r="A115" i="38"/>
  <c r="A82" i="38"/>
  <c r="AS128" i="38"/>
  <c r="AF128" i="38" s="1"/>
  <c r="AS112" i="38"/>
  <c r="AF112" i="38" s="1"/>
  <c r="AS77" i="38"/>
  <c r="AF77" i="38" s="1"/>
  <c r="D112" i="39"/>
  <c r="D110" i="39"/>
  <c r="D81" i="39"/>
  <c r="AS119" i="39"/>
  <c r="AF119" i="39" s="1"/>
  <c r="AS86" i="39"/>
  <c r="AF86" i="39" s="1"/>
  <c r="AS117" i="39"/>
  <c r="AF117" i="39" s="1"/>
  <c r="AS83" i="39"/>
  <c r="AF83" i="39" s="1"/>
  <c r="AF66" i="39"/>
  <c r="AS88" i="39"/>
  <c r="AF88" i="39" s="1"/>
  <c r="D71" i="40"/>
  <c r="A72" i="40"/>
  <c r="D99" i="40"/>
  <c r="D100" i="40"/>
  <c r="AS106" i="40"/>
  <c r="AF106" i="40" s="1"/>
  <c r="A70" i="40"/>
  <c r="F97" i="44"/>
  <c r="G97" i="44" s="1"/>
  <c r="F9" i="44"/>
  <c r="G9" i="44" s="1"/>
  <c r="A21" i="44"/>
  <c r="D22" i="44"/>
  <c r="A44" i="44"/>
  <c r="AE125" i="39" a="1"/>
  <c r="AE125" i="39" s="1"/>
  <c r="AF80" i="44"/>
  <c r="AS76" i="38"/>
  <c r="AF76" i="38" s="1"/>
  <c r="AS103" i="39"/>
  <c r="AF103" i="39" s="1"/>
  <c r="AS70" i="39"/>
  <c r="AF70" i="39" s="1"/>
  <c r="AS98" i="39"/>
  <c r="AF98" i="39" s="1"/>
  <c r="AS116" i="39"/>
  <c r="AF116" i="39" s="1"/>
  <c r="AH3" i="44"/>
  <c r="F3" i="44"/>
  <c r="G3" i="44" s="1"/>
  <c r="AE3" i="44" s="1" a="1"/>
  <c r="AE3" i="44" s="1"/>
  <c r="A111" i="39"/>
  <c r="D80" i="43"/>
  <c r="N7" i="44"/>
  <c r="D13" i="44"/>
  <c r="A13" i="44"/>
  <c r="L10" i="44"/>
  <c r="L14" i="44"/>
  <c r="N15" i="44"/>
  <c r="M15" i="44"/>
  <c r="L15" i="44"/>
  <c r="F8" i="44"/>
  <c r="G8" i="44" s="1"/>
  <c r="P8" i="44" s="1"/>
  <c r="AH11" i="44"/>
  <c r="F16" i="44"/>
  <c r="G16" i="44" s="1"/>
  <c r="Y16" i="44" s="1"/>
  <c r="AH16" i="44"/>
  <c r="AH27" i="44"/>
  <c r="F27" i="44"/>
  <c r="G27" i="44" s="1"/>
  <c r="U27" i="44" s="1"/>
  <c r="D50" i="44"/>
  <c r="A50" i="44"/>
  <c r="D5" i="44"/>
  <c r="A5" i="44"/>
  <c r="F11" i="44"/>
  <c r="G11" i="44" s="1"/>
  <c r="N31" i="44"/>
  <c r="L31" i="44"/>
  <c r="M31" i="44"/>
  <c r="L56" i="44"/>
  <c r="AH2" i="44"/>
  <c r="AH19" i="44"/>
  <c r="F42" i="44"/>
  <c r="G42" i="44" s="1"/>
  <c r="AB42" i="44" s="1"/>
  <c r="F2" i="44"/>
  <c r="G2" i="44" s="1"/>
  <c r="F19" i="44"/>
  <c r="G19" i="44" s="1"/>
  <c r="D53" i="44"/>
  <c r="A53" i="44"/>
  <c r="N63" i="44"/>
  <c r="L63" i="44"/>
  <c r="M63" i="44"/>
  <c r="A8" i="44"/>
  <c r="D8" i="44"/>
  <c r="N21" i="44"/>
  <c r="D26" i="44"/>
  <c r="A26" i="44"/>
  <c r="N29" i="44"/>
  <c r="L29" i="44"/>
  <c r="N38" i="44"/>
  <c r="M38" i="44"/>
  <c r="AE35" i="44" a="1"/>
  <c r="AE35" i="44" s="1"/>
  <c r="F36" i="44"/>
  <c r="G36" i="44" s="1"/>
  <c r="F46" i="44"/>
  <c r="G46" i="44" s="1"/>
  <c r="P46" i="44" s="1"/>
  <c r="Y51" i="44"/>
  <c r="AU51" i="44"/>
  <c r="D52" i="44"/>
  <c r="A52" i="44"/>
  <c r="R56" i="44"/>
  <c r="AE56" i="44" a="1"/>
  <c r="AE56" i="44" s="1"/>
  <c r="N78" i="44"/>
  <c r="L78" i="44"/>
  <c r="D30" i="44"/>
  <c r="A30" i="44"/>
  <c r="D58" i="44"/>
  <c r="A58" i="44"/>
  <c r="L37" i="44"/>
  <c r="M41" i="44"/>
  <c r="AH44" i="44"/>
  <c r="F44" i="44"/>
  <c r="G44" i="44" s="1"/>
  <c r="D20" i="44"/>
  <c r="D32" i="44"/>
  <c r="A32" i="44"/>
  <c r="F40" i="44"/>
  <c r="G40" i="44" s="1"/>
  <c r="D62" i="44"/>
  <c r="A62" i="44"/>
  <c r="N62" i="44"/>
  <c r="AH26" i="44"/>
  <c r="F26" i="44"/>
  <c r="G26" i="44" s="1"/>
  <c r="AB26" i="44" s="1"/>
  <c r="P32" i="44"/>
  <c r="D35" i="44"/>
  <c r="N47" i="44"/>
  <c r="M47" i="44"/>
  <c r="L47" i="44"/>
  <c r="N54" i="44"/>
  <c r="D56" i="44"/>
  <c r="A56" i="44"/>
  <c r="D67" i="44"/>
  <c r="A103" i="44"/>
  <c r="L77" i="44"/>
  <c r="A45" i="44"/>
  <c r="A47" i="44"/>
  <c r="A57" i="44"/>
  <c r="F65" i="44"/>
  <c r="G65" i="44" s="1"/>
  <c r="Q65" i="44" s="1"/>
  <c r="BA65" i="44" s="1"/>
  <c r="L53" i="44"/>
  <c r="Y80" i="44"/>
  <c r="S80" i="44"/>
  <c r="R80" i="44"/>
  <c r="AB80" i="44"/>
  <c r="Z80" i="44"/>
  <c r="AZ80" i="44" s="1"/>
  <c r="U80" i="44"/>
  <c r="Q80" i="44"/>
  <c r="BA80" i="44" s="1"/>
  <c r="P80" i="44"/>
  <c r="F28" i="44"/>
  <c r="G28" i="44" s="1"/>
  <c r="P28" i="44" s="1"/>
  <c r="AS97" i="44"/>
  <c r="AF97" i="44" s="1"/>
  <c r="L55" i="44"/>
  <c r="D64" i="44"/>
  <c r="Z72" i="44"/>
  <c r="AZ72" i="44" s="1"/>
  <c r="W73" i="44"/>
  <c r="AB73" i="44"/>
  <c r="AE73" i="44" a="1"/>
  <c r="AE73" i="44" s="1"/>
  <c r="AA73" i="44"/>
  <c r="S72" i="44"/>
  <c r="N69" i="44"/>
  <c r="L69" i="44"/>
  <c r="A69" i="44"/>
  <c r="N75" i="44"/>
  <c r="Y72" i="44"/>
  <c r="W72" i="44"/>
  <c r="N80" i="44"/>
  <c r="M80" i="44"/>
  <c r="L80" i="44"/>
  <c r="M85" i="44"/>
  <c r="AB103" i="44"/>
  <c r="F92" i="44"/>
  <c r="G92" i="44" s="1"/>
  <c r="F99" i="44"/>
  <c r="G99" i="44" s="1"/>
  <c r="N87" i="44"/>
  <c r="M87" i="44"/>
  <c r="F93" i="44"/>
  <c r="G93" i="44" s="1"/>
  <c r="R93" i="44" s="1"/>
  <c r="D112" i="44"/>
  <c r="F123" i="44"/>
  <c r="G123" i="44" s="1"/>
  <c r="R123" i="44" s="1"/>
  <c r="N117" i="44"/>
  <c r="F120" i="44"/>
  <c r="G120" i="44"/>
  <c r="F121" i="44"/>
  <c r="G121" i="44" s="1"/>
  <c r="U121" i="44" s="1"/>
  <c r="A110" i="44"/>
  <c r="L115" i="44"/>
  <c r="P127" i="44"/>
  <c r="R127" i="44"/>
  <c r="N125" i="44"/>
  <c r="M125" i="44"/>
  <c r="L125" i="44"/>
  <c r="W119" i="44"/>
  <c r="S119" i="44"/>
  <c r="Z119" i="44"/>
  <c r="AZ119" i="44" s="1"/>
  <c r="L126" i="44"/>
  <c r="F129" i="44"/>
  <c r="G129" i="44" s="1"/>
  <c r="Q129" i="44" s="1"/>
  <c r="BA129" i="44" s="1"/>
  <c r="L127" i="44"/>
  <c r="D10" i="59"/>
  <c r="A10" i="59"/>
  <c r="D108" i="59"/>
  <c r="A108" i="59"/>
  <c r="D110" i="59"/>
  <c r="A110" i="59"/>
  <c r="A81" i="59"/>
  <c r="D9" i="59"/>
  <c r="A9" i="59"/>
  <c r="D14" i="59"/>
  <c r="A14" i="59"/>
  <c r="A61" i="59"/>
  <c r="D61" i="59"/>
  <c r="D32" i="59"/>
  <c r="D28" i="59"/>
  <c r="A28" i="59"/>
  <c r="D116" i="59"/>
  <c r="A116" i="59"/>
  <c r="Z107" i="59"/>
  <c r="AZ107" i="59" s="1"/>
  <c r="A87" i="59"/>
  <c r="D77" i="59"/>
  <c r="A77" i="59"/>
  <c r="AB15" i="59"/>
  <c r="Z15" i="59"/>
  <c r="AZ15" i="59" s="1"/>
  <c r="A109" i="59"/>
  <c r="D109" i="59"/>
  <c r="D107" i="59"/>
  <c r="A107" i="59"/>
  <c r="A84" i="59"/>
  <c r="D84" i="59"/>
  <c r="A20" i="59"/>
  <c r="D20" i="59"/>
  <c r="A75" i="59"/>
  <c r="D75" i="59"/>
  <c r="D83" i="59"/>
  <c r="A83" i="59"/>
  <c r="A15" i="59"/>
  <c r="D30" i="59"/>
  <c r="A30" i="59"/>
  <c r="D39" i="59"/>
  <c r="D27" i="59"/>
  <c r="A78" i="59"/>
  <c r="D78" i="59"/>
  <c r="D49" i="59"/>
  <c r="W28" i="59"/>
  <c r="V28" i="59"/>
  <c r="AY28" i="59" s="1"/>
  <c r="D80" i="59"/>
  <c r="D33" i="59"/>
  <c r="A33" i="59"/>
  <c r="D29" i="59"/>
  <c r="A29" i="59"/>
  <c r="D26" i="58"/>
  <c r="A26" i="58"/>
  <c r="D122" i="58"/>
  <c r="A122" i="58"/>
  <c r="D18" i="58"/>
  <c r="AB116" i="58"/>
  <c r="W116" i="58"/>
  <c r="Z116" i="58"/>
  <c r="AZ116" i="58" s="1"/>
  <c r="Z120" i="58"/>
  <c r="AZ120" i="58" s="1"/>
  <c r="Y120" i="58"/>
  <c r="D92" i="58"/>
  <c r="A92" i="58"/>
  <c r="D50" i="58"/>
  <c r="A50" i="58"/>
  <c r="AB53" i="58"/>
  <c r="R53" i="58"/>
  <c r="U53" i="58"/>
  <c r="D58" i="58"/>
  <c r="A58" i="58"/>
  <c r="D89" i="58"/>
  <c r="A89" i="58"/>
  <c r="A47" i="58"/>
  <c r="D47" i="58"/>
  <c r="AB4" i="58"/>
  <c r="AA4" i="58"/>
  <c r="A117" i="58"/>
  <c r="D117" i="58"/>
  <c r="D57" i="58"/>
  <c r="A57" i="58"/>
  <c r="D46" i="58"/>
  <c r="A46" i="58"/>
  <c r="D56" i="58"/>
  <c r="A56" i="58"/>
  <c r="V33" i="58"/>
  <c r="AY33" i="58" s="1"/>
  <c r="R33" i="58"/>
  <c r="AU33" i="58"/>
  <c r="Q33" i="58"/>
  <c r="BA33" i="58" s="1"/>
  <c r="D118" i="58"/>
  <c r="A118" i="58"/>
  <c r="D30" i="58"/>
  <c r="A30" i="58"/>
  <c r="S13" i="58"/>
  <c r="AU13" i="58"/>
  <c r="R13" i="58"/>
  <c r="Q13" i="58"/>
  <c r="BA13" i="58" s="1"/>
  <c r="P13" i="58"/>
  <c r="R107" i="58"/>
  <c r="Q107" i="58"/>
  <c r="BA107" i="58" s="1"/>
  <c r="U63" i="58"/>
  <c r="S63" i="58"/>
  <c r="P63" i="58"/>
  <c r="D44" i="58"/>
  <c r="A44" i="58"/>
  <c r="AB3" i="58"/>
  <c r="R3" i="58"/>
  <c r="W3" i="58"/>
  <c r="AE3" i="58" a="1"/>
  <c r="AE3" i="58" s="1"/>
  <c r="AB127" i="58"/>
  <c r="A82" i="58"/>
  <c r="D82" i="58"/>
  <c r="D63" i="58"/>
  <c r="A63" i="58"/>
  <c r="D61" i="58"/>
  <c r="A61" i="58"/>
  <c r="AB37" i="58"/>
  <c r="Y37" i="58"/>
  <c r="Q37" i="58"/>
  <c r="BA37" i="58" s="1"/>
  <c r="BB37" i="58" s="1"/>
  <c r="U37" i="58"/>
  <c r="D23" i="58"/>
  <c r="A23" i="58"/>
  <c r="AB20" i="58"/>
  <c r="Y20" i="58"/>
  <c r="U20" i="58"/>
  <c r="Z20" i="58"/>
  <c r="AZ20" i="58" s="1"/>
  <c r="W20" i="58"/>
  <c r="AU20" i="58"/>
  <c r="AE20" i="58" a="1"/>
  <c r="AE20" i="58" s="1"/>
  <c r="AA20" i="58"/>
  <c r="D20" i="58"/>
  <c r="A20" i="58"/>
  <c r="D2" i="58"/>
  <c r="A2" i="58"/>
  <c r="S119" i="58"/>
  <c r="AB119" i="58"/>
  <c r="D119" i="58"/>
  <c r="A119" i="58"/>
  <c r="A96" i="58"/>
  <c r="D96" i="58"/>
  <c r="D127" i="58"/>
  <c r="A127" i="58"/>
  <c r="A62" i="58"/>
  <c r="D62" i="58"/>
  <c r="Z82" i="58"/>
  <c r="AZ82" i="58" s="1"/>
  <c r="W82" i="58"/>
  <c r="D51" i="58"/>
  <c r="A51" i="58"/>
  <c r="D54" i="58"/>
  <c r="A54" i="58"/>
  <c r="D35" i="58"/>
  <c r="A35" i="58"/>
  <c r="D84" i="58"/>
  <c r="A84" i="58"/>
  <c r="Q96" i="58"/>
  <c r="BA96" i="58" s="1"/>
  <c r="W96" i="58"/>
  <c r="V96" i="58"/>
  <c r="AY96" i="58" s="1"/>
  <c r="Y96" i="58"/>
  <c r="U96" i="58"/>
  <c r="R96" i="58"/>
  <c r="D55" i="58"/>
  <c r="A55" i="58"/>
  <c r="AB51" i="58"/>
  <c r="AA51" i="58"/>
  <c r="AB54" i="58"/>
  <c r="R54" i="58"/>
  <c r="V54" i="58"/>
  <c r="AY54" i="58" s="1"/>
  <c r="U54" i="58"/>
  <c r="D39" i="58"/>
  <c r="A39" i="58"/>
  <c r="A52" i="58"/>
  <c r="D52" i="58"/>
  <c r="A121" i="58"/>
  <c r="D121" i="58"/>
  <c r="A19" i="58"/>
  <c r="D19" i="58"/>
  <c r="D31" i="58"/>
  <c r="A31" i="58"/>
  <c r="W111" i="58"/>
  <c r="AS111" i="58"/>
  <c r="AF111" i="58" s="1"/>
  <c r="R111" i="58"/>
  <c r="P128" i="58"/>
  <c r="V112" i="58"/>
  <c r="AY112" i="58" s="1"/>
  <c r="AB112" i="58"/>
  <c r="Q112" i="58"/>
  <c r="BA112" i="58" s="1"/>
  <c r="U112" i="58"/>
  <c r="P112" i="58"/>
  <c r="Y112" i="58"/>
  <c r="D93" i="58"/>
  <c r="A93" i="58"/>
  <c r="A86" i="58"/>
  <c r="D86" i="58"/>
  <c r="S76" i="58"/>
  <c r="R76" i="58"/>
  <c r="Q76" i="58"/>
  <c r="BA76" i="58" s="1"/>
  <c r="P76" i="58"/>
  <c r="AE55" i="58" a="1"/>
  <c r="AE55" i="58" s="1"/>
  <c r="AB52" i="58"/>
  <c r="AA52" i="58"/>
  <c r="W52" i="58"/>
  <c r="AE52" i="58" a="1"/>
  <c r="AE52" i="58" s="1"/>
  <c r="Z52" i="58"/>
  <c r="AZ52" i="58" s="1"/>
  <c r="AU52" i="58"/>
  <c r="Y52" i="58"/>
  <c r="U52" i="58"/>
  <c r="D22" i="58"/>
  <c r="A22" i="58"/>
  <c r="D5" i="58"/>
  <c r="A5" i="58"/>
  <c r="D124" i="58"/>
  <c r="A124" i="58"/>
  <c r="D116" i="58"/>
  <c r="A116" i="58"/>
  <c r="A128" i="58"/>
  <c r="D128" i="58"/>
  <c r="V86" i="58"/>
  <c r="AY86" i="58" s="1"/>
  <c r="Q86" i="58"/>
  <c r="BA86" i="58" s="1"/>
  <c r="BB86" i="58" s="1"/>
  <c r="AB86" i="58"/>
  <c r="Z86" i="58"/>
  <c r="AZ86" i="58" s="1"/>
  <c r="U86" i="58"/>
  <c r="R86" i="58"/>
  <c r="D53" i="58"/>
  <c r="A53" i="58"/>
  <c r="D48" i="58"/>
  <c r="A48" i="58"/>
  <c r="D42" i="58"/>
  <c r="A42" i="58"/>
  <c r="D114" i="58"/>
  <c r="A114" i="58"/>
  <c r="AB30" i="58"/>
  <c r="R30" i="58"/>
  <c r="AA22" i="58"/>
  <c r="Y22" i="58"/>
  <c r="Z22" i="58"/>
  <c r="AZ22" i="58" s="1"/>
  <c r="AU12" i="58"/>
  <c r="S12" i="58"/>
  <c r="R12" i="58"/>
  <c r="Q12" i="58"/>
  <c r="BA12" i="58" s="1"/>
  <c r="P12" i="58"/>
  <c r="A98" i="57"/>
  <c r="BC98" i="57" s="1"/>
  <c r="D33" i="57"/>
  <c r="A33" i="57"/>
  <c r="D90" i="57"/>
  <c r="A90" i="57"/>
  <c r="BC90" i="57" s="1"/>
  <c r="A67" i="57"/>
  <c r="D67" i="57"/>
  <c r="D30" i="57"/>
  <c r="A30" i="57"/>
  <c r="D6" i="57"/>
  <c r="A6" i="57"/>
  <c r="A129" i="57"/>
  <c r="D129" i="57"/>
  <c r="A101" i="57"/>
  <c r="D101" i="57"/>
  <c r="A66" i="57"/>
  <c r="BC66" i="57" s="1"/>
  <c r="D66" i="57"/>
  <c r="A44" i="57"/>
  <c r="D44" i="57"/>
  <c r="D28" i="57"/>
  <c r="A28" i="57"/>
  <c r="D10" i="57"/>
  <c r="A10" i="57"/>
  <c r="BC10" i="57" s="1"/>
  <c r="D17" i="57"/>
  <c r="A17" i="57"/>
  <c r="D123" i="57"/>
  <c r="A123" i="57"/>
  <c r="D97" i="57"/>
  <c r="A97" i="57"/>
  <c r="AB101" i="57"/>
  <c r="R101" i="57"/>
  <c r="AS101" i="57"/>
  <c r="AF101" i="57" s="1"/>
  <c r="S101" i="57"/>
  <c r="Q101" i="57"/>
  <c r="BA101" i="57" s="1"/>
  <c r="W101" i="57"/>
  <c r="P101" i="57"/>
  <c r="A48" i="57"/>
  <c r="D48" i="57"/>
  <c r="D29" i="57"/>
  <c r="A29" i="57"/>
  <c r="D26" i="57"/>
  <c r="A26" i="57"/>
  <c r="BC26" i="57" s="1"/>
  <c r="D16" i="57"/>
  <c r="A16" i="57"/>
  <c r="D45" i="57"/>
  <c r="A45" i="57"/>
  <c r="D124" i="57"/>
  <c r="A124" i="57"/>
  <c r="D73" i="57"/>
  <c r="A73" i="57"/>
  <c r="A92" i="57"/>
  <c r="D92" i="57"/>
  <c r="A46" i="57"/>
  <c r="D46" i="57"/>
  <c r="A128" i="57"/>
  <c r="D128" i="57"/>
  <c r="D125" i="57"/>
  <c r="A125" i="57"/>
  <c r="AF73" i="57"/>
  <c r="A43" i="57"/>
  <c r="D43" i="57"/>
  <c r="D27" i="57"/>
  <c r="A27" i="57"/>
  <c r="D9" i="57"/>
  <c r="A9" i="57"/>
  <c r="D96" i="57"/>
  <c r="A96" i="57"/>
  <c r="D127" i="57"/>
  <c r="A127" i="57"/>
  <c r="AA79" i="57"/>
  <c r="Y79" i="57"/>
  <c r="AE79" i="57" a="1"/>
  <c r="AE79" i="57" s="1"/>
  <c r="U79" i="57"/>
  <c r="AB79" i="57"/>
  <c r="W79" i="57"/>
  <c r="Z79" i="57"/>
  <c r="AZ79" i="57" s="1"/>
  <c r="A42" i="57"/>
  <c r="BC42" i="57" s="1"/>
  <c r="D42" i="57"/>
  <c r="AB75" i="57"/>
  <c r="Y75" i="57"/>
  <c r="D35" i="57"/>
  <c r="A35" i="57"/>
  <c r="A24" i="57"/>
  <c r="D24" i="57"/>
  <c r="D126" i="57"/>
  <c r="A126" i="57"/>
  <c r="Q117" i="57"/>
  <c r="BA117" i="57" s="1"/>
  <c r="AS117" i="57"/>
  <c r="AF117" i="57" s="1"/>
  <c r="S117" i="57"/>
  <c r="U117" i="57"/>
  <c r="R117" i="57"/>
  <c r="P117" i="57"/>
  <c r="Y110" i="57"/>
  <c r="AE110" i="57" a="1"/>
  <c r="AE110" i="57" s="1"/>
  <c r="D104" i="57"/>
  <c r="A104" i="57"/>
  <c r="R87" i="57"/>
  <c r="AA87" i="57"/>
  <c r="AF71" i="57"/>
  <c r="A41" i="57"/>
  <c r="D41" i="57"/>
  <c r="AB49" i="57"/>
  <c r="D37" i="57"/>
  <c r="A37" i="57"/>
  <c r="A21" i="57"/>
  <c r="D21" i="57"/>
  <c r="Q36" i="57"/>
  <c r="BA36" i="57" s="1"/>
  <c r="R36" i="57"/>
  <c r="P36" i="57"/>
  <c r="D18" i="57"/>
  <c r="A18" i="57"/>
  <c r="BC18" i="57" s="1"/>
  <c r="D122" i="57"/>
  <c r="A122" i="57"/>
  <c r="BC122" i="57" s="1"/>
  <c r="AA44" i="57"/>
  <c r="Z44" i="57"/>
  <c r="AZ44" i="57" s="1"/>
  <c r="A13" i="57"/>
  <c r="D13" i="57"/>
  <c r="A36" i="57"/>
  <c r="D36" i="57"/>
  <c r="D39" i="57"/>
  <c r="A39" i="57"/>
  <c r="A42" i="56"/>
  <c r="D42" i="56"/>
  <c r="A26" i="56"/>
  <c r="D26" i="56"/>
  <c r="A58" i="56"/>
  <c r="D58" i="56"/>
  <c r="A18" i="56"/>
  <c r="D18" i="56"/>
  <c r="A100" i="56"/>
  <c r="D100" i="56"/>
  <c r="D66" i="56"/>
  <c r="A66" i="56"/>
  <c r="D104" i="56"/>
  <c r="A104" i="56"/>
  <c r="W128" i="56"/>
  <c r="V128" i="56"/>
  <c r="AY128" i="56" s="1"/>
  <c r="U128" i="56"/>
  <c r="AS128" i="56"/>
  <c r="AF128" i="56" s="1"/>
  <c r="S128" i="56"/>
  <c r="AB128" i="56"/>
  <c r="R128" i="56"/>
  <c r="Y128" i="56"/>
  <c r="Q128" i="56"/>
  <c r="BA128" i="56" s="1"/>
  <c r="P128" i="56"/>
  <c r="AA128" i="56"/>
  <c r="Z128" i="56"/>
  <c r="AZ128" i="56" s="1"/>
  <c r="U73" i="56"/>
  <c r="AB73" i="56"/>
  <c r="Y73" i="56"/>
  <c r="AB49" i="56"/>
  <c r="D105" i="56"/>
  <c r="A105" i="56"/>
  <c r="D72" i="56"/>
  <c r="A72" i="56"/>
  <c r="A37" i="56"/>
  <c r="D37" i="56"/>
  <c r="AA21" i="56"/>
  <c r="AE21" i="56" a="1"/>
  <c r="AE21" i="56" s="1"/>
  <c r="Z21" i="56"/>
  <c r="AZ21" i="56" s="1"/>
  <c r="D15" i="56"/>
  <c r="A15" i="56"/>
  <c r="AA23" i="56"/>
  <c r="S23" i="56"/>
  <c r="AU23" i="56"/>
  <c r="W23" i="56"/>
  <c r="Y23" i="56"/>
  <c r="AE67" i="56" a="1"/>
  <c r="AE67" i="56" s="1"/>
  <c r="U67" i="56"/>
  <c r="Z67" i="56"/>
  <c r="AZ67" i="56" s="1"/>
  <c r="D108" i="56"/>
  <c r="A108" i="56"/>
  <c r="AU59" i="56"/>
  <c r="D43" i="56"/>
  <c r="A43" i="56"/>
  <c r="A39" i="56"/>
  <c r="D39" i="56"/>
  <c r="AU37" i="56"/>
  <c r="Z37" i="56"/>
  <c r="AZ37" i="56" s="1"/>
  <c r="Y37" i="56"/>
  <c r="AE37" i="56" a="1"/>
  <c r="AE37" i="56" s="1"/>
  <c r="U37" i="56"/>
  <c r="R37" i="56"/>
  <c r="A16" i="56"/>
  <c r="D16" i="56"/>
  <c r="A19" i="56"/>
  <c r="D19" i="56"/>
  <c r="D14" i="56"/>
  <c r="A14" i="56"/>
  <c r="D98" i="56"/>
  <c r="A98" i="56"/>
  <c r="AB100" i="56"/>
  <c r="P65" i="56"/>
  <c r="V65" i="56"/>
  <c r="AY65" i="56" s="1"/>
  <c r="AB65" i="56"/>
  <c r="R65" i="56"/>
  <c r="Q65" i="56"/>
  <c r="BA65" i="56" s="1"/>
  <c r="Y43" i="56"/>
  <c r="S43" i="56"/>
  <c r="AU43" i="56"/>
  <c r="D36" i="56"/>
  <c r="A36" i="56"/>
  <c r="AE56" i="56" a="1"/>
  <c r="AE56" i="56" s="1"/>
  <c r="V56" i="56"/>
  <c r="AY56" i="56" s="1"/>
  <c r="Q56" i="56"/>
  <c r="BA56" i="56" s="1"/>
  <c r="BB56" i="56" s="1"/>
  <c r="AU56" i="56"/>
  <c r="Y56" i="56"/>
  <c r="S56" i="56"/>
  <c r="D21" i="56"/>
  <c r="A21" i="56"/>
  <c r="AA14" i="56"/>
  <c r="AU14" i="56"/>
  <c r="S14" i="56"/>
  <c r="P14" i="56"/>
  <c r="Z14" i="56"/>
  <c r="AZ14" i="56" s="1"/>
  <c r="D62" i="56"/>
  <c r="A62" i="56"/>
  <c r="A68" i="56"/>
  <c r="D68" i="56"/>
  <c r="AB48" i="56"/>
  <c r="AA48" i="56"/>
  <c r="U48" i="56"/>
  <c r="Y48" i="56"/>
  <c r="P48" i="56"/>
  <c r="A107" i="56"/>
  <c r="D107" i="56"/>
  <c r="A103" i="56"/>
  <c r="D103" i="56"/>
  <c r="P89" i="56"/>
  <c r="D73" i="56"/>
  <c r="A73" i="56"/>
  <c r="A53" i="56"/>
  <c r="D53" i="56"/>
  <c r="AB46" i="56"/>
  <c r="W46" i="56"/>
  <c r="Q46" i="56"/>
  <c r="BA46" i="56" s="1"/>
  <c r="Y46" i="56"/>
  <c r="D47" i="56"/>
  <c r="A47" i="56"/>
  <c r="A24" i="56"/>
  <c r="D24" i="56"/>
  <c r="D8" i="56"/>
  <c r="A8" i="56"/>
  <c r="D5" i="56"/>
  <c r="A5" i="56"/>
  <c r="D101" i="56"/>
  <c r="A101" i="56"/>
  <c r="R103" i="56"/>
  <c r="Q103" i="56"/>
  <c r="BA103" i="56" s="1"/>
  <c r="BB103" i="56" s="1"/>
  <c r="Y103" i="56"/>
  <c r="AE103" i="56" a="1"/>
  <c r="AE103" i="56" s="1"/>
  <c r="U103" i="56"/>
  <c r="D45" i="56"/>
  <c r="A45" i="56"/>
  <c r="A56" i="56"/>
  <c r="D56" i="56"/>
  <c r="AU24" i="56"/>
  <c r="S24" i="56"/>
  <c r="Y24" i="56"/>
  <c r="S7" i="56"/>
  <c r="W7" i="56"/>
  <c r="D76" i="56"/>
  <c r="A76" i="56"/>
  <c r="U75" i="56"/>
  <c r="AB75" i="56"/>
  <c r="R75" i="56"/>
  <c r="Y75" i="56"/>
  <c r="S75" i="56"/>
  <c r="Q75" i="56"/>
  <c r="BA75" i="56" s="1"/>
  <c r="P75" i="56"/>
  <c r="AA75" i="56"/>
  <c r="AS75" i="56"/>
  <c r="AF75" i="56" s="1"/>
  <c r="Z75" i="56"/>
  <c r="AZ75" i="56" s="1"/>
  <c r="W75" i="56"/>
  <c r="V75" i="56"/>
  <c r="AY75" i="56" s="1"/>
  <c r="AE51" i="56" a="1"/>
  <c r="AE51" i="56" s="1"/>
  <c r="V51" i="56"/>
  <c r="AY51" i="56" s="1"/>
  <c r="AB51" i="56"/>
  <c r="R51" i="56"/>
  <c r="Z51" i="56"/>
  <c r="AZ51" i="56" s="1"/>
  <c r="Y51" i="56"/>
  <c r="W51" i="56"/>
  <c r="U51" i="56"/>
  <c r="P51" i="56"/>
  <c r="AU51" i="56"/>
  <c r="AA51" i="56"/>
  <c r="A51" i="56"/>
  <c r="D51" i="56"/>
  <c r="R45" i="56"/>
  <c r="S45" i="56"/>
  <c r="V120" i="56"/>
  <c r="AY120" i="56" s="1"/>
  <c r="R120" i="56"/>
  <c r="Q120" i="56"/>
  <c r="BA120" i="56" s="1"/>
  <c r="BB120" i="56" s="1"/>
  <c r="V90" i="56"/>
  <c r="AY90" i="56" s="1"/>
  <c r="A71" i="56"/>
  <c r="D71" i="56"/>
  <c r="A59" i="56"/>
  <c r="D59" i="56"/>
  <c r="D49" i="56"/>
  <c r="A49" i="56"/>
  <c r="D65" i="56"/>
  <c r="A65" i="56"/>
  <c r="AE50" i="56" a="1"/>
  <c r="AE50" i="56" s="1"/>
  <c r="V50" i="56"/>
  <c r="AY50" i="56" s="1"/>
  <c r="AB50" i="56"/>
  <c r="AU50" i="56"/>
  <c r="AA50" i="56"/>
  <c r="Z50" i="56"/>
  <c r="AZ50" i="56" s="1"/>
  <c r="Y50" i="56"/>
  <c r="W50" i="56"/>
  <c r="U50" i="56"/>
  <c r="S50" i="56"/>
  <c r="AA41" i="56"/>
  <c r="Q41" i="56"/>
  <c r="BA41" i="56" s="1"/>
  <c r="BB41" i="56" s="1"/>
  <c r="Y41" i="56"/>
  <c r="AE41" i="56" a="1"/>
  <c r="AE41" i="56" s="1"/>
  <c r="U41" i="56"/>
  <c r="S41" i="56"/>
  <c r="P41" i="56"/>
  <c r="AU41" i="56"/>
  <c r="AB41" i="56"/>
  <c r="Z41" i="56"/>
  <c r="AZ41" i="56" s="1"/>
  <c r="W41" i="56"/>
  <c r="R41" i="56"/>
  <c r="V41" i="56"/>
  <c r="AY41" i="56" s="1"/>
  <c r="D2" i="56"/>
  <c r="A2" i="56"/>
  <c r="D23" i="56"/>
  <c r="A23" i="56"/>
  <c r="D80" i="55"/>
  <c r="A80" i="55"/>
  <c r="D108" i="55"/>
  <c r="A108" i="55"/>
  <c r="A113" i="55"/>
  <c r="D113" i="55"/>
  <c r="A115" i="55"/>
  <c r="D115" i="55"/>
  <c r="D84" i="55"/>
  <c r="A84" i="55"/>
  <c r="AU56" i="55"/>
  <c r="S56" i="55"/>
  <c r="U56" i="55"/>
  <c r="Z56" i="55"/>
  <c r="AZ56" i="55" s="1"/>
  <c r="Y56" i="55"/>
  <c r="P56" i="55"/>
  <c r="A81" i="55"/>
  <c r="D81" i="55"/>
  <c r="D76" i="55"/>
  <c r="A76" i="55"/>
  <c r="D52" i="55"/>
  <c r="A52" i="55"/>
  <c r="D33" i="55"/>
  <c r="A33" i="55"/>
  <c r="D54" i="55"/>
  <c r="A54" i="55"/>
  <c r="W18" i="55"/>
  <c r="S18" i="55"/>
  <c r="P18" i="55"/>
  <c r="D119" i="55"/>
  <c r="A119" i="55"/>
  <c r="D114" i="55"/>
  <c r="A114" i="55"/>
  <c r="AS115" i="55"/>
  <c r="AF115" i="55" s="1"/>
  <c r="S115" i="55"/>
  <c r="AA115" i="55"/>
  <c r="Q115" i="55"/>
  <c r="BA115" i="55" s="1"/>
  <c r="P115" i="55"/>
  <c r="R115" i="55"/>
  <c r="D46" i="55"/>
  <c r="A46" i="55"/>
  <c r="V35" i="55"/>
  <c r="AY35" i="55" s="1"/>
  <c r="U35" i="55"/>
  <c r="AB35" i="55"/>
  <c r="D32" i="55"/>
  <c r="A32" i="55"/>
  <c r="D74" i="55"/>
  <c r="A74" i="55"/>
  <c r="AU10" i="55"/>
  <c r="W10" i="55"/>
  <c r="AE10" i="55" a="1"/>
  <c r="AE10" i="55" s="1"/>
  <c r="V10" i="55"/>
  <c r="AY10" i="55" s="1"/>
  <c r="U10" i="55"/>
  <c r="S10" i="55"/>
  <c r="AA10" i="55"/>
  <c r="Q10" i="55"/>
  <c r="BA10" i="55" s="1"/>
  <c r="BB10" i="55" s="1"/>
  <c r="Y10" i="55"/>
  <c r="R10" i="55"/>
  <c r="P10" i="55"/>
  <c r="Z10" i="55"/>
  <c r="AZ10" i="55" s="1"/>
  <c r="AB10" i="55"/>
  <c r="S123" i="55"/>
  <c r="AB123" i="55"/>
  <c r="AA123" i="55"/>
  <c r="W123" i="55"/>
  <c r="AE123" i="55" a="1"/>
  <c r="AE123" i="55" s="1"/>
  <c r="Z123" i="55"/>
  <c r="AZ123" i="55" s="1"/>
  <c r="U123" i="55"/>
  <c r="Y123" i="55"/>
  <c r="A89" i="55"/>
  <c r="D89" i="55"/>
  <c r="A82" i="55"/>
  <c r="D82" i="55"/>
  <c r="D50" i="55"/>
  <c r="A50" i="55"/>
  <c r="AB59" i="55"/>
  <c r="P59" i="55"/>
  <c r="Z59" i="55"/>
  <c r="AZ59" i="55" s="1"/>
  <c r="AE59" i="55" a="1"/>
  <c r="AE59" i="55" s="1"/>
  <c r="Y59" i="55"/>
  <c r="D31" i="55"/>
  <c r="A31" i="55"/>
  <c r="D30" i="55"/>
  <c r="A30" i="55"/>
  <c r="D26" i="55"/>
  <c r="A26" i="55"/>
  <c r="D20" i="55"/>
  <c r="A20" i="55"/>
  <c r="D44" i="55"/>
  <c r="A44" i="55"/>
  <c r="U30" i="55"/>
  <c r="Y30" i="55"/>
  <c r="W30" i="55"/>
  <c r="AB30" i="55"/>
  <c r="Z30" i="55"/>
  <c r="AZ30" i="55" s="1"/>
  <c r="A110" i="55"/>
  <c r="D110" i="55"/>
  <c r="A60" i="55"/>
  <c r="D60" i="55"/>
  <c r="U26" i="55"/>
  <c r="AU26" i="55"/>
  <c r="AA26" i="55"/>
  <c r="Y26" i="55"/>
  <c r="AE26" i="55" a="1"/>
  <c r="AE26" i="55" s="1"/>
  <c r="Z26" i="55"/>
  <c r="AZ26" i="55" s="1"/>
  <c r="W26" i="55"/>
  <c r="AB26" i="55"/>
  <c r="A10" i="55"/>
  <c r="D10" i="55"/>
  <c r="D111" i="55"/>
  <c r="A111" i="55"/>
  <c r="AB43" i="55"/>
  <c r="R43" i="55"/>
  <c r="Y43" i="55"/>
  <c r="AA43" i="55"/>
  <c r="Z43" i="55"/>
  <c r="AZ43" i="55" s="1"/>
  <c r="U43" i="55"/>
  <c r="A11" i="55"/>
  <c r="D11" i="55"/>
  <c r="D16" i="55"/>
  <c r="A16" i="55"/>
  <c r="D75" i="55"/>
  <c r="A75" i="55"/>
  <c r="A55" i="55"/>
  <c r="D55" i="55"/>
  <c r="S42" i="55"/>
  <c r="Q42" i="55"/>
  <c r="BA42" i="55" s="1"/>
  <c r="BB42" i="55" s="1"/>
  <c r="AA42" i="55"/>
  <c r="R42" i="55"/>
  <c r="A42" i="55"/>
  <c r="D42" i="55"/>
  <c r="U27" i="55"/>
  <c r="AU27" i="55"/>
  <c r="S27" i="55"/>
  <c r="AA27" i="55"/>
  <c r="Q27" i="55"/>
  <c r="BA27" i="55" s="1"/>
  <c r="BB27" i="55" s="1"/>
  <c r="Y27" i="55"/>
  <c r="W27" i="55"/>
  <c r="V27" i="55"/>
  <c r="AY27" i="55" s="1"/>
  <c r="R27" i="55"/>
  <c r="P27" i="55"/>
  <c r="AE27" i="55" a="1"/>
  <c r="AE27" i="55" s="1"/>
  <c r="AB27" i="55"/>
  <c r="Z27" i="55"/>
  <c r="AZ27" i="55" s="1"/>
  <c r="D117" i="55"/>
  <c r="A117" i="55"/>
  <c r="D107" i="55"/>
  <c r="A107" i="55"/>
  <c r="A78" i="55"/>
  <c r="D78" i="55"/>
  <c r="W48" i="55"/>
  <c r="Q48" i="55"/>
  <c r="BA48" i="55" s="1"/>
  <c r="Y48" i="55"/>
  <c r="U122" i="55"/>
  <c r="S122" i="55"/>
  <c r="AB122" i="55"/>
  <c r="R122" i="55"/>
  <c r="Y122" i="55"/>
  <c r="W122" i="55"/>
  <c r="AE122" i="55" a="1"/>
  <c r="AE122" i="55" s="1"/>
  <c r="AA122" i="55"/>
  <c r="Z122" i="55"/>
  <c r="AZ122" i="55" s="1"/>
  <c r="Q122" i="55"/>
  <c r="BA122" i="55" s="1"/>
  <c r="BB122" i="55" s="1"/>
  <c r="P122" i="55"/>
  <c r="V122" i="55"/>
  <c r="AY122" i="55" s="1"/>
  <c r="W108" i="55"/>
  <c r="AE81" i="55" a="1"/>
  <c r="AE81" i="55" s="1"/>
  <c r="Y81" i="55"/>
  <c r="S67" i="55"/>
  <c r="AB67" i="55"/>
  <c r="P67" i="55"/>
  <c r="AS67" i="55"/>
  <c r="AF67" i="55" s="1"/>
  <c r="Y67" i="55"/>
  <c r="V67" i="55"/>
  <c r="AY67" i="55" s="1"/>
  <c r="D48" i="55"/>
  <c r="A48" i="55"/>
  <c r="D34" i="55"/>
  <c r="A34" i="55"/>
  <c r="D12" i="55"/>
  <c r="A12" i="55"/>
  <c r="D3" i="55"/>
  <c r="A3" i="55"/>
  <c r="D29" i="55"/>
  <c r="A29" i="55"/>
  <c r="A32" i="54"/>
  <c r="D32" i="54"/>
  <c r="A48" i="54"/>
  <c r="D48" i="54"/>
  <c r="A24" i="54"/>
  <c r="D24" i="54"/>
  <c r="D56" i="54"/>
  <c r="A56" i="54"/>
  <c r="D117" i="54"/>
  <c r="A83" i="54"/>
  <c r="D83" i="54"/>
  <c r="A120" i="54"/>
  <c r="D120" i="54"/>
  <c r="D82" i="54"/>
  <c r="A82" i="54"/>
  <c r="D87" i="54"/>
  <c r="A87" i="54"/>
  <c r="W128" i="54"/>
  <c r="V128" i="54"/>
  <c r="AY128" i="54" s="1"/>
  <c r="U128" i="54"/>
  <c r="AS128" i="54"/>
  <c r="AF128" i="54"/>
  <c r="S128" i="54"/>
  <c r="AB128" i="54"/>
  <c r="AA128" i="54"/>
  <c r="Z128" i="54"/>
  <c r="AZ128" i="54" s="1"/>
  <c r="Y128" i="54"/>
  <c r="R128" i="54"/>
  <c r="Q128" i="54"/>
  <c r="BA128" i="54" s="1"/>
  <c r="P128" i="54"/>
  <c r="D122" i="54"/>
  <c r="A122" i="54"/>
  <c r="D64" i="54"/>
  <c r="A64" i="54"/>
  <c r="D38" i="54"/>
  <c r="A38" i="54"/>
  <c r="D36" i="54"/>
  <c r="A36" i="54"/>
  <c r="A23" i="54"/>
  <c r="D23" i="54"/>
  <c r="D12" i="54"/>
  <c r="A12" i="54"/>
  <c r="R67" i="54"/>
  <c r="U67" i="54"/>
  <c r="A39" i="54"/>
  <c r="D39" i="54"/>
  <c r="V10" i="54"/>
  <c r="AY10" i="54" s="1"/>
  <c r="W3" i="54"/>
  <c r="AB3" i="54"/>
  <c r="D127" i="54"/>
  <c r="A127" i="54"/>
  <c r="A97" i="54"/>
  <c r="D97" i="54"/>
  <c r="D88" i="54"/>
  <c r="A88" i="54"/>
  <c r="AA41" i="54"/>
  <c r="Z41" i="54"/>
  <c r="AZ41" i="54" s="1"/>
  <c r="Y41" i="54"/>
  <c r="V41" i="54"/>
  <c r="AY41" i="54" s="1"/>
  <c r="AE41" i="54" a="1"/>
  <c r="AE41" i="54" s="1"/>
  <c r="R41" i="54"/>
  <c r="P41" i="54"/>
  <c r="U97" i="54"/>
  <c r="R97" i="54"/>
  <c r="Z97" i="54"/>
  <c r="AZ97" i="54" s="1"/>
  <c r="Y97" i="54"/>
  <c r="W97" i="54"/>
  <c r="AB97" i="54"/>
  <c r="AA97" i="54"/>
  <c r="V97" i="54"/>
  <c r="AY97" i="54" s="1"/>
  <c r="AS97" i="54"/>
  <c r="AF97" i="54" s="1"/>
  <c r="S97" i="54"/>
  <c r="Q97" i="54"/>
  <c r="BA97" i="54" s="1"/>
  <c r="P97" i="54"/>
  <c r="W91" i="54"/>
  <c r="AS91" i="54"/>
  <c r="AF91" i="54" s="1"/>
  <c r="S91" i="54"/>
  <c r="AA91" i="54"/>
  <c r="Q91" i="54"/>
  <c r="BA91" i="54" s="1"/>
  <c r="P91" i="54"/>
  <c r="Z91" i="54"/>
  <c r="AZ91" i="54" s="1"/>
  <c r="Y91" i="54"/>
  <c r="V91" i="54"/>
  <c r="AY91" i="54" s="1"/>
  <c r="U91" i="54"/>
  <c r="AB91" i="54"/>
  <c r="R91" i="54"/>
  <c r="D22" i="54"/>
  <c r="A22" i="54"/>
  <c r="A45" i="54"/>
  <c r="D45" i="54"/>
  <c r="D11" i="54"/>
  <c r="A11" i="54"/>
  <c r="D85" i="54"/>
  <c r="A85" i="54"/>
  <c r="A91" i="54"/>
  <c r="D91" i="54"/>
  <c r="Z47" i="54"/>
  <c r="AZ47" i="54" s="1"/>
  <c r="Y47" i="54"/>
  <c r="D41" i="54"/>
  <c r="A41" i="54"/>
  <c r="D2" i="54"/>
  <c r="A2" i="54"/>
  <c r="D7" i="54"/>
  <c r="A7" i="54"/>
  <c r="D114" i="54"/>
  <c r="A114" i="54"/>
  <c r="D90" i="54"/>
  <c r="A90" i="54"/>
  <c r="A84" i="54"/>
  <c r="D84" i="54"/>
  <c r="D59" i="54"/>
  <c r="A59" i="54"/>
  <c r="D47" i="54"/>
  <c r="A47" i="54"/>
  <c r="P43" i="54"/>
  <c r="V43" i="54"/>
  <c r="AY43" i="54" s="1"/>
  <c r="Z23" i="54"/>
  <c r="AZ23" i="54" s="1"/>
  <c r="D8" i="54"/>
  <c r="A8" i="54"/>
  <c r="D25" i="54"/>
  <c r="A25" i="54"/>
  <c r="A15" i="54"/>
  <c r="D15" i="54"/>
  <c r="D96" i="54"/>
  <c r="A96" i="54"/>
  <c r="D60" i="54"/>
  <c r="A60" i="54"/>
  <c r="R64" i="54"/>
  <c r="AA64" i="54"/>
  <c r="Q64" i="54"/>
  <c r="BA64" i="54" s="1"/>
  <c r="AU64" i="54"/>
  <c r="Y64" i="54"/>
  <c r="S64" i="54"/>
  <c r="P64" i="54"/>
  <c r="V64" i="54"/>
  <c r="AY64" i="54" s="1"/>
  <c r="D35" i="54"/>
  <c r="A35" i="54"/>
  <c r="A43" i="54"/>
  <c r="D43" i="54"/>
  <c r="AA25" i="54"/>
  <c r="Q25" i="54"/>
  <c r="BA25" i="54" s="1"/>
  <c r="BB25" i="54" s="1"/>
  <c r="S25" i="54"/>
  <c r="U25" i="54"/>
  <c r="R25" i="54"/>
  <c r="Y119" i="54"/>
  <c r="W119" i="54"/>
  <c r="AE119" i="54" a="1"/>
  <c r="AE119" i="54" s="1"/>
  <c r="U119" i="54"/>
  <c r="AA119" i="54"/>
  <c r="Z119" i="54"/>
  <c r="AZ119" i="54" s="1"/>
  <c r="AB119" i="54"/>
  <c r="AA96" i="54"/>
  <c r="Q96" i="54"/>
  <c r="BA96" i="54" s="1"/>
  <c r="W96" i="54"/>
  <c r="U96" i="54"/>
  <c r="P96" i="54"/>
  <c r="AB96" i="54"/>
  <c r="Z96" i="54"/>
  <c r="AZ96" i="54" s="1"/>
  <c r="Y96" i="54"/>
  <c r="AS96" i="54"/>
  <c r="AF96" i="54" s="1"/>
  <c r="V96" i="54"/>
  <c r="AY96" i="54" s="1"/>
  <c r="S96" i="54"/>
  <c r="R96" i="54"/>
  <c r="Q65" i="54"/>
  <c r="BA65" i="54" s="1"/>
  <c r="P65" i="54"/>
  <c r="S65" i="54"/>
  <c r="R65" i="54"/>
  <c r="AB71" i="54"/>
  <c r="W71" i="54"/>
  <c r="AE71" i="54" a="1"/>
  <c r="AE71" i="54" s="1"/>
  <c r="Y71" i="54"/>
  <c r="U71" i="54"/>
  <c r="AA71" i="54"/>
  <c r="Z71" i="54"/>
  <c r="AZ71" i="54" s="1"/>
  <c r="A89" i="54"/>
  <c r="D89" i="54"/>
  <c r="AE39" i="54" a="1"/>
  <c r="AE39" i="54" s="1"/>
  <c r="V39" i="54"/>
  <c r="AY39" i="54" s="1"/>
  <c r="AA39" i="54"/>
  <c r="U39" i="54"/>
  <c r="S39" i="54"/>
  <c r="R39" i="54"/>
  <c r="D5" i="54"/>
  <c r="A5" i="54"/>
  <c r="Y17" i="54"/>
  <c r="AU17" i="54"/>
  <c r="W17" i="54"/>
  <c r="V17" i="54"/>
  <c r="AY17" i="54" s="1"/>
  <c r="S17" i="54"/>
  <c r="Q17" i="54"/>
  <c r="BA17" i="54" s="1"/>
  <c r="P17" i="54"/>
  <c r="R17" i="54"/>
  <c r="AB17" i="54"/>
  <c r="AA17" i="54"/>
  <c r="Z17" i="54"/>
  <c r="AZ17" i="54" s="1"/>
  <c r="U17" i="54"/>
  <c r="D4" i="54"/>
  <c r="A4" i="54"/>
  <c r="D25" i="53"/>
  <c r="A25" i="53"/>
  <c r="D33" i="53"/>
  <c r="A33" i="53"/>
  <c r="D127" i="53"/>
  <c r="A127" i="53"/>
  <c r="D93" i="53"/>
  <c r="A93" i="53"/>
  <c r="A128" i="53"/>
  <c r="D128" i="53"/>
  <c r="A95" i="53"/>
  <c r="D95" i="53"/>
  <c r="D123" i="53"/>
  <c r="A123" i="53"/>
  <c r="A105" i="53"/>
  <c r="D105" i="53"/>
  <c r="A72" i="53"/>
  <c r="D72" i="53"/>
  <c r="S46" i="53"/>
  <c r="Z46" i="53"/>
  <c r="AZ46" i="53" s="1"/>
  <c r="Y46" i="53"/>
  <c r="AA46" i="53"/>
  <c r="A46" i="53"/>
  <c r="D46" i="53"/>
  <c r="D28" i="53"/>
  <c r="A28" i="53"/>
  <c r="D20" i="53"/>
  <c r="A20" i="53"/>
  <c r="A39" i="53"/>
  <c r="D39" i="53"/>
  <c r="D30" i="53"/>
  <c r="A30" i="53"/>
  <c r="D11" i="53"/>
  <c r="A11" i="53"/>
  <c r="Y127" i="53"/>
  <c r="W127" i="53"/>
  <c r="AE127" i="53" a="1"/>
  <c r="AE127" i="53" s="1"/>
  <c r="V127" i="53"/>
  <c r="AY127" i="53" s="1"/>
  <c r="U127" i="53"/>
  <c r="S127" i="53"/>
  <c r="AB127" i="53"/>
  <c r="R127" i="53"/>
  <c r="AA127" i="53"/>
  <c r="Q127" i="53"/>
  <c r="BA127" i="53" s="1"/>
  <c r="BB127" i="53" s="1"/>
  <c r="P127" i="53"/>
  <c r="Z127" i="53"/>
  <c r="AZ127" i="53" s="1"/>
  <c r="D94" i="53"/>
  <c r="A94" i="53"/>
  <c r="Y110" i="53"/>
  <c r="Q110" i="53"/>
  <c r="BA110" i="53" s="1"/>
  <c r="BB110" i="53" s="1"/>
  <c r="AA110" i="53"/>
  <c r="W86" i="53"/>
  <c r="P86" i="53"/>
  <c r="AB91" i="53"/>
  <c r="AA91" i="53"/>
  <c r="AE91" i="53" a="1"/>
  <c r="AE91" i="53" s="1"/>
  <c r="V91" i="53"/>
  <c r="AY91" i="53" s="1"/>
  <c r="Z91" i="53"/>
  <c r="AZ91" i="53" s="1"/>
  <c r="Y91" i="53"/>
  <c r="U91" i="53"/>
  <c r="W91" i="53"/>
  <c r="Z49" i="53"/>
  <c r="AZ49" i="53" s="1"/>
  <c r="W49" i="53"/>
  <c r="A71" i="53"/>
  <c r="D71" i="53"/>
  <c r="D41" i="53"/>
  <c r="A41" i="53"/>
  <c r="D43" i="53"/>
  <c r="A43" i="53"/>
  <c r="U37" i="53"/>
  <c r="D10" i="53"/>
  <c r="A10" i="53"/>
  <c r="A122" i="53"/>
  <c r="D122" i="53"/>
  <c r="D97" i="53"/>
  <c r="A97" i="53"/>
  <c r="A98" i="53"/>
  <c r="D98" i="53"/>
  <c r="AA47" i="53"/>
  <c r="Q47" i="53"/>
  <c r="BA47" i="53" s="1"/>
  <c r="BB47" i="53" s="1"/>
  <c r="Z47" i="53"/>
  <c r="AZ47" i="53" s="1"/>
  <c r="P47" i="53"/>
  <c r="AU47" i="53"/>
  <c r="Y47" i="53"/>
  <c r="W47" i="53"/>
  <c r="U47" i="53"/>
  <c r="R47" i="53"/>
  <c r="AE47" i="53" a="1"/>
  <c r="AE47" i="53" s="1"/>
  <c r="AB47" i="53"/>
  <c r="V47" i="53"/>
  <c r="AY47" i="53" s="1"/>
  <c r="S47" i="53"/>
  <c r="A70" i="53"/>
  <c r="D70" i="53"/>
  <c r="A60" i="53"/>
  <c r="D60" i="53"/>
  <c r="AA41" i="53"/>
  <c r="S41" i="53"/>
  <c r="R41" i="53"/>
  <c r="P41" i="53"/>
  <c r="D52" i="53"/>
  <c r="A52" i="53"/>
  <c r="Y43" i="53"/>
  <c r="P43" i="53"/>
  <c r="Z43" i="53"/>
  <c r="AZ43" i="53" s="1"/>
  <c r="A16" i="53"/>
  <c r="D16" i="53"/>
  <c r="AA24" i="53"/>
  <c r="Q24" i="53"/>
  <c r="BA24" i="53" s="1"/>
  <c r="V24" i="53"/>
  <c r="AY24" i="53" s="1"/>
  <c r="S24" i="53"/>
  <c r="AU24" i="53"/>
  <c r="U19" i="53"/>
  <c r="W19" i="53"/>
  <c r="R19" i="53"/>
  <c r="AB19" i="53"/>
  <c r="A2" i="53"/>
  <c r="D2" i="53"/>
  <c r="Q87" i="53"/>
  <c r="BA87" i="53" s="1"/>
  <c r="AB87" i="53"/>
  <c r="A69" i="53"/>
  <c r="D69" i="53"/>
  <c r="D31" i="53"/>
  <c r="A31" i="53"/>
  <c r="D37" i="53"/>
  <c r="A37" i="53"/>
  <c r="A42" i="53"/>
  <c r="D42" i="53"/>
  <c r="R96" i="53"/>
  <c r="S96" i="53"/>
  <c r="A68" i="53"/>
  <c r="D68" i="53"/>
  <c r="AU31" i="53"/>
  <c r="S31" i="53"/>
  <c r="AB31" i="53"/>
  <c r="AE31" i="53" a="1"/>
  <c r="AE31" i="53" s="1"/>
  <c r="Z31" i="53"/>
  <c r="AZ31" i="53" s="1"/>
  <c r="V31" i="53"/>
  <c r="AY31" i="53" s="1"/>
  <c r="D18" i="53"/>
  <c r="A18" i="53"/>
  <c r="D19" i="53"/>
  <c r="A19" i="53"/>
  <c r="D64" i="53"/>
  <c r="A64" i="53"/>
  <c r="A67" i="53"/>
  <c r="D67" i="53"/>
  <c r="D49" i="53"/>
  <c r="A49" i="53"/>
  <c r="D29" i="53"/>
  <c r="A29" i="53"/>
  <c r="D99" i="53"/>
  <c r="A99" i="53"/>
  <c r="A66" i="53"/>
  <c r="D66" i="53"/>
  <c r="D47" i="53"/>
  <c r="A47" i="53"/>
  <c r="S57" i="53"/>
  <c r="AU57" i="53"/>
  <c r="D45" i="53"/>
  <c r="A45" i="53"/>
  <c r="R39" i="53"/>
  <c r="Q39" i="53"/>
  <c r="BA39" i="53" s="1"/>
  <c r="P39" i="53"/>
  <c r="AA39" i="53"/>
  <c r="Z39" i="53"/>
  <c r="AZ39" i="53" s="1"/>
  <c r="W39" i="53"/>
  <c r="AU39" i="53"/>
  <c r="S39" i="53"/>
  <c r="D27" i="53"/>
  <c r="A27" i="53"/>
  <c r="D58" i="53"/>
  <c r="A58" i="53"/>
  <c r="A129" i="53"/>
  <c r="D129" i="53"/>
  <c r="Q99" i="53"/>
  <c r="BA99" i="53" s="1"/>
  <c r="AS99" i="53"/>
  <c r="AF99" i="53" s="1"/>
  <c r="P99" i="53"/>
  <c r="S99" i="53"/>
  <c r="R99" i="53"/>
  <c r="AB65" i="53"/>
  <c r="Y65" i="53"/>
  <c r="V65" i="53"/>
  <c r="AY65" i="53" s="1"/>
  <c r="R65" i="53"/>
  <c r="D65" i="53"/>
  <c r="A65" i="53"/>
  <c r="D62" i="53"/>
  <c r="A62" i="53"/>
  <c r="D57" i="53"/>
  <c r="A57" i="53"/>
  <c r="W20" i="53"/>
  <c r="AA20" i="53"/>
  <c r="S20" i="53"/>
  <c r="AB20" i="53"/>
  <c r="Z20" i="53"/>
  <c r="AZ20" i="53" s="1"/>
  <c r="A61" i="53"/>
  <c r="D61" i="53"/>
  <c r="U27" i="53"/>
  <c r="AU27" i="53"/>
  <c r="S27" i="53"/>
  <c r="AA27" i="53"/>
  <c r="Y27" i="53"/>
  <c r="AE27" i="53" a="1"/>
  <c r="AE27" i="53" s="1"/>
  <c r="AB27" i="53"/>
  <c r="Z27" i="53"/>
  <c r="AZ27" i="53" s="1"/>
  <c r="W27" i="53"/>
  <c r="D124" i="53"/>
  <c r="A124" i="53"/>
  <c r="D26" i="52"/>
  <c r="A26" i="52"/>
  <c r="D18" i="52"/>
  <c r="A18" i="52"/>
  <c r="A10" i="52"/>
  <c r="D10" i="52"/>
  <c r="D100" i="52"/>
  <c r="A100" i="52"/>
  <c r="A63" i="52"/>
  <c r="D63" i="52"/>
  <c r="D49" i="52"/>
  <c r="A49" i="52"/>
  <c r="D47" i="52"/>
  <c r="A47" i="52"/>
  <c r="P53" i="52"/>
  <c r="AB53" i="52"/>
  <c r="A15" i="52"/>
  <c r="D15" i="52"/>
  <c r="D17" i="52"/>
  <c r="A17" i="52"/>
  <c r="D112" i="52"/>
  <c r="A112" i="52"/>
  <c r="D106" i="52"/>
  <c r="A106" i="52"/>
  <c r="D69" i="52"/>
  <c r="A69" i="52"/>
  <c r="D25" i="52"/>
  <c r="A25" i="52"/>
  <c r="AB8" i="52"/>
  <c r="AA8" i="52"/>
  <c r="Z8" i="52"/>
  <c r="AZ8" i="52" s="1"/>
  <c r="AU8" i="52"/>
  <c r="AE8" i="52" a="1"/>
  <c r="AE8" i="52" s="1"/>
  <c r="U8" i="52"/>
  <c r="A35" i="52"/>
  <c r="D35" i="52"/>
  <c r="D101" i="52"/>
  <c r="A101" i="52"/>
  <c r="A78" i="52"/>
  <c r="D78" i="52"/>
  <c r="D68" i="52"/>
  <c r="A68" i="52"/>
  <c r="D50" i="52"/>
  <c r="A50" i="52"/>
  <c r="A37" i="52"/>
  <c r="D37" i="52"/>
  <c r="Z24" i="52"/>
  <c r="AZ24" i="52" s="1"/>
  <c r="Y24" i="52"/>
  <c r="AU24" i="52"/>
  <c r="D8" i="52"/>
  <c r="A8" i="52"/>
  <c r="D67" i="52"/>
  <c r="A67" i="52"/>
  <c r="D48" i="52"/>
  <c r="A48" i="52"/>
  <c r="D53" i="52"/>
  <c r="A53" i="52"/>
  <c r="D45" i="52"/>
  <c r="A45" i="52"/>
  <c r="A113" i="52"/>
  <c r="D113" i="52"/>
  <c r="A109" i="52"/>
  <c r="D109" i="52"/>
  <c r="D105" i="52"/>
  <c r="A105" i="52"/>
  <c r="A103" i="52"/>
  <c r="D103" i="52"/>
  <c r="P80" i="52"/>
  <c r="AB80" i="52"/>
  <c r="A76" i="52"/>
  <c r="D76" i="52"/>
  <c r="D66" i="52"/>
  <c r="A66" i="52"/>
  <c r="D46" i="52"/>
  <c r="A46" i="52"/>
  <c r="D39" i="52"/>
  <c r="A39" i="52"/>
  <c r="D24" i="52"/>
  <c r="A24" i="52"/>
  <c r="D43" i="52"/>
  <c r="A43" i="52"/>
  <c r="AA113" i="52"/>
  <c r="Q113" i="52"/>
  <c r="BA113" i="52" s="1"/>
  <c r="S113" i="52"/>
  <c r="D56" i="52"/>
  <c r="A56" i="52"/>
  <c r="D44" i="52"/>
  <c r="A44" i="52"/>
  <c r="AU41" i="52"/>
  <c r="R41" i="52"/>
  <c r="AA41" i="52"/>
  <c r="A74" i="52"/>
  <c r="D74" i="52"/>
  <c r="AA64" i="52"/>
  <c r="D42" i="52"/>
  <c r="A42" i="52"/>
  <c r="R74" i="52"/>
  <c r="AA74" i="52"/>
  <c r="A73" i="52"/>
  <c r="D73" i="52"/>
  <c r="A72" i="52"/>
  <c r="D72" i="52"/>
  <c r="D55" i="52"/>
  <c r="A55" i="52"/>
  <c r="Q49" i="52"/>
  <c r="BA49" i="52" s="1"/>
  <c r="Z49" i="52"/>
  <c r="AZ49" i="52" s="1"/>
  <c r="D51" i="52"/>
  <c r="A51" i="52"/>
  <c r="D41" i="52"/>
  <c r="A41" i="52"/>
  <c r="D16" i="52"/>
  <c r="A16" i="52"/>
  <c r="Y17" i="52"/>
  <c r="AU17" i="52"/>
  <c r="W17" i="52"/>
  <c r="V17" i="52"/>
  <c r="AY17" i="52" s="1"/>
  <c r="U17" i="52"/>
  <c r="S17" i="52"/>
  <c r="AA17" i="52"/>
  <c r="Q17" i="52"/>
  <c r="BA17" i="52" s="1"/>
  <c r="P17" i="52"/>
  <c r="AB17" i="52"/>
  <c r="Z17" i="52"/>
  <c r="AZ17" i="52" s="1"/>
  <c r="R17" i="52"/>
  <c r="D49" i="51"/>
  <c r="A49" i="51"/>
  <c r="D25" i="51"/>
  <c r="A25" i="51"/>
  <c r="D17" i="51"/>
  <c r="A17" i="51"/>
  <c r="A9" i="51"/>
  <c r="D9" i="51"/>
  <c r="D109" i="51"/>
  <c r="A109" i="51"/>
  <c r="A79" i="51"/>
  <c r="D79" i="51"/>
  <c r="D75" i="51"/>
  <c r="A75" i="51"/>
  <c r="D120" i="51"/>
  <c r="A120" i="51"/>
  <c r="D108" i="51"/>
  <c r="A108" i="51"/>
  <c r="AB101" i="51"/>
  <c r="R101" i="51"/>
  <c r="S101" i="51"/>
  <c r="P101" i="51"/>
  <c r="AA101" i="51"/>
  <c r="W101" i="51"/>
  <c r="AB45" i="51"/>
  <c r="AA45" i="51"/>
  <c r="Z45" i="51"/>
  <c r="AZ45" i="51" s="1"/>
  <c r="AU45" i="51"/>
  <c r="Y45" i="51"/>
  <c r="AE45" i="51" a="1"/>
  <c r="AE45" i="51" s="1"/>
  <c r="W45" i="51"/>
  <c r="U45" i="51"/>
  <c r="D37" i="51"/>
  <c r="A37" i="51"/>
  <c r="U60" i="51"/>
  <c r="P60" i="51"/>
  <c r="AE60" i="51" a="1"/>
  <c r="AE60" i="51" s="1"/>
  <c r="A38" i="51"/>
  <c r="D38" i="51"/>
  <c r="AE42" i="51" a="1"/>
  <c r="AE42" i="51" s="1"/>
  <c r="Z42" i="51"/>
  <c r="AZ42" i="51" s="1"/>
  <c r="P42" i="51"/>
  <c r="AE31" i="51" a="1"/>
  <c r="AE31" i="51" s="1"/>
  <c r="V31" i="51"/>
  <c r="AY31" i="51" s="1"/>
  <c r="U31" i="51"/>
  <c r="AA31" i="51"/>
  <c r="Q31" i="51"/>
  <c r="BA31" i="51" s="1"/>
  <c r="P31" i="51"/>
  <c r="AB31" i="51"/>
  <c r="Z31" i="51"/>
  <c r="AZ31" i="51" s="1"/>
  <c r="Y31" i="51"/>
  <c r="W31" i="51"/>
  <c r="S31" i="51"/>
  <c r="R31" i="51"/>
  <c r="AU31" i="51"/>
  <c r="A81" i="51"/>
  <c r="D81" i="51"/>
  <c r="W76" i="51"/>
  <c r="R76" i="51"/>
  <c r="Z76" i="51"/>
  <c r="AZ76" i="51" s="1"/>
  <c r="A78" i="51"/>
  <c r="D78" i="51"/>
  <c r="Y43" i="51"/>
  <c r="D64" i="51"/>
  <c r="A64" i="51"/>
  <c r="A27" i="51"/>
  <c r="D27" i="51"/>
  <c r="D57" i="51"/>
  <c r="A57" i="51"/>
  <c r="D113" i="51"/>
  <c r="A113" i="51"/>
  <c r="D115" i="51"/>
  <c r="A115" i="51"/>
  <c r="D53" i="51"/>
  <c r="A53" i="51"/>
  <c r="AU61" i="51"/>
  <c r="AB61" i="51"/>
  <c r="AA61" i="51"/>
  <c r="Y61" i="51"/>
  <c r="Y44" i="51"/>
  <c r="V44" i="51"/>
  <c r="AY44" i="51" s="1"/>
  <c r="U44" i="51"/>
  <c r="S44" i="51"/>
  <c r="Z44" i="51"/>
  <c r="AZ44" i="51" s="1"/>
  <c r="P44" i="51"/>
  <c r="A74" i="51"/>
  <c r="D74" i="51"/>
  <c r="A32" i="51"/>
  <c r="D32" i="51"/>
  <c r="D21" i="51"/>
  <c r="A21" i="51"/>
  <c r="D85" i="51"/>
  <c r="A85" i="51"/>
  <c r="D52" i="51"/>
  <c r="A52" i="51"/>
  <c r="V30" i="51"/>
  <c r="AY30" i="51" s="1"/>
  <c r="Z30" i="51"/>
  <c r="AZ30" i="51" s="1"/>
  <c r="D10" i="51"/>
  <c r="A10" i="51"/>
  <c r="AU8" i="51"/>
  <c r="S8" i="51"/>
  <c r="R8" i="51"/>
  <c r="Q8" i="51"/>
  <c r="BA8" i="51" s="1"/>
  <c r="D62" i="51"/>
  <c r="A62" i="51"/>
  <c r="D51" i="51"/>
  <c r="A51" i="51"/>
  <c r="D55" i="51"/>
  <c r="A55" i="51"/>
  <c r="A60" i="51"/>
  <c r="D60" i="51"/>
  <c r="D41" i="51"/>
  <c r="A41" i="51"/>
  <c r="A29" i="51"/>
  <c r="D29" i="51"/>
  <c r="AA15" i="51"/>
  <c r="Q15" i="51"/>
  <c r="BA15" i="51" s="1"/>
  <c r="BB15" i="51" s="1"/>
  <c r="Z15" i="51"/>
  <c r="AZ15" i="51" s="1"/>
  <c r="P15" i="51"/>
  <c r="AE15" i="51" a="1"/>
  <c r="AE15" i="51" s="1"/>
  <c r="V15" i="51"/>
  <c r="AY15" i="51" s="1"/>
  <c r="AB15" i="51"/>
  <c r="Y15" i="51"/>
  <c r="AU15" i="51"/>
  <c r="W15" i="51"/>
  <c r="U15" i="51"/>
  <c r="R15" i="51"/>
  <c r="S15" i="51"/>
  <c r="AE111" i="51" a="1"/>
  <c r="AE111" i="51" s="1"/>
  <c r="V111" i="51"/>
  <c r="AY111" i="51" s="1"/>
  <c r="S111" i="51"/>
  <c r="AA111" i="51"/>
  <c r="U111" i="51"/>
  <c r="Z111" i="51"/>
  <c r="AZ111" i="51" s="1"/>
  <c r="Y111" i="51"/>
  <c r="W111" i="51"/>
  <c r="R111" i="51"/>
  <c r="Q111" i="51"/>
  <c r="BA111" i="51" s="1"/>
  <c r="P111" i="51"/>
  <c r="AB111" i="51"/>
  <c r="A83" i="51"/>
  <c r="D83" i="51"/>
  <c r="S98" i="51"/>
  <c r="R98" i="51"/>
  <c r="P98" i="51"/>
  <c r="Y98" i="51"/>
  <c r="Q98" i="51"/>
  <c r="BA98" i="51" s="1"/>
  <c r="AS98" i="51"/>
  <c r="AF98" i="51" s="1"/>
  <c r="AU59" i="51"/>
  <c r="Q59" i="51"/>
  <c r="BA59" i="51" s="1"/>
  <c r="V59" i="51"/>
  <c r="AY59" i="51" s="1"/>
  <c r="D50" i="51"/>
  <c r="A50" i="51"/>
  <c r="D61" i="51"/>
  <c r="A61" i="51"/>
  <c r="AU46" i="51"/>
  <c r="Y46" i="51"/>
  <c r="V46" i="51"/>
  <c r="AY46" i="51" s="1"/>
  <c r="AA46" i="51"/>
  <c r="Z46" i="51"/>
  <c r="AZ46" i="51" s="1"/>
  <c r="R46" i="51"/>
  <c r="AB46" i="51"/>
  <c r="U28" i="51"/>
  <c r="AA28" i="51"/>
  <c r="Q28" i="51"/>
  <c r="BA28" i="51" s="1"/>
  <c r="BB28" i="51" s="1"/>
  <c r="AU28" i="51"/>
  <c r="AB28" i="51"/>
  <c r="Z28" i="51"/>
  <c r="AZ28" i="51" s="1"/>
  <c r="Y28" i="51"/>
  <c r="D65" i="51"/>
  <c r="A65" i="51"/>
  <c r="D20" i="51"/>
  <c r="A20" i="51"/>
  <c r="Y2" i="51"/>
  <c r="A41" i="50"/>
  <c r="D41" i="50"/>
  <c r="A97" i="50"/>
  <c r="A33" i="50"/>
  <c r="D57" i="50"/>
  <c r="A57" i="50"/>
  <c r="D89" i="50"/>
  <c r="A89" i="50"/>
  <c r="AS123" i="50"/>
  <c r="AF123" i="50" s="1"/>
  <c r="S123" i="50"/>
  <c r="R123" i="50"/>
  <c r="Q123" i="50"/>
  <c r="BA123" i="50" s="1"/>
  <c r="P123" i="50"/>
  <c r="W79" i="50"/>
  <c r="AA79" i="50"/>
  <c r="P79" i="50"/>
  <c r="Z79" i="50"/>
  <c r="AZ79" i="50" s="1"/>
  <c r="Y79" i="50"/>
  <c r="V79" i="50"/>
  <c r="AY79" i="50" s="1"/>
  <c r="S79" i="50"/>
  <c r="R79" i="50"/>
  <c r="Q79" i="50"/>
  <c r="BA79" i="50" s="1"/>
  <c r="AS79" i="50"/>
  <c r="AF79" i="50" s="1"/>
  <c r="AB79" i="50"/>
  <c r="D39" i="50"/>
  <c r="A39" i="50"/>
  <c r="D84" i="50"/>
  <c r="A84" i="50"/>
  <c r="D34" i="50"/>
  <c r="A34" i="50"/>
  <c r="D16" i="50"/>
  <c r="A16" i="50"/>
  <c r="D4" i="50"/>
  <c r="A4" i="50"/>
  <c r="Y6" i="50"/>
  <c r="Z6" i="50"/>
  <c r="AZ6" i="50" s="1"/>
  <c r="U6" i="50"/>
  <c r="AE6" i="50" a="1"/>
  <c r="AE6" i="50" s="1"/>
  <c r="AB6" i="50"/>
  <c r="D114" i="50"/>
  <c r="A114" i="50"/>
  <c r="A61" i="50"/>
  <c r="D61" i="50"/>
  <c r="D64" i="50"/>
  <c r="A64" i="50"/>
  <c r="D13" i="50"/>
  <c r="A13" i="50"/>
  <c r="A17" i="50"/>
  <c r="D17" i="50"/>
  <c r="D92" i="50"/>
  <c r="A92" i="50"/>
  <c r="A42" i="50"/>
  <c r="D42" i="50"/>
  <c r="U61" i="50"/>
  <c r="S61" i="50"/>
  <c r="P61" i="50"/>
  <c r="R61" i="50"/>
  <c r="Y61" i="50"/>
  <c r="D117" i="50"/>
  <c r="A117" i="50"/>
  <c r="D85" i="50"/>
  <c r="A85" i="50"/>
  <c r="AB65" i="50"/>
  <c r="R65" i="50"/>
  <c r="Z65" i="50"/>
  <c r="AZ65" i="50" s="1"/>
  <c r="S65" i="50"/>
  <c r="AA65" i="50"/>
  <c r="D87" i="50"/>
  <c r="A87" i="50"/>
  <c r="R60" i="50"/>
  <c r="S60" i="50"/>
  <c r="A12" i="50"/>
  <c r="D12" i="50"/>
  <c r="A116" i="50"/>
  <c r="D116" i="50"/>
  <c r="Q128" i="50"/>
  <c r="BA128" i="50" s="1"/>
  <c r="AB128" i="50"/>
  <c r="D115" i="50"/>
  <c r="A115" i="50"/>
  <c r="A120" i="50"/>
  <c r="D120" i="50"/>
  <c r="D83" i="50"/>
  <c r="A83" i="50"/>
  <c r="A128" i="50"/>
  <c r="D128" i="50"/>
  <c r="W115" i="50"/>
  <c r="D82" i="50"/>
  <c r="A82" i="50"/>
  <c r="D22" i="50"/>
  <c r="A22" i="50"/>
  <c r="D60" i="50"/>
  <c r="A60" i="50"/>
  <c r="AA71" i="50"/>
  <c r="Q71" i="50"/>
  <c r="BA71" i="50" s="1"/>
  <c r="V71" i="50"/>
  <c r="AY71" i="50" s="1"/>
  <c r="W71" i="50"/>
  <c r="U71" i="50"/>
  <c r="R71" i="50"/>
  <c r="P71" i="50"/>
  <c r="S71" i="50"/>
  <c r="A20" i="50"/>
  <c r="D20" i="50"/>
  <c r="A123" i="50"/>
  <c r="D123" i="50"/>
  <c r="A90" i="50"/>
  <c r="D90" i="50"/>
  <c r="D65" i="50"/>
  <c r="A65" i="50"/>
  <c r="AA5" i="50"/>
  <c r="D6" i="50"/>
  <c r="A6" i="50"/>
  <c r="V98" i="49"/>
  <c r="AY98" i="49" s="1"/>
  <c r="A58" i="49"/>
  <c r="D58" i="49"/>
  <c r="W66" i="49"/>
  <c r="U66" i="49"/>
  <c r="AB66" i="49"/>
  <c r="Y66" i="49"/>
  <c r="AA66" i="49"/>
  <c r="A90" i="49"/>
  <c r="D90" i="49"/>
  <c r="A129" i="49"/>
  <c r="D129" i="49"/>
  <c r="V104" i="49"/>
  <c r="AY104" i="49" s="1"/>
  <c r="U104" i="49"/>
  <c r="AS104" i="49"/>
  <c r="AF104" i="49" s="1"/>
  <c r="S104" i="49"/>
  <c r="Q104" i="49"/>
  <c r="BA104" i="49" s="1"/>
  <c r="P104" i="49"/>
  <c r="AA104" i="49"/>
  <c r="R104" i="49"/>
  <c r="P42" i="49"/>
  <c r="A30" i="49"/>
  <c r="D30" i="49"/>
  <c r="A96" i="49"/>
  <c r="D96" i="49"/>
  <c r="D44" i="49"/>
  <c r="A44" i="49"/>
  <c r="AA11" i="49"/>
  <c r="Q11" i="49"/>
  <c r="BA11" i="49" s="1"/>
  <c r="BB11" i="49" s="1"/>
  <c r="AU11" i="49"/>
  <c r="W11" i="49"/>
  <c r="Y11" i="49"/>
  <c r="V11" i="49"/>
  <c r="AY11" i="49" s="1"/>
  <c r="U11" i="49"/>
  <c r="S11" i="49"/>
  <c r="R11" i="49"/>
  <c r="P11" i="49"/>
  <c r="AE11" i="49" a="1"/>
  <c r="AE11" i="49" s="1"/>
  <c r="AB11" i="49"/>
  <c r="Z11" i="49"/>
  <c r="AZ11" i="49" s="1"/>
  <c r="AB4" i="49"/>
  <c r="R4" i="49"/>
  <c r="D125" i="49"/>
  <c r="A125" i="49"/>
  <c r="A19" i="49"/>
  <c r="D19" i="49"/>
  <c r="D91" i="49"/>
  <c r="A91" i="49"/>
  <c r="W85" i="49"/>
  <c r="AS85" i="49"/>
  <c r="AF85" i="49" s="1"/>
  <c r="D39" i="49"/>
  <c r="A39" i="49"/>
  <c r="AA19" i="49"/>
  <c r="Q19" i="49"/>
  <c r="BA19" i="49" s="1"/>
  <c r="AU19" i="49"/>
  <c r="W19" i="49"/>
  <c r="V19" i="49"/>
  <c r="AY19" i="49" s="1"/>
  <c r="AB19" i="49"/>
  <c r="R19" i="49"/>
  <c r="Z19" i="49"/>
  <c r="AZ19" i="49" s="1"/>
  <c r="Y19" i="49"/>
  <c r="U19" i="49"/>
  <c r="S19" i="49"/>
  <c r="P19" i="49"/>
  <c r="A26" i="49"/>
  <c r="D26" i="49"/>
  <c r="Y6" i="49"/>
  <c r="AU6" i="49"/>
  <c r="W6" i="49"/>
  <c r="V6" i="49"/>
  <c r="AY6" i="49" s="1"/>
  <c r="AA6" i="49"/>
  <c r="Z6" i="49"/>
  <c r="AZ6" i="49" s="1"/>
  <c r="U6" i="49"/>
  <c r="S6" i="49"/>
  <c r="R6" i="49"/>
  <c r="Q6" i="49"/>
  <c r="BA6" i="49" s="1"/>
  <c r="P6" i="49"/>
  <c r="AB6" i="49"/>
  <c r="D123" i="49"/>
  <c r="A123" i="49"/>
  <c r="A128" i="49"/>
  <c r="D128" i="49"/>
  <c r="D126" i="49"/>
  <c r="A126" i="49"/>
  <c r="S27" i="49"/>
  <c r="Z27" i="49"/>
  <c r="AZ27" i="49" s="1"/>
  <c r="W27" i="49"/>
  <c r="D24" i="49"/>
  <c r="A24" i="49"/>
  <c r="U10" i="49"/>
  <c r="AA10" i="49"/>
  <c r="Q10" i="49"/>
  <c r="BA10" i="49" s="1"/>
  <c r="BB10" i="49" s="1"/>
  <c r="Y10" i="49"/>
  <c r="W10" i="49"/>
  <c r="V10" i="49"/>
  <c r="AY10" i="49" s="1"/>
  <c r="S10" i="49"/>
  <c r="R10" i="49"/>
  <c r="AU10" i="49"/>
  <c r="P10" i="49"/>
  <c r="AE10" i="49" a="1"/>
  <c r="AE10" i="49" s="1"/>
  <c r="AB10" i="49"/>
  <c r="Z10" i="49"/>
  <c r="AZ10" i="49" s="1"/>
  <c r="A122" i="49"/>
  <c r="D122" i="49"/>
  <c r="W114" i="49"/>
  <c r="D124" i="49"/>
  <c r="A124" i="49"/>
  <c r="A34" i="49"/>
  <c r="D34" i="49"/>
  <c r="AB26" i="49"/>
  <c r="U34" i="49"/>
  <c r="AU34" i="49"/>
  <c r="Y34" i="49"/>
  <c r="W34" i="49"/>
  <c r="S34" i="49"/>
  <c r="R34" i="49"/>
  <c r="Z34" i="49"/>
  <c r="AZ34" i="49" s="1"/>
  <c r="AB34" i="49"/>
  <c r="AA34" i="49"/>
  <c r="V34" i="49"/>
  <c r="AY34" i="49" s="1"/>
  <c r="BB34" i="49" s="1"/>
  <c r="Q34" i="49"/>
  <c r="BA34" i="49" s="1"/>
  <c r="P34" i="49"/>
  <c r="AB24" i="49"/>
  <c r="R24" i="49"/>
  <c r="AU24" i="49"/>
  <c r="S24" i="49"/>
  <c r="Z24" i="49"/>
  <c r="AZ24" i="49" s="1"/>
  <c r="V24" i="49"/>
  <c r="AY24" i="49" s="1"/>
  <c r="U24" i="49"/>
  <c r="Q24" i="49"/>
  <c r="BA24" i="49" s="1"/>
  <c r="P24" i="49"/>
  <c r="A31" i="49"/>
  <c r="D31" i="49"/>
  <c r="D9" i="49"/>
  <c r="A9" i="49"/>
  <c r="D94" i="49"/>
  <c r="A94" i="49"/>
  <c r="A105" i="49"/>
  <c r="D105" i="49"/>
  <c r="A23" i="49"/>
  <c r="D23" i="49"/>
  <c r="A10" i="49"/>
  <c r="D10" i="49"/>
  <c r="D93" i="49"/>
  <c r="A93" i="49"/>
  <c r="D27" i="49"/>
  <c r="A27" i="49"/>
  <c r="A11" i="49"/>
  <c r="D11" i="49"/>
  <c r="D100" i="48"/>
  <c r="A100" i="48"/>
  <c r="A102" i="48"/>
  <c r="D102" i="48"/>
  <c r="D70" i="48"/>
  <c r="A70" i="48"/>
  <c r="D101" i="48"/>
  <c r="A101" i="48"/>
  <c r="D81" i="48"/>
  <c r="A81" i="48"/>
  <c r="D73" i="48"/>
  <c r="A73" i="48"/>
  <c r="A63" i="48"/>
  <c r="D63" i="48"/>
  <c r="D71" i="48"/>
  <c r="A71" i="48"/>
  <c r="D39" i="48"/>
  <c r="A39" i="48"/>
  <c r="D26" i="48"/>
  <c r="A26" i="48"/>
  <c r="A66" i="48"/>
  <c r="D66" i="48"/>
  <c r="D27" i="48"/>
  <c r="A27" i="48"/>
  <c r="A16" i="48"/>
  <c r="D16" i="48"/>
  <c r="A11" i="48"/>
  <c r="D11" i="48"/>
  <c r="D105" i="48"/>
  <c r="A105" i="48"/>
  <c r="D67" i="48"/>
  <c r="A67" i="48"/>
  <c r="D49" i="48"/>
  <c r="A49" i="48"/>
  <c r="S34" i="48"/>
  <c r="D60" i="48"/>
  <c r="A60" i="48"/>
  <c r="D8" i="48"/>
  <c r="A8" i="48"/>
  <c r="D104" i="48"/>
  <c r="A104" i="48"/>
  <c r="D99" i="48"/>
  <c r="A99" i="48"/>
  <c r="D53" i="48"/>
  <c r="A53" i="48"/>
  <c r="D47" i="48"/>
  <c r="A47" i="48"/>
  <c r="D44" i="48"/>
  <c r="A44" i="48"/>
  <c r="D61" i="48"/>
  <c r="A61" i="48"/>
  <c r="D35" i="48"/>
  <c r="A35" i="48"/>
  <c r="A80" i="48"/>
  <c r="D80" i="48"/>
  <c r="D72" i="48"/>
  <c r="A72" i="48"/>
  <c r="D9" i="48"/>
  <c r="A9" i="48"/>
  <c r="A12" i="48"/>
  <c r="D12" i="48"/>
  <c r="D98" i="48"/>
  <c r="A98" i="48"/>
  <c r="D59" i="48"/>
  <c r="A59" i="48"/>
  <c r="D41" i="48"/>
  <c r="A41" i="48"/>
  <c r="A103" i="48"/>
  <c r="D103" i="48"/>
  <c r="D3" i="48"/>
  <c r="A3" i="48"/>
  <c r="D45" i="48"/>
  <c r="A45" i="48"/>
  <c r="D88" i="47"/>
  <c r="A88" i="47"/>
  <c r="D74" i="47"/>
  <c r="A74" i="47"/>
  <c r="A112" i="47"/>
  <c r="D10" i="47"/>
  <c r="AH10" i="47" s="1"/>
  <c r="A10" i="47"/>
  <c r="D75" i="47"/>
  <c r="A75" i="47"/>
  <c r="D17" i="47"/>
  <c r="A17" i="47"/>
  <c r="AB50" i="47"/>
  <c r="AU50" i="47"/>
  <c r="Q50" i="47"/>
  <c r="BA50" i="47" s="1"/>
  <c r="R121" i="47"/>
  <c r="R103" i="47"/>
  <c r="P103" i="47"/>
  <c r="U27" i="47"/>
  <c r="AA27" i="47"/>
  <c r="AE27" i="47" a="1"/>
  <c r="AE27" i="47" s="1"/>
  <c r="AB27" i="47"/>
  <c r="Z27" i="47"/>
  <c r="AZ27" i="47" s="1"/>
  <c r="Y27" i="47"/>
  <c r="AU27" i="47"/>
  <c r="W27" i="47"/>
  <c r="D15" i="47"/>
  <c r="A15" i="47"/>
  <c r="D116" i="47"/>
  <c r="A116" i="47"/>
  <c r="D107" i="47"/>
  <c r="A107" i="47"/>
  <c r="AU29" i="47"/>
  <c r="R29" i="47"/>
  <c r="Q119" i="47"/>
  <c r="BA119" i="47" s="1"/>
  <c r="D119" i="47"/>
  <c r="A119" i="47"/>
  <c r="A80" i="47"/>
  <c r="D80" i="47"/>
  <c r="D54" i="47"/>
  <c r="A54" i="47"/>
  <c r="S83" i="47"/>
  <c r="S72" i="47"/>
  <c r="R72" i="47"/>
  <c r="Q72" i="47"/>
  <c r="BA72" i="47" s="1"/>
  <c r="AU57" i="47"/>
  <c r="D55" i="47"/>
  <c r="A55" i="47"/>
  <c r="D110" i="47"/>
  <c r="A110" i="47"/>
  <c r="U26" i="47"/>
  <c r="AA26" i="47"/>
  <c r="AB26" i="47"/>
  <c r="Z26" i="47"/>
  <c r="AZ26" i="47" s="1"/>
  <c r="Y26" i="47"/>
  <c r="AU26" i="47"/>
  <c r="W26" i="47"/>
  <c r="AE26" i="47" a="1"/>
  <c r="AE26" i="47" s="1"/>
  <c r="D115" i="47"/>
  <c r="A115" i="47"/>
  <c r="Y111" i="47"/>
  <c r="W111" i="47"/>
  <c r="AB111" i="47"/>
  <c r="Q95" i="47"/>
  <c r="BA95" i="47" s="1"/>
  <c r="BB95" i="47" s="1"/>
  <c r="W95" i="47"/>
  <c r="Z95" i="47"/>
  <c r="AZ95" i="47" s="1"/>
  <c r="D85" i="47"/>
  <c r="A85" i="47"/>
  <c r="D50" i="47"/>
  <c r="D66" i="45"/>
  <c r="R6" i="45"/>
  <c r="A58" i="43"/>
  <c r="D58" i="43"/>
  <c r="D106" i="43"/>
  <c r="D42" i="43"/>
  <c r="A42" i="43"/>
  <c r="A26" i="43"/>
  <c r="D26" i="43"/>
  <c r="D34" i="43"/>
  <c r="A34" i="43"/>
  <c r="D10" i="43"/>
  <c r="A10" i="43"/>
  <c r="D74" i="43"/>
  <c r="A18" i="43"/>
  <c r="D18" i="43"/>
  <c r="W66" i="43"/>
  <c r="P66" i="43"/>
  <c r="U66" i="43"/>
  <c r="S66" i="43"/>
  <c r="AB66" i="43"/>
  <c r="Y66" i="43"/>
  <c r="R66" i="43"/>
  <c r="Q66" i="43"/>
  <c r="BA66" i="43" s="1"/>
  <c r="AA66" i="43"/>
  <c r="Z66" i="43"/>
  <c r="AZ66" i="43" s="1"/>
  <c r="V66" i="43"/>
  <c r="AY66" i="43" s="1"/>
  <c r="A57" i="42"/>
  <c r="D57" i="42"/>
  <c r="D97" i="42"/>
  <c r="A97" i="42"/>
  <c r="A41" i="42"/>
  <c r="D41" i="42"/>
  <c r="A33" i="42"/>
  <c r="D33" i="42"/>
  <c r="A129" i="42"/>
  <c r="D129" i="42"/>
  <c r="D17" i="42"/>
  <c r="A17" i="42"/>
  <c r="A65" i="42"/>
  <c r="D65" i="42"/>
  <c r="D9" i="42"/>
  <c r="A9" i="42"/>
  <c r="D49" i="42"/>
  <c r="A49" i="42"/>
  <c r="Y26" i="41"/>
  <c r="Y10" i="41"/>
  <c r="D18" i="41"/>
  <c r="A18" i="41"/>
  <c r="D10" i="41"/>
  <c r="A10" i="41"/>
  <c r="R18" i="41"/>
  <c r="Q18" i="41"/>
  <c r="BA18" i="41" s="1"/>
  <c r="P18" i="41"/>
  <c r="S18" i="41"/>
  <c r="AU18" i="41"/>
  <c r="AA58" i="41"/>
  <c r="D50" i="41"/>
  <c r="A50" i="41"/>
  <c r="U74" i="41"/>
  <c r="D34" i="41"/>
  <c r="A34" i="41"/>
  <c r="AA50" i="41"/>
  <c r="AB50" i="41"/>
  <c r="P50" i="41"/>
  <c r="S50" i="41"/>
  <c r="Q50" i="41"/>
  <c r="BA50" i="41" s="1"/>
  <c r="AU50" i="41"/>
  <c r="P34" i="41"/>
  <c r="Y34" i="41"/>
  <c r="Q34" i="41"/>
  <c r="BA34" i="41" s="1"/>
  <c r="U34" i="41"/>
  <c r="D26" i="41"/>
  <c r="A26" i="41"/>
  <c r="D49" i="40"/>
  <c r="A49" i="40"/>
  <c r="D81" i="40"/>
  <c r="A81" i="40"/>
  <c r="A17" i="40"/>
  <c r="D17" i="40"/>
  <c r="A33" i="40"/>
  <c r="D33" i="40"/>
  <c r="D9" i="40"/>
  <c r="A9" i="40"/>
  <c r="D57" i="39"/>
  <c r="A57" i="39"/>
  <c r="AU49" i="39"/>
  <c r="U49" i="39"/>
  <c r="AA49" i="39"/>
  <c r="A49" i="39"/>
  <c r="D49" i="39"/>
  <c r="Z129" i="39"/>
  <c r="AZ129" i="39" s="1"/>
  <c r="AB129" i="39"/>
  <c r="R9" i="39"/>
  <c r="Q25" i="39"/>
  <c r="BA25" i="39" s="1"/>
  <c r="D89" i="39"/>
  <c r="A89" i="39"/>
  <c r="A25" i="39"/>
  <c r="D25" i="39"/>
  <c r="D17" i="39"/>
  <c r="A17" i="39"/>
  <c r="D9" i="39"/>
  <c r="A9" i="39"/>
  <c r="A41" i="39"/>
  <c r="D41" i="39"/>
  <c r="U65" i="39"/>
  <c r="Y65" i="39"/>
  <c r="AB65" i="39"/>
  <c r="AA65" i="39"/>
  <c r="Z65" i="39"/>
  <c r="AZ65" i="39" s="1"/>
  <c r="W65" i="39"/>
  <c r="D65" i="39"/>
  <c r="A121" i="39"/>
  <c r="D121" i="39"/>
  <c r="P41" i="39"/>
  <c r="R41" i="39"/>
  <c r="A50" i="38"/>
  <c r="D50" i="38"/>
  <c r="D90" i="38"/>
  <c r="A90" i="38"/>
  <c r="A10" i="38"/>
  <c r="D10" i="38"/>
  <c r="D58" i="38"/>
  <c r="A58" i="38"/>
  <c r="D42" i="38"/>
  <c r="A42" i="38"/>
  <c r="D18" i="38"/>
  <c r="A18" i="38"/>
  <c r="D116" i="46"/>
  <c r="AW116" i="46" s="1"/>
  <c r="A116" i="46"/>
  <c r="D119" i="46"/>
  <c r="AW119" i="46" s="1"/>
  <c r="A119" i="46"/>
  <c r="A84" i="46"/>
  <c r="D84" i="46"/>
  <c r="AW84" i="46" s="1"/>
  <c r="D91" i="46"/>
  <c r="AW91" i="46" s="1"/>
  <c r="A91" i="46"/>
  <c r="A94" i="46"/>
  <c r="D94" i="46"/>
  <c r="AW94" i="46" s="1"/>
  <c r="A89" i="46"/>
  <c r="D89" i="46"/>
  <c r="AW89" i="46" s="1"/>
  <c r="A60" i="46"/>
  <c r="A82" i="46"/>
  <c r="A121" i="46"/>
  <c r="D121" i="46"/>
  <c r="AW121" i="46" s="1"/>
  <c r="D87" i="46"/>
  <c r="AW87" i="46" s="1"/>
  <c r="A87" i="46"/>
  <c r="D92" i="46"/>
  <c r="AW92" i="46" s="1"/>
  <c r="A92" i="46"/>
  <c r="D125" i="46"/>
  <c r="AW125" i="46" s="1"/>
  <c r="A125" i="46"/>
  <c r="D59" i="46"/>
  <c r="AW59" i="46" s="1"/>
  <c r="A64" i="46"/>
  <c r="D64" i="46"/>
  <c r="AW64" i="46" s="1"/>
  <c r="A90" i="46"/>
  <c r="D90" i="46"/>
  <c r="AW90" i="46" s="1"/>
  <c r="D86" i="46"/>
  <c r="AW86" i="46" s="1"/>
  <c r="A86" i="46"/>
  <c r="D95" i="46"/>
  <c r="AW95" i="46" s="1"/>
  <c r="A95" i="46"/>
  <c r="D114" i="46"/>
  <c r="AW114" i="46" s="1"/>
  <c r="D27" i="46"/>
  <c r="AW27" i="46" s="1"/>
  <c r="D124" i="46"/>
  <c r="AW124" i="46" s="1"/>
  <c r="A124" i="46"/>
  <c r="A88" i="46"/>
  <c r="D88" i="46"/>
  <c r="AW88" i="46" s="1"/>
  <c r="D123" i="46"/>
  <c r="AW123" i="46" s="1"/>
  <c r="A123" i="46"/>
  <c r="D105" i="40"/>
  <c r="A75" i="39"/>
  <c r="D67" i="45"/>
  <c r="D34" i="45"/>
  <c r="A34" i="45"/>
  <c r="A58" i="45"/>
  <c r="D58" i="45"/>
  <c r="AU6" i="45"/>
  <c r="S6" i="45"/>
  <c r="P6" i="45"/>
  <c r="D127" i="45"/>
  <c r="A127" i="45"/>
  <c r="A129" i="45"/>
  <c r="D129" i="45"/>
  <c r="A66" i="45"/>
  <c r="D69" i="45"/>
  <c r="A69" i="45"/>
  <c r="A101" i="45"/>
  <c r="D101" i="45"/>
  <c r="P87" i="45"/>
  <c r="D26" i="45"/>
  <c r="A26" i="45"/>
  <c r="P37" i="45"/>
  <c r="D9" i="45"/>
  <c r="A9" i="45"/>
  <c r="A5" i="45"/>
  <c r="D5" i="45"/>
  <c r="D125" i="45"/>
  <c r="A125" i="45"/>
  <c r="A104" i="45"/>
  <c r="D104" i="45"/>
  <c r="A103" i="45"/>
  <c r="D126" i="45"/>
  <c r="D70" i="45"/>
  <c r="A70" i="45"/>
  <c r="U8" i="45"/>
  <c r="U22" i="45"/>
  <c r="S22" i="45"/>
  <c r="P22" i="45"/>
  <c r="D96" i="41"/>
  <c r="A91" i="45"/>
  <c r="D91" i="45"/>
  <c r="Q103" i="45"/>
  <c r="BA103" i="45" s="1"/>
  <c r="P103" i="45"/>
  <c r="Z103" i="45"/>
  <c r="AZ103" i="45" s="1"/>
  <c r="D64" i="45"/>
  <c r="AH64" i="45" s="1"/>
  <c r="A64" i="45"/>
  <c r="AB63" i="45"/>
  <c r="AA63" i="45"/>
  <c r="Z63" i="45"/>
  <c r="AZ63" i="45" s="1"/>
  <c r="Y63" i="45"/>
  <c r="W63" i="45"/>
  <c r="AE63" i="45" a="1"/>
  <c r="AE63" i="45" s="1"/>
  <c r="U63" i="45"/>
  <c r="AU63" i="45"/>
  <c r="A67" i="45"/>
  <c r="AA21" i="45"/>
  <c r="D96" i="45"/>
  <c r="D97" i="45"/>
  <c r="A97" i="45"/>
  <c r="R82" i="45"/>
  <c r="P82" i="45"/>
  <c r="A39" i="45"/>
  <c r="D39" i="45"/>
  <c r="A2" i="45"/>
  <c r="D2" i="45"/>
  <c r="D100" i="45"/>
  <c r="A100" i="45"/>
  <c r="D73" i="45"/>
  <c r="A73" i="45"/>
  <c r="D63" i="45"/>
  <c r="AH63" i="45" s="1"/>
  <c r="A63" i="45"/>
  <c r="D90" i="45"/>
  <c r="A90" i="45"/>
  <c r="V95" i="45"/>
  <c r="AY95" i="45" s="1"/>
  <c r="R95" i="45"/>
  <c r="Z95" i="45"/>
  <c r="AZ95" i="45" s="1"/>
  <c r="D71" i="45"/>
  <c r="A71" i="45"/>
  <c r="D105" i="45"/>
  <c r="A105" i="45"/>
  <c r="D28" i="45"/>
  <c r="A28" i="45"/>
  <c r="D36" i="45"/>
  <c r="A36" i="45"/>
  <c r="D27" i="45"/>
  <c r="A27" i="45"/>
  <c r="A37" i="45"/>
  <c r="D37" i="45"/>
  <c r="D68" i="45"/>
  <c r="A68" i="45"/>
  <c r="D79" i="43"/>
  <c r="A114" i="42"/>
  <c r="A83" i="42"/>
  <c r="A73" i="40"/>
  <c r="A125" i="41"/>
  <c r="D124" i="41"/>
  <c r="D85" i="42"/>
  <c r="D111" i="43"/>
  <c r="D113" i="39"/>
  <c r="A68" i="40"/>
  <c r="D120" i="42"/>
  <c r="A86" i="42"/>
  <c r="D121" i="42"/>
  <c r="AF57" i="41"/>
  <c r="D72" i="40"/>
  <c r="A92" i="41"/>
  <c r="D92" i="41"/>
  <c r="D113" i="43"/>
  <c r="A113" i="43"/>
  <c r="D81" i="43"/>
  <c r="A81" i="43"/>
  <c r="D98" i="40"/>
  <c r="A89" i="42"/>
  <c r="AF23" i="41"/>
  <c r="AF55" i="41"/>
  <c r="D112" i="43"/>
  <c r="A112" i="43"/>
  <c r="D126" i="41"/>
  <c r="A126" i="41"/>
  <c r="D110" i="43"/>
  <c r="AF22" i="41"/>
  <c r="AF54" i="41"/>
  <c r="A88" i="42"/>
  <c r="D88" i="42"/>
  <c r="D116" i="42"/>
  <c r="A116" i="42"/>
  <c r="AF19" i="41"/>
  <c r="AF51" i="41"/>
  <c r="A120" i="38"/>
  <c r="D120" i="38"/>
  <c r="D84" i="42"/>
  <c r="A84" i="42"/>
  <c r="A91" i="41"/>
  <c r="D91" i="41"/>
  <c r="AF18" i="41"/>
  <c r="AF50" i="41"/>
  <c r="A100" i="40"/>
  <c r="A90" i="41"/>
  <c r="D90" i="41"/>
  <c r="A95" i="41"/>
  <c r="D95" i="41"/>
  <c r="D84" i="38"/>
  <c r="A77" i="43"/>
  <c r="D77" i="43"/>
  <c r="AF52" i="41"/>
  <c r="AF20" i="41"/>
  <c r="D75" i="43"/>
  <c r="A75" i="43"/>
  <c r="AF53" i="41"/>
  <c r="AF21" i="41"/>
  <c r="D97" i="41"/>
  <c r="A97" i="41"/>
  <c r="D82" i="38"/>
  <c r="D115" i="42"/>
  <c r="A115" i="42"/>
  <c r="D74" i="39"/>
  <c r="A118" i="42"/>
  <c r="D118" i="42"/>
  <c r="D93" i="41"/>
  <c r="A93" i="41"/>
  <c r="AF56" i="41"/>
  <c r="AF24" i="41"/>
  <c r="A81" i="39"/>
  <c r="D109" i="39"/>
  <c r="A109" i="39"/>
  <c r="A110" i="39"/>
  <c r="D107" i="39"/>
  <c r="A107" i="39"/>
  <c r="A99" i="40"/>
  <c r="A112" i="39"/>
  <c r="D87" i="38"/>
  <c r="A87" i="38"/>
  <c r="D122" i="41"/>
  <c r="A122" i="41"/>
  <c r="D115" i="38"/>
  <c r="D70" i="40"/>
  <c r="A67" i="40"/>
  <c r="D67" i="40"/>
  <c r="A71" i="40"/>
  <c r="A108" i="39"/>
  <c r="D108" i="39"/>
  <c r="D86" i="38"/>
  <c r="A86" i="38"/>
  <c r="D85" i="38"/>
  <c r="A85" i="38"/>
  <c r="D98" i="44"/>
  <c r="A102" i="40"/>
  <c r="D102" i="40"/>
  <c r="D66" i="40"/>
  <c r="A66" i="40"/>
  <c r="A69" i="40"/>
  <c r="D69" i="40"/>
  <c r="A117" i="38"/>
  <c r="D117" i="38"/>
  <c r="D129" i="41"/>
  <c r="A129" i="41"/>
  <c r="A9" i="44"/>
  <c r="D9" i="44"/>
  <c r="A106" i="39"/>
  <c r="D106" i="39"/>
  <c r="D80" i="39"/>
  <c r="A80" i="39"/>
  <c r="D78" i="39"/>
  <c r="A78" i="39"/>
  <c r="A88" i="38"/>
  <c r="D88" i="38"/>
  <c r="D116" i="38"/>
  <c r="A116" i="38"/>
  <c r="D119" i="38"/>
  <c r="A119" i="38"/>
  <c r="D77" i="39"/>
  <c r="A77" i="39"/>
  <c r="D69" i="44"/>
  <c r="D110" i="44"/>
  <c r="D99" i="44"/>
  <c r="A99" i="44"/>
  <c r="D72" i="44"/>
  <c r="A72" i="44"/>
  <c r="D103" i="44"/>
  <c r="D101" i="44"/>
  <c r="A101" i="44"/>
  <c r="D42" i="44"/>
  <c r="A42" i="44"/>
  <c r="D128" i="41"/>
  <c r="A128" i="41"/>
  <c r="D65" i="44"/>
  <c r="A65" i="44"/>
  <c r="D46" i="44"/>
  <c r="A46" i="44"/>
  <c r="D55" i="44"/>
  <c r="A55" i="44"/>
  <c r="D27" i="44"/>
  <c r="A27" i="44"/>
  <c r="V16" i="44"/>
  <c r="AY16" i="44" s="1"/>
  <c r="A89" i="38"/>
  <c r="D89" i="38"/>
  <c r="A67" i="44"/>
  <c r="D54" i="44"/>
  <c r="A54" i="44"/>
  <c r="D57" i="44"/>
  <c r="AU44" i="44"/>
  <c r="A101" i="40"/>
  <c r="D101" i="40"/>
  <c r="A3" i="44"/>
  <c r="D3" i="44"/>
  <c r="D109" i="44"/>
  <c r="A109" i="44"/>
  <c r="D2" i="44"/>
  <c r="A2" i="44"/>
  <c r="AE99" i="44" a="1"/>
  <c r="AE99" i="44" s="1"/>
  <c r="Z99" i="44"/>
  <c r="AZ99" i="44" s="1"/>
  <c r="D76" i="44"/>
  <c r="A76" i="44"/>
  <c r="A71" i="44"/>
  <c r="D71" i="44"/>
  <c r="D43" i="44"/>
  <c r="A43" i="44"/>
  <c r="D18" i="44"/>
  <c r="A18" i="44"/>
  <c r="A106" i="44"/>
  <c r="D106" i="44"/>
  <c r="D63" i="44"/>
  <c r="A63" i="44"/>
  <c r="A35" i="44"/>
  <c r="A40" i="44"/>
  <c r="D40" i="44"/>
  <c r="A75" i="44"/>
  <c r="D75" i="44"/>
  <c r="D79" i="44"/>
  <c r="A79" i="44"/>
  <c r="D61" i="44"/>
  <c r="A61" i="44"/>
  <c r="AU19" i="44"/>
  <c r="V8" i="44"/>
  <c r="AY8" i="44" s="1"/>
  <c r="A111" i="44"/>
  <c r="D111" i="44"/>
  <c r="D107" i="44"/>
  <c r="A107" i="44"/>
  <c r="D37" i="44"/>
  <c r="A37" i="44"/>
  <c r="AA65" i="44"/>
  <c r="A66" i="44"/>
  <c r="D66" i="44"/>
  <c r="D104" i="44"/>
  <c r="A104" i="44"/>
  <c r="D111" i="39"/>
  <c r="D76" i="59"/>
  <c r="A76" i="59"/>
  <c r="D106" i="59"/>
  <c r="A120" i="58"/>
  <c r="D120" i="58"/>
  <c r="D115" i="58"/>
  <c r="A115" i="58"/>
  <c r="D88" i="58"/>
  <c r="A88" i="58"/>
  <c r="A87" i="58"/>
  <c r="D87" i="58"/>
  <c r="D93" i="57"/>
  <c r="A93" i="57"/>
  <c r="D69" i="56"/>
  <c r="A69" i="56"/>
  <c r="A99" i="56"/>
  <c r="D99" i="56"/>
  <c r="D67" i="56"/>
  <c r="A67" i="56"/>
  <c r="D102" i="56"/>
  <c r="A102" i="56"/>
  <c r="D112" i="55"/>
  <c r="A112" i="55"/>
  <c r="AF54" i="55"/>
  <c r="A77" i="55"/>
  <c r="D77" i="55"/>
  <c r="A117" i="54"/>
  <c r="A121" i="54"/>
  <c r="D121" i="54"/>
  <c r="D116" i="54"/>
  <c r="A116" i="54"/>
  <c r="D115" i="54"/>
  <c r="A115" i="54"/>
  <c r="D118" i="54"/>
  <c r="A118" i="54"/>
  <c r="A91" i="53"/>
  <c r="D91" i="53"/>
  <c r="A90" i="53"/>
  <c r="D90" i="53"/>
  <c r="D126" i="53"/>
  <c r="A126" i="53"/>
  <c r="D125" i="53"/>
  <c r="A125" i="53"/>
  <c r="A96" i="53"/>
  <c r="D96" i="53"/>
  <c r="D99" i="52"/>
  <c r="A99" i="52"/>
  <c r="D104" i="52"/>
  <c r="A104" i="52"/>
  <c r="D71" i="52"/>
  <c r="A71" i="52"/>
  <c r="D70" i="52"/>
  <c r="A70" i="52"/>
  <c r="D98" i="52"/>
  <c r="A98" i="52"/>
  <c r="A111" i="51"/>
  <c r="D76" i="51"/>
  <c r="A76" i="51"/>
  <c r="D80" i="51"/>
  <c r="A80" i="51"/>
  <c r="D110" i="51"/>
  <c r="A110" i="51"/>
  <c r="A121" i="50"/>
  <c r="D121" i="50"/>
  <c r="D119" i="50"/>
  <c r="A119" i="50"/>
  <c r="D118" i="50"/>
  <c r="A118" i="50"/>
  <c r="D127" i="49"/>
  <c r="A127" i="49"/>
  <c r="D92" i="49"/>
  <c r="A92" i="49"/>
  <c r="A95" i="49"/>
  <c r="D95" i="49"/>
  <c r="A69" i="48"/>
  <c r="D69" i="48"/>
  <c r="A109" i="47"/>
  <c r="D81" i="47"/>
  <c r="D83" i="46"/>
  <c r="AW83" i="46" s="1"/>
  <c r="D96" i="46"/>
  <c r="AW96" i="46" s="1"/>
  <c r="A117" i="46"/>
  <c r="D97" i="46"/>
  <c r="AW97" i="46" s="1"/>
  <c r="D129" i="46"/>
  <c r="AW129" i="46" s="1"/>
  <c r="A118" i="46"/>
  <c r="A115" i="46"/>
  <c r="D122" i="46"/>
  <c r="AW122" i="46" s="1"/>
  <c r="A96" i="45"/>
  <c r="A124" i="45"/>
  <c r="A94" i="45"/>
  <c r="D72" i="45"/>
  <c r="A102" i="45"/>
  <c r="D99" i="45"/>
  <c r="A122" i="45"/>
  <c r="D100" i="44"/>
  <c r="A128" i="46"/>
  <c r="D85" i="46"/>
  <c r="AW85" i="46" s="1"/>
  <c r="A85" i="46"/>
  <c r="D82" i="46"/>
  <c r="AW82" i="46" s="1"/>
  <c r="A96" i="46"/>
  <c r="A97" i="46"/>
  <c r="D128" i="45"/>
  <c r="A123" i="45"/>
  <c r="A92" i="45"/>
  <c r="D98" i="45"/>
  <c r="A98" i="44"/>
  <c r="A80" i="44"/>
  <c r="A105" i="44"/>
  <c r="D77" i="44"/>
  <c r="D68" i="44"/>
  <c r="A70" i="44"/>
  <c r="A100" i="44"/>
  <c r="D78" i="44"/>
  <c r="A78" i="44"/>
  <c r="AF23" i="59"/>
  <c r="AF52" i="59"/>
  <c r="AF57" i="59"/>
  <c r="AF54" i="59"/>
  <c r="AF53" i="59"/>
  <c r="AF50" i="59"/>
  <c r="AF51" i="59"/>
  <c r="AF56" i="59"/>
  <c r="AF55" i="59"/>
  <c r="AF65" i="58"/>
  <c r="AF12" i="58"/>
  <c r="AF10" i="58"/>
  <c r="D85" i="58"/>
  <c r="A85" i="58"/>
  <c r="A83" i="58"/>
  <c r="D83" i="58"/>
  <c r="AF15" i="58"/>
  <c r="AF11" i="58"/>
  <c r="AF17" i="58"/>
  <c r="AF14" i="58"/>
  <c r="AF13" i="58"/>
  <c r="AF16" i="58"/>
  <c r="AF34" i="57"/>
  <c r="AF57" i="57"/>
  <c r="AF55" i="57"/>
  <c r="AF50" i="57"/>
  <c r="AF53" i="57"/>
  <c r="AF54" i="57"/>
  <c r="AF51" i="57"/>
  <c r="AF56" i="57"/>
  <c r="A95" i="57"/>
  <c r="D95" i="57"/>
  <c r="AF52" i="57"/>
  <c r="A94" i="57"/>
  <c r="D94" i="57"/>
  <c r="A91" i="57"/>
  <c r="D91" i="57"/>
  <c r="AF58" i="56"/>
  <c r="AF49" i="56"/>
  <c r="AF15" i="56"/>
  <c r="AF12" i="56"/>
  <c r="AF13" i="56"/>
  <c r="A70" i="56"/>
  <c r="D70" i="56"/>
  <c r="AF11" i="56"/>
  <c r="AF14" i="56"/>
  <c r="AF16" i="56"/>
  <c r="AF10" i="56"/>
  <c r="AF17" i="56"/>
  <c r="AF51" i="55"/>
  <c r="AF50" i="55"/>
  <c r="AF57" i="55"/>
  <c r="AF53" i="55"/>
  <c r="AF52" i="55"/>
  <c r="D79" i="55"/>
  <c r="A79" i="55"/>
  <c r="AF56" i="55"/>
  <c r="AF55" i="55"/>
  <c r="A109" i="55"/>
  <c r="D109" i="55"/>
  <c r="A106" i="55"/>
  <c r="D106" i="55"/>
  <c r="AF17" i="54"/>
  <c r="AF11" i="54"/>
  <c r="AF15" i="54"/>
  <c r="D119" i="54"/>
  <c r="A119" i="54"/>
  <c r="D86" i="54"/>
  <c r="A86" i="54"/>
  <c r="AF12" i="54"/>
  <c r="AF13" i="54"/>
  <c r="AF16" i="54"/>
  <c r="AF14" i="54"/>
  <c r="AF10" i="54"/>
  <c r="AF40" i="53"/>
  <c r="AF3" i="53"/>
  <c r="AF2" i="53"/>
  <c r="AF52" i="53"/>
  <c r="AF56" i="53"/>
  <c r="AF57" i="53"/>
  <c r="AF50" i="53"/>
  <c r="D92" i="53"/>
  <c r="A92" i="53"/>
  <c r="AF51" i="53"/>
  <c r="AF54" i="53"/>
  <c r="AF55" i="53"/>
  <c r="AF53" i="53"/>
  <c r="AF65" i="52"/>
  <c r="AF17" i="52"/>
  <c r="AF15" i="52"/>
  <c r="AF14" i="52"/>
  <c r="A102" i="52"/>
  <c r="D102" i="52"/>
  <c r="AF13" i="52"/>
  <c r="AF11" i="52"/>
  <c r="AF16" i="52"/>
  <c r="AF10" i="52"/>
  <c r="AF12" i="52"/>
  <c r="AF56" i="51"/>
  <c r="AF52" i="51"/>
  <c r="A106" i="51"/>
  <c r="D106" i="51"/>
  <c r="AF50" i="51"/>
  <c r="AF53" i="51"/>
  <c r="A107" i="51"/>
  <c r="D107" i="51"/>
  <c r="D111" i="51"/>
  <c r="A112" i="51"/>
  <c r="D112" i="51"/>
  <c r="D77" i="51"/>
  <c r="A77" i="51"/>
  <c r="AF57" i="51"/>
  <c r="AF54" i="51"/>
  <c r="AF51" i="51"/>
  <c r="AF55" i="51"/>
  <c r="AF13" i="50"/>
  <c r="D86" i="50"/>
  <c r="A86" i="50"/>
  <c r="A88" i="50"/>
  <c r="D88" i="50"/>
  <c r="AF16" i="50"/>
  <c r="AF14" i="50"/>
  <c r="AF12" i="50"/>
  <c r="AF17" i="50"/>
  <c r="AF11" i="50"/>
  <c r="AF10" i="50"/>
  <c r="AF15" i="50"/>
  <c r="AF9" i="49"/>
  <c r="AF54" i="49"/>
  <c r="AF50" i="49"/>
  <c r="AF56" i="49"/>
  <c r="AF52" i="49"/>
  <c r="A97" i="49"/>
  <c r="D97" i="49"/>
  <c r="AF53" i="49"/>
  <c r="AF57" i="49"/>
  <c r="AF55" i="49"/>
  <c r="AF51" i="49"/>
  <c r="AF58" i="48"/>
  <c r="AF11" i="48"/>
  <c r="D68" i="48"/>
  <c r="A68" i="48"/>
  <c r="AF17" i="48"/>
  <c r="AF10" i="48"/>
  <c r="AF14" i="48"/>
  <c r="AF12" i="48"/>
  <c r="AF15" i="48"/>
  <c r="AF16" i="48"/>
  <c r="AF13" i="48"/>
  <c r="AF8" i="47"/>
  <c r="AF53" i="47"/>
  <c r="AF56" i="47"/>
  <c r="AF51" i="47"/>
  <c r="AF57" i="47"/>
  <c r="AF55" i="47"/>
  <c r="D109" i="47"/>
  <c r="D108" i="47"/>
  <c r="A108" i="47"/>
  <c r="AF52" i="47"/>
  <c r="AF50" i="47"/>
  <c r="AF54" i="47"/>
  <c r="D117" i="46"/>
  <c r="AW117" i="46" s="1"/>
  <c r="A93" i="46"/>
  <c r="D93" i="46"/>
  <c r="AW93" i="46" s="1"/>
  <c r="D124" i="45"/>
  <c r="D122" i="45"/>
  <c r="A102" i="44"/>
  <c r="D102" i="44"/>
  <c r="AF55" i="43"/>
  <c r="AF53" i="43"/>
  <c r="AF52" i="43"/>
  <c r="AF56" i="43"/>
  <c r="AF50" i="43"/>
  <c r="AF57" i="43"/>
  <c r="AF51" i="43"/>
  <c r="AF34" i="43"/>
  <c r="AF54" i="43"/>
  <c r="AF41" i="43"/>
  <c r="AF40" i="43"/>
  <c r="AF38" i="43"/>
  <c r="AF37" i="43"/>
  <c r="AF39" i="43"/>
  <c r="AF35" i="43"/>
  <c r="AF36" i="43"/>
  <c r="AF47" i="42"/>
  <c r="AF10" i="42"/>
  <c r="AF16" i="42"/>
  <c r="AF13" i="42"/>
  <c r="AF15" i="42"/>
  <c r="AF12" i="42"/>
  <c r="AF14" i="42"/>
  <c r="AF17" i="42"/>
  <c r="AF11" i="42"/>
  <c r="AF39" i="41"/>
  <c r="AF25" i="41"/>
  <c r="AF41" i="41"/>
  <c r="AF32" i="40"/>
  <c r="AF10" i="40"/>
  <c r="AF16" i="40"/>
  <c r="AF14" i="40"/>
  <c r="AF15" i="40"/>
  <c r="AF12" i="40"/>
  <c r="AF17" i="40"/>
  <c r="AF11" i="40"/>
  <c r="AF13" i="40"/>
  <c r="AF57" i="39"/>
  <c r="AF51" i="39"/>
  <c r="AF54" i="39"/>
  <c r="AF55" i="39"/>
  <c r="AF52" i="39"/>
  <c r="AF50" i="39"/>
  <c r="AF53" i="39"/>
  <c r="AF56" i="39"/>
  <c r="AF31" i="38"/>
  <c r="AF15" i="38"/>
  <c r="AF14" i="38"/>
  <c r="AF12" i="38"/>
  <c r="AF17" i="38"/>
  <c r="AF10" i="38"/>
  <c r="AF13" i="38"/>
  <c r="AF11" i="38"/>
  <c r="AF16" i="38"/>
  <c r="D128" i="46"/>
  <c r="AW128" i="46" s="1"/>
  <c r="AF19" i="45"/>
  <c r="AF53" i="45"/>
  <c r="D123" i="45"/>
  <c r="AF51" i="45"/>
  <c r="AF57" i="45"/>
  <c r="AF50" i="45"/>
  <c r="A128" i="45"/>
  <c r="AF54" i="45"/>
  <c r="A98" i="45"/>
  <c r="AF55" i="45"/>
  <c r="AF56" i="45"/>
  <c r="AF52" i="45"/>
  <c r="D105" i="44"/>
  <c r="AF13" i="44"/>
  <c r="AF12" i="44"/>
  <c r="AF10" i="44"/>
  <c r="AF17" i="44"/>
  <c r="AF16" i="44"/>
  <c r="AF14" i="44"/>
  <c r="A68" i="44"/>
  <c r="AF15" i="44"/>
  <c r="AF11" i="44"/>
  <c r="D70" i="44"/>
  <c r="AF36" i="59"/>
  <c r="AF38" i="59"/>
  <c r="AF39" i="59"/>
  <c r="AF41" i="59"/>
  <c r="AF34" i="59"/>
  <c r="AF35" i="59"/>
  <c r="AF37" i="59"/>
  <c r="AF40" i="59"/>
  <c r="AF25" i="59"/>
  <c r="AF8" i="59"/>
  <c r="AF24" i="59"/>
  <c r="AF7" i="59"/>
  <c r="AF6" i="59"/>
  <c r="AF20" i="59"/>
  <c r="AF4" i="59"/>
  <c r="AF22" i="59"/>
  <c r="AF3" i="59"/>
  <c r="AF18" i="59"/>
  <c r="AF5" i="59"/>
  <c r="AF19" i="59"/>
  <c r="AF21" i="59"/>
  <c r="AF9" i="59"/>
  <c r="AF2" i="59"/>
  <c r="AF64" i="58"/>
  <c r="AF61" i="58"/>
  <c r="AF63" i="58"/>
  <c r="AF58" i="58"/>
  <c r="AF60" i="58"/>
  <c r="AF59" i="58"/>
  <c r="AF62" i="58"/>
  <c r="AF45" i="58"/>
  <c r="AF47" i="58"/>
  <c r="AF46" i="58"/>
  <c r="AF42" i="58"/>
  <c r="AF48" i="58"/>
  <c r="AF43" i="58"/>
  <c r="AF49" i="58"/>
  <c r="AF44" i="58"/>
  <c r="AF33" i="58"/>
  <c r="AF27" i="58"/>
  <c r="AF32" i="58"/>
  <c r="AF31" i="58"/>
  <c r="AF28" i="58"/>
  <c r="AF30" i="58"/>
  <c r="AF29" i="58"/>
  <c r="AF26" i="58"/>
  <c r="AF41" i="57"/>
  <c r="AF37" i="57"/>
  <c r="AF36" i="57"/>
  <c r="AF40" i="57"/>
  <c r="AF35" i="57"/>
  <c r="AF38" i="57"/>
  <c r="AF39" i="57"/>
  <c r="AF21" i="57"/>
  <c r="AF23" i="57"/>
  <c r="AF24" i="57"/>
  <c r="AF8" i="57"/>
  <c r="AF6" i="57"/>
  <c r="AF9" i="57"/>
  <c r="AF5" i="57"/>
  <c r="AF20" i="57"/>
  <c r="AF4" i="57"/>
  <c r="AF22" i="57"/>
  <c r="AF7" i="57"/>
  <c r="AF19" i="57"/>
  <c r="AF25" i="57"/>
  <c r="AF18" i="57"/>
  <c r="AF3" i="57"/>
  <c r="AF2" i="57"/>
  <c r="AF61" i="56"/>
  <c r="AF65" i="56"/>
  <c r="AF59" i="56"/>
  <c r="AF60" i="56"/>
  <c r="AF63" i="56"/>
  <c r="AF64" i="56"/>
  <c r="AF62" i="56"/>
  <c r="AF43" i="56"/>
  <c r="AF45" i="56"/>
  <c r="AF42" i="56"/>
  <c r="AF47" i="56"/>
  <c r="AF48" i="56"/>
  <c r="AF44" i="56"/>
  <c r="AF46" i="56"/>
  <c r="AF28" i="56"/>
  <c r="AF31" i="56"/>
  <c r="AF29" i="56"/>
  <c r="AF27" i="56"/>
  <c r="AF33" i="56"/>
  <c r="AF32" i="56"/>
  <c r="AF30" i="56"/>
  <c r="AF26" i="56"/>
  <c r="AF35" i="55"/>
  <c r="AF36" i="55"/>
  <c r="AF41" i="55"/>
  <c r="AF37" i="55"/>
  <c r="AF38" i="55"/>
  <c r="AF40" i="55"/>
  <c r="AF39" i="55"/>
  <c r="AF34" i="55"/>
  <c r="AF19" i="55"/>
  <c r="AF20" i="55"/>
  <c r="AF24" i="55"/>
  <c r="AF5" i="55"/>
  <c r="AF22" i="55"/>
  <c r="AF6" i="55"/>
  <c r="AF25" i="55"/>
  <c r="AF3" i="55"/>
  <c r="AF8" i="55"/>
  <c r="AF18" i="55"/>
  <c r="AF21" i="55"/>
  <c r="AF9" i="55"/>
  <c r="AF23" i="55"/>
  <c r="AF7" i="55"/>
  <c r="AF4" i="55"/>
  <c r="AF2" i="55"/>
  <c r="AF61" i="54"/>
  <c r="AF62" i="54"/>
  <c r="AF63" i="54"/>
  <c r="AF60" i="54"/>
  <c r="AF59" i="54"/>
  <c r="AF58" i="54"/>
  <c r="AF65" i="54"/>
  <c r="AF64" i="54"/>
  <c r="AF45" i="54"/>
  <c r="AF42" i="54"/>
  <c r="AF49" i="54"/>
  <c r="AF44" i="54"/>
  <c r="AF46" i="54"/>
  <c r="AF43" i="54"/>
  <c r="AF47" i="54"/>
  <c r="AF48" i="54"/>
  <c r="AF27" i="54"/>
  <c r="AF31" i="54"/>
  <c r="AF30" i="54"/>
  <c r="AF29" i="54"/>
  <c r="AF33" i="54"/>
  <c r="AF28" i="54"/>
  <c r="AF32" i="54"/>
  <c r="AF26" i="54"/>
  <c r="AF41" i="53"/>
  <c r="AF38" i="53"/>
  <c r="AF36" i="53"/>
  <c r="AF39" i="53"/>
  <c r="AF35" i="53"/>
  <c r="AF34" i="53"/>
  <c r="AF37" i="53"/>
  <c r="AF6" i="53"/>
  <c r="AF8" i="53"/>
  <c r="AF22" i="53"/>
  <c r="AF20" i="53"/>
  <c r="AF9" i="53"/>
  <c r="AF5" i="53"/>
  <c r="AF21" i="53"/>
  <c r="AF7" i="53"/>
  <c r="AF18" i="53"/>
  <c r="AF23" i="53"/>
  <c r="AF25" i="53"/>
  <c r="AF4" i="53"/>
  <c r="AF24" i="53"/>
  <c r="AF19" i="53"/>
  <c r="AF58" i="52"/>
  <c r="AF63" i="52"/>
  <c r="AF60" i="52"/>
  <c r="AF59" i="52"/>
  <c r="AF62" i="52"/>
  <c r="AF61" i="52"/>
  <c r="AF64" i="52"/>
  <c r="AF31" i="52"/>
  <c r="AF33" i="52"/>
  <c r="AF32" i="52"/>
  <c r="AF29" i="52"/>
  <c r="AF28" i="52"/>
  <c r="AF27" i="52"/>
  <c r="AF30" i="52"/>
  <c r="AF44" i="52"/>
  <c r="AF45" i="52"/>
  <c r="AF46" i="52"/>
  <c r="AF43" i="52"/>
  <c r="AF47" i="52"/>
  <c r="AF42" i="52"/>
  <c r="AF48" i="52"/>
  <c r="AF49" i="52"/>
  <c r="AF26" i="52"/>
  <c r="AF41" i="51"/>
  <c r="AF40" i="51"/>
  <c r="AF34" i="51"/>
  <c r="AF36" i="51"/>
  <c r="AF38" i="51"/>
  <c r="AF37" i="51"/>
  <c r="AF39" i="51"/>
  <c r="AF35" i="51"/>
  <c r="AF22" i="51"/>
  <c r="AF8" i="51"/>
  <c r="AF5" i="51"/>
  <c r="AF3" i="51"/>
  <c r="AF19" i="51"/>
  <c r="AF6" i="51"/>
  <c r="AF7" i="51"/>
  <c r="AF25" i="51"/>
  <c r="AF9" i="51"/>
  <c r="AF18" i="51"/>
  <c r="AF21" i="51"/>
  <c r="AF24" i="51"/>
  <c r="AF23" i="51"/>
  <c r="AF4" i="51"/>
  <c r="AF20" i="51"/>
  <c r="AF2" i="51"/>
  <c r="AF60" i="50"/>
  <c r="AF59" i="50"/>
  <c r="AF62" i="50"/>
  <c r="AF65" i="50"/>
  <c r="AF63" i="50"/>
  <c r="AF61" i="50"/>
  <c r="AF58" i="50"/>
  <c r="AF64" i="50"/>
  <c r="AF49" i="50"/>
  <c r="AF47" i="50"/>
  <c r="AF42" i="50"/>
  <c r="AF48" i="50"/>
  <c r="AF44" i="50"/>
  <c r="AF45" i="50"/>
  <c r="AF43" i="50"/>
  <c r="AF46" i="50"/>
  <c r="AF32" i="50"/>
  <c r="AF31" i="50"/>
  <c r="AF29" i="50"/>
  <c r="AF30" i="50"/>
  <c r="AF27" i="50"/>
  <c r="AF28" i="50"/>
  <c r="AF33" i="50"/>
  <c r="AF26" i="50"/>
  <c r="AF41" i="49"/>
  <c r="AF40" i="49"/>
  <c r="AF37" i="49"/>
  <c r="AF35" i="49"/>
  <c r="AF34" i="49"/>
  <c r="AF38" i="49"/>
  <c r="AF39" i="49"/>
  <c r="AF36" i="49"/>
  <c r="AF22" i="49"/>
  <c r="AF23" i="49"/>
  <c r="AF7" i="49"/>
  <c r="AF3" i="49"/>
  <c r="AF18" i="49"/>
  <c r="AF4" i="49"/>
  <c r="AF24" i="49"/>
  <c r="AF19" i="49"/>
  <c r="AF8" i="49"/>
  <c r="AF6" i="49"/>
  <c r="AF21" i="49"/>
  <c r="AF5" i="49"/>
  <c r="AF20" i="49"/>
  <c r="AF25" i="49"/>
  <c r="AF2" i="49"/>
  <c r="AF59" i="48"/>
  <c r="AF61" i="48"/>
  <c r="AF64" i="48"/>
  <c r="AF60" i="48"/>
  <c r="AF63" i="48"/>
  <c r="AF62" i="48"/>
  <c r="AF65" i="48"/>
  <c r="AF32" i="48"/>
  <c r="AF27" i="48"/>
  <c r="AF33" i="48"/>
  <c r="AF28" i="48"/>
  <c r="AF29" i="48"/>
  <c r="AF30" i="48"/>
  <c r="AF31" i="48"/>
  <c r="AF45" i="48"/>
  <c r="AF43" i="48"/>
  <c r="AF49" i="48"/>
  <c r="AF44" i="48"/>
  <c r="AF47" i="48"/>
  <c r="AF42" i="48"/>
  <c r="AF46" i="48"/>
  <c r="AF48" i="48"/>
  <c r="AF26" i="48"/>
  <c r="AF34" i="47"/>
  <c r="AF37" i="47"/>
  <c r="AF40" i="47"/>
  <c r="AF38" i="47"/>
  <c r="AF41" i="47"/>
  <c r="AF36" i="47"/>
  <c r="AF35" i="47"/>
  <c r="AF39" i="47"/>
  <c r="AF5" i="47"/>
  <c r="AF20" i="47"/>
  <c r="AF18" i="47"/>
  <c r="AF9" i="47"/>
  <c r="AF21" i="47"/>
  <c r="AF23" i="47"/>
  <c r="AF22" i="47"/>
  <c r="AF6" i="47"/>
  <c r="AF4" i="47"/>
  <c r="AF7" i="47"/>
  <c r="AF24" i="47"/>
  <c r="AF25" i="47"/>
  <c r="AF3" i="47"/>
  <c r="AF19" i="47"/>
  <c r="AF2" i="47"/>
  <c r="AF5" i="43"/>
  <c r="AF25" i="43"/>
  <c r="AF22" i="43"/>
  <c r="AF21" i="43"/>
  <c r="AF20" i="43"/>
  <c r="AF8" i="43"/>
  <c r="AF3" i="43"/>
  <c r="AF23" i="43"/>
  <c r="AF19" i="43"/>
  <c r="AF9" i="43"/>
  <c r="AF7" i="43"/>
  <c r="AF18" i="43"/>
  <c r="AF4" i="43"/>
  <c r="AF6" i="43"/>
  <c r="AF24" i="43"/>
  <c r="AF2" i="43"/>
  <c r="AF65" i="42"/>
  <c r="AF59" i="42"/>
  <c r="AF64" i="42"/>
  <c r="AF62" i="42"/>
  <c r="AF61" i="42"/>
  <c r="AF60" i="42"/>
  <c r="AF58" i="42"/>
  <c r="AF63" i="42"/>
  <c r="AF43" i="42"/>
  <c r="AF49" i="42"/>
  <c r="AF44" i="42"/>
  <c r="AF42" i="42"/>
  <c r="AF48" i="42"/>
  <c r="AF45" i="42"/>
  <c r="AF46" i="42"/>
  <c r="AF27" i="42"/>
  <c r="AF32" i="42"/>
  <c r="AF33" i="42"/>
  <c r="AF29" i="42"/>
  <c r="AF30" i="42"/>
  <c r="AF28" i="42"/>
  <c r="AF31" i="42"/>
  <c r="AF26" i="42"/>
  <c r="AF37" i="41"/>
  <c r="AF35" i="41"/>
  <c r="AF36" i="41"/>
  <c r="AF40" i="41"/>
  <c r="AF34" i="41"/>
  <c r="AF38" i="41"/>
  <c r="AF4" i="41"/>
  <c r="AF9" i="41"/>
  <c r="AF3" i="41"/>
  <c r="AF7" i="41"/>
  <c r="AF5" i="41"/>
  <c r="AF8" i="41"/>
  <c r="AF6" i="41"/>
  <c r="AF2" i="41"/>
  <c r="AF59" i="40"/>
  <c r="AF62" i="40"/>
  <c r="AF61" i="40"/>
  <c r="AF65" i="40"/>
  <c r="AF58" i="40"/>
  <c r="AF64" i="40"/>
  <c r="AF63" i="40"/>
  <c r="AF60" i="40"/>
  <c r="AF46" i="40"/>
  <c r="AF43" i="40"/>
  <c r="AF47" i="40"/>
  <c r="AF49" i="40"/>
  <c r="AF48" i="40"/>
  <c r="AF45" i="40"/>
  <c r="AF42" i="40"/>
  <c r="AF44" i="40"/>
  <c r="AF27" i="40"/>
  <c r="AF29" i="40"/>
  <c r="AF30" i="40"/>
  <c r="AF33" i="40"/>
  <c r="AF28" i="40"/>
  <c r="AF31" i="40"/>
  <c r="AF26" i="40"/>
  <c r="AF40" i="39"/>
  <c r="AF39" i="39"/>
  <c r="AF38" i="39"/>
  <c r="AF36" i="39"/>
  <c r="AF37" i="39"/>
  <c r="AF35" i="39"/>
  <c r="AF41" i="39"/>
  <c r="AF34" i="39"/>
  <c r="AF3" i="39"/>
  <c r="AF20" i="39"/>
  <c r="AF23" i="39"/>
  <c r="AF25" i="39"/>
  <c r="AF19" i="39"/>
  <c r="AF6" i="39"/>
  <c r="AF22" i="39"/>
  <c r="AF24" i="39"/>
  <c r="AF21" i="39"/>
  <c r="AF4" i="39"/>
  <c r="AF7" i="39"/>
  <c r="AF18" i="39"/>
  <c r="AF8" i="39"/>
  <c r="AF5" i="39"/>
  <c r="AF9" i="39"/>
  <c r="AF2" i="39"/>
  <c r="AF62" i="38"/>
  <c r="AF64" i="38"/>
  <c r="AF63" i="38"/>
  <c r="AF65" i="38"/>
  <c r="AF58" i="38"/>
  <c r="AF60" i="38"/>
  <c r="AF59" i="38"/>
  <c r="AF61" i="38"/>
  <c r="AF33" i="38"/>
  <c r="AF30" i="38"/>
  <c r="AF32" i="38"/>
  <c r="AF27" i="38"/>
  <c r="AF28" i="38"/>
  <c r="AF29" i="38"/>
  <c r="AF26" i="38"/>
  <c r="AF46" i="38"/>
  <c r="AF45" i="38"/>
  <c r="AF48" i="38"/>
  <c r="AF47" i="38"/>
  <c r="AF44" i="38"/>
  <c r="AF49" i="38"/>
  <c r="AF42" i="38"/>
  <c r="AF43" i="38"/>
  <c r="AF36" i="45"/>
  <c r="AF35" i="45"/>
  <c r="AF39" i="45"/>
  <c r="AF34" i="45"/>
  <c r="AF38" i="45"/>
  <c r="AF41" i="45"/>
  <c r="AF37" i="45"/>
  <c r="AF40" i="45"/>
  <c r="AF9" i="45"/>
  <c r="AF8" i="45"/>
  <c r="AF7" i="45"/>
  <c r="AF3" i="45"/>
  <c r="AF6" i="45"/>
  <c r="AF4" i="45"/>
  <c r="AF5" i="45"/>
  <c r="AF2" i="45"/>
  <c r="AF20" i="45"/>
  <c r="AF23" i="45"/>
  <c r="AF22" i="45"/>
  <c r="AF21" i="45"/>
  <c r="AF24" i="45"/>
  <c r="AF25" i="45"/>
  <c r="AF18" i="45"/>
  <c r="AF61" i="44"/>
  <c r="AF63" i="44"/>
  <c r="AF59" i="44"/>
  <c r="AF62" i="44"/>
  <c r="AF60" i="44"/>
  <c r="AF65" i="44"/>
  <c r="AF43" i="44"/>
  <c r="AF47" i="44"/>
  <c r="AF48" i="44"/>
  <c r="AF44" i="44"/>
  <c r="AF46" i="44"/>
  <c r="AF42" i="44"/>
  <c r="AF45" i="44"/>
  <c r="AF49" i="44"/>
  <c r="AF29" i="44"/>
  <c r="AF30" i="44"/>
  <c r="AF33" i="44"/>
  <c r="AF27" i="44"/>
  <c r="AF31" i="44"/>
  <c r="AF28" i="44"/>
  <c r="AF32" i="44"/>
  <c r="AF26" i="44"/>
  <c r="AF64" i="44"/>
  <c r="AF58" i="44"/>
  <c r="M20" i="28"/>
  <c r="A65" i="28"/>
  <c r="U10" i="28"/>
  <c r="D92" i="28"/>
  <c r="F92" i="28"/>
  <c r="G92" i="28" s="1"/>
  <c r="U92" i="28" s="1"/>
  <c r="M67" i="28"/>
  <c r="L67" i="28"/>
  <c r="N67" i="28"/>
  <c r="L59" i="28"/>
  <c r="AB10" i="28"/>
  <c r="W10" i="28"/>
  <c r="M100" i="28"/>
  <c r="L100" i="28"/>
  <c r="N100" i="28"/>
  <c r="R16" i="28"/>
  <c r="AU10" i="28"/>
  <c r="D3" i="28"/>
  <c r="AA10" i="28"/>
  <c r="P102" i="28"/>
  <c r="D27" i="28"/>
  <c r="A27" i="28"/>
  <c r="AE10" i="28" a="1"/>
  <c r="AE10" i="28" s="1"/>
  <c r="A37" i="28"/>
  <c r="D37" i="28"/>
  <c r="F125" i="28"/>
  <c r="G125" i="28" s="1"/>
  <c r="F56" i="28"/>
  <c r="G56" i="28" s="1"/>
  <c r="R56" i="28" s="1"/>
  <c r="A56" i="28"/>
  <c r="D66" i="28"/>
  <c r="A123" i="28"/>
  <c r="D90" i="28"/>
  <c r="A58" i="28"/>
  <c r="BC58" i="28" s="1"/>
  <c r="AH52" i="28"/>
  <c r="F52" i="28"/>
  <c r="G52" i="28" s="1"/>
  <c r="AB52" i="28" s="1"/>
  <c r="A60" i="28"/>
  <c r="D39" i="28"/>
  <c r="N85" i="28"/>
  <c r="M85" i="28"/>
  <c r="D49" i="28"/>
  <c r="A90" i="28"/>
  <c r="BC90" i="28" s="1"/>
  <c r="P56" i="28"/>
  <c r="A66" i="28"/>
  <c r="BC66" i="28" s="1"/>
  <c r="AA125" i="28"/>
  <c r="A125" i="28"/>
  <c r="A92" i="28"/>
  <c r="M33" i="47"/>
  <c r="M107" i="47"/>
  <c r="A81" i="47"/>
  <c r="Y119" i="47"/>
  <c r="Z119" i="47"/>
  <c r="AZ119" i="47" s="1"/>
  <c r="V119" i="47"/>
  <c r="AY119" i="47" s="1"/>
  <c r="Z74" i="47"/>
  <c r="AZ74" i="47" s="1"/>
  <c r="Q127" i="47"/>
  <c r="BA127" i="47" s="1"/>
  <c r="BB127" i="47" s="1"/>
  <c r="W29" i="47"/>
  <c r="AA29" i="47"/>
  <c r="AE29" i="47" a="1"/>
  <c r="AE29" i="47" s="1"/>
  <c r="D111" i="47"/>
  <c r="A111" i="47"/>
  <c r="P50" i="47"/>
  <c r="S50" i="47"/>
  <c r="U50" i="47"/>
  <c r="Y50" i="47"/>
  <c r="R50" i="47"/>
  <c r="P72" i="47"/>
  <c r="AS72" i="47"/>
  <c r="AF72" i="47" s="1"/>
  <c r="D78" i="47"/>
  <c r="A78" i="47"/>
  <c r="Q121" i="47"/>
  <c r="BA121" i="47" s="1"/>
  <c r="AS121" i="47"/>
  <c r="AF121" i="47" s="1"/>
  <c r="Z121" i="47"/>
  <c r="AZ121" i="47" s="1"/>
  <c r="S121" i="47"/>
  <c r="P121" i="47"/>
  <c r="D18" i="47"/>
  <c r="A18" i="47"/>
  <c r="L111" i="47"/>
  <c r="A120" i="47"/>
  <c r="D120" i="47"/>
  <c r="F36" i="47"/>
  <c r="G36" i="47" s="1"/>
  <c r="AH12" i="47"/>
  <c r="L23" i="47"/>
  <c r="M23" i="47"/>
  <c r="F5" i="47"/>
  <c r="G5" i="47" s="1"/>
  <c r="P5" i="47" s="1"/>
  <c r="AH5" i="47"/>
  <c r="Q79" i="47"/>
  <c r="BA79" i="47" s="1"/>
  <c r="BB79" i="47" s="1"/>
  <c r="L95" i="47"/>
  <c r="M95" i="47"/>
  <c r="L81" i="47"/>
  <c r="M81" i="47"/>
  <c r="N15" i="47"/>
  <c r="M15" i="47"/>
  <c r="L15" i="47"/>
  <c r="AG50" i="47"/>
  <c r="S34" i="47"/>
  <c r="M102" i="47"/>
  <c r="N102" i="47"/>
  <c r="L102" i="47"/>
  <c r="M7" i="47"/>
  <c r="AG7" i="47" s="1"/>
  <c r="L7" i="47"/>
  <c r="N7" i="47"/>
  <c r="F118" i="47"/>
  <c r="G118" i="47" s="1"/>
  <c r="F49" i="47"/>
  <c r="G49" i="47" s="1"/>
  <c r="R2" i="47"/>
  <c r="N8" i="47"/>
  <c r="M8" i="47"/>
  <c r="L8" i="47"/>
  <c r="Z18" i="47"/>
  <c r="AZ18" i="47" s="1"/>
  <c r="Z13" i="47"/>
  <c r="AZ13" i="47" s="1"/>
  <c r="N29" i="47"/>
  <c r="M29" i="47"/>
  <c r="M113" i="47"/>
  <c r="N96" i="47"/>
  <c r="M123" i="46"/>
  <c r="L123" i="46"/>
  <c r="N123" i="46"/>
  <c r="D25" i="46"/>
  <c r="A25" i="46"/>
  <c r="N7" i="46"/>
  <c r="L7" i="46"/>
  <c r="M7" i="46"/>
  <c r="A120" i="46"/>
  <c r="D120" i="46"/>
  <c r="AW120" i="46" s="1"/>
  <c r="A83" i="46"/>
  <c r="N55" i="46"/>
  <c r="M55" i="46"/>
  <c r="L55" i="46"/>
  <c r="A54" i="46"/>
  <c r="F47" i="46"/>
  <c r="G47" i="46" s="1"/>
  <c r="D61" i="46"/>
  <c r="AW61" i="46" s="1"/>
  <c r="M13" i="46"/>
  <c r="N13" i="46"/>
  <c r="F14" i="46"/>
  <c r="G14" i="46" s="1"/>
  <c r="F21" i="46"/>
  <c r="G21" i="46" s="1"/>
  <c r="A21" i="46"/>
  <c r="AG13" i="46"/>
  <c r="M8" i="46"/>
  <c r="F34" i="46"/>
  <c r="N77" i="46"/>
  <c r="L77" i="46"/>
  <c r="N127" i="46"/>
  <c r="D92" i="45"/>
  <c r="D95" i="45"/>
  <c r="A95" i="45"/>
  <c r="P52" i="45"/>
  <c r="R58" i="45"/>
  <c r="Y58" i="45"/>
  <c r="AE58" i="45" a="1"/>
  <c r="AE58" i="45" s="1"/>
  <c r="Z58" i="45"/>
  <c r="AZ58" i="45" s="1"/>
  <c r="S58" i="45"/>
  <c r="M8" i="45"/>
  <c r="AG8" i="45" s="1"/>
  <c r="S39" i="45"/>
  <c r="P39" i="45"/>
  <c r="Q39" i="45"/>
  <c r="BA39" i="45" s="1"/>
  <c r="AU39" i="45"/>
  <c r="R39" i="45"/>
  <c r="R8" i="45"/>
  <c r="AA8" i="45"/>
  <c r="Q8" i="45"/>
  <c r="BA8" i="45" s="1"/>
  <c r="R88" i="45"/>
  <c r="S88" i="45"/>
  <c r="N99" i="45"/>
  <c r="L99" i="45"/>
  <c r="M71" i="45"/>
  <c r="N71" i="45"/>
  <c r="L71" i="45"/>
  <c r="M62" i="45"/>
  <c r="N62" i="45"/>
  <c r="L67" i="45"/>
  <c r="AS119" i="45"/>
  <c r="AF119" i="45" s="1"/>
  <c r="AA119" i="45"/>
  <c r="V119" i="45"/>
  <c r="AY119" i="45" s="1"/>
  <c r="U119" i="45"/>
  <c r="S119" i="45"/>
  <c r="P119" i="45"/>
  <c r="F47" i="45"/>
  <c r="G47" i="45" s="1"/>
  <c r="AH39" i="45"/>
  <c r="M77" i="45"/>
  <c r="M9" i="45"/>
  <c r="AG9" i="45" s="1"/>
  <c r="AH61" i="45"/>
  <c r="F61" i="45"/>
  <c r="G61" i="45" s="1"/>
  <c r="F53" i="45"/>
  <c r="G53" i="45" s="1"/>
  <c r="AH53" i="45"/>
  <c r="N113" i="45"/>
  <c r="M29" i="45"/>
  <c r="AH7" i="45"/>
  <c r="F7" i="45"/>
  <c r="G7" i="45" s="1"/>
  <c r="R7" i="45" s="1"/>
  <c r="AG7" i="45"/>
  <c r="M82" i="45"/>
  <c r="N82" i="45"/>
  <c r="Q6" i="45"/>
  <c r="BA6" i="45" s="1"/>
  <c r="M3" i="45"/>
  <c r="AG3" i="45" s="1"/>
  <c r="M92" i="45"/>
  <c r="P27" i="44"/>
  <c r="Y46" i="44"/>
  <c r="M103" i="44"/>
  <c r="R103" i="44"/>
  <c r="P103" i="44"/>
  <c r="Q103" i="44"/>
  <c r="BA103" i="44" s="1"/>
  <c r="BB103" i="44" s="1"/>
  <c r="Q27" i="44"/>
  <c r="BA27" i="44" s="1"/>
  <c r="Z46" i="44"/>
  <c r="AZ46" i="44" s="1"/>
  <c r="D10" i="44"/>
  <c r="A10" i="44"/>
  <c r="A6" i="44"/>
  <c r="D6" i="44"/>
  <c r="R16" i="44"/>
  <c r="AB46" i="44"/>
  <c r="A14" i="44"/>
  <c r="D14" i="44"/>
  <c r="L27" i="44"/>
  <c r="U51" i="44"/>
  <c r="AB51" i="44"/>
  <c r="Z51" i="44"/>
  <c r="AZ51" i="44" s="1"/>
  <c r="W51" i="44"/>
  <c r="AA51" i="44"/>
  <c r="AE51" i="44" a="1"/>
  <c r="AE51" i="44" s="1"/>
  <c r="M88" i="44"/>
  <c r="V73" i="44"/>
  <c r="AY73" i="44" s="1"/>
  <c r="M57" i="44"/>
  <c r="L57" i="44"/>
  <c r="D34" i="44"/>
  <c r="L72" i="44"/>
  <c r="V72" i="44"/>
  <c r="AY72" i="44" s="1"/>
  <c r="L64" i="44"/>
  <c r="L91" i="44"/>
  <c r="N101" i="44"/>
  <c r="L101" i="44"/>
  <c r="M55" i="44"/>
  <c r="N55" i="44"/>
  <c r="L7" i="44"/>
  <c r="N83" i="44"/>
  <c r="AH24" i="44"/>
  <c r="D24" i="44"/>
  <c r="M65" i="44"/>
  <c r="AG65" i="44" s="1"/>
  <c r="F60" i="44"/>
  <c r="G60" i="44" s="1"/>
  <c r="M6" i="44"/>
  <c r="N6" i="44"/>
  <c r="AG59" i="44"/>
  <c r="N74" i="44"/>
  <c r="AH43" i="44"/>
  <c r="AH51" i="44"/>
  <c r="AA57" i="43"/>
  <c r="N52" i="43"/>
  <c r="M61" i="43"/>
  <c r="L61" i="43"/>
  <c r="N61" i="43"/>
  <c r="L26" i="43"/>
  <c r="L20" i="43"/>
  <c r="N20" i="43"/>
  <c r="M20" i="43"/>
  <c r="D85" i="43"/>
  <c r="A74" i="43"/>
  <c r="N5" i="43"/>
  <c r="L5" i="43"/>
  <c r="M5" i="43"/>
  <c r="P42" i="43"/>
  <c r="AA42" i="43"/>
  <c r="Y42" i="43"/>
  <c r="S42" i="43"/>
  <c r="V42" i="43"/>
  <c r="AY42" i="43" s="1"/>
  <c r="Z42" i="43"/>
  <c r="AZ42" i="43" s="1"/>
  <c r="AE42" i="43" a="1"/>
  <c r="AE42" i="43" s="1"/>
  <c r="R42" i="43"/>
  <c r="AB42" i="43"/>
  <c r="U42" i="43"/>
  <c r="M13" i="43"/>
  <c r="N13" i="43"/>
  <c r="L13" i="43"/>
  <c r="A118" i="43"/>
  <c r="L126" i="43"/>
  <c r="AB111" i="43"/>
  <c r="AA111" i="43"/>
  <c r="P9" i="43"/>
  <c r="D24" i="43"/>
  <c r="A24" i="43"/>
  <c r="AG21" i="43"/>
  <c r="AH21" i="43"/>
  <c r="AU16" i="43"/>
  <c r="AB16" i="43"/>
  <c r="R16" i="43"/>
  <c r="AA16" i="43"/>
  <c r="W16" i="43"/>
  <c r="Z16" i="43"/>
  <c r="AZ16" i="43" s="1"/>
  <c r="F60" i="43"/>
  <c r="G60" i="43" s="1"/>
  <c r="AH60" i="43"/>
  <c r="N92" i="43"/>
  <c r="M92" i="43"/>
  <c r="N54" i="43"/>
  <c r="M54" i="43"/>
  <c r="AG54" i="43" s="1"/>
  <c r="R9" i="43"/>
  <c r="Q9" i="43"/>
  <c r="BA9" i="43" s="1"/>
  <c r="L92" i="43"/>
  <c r="M60" i="43"/>
  <c r="L60" i="43"/>
  <c r="N60" i="43"/>
  <c r="D63" i="43"/>
  <c r="L120" i="43"/>
  <c r="N120" i="43"/>
  <c r="U17" i="43"/>
  <c r="A21" i="43"/>
  <c r="N36" i="43"/>
  <c r="A31" i="43"/>
  <c r="N119" i="43"/>
  <c r="AS106" i="42"/>
  <c r="AF106" i="42" s="1"/>
  <c r="N97" i="42"/>
  <c r="M97" i="42"/>
  <c r="L97" i="42"/>
  <c r="U67" i="42"/>
  <c r="R67" i="42"/>
  <c r="W67" i="42"/>
  <c r="V67" i="42"/>
  <c r="AY67" i="42" s="1"/>
  <c r="S67" i="42"/>
  <c r="P67" i="42"/>
  <c r="AA67" i="42"/>
  <c r="AB67" i="42"/>
  <c r="Z67" i="42"/>
  <c r="AZ67" i="42" s="1"/>
  <c r="Q67" i="42"/>
  <c r="BA67" i="42" s="1"/>
  <c r="BB67" i="42" s="1"/>
  <c r="AE67" i="42" a="1"/>
  <c r="AE67" i="42" s="1"/>
  <c r="L90" i="42"/>
  <c r="M90" i="42"/>
  <c r="AB90" i="42"/>
  <c r="N90" i="42"/>
  <c r="Y90" i="42"/>
  <c r="W90" i="42"/>
  <c r="A25" i="42"/>
  <c r="D25" i="42"/>
  <c r="D119" i="42"/>
  <c r="A119" i="42"/>
  <c r="A117" i="42"/>
  <c r="D117" i="42"/>
  <c r="Y67" i="42"/>
  <c r="Q62" i="42"/>
  <c r="BA62" i="42" s="1"/>
  <c r="S62" i="42"/>
  <c r="A52" i="42"/>
  <c r="D52" i="42"/>
  <c r="M120" i="42"/>
  <c r="L112" i="42"/>
  <c r="AA43" i="42"/>
  <c r="P43" i="42"/>
  <c r="Q43" i="42"/>
  <c r="BA43" i="42" s="1"/>
  <c r="AB43" i="42"/>
  <c r="W43" i="42"/>
  <c r="S43" i="42"/>
  <c r="V43" i="42"/>
  <c r="AY43" i="42" s="1"/>
  <c r="AU43" i="42"/>
  <c r="Z43" i="42"/>
  <c r="AZ43" i="42" s="1"/>
  <c r="Y43" i="42"/>
  <c r="D47" i="42"/>
  <c r="A47" i="42"/>
  <c r="V52" i="42"/>
  <c r="AY52" i="42" s="1"/>
  <c r="U52" i="42"/>
  <c r="AU52" i="42"/>
  <c r="P52" i="42"/>
  <c r="S52" i="42"/>
  <c r="L58" i="42"/>
  <c r="N58" i="42"/>
  <c r="M58" i="42"/>
  <c r="L52" i="42"/>
  <c r="M52" i="42"/>
  <c r="Q98" i="42"/>
  <c r="BA98" i="42" s="1"/>
  <c r="BB98" i="42" s="1"/>
  <c r="R90" i="42"/>
  <c r="P90" i="42"/>
  <c r="AA90" i="42"/>
  <c r="U90" i="42"/>
  <c r="V90" i="42"/>
  <c r="AY90" i="42" s="1"/>
  <c r="S90" i="42"/>
  <c r="Q90" i="42"/>
  <c r="BA90" i="42" s="1"/>
  <c r="W54" i="42"/>
  <c r="AA54" i="42"/>
  <c r="R96" i="42"/>
  <c r="F124" i="42"/>
  <c r="G124" i="42" s="1"/>
  <c r="D95" i="42"/>
  <c r="A95" i="42"/>
  <c r="AB91" i="42"/>
  <c r="P91" i="42"/>
  <c r="S91" i="42"/>
  <c r="V91" i="42"/>
  <c r="AY91" i="42" s="1"/>
  <c r="R91" i="42"/>
  <c r="Y91" i="42"/>
  <c r="AA91" i="42"/>
  <c r="Q91" i="42"/>
  <c r="BA91" i="42" s="1"/>
  <c r="Z91" i="42"/>
  <c r="AZ91" i="42" s="1"/>
  <c r="Q128" i="42"/>
  <c r="BA128" i="42" s="1"/>
  <c r="AB53" i="42"/>
  <c r="AA53" i="42"/>
  <c r="Q53" i="42"/>
  <c r="BA53" i="42" s="1"/>
  <c r="BB53" i="42" s="1"/>
  <c r="W53" i="42"/>
  <c r="Z53" i="42"/>
  <c r="AZ53" i="42" s="1"/>
  <c r="R45" i="42"/>
  <c r="Z116" i="42"/>
  <c r="AZ116" i="42" s="1"/>
  <c r="AA116" i="42"/>
  <c r="R44" i="42"/>
  <c r="Q44" i="42"/>
  <c r="BA44" i="42" s="1"/>
  <c r="AU44" i="42"/>
  <c r="L119" i="42"/>
  <c r="N119" i="42"/>
  <c r="L19" i="42"/>
  <c r="N19" i="42"/>
  <c r="L55" i="42"/>
  <c r="L34" i="42"/>
  <c r="U6" i="42"/>
  <c r="AU6" i="42"/>
  <c r="AB6" i="42"/>
  <c r="Z6" i="42"/>
  <c r="AZ6" i="42" s="1"/>
  <c r="D29" i="42"/>
  <c r="A29" i="42"/>
  <c r="P30" i="42"/>
  <c r="W38" i="42"/>
  <c r="AA38" i="42"/>
  <c r="AB38" i="42"/>
  <c r="Z38" i="42"/>
  <c r="AZ38" i="42" s="1"/>
  <c r="L56" i="42"/>
  <c r="M56" i="42"/>
  <c r="N11" i="42"/>
  <c r="M11" i="42"/>
  <c r="N34" i="42"/>
  <c r="Q29" i="42"/>
  <c r="BA29" i="42" s="1"/>
  <c r="Z29" i="42"/>
  <c r="AZ29" i="42" s="1"/>
  <c r="P29" i="42"/>
  <c r="R29" i="42"/>
  <c r="N63" i="42"/>
  <c r="M63" i="42"/>
  <c r="M119" i="42"/>
  <c r="M86" i="42"/>
  <c r="F2" i="42"/>
  <c r="G2" i="42" s="1"/>
  <c r="Z2" i="42" s="1"/>
  <c r="AZ2" i="42" s="1"/>
  <c r="N12" i="42"/>
  <c r="W37" i="42"/>
  <c r="AB37" i="42"/>
  <c r="U37" i="42"/>
  <c r="AU37" i="42"/>
  <c r="AA37" i="42"/>
  <c r="Y37" i="42"/>
  <c r="AH60" i="42"/>
  <c r="F36" i="42"/>
  <c r="G36" i="42" s="1"/>
  <c r="S36" i="42" s="1"/>
  <c r="AH28" i="42"/>
  <c r="F28" i="42"/>
  <c r="G28" i="42" s="1"/>
  <c r="F12" i="42"/>
  <c r="G12" i="42" s="1"/>
  <c r="AA127" i="42"/>
  <c r="L86" i="42"/>
  <c r="N55" i="42"/>
  <c r="M27" i="42"/>
  <c r="AG27" i="42" s="1"/>
  <c r="M12" i="42"/>
  <c r="AG12" i="42" s="1"/>
  <c r="Y22" i="42"/>
  <c r="W22" i="42"/>
  <c r="N23" i="42"/>
  <c r="M23" i="42"/>
  <c r="AG59" i="42"/>
  <c r="F59" i="42"/>
  <c r="G59" i="42" s="1"/>
  <c r="P59" i="42" s="1"/>
  <c r="AH59" i="42"/>
  <c r="A51" i="42"/>
  <c r="AH51" i="42"/>
  <c r="F35" i="42"/>
  <c r="G35" i="42" s="1"/>
  <c r="AH35" i="42"/>
  <c r="AH27" i="42"/>
  <c r="F27" i="42"/>
  <c r="G27" i="42" s="1"/>
  <c r="D19" i="42"/>
  <c r="F3" i="42"/>
  <c r="G3" i="42" s="1"/>
  <c r="N27" i="42"/>
  <c r="L23" i="42"/>
  <c r="L127" i="42"/>
  <c r="N4" i="42"/>
  <c r="M83" i="42"/>
  <c r="N83" i="42"/>
  <c r="L83" i="42"/>
  <c r="A21" i="42"/>
  <c r="A42" i="41"/>
  <c r="W74" i="41"/>
  <c r="M22" i="41"/>
  <c r="AG22" i="41" s="1"/>
  <c r="N22" i="41"/>
  <c r="L95" i="41"/>
  <c r="N95" i="41"/>
  <c r="L66" i="41"/>
  <c r="N66" i="41"/>
  <c r="M66" i="41"/>
  <c r="AE80" i="41" a="1"/>
  <c r="AE80" i="41" s="1"/>
  <c r="Y74" i="41"/>
  <c r="W116" i="41"/>
  <c r="M125" i="41"/>
  <c r="N125" i="41"/>
  <c r="L125" i="41"/>
  <c r="F73" i="41"/>
  <c r="G73" i="41" s="1"/>
  <c r="L6" i="41"/>
  <c r="M6" i="41"/>
  <c r="N6" i="41"/>
  <c r="Q74" i="41"/>
  <c r="BA74" i="41" s="1"/>
  <c r="A100" i="41"/>
  <c r="Z89" i="41"/>
  <c r="AZ89" i="41" s="1"/>
  <c r="P89" i="41"/>
  <c r="R89" i="41"/>
  <c r="Q89" i="41"/>
  <c r="BA89" i="41" s="1"/>
  <c r="Z2" i="41"/>
  <c r="AZ2" i="41" s="1"/>
  <c r="Y2" i="41"/>
  <c r="P74" i="41"/>
  <c r="Y95" i="41"/>
  <c r="AE95" i="41" a="1"/>
  <c r="AE95" i="41" s="1"/>
  <c r="AB74" i="41"/>
  <c r="AA74" i="41"/>
  <c r="Q115" i="41"/>
  <c r="BA115" i="41" s="1"/>
  <c r="L69" i="41"/>
  <c r="N69" i="41"/>
  <c r="M69" i="41"/>
  <c r="F127" i="41"/>
  <c r="G127" i="41" s="1"/>
  <c r="Y127" i="41" s="1"/>
  <c r="S74" i="41"/>
  <c r="Z74" i="41"/>
  <c r="AZ74" i="41" s="1"/>
  <c r="D99" i="41"/>
  <c r="A99" i="41"/>
  <c r="L13" i="41"/>
  <c r="N13" i="41"/>
  <c r="M13" i="41"/>
  <c r="P13" i="41"/>
  <c r="V13" i="41"/>
  <c r="AY13" i="41" s="1"/>
  <c r="V74" i="41"/>
  <c r="AY74" i="41" s="1"/>
  <c r="R74" i="41"/>
  <c r="N86" i="41"/>
  <c r="L86" i="41"/>
  <c r="V104" i="41"/>
  <c r="AY104" i="41" s="1"/>
  <c r="L59" i="41"/>
  <c r="Q120" i="41"/>
  <c r="BA120" i="41" s="1"/>
  <c r="U112" i="41"/>
  <c r="AB112" i="41"/>
  <c r="D4" i="41"/>
  <c r="A4" i="41"/>
  <c r="N44" i="41"/>
  <c r="Y108" i="41"/>
  <c r="N27" i="41"/>
  <c r="AH62" i="41"/>
  <c r="AH54" i="41"/>
  <c r="F54" i="41"/>
  <c r="G54" i="41" s="1"/>
  <c r="D46" i="41"/>
  <c r="F46" i="41"/>
  <c r="G46" i="41" s="1"/>
  <c r="U46" i="41" s="1"/>
  <c r="AH46" i="41"/>
  <c r="AG38" i="41"/>
  <c r="F38" i="41"/>
  <c r="G38" i="41" s="1"/>
  <c r="AH38" i="41"/>
  <c r="F30" i="41"/>
  <c r="G30" i="41" s="1"/>
  <c r="AH30" i="41"/>
  <c r="AH22" i="41"/>
  <c r="F22" i="41"/>
  <c r="G22" i="41" s="1"/>
  <c r="W22" i="41" s="1"/>
  <c r="F14" i="41"/>
  <c r="G14" i="41" s="1"/>
  <c r="AG6" i="41"/>
  <c r="F6" i="41"/>
  <c r="G6" i="41" s="1"/>
  <c r="AH6" i="41"/>
  <c r="M109" i="41"/>
  <c r="L109" i="41"/>
  <c r="N34" i="41"/>
  <c r="M34" i="41"/>
  <c r="AG34" i="41" s="1"/>
  <c r="R120" i="41"/>
  <c r="L102" i="41"/>
  <c r="A13" i="41"/>
  <c r="A8" i="41"/>
  <c r="D8" i="41"/>
  <c r="N56" i="41"/>
  <c r="D15" i="41"/>
  <c r="A15" i="41"/>
  <c r="N21" i="41"/>
  <c r="M21" i="41"/>
  <c r="L117" i="41"/>
  <c r="N117" i="41"/>
  <c r="L2" i="41"/>
  <c r="N2" i="41"/>
  <c r="M2" i="41"/>
  <c r="AG2" i="41" s="1"/>
  <c r="M63" i="41"/>
  <c r="A3" i="41"/>
  <c r="S120" i="41"/>
  <c r="Z112" i="41"/>
  <c r="AZ112" i="41" s="1"/>
  <c r="L30" i="41"/>
  <c r="N30" i="41"/>
  <c r="A47" i="41"/>
  <c r="D47" i="41"/>
  <c r="F62" i="41"/>
  <c r="G62" i="41" s="1"/>
  <c r="N98" i="41"/>
  <c r="M98" i="41"/>
  <c r="L98" i="41"/>
  <c r="Y112" i="41"/>
  <c r="N70" i="41"/>
  <c r="M70" i="41"/>
  <c r="N45" i="41"/>
  <c r="L45" i="41"/>
  <c r="L38" i="41"/>
  <c r="N38" i="41"/>
  <c r="R121" i="40"/>
  <c r="D25" i="40"/>
  <c r="A25" i="40"/>
  <c r="R96" i="40"/>
  <c r="U96" i="40"/>
  <c r="N7" i="40"/>
  <c r="M7" i="40"/>
  <c r="L7" i="40"/>
  <c r="U64" i="40"/>
  <c r="S64" i="40"/>
  <c r="P64" i="40"/>
  <c r="AU64" i="40"/>
  <c r="AE89" i="40" a="1"/>
  <c r="AE89" i="40" s="1"/>
  <c r="AA89" i="40"/>
  <c r="Y89" i="40"/>
  <c r="A57" i="40"/>
  <c r="D57" i="40"/>
  <c r="N54" i="40"/>
  <c r="M54" i="40"/>
  <c r="L54" i="40"/>
  <c r="U34" i="40"/>
  <c r="AA34" i="40"/>
  <c r="AU34" i="40"/>
  <c r="W34" i="40"/>
  <c r="F60" i="40"/>
  <c r="G60" i="40" s="1"/>
  <c r="AH52" i="40"/>
  <c r="AH36" i="40"/>
  <c r="F36" i="40"/>
  <c r="G36" i="40" s="1"/>
  <c r="F28" i="40"/>
  <c r="G28" i="40" s="1"/>
  <c r="A28" i="40"/>
  <c r="F12" i="40"/>
  <c r="G12" i="40" s="1"/>
  <c r="AH12" i="40"/>
  <c r="AH4" i="40"/>
  <c r="F4" i="40"/>
  <c r="G4" i="40" s="1"/>
  <c r="AE4" i="40" s="1" a="1"/>
  <c r="AE4" i="40" s="1"/>
  <c r="N87" i="40"/>
  <c r="L87" i="40"/>
  <c r="N79" i="40"/>
  <c r="M79" i="40"/>
  <c r="L79" i="40"/>
  <c r="N63" i="40"/>
  <c r="M63" i="40"/>
  <c r="L63" i="40"/>
  <c r="L55" i="40"/>
  <c r="N55" i="40"/>
  <c r="M47" i="40"/>
  <c r="N47" i="40"/>
  <c r="L47" i="40"/>
  <c r="M39" i="40"/>
  <c r="L39" i="40"/>
  <c r="N39" i="40"/>
  <c r="M31" i="40"/>
  <c r="L31" i="40"/>
  <c r="N31" i="40"/>
  <c r="L23" i="40"/>
  <c r="N23" i="40"/>
  <c r="M15" i="40"/>
  <c r="N15" i="40"/>
  <c r="L15" i="40"/>
  <c r="M119" i="40"/>
  <c r="A2" i="40"/>
  <c r="D2" i="40"/>
  <c r="M9" i="40"/>
  <c r="N30" i="40"/>
  <c r="AU18" i="40"/>
  <c r="L73" i="40"/>
  <c r="M73" i="40"/>
  <c r="M111" i="40"/>
  <c r="L127" i="40"/>
  <c r="L103" i="40"/>
  <c r="L111" i="40"/>
  <c r="M127" i="40"/>
  <c r="M103" i="40"/>
  <c r="N71" i="40"/>
  <c r="AH60" i="40"/>
  <c r="M55" i="40"/>
  <c r="Q16" i="40"/>
  <c r="BA16" i="40" s="1"/>
  <c r="N21" i="40"/>
  <c r="L95" i="40"/>
  <c r="N103" i="40"/>
  <c r="M23" i="40"/>
  <c r="Q80" i="40"/>
  <c r="BA80" i="40" s="1"/>
  <c r="AB80" i="40"/>
  <c r="M95" i="40"/>
  <c r="N45" i="40"/>
  <c r="L45" i="40"/>
  <c r="Z115" i="40"/>
  <c r="AZ115" i="40" s="1"/>
  <c r="AU50" i="40"/>
  <c r="W50" i="40"/>
  <c r="V50" i="40"/>
  <c r="AY50" i="40" s="1"/>
  <c r="S50" i="40"/>
  <c r="AB34" i="40"/>
  <c r="M69" i="40"/>
  <c r="U101" i="39"/>
  <c r="L101" i="39"/>
  <c r="P116" i="39"/>
  <c r="Q116" i="39"/>
  <c r="BA116" i="39" s="1"/>
  <c r="L123" i="39"/>
  <c r="N123" i="39"/>
  <c r="M123" i="39"/>
  <c r="AB125" i="39"/>
  <c r="Z125" i="39"/>
  <c r="AZ125" i="39" s="1"/>
  <c r="Y125" i="39"/>
  <c r="U125" i="39"/>
  <c r="Z95" i="39"/>
  <c r="AZ95" i="39" s="1"/>
  <c r="Y95" i="39"/>
  <c r="R66" i="39"/>
  <c r="P66" i="39"/>
  <c r="AB66" i="39"/>
  <c r="W42" i="39"/>
  <c r="Z42" i="39"/>
  <c r="AZ42" i="39" s="1"/>
  <c r="Y42" i="39"/>
  <c r="P107" i="39"/>
  <c r="D40" i="39"/>
  <c r="A40" i="39"/>
  <c r="M69" i="39"/>
  <c r="A120" i="39"/>
  <c r="D120" i="39"/>
  <c r="R102" i="39"/>
  <c r="AS102" i="39"/>
  <c r="AF102" i="39" s="1"/>
  <c r="A117" i="39"/>
  <c r="D117" i="39"/>
  <c r="M106" i="39"/>
  <c r="L106" i="39"/>
  <c r="L90" i="39"/>
  <c r="M90" i="39"/>
  <c r="M66" i="39"/>
  <c r="N66" i="39"/>
  <c r="L58" i="39"/>
  <c r="M58" i="39"/>
  <c r="R58" i="39"/>
  <c r="N50" i="39"/>
  <c r="N43" i="39"/>
  <c r="M43" i="39"/>
  <c r="L43" i="39"/>
  <c r="L35" i="39"/>
  <c r="U35" i="39"/>
  <c r="V35" i="39"/>
  <c r="AY35" i="39" s="1"/>
  <c r="Y35" i="39"/>
  <c r="AB35" i="39"/>
  <c r="AB128" i="39"/>
  <c r="Q98" i="39"/>
  <c r="BA98" i="39" s="1"/>
  <c r="Y98" i="39"/>
  <c r="AA98" i="39"/>
  <c r="R98" i="39"/>
  <c r="W98" i="39"/>
  <c r="S98" i="39"/>
  <c r="U98" i="39"/>
  <c r="W35" i="39"/>
  <c r="A31" i="39"/>
  <c r="D31" i="39"/>
  <c r="Y109" i="39"/>
  <c r="AA109" i="39"/>
  <c r="AB109" i="39"/>
  <c r="U109" i="39"/>
  <c r="W109" i="39"/>
  <c r="AB101" i="39"/>
  <c r="D82" i="39"/>
  <c r="A82" i="39"/>
  <c r="Q112" i="39"/>
  <c r="BA112" i="39" s="1"/>
  <c r="AB112" i="39"/>
  <c r="AE112" i="39" a="1"/>
  <c r="AE112" i="39" s="1"/>
  <c r="R70" i="39"/>
  <c r="AA11" i="39"/>
  <c r="U11" i="39"/>
  <c r="P11" i="39"/>
  <c r="AB11" i="39"/>
  <c r="Y11" i="39"/>
  <c r="AU11" i="39"/>
  <c r="W11" i="39"/>
  <c r="AE11" i="39" a="1"/>
  <c r="AE11" i="39" s="1"/>
  <c r="Z11" i="39"/>
  <c r="AZ11" i="39" s="1"/>
  <c r="L20" i="39"/>
  <c r="M20" i="39"/>
  <c r="AG20" i="39" s="1"/>
  <c r="M37" i="39"/>
  <c r="D53" i="39"/>
  <c r="A53" i="39"/>
  <c r="R86" i="39"/>
  <c r="AA86" i="39"/>
  <c r="S86" i="39"/>
  <c r="P86" i="39"/>
  <c r="AB86" i="39"/>
  <c r="U83" i="39"/>
  <c r="Y83" i="39"/>
  <c r="P83" i="39"/>
  <c r="W83" i="39"/>
  <c r="AA83" i="39"/>
  <c r="L12" i="39"/>
  <c r="L14" i="39"/>
  <c r="N44" i="39"/>
  <c r="F115" i="39"/>
  <c r="G115" i="39" s="1"/>
  <c r="N2" i="39"/>
  <c r="M63" i="39"/>
  <c r="A119" i="39"/>
  <c r="D26" i="39"/>
  <c r="A26" i="39"/>
  <c r="N55" i="39"/>
  <c r="D47" i="39"/>
  <c r="A47" i="39"/>
  <c r="U108" i="39"/>
  <c r="AA108" i="39"/>
  <c r="Z108" i="39"/>
  <c r="AZ108" i="39" s="1"/>
  <c r="AB108" i="39"/>
  <c r="A56" i="39"/>
  <c r="D56" i="39"/>
  <c r="W69" i="39"/>
  <c r="U69" i="39"/>
  <c r="A121" i="38"/>
  <c r="D121" i="38"/>
  <c r="Q10" i="38"/>
  <c r="BA10" i="38" s="1"/>
  <c r="Z118" i="38"/>
  <c r="AZ118" i="38" s="1"/>
  <c r="D65" i="38"/>
  <c r="AH65" i="38"/>
  <c r="F49" i="38"/>
  <c r="G49" i="38" s="1"/>
  <c r="U49" i="38" s="1"/>
  <c r="F33" i="38"/>
  <c r="G33" i="38" s="1"/>
  <c r="R33" i="38" s="1"/>
  <c r="AH33" i="38"/>
  <c r="AH25" i="38"/>
  <c r="AH17" i="38"/>
  <c r="AH9" i="38"/>
  <c r="M121" i="38"/>
  <c r="M5" i="38"/>
  <c r="L5" i="38"/>
  <c r="N5" i="38"/>
  <c r="Q109" i="38"/>
  <c r="BA109" i="38" s="1"/>
  <c r="V109" i="38"/>
  <c r="AY109" i="38" s="1"/>
  <c r="Q68" i="38"/>
  <c r="BA68" i="38" s="1"/>
  <c r="BB68" i="38" s="1"/>
  <c r="W68" i="38"/>
  <c r="Z68" i="38"/>
  <c r="AZ68" i="38" s="1"/>
  <c r="Y68" i="38"/>
  <c r="V68" i="38"/>
  <c r="AY68" i="38" s="1"/>
  <c r="AE68" i="38" a="1"/>
  <c r="AE68" i="38" s="1"/>
  <c r="AB68" i="38"/>
  <c r="D96" i="38"/>
  <c r="A96" i="38"/>
  <c r="R109" i="38"/>
  <c r="Y98" i="38"/>
  <c r="W98" i="38"/>
  <c r="M114" i="38"/>
  <c r="L114" i="38"/>
  <c r="N114" i="38"/>
  <c r="R98" i="38"/>
  <c r="S34" i="38"/>
  <c r="AB34" i="38"/>
  <c r="P109" i="38"/>
  <c r="A95" i="38"/>
  <c r="D95" i="38"/>
  <c r="M12" i="38"/>
  <c r="AG12" i="38" s="1"/>
  <c r="L12" i="38"/>
  <c r="N12" i="38"/>
  <c r="N34" i="38"/>
  <c r="M34" i="38"/>
  <c r="D22" i="38"/>
  <c r="A22" i="38"/>
  <c r="Z76" i="38"/>
  <c r="AZ76" i="38" s="1"/>
  <c r="Q76" i="38"/>
  <c r="BA76" i="38" s="1"/>
  <c r="V76" i="38"/>
  <c r="AY76" i="38" s="1"/>
  <c r="AB76" i="38"/>
  <c r="S76" i="38"/>
  <c r="M98" i="38"/>
  <c r="L98" i="38"/>
  <c r="L64" i="38"/>
  <c r="M64" i="38"/>
  <c r="AG64" i="38" s="1"/>
  <c r="U12" i="38"/>
  <c r="P28" i="38"/>
  <c r="Q28" i="38"/>
  <c r="BA28" i="38" s="1"/>
  <c r="AU28" i="38"/>
  <c r="AA28" i="38"/>
  <c r="S28" i="38"/>
  <c r="R28" i="38"/>
  <c r="M71" i="38"/>
  <c r="L71" i="38"/>
  <c r="D97" i="38"/>
  <c r="A97" i="38"/>
  <c r="N40" i="38"/>
  <c r="M40" i="38"/>
  <c r="L40" i="38"/>
  <c r="D93" i="38"/>
  <c r="A93" i="38"/>
  <c r="A53" i="38"/>
  <c r="D53" i="38"/>
  <c r="AA99" i="38"/>
  <c r="R99" i="38"/>
  <c r="V99" i="38"/>
  <c r="AY99" i="38" s="1"/>
  <c r="A20" i="38"/>
  <c r="L39" i="38"/>
  <c r="M90" i="38"/>
  <c r="U101" i="37"/>
  <c r="AS101" i="37"/>
  <c r="AF101" i="37" s="1"/>
  <c r="AB101" i="37"/>
  <c r="Y101" i="37"/>
  <c r="S101" i="37"/>
  <c r="P101" i="37"/>
  <c r="V101" i="37"/>
  <c r="AY101" i="37" s="1"/>
  <c r="R101" i="37"/>
  <c r="Q101" i="37"/>
  <c r="BA101" i="37" s="1"/>
  <c r="AE91" i="37" a="1"/>
  <c r="AE91" i="37" s="1"/>
  <c r="A57" i="37"/>
  <c r="D57" i="37"/>
  <c r="Z43" i="37"/>
  <c r="AZ43" i="37" s="1"/>
  <c r="Y14" i="37"/>
  <c r="U14" i="37"/>
  <c r="P25" i="37"/>
  <c r="AU25" i="37"/>
  <c r="Z14" i="37"/>
  <c r="AZ14" i="37" s="1"/>
  <c r="M26" i="37"/>
  <c r="A63" i="37"/>
  <c r="AE14" i="37" a="1"/>
  <c r="AE14" i="37" s="1"/>
  <c r="V43" i="37"/>
  <c r="AY43" i="37" s="1"/>
  <c r="AB43" i="37"/>
  <c r="R25" i="37"/>
  <c r="AH62" i="37"/>
  <c r="F62" i="37"/>
  <c r="G62" i="37" s="1"/>
  <c r="D25" i="37"/>
  <c r="A25" i="37"/>
  <c r="M2" i="37"/>
  <c r="AG2" i="37" s="1"/>
  <c r="L2" i="37"/>
  <c r="M124" i="37"/>
  <c r="M86" i="37"/>
  <c r="L64" i="37"/>
  <c r="M40" i="37"/>
  <c r="AG40" i="37" s="1"/>
  <c r="AA40" i="37"/>
  <c r="D73" i="37"/>
  <c r="A73" i="37"/>
  <c r="F123" i="37"/>
  <c r="G123" i="37" s="1"/>
  <c r="AH9" i="37"/>
  <c r="L92" i="37"/>
  <c r="AA55" i="37"/>
  <c r="AB55" i="37"/>
  <c r="M55" i="37"/>
  <c r="AG55" i="37" s="1"/>
  <c r="N16" i="37"/>
  <c r="M16" i="37"/>
  <c r="D22" i="37"/>
  <c r="A22" i="37"/>
  <c r="L106" i="37"/>
  <c r="M106" i="37"/>
  <c r="M30" i="37"/>
  <c r="L30" i="37"/>
  <c r="L22" i="37"/>
  <c r="M22" i="37"/>
  <c r="AG22" i="37" s="1"/>
  <c r="AH15" i="37"/>
  <c r="M120" i="37"/>
  <c r="N120" i="37"/>
  <c r="M60" i="37"/>
  <c r="L60" i="37"/>
  <c r="N60" i="37"/>
  <c r="N27" i="37"/>
  <c r="M27" i="37"/>
  <c r="A65" i="37"/>
  <c r="D65" i="37"/>
  <c r="F57" i="37"/>
  <c r="G57" i="37" s="1"/>
  <c r="AH57" i="37"/>
  <c r="L96" i="37"/>
  <c r="M66" i="37"/>
  <c r="M59" i="37"/>
  <c r="L59" i="37"/>
  <c r="N59" i="37"/>
  <c r="M74" i="37"/>
  <c r="N74" i="37"/>
  <c r="M97" i="37"/>
  <c r="N97" i="37"/>
  <c r="M73" i="37"/>
  <c r="L73" i="37"/>
  <c r="N28" i="37"/>
  <c r="M28" i="37"/>
  <c r="L28" i="37"/>
  <c r="A71" i="37"/>
  <c r="D71" i="37"/>
  <c r="N107" i="37"/>
  <c r="M107" i="37"/>
  <c r="F50" i="37"/>
  <c r="G50" i="37" s="1"/>
  <c r="AH23" i="37"/>
  <c r="L14" i="37"/>
  <c r="N114" i="37"/>
  <c r="D24" i="37"/>
  <c r="U18" i="36"/>
  <c r="Y18" i="36"/>
  <c r="W18" i="36"/>
  <c r="A99" i="36"/>
  <c r="F61" i="36"/>
  <c r="G61" i="36" s="1"/>
  <c r="S61" i="36" s="1"/>
  <c r="AG61" i="36"/>
  <c r="AH61" i="36"/>
  <c r="AS75" i="36"/>
  <c r="AF75" i="36" s="1"/>
  <c r="R75" i="36"/>
  <c r="Q75" i="36"/>
  <c r="BA75" i="36" s="1"/>
  <c r="P75" i="36"/>
  <c r="S75" i="36"/>
  <c r="A36" i="36"/>
  <c r="D36" i="36"/>
  <c r="AH31" i="36"/>
  <c r="F31" i="36"/>
  <c r="G31" i="36" s="1"/>
  <c r="AE3" i="36" a="1"/>
  <c r="AE3" i="36" s="1"/>
  <c r="Z39" i="36"/>
  <c r="AZ39" i="36" s="1"/>
  <c r="W5" i="36"/>
  <c r="D111" i="36"/>
  <c r="A111" i="36"/>
  <c r="V93" i="36"/>
  <c r="AY93" i="36" s="1"/>
  <c r="L64" i="36"/>
  <c r="L107" i="36"/>
  <c r="M107" i="36"/>
  <c r="M46" i="36"/>
  <c r="AG46" i="36" s="1"/>
  <c r="L46" i="36"/>
  <c r="AB39" i="36"/>
  <c r="Z101" i="36"/>
  <c r="AZ101" i="36" s="1"/>
  <c r="AA101" i="36"/>
  <c r="AU18" i="36"/>
  <c r="AE120" i="36" a="1"/>
  <c r="AE120" i="36" s="1"/>
  <c r="Q120" i="36"/>
  <c r="BA120" i="36" s="1"/>
  <c r="BB120" i="36" s="1"/>
  <c r="AB3" i="36"/>
  <c r="P3" i="36"/>
  <c r="Z5" i="36"/>
  <c r="AZ5" i="36" s="1"/>
  <c r="AE18" i="36" a="1"/>
  <c r="AE18" i="36" s="1"/>
  <c r="S79" i="36"/>
  <c r="AS79" i="36"/>
  <c r="AF79" i="36" s="1"/>
  <c r="V79" i="36"/>
  <c r="AY79" i="36" s="1"/>
  <c r="U3" i="36"/>
  <c r="AB93" i="36"/>
  <c r="AG45" i="36"/>
  <c r="L129" i="36"/>
  <c r="N105" i="36"/>
  <c r="N17" i="36"/>
  <c r="AG29" i="36"/>
  <c r="AG43" i="36"/>
  <c r="M128" i="36"/>
  <c r="N128" i="36"/>
  <c r="F107" i="36"/>
  <c r="G107" i="36" s="1"/>
  <c r="U107" i="36" s="1"/>
  <c r="N91" i="36"/>
  <c r="AG26" i="36"/>
  <c r="F113" i="36"/>
  <c r="G113" i="36" s="1"/>
  <c r="S113" i="36" s="1"/>
  <c r="F48" i="36"/>
  <c r="G48" i="36" s="1"/>
  <c r="D24" i="36"/>
  <c r="AH24" i="36"/>
  <c r="M11" i="36"/>
  <c r="AG11" i="36" s="1"/>
  <c r="L11" i="36"/>
  <c r="AH15" i="36"/>
  <c r="F42" i="36"/>
  <c r="G42" i="36" s="1"/>
  <c r="F38" i="36"/>
  <c r="G38" i="36" s="1"/>
  <c r="AH32" i="36"/>
  <c r="M104" i="36"/>
  <c r="AH26" i="36"/>
  <c r="D21" i="35"/>
  <c r="A21" i="35"/>
  <c r="A74" i="35"/>
  <c r="AB76" i="35"/>
  <c r="AA76" i="35"/>
  <c r="AE76" i="35" a="1"/>
  <c r="AE76" i="35" s="1"/>
  <c r="A26" i="35"/>
  <c r="D26" i="35"/>
  <c r="M118" i="35"/>
  <c r="N118" i="35"/>
  <c r="L118" i="35"/>
  <c r="N95" i="35"/>
  <c r="M95" i="35"/>
  <c r="L95" i="35"/>
  <c r="M88" i="35"/>
  <c r="M58" i="35"/>
  <c r="N58" i="35"/>
  <c r="M50" i="35"/>
  <c r="AG50" i="35" s="1"/>
  <c r="N50" i="35"/>
  <c r="L50" i="35"/>
  <c r="L100" i="35"/>
  <c r="N100" i="35"/>
  <c r="M100" i="35"/>
  <c r="AB116" i="35"/>
  <c r="R116" i="35"/>
  <c r="S116" i="35"/>
  <c r="AA116" i="35"/>
  <c r="Z116" i="35"/>
  <c r="AZ116" i="35" s="1"/>
  <c r="Q116" i="35"/>
  <c r="BA116" i="35" s="1"/>
  <c r="U116" i="35"/>
  <c r="Y116" i="35"/>
  <c r="P116" i="35"/>
  <c r="W116" i="35"/>
  <c r="V116" i="35"/>
  <c r="AY116" i="35" s="1"/>
  <c r="W89" i="35"/>
  <c r="Y89" i="35"/>
  <c r="AS89" i="35"/>
  <c r="AF89" i="35" s="1"/>
  <c r="Z89" i="35"/>
  <c r="AZ89" i="35" s="1"/>
  <c r="AS73" i="35"/>
  <c r="AF73" i="35" s="1"/>
  <c r="AB73" i="35"/>
  <c r="Z73" i="35"/>
  <c r="AZ73" i="35" s="1"/>
  <c r="S73" i="35"/>
  <c r="U73" i="35"/>
  <c r="AA73" i="35"/>
  <c r="Y73" i="35"/>
  <c r="Q73" i="35"/>
  <c r="BA73" i="35" s="1"/>
  <c r="V73" i="35"/>
  <c r="AY73" i="35" s="1"/>
  <c r="L2" i="35"/>
  <c r="M2" i="35"/>
  <c r="AG2" i="35" s="1"/>
  <c r="N2" i="35"/>
  <c r="Y2" i="35"/>
  <c r="Z2" i="35"/>
  <c r="AZ2" i="35" s="1"/>
  <c r="AA2" i="35"/>
  <c r="AB64" i="35"/>
  <c r="W64" i="35"/>
  <c r="AE64" i="35" a="1"/>
  <c r="AE64" i="35" s="1"/>
  <c r="L115" i="35"/>
  <c r="S4" i="35"/>
  <c r="W4" i="35"/>
  <c r="D42" i="35"/>
  <c r="A42" i="35"/>
  <c r="AH65" i="35"/>
  <c r="F65" i="35"/>
  <c r="G65" i="35" s="1"/>
  <c r="W65" i="35" s="1"/>
  <c r="AH57" i="35"/>
  <c r="F57" i="35"/>
  <c r="G57" i="35" s="1"/>
  <c r="F34" i="35"/>
  <c r="G34" i="35" s="1"/>
  <c r="S34" i="35" s="1"/>
  <c r="AH4" i="35"/>
  <c r="AH34" i="35"/>
  <c r="M76" i="35"/>
  <c r="AG40" i="35"/>
  <c r="F10" i="35"/>
  <c r="G10" i="35" s="1"/>
  <c r="A3" i="35"/>
  <c r="D3" i="35"/>
  <c r="Y13" i="35"/>
  <c r="U13" i="35"/>
  <c r="AA13" i="35"/>
  <c r="M63" i="35"/>
  <c r="AH24" i="35"/>
  <c r="F24" i="35"/>
  <c r="G24" i="35" s="1"/>
  <c r="N10" i="35"/>
  <c r="Y18" i="35"/>
  <c r="N38" i="35"/>
  <c r="S2" i="35"/>
  <c r="P2" i="35"/>
  <c r="U2" i="35"/>
  <c r="W2" i="35"/>
  <c r="AU2" i="35"/>
  <c r="AB2" i="35"/>
  <c r="R2" i="35"/>
  <c r="AH60" i="35"/>
  <c r="F60" i="35"/>
  <c r="G60" i="35" s="1"/>
  <c r="AH52" i="35"/>
  <c r="M105" i="35"/>
  <c r="L105" i="35"/>
  <c r="M24" i="35"/>
  <c r="AG24" i="35" s="1"/>
  <c r="L24" i="35"/>
  <c r="N70" i="35"/>
  <c r="F21" i="35"/>
  <c r="G21" i="35" s="1"/>
  <c r="M104" i="35"/>
  <c r="W92" i="35"/>
  <c r="AH20" i="35"/>
  <c r="AH25" i="35"/>
  <c r="AH41" i="35"/>
  <c r="AH56" i="35"/>
  <c r="AH40" i="35"/>
  <c r="AH7" i="35"/>
  <c r="AH55" i="35"/>
  <c r="M58" i="34"/>
  <c r="N58" i="34"/>
  <c r="P9" i="34"/>
  <c r="Q9" i="34"/>
  <c r="BA9" i="34" s="1"/>
  <c r="BB9" i="34" s="1"/>
  <c r="S11" i="34"/>
  <c r="AU11" i="34"/>
  <c r="P11" i="34"/>
  <c r="R11" i="34"/>
  <c r="A53" i="34"/>
  <c r="D53" i="34"/>
  <c r="D33" i="34"/>
  <c r="A33" i="34"/>
  <c r="N113" i="34"/>
  <c r="L113" i="34"/>
  <c r="M113" i="34"/>
  <c r="M46" i="34"/>
  <c r="L46" i="34"/>
  <c r="N46" i="34"/>
  <c r="AA129" i="34"/>
  <c r="V129" i="34"/>
  <c r="AY129" i="34" s="1"/>
  <c r="D42" i="34"/>
  <c r="L62" i="34"/>
  <c r="R75" i="34"/>
  <c r="S75" i="34"/>
  <c r="M45" i="34"/>
  <c r="AG45" i="34" s="1"/>
  <c r="F123" i="34"/>
  <c r="G123" i="34" s="1"/>
  <c r="F56" i="34"/>
  <c r="G56" i="34" s="1"/>
  <c r="F12" i="34"/>
  <c r="G12" i="34" s="1"/>
  <c r="A60" i="34"/>
  <c r="D60" i="34"/>
  <c r="F36" i="34"/>
  <c r="G36" i="34" s="1"/>
  <c r="AH36" i="34"/>
  <c r="AG14" i="34"/>
  <c r="N15" i="34"/>
  <c r="D19" i="34"/>
  <c r="A19" i="34"/>
  <c r="AG28" i="34"/>
  <c r="F21" i="34"/>
  <c r="G21" i="34" s="1"/>
  <c r="AH21" i="34"/>
  <c r="L110" i="34"/>
  <c r="M110" i="34"/>
  <c r="N110" i="34"/>
  <c r="A115" i="34"/>
  <c r="F40" i="34"/>
  <c r="G40" i="34" s="1"/>
  <c r="V40" i="34" s="1"/>
  <c r="AY40" i="34" s="1"/>
  <c r="F32" i="34"/>
  <c r="G32" i="34" s="1"/>
  <c r="AH32" i="34"/>
  <c r="D13" i="34"/>
  <c r="A13" i="34"/>
  <c r="W47" i="34"/>
  <c r="N51" i="34"/>
  <c r="L51" i="34"/>
  <c r="F127" i="34"/>
  <c r="G127" i="34" s="1"/>
  <c r="AS127" i="34" s="1"/>
  <c r="AF127" i="34" s="1"/>
  <c r="AG16" i="34"/>
  <c r="F16" i="34"/>
  <c r="G16" i="34" s="1"/>
  <c r="L9" i="34"/>
  <c r="N38" i="34"/>
  <c r="A45" i="34"/>
  <c r="L101" i="34"/>
  <c r="L27" i="34"/>
  <c r="N31" i="34"/>
  <c r="A95" i="34"/>
  <c r="Q120" i="33"/>
  <c r="BA120" i="33" s="1"/>
  <c r="D67" i="33"/>
  <c r="A67" i="33"/>
  <c r="Y72" i="33"/>
  <c r="W72" i="33"/>
  <c r="AS72" i="33"/>
  <c r="AF72" i="33" s="1"/>
  <c r="D29" i="33"/>
  <c r="A29" i="33"/>
  <c r="F53" i="33"/>
  <c r="G53" i="33" s="1"/>
  <c r="AH53" i="33"/>
  <c r="AE129" i="33" a="1"/>
  <c r="AE129" i="33" s="1"/>
  <c r="W129" i="33"/>
  <c r="V129" i="33"/>
  <c r="AY129" i="33" s="1"/>
  <c r="Z129" i="33"/>
  <c r="AZ129" i="33" s="1"/>
  <c r="W84" i="33"/>
  <c r="D2" i="33"/>
  <c r="A2" i="33"/>
  <c r="A34" i="33"/>
  <c r="Q57" i="33"/>
  <c r="BA57" i="33" s="1"/>
  <c r="M84" i="33"/>
  <c r="N84" i="33"/>
  <c r="L84" i="33"/>
  <c r="L34" i="33"/>
  <c r="M34" i="33"/>
  <c r="AG34" i="33" s="1"/>
  <c r="M26" i="33"/>
  <c r="N26" i="33"/>
  <c r="L18" i="33"/>
  <c r="M18" i="33"/>
  <c r="AG18" i="33" s="1"/>
  <c r="N18" i="33"/>
  <c r="N10" i="33"/>
  <c r="L10" i="33"/>
  <c r="M45" i="33"/>
  <c r="M123" i="33"/>
  <c r="N123" i="33"/>
  <c r="L123" i="33"/>
  <c r="M102" i="33"/>
  <c r="L102" i="33"/>
  <c r="N95" i="33"/>
  <c r="M95" i="33"/>
  <c r="L95" i="33"/>
  <c r="L88" i="33"/>
  <c r="L72" i="33"/>
  <c r="M7" i="33"/>
  <c r="N7" i="33"/>
  <c r="L7" i="33"/>
  <c r="D13" i="33"/>
  <c r="A13" i="33"/>
  <c r="Y99" i="33"/>
  <c r="S99" i="33"/>
  <c r="M115" i="33"/>
  <c r="L115" i="33"/>
  <c r="N115" i="33"/>
  <c r="M9" i="33"/>
  <c r="AG9" i="33" s="1"/>
  <c r="M78" i="33"/>
  <c r="L78" i="33"/>
  <c r="F65" i="33"/>
  <c r="G65" i="33" s="1"/>
  <c r="AH65" i="33"/>
  <c r="L114" i="33"/>
  <c r="N114" i="33"/>
  <c r="N23" i="33"/>
  <c r="M23" i="33"/>
  <c r="U12" i="33"/>
  <c r="Q12" i="33"/>
  <c r="BA12" i="33" s="1"/>
  <c r="F41" i="33"/>
  <c r="G41" i="33" s="1"/>
  <c r="AG41" i="33"/>
  <c r="F6" i="33"/>
  <c r="G6" i="33" s="1"/>
  <c r="D46" i="33"/>
  <c r="A46" i="33"/>
  <c r="AG5" i="33"/>
  <c r="AH5" i="33"/>
  <c r="N55" i="33"/>
  <c r="D69" i="33"/>
  <c r="F103" i="33"/>
  <c r="G103" i="33" s="1"/>
  <c r="AH10" i="33"/>
  <c r="N36" i="33"/>
  <c r="L36" i="33"/>
  <c r="AG24" i="33"/>
  <c r="N81" i="33"/>
  <c r="M81" i="33"/>
  <c r="N73" i="33"/>
  <c r="M73" i="33"/>
  <c r="N57" i="33"/>
  <c r="M57" i="33"/>
  <c r="AG57" i="33" s="1"/>
  <c r="AH57" i="33"/>
  <c r="F40" i="33"/>
  <c r="G40" i="33" s="1"/>
  <c r="M49" i="33"/>
  <c r="A99" i="33"/>
  <c r="M113" i="32"/>
  <c r="N106" i="32"/>
  <c r="M106" i="32"/>
  <c r="L106" i="32"/>
  <c r="Z35" i="32"/>
  <c r="AZ35" i="32" s="1"/>
  <c r="AU35" i="32"/>
  <c r="U6" i="32"/>
  <c r="Q34" i="32"/>
  <c r="BA34" i="32" s="1"/>
  <c r="BB34" i="32" s="1"/>
  <c r="L115" i="32"/>
  <c r="N115" i="32"/>
  <c r="M115" i="32"/>
  <c r="S59" i="32"/>
  <c r="AB35" i="32"/>
  <c r="P106" i="32"/>
  <c r="A59" i="32"/>
  <c r="D59" i="32"/>
  <c r="AU3" i="32"/>
  <c r="V3" i="32"/>
  <c r="AY3" i="32" s="1"/>
  <c r="Z3" i="32"/>
  <c r="AZ3" i="32" s="1"/>
  <c r="S3" i="32"/>
  <c r="AE3" i="32" a="1"/>
  <c r="AE3" i="32" s="1"/>
  <c r="A16" i="32"/>
  <c r="D16" i="32"/>
  <c r="A113" i="32"/>
  <c r="D113" i="32"/>
  <c r="AH61" i="32"/>
  <c r="F61" i="32"/>
  <c r="G61" i="32" s="1"/>
  <c r="F53" i="32"/>
  <c r="G53" i="32" s="1"/>
  <c r="AH53" i="32"/>
  <c r="W5" i="32"/>
  <c r="AA5" i="32"/>
  <c r="AE5" i="32" a="1"/>
  <c r="AE5" i="32" s="1"/>
  <c r="Z5" i="32"/>
  <c r="AZ5" i="32" s="1"/>
  <c r="AE35" i="32" a="1"/>
  <c r="AE35" i="32" s="1"/>
  <c r="Q59" i="32"/>
  <c r="BA59" i="32" s="1"/>
  <c r="U35" i="32"/>
  <c r="Z51" i="32"/>
  <c r="AZ51" i="32" s="1"/>
  <c r="U51" i="32"/>
  <c r="AU51" i="32"/>
  <c r="Y51" i="32"/>
  <c r="W51" i="32"/>
  <c r="Q29" i="32"/>
  <c r="BA29" i="32" s="1"/>
  <c r="P29" i="32"/>
  <c r="W35" i="32"/>
  <c r="Q50" i="32"/>
  <c r="BA50" i="32" s="1"/>
  <c r="A68" i="32"/>
  <c r="D68" i="32"/>
  <c r="W18" i="32"/>
  <c r="AA18" i="32"/>
  <c r="AE18" i="32" a="1"/>
  <c r="AE18" i="32" s="1"/>
  <c r="Y18" i="32"/>
  <c r="V18" i="32"/>
  <c r="AY18" i="32" s="1"/>
  <c r="P18" i="32"/>
  <c r="U18" i="32"/>
  <c r="Z18" i="32"/>
  <c r="AZ18" i="32" s="1"/>
  <c r="AU5" i="32"/>
  <c r="AE4" i="32" a="1"/>
  <c r="AE4" i="32"/>
  <c r="D66" i="32"/>
  <c r="A66" i="32"/>
  <c r="D4" i="32"/>
  <c r="A4" i="32"/>
  <c r="U5" i="32"/>
  <c r="AS91" i="32"/>
  <c r="AF91" i="32" s="1"/>
  <c r="V91" i="32"/>
  <c r="AY91" i="32" s="1"/>
  <c r="Y91" i="32"/>
  <c r="AB91" i="32"/>
  <c r="P91" i="32"/>
  <c r="AA91" i="32"/>
  <c r="U91" i="32"/>
  <c r="Q91" i="32"/>
  <c r="BA91" i="32" s="1"/>
  <c r="S91" i="32"/>
  <c r="W91" i="32"/>
  <c r="N38" i="32"/>
  <c r="V73" i="32"/>
  <c r="AY73" i="32" s="1"/>
  <c r="R73" i="32"/>
  <c r="Q73" i="32"/>
  <c r="BA73" i="32" s="1"/>
  <c r="BB73" i="32" s="1"/>
  <c r="D77" i="32"/>
  <c r="F46" i="32"/>
  <c r="G46" i="32" s="1"/>
  <c r="AU45" i="32"/>
  <c r="AG44" i="32"/>
  <c r="N105" i="32"/>
  <c r="L105" i="32"/>
  <c r="A75" i="32"/>
  <c r="F111" i="32"/>
  <c r="G111" i="32" s="1"/>
  <c r="U111" i="32" s="1"/>
  <c r="M52" i="32"/>
  <c r="D110" i="32"/>
  <c r="AH5" i="32"/>
  <c r="L51" i="32"/>
  <c r="N24" i="32"/>
  <c r="N88" i="32"/>
  <c r="F41" i="32"/>
  <c r="G41" i="32" s="1"/>
  <c r="AH41" i="32"/>
  <c r="F11" i="32"/>
  <c r="G11" i="32" s="1"/>
  <c r="N101" i="32"/>
  <c r="M101" i="32"/>
  <c r="M93" i="32"/>
  <c r="L101" i="32"/>
  <c r="N100" i="32"/>
  <c r="L100" i="32"/>
  <c r="N85" i="32"/>
  <c r="M85" i="32"/>
  <c r="L85" i="32"/>
  <c r="N34" i="32"/>
  <c r="N123" i="32"/>
  <c r="M26" i="32"/>
  <c r="AG26" i="32" s="1"/>
  <c r="M53" i="32"/>
  <c r="A108" i="32"/>
  <c r="U15" i="31"/>
  <c r="R15" i="31"/>
  <c r="S63" i="31"/>
  <c r="Y63" i="31"/>
  <c r="W15" i="31"/>
  <c r="AB15" i="31"/>
  <c r="M23" i="31"/>
  <c r="N23" i="31"/>
  <c r="N29" i="31"/>
  <c r="M29" i="31"/>
  <c r="AU15" i="31"/>
  <c r="N129" i="31"/>
  <c r="Y15" i="31"/>
  <c r="D113" i="31"/>
  <c r="A113" i="31"/>
  <c r="AU6" i="31"/>
  <c r="P6" i="31"/>
  <c r="Y6" i="31"/>
  <c r="Z6" i="31"/>
  <c r="AZ6" i="31" s="1"/>
  <c r="W6" i="31"/>
  <c r="AA6" i="31"/>
  <c r="S6" i="31"/>
  <c r="V6" i="31"/>
  <c r="AY6" i="31" s="1"/>
  <c r="R6" i="31"/>
  <c r="M40" i="31"/>
  <c r="AG40" i="31" s="1"/>
  <c r="N40" i="31"/>
  <c r="L40" i="31"/>
  <c r="F52" i="31"/>
  <c r="G52" i="31" s="1"/>
  <c r="AH15" i="31"/>
  <c r="L65" i="31"/>
  <c r="M65" i="31"/>
  <c r="S15" i="31"/>
  <c r="P15" i="31"/>
  <c r="V15" i="31"/>
  <c r="AY15" i="31" s="1"/>
  <c r="Z15" i="31"/>
  <c r="AZ15" i="31" s="1"/>
  <c r="V54" i="31"/>
  <c r="AY54" i="31" s="1"/>
  <c r="AB54" i="31"/>
  <c r="S54" i="31"/>
  <c r="AU14" i="31"/>
  <c r="P14" i="31"/>
  <c r="Z14" i="31"/>
  <c r="AZ14" i="31" s="1"/>
  <c r="W14" i="31"/>
  <c r="AE14" i="31" a="1"/>
  <c r="AE14" i="31" s="1"/>
  <c r="R14" i="31"/>
  <c r="Y14" i="31"/>
  <c r="Q14" i="31"/>
  <c r="BA14" i="31" s="1"/>
  <c r="BB14" i="31" s="1"/>
  <c r="AB14" i="31"/>
  <c r="U14" i="31"/>
  <c r="S14" i="31"/>
  <c r="M95" i="31"/>
  <c r="F79" i="31"/>
  <c r="G79" i="31" s="1"/>
  <c r="A44" i="31"/>
  <c r="A51" i="31"/>
  <c r="M81" i="31"/>
  <c r="L73" i="31"/>
  <c r="N73" i="31"/>
  <c r="L95" i="31"/>
  <c r="N68" i="31"/>
  <c r="Y68" i="31"/>
  <c r="N7" i="31"/>
  <c r="L7" i="31"/>
  <c r="AS68" i="31"/>
  <c r="AF68" i="31" s="1"/>
  <c r="U68" i="31"/>
  <c r="F20" i="31"/>
  <c r="G20" i="31" s="1"/>
  <c r="AB28" i="31"/>
  <c r="AS85" i="31"/>
  <c r="AF85" i="31" s="1"/>
  <c r="F87" i="31"/>
  <c r="G87" i="31" s="1"/>
  <c r="L68" i="31"/>
  <c r="M100" i="31"/>
  <c r="N100" i="31"/>
  <c r="R85" i="31"/>
  <c r="L41" i="31"/>
  <c r="L100" i="31"/>
  <c r="F40" i="31"/>
  <c r="G40" i="31" s="1"/>
  <c r="M124" i="31"/>
  <c r="L124" i="31"/>
  <c r="N124" i="31"/>
  <c r="M116" i="31"/>
  <c r="L116" i="31"/>
  <c r="N116" i="31"/>
  <c r="N9" i="31"/>
  <c r="M9" i="31"/>
  <c r="L9" i="31"/>
  <c r="L103" i="31"/>
  <c r="M103" i="31"/>
  <c r="M41" i="31"/>
  <c r="AG41" i="31" s="1"/>
  <c r="Y28" i="31"/>
  <c r="A3" i="31"/>
  <c r="D3" i="31"/>
  <c r="D17" i="31"/>
  <c r="A17" i="31"/>
  <c r="Q85" i="31"/>
  <c r="BA85" i="31" s="1"/>
  <c r="L3" i="31"/>
  <c r="U22" i="31"/>
  <c r="N22" i="31"/>
  <c r="AB22" i="31"/>
  <c r="N111" i="31"/>
  <c r="F25" i="31"/>
  <c r="G25" i="31" s="1"/>
  <c r="D83" i="30"/>
  <c r="D63" i="30"/>
  <c r="A63" i="30"/>
  <c r="A124" i="30"/>
  <c r="D42" i="30"/>
  <c r="A42" i="30"/>
  <c r="AA81" i="30"/>
  <c r="D116" i="30"/>
  <c r="A116" i="30"/>
  <c r="A117" i="30"/>
  <c r="A120" i="30"/>
  <c r="D58" i="30"/>
  <c r="M112" i="30"/>
  <c r="N112" i="30"/>
  <c r="N90" i="30"/>
  <c r="L90" i="30"/>
  <c r="A126" i="30"/>
  <c r="A128" i="30"/>
  <c r="R123" i="30"/>
  <c r="P123" i="30"/>
  <c r="Y26" i="30"/>
  <c r="L70" i="30"/>
  <c r="AH41" i="30"/>
  <c r="AH55" i="30"/>
  <c r="F55" i="30"/>
  <c r="G55" i="30" s="1"/>
  <c r="F62" i="30"/>
  <c r="G62" i="30" s="1"/>
  <c r="AH62" i="30"/>
  <c r="A9" i="30"/>
  <c r="N8" i="30"/>
  <c r="M8" i="30"/>
  <c r="D15" i="30"/>
  <c r="AG30" i="30"/>
  <c r="M88" i="30"/>
  <c r="N22" i="30"/>
  <c r="M22" i="30"/>
  <c r="L22" i="30"/>
  <c r="N111" i="30"/>
  <c r="AH20" i="30"/>
  <c r="AH14" i="30"/>
  <c r="A50" i="30"/>
  <c r="AH49" i="30"/>
  <c r="R70" i="28"/>
  <c r="P70" i="28"/>
  <c r="P37" i="28"/>
  <c r="AU37" i="28"/>
  <c r="N44" i="28"/>
  <c r="M44" i="28"/>
  <c r="L44" i="28"/>
  <c r="L33" i="28"/>
  <c r="N20" i="28"/>
  <c r="L20" i="28"/>
  <c r="L14" i="28"/>
  <c r="R29" i="28"/>
  <c r="D58" i="28"/>
  <c r="R102" i="28"/>
  <c r="Q102" i="28"/>
  <c r="BA102" i="28" s="1"/>
  <c r="S102" i="28"/>
  <c r="S124" i="28"/>
  <c r="AE124" i="28" a="1"/>
  <c r="AE124" i="28" s="1"/>
  <c r="R39" i="28"/>
  <c r="R10" i="28"/>
  <c r="F101" i="28"/>
  <c r="G101" i="28" s="1"/>
  <c r="D40" i="28"/>
  <c r="L89" i="28"/>
  <c r="L68" i="28"/>
  <c r="N68" i="28"/>
  <c r="N6" i="28"/>
  <c r="Z39" i="28"/>
  <c r="AZ39" i="28" s="1"/>
  <c r="D59" i="28"/>
  <c r="A59" i="28"/>
  <c r="A32" i="28"/>
  <c r="F32" i="28"/>
  <c r="G32" i="28" s="1"/>
  <c r="D31" i="28"/>
  <c r="L82" i="28"/>
  <c r="F45" i="28"/>
  <c r="G45" i="28" s="1"/>
  <c r="AA45" i="28" s="1"/>
  <c r="M108" i="28"/>
  <c r="N108" i="28"/>
  <c r="AH53" i="28"/>
  <c r="AH11" i="28"/>
  <c r="A71" i="28"/>
  <c r="AU47" i="28"/>
  <c r="V10" i="28"/>
  <c r="AY10" i="28" s="1"/>
  <c r="Z10" i="28"/>
  <c r="AZ10" i="28" s="1"/>
  <c r="D64" i="28"/>
  <c r="A64" i="28"/>
  <c r="D10" i="28"/>
  <c r="A10" i="28"/>
  <c r="BC10" i="28" s="1"/>
  <c r="M106" i="28"/>
  <c r="N106" i="28"/>
  <c r="N98" i="28"/>
  <c r="M98" i="28"/>
  <c r="L98" i="28"/>
  <c r="M121" i="28"/>
  <c r="L125" i="28"/>
  <c r="M125" i="28"/>
  <c r="F94" i="28"/>
  <c r="G94" i="28" s="1"/>
  <c r="F63" i="28"/>
  <c r="G63" i="28" s="1"/>
  <c r="AU63" i="28" s="1"/>
  <c r="A7" i="28"/>
  <c r="D7" i="28"/>
  <c r="F2" i="28"/>
  <c r="G2" i="28" s="1"/>
  <c r="Y2" i="28" s="1"/>
  <c r="N46" i="28"/>
  <c r="AU48" i="28"/>
  <c r="N51" i="28"/>
  <c r="M51" i="28"/>
  <c r="N11" i="28"/>
  <c r="M107" i="28"/>
  <c r="N107" i="28"/>
  <c r="M53" i="12"/>
  <c r="L53" i="12"/>
  <c r="A10" i="12"/>
  <c r="BC10" i="12" s="1"/>
  <c r="A6" i="12"/>
  <c r="D6" i="12"/>
  <c r="A106" i="12"/>
  <c r="BC106" i="12" s="1"/>
  <c r="D106" i="12"/>
  <c r="M62" i="12"/>
  <c r="N45" i="12"/>
  <c r="L39" i="12"/>
  <c r="N39" i="12"/>
  <c r="D72" i="12"/>
  <c r="A72" i="12"/>
  <c r="M69" i="12"/>
  <c r="F110" i="12"/>
  <c r="G110" i="12" s="1"/>
  <c r="A98" i="12"/>
  <c r="BC98" i="12" s="1"/>
  <c r="D98" i="12"/>
  <c r="N108" i="12"/>
  <c r="L73" i="12"/>
  <c r="L16" i="12"/>
  <c r="N37" i="12"/>
  <c r="L15" i="12"/>
  <c r="AH9" i="12"/>
  <c r="D12" i="47"/>
  <c r="A12" i="47"/>
  <c r="AB118" i="47"/>
  <c r="Y36" i="47"/>
  <c r="R36" i="47"/>
  <c r="D7" i="45"/>
  <c r="A7" i="45"/>
  <c r="D61" i="45"/>
  <c r="A61" i="45"/>
  <c r="AA7" i="45"/>
  <c r="D33" i="45"/>
  <c r="A33" i="45"/>
  <c r="A51" i="44"/>
  <c r="D51" i="44"/>
  <c r="A11" i="44"/>
  <c r="D11" i="44"/>
  <c r="A31" i="44"/>
  <c r="D31" i="44"/>
  <c r="A60" i="44"/>
  <c r="D60" i="44"/>
  <c r="A38" i="44"/>
  <c r="D38" i="44"/>
  <c r="A60" i="43"/>
  <c r="D60" i="43"/>
  <c r="A5" i="43"/>
  <c r="D5" i="43"/>
  <c r="D29" i="43"/>
  <c r="A29" i="43"/>
  <c r="D52" i="43"/>
  <c r="A52" i="43"/>
  <c r="D13" i="43"/>
  <c r="A13" i="43"/>
  <c r="A37" i="43"/>
  <c r="D37" i="43"/>
  <c r="D45" i="43"/>
  <c r="A45" i="43"/>
  <c r="D93" i="42"/>
  <c r="A93" i="42"/>
  <c r="U35" i="42"/>
  <c r="AB35" i="42"/>
  <c r="Z35" i="42"/>
  <c r="AZ35" i="42" s="1"/>
  <c r="P35" i="42"/>
  <c r="D94" i="42"/>
  <c r="A94" i="42"/>
  <c r="P36" i="42"/>
  <c r="AE36" i="42" a="1"/>
  <c r="AE36" i="42" s="1"/>
  <c r="AB36" i="42"/>
  <c r="D36" i="42"/>
  <c r="A36" i="42"/>
  <c r="D123" i="42"/>
  <c r="A123" i="42"/>
  <c r="D60" i="42"/>
  <c r="A60" i="42"/>
  <c r="A59" i="42"/>
  <c r="D59" i="42"/>
  <c r="D124" i="42"/>
  <c r="A124" i="42"/>
  <c r="A12" i="42"/>
  <c r="D12" i="42"/>
  <c r="AE46" i="41" a="1"/>
  <c r="AE46" i="41" s="1"/>
  <c r="D30" i="41"/>
  <c r="A30" i="41"/>
  <c r="A46" i="41"/>
  <c r="D54" i="41"/>
  <c r="A54" i="41"/>
  <c r="D14" i="41"/>
  <c r="A14" i="41"/>
  <c r="D38" i="41"/>
  <c r="A38" i="41"/>
  <c r="A22" i="41"/>
  <c r="D22" i="41"/>
  <c r="A62" i="41"/>
  <c r="D62" i="41"/>
  <c r="Z22" i="41"/>
  <c r="AZ22" i="41" s="1"/>
  <c r="D127" i="41"/>
  <c r="A127" i="41"/>
  <c r="D6" i="41"/>
  <c r="A6" i="41"/>
  <c r="D73" i="41"/>
  <c r="A73" i="41"/>
  <c r="A60" i="40"/>
  <c r="D60" i="40"/>
  <c r="D4" i="40"/>
  <c r="A4" i="40"/>
  <c r="A108" i="40"/>
  <c r="D108" i="40"/>
  <c r="A12" i="40"/>
  <c r="D12" i="40"/>
  <c r="A52" i="40"/>
  <c r="D52" i="40"/>
  <c r="A44" i="40"/>
  <c r="D44" i="40"/>
  <c r="AU36" i="40"/>
  <c r="Z36" i="40"/>
  <c r="AZ36" i="40" s="1"/>
  <c r="D20" i="40"/>
  <c r="A20" i="40"/>
  <c r="D36" i="40"/>
  <c r="A36" i="40"/>
  <c r="D63" i="39"/>
  <c r="A63" i="39"/>
  <c r="D115" i="39"/>
  <c r="A115" i="39"/>
  <c r="A23" i="39"/>
  <c r="D23" i="39"/>
  <c r="D39" i="39"/>
  <c r="A39" i="39"/>
  <c r="A25" i="38"/>
  <c r="D25" i="38"/>
  <c r="A41" i="38"/>
  <c r="D41" i="38"/>
  <c r="Q49" i="38"/>
  <c r="BA49" i="38" s="1"/>
  <c r="AA49" i="38"/>
  <c r="AU49" i="38"/>
  <c r="V49" i="38"/>
  <c r="AY49" i="38" s="1"/>
  <c r="W49" i="38"/>
  <c r="A65" i="38"/>
  <c r="A9" i="38"/>
  <c r="D9" i="38"/>
  <c r="A33" i="38"/>
  <c r="D33" i="38"/>
  <c r="A17" i="38"/>
  <c r="D17" i="38"/>
  <c r="D49" i="38"/>
  <c r="A49" i="38"/>
  <c r="D127" i="38"/>
  <c r="A127" i="38"/>
  <c r="V33" i="38"/>
  <c r="AY33" i="38" s="1"/>
  <c r="Y33" i="38"/>
  <c r="D57" i="38"/>
  <c r="A57" i="38"/>
  <c r="A104" i="37"/>
  <c r="D104" i="37"/>
  <c r="A43" i="37"/>
  <c r="D43" i="37"/>
  <c r="D123" i="37"/>
  <c r="A123" i="37"/>
  <c r="A28" i="37"/>
  <c r="D28" i="37"/>
  <c r="A50" i="37"/>
  <c r="D50" i="37"/>
  <c r="A37" i="37"/>
  <c r="D37" i="37"/>
  <c r="A69" i="37"/>
  <c r="D69" i="37"/>
  <c r="D38" i="36"/>
  <c r="A38" i="36"/>
  <c r="D78" i="36"/>
  <c r="A78" i="36"/>
  <c r="A109" i="36"/>
  <c r="D109" i="36"/>
  <c r="A9" i="36"/>
  <c r="D9" i="36"/>
  <c r="A24" i="36"/>
  <c r="A31" i="36"/>
  <c r="D31" i="36"/>
  <c r="D32" i="36"/>
  <c r="A32" i="36"/>
  <c r="A113" i="36"/>
  <c r="D113" i="36"/>
  <c r="D107" i="36"/>
  <c r="A107" i="36"/>
  <c r="AU31" i="36"/>
  <c r="A48" i="36"/>
  <c r="D48" i="36"/>
  <c r="R107" i="36"/>
  <c r="D61" i="36"/>
  <c r="A61" i="36"/>
  <c r="R61" i="36"/>
  <c r="AA61" i="36"/>
  <c r="Y61" i="36"/>
  <c r="U61" i="36"/>
  <c r="D24" i="35"/>
  <c r="A24" i="35"/>
  <c r="D9" i="35"/>
  <c r="A9" i="35"/>
  <c r="D15" i="35"/>
  <c r="A15" i="35"/>
  <c r="A10" i="35"/>
  <c r="D10" i="35"/>
  <c r="D57" i="35"/>
  <c r="A57" i="35"/>
  <c r="D60" i="35"/>
  <c r="A60" i="35"/>
  <c r="D115" i="35"/>
  <c r="A115" i="35"/>
  <c r="A65" i="35"/>
  <c r="D65" i="35"/>
  <c r="D44" i="35"/>
  <c r="A44" i="35"/>
  <c r="D37" i="35"/>
  <c r="A37" i="35"/>
  <c r="AB65" i="35"/>
  <c r="D58" i="34"/>
  <c r="A58" i="34"/>
  <c r="D28" i="34"/>
  <c r="A28" i="34"/>
  <c r="D12" i="34"/>
  <c r="A12" i="34"/>
  <c r="D16" i="34"/>
  <c r="A16" i="34"/>
  <c r="R40" i="34"/>
  <c r="P40" i="34"/>
  <c r="A94" i="34"/>
  <c r="D94" i="34"/>
  <c r="D40" i="34"/>
  <c r="A40" i="34"/>
  <c r="A34" i="34"/>
  <c r="D34" i="34"/>
  <c r="D89" i="34"/>
  <c r="A89" i="34"/>
  <c r="D127" i="34"/>
  <c r="A127" i="34"/>
  <c r="P127" i="34"/>
  <c r="D32" i="34"/>
  <c r="A32" i="34"/>
  <c r="A36" i="34"/>
  <c r="D36" i="34"/>
  <c r="D123" i="34"/>
  <c r="A123" i="34"/>
  <c r="A10" i="33"/>
  <c r="D10" i="33"/>
  <c r="A53" i="33"/>
  <c r="D53" i="33"/>
  <c r="D65" i="33"/>
  <c r="A65" i="33"/>
  <c r="A30" i="33"/>
  <c r="D30" i="33"/>
  <c r="A103" i="33"/>
  <c r="D103" i="33"/>
  <c r="D5" i="33"/>
  <c r="A5" i="33"/>
  <c r="D59" i="33"/>
  <c r="A59" i="33"/>
  <c r="D54" i="33"/>
  <c r="A54" i="33"/>
  <c r="A12" i="32"/>
  <c r="D12" i="32"/>
  <c r="A46" i="32"/>
  <c r="D46" i="32"/>
  <c r="D40" i="32"/>
  <c r="A40" i="32"/>
  <c r="Y11" i="32"/>
  <c r="AB11" i="32"/>
  <c r="V11" i="32"/>
  <c r="AY11" i="32" s="1"/>
  <c r="AU11" i="32"/>
  <c r="Q11" i="32"/>
  <c r="BA11" i="32" s="1"/>
  <c r="P11" i="32"/>
  <c r="D54" i="32"/>
  <c r="A54" i="32"/>
  <c r="A61" i="32"/>
  <c r="D61" i="32"/>
  <c r="D47" i="32"/>
  <c r="A47" i="32"/>
  <c r="S61" i="32"/>
  <c r="D111" i="32"/>
  <c r="A111" i="32"/>
  <c r="Q111" i="32"/>
  <c r="BA111" i="32" s="1"/>
  <c r="D5" i="32"/>
  <c r="A5" i="32"/>
  <c r="AU20" i="31"/>
  <c r="P20" i="31"/>
  <c r="D52" i="31"/>
  <c r="A52" i="31"/>
  <c r="D87" i="31"/>
  <c r="A87" i="31"/>
  <c r="D21" i="31"/>
  <c r="A21" i="31"/>
  <c r="D59" i="31"/>
  <c r="A59" i="31"/>
  <c r="A15" i="31"/>
  <c r="D15" i="31"/>
  <c r="D20" i="31"/>
  <c r="A20" i="31"/>
  <c r="A56" i="30"/>
  <c r="D56" i="30"/>
  <c r="D62" i="30"/>
  <c r="A62" i="30"/>
  <c r="D48" i="30"/>
  <c r="A48" i="30"/>
  <c r="D95" i="30"/>
  <c r="A95" i="30"/>
  <c r="A20" i="30"/>
  <c r="D20" i="30"/>
  <c r="A21" i="30"/>
  <c r="D21" i="30"/>
  <c r="D89" i="30"/>
  <c r="A89" i="30"/>
  <c r="D41" i="30"/>
  <c r="A41" i="30"/>
  <c r="A26" i="28"/>
  <c r="BC26" i="28" s="1"/>
  <c r="D26" i="28"/>
  <c r="D67" i="28"/>
  <c r="A67" i="28"/>
  <c r="A21" i="28"/>
  <c r="D21" i="28"/>
  <c r="D22" i="28"/>
  <c r="A22" i="28"/>
  <c r="D11" i="28"/>
  <c r="A11" i="28"/>
  <c r="W32" i="28"/>
  <c r="Z32" i="28"/>
  <c r="AZ32" i="28" s="1"/>
  <c r="A14" i="28"/>
  <c r="D14" i="28"/>
  <c r="D2" i="28"/>
  <c r="A2" i="28"/>
  <c r="BC2" i="28" s="1"/>
  <c r="D94" i="28"/>
  <c r="A94" i="28"/>
  <c r="A40" i="28"/>
  <c r="A95" i="28"/>
  <c r="D95" i="28"/>
  <c r="D41" i="28"/>
  <c r="A41" i="28"/>
  <c r="D98" i="28"/>
  <c r="A98" i="28"/>
  <c r="BC98" i="28" s="1"/>
  <c r="D72" i="28"/>
  <c r="A72" i="28"/>
  <c r="D25" i="28"/>
  <c r="A25" i="28"/>
  <c r="D53" i="28"/>
  <c r="A53" i="28"/>
  <c r="A101" i="28"/>
  <c r="D101" i="28"/>
  <c r="A45" i="28"/>
  <c r="D45" i="28"/>
  <c r="A66" i="12"/>
  <c r="BC66" i="12" s="1"/>
  <c r="D66" i="12"/>
  <c r="A74" i="12"/>
  <c r="BC74" i="12" s="1"/>
  <c r="D74" i="12"/>
  <c r="A35" i="12"/>
  <c r="D35" i="12"/>
  <c r="A110" i="12"/>
  <c r="D110" i="12"/>
  <c r="A78" i="12"/>
  <c r="D78" i="12"/>
  <c r="D39" i="12"/>
  <c r="A39" i="12"/>
  <c r="AA2" i="28"/>
  <c r="AB2" i="28"/>
  <c r="AU15" i="59"/>
  <c r="N47" i="59"/>
  <c r="L47" i="59"/>
  <c r="P31" i="59"/>
  <c r="Q90" i="59"/>
  <c r="BA90" i="59" s="1"/>
  <c r="V90" i="59"/>
  <c r="AY90" i="59" s="1"/>
  <c r="L91" i="59"/>
  <c r="N91" i="59"/>
  <c r="W77" i="59"/>
  <c r="U77" i="59"/>
  <c r="AE77" i="59" a="1"/>
  <c r="AE77" i="59" s="1"/>
  <c r="D63" i="59"/>
  <c r="A119" i="59"/>
  <c r="P20" i="59"/>
  <c r="L98" i="59"/>
  <c r="N98" i="59"/>
  <c r="AH27" i="59"/>
  <c r="L19" i="59"/>
  <c r="L35" i="59"/>
  <c r="M35" i="59"/>
  <c r="N35" i="59"/>
  <c r="N39" i="59"/>
  <c r="N13" i="59"/>
  <c r="M13" i="59"/>
  <c r="L13" i="59"/>
  <c r="S20" i="59"/>
  <c r="AA20" i="59"/>
  <c r="L20" i="59"/>
  <c r="N20" i="59"/>
  <c r="L69" i="59"/>
  <c r="N69" i="59"/>
  <c r="M69" i="59"/>
  <c r="F48" i="59"/>
  <c r="G48" i="59" s="1"/>
  <c r="N11" i="59"/>
  <c r="M11" i="59"/>
  <c r="L11" i="59"/>
  <c r="N3" i="59"/>
  <c r="L3" i="59"/>
  <c r="N119" i="59"/>
  <c r="L119" i="59"/>
  <c r="D55" i="59"/>
  <c r="A55" i="59"/>
  <c r="M119" i="59"/>
  <c r="AG69" i="59"/>
  <c r="F69" i="59"/>
  <c r="G69" i="59" s="1"/>
  <c r="AA69" i="59" s="1"/>
  <c r="AG62" i="59"/>
  <c r="AH62" i="59"/>
  <c r="N34" i="59"/>
  <c r="L34" i="59"/>
  <c r="L26" i="59"/>
  <c r="M26" i="59"/>
  <c r="N26" i="59"/>
  <c r="A47" i="59"/>
  <c r="D47" i="59"/>
  <c r="A23" i="59"/>
  <c r="D23" i="59"/>
  <c r="A31" i="59"/>
  <c r="A79" i="59"/>
  <c r="M5" i="59"/>
  <c r="L5" i="59"/>
  <c r="M87" i="59"/>
  <c r="L87" i="59"/>
  <c r="AG55" i="59"/>
  <c r="D11" i="59"/>
  <c r="A11" i="59"/>
  <c r="D60" i="59"/>
  <c r="A60" i="59"/>
  <c r="D52" i="59"/>
  <c r="A52" i="59"/>
  <c r="A44" i="59"/>
  <c r="D44" i="59"/>
  <c r="D12" i="59"/>
  <c r="A12" i="59"/>
  <c r="F55" i="59"/>
  <c r="G55" i="59" s="1"/>
  <c r="P70" i="59"/>
  <c r="AA70" i="59"/>
  <c r="N24" i="59"/>
  <c r="AG4" i="59"/>
  <c r="L55" i="59"/>
  <c r="R15" i="59"/>
  <c r="W15" i="59"/>
  <c r="AA15" i="59"/>
  <c r="AE15" i="59" a="1"/>
  <c r="AE15" i="59" s="1"/>
  <c r="Q15" i="59"/>
  <c r="BA15" i="59" s="1"/>
  <c r="BB15" i="59" s="1"/>
  <c r="Y15" i="59"/>
  <c r="U15" i="59"/>
  <c r="P15" i="59"/>
  <c r="S15" i="59"/>
  <c r="S120" i="59"/>
  <c r="U120" i="59"/>
  <c r="Y107" i="59"/>
  <c r="V107" i="59"/>
  <c r="AY107" i="59" s="1"/>
  <c r="W107" i="59"/>
  <c r="AB107" i="59"/>
  <c r="U107" i="59"/>
  <c r="AA107" i="59"/>
  <c r="AE107" i="59" a="1"/>
  <c r="AE107" i="59" s="1"/>
  <c r="Y77" i="59"/>
  <c r="AB77" i="59"/>
  <c r="AA77" i="59"/>
  <c r="Z77" i="59"/>
  <c r="AZ77" i="59" s="1"/>
  <c r="W81" i="59"/>
  <c r="AH29" i="59"/>
  <c r="M51" i="59"/>
  <c r="AG51" i="59" s="1"/>
  <c r="L51" i="59"/>
  <c r="N51" i="59"/>
  <c r="N44" i="59"/>
  <c r="M44" i="59"/>
  <c r="L44" i="59"/>
  <c r="D57" i="59"/>
  <c r="AG20" i="59"/>
  <c r="M80" i="59"/>
  <c r="L23" i="59"/>
  <c r="N23" i="59"/>
  <c r="M23" i="59"/>
  <c r="AG23" i="59" s="1"/>
  <c r="M106" i="59"/>
  <c r="N106" i="59"/>
  <c r="L106" i="59"/>
  <c r="F35" i="59"/>
  <c r="G35" i="59" s="1"/>
  <c r="AH35" i="59"/>
  <c r="N37" i="59"/>
  <c r="R2" i="59"/>
  <c r="P2" i="59"/>
  <c r="N28" i="59"/>
  <c r="L28" i="59"/>
  <c r="Z36" i="59"/>
  <c r="AZ36" i="59" s="1"/>
  <c r="N114" i="59"/>
  <c r="V122" i="59"/>
  <c r="AY122" i="59" s="1"/>
  <c r="AE122" i="59" a="1"/>
  <c r="AE122" i="59" s="1"/>
  <c r="U122" i="59"/>
  <c r="Y122" i="59"/>
  <c r="F56" i="59"/>
  <c r="G56" i="59" s="1"/>
  <c r="M100" i="59"/>
  <c r="R8" i="59"/>
  <c r="AA31" i="59"/>
  <c r="Y8" i="59"/>
  <c r="AG68" i="59"/>
  <c r="F68" i="59"/>
  <c r="G68" i="59" s="1"/>
  <c r="S68" i="59" s="1"/>
  <c r="L30" i="59"/>
  <c r="N30" i="59"/>
  <c r="M15" i="59"/>
  <c r="N15" i="59"/>
  <c r="N7" i="59"/>
  <c r="L7" i="59"/>
  <c r="M7" i="59"/>
  <c r="AG7" i="59" s="1"/>
  <c r="AG63" i="59"/>
  <c r="N27" i="59"/>
  <c r="N31" i="59"/>
  <c r="M54" i="59"/>
  <c r="AG54" i="59" s="1"/>
  <c r="L79" i="59"/>
  <c r="L83" i="59"/>
  <c r="M128" i="59"/>
  <c r="L54" i="59"/>
  <c r="M79" i="59"/>
  <c r="A114" i="59"/>
  <c r="A95" i="59"/>
  <c r="D98" i="59"/>
  <c r="D103" i="59"/>
  <c r="A126" i="59"/>
  <c r="A71" i="59"/>
  <c r="A90" i="59"/>
  <c r="D101" i="59"/>
  <c r="D94" i="59"/>
  <c r="A99" i="59"/>
  <c r="A67" i="59"/>
  <c r="A125" i="59"/>
  <c r="D69" i="59"/>
  <c r="D123" i="59"/>
  <c r="A123" i="59"/>
  <c r="A69" i="59"/>
  <c r="A101" i="59"/>
  <c r="A94" i="59"/>
  <c r="D99" i="59"/>
  <c r="A103" i="59"/>
  <c r="D92" i="59"/>
  <c r="A98" i="59"/>
  <c r="D95" i="59"/>
  <c r="A96" i="59"/>
  <c r="A122" i="59"/>
  <c r="D125" i="59"/>
  <c r="D124" i="59"/>
  <c r="A124" i="59"/>
  <c r="A72" i="59"/>
  <c r="D90" i="59"/>
  <c r="D126" i="59"/>
  <c r="D67" i="59"/>
  <c r="D71" i="59"/>
  <c r="D100" i="59"/>
  <c r="A100" i="59"/>
  <c r="D70" i="59"/>
  <c r="A70" i="59"/>
  <c r="D102" i="59"/>
  <c r="A102" i="59"/>
  <c r="D91" i="59"/>
  <c r="A91" i="59"/>
  <c r="A93" i="59"/>
  <c r="D93" i="59"/>
  <c r="A68" i="59"/>
  <c r="D68" i="59"/>
  <c r="A92" i="59"/>
  <c r="A128" i="59"/>
  <c r="A127" i="59"/>
  <c r="D127" i="59"/>
  <c r="D72" i="59"/>
  <c r="D122" i="59"/>
  <c r="BD2" i="28" l="1" a="1"/>
  <c r="BD2" i="28" s="1"/>
  <c r="AX2" i="12"/>
  <c r="F2" i="12"/>
  <c r="G2" i="12" s="1"/>
  <c r="N69" i="12"/>
  <c r="AG27" i="12"/>
  <c r="AH24" i="12"/>
  <c r="N126" i="12"/>
  <c r="F66" i="12"/>
  <c r="G66" i="12" s="1"/>
  <c r="F78" i="12"/>
  <c r="G78" i="12" s="1"/>
  <c r="AH6" i="12"/>
  <c r="M62" i="57"/>
  <c r="N62" i="57"/>
  <c r="L62" i="57"/>
  <c r="W2" i="57"/>
  <c r="AA2" i="57"/>
  <c r="L124" i="57"/>
  <c r="BD125" i="57" s="1" a="1"/>
  <c r="BD125" i="57" s="1"/>
  <c r="N124" i="57"/>
  <c r="N37" i="57"/>
  <c r="M37" i="57"/>
  <c r="L37" i="57"/>
  <c r="U70" i="57"/>
  <c r="Z70" i="57"/>
  <c r="AZ70" i="57" s="1"/>
  <c r="L70" i="57"/>
  <c r="Y18" i="57"/>
  <c r="AA18" i="57"/>
  <c r="AU18" i="57"/>
  <c r="P18" i="57"/>
  <c r="V18" i="57"/>
  <c r="AY18" i="57" s="1"/>
  <c r="N30" i="57"/>
  <c r="M30" i="57"/>
  <c r="L30" i="57"/>
  <c r="L126" i="57"/>
  <c r="BD129" i="57" s="1" a="1"/>
  <c r="BD129" i="57" s="1"/>
  <c r="N117" i="57"/>
  <c r="U44" i="57"/>
  <c r="AU36" i="57"/>
  <c r="Y49" i="57"/>
  <c r="V117" i="57"/>
  <c r="AY117" i="57" s="1"/>
  <c r="P9" i="57"/>
  <c r="U75" i="57"/>
  <c r="U17" i="57"/>
  <c r="V101" i="57"/>
  <c r="AY101" i="57" s="1"/>
  <c r="BB101" i="57" s="1"/>
  <c r="M126" i="57"/>
  <c r="R93" i="57"/>
  <c r="Z85" i="57"/>
  <c r="AZ85" i="57" s="1"/>
  <c r="N93" i="57"/>
  <c r="N61" i="57"/>
  <c r="R70" i="57"/>
  <c r="AH29" i="57"/>
  <c r="AE63" i="57" a="1"/>
  <c r="AE63" i="57" s="1"/>
  <c r="M5" i="57"/>
  <c r="P40" i="57"/>
  <c r="N14" i="57"/>
  <c r="Z94" i="57"/>
  <c r="AZ94" i="57" s="1"/>
  <c r="AE44" i="57" a="1"/>
  <c r="AE44" i="57" s="1"/>
  <c r="U49" i="57"/>
  <c r="AB17" i="57"/>
  <c r="AB44" i="57"/>
  <c r="S36" i="57"/>
  <c r="AE49" i="57" a="1"/>
  <c r="AE49" i="57" s="1"/>
  <c r="Z117" i="57"/>
  <c r="AZ117" i="57" s="1"/>
  <c r="W117" i="57"/>
  <c r="AU9" i="57"/>
  <c r="V75" i="57"/>
  <c r="AY75" i="57" s="1"/>
  <c r="Y101" i="57"/>
  <c r="V93" i="57"/>
  <c r="AY93" i="57" s="1"/>
  <c r="AG66" i="57"/>
  <c r="Y63" i="57"/>
  <c r="S40" i="57"/>
  <c r="Z17" i="57"/>
  <c r="AZ17" i="57" s="1"/>
  <c r="V110" i="57"/>
  <c r="AY110" i="57" s="1"/>
  <c r="U101" i="57"/>
  <c r="AU44" i="57"/>
  <c r="U36" i="57"/>
  <c r="AU49" i="57"/>
  <c r="AB117" i="57"/>
  <c r="Y117" i="57"/>
  <c r="Q9" i="57"/>
  <c r="BA9" i="57" s="1"/>
  <c r="Z75" i="57"/>
  <c r="AZ75" i="57" s="1"/>
  <c r="Z101" i="57"/>
  <c r="AZ101" i="57" s="1"/>
  <c r="M125" i="57"/>
  <c r="AB85" i="57"/>
  <c r="U85" i="57"/>
  <c r="AG59" i="57"/>
  <c r="L45" i="57"/>
  <c r="M38" i="57"/>
  <c r="Z63" i="57"/>
  <c r="AZ63" i="57" s="1"/>
  <c r="M46" i="57"/>
  <c r="W94" i="57"/>
  <c r="N85" i="57"/>
  <c r="AA49" i="57"/>
  <c r="S9" i="57"/>
  <c r="W44" i="57"/>
  <c r="W49" i="57"/>
  <c r="AA75" i="57"/>
  <c r="L125" i="57"/>
  <c r="AA94" i="57"/>
  <c r="Q110" i="57"/>
  <c r="BA110" i="57" s="1"/>
  <c r="BB110" i="57" s="1"/>
  <c r="V85" i="57"/>
  <c r="AY85" i="57" s="1"/>
  <c r="L93" i="57"/>
  <c r="L54" i="57"/>
  <c r="M53" i="57"/>
  <c r="M45" i="57"/>
  <c r="L38" i="57"/>
  <c r="AB63" i="57"/>
  <c r="N46" i="57"/>
  <c r="F7" i="57"/>
  <c r="G7" i="57" s="1"/>
  <c r="W7" i="57" s="1"/>
  <c r="F100" i="57"/>
  <c r="G100" i="57" s="1"/>
  <c r="W102" i="57"/>
  <c r="AA63" i="57"/>
  <c r="F108" i="57"/>
  <c r="G108" i="57" s="1"/>
  <c r="U63" i="57"/>
  <c r="AA101" i="57"/>
  <c r="F82" i="57"/>
  <c r="G82" i="57" s="1"/>
  <c r="Q82" i="57" s="1"/>
  <c r="BA82" i="57" s="1"/>
  <c r="M93" i="57"/>
  <c r="N54" i="57"/>
  <c r="F124" i="57"/>
  <c r="G124" i="57" s="1"/>
  <c r="AH43" i="12"/>
  <c r="N30" i="12"/>
  <c r="N62" i="12"/>
  <c r="L70" i="12"/>
  <c r="L55" i="12"/>
  <c r="F15" i="12"/>
  <c r="G15" i="12" s="1"/>
  <c r="P15" i="12" s="1"/>
  <c r="M14" i="12"/>
  <c r="AG14" i="12" s="1"/>
  <c r="AH34" i="12"/>
  <c r="BD82" i="59" a="1"/>
  <c r="BD82" i="59" s="1"/>
  <c r="BD18" i="59" a="1"/>
  <c r="BD18" i="59" s="1"/>
  <c r="BD90" i="59" a="1"/>
  <c r="BD90" i="59" s="1"/>
  <c r="BD26" i="59" a="1"/>
  <c r="BD26" i="59" s="1"/>
  <c r="BD98" i="59" a="1"/>
  <c r="BD98" i="59" s="1"/>
  <c r="BD34" i="59" a="1"/>
  <c r="BD34" i="59" s="1"/>
  <c r="BD106" i="59" a="1"/>
  <c r="BD106" i="59" s="1"/>
  <c r="BD42" i="59" a="1"/>
  <c r="BD42" i="59" s="1"/>
  <c r="BD114" i="59" a="1"/>
  <c r="BD114" i="59" s="1"/>
  <c r="BD50" i="59" a="1"/>
  <c r="BD50" i="59" s="1"/>
  <c r="BD122" i="59" a="1"/>
  <c r="BD122" i="59" s="1"/>
  <c r="BD58" i="59" a="1"/>
  <c r="BD58" i="59" s="1"/>
  <c r="BD66" i="59" a="1"/>
  <c r="BD66" i="59" s="1"/>
  <c r="BD2" i="59" a="1"/>
  <c r="BD2" i="59" s="1"/>
  <c r="BD74" i="59" a="1"/>
  <c r="BD74" i="59" s="1"/>
  <c r="BD10" i="59" a="1"/>
  <c r="BD10" i="59" s="1"/>
  <c r="BD117" i="59" a="1"/>
  <c r="BD117" i="59" s="1"/>
  <c r="BD53" i="59" a="1"/>
  <c r="BD53" i="59" s="1"/>
  <c r="BD125" i="59" a="1"/>
  <c r="BD125" i="59" s="1"/>
  <c r="BD61" i="59" a="1"/>
  <c r="BD61" i="59" s="1"/>
  <c r="BD69" i="59" a="1"/>
  <c r="BD69" i="59" s="1"/>
  <c r="BD5" i="59" a="1"/>
  <c r="BD5" i="59" s="1"/>
  <c r="BD77" i="59" a="1"/>
  <c r="BD77" i="59" s="1"/>
  <c r="BD13" i="59" a="1"/>
  <c r="BD13" i="59" s="1"/>
  <c r="BD85" i="59" a="1"/>
  <c r="BD85" i="59" s="1"/>
  <c r="BD21" i="59" a="1"/>
  <c r="BD21" i="59" s="1"/>
  <c r="BD93" i="59" a="1"/>
  <c r="BD93" i="59" s="1"/>
  <c r="BD29" i="59" a="1"/>
  <c r="BD29" i="59" s="1"/>
  <c r="BD101" i="59" a="1"/>
  <c r="BD101" i="59" s="1"/>
  <c r="BD37" i="59" a="1"/>
  <c r="BD37" i="59" s="1"/>
  <c r="BD109" i="59" a="1"/>
  <c r="BD109" i="59" s="1"/>
  <c r="BD45" i="59" a="1"/>
  <c r="BD45" i="59" s="1"/>
  <c r="BD104" i="59" a="1"/>
  <c r="BD104" i="59" s="1"/>
  <c r="BD40" i="59" a="1"/>
  <c r="BD40" i="59" s="1"/>
  <c r="BD112" i="59" a="1"/>
  <c r="BD112" i="59" s="1"/>
  <c r="BD48" i="59" a="1"/>
  <c r="BD48" i="59" s="1"/>
  <c r="BD120" i="59" a="1"/>
  <c r="BD120" i="59" s="1"/>
  <c r="BD56" i="59" a="1"/>
  <c r="BD56" i="59" s="1"/>
  <c r="BD128" i="59" a="1"/>
  <c r="BD128" i="59" s="1"/>
  <c r="BD64" i="59" a="1"/>
  <c r="BD64" i="59" s="1"/>
  <c r="BD72" i="59" a="1"/>
  <c r="BD72" i="59" s="1"/>
  <c r="BD8" i="59" a="1"/>
  <c r="BD8" i="59" s="1"/>
  <c r="BD80" i="59" a="1"/>
  <c r="BD80" i="59" s="1"/>
  <c r="BD16" i="59" a="1"/>
  <c r="BD16" i="59" s="1"/>
  <c r="BD88" i="59" a="1"/>
  <c r="BD88" i="59" s="1"/>
  <c r="BD24" i="59" a="1"/>
  <c r="BD24" i="59" s="1"/>
  <c r="BD96" i="59" a="1"/>
  <c r="BD96" i="59" s="1"/>
  <c r="BD32" i="59" a="1"/>
  <c r="BD32" i="59" s="1"/>
  <c r="BD83" i="59" a="1"/>
  <c r="BD83" i="59" s="1"/>
  <c r="BD19" i="59" a="1"/>
  <c r="BD19" i="59" s="1"/>
  <c r="BD91" i="59" a="1"/>
  <c r="BD91" i="59" s="1"/>
  <c r="BD27" i="59" a="1"/>
  <c r="BD27" i="59" s="1"/>
  <c r="BD99" i="59" a="1"/>
  <c r="BD99" i="59" s="1"/>
  <c r="BD35" i="59" a="1"/>
  <c r="BD35" i="59" s="1"/>
  <c r="BD107" i="59" a="1"/>
  <c r="BD107" i="59" s="1"/>
  <c r="BD43" i="59" a="1"/>
  <c r="BD43" i="59" s="1"/>
  <c r="BD115" i="59" a="1"/>
  <c r="BD115" i="59" s="1"/>
  <c r="BD51" i="59" a="1"/>
  <c r="BD51" i="59" s="1"/>
  <c r="BD123" i="59" a="1"/>
  <c r="BD123" i="59" s="1"/>
  <c r="BD59" i="59" a="1"/>
  <c r="BD59" i="59" s="1"/>
  <c r="BD67" i="59" a="1"/>
  <c r="BD67" i="59" s="1"/>
  <c r="BD3" i="59" a="1"/>
  <c r="BD3" i="59" s="1"/>
  <c r="BD75" i="59" a="1"/>
  <c r="BD75" i="59" s="1"/>
  <c r="BD11" i="59" a="1"/>
  <c r="BD11" i="59" s="1"/>
  <c r="BD70" i="59" a="1"/>
  <c r="BD70" i="59" s="1"/>
  <c r="BD6" i="59" a="1"/>
  <c r="BD6" i="59" s="1"/>
  <c r="BD78" i="59" a="1"/>
  <c r="BD78" i="59" s="1"/>
  <c r="BD14" i="59" a="1"/>
  <c r="BD14" i="59" s="1"/>
  <c r="BD86" i="59" a="1"/>
  <c r="BD86" i="59" s="1"/>
  <c r="BD22" i="59" a="1"/>
  <c r="BD22" i="59" s="1"/>
  <c r="BD94" i="59" a="1"/>
  <c r="BD94" i="59" s="1"/>
  <c r="BD30" i="59" a="1"/>
  <c r="BD30" i="59" s="1"/>
  <c r="BD102" i="59" a="1"/>
  <c r="BD102" i="59" s="1"/>
  <c r="BD38" i="59" a="1"/>
  <c r="BD38" i="59" s="1"/>
  <c r="BD110" i="59" a="1"/>
  <c r="BD110" i="59" s="1"/>
  <c r="BD46" i="59" a="1"/>
  <c r="BD46" i="59" s="1"/>
  <c r="BD118" i="59" a="1"/>
  <c r="BD118" i="59" s="1"/>
  <c r="BD54" i="59" a="1"/>
  <c r="BD54" i="59" s="1"/>
  <c r="BD126" i="59" a="1"/>
  <c r="BD126" i="59" s="1"/>
  <c r="BD62" i="59" a="1"/>
  <c r="BD62" i="59" s="1"/>
  <c r="BD121" i="59" a="1"/>
  <c r="BD121" i="59" s="1"/>
  <c r="BD57" i="59" a="1"/>
  <c r="BD57" i="59" s="1"/>
  <c r="BD129" i="59" a="1"/>
  <c r="BD129" i="59" s="1"/>
  <c r="BD65" i="59" a="1"/>
  <c r="BD65" i="59" s="1"/>
  <c r="BD73" i="59" a="1"/>
  <c r="BD73" i="59" s="1"/>
  <c r="BD9" i="59" a="1"/>
  <c r="BD9" i="59" s="1"/>
  <c r="BD81" i="59" a="1"/>
  <c r="BD81" i="59" s="1"/>
  <c r="BD17" i="59" a="1"/>
  <c r="BD17" i="59" s="1"/>
  <c r="BD89" i="59" a="1"/>
  <c r="BD89" i="59" s="1"/>
  <c r="BD25" i="59" a="1"/>
  <c r="BD25" i="59" s="1"/>
  <c r="BD97" i="59" a="1"/>
  <c r="BD97" i="59" s="1"/>
  <c r="BD33" i="59" a="1"/>
  <c r="BD33" i="59" s="1"/>
  <c r="BD105" i="59" a="1"/>
  <c r="BD105" i="59" s="1"/>
  <c r="BD41" i="59" a="1"/>
  <c r="BD41" i="59" s="1"/>
  <c r="BD113" i="59" a="1"/>
  <c r="BD113" i="59" s="1"/>
  <c r="BD49" i="59" a="1"/>
  <c r="BD49" i="59" s="1"/>
  <c r="BD100" i="59" a="1"/>
  <c r="BD100" i="59" s="1"/>
  <c r="BD36" i="59" a="1"/>
  <c r="BD36" i="59" s="1"/>
  <c r="BD108" i="59" a="1"/>
  <c r="BD108" i="59" s="1"/>
  <c r="BD44" i="59" a="1"/>
  <c r="BD44" i="59" s="1"/>
  <c r="BD116" i="59" a="1"/>
  <c r="BD116" i="59" s="1"/>
  <c r="BD52" i="59" a="1"/>
  <c r="BD52" i="59" s="1"/>
  <c r="BD124" i="59" a="1"/>
  <c r="BD124" i="59" s="1"/>
  <c r="BD60" i="59" a="1"/>
  <c r="BD60" i="59" s="1"/>
  <c r="BD68" i="59" a="1"/>
  <c r="BD68" i="59" s="1"/>
  <c r="BD4" i="59" a="1"/>
  <c r="BD4" i="59" s="1"/>
  <c r="BD76" i="59" a="1"/>
  <c r="BD76" i="59" s="1"/>
  <c r="BD12" i="59" a="1"/>
  <c r="BD12" i="59" s="1"/>
  <c r="BD84" i="59" a="1"/>
  <c r="BD84" i="59" s="1"/>
  <c r="BD20" i="59" a="1"/>
  <c r="BD20" i="59" s="1"/>
  <c r="BD92" i="59" a="1"/>
  <c r="BD92" i="59" s="1"/>
  <c r="BD28" i="59" a="1"/>
  <c r="BD28" i="59" s="1"/>
  <c r="BD87" i="59" a="1"/>
  <c r="BD87" i="59" s="1"/>
  <c r="BD23" i="59" a="1"/>
  <c r="BD23" i="59" s="1"/>
  <c r="BD95" i="59" a="1"/>
  <c r="BD95" i="59" s="1"/>
  <c r="BD31" i="59" a="1"/>
  <c r="BD31" i="59" s="1"/>
  <c r="BD103" i="59" a="1"/>
  <c r="BD103" i="59" s="1"/>
  <c r="BD39" i="59" a="1"/>
  <c r="BD39" i="59" s="1"/>
  <c r="BD111" i="59" a="1"/>
  <c r="BD111" i="59" s="1"/>
  <c r="BD47" i="59" a="1"/>
  <c r="BD47" i="59" s="1"/>
  <c r="BD119" i="59" a="1"/>
  <c r="BD119" i="59" s="1"/>
  <c r="BD55" i="59" a="1"/>
  <c r="BD55" i="59" s="1"/>
  <c r="BD127" i="59" a="1"/>
  <c r="BD127" i="59" s="1"/>
  <c r="BD63" i="59" a="1"/>
  <c r="BD63" i="59" s="1"/>
  <c r="BD71" i="59" a="1"/>
  <c r="BD71" i="59" s="1"/>
  <c r="BD7" i="59" a="1"/>
  <c r="BD7" i="59" s="1"/>
  <c r="BD79" i="59" a="1"/>
  <c r="BD79" i="59" s="1"/>
  <c r="BD15" i="59" a="1"/>
  <c r="BD15" i="59" s="1"/>
  <c r="Z81" i="59"/>
  <c r="AZ81" i="59" s="1"/>
  <c r="S88" i="59"/>
  <c r="F58" i="59"/>
  <c r="G58" i="59" s="1"/>
  <c r="Q88" i="59"/>
  <c r="BA88" i="59" s="1"/>
  <c r="S128" i="59"/>
  <c r="AB88" i="59"/>
  <c r="M129" i="59"/>
  <c r="N97" i="59"/>
  <c r="Y81" i="59"/>
  <c r="AH58" i="59"/>
  <c r="F111" i="59"/>
  <c r="G111" i="59" s="1"/>
  <c r="P111" i="59" s="1"/>
  <c r="AA81" i="59"/>
  <c r="AE81" i="59" a="1"/>
  <c r="AE81" i="59" s="1"/>
  <c r="P81" i="59"/>
  <c r="AG58" i="59"/>
  <c r="F73" i="59"/>
  <c r="G73" i="59" s="1"/>
  <c r="R81" i="59"/>
  <c r="AH50" i="59"/>
  <c r="F10" i="59"/>
  <c r="G10" i="59" s="1"/>
  <c r="AH34" i="59"/>
  <c r="F129" i="59"/>
  <c r="G129" i="59" s="1"/>
  <c r="Q81" i="59"/>
  <c r="BA81" i="59" s="1"/>
  <c r="BB81" i="59" s="1"/>
  <c r="AH10" i="59"/>
  <c r="P89" i="59"/>
  <c r="L65" i="59"/>
  <c r="AG67" i="59"/>
  <c r="U81" i="59"/>
  <c r="BD104" i="58" a="1"/>
  <c r="BD104" i="58" s="1"/>
  <c r="BD40" i="58" a="1"/>
  <c r="BD40" i="58" s="1"/>
  <c r="BD112" i="58" a="1"/>
  <c r="BD112" i="58" s="1"/>
  <c r="BD48" i="58" a="1"/>
  <c r="BD48" i="58" s="1"/>
  <c r="BD120" i="58" a="1"/>
  <c r="BD120" i="58" s="1"/>
  <c r="BD56" i="58" a="1"/>
  <c r="BD56" i="58" s="1"/>
  <c r="BD128" i="58" a="1"/>
  <c r="BD128" i="58" s="1"/>
  <c r="BD64" i="58" a="1"/>
  <c r="BD64" i="58" s="1"/>
  <c r="BD72" i="58" a="1"/>
  <c r="BD72" i="58" s="1"/>
  <c r="BD8" i="58" a="1"/>
  <c r="BD8" i="58" s="1"/>
  <c r="BD80" i="58" a="1"/>
  <c r="BD80" i="58" s="1"/>
  <c r="BD16" i="58" a="1"/>
  <c r="BD16" i="58" s="1"/>
  <c r="BD88" i="58" a="1"/>
  <c r="BD88" i="58" s="1"/>
  <c r="BD24" i="58" a="1"/>
  <c r="BD24" i="58" s="1"/>
  <c r="BD96" i="58" a="1"/>
  <c r="BD96" i="58" s="1"/>
  <c r="BD32" i="58" a="1"/>
  <c r="BD32" i="58" s="1"/>
  <c r="BD100" i="58" a="1"/>
  <c r="BD100" i="58" s="1"/>
  <c r="BD36" i="58" a="1"/>
  <c r="BD36" i="58" s="1"/>
  <c r="BD108" i="58" a="1"/>
  <c r="BD108" i="58" s="1"/>
  <c r="BD44" i="58" a="1"/>
  <c r="BD44" i="58" s="1"/>
  <c r="BD116" i="58" a="1"/>
  <c r="BD116" i="58" s="1"/>
  <c r="BD52" i="58" a="1"/>
  <c r="BD52" i="58" s="1"/>
  <c r="BD124" i="58" a="1"/>
  <c r="BD124" i="58" s="1"/>
  <c r="BD60" i="58" a="1"/>
  <c r="BD60" i="58" s="1"/>
  <c r="BD68" i="58" a="1"/>
  <c r="BD68" i="58" s="1"/>
  <c r="BD4" i="58" a="1"/>
  <c r="BD4" i="58" s="1"/>
  <c r="BD76" i="58" a="1"/>
  <c r="BD76" i="58" s="1"/>
  <c r="BD12" i="58" a="1"/>
  <c r="BD12" i="58" s="1"/>
  <c r="BD84" i="58" a="1"/>
  <c r="BD84" i="58" s="1"/>
  <c r="BD20" i="58" a="1"/>
  <c r="BD20" i="58" s="1"/>
  <c r="BD92" i="58" a="1"/>
  <c r="BD92" i="58" s="1"/>
  <c r="BD28" i="58" a="1"/>
  <c r="BD28" i="58" s="1"/>
  <c r="BD70" i="58" a="1"/>
  <c r="BD70" i="58" s="1"/>
  <c r="BD6" i="58" a="1"/>
  <c r="BD6" i="58" s="1"/>
  <c r="BD78" i="58" a="1"/>
  <c r="BD78" i="58" s="1"/>
  <c r="BD14" i="58" a="1"/>
  <c r="BD14" i="58" s="1"/>
  <c r="BD86" i="58" a="1"/>
  <c r="BD86" i="58" s="1"/>
  <c r="BD22" i="58" a="1"/>
  <c r="BD22" i="58" s="1"/>
  <c r="BD94" i="58" a="1"/>
  <c r="BD94" i="58" s="1"/>
  <c r="BD30" i="58" a="1"/>
  <c r="BD30" i="58" s="1"/>
  <c r="BD102" i="58" a="1"/>
  <c r="BD102" i="58" s="1"/>
  <c r="BD38" i="58" a="1"/>
  <c r="BD38" i="58" s="1"/>
  <c r="BD110" i="58" a="1"/>
  <c r="BD110" i="58" s="1"/>
  <c r="BD46" i="58" a="1"/>
  <c r="BD46" i="58" s="1"/>
  <c r="BD118" i="58" a="1"/>
  <c r="BD118" i="58" s="1"/>
  <c r="BD54" i="58" a="1"/>
  <c r="BD54" i="58" s="1"/>
  <c r="BD126" i="58" a="1"/>
  <c r="BD126" i="58" s="1"/>
  <c r="BD62" i="58" a="1"/>
  <c r="BD62" i="58" s="1"/>
  <c r="BD82" i="58" a="1"/>
  <c r="BD82" i="58" s="1"/>
  <c r="BD18" i="58" a="1"/>
  <c r="BD18" i="58" s="1"/>
  <c r="BD90" i="58" a="1"/>
  <c r="BD90" i="58" s="1"/>
  <c r="BD26" i="58" a="1"/>
  <c r="BD26" i="58" s="1"/>
  <c r="BD98" i="58" a="1"/>
  <c r="BD98" i="58" s="1"/>
  <c r="BD34" i="58" a="1"/>
  <c r="BD34" i="58" s="1"/>
  <c r="BD106" i="58" a="1"/>
  <c r="BD106" i="58" s="1"/>
  <c r="BD42" i="58" a="1"/>
  <c r="BD42" i="58" s="1"/>
  <c r="BD114" i="58" a="1"/>
  <c r="BD114" i="58" s="1"/>
  <c r="BD50" i="58" a="1"/>
  <c r="BD50" i="58" s="1"/>
  <c r="BD122" i="58" a="1"/>
  <c r="BD122" i="58" s="1"/>
  <c r="BD58" i="58" a="1"/>
  <c r="BD58" i="58" s="1"/>
  <c r="BD66" i="58" a="1"/>
  <c r="BD66" i="58" s="1"/>
  <c r="BD2" i="58" a="1"/>
  <c r="BD2" i="58" s="1"/>
  <c r="BD74" i="58" a="1"/>
  <c r="BD74" i="58" s="1"/>
  <c r="BD10" i="58" a="1"/>
  <c r="BD10" i="58" s="1"/>
  <c r="BD117" i="58" a="1"/>
  <c r="BD117" i="58" s="1"/>
  <c r="BD53" i="58" a="1"/>
  <c r="BD53" i="58" s="1"/>
  <c r="BD125" i="58" a="1"/>
  <c r="BD125" i="58" s="1"/>
  <c r="BD61" i="58" a="1"/>
  <c r="BD61" i="58" s="1"/>
  <c r="BD69" i="58" a="1"/>
  <c r="BD69" i="58" s="1"/>
  <c r="BD5" i="58" a="1"/>
  <c r="BD5" i="58" s="1"/>
  <c r="BD77" i="58" a="1"/>
  <c r="BD77" i="58" s="1"/>
  <c r="BD13" i="58" a="1"/>
  <c r="BD13" i="58" s="1"/>
  <c r="BD85" i="58" a="1"/>
  <c r="BD85" i="58" s="1"/>
  <c r="BD21" i="58" a="1"/>
  <c r="BD21" i="58" s="1"/>
  <c r="BD93" i="58" a="1"/>
  <c r="BD93" i="58" s="1"/>
  <c r="BD29" i="58" a="1"/>
  <c r="BD29" i="58" s="1"/>
  <c r="BD101" i="58" a="1"/>
  <c r="BD101" i="58" s="1"/>
  <c r="BD37" i="58" a="1"/>
  <c r="BD37" i="58" s="1"/>
  <c r="BD109" i="58" a="1"/>
  <c r="BD109" i="58" s="1"/>
  <c r="BD45" i="58" a="1"/>
  <c r="BD45" i="58" s="1"/>
  <c r="BD87" i="58" a="1"/>
  <c r="BD87" i="58" s="1"/>
  <c r="BD23" i="58" a="1"/>
  <c r="BD23" i="58" s="1"/>
  <c r="BD95" i="58" a="1"/>
  <c r="BD95" i="58" s="1"/>
  <c r="BD31" i="58" a="1"/>
  <c r="BD31" i="58" s="1"/>
  <c r="BD103" i="58" a="1"/>
  <c r="BD103" i="58" s="1"/>
  <c r="BD39" i="58" a="1"/>
  <c r="BD39" i="58" s="1"/>
  <c r="BD119" i="58" a="1"/>
  <c r="BD119" i="58" s="1"/>
  <c r="BD111" i="58" a="1"/>
  <c r="BD111" i="58" s="1"/>
  <c r="BD47" i="58" a="1"/>
  <c r="BD47" i="58" s="1"/>
  <c r="BD55" i="58" a="1"/>
  <c r="BD55" i="58" s="1"/>
  <c r="BD127" i="58" a="1"/>
  <c r="BD127" i="58" s="1"/>
  <c r="BD63" i="58" a="1"/>
  <c r="BD63" i="58" s="1"/>
  <c r="BD71" i="58" a="1"/>
  <c r="BD71" i="58" s="1"/>
  <c r="BD7" i="58" a="1"/>
  <c r="BD7" i="58" s="1"/>
  <c r="BD79" i="58" a="1"/>
  <c r="BD79" i="58" s="1"/>
  <c r="BD15" i="58" a="1"/>
  <c r="BD15" i="58" s="1"/>
  <c r="BD121" i="58" a="1"/>
  <c r="BD121" i="58" s="1"/>
  <c r="BD57" i="58" a="1"/>
  <c r="BD57" i="58" s="1"/>
  <c r="BD129" i="58" a="1"/>
  <c r="BD129" i="58" s="1"/>
  <c r="BD65" i="58" a="1"/>
  <c r="BD65" i="58" s="1"/>
  <c r="BD73" i="58" a="1"/>
  <c r="BD73" i="58" s="1"/>
  <c r="BD9" i="58" a="1"/>
  <c r="BD9" i="58" s="1"/>
  <c r="BD81" i="58" a="1"/>
  <c r="BD81" i="58" s="1"/>
  <c r="BD17" i="58" a="1"/>
  <c r="BD17" i="58" s="1"/>
  <c r="BD89" i="58" a="1"/>
  <c r="BD89" i="58" s="1"/>
  <c r="BD25" i="58" a="1"/>
  <c r="BD25" i="58" s="1"/>
  <c r="BD97" i="58" a="1"/>
  <c r="BD97" i="58" s="1"/>
  <c r="BD33" i="58" a="1"/>
  <c r="BD33" i="58" s="1"/>
  <c r="BD105" i="58" a="1"/>
  <c r="BD105" i="58" s="1"/>
  <c r="BD41" i="58" a="1"/>
  <c r="BD41" i="58" s="1"/>
  <c r="BD113" i="58" a="1"/>
  <c r="BD113" i="58" s="1"/>
  <c r="BD49" i="58" a="1"/>
  <c r="BD49" i="58" s="1"/>
  <c r="BD83" i="58" a="1"/>
  <c r="BD83" i="58" s="1"/>
  <c r="BD19" i="58" a="1"/>
  <c r="BD19" i="58" s="1"/>
  <c r="BD91" i="58" a="1"/>
  <c r="BD91" i="58" s="1"/>
  <c r="BD27" i="58" a="1"/>
  <c r="BD27" i="58" s="1"/>
  <c r="BD99" i="58" a="1"/>
  <c r="BD99" i="58" s="1"/>
  <c r="BD35" i="58" a="1"/>
  <c r="BD35" i="58" s="1"/>
  <c r="BD107" i="58" a="1"/>
  <c r="BD107" i="58" s="1"/>
  <c r="BD43" i="58" a="1"/>
  <c r="BD43" i="58" s="1"/>
  <c r="BD115" i="58" a="1"/>
  <c r="BD115" i="58" s="1"/>
  <c r="BD51" i="58" a="1"/>
  <c r="BD51" i="58" s="1"/>
  <c r="BD123" i="58" a="1"/>
  <c r="BD123" i="58" s="1"/>
  <c r="BD59" i="58" a="1"/>
  <c r="BD59" i="58" s="1"/>
  <c r="BD67" i="58" a="1"/>
  <c r="BD67" i="58" s="1"/>
  <c r="BD3" i="58" a="1"/>
  <c r="BD3" i="58" s="1"/>
  <c r="BD75" i="58" a="1"/>
  <c r="BD75" i="58" s="1"/>
  <c r="BD11" i="58" a="1"/>
  <c r="BD11" i="58" s="1"/>
  <c r="BD19" i="57" a="1"/>
  <c r="BD19" i="57" s="1"/>
  <c r="BD91" i="57" a="1"/>
  <c r="BD91" i="57" s="1"/>
  <c r="BD99" i="57" a="1"/>
  <c r="BD99" i="57" s="1"/>
  <c r="BD35" i="57" a="1"/>
  <c r="BD35" i="57" s="1"/>
  <c r="BD43" i="57" a="1"/>
  <c r="BD43" i="57" s="1"/>
  <c r="BD115" i="57" a="1"/>
  <c r="BD115" i="57" s="1"/>
  <c r="BD51" i="57" a="1"/>
  <c r="BD51" i="57" s="1"/>
  <c r="BD123" i="57" a="1"/>
  <c r="BD123" i="57" s="1"/>
  <c r="BD59" i="57" a="1"/>
  <c r="BD59" i="57" s="1"/>
  <c r="BD75" i="57" a="1"/>
  <c r="BD75" i="57" s="1"/>
  <c r="BD11" i="57" a="1"/>
  <c r="BD11" i="57" s="1"/>
  <c r="BD67" i="57" a="1"/>
  <c r="BD67" i="57" s="1"/>
  <c r="BD78" i="57" a="1"/>
  <c r="BD78" i="57" s="1"/>
  <c r="BD14" i="57" a="1"/>
  <c r="BD14" i="57" s="1"/>
  <c r="BD86" i="57" a="1"/>
  <c r="BD86" i="57" s="1"/>
  <c r="BD22" i="57" a="1"/>
  <c r="BD22" i="57" s="1"/>
  <c r="BD46" i="57" a="1"/>
  <c r="BD46" i="57" s="1"/>
  <c r="BD62" i="57" a="1"/>
  <c r="BD62" i="57" s="1"/>
  <c r="BD118" i="57" a="1"/>
  <c r="BD118" i="57" s="1"/>
  <c r="BD126" i="57" a="1"/>
  <c r="BD126" i="57" s="1"/>
  <c r="BD57" i="57" a="1"/>
  <c r="BD57" i="57" s="1"/>
  <c r="BD65" i="57" a="1"/>
  <c r="BD65" i="57" s="1"/>
  <c r="BD73" i="57" a="1"/>
  <c r="BD73" i="57" s="1"/>
  <c r="BD9" i="57" a="1"/>
  <c r="BD9" i="57" s="1"/>
  <c r="BD81" i="57" a="1"/>
  <c r="BD81" i="57" s="1"/>
  <c r="BD17" i="57" a="1"/>
  <c r="BD17" i="57" s="1"/>
  <c r="BD33" i="57" a="1"/>
  <c r="BD33" i="57" s="1"/>
  <c r="BD113" i="57" a="1"/>
  <c r="BD113" i="57" s="1"/>
  <c r="BD49" i="57" a="1"/>
  <c r="BD49" i="57" s="1"/>
  <c r="BD41" i="57" a="1"/>
  <c r="BD41" i="57" s="1"/>
  <c r="BD82" i="57" a="1"/>
  <c r="BD82" i="57" s="1"/>
  <c r="BD90" i="57" a="1"/>
  <c r="BD90" i="57" s="1"/>
  <c r="BD98" i="57" a="1"/>
  <c r="BD98" i="57" s="1"/>
  <c r="BD34" i="57" a="1"/>
  <c r="BD34" i="57" s="1"/>
  <c r="BD106" i="57" a="1"/>
  <c r="BD106" i="57" s="1"/>
  <c r="BD114" i="57" a="1"/>
  <c r="BD114" i="57" s="1"/>
  <c r="BD122" i="57" a="1"/>
  <c r="BD122" i="57" s="1"/>
  <c r="BD66" i="57" a="1"/>
  <c r="BD66" i="57" s="1"/>
  <c r="BD74" i="57" a="1"/>
  <c r="BD74" i="57" s="1"/>
  <c r="BD52" i="57" a="1"/>
  <c r="BD52" i="57" s="1"/>
  <c r="BD60" i="57" a="1"/>
  <c r="BD60" i="57" s="1"/>
  <c r="BD76" i="57" a="1"/>
  <c r="BD76" i="57" s="1"/>
  <c r="BD12" i="57" a="1"/>
  <c r="BD12" i="57" s="1"/>
  <c r="BD92" i="57" a="1"/>
  <c r="BD92" i="57" s="1"/>
  <c r="BD28" i="57" a="1"/>
  <c r="BD28" i="57" s="1"/>
  <c r="BD20" i="57" a="1"/>
  <c r="BD20" i="57" s="1"/>
  <c r="BD95" i="57" a="1"/>
  <c r="BD95" i="57" s="1"/>
  <c r="BD103" i="57" a="1"/>
  <c r="BD103" i="57" s="1"/>
  <c r="BD127" i="57" a="1"/>
  <c r="BD127" i="57" s="1"/>
  <c r="BD63" i="57" a="1"/>
  <c r="BD63" i="57" s="1"/>
  <c r="BD71" i="57" a="1"/>
  <c r="BD71" i="57" s="1"/>
  <c r="BD69" i="57" a="1"/>
  <c r="BD69" i="57" s="1"/>
  <c r="BD5" i="57" a="1"/>
  <c r="BD5" i="57" s="1"/>
  <c r="BD45" i="57" a="1"/>
  <c r="BD45" i="57" s="1"/>
  <c r="BD101" i="57" a="1"/>
  <c r="BD101" i="57" s="1"/>
  <c r="BD109" i="57" a="1"/>
  <c r="BD109" i="57" s="1"/>
  <c r="BD112" i="57" a="1"/>
  <c r="BD112" i="57" s="1"/>
  <c r="BD120" i="57" a="1"/>
  <c r="BD120" i="57" s="1"/>
  <c r="BD56" i="57" a="1"/>
  <c r="BD56" i="57" s="1"/>
  <c r="BD128" i="57" a="1"/>
  <c r="BD128" i="57" s="1"/>
  <c r="BD64" i="57" a="1"/>
  <c r="BD64" i="57" s="1"/>
  <c r="BD72" i="57" a="1"/>
  <c r="BD72" i="57" s="1"/>
  <c r="BD32" i="57" a="1"/>
  <c r="BD32" i="57" s="1"/>
  <c r="BD88" i="57" a="1"/>
  <c r="BD88" i="57" s="1"/>
  <c r="BD82" i="55" a="1"/>
  <c r="BD82" i="55" s="1"/>
  <c r="BD18" i="55" a="1"/>
  <c r="BD18" i="55" s="1"/>
  <c r="BD90" i="55" a="1"/>
  <c r="BD90" i="55" s="1"/>
  <c r="BD26" i="55" a="1"/>
  <c r="BD26" i="55" s="1"/>
  <c r="BD66" i="55" a="1"/>
  <c r="BD66" i="55" s="1"/>
  <c r="BD98" i="55" a="1"/>
  <c r="BD98" i="55" s="1"/>
  <c r="BD34" i="55" a="1"/>
  <c r="BD34" i="55" s="1"/>
  <c r="BD106" i="55" a="1"/>
  <c r="BD106" i="55" s="1"/>
  <c r="BD42" i="55" a="1"/>
  <c r="BD42" i="55" s="1"/>
  <c r="BD2" i="55" a="1"/>
  <c r="BD2" i="55" s="1"/>
  <c r="BD114" i="55" a="1"/>
  <c r="BD114" i="55" s="1"/>
  <c r="BD50" i="55" a="1"/>
  <c r="BD50" i="55" s="1"/>
  <c r="BD122" i="55" a="1"/>
  <c r="BD122" i="55" s="1"/>
  <c r="BD58" i="55" a="1"/>
  <c r="BD58" i="55" s="1"/>
  <c r="BD74" i="55" a="1"/>
  <c r="BD74" i="55" s="1"/>
  <c r="BD10" i="55" a="1"/>
  <c r="BD10" i="55" s="1"/>
  <c r="BD100" i="55" a="1"/>
  <c r="BD100" i="55" s="1"/>
  <c r="BD36" i="55" a="1"/>
  <c r="BD36" i="55" s="1"/>
  <c r="BD20" i="55" a="1"/>
  <c r="BD20" i="55" s="1"/>
  <c r="BD108" i="55" a="1"/>
  <c r="BD108" i="55" s="1"/>
  <c r="BD44" i="55" a="1"/>
  <c r="BD44" i="55" s="1"/>
  <c r="BD116" i="55" a="1"/>
  <c r="BD116" i="55" s="1"/>
  <c r="BD52" i="55" a="1"/>
  <c r="BD52" i="55" s="1"/>
  <c r="BD124" i="55" a="1"/>
  <c r="BD124" i="55" s="1"/>
  <c r="BD60" i="55" a="1"/>
  <c r="BD60" i="55" s="1"/>
  <c r="BD84" i="55" a="1"/>
  <c r="BD84" i="55" s="1"/>
  <c r="BD68" i="55" a="1"/>
  <c r="BD68" i="55" s="1"/>
  <c r="BD4" i="55" a="1"/>
  <c r="BD4" i="55" s="1"/>
  <c r="BD76" i="55" a="1"/>
  <c r="BD76" i="55" s="1"/>
  <c r="BD12" i="55" a="1"/>
  <c r="BD12" i="55" s="1"/>
  <c r="BD92" i="55" a="1"/>
  <c r="BD92" i="55" s="1"/>
  <c r="BD28" i="55" a="1"/>
  <c r="BD28" i="55" s="1"/>
  <c r="BD87" i="55" a="1"/>
  <c r="BD87" i="55" s="1"/>
  <c r="BD23" i="55" a="1"/>
  <c r="BD23" i="55" s="1"/>
  <c r="BD95" i="55" a="1"/>
  <c r="BD95" i="55" s="1"/>
  <c r="BD31" i="55" a="1"/>
  <c r="BD31" i="55" s="1"/>
  <c r="BD7" i="55" a="1"/>
  <c r="BD7" i="55" s="1"/>
  <c r="BD103" i="55" a="1"/>
  <c r="BD103" i="55" s="1"/>
  <c r="BD39" i="55" a="1"/>
  <c r="BD39" i="55" s="1"/>
  <c r="BD111" i="55" a="1"/>
  <c r="BD111" i="55" s="1"/>
  <c r="BD47" i="55" a="1"/>
  <c r="BD47" i="55" s="1"/>
  <c r="BD119" i="55" a="1"/>
  <c r="BD119" i="55" s="1"/>
  <c r="BD55" i="55" a="1"/>
  <c r="BD55" i="55" s="1"/>
  <c r="BD127" i="55" a="1"/>
  <c r="BD127" i="55" s="1"/>
  <c r="BD63" i="55" a="1"/>
  <c r="BD63" i="55" s="1"/>
  <c r="BD71" i="55" a="1"/>
  <c r="BD71" i="55" s="1"/>
  <c r="BD79" i="55" a="1"/>
  <c r="BD79" i="55" s="1"/>
  <c r="BD15" i="55" a="1"/>
  <c r="BD15" i="55" s="1"/>
  <c r="BD117" i="55" a="1"/>
  <c r="BD117" i="55" s="1"/>
  <c r="BD53" i="55" a="1"/>
  <c r="BD53" i="55" s="1"/>
  <c r="BD125" i="55" a="1"/>
  <c r="BD125" i="55" s="1"/>
  <c r="BD61" i="55" a="1"/>
  <c r="BD61" i="55" s="1"/>
  <c r="BD101" i="55" a="1"/>
  <c r="BD101" i="55" s="1"/>
  <c r="BD37" i="55" a="1"/>
  <c r="BD37" i="55" s="1"/>
  <c r="BD69" i="55" a="1"/>
  <c r="BD69" i="55" s="1"/>
  <c r="BD5" i="55" a="1"/>
  <c r="BD5" i="55" s="1"/>
  <c r="BD77" i="55" a="1"/>
  <c r="BD77" i="55" s="1"/>
  <c r="BD13" i="55" a="1"/>
  <c r="BD13" i="55" s="1"/>
  <c r="BD85" i="55" a="1"/>
  <c r="BD85" i="55" s="1"/>
  <c r="BD21" i="55" a="1"/>
  <c r="BD21" i="55" s="1"/>
  <c r="BD93" i="55" a="1"/>
  <c r="BD93" i="55" s="1"/>
  <c r="BD29" i="55" a="1"/>
  <c r="BD29" i="55" s="1"/>
  <c r="BD109" i="55" a="1"/>
  <c r="BD109" i="55" s="1"/>
  <c r="BD45" i="55" a="1"/>
  <c r="BD45" i="55" s="1"/>
  <c r="BD83" i="55" a="1"/>
  <c r="BD83" i="55" s="1"/>
  <c r="BD19" i="55" a="1"/>
  <c r="BD19" i="55" s="1"/>
  <c r="BD91" i="55" a="1"/>
  <c r="BD91" i="55" s="1"/>
  <c r="BD27" i="55" a="1"/>
  <c r="BD27" i="55" s="1"/>
  <c r="BD99" i="55" a="1"/>
  <c r="BD99" i="55" s="1"/>
  <c r="BD35" i="55" a="1"/>
  <c r="BD35" i="55" s="1"/>
  <c r="BD107" i="55" a="1"/>
  <c r="BD107" i="55" s="1"/>
  <c r="BD43" i="55" a="1"/>
  <c r="BD43" i="55" s="1"/>
  <c r="BD115" i="55" a="1"/>
  <c r="BD115" i="55" s="1"/>
  <c r="BD51" i="55" a="1"/>
  <c r="BD51" i="55" s="1"/>
  <c r="BD67" i="55" a="1"/>
  <c r="BD67" i="55" s="1"/>
  <c r="BD123" i="55" a="1"/>
  <c r="BD123" i="55" s="1"/>
  <c r="BD59" i="55" a="1"/>
  <c r="BD59" i="55" s="1"/>
  <c r="BD3" i="55" a="1"/>
  <c r="BD3" i="55" s="1"/>
  <c r="BD75" i="55" a="1"/>
  <c r="BD75" i="55" s="1"/>
  <c r="BD11" i="55" a="1"/>
  <c r="BD11" i="55" s="1"/>
  <c r="BD121" i="55" a="1"/>
  <c r="BD121" i="55" s="1"/>
  <c r="BD57" i="55" a="1"/>
  <c r="BD57" i="55" s="1"/>
  <c r="BD41" i="55" a="1"/>
  <c r="BD41" i="55" s="1"/>
  <c r="BD129" i="55" a="1"/>
  <c r="BD129" i="55" s="1"/>
  <c r="BD65" i="55" a="1"/>
  <c r="BD65" i="55" s="1"/>
  <c r="BD73" i="55" a="1"/>
  <c r="BD73" i="55" s="1"/>
  <c r="BD9" i="55" a="1"/>
  <c r="BD9" i="55" s="1"/>
  <c r="BD81" i="55" a="1"/>
  <c r="BD81" i="55" s="1"/>
  <c r="BD17" i="55" a="1"/>
  <c r="BD17" i="55" s="1"/>
  <c r="BD89" i="55" a="1"/>
  <c r="BD89" i="55" s="1"/>
  <c r="BD25" i="55" a="1"/>
  <c r="BD25" i="55" s="1"/>
  <c r="BD105" i="55" a="1"/>
  <c r="BD105" i="55" s="1"/>
  <c r="BD97" i="55" a="1"/>
  <c r="BD97" i="55" s="1"/>
  <c r="BD33" i="55" a="1"/>
  <c r="BD33" i="55" s="1"/>
  <c r="BD113" i="55" a="1"/>
  <c r="BD113" i="55" s="1"/>
  <c r="BD49" i="55" a="1"/>
  <c r="BD49" i="55" s="1"/>
  <c r="BD70" i="55" a="1"/>
  <c r="BD70" i="55" s="1"/>
  <c r="BD6" i="55" a="1"/>
  <c r="BD6" i="55" s="1"/>
  <c r="BD54" i="55" a="1"/>
  <c r="BD54" i="55" s="1"/>
  <c r="BD78" i="55" a="1"/>
  <c r="BD78" i="55" s="1"/>
  <c r="BD14" i="55" a="1"/>
  <c r="BD14" i="55" s="1"/>
  <c r="BD86" i="55" a="1"/>
  <c r="BD86" i="55" s="1"/>
  <c r="BD22" i="55" a="1"/>
  <c r="BD22" i="55" s="1"/>
  <c r="BD94" i="55" a="1"/>
  <c r="BD94" i="55" s="1"/>
  <c r="BD30" i="55" a="1"/>
  <c r="BD30" i="55" s="1"/>
  <c r="BD118" i="55" a="1"/>
  <c r="BD118" i="55" s="1"/>
  <c r="BD102" i="55" a="1"/>
  <c r="BD102" i="55" s="1"/>
  <c r="BD38" i="55" a="1"/>
  <c r="BD38" i="55" s="1"/>
  <c r="BD110" i="55" a="1"/>
  <c r="BD110" i="55" s="1"/>
  <c r="BD46" i="55" a="1"/>
  <c r="BD46" i="55" s="1"/>
  <c r="BD126" i="55" a="1"/>
  <c r="BD126" i="55" s="1"/>
  <c r="BD62" i="55" a="1"/>
  <c r="BD62" i="55" s="1"/>
  <c r="BD104" i="55" a="1"/>
  <c r="BD104" i="55" s="1"/>
  <c r="BD40" i="55" a="1"/>
  <c r="BD40" i="55" s="1"/>
  <c r="BD112" i="55" a="1"/>
  <c r="BD112" i="55" s="1"/>
  <c r="BD48" i="55" a="1"/>
  <c r="BD48" i="55" s="1"/>
  <c r="BD120" i="55" a="1"/>
  <c r="BD120" i="55" s="1"/>
  <c r="BD56" i="55" a="1"/>
  <c r="BD56" i="55" s="1"/>
  <c r="BD128" i="55" a="1"/>
  <c r="BD128" i="55" s="1"/>
  <c r="BD64" i="55" a="1"/>
  <c r="BD64" i="55" s="1"/>
  <c r="BD72" i="55" a="1"/>
  <c r="BD72" i="55" s="1"/>
  <c r="BD8" i="55" a="1"/>
  <c r="BD8" i="55" s="1"/>
  <c r="BD80" i="55" a="1"/>
  <c r="BD80" i="55" s="1"/>
  <c r="BD16" i="55" a="1"/>
  <c r="BD16" i="55" s="1"/>
  <c r="BD88" i="55" a="1"/>
  <c r="BD88" i="55" s="1"/>
  <c r="BD24" i="55" a="1"/>
  <c r="BD24" i="55" s="1"/>
  <c r="BD96" i="55" a="1"/>
  <c r="BD96" i="55" s="1"/>
  <c r="BD32" i="55" a="1"/>
  <c r="BD32" i="55" s="1"/>
  <c r="BD83" i="54" a="1"/>
  <c r="BD83" i="54" s="1"/>
  <c r="BD19" i="54" a="1"/>
  <c r="BD19" i="54" s="1"/>
  <c r="BD91" i="54" a="1"/>
  <c r="BD91" i="54" s="1"/>
  <c r="BD27" i="54" a="1"/>
  <c r="BD27" i="54" s="1"/>
  <c r="BD51" i="54" a="1"/>
  <c r="BD51" i="54" s="1"/>
  <c r="BD99" i="54" a="1"/>
  <c r="BD99" i="54" s="1"/>
  <c r="BD35" i="54" a="1"/>
  <c r="BD35" i="54" s="1"/>
  <c r="BD115" i="54" a="1"/>
  <c r="BD115" i="54" s="1"/>
  <c r="BD107" i="54" a="1"/>
  <c r="BD107" i="54" s="1"/>
  <c r="BD43" i="54" a="1"/>
  <c r="BD43" i="54" s="1"/>
  <c r="BD123" i="54" a="1"/>
  <c r="BD123" i="54" s="1"/>
  <c r="BD59" i="54" a="1"/>
  <c r="BD59" i="54" s="1"/>
  <c r="BD11" i="54" a="1"/>
  <c r="BD11" i="54" s="1"/>
  <c r="BD67" i="54" a="1"/>
  <c r="BD67" i="54" s="1"/>
  <c r="BD3" i="54" a="1"/>
  <c r="BD3" i="54" s="1"/>
  <c r="BD75" i="54" a="1"/>
  <c r="BD75" i="54" s="1"/>
  <c r="BD70" i="54" a="1"/>
  <c r="BD70" i="54" s="1"/>
  <c r="BD6" i="54" a="1"/>
  <c r="BD6" i="54" s="1"/>
  <c r="BD78" i="54" a="1"/>
  <c r="BD78" i="54" s="1"/>
  <c r="BD14" i="54" a="1"/>
  <c r="BD14" i="54" s="1"/>
  <c r="BD102" i="54" a="1"/>
  <c r="BD102" i="54" s="1"/>
  <c r="BD86" i="54" a="1"/>
  <c r="BD86" i="54" s="1"/>
  <c r="BD22" i="54" a="1"/>
  <c r="BD22" i="54" s="1"/>
  <c r="BD38" i="54" a="1"/>
  <c r="BD38" i="54" s="1"/>
  <c r="BD94" i="54" a="1"/>
  <c r="BD94" i="54" s="1"/>
  <c r="BD30" i="54" a="1"/>
  <c r="BD30" i="54" s="1"/>
  <c r="BD110" i="54" a="1"/>
  <c r="BD110" i="54" s="1"/>
  <c r="BD46" i="54" a="1"/>
  <c r="BD46" i="54" s="1"/>
  <c r="BD62" i="54" a="1"/>
  <c r="BD62" i="54" s="1"/>
  <c r="BD118" i="54" a="1"/>
  <c r="BD118" i="54" s="1"/>
  <c r="BD54" i="54" a="1"/>
  <c r="BD54" i="54" s="1"/>
  <c r="BD126" i="54" a="1"/>
  <c r="BD126" i="54" s="1"/>
  <c r="BD100" i="54" a="1"/>
  <c r="BD100" i="54" s="1"/>
  <c r="BD36" i="54" a="1"/>
  <c r="BD36" i="54" s="1"/>
  <c r="BD68" i="54" a="1"/>
  <c r="BD68" i="54" s="1"/>
  <c r="BD108" i="54" a="1"/>
  <c r="BD108" i="54" s="1"/>
  <c r="BD44" i="54" a="1"/>
  <c r="BD44" i="54" s="1"/>
  <c r="BD4" i="54" a="1"/>
  <c r="BD4" i="54" s="1"/>
  <c r="BD116" i="54" a="1"/>
  <c r="BD116" i="54" s="1"/>
  <c r="BD52" i="54" a="1"/>
  <c r="BD52" i="54" s="1"/>
  <c r="BD124" i="54" a="1"/>
  <c r="BD124" i="54" s="1"/>
  <c r="BD60" i="54" a="1"/>
  <c r="BD60" i="54" s="1"/>
  <c r="BD76" i="54" a="1"/>
  <c r="BD76" i="54" s="1"/>
  <c r="BD12" i="54" a="1"/>
  <c r="BD12" i="54" s="1"/>
  <c r="BD92" i="54" a="1"/>
  <c r="BD92" i="54" s="1"/>
  <c r="BD28" i="54" a="1"/>
  <c r="BD28" i="54" s="1"/>
  <c r="BD84" i="54" a="1"/>
  <c r="BD84" i="54" s="1"/>
  <c r="BD20" i="54" a="1"/>
  <c r="BD20" i="54" s="1"/>
  <c r="BD87" i="54" a="1"/>
  <c r="BD87" i="54" s="1"/>
  <c r="BD23" i="54" a="1"/>
  <c r="BD23" i="54" s="1"/>
  <c r="BD119" i="54" a="1"/>
  <c r="BD119" i="54" s="1"/>
  <c r="BD55" i="54" a="1"/>
  <c r="BD55" i="54" s="1"/>
  <c r="BD95" i="54" a="1"/>
  <c r="BD95" i="54" s="1"/>
  <c r="BD31" i="54" a="1"/>
  <c r="BD31" i="54" s="1"/>
  <c r="BD103" i="54" a="1"/>
  <c r="BD103" i="54" s="1"/>
  <c r="BD39" i="54" a="1"/>
  <c r="BD39" i="54" s="1"/>
  <c r="BD111" i="54" a="1"/>
  <c r="BD111" i="54" s="1"/>
  <c r="BD47" i="54" a="1"/>
  <c r="BD47" i="54" s="1"/>
  <c r="BD127" i="54" a="1"/>
  <c r="BD127" i="54" s="1"/>
  <c r="BD63" i="54" a="1"/>
  <c r="BD63" i="54" s="1"/>
  <c r="BD79" i="54" a="1"/>
  <c r="BD79" i="54" s="1"/>
  <c r="BD71" i="54" a="1"/>
  <c r="BD71" i="54" s="1"/>
  <c r="BD7" i="54" a="1"/>
  <c r="BD7" i="54" s="1"/>
  <c r="BD15" i="54" a="1"/>
  <c r="BD15" i="54" s="1"/>
  <c r="BD121" i="54" a="1"/>
  <c r="BD121" i="54" s="1"/>
  <c r="BD57" i="54" a="1"/>
  <c r="BD57" i="54" s="1"/>
  <c r="BD129" i="54" a="1"/>
  <c r="BD129" i="54" s="1"/>
  <c r="BD65" i="54" a="1"/>
  <c r="BD65" i="54" s="1"/>
  <c r="BD89" i="54" a="1"/>
  <c r="BD89" i="54" s="1"/>
  <c r="BD25" i="54" a="1"/>
  <c r="BD25" i="54" s="1"/>
  <c r="BD73" i="54" a="1"/>
  <c r="BD73" i="54" s="1"/>
  <c r="BD9" i="54" a="1"/>
  <c r="BD9" i="54" s="1"/>
  <c r="BD81" i="54" a="1"/>
  <c r="BD81" i="54" s="1"/>
  <c r="BD17" i="54" a="1"/>
  <c r="BD17" i="54" s="1"/>
  <c r="BD97" i="54" a="1"/>
  <c r="BD97" i="54" s="1"/>
  <c r="BD33" i="54" a="1"/>
  <c r="BD33" i="54" s="1"/>
  <c r="BD49" i="54" a="1"/>
  <c r="BD49" i="54" s="1"/>
  <c r="BD105" i="54" a="1"/>
  <c r="BD105" i="54" s="1"/>
  <c r="BD41" i="54" a="1"/>
  <c r="BD41" i="54" s="1"/>
  <c r="BD113" i="54" a="1"/>
  <c r="BD113" i="54" s="1"/>
  <c r="BD117" i="54" a="1"/>
  <c r="BD117" i="54" s="1"/>
  <c r="BD53" i="54" a="1"/>
  <c r="BD53" i="54" s="1"/>
  <c r="BD85" i="54" a="1"/>
  <c r="BD85" i="54" s="1"/>
  <c r="BD125" i="54" a="1"/>
  <c r="BD125" i="54" s="1"/>
  <c r="BD61" i="54" a="1"/>
  <c r="BD61" i="54" s="1"/>
  <c r="BD21" i="54" a="1"/>
  <c r="BD21" i="54" s="1"/>
  <c r="BD69" i="54" a="1"/>
  <c r="BD69" i="54" s="1"/>
  <c r="BD5" i="54" a="1"/>
  <c r="BD5" i="54" s="1"/>
  <c r="BD77" i="54" a="1"/>
  <c r="BD77" i="54" s="1"/>
  <c r="BD13" i="54" a="1"/>
  <c r="BD13" i="54" s="1"/>
  <c r="BD93" i="54" a="1"/>
  <c r="BD93" i="54" s="1"/>
  <c r="BD29" i="54" a="1"/>
  <c r="BD29" i="54" s="1"/>
  <c r="BD109" i="54" a="1"/>
  <c r="BD109" i="54" s="1"/>
  <c r="BD101" i="54" a="1"/>
  <c r="BD101" i="54" s="1"/>
  <c r="BD37" i="54" a="1"/>
  <c r="BD37" i="54" s="1"/>
  <c r="BD45" i="54" a="1"/>
  <c r="BD45" i="54" s="1"/>
  <c r="BD82" i="54" a="1"/>
  <c r="BD82" i="54" s="1"/>
  <c r="BD18" i="54" a="1"/>
  <c r="BD18" i="54" s="1"/>
  <c r="BD90" i="54" a="1"/>
  <c r="BD90" i="54" s="1"/>
  <c r="BD26" i="54" a="1"/>
  <c r="BD26" i="54" s="1"/>
  <c r="BD114" i="54" a="1"/>
  <c r="BD114" i="54" s="1"/>
  <c r="BD50" i="54" a="1"/>
  <c r="BD50" i="54" s="1"/>
  <c r="BD98" i="54" a="1"/>
  <c r="BD98" i="54" s="1"/>
  <c r="BD34" i="54" a="1"/>
  <c r="BD34" i="54" s="1"/>
  <c r="BD106" i="54" a="1"/>
  <c r="BD106" i="54" s="1"/>
  <c r="BD42" i="54" a="1"/>
  <c r="BD42" i="54" s="1"/>
  <c r="BD122" i="54" a="1"/>
  <c r="BD122" i="54" s="1"/>
  <c r="BD58" i="54" a="1"/>
  <c r="BD58" i="54" s="1"/>
  <c r="BD74" i="54" a="1"/>
  <c r="BD74" i="54" s="1"/>
  <c r="BD66" i="54" a="1"/>
  <c r="BD66" i="54" s="1"/>
  <c r="BD2" i="54" a="1"/>
  <c r="BD2" i="54" s="1"/>
  <c r="BD10" i="54" a="1"/>
  <c r="BD10" i="54" s="1"/>
  <c r="BD104" i="54" a="1"/>
  <c r="BD104" i="54" s="1"/>
  <c r="BD40" i="54" a="1"/>
  <c r="BD40" i="54" s="1"/>
  <c r="BD112" i="54" a="1"/>
  <c r="BD112" i="54" s="1"/>
  <c r="BD48" i="54" a="1"/>
  <c r="BD48" i="54" s="1"/>
  <c r="BD72" i="54" a="1"/>
  <c r="BD72" i="54" s="1"/>
  <c r="BD8" i="54" a="1"/>
  <c r="BD8" i="54" s="1"/>
  <c r="BD120" i="54" a="1"/>
  <c r="BD120" i="54" s="1"/>
  <c r="BD56" i="54" a="1"/>
  <c r="BD56" i="54" s="1"/>
  <c r="BD128" i="54" a="1"/>
  <c r="BD128" i="54" s="1"/>
  <c r="BD64" i="54" a="1"/>
  <c r="BD64" i="54" s="1"/>
  <c r="BD80" i="54" a="1"/>
  <c r="BD80" i="54" s="1"/>
  <c r="BD16" i="54" a="1"/>
  <c r="BD16" i="54" s="1"/>
  <c r="BD88" i="54" a="1"/>
  <c r="BD88" i="54" s="1"/>
  <c r="BD24" i="54" a="1"/>
  <c r="BD24" i="54" s="1"/>
  <c r="BD96" i="54" a="1"/>
  <c r="BD96" i="54" s="1"/>
  <c r="BD32" i="54" a="1"/>
  <c r="BD32" i="54" s="1"/>
  <c r="BD100" i="53" a="1"/>
  <c r="BD100" i="53" s="1"/>
  <c r="BD36" i="53" a="1"/>
  <c r="BD36" i="53" s="1"/>
  <c r="BD108" i="53" a="1"/>
  <c r="BD108" i="53" s="1"/>
  <c r="BD44" i="53" a="1"/>
  <c r="BD44" i="53" s="1"/>
  <c r="BD116" i="53" a="1"/>
  <c r="BD116" i="53" s="1"/>
  <c r="BD52" i="53" a="1"/>
  <c r="BD52" i="53" s="1"/>
  <c r="BD124" i="53" a="1"/>
  <c r="BD124" i="53" s="1"/>
  <c r="BD60" i="53" a="1"/>
  <c r="BD60" i="53" s="1"/>
  <c r="BD68" i="53" a="1"/>
  <c r="BD68" i="53" s="1"/>
  <c r="BD4" i="53" a="1"/>
  <c r="BD4" i="53" s="1"/>
  <c r="BD76" i="53" a="1"/>
  <c r="BD76" i="53" s="1"/>
  <c r="BD12" i="53" a="1"/>
  <c r="BD12" i="53" s="1"/>
  <c r="BD92" i="53" a="1"/>
  <c r="BD92" i="53" s="1"/>
  <c r="BD28" i="53" a="1"/>
  <c r="BD28" i="53" s="1"/>
  <c r="BD84" i="53" a="1"/>
  <c r="BD84" i="53" s="1"/>
  <c r="BD20" i="53" a="1"/>
  <c r="BD20" i="53" s="1"/>
  <c r="BD87" i="53" a="1"/>
  <c r="BD87" i="53" s="1"/>
  <c r="BD23" i="53" a="1"/>
  <c r="BD23" i="53" s="1"/>
  <c r="BD95" i="53" a="1"/>
  <c r="BD95" i="53" s="1"/>
  <c r="BD31" i="53" a="1"/>
  <c r="BD31" i="53" s="1"/>
  <c r="BD103" i="53" a="1"/>
  <c r="BD103" i="53" s="1"/>
  <c r="BD39" i="53" a="1"/>
  <c r="BD39" i="53" s="1"/>
  <c r="BD111" i="53" a="1"/>
  <c r="BD111" i="53" s="1"/>
  <c r="BD47" i="53" a="1"/>
  <c r="BD47" i="53" s="1"/>
  <c r="BD119" i="53" a="1"/>
  <c r="BD119" i="53" s="1"/>
  <c r="BD55" i="53" a="1"/>
  <c r="BD55" i="53" s="1"/>
  <c r="BD127" i="53" a="1"/>
  <c r="BD127" i="53" s="1"/>
  <c r="BD63" i="53" a="1"/>
  <c r="BD63" i="53" s="1"/>
  <c r="BD79" i="53" a="1"/>
  <c r="BD79" i="53" s="1"/>
  <c r="BD71" i="53" a="1"/>
  <c r="BD71" i="53" s="1"/>
  <c r="BD7" i="53" a="1"/>
  <c r="BD7" i="53" s="1"/>
  <c r="BD15" i="53" a="1"/>
  <c r="BD15" i="53" s="1"/>
  <c r="BD83" i="53" a="1"/>
  <c r="BD83" i="53" s="1"/>
  <c r="BD19" i="53" a="1"/>
  <c r="BD19" i="53" s="1"/>
  <c r="BD91" i="53" a="1"/>
  <c r="BD91" i="53" s="1"/>
  <c r="BD27" i="53" a="1"/>
  <c r="BD27" i="53" s="1"/>
  <c r="BD99" i="53" a="1"/>
  <c r="BD99" i="53" s="1"/>
  <c r="BD35" i="53" a="1"/>
  <c r="BD35" i="53" s="1"/>
  <c r="BD107" i="53" a="1"/>
  <c r="BD107" i="53" s="1"/>
  <c r="BD43" i="53" a="1"/>
  <c r="BD43" i="53" s="1"/>
  <c r="BD115" i="53" a="1"/>
  <c r="BD115" i="53" s="1"/>
  <c r="BD51" i="53" a="1"/>
  <c r="BD51" i="53" s="1"/>
  <c r="BD123" i="53" a="1"/>
  <c r="BD123" i="53" s="1"/>
  <c r="BD59" i="53" a="1"/>
  <c r="BD59" i="53" s="1"/>
  <c r="BD11" i="53" a="1"/>
  <c r="BD11" i="53" s="1"/>
  <c r="BD67" i="53" a="1"/>
  <c r="BD67" i="53" s="1"/>
  <c r="BD3" i="53" a="1"/>
  <c r="BD3" i="53" s="1"/>
  <c r="BD75" i="53" a="1"/>
  <c r="BD75" i="53" s="1"/>
  <c r="BD117" i="53" a="1"/>
  <c r="BD117" i="53" s="1"/>
  <c r="BD53" i="53" a="1"/>
  <c r="BD53" i="53" s="1"/>
  <c r="BD125" i="53" a="1"/>
  <c r="BD125" i="53" s="1"/>
  <c r="BD61" i="53" a="1"/>
  <c r="BD61" i="53" s="1"/>
  <c r="BD69" i="53" a="1"/>
  <c r="BD69" i="53" s="1"/>
  <c r="BD5" i="53" a="1"/>
  <c r="BD5" i="53" s="1"/>
  <c r="BD77" i="53" a="1"/>
  <c r="BD77" i="53" s="1"/>
  <c r="BD13" i="53" a="1"/>
  <c r="BD13" i="53" s="1"/>
  <c r="BD85" i="53" a="1"/>
  <c r="BD85" i="53" s="1"/>
  <c r="BD21" i="53" a="1"/>
  <c r="BD21" i="53" s="1"/>
  <c r="BD93" i="53" a="1"/>
  <c r="BD93" i="53" s="1"/>
  <c r="BD29" i="53" a="1"/>
  <c r="BD29" i="53" s="1"/>
  <c r="BD45" i="53" a="1"/>
  <c r="BD45" i="53" s="1"/>
  <c r="BD101" i="53" a="1"/>
  <c r="BD101" i="53" s="1"/>
  <c r="BD37" i="53" a="1"/>
  <c r="BD37" i="53" s="1"/>
  <c r="BD109" i="53" a="1"/>
  <c r="BD109" i="53" s="1"/>
  <c r="BD104" i="53" a="1"/>
  <c r="BD104" i="53" s="1"/>
  <c r="BD40" i="53" a="1"/>
  <c r="BD40" i="53" s="1"/>
  <c r="BD112" i="53" a="1"/>
  <c r="BD112" i="53" s="1"/>
  <c r="BD48" i="53" a="1"/>
  <c r="BD48" i="53" s="1"/>
  <c r="BD120" i="53" a="1"/>
  <c r="BD120" i="53" s="1"/>
  <c r="BD56" i="53" a="1"/>
  <c r="BD56" i="53" s="1"/>
  <c r="BD128" i="53" a="1"/>
  <c r="BD128" i="53" s="1"/>
  <c r="BD64" i="53" a="1"/>
  <c r="BD64" i="53" s="1"/>
  <c r="BD72" i="53" a="1"/>
  <c r="BD72" i="53" s="1"/>
  <c r="BD8" i="53" a="1"/>
  <c r="BD8" i="53" s="1"/>
  <c r="BD80" i="53" a="1"/>
  <c r="BD80" i="53" s="1"/>
  <c r="BD16" i="53" a="1"/>
  <c r="BD16" i="53" s="1"/>
  <c r="BD88" i="53" a="1"/>
  <c r="BD88" i="53" s="1"/>
  <c r="BD24" i="53" a="1"/>
  <c r="BD24" i="53" s="1"/>
  <c r="BD96" i="53" a="1"/>
  <c r="BD96" i="53" s="1"/>
  <c r="BD32" i="53" a="1"/>
  <c r="BD32" i="53" s="1"/>
  <c r="BD82" i="53" a="1"/>
  <c r="BD82" i="53" s="1"/>
  <c r="BD18" i="53" a="1"/>
  <c r="BD18" i="53" s="1"/>
  <c r="BD90" i="53" a="1"/>
  <c r="BD90" i="53" s="1"/>
  <c r="BD26" i="53" a="1"/>
  <c r="BD26" i="53" s="1"/>
  <c r="BD98" i="53" a="1"/>
  <c r="BD98" i="53" s="1"/>
  <c r="BD34" i="53" a="1"/>
  <c r="BD34" i="53" s="1"/>
  <c r="BD106" i="53" a="1"/>
  <c r="BD106" i="53" s="1"/>
  <c r="BD42" i="53" a="1"/>
  <c r="BD42" i="53" s="1"/>
  <c r="BD114" i="53" a="1"/>
  <c r="BD114" i="53" s="1"/>
  <c r="BD50" i="53" a="1"/>
  <c r="BD50" i="53" s="1"/>
  <c r="BD122" i="53" a="1"/>
  <c r="BD122" i="53" s="1"/>
  <c r="BD58" i="53" a="1"/>
  <c r="BD58" i="53" s="1"/>
  <c r="BD74" i="53" a="1"/>
  <c r="BD74" i="53" s="1"/>
  <c r="BD66" i="53" a="1"/>
  <c r="BD66" i="53" s="1"/>
  <c r="BD2" i="53" a="1"/>
  <c r="BD2" i="53" s="1"/>
  <c r="BD10" i="53" a="1"/>
  <c r="BD10" i="53" s="1"/>
  <c r="BD70" i="53" a="1"/>
  <c r="BD70" i="53" s="1"/>
  <c r="BD6" i="53" a="1"/>
  <c r="BD6" i="53" s="1"/>
  <c r="BD78" i="53" a="1"/>
  <c r="BD78" i="53" s="1"/>
  <c r="BD14" i="53" a="1"/>
  <c r="BD14" i="53" s="1"/>
  <c r="BD86" i="53" a="1"/>
  <c r="BD86" i="53" s="1"/>
  <c r="BD22" i="53" a="1"/>
  <c r="BD22" i="53" s="1"/>
  <c r="BD94" i="53" a="1"/>
  <c r="BD94" i="53" s="1"/>
  <c r="BD30" i="53" a="1"/>
  <c r="BD30" i="53" s="1"/>
  <c r="BD102" i="53" a="1"/>
  <c r="BD102" i="53" s="1"/>
  <c r="BD38" i="53" a="1"/>
  <c r="BD38" i="53" s="1"/>
  <c r="BD110" i="53" a="1"/>
  <c r="BD110" i="53" s="1"/>
  <c r="BD46" i="53" a="1"/>
  <c r="BD46" i="53" s="1"/>
  <c r="BD118" i="53" a="1"/>
  <c r="BD118" i="53" s="1"/>
  <c r="BD54" i="53" a="1"/>
  <c r="BD54" i="53" s="1"/>
  <c r="BD126" i="53" a="1"/>
  <c r="BD126" i="53" s="1"/>
  <c r="BD62" i="53" a="1"/>
  <c r="BD62" i="53" s="1"/>
  <c r="BD121" i="53" a="1"/>
  <c r="BD121" i="53" s="1"/>
  <c r="BD57" i="53" a="1"/>
  <c r="BD57" i="53" s="1"/>
  <c r="BD129" i="53" a="1"/>
  <c r="BD129" i="53" s="1"/>
  <c r="BD65" i="53" a="1"/>
  <c r="BD65" i="53" s="1"/>
  <c r="BD73" i="53" a="1"/>
  <c r="BD73" i="53" s="1"/>
  <c r="BD9" i="53" a="1"/>
  <c r="BD9" i="53" s="1"/>
  <c r="BD81" i="53" a="1"/>
  <c r="BD81" i="53" s="1"/>
  <c r="BD17" i="53" a="1"/>
  <c r="BD17" i="53" s="1"/>
  <c r="BD89" i="53" a="1"/>
  <c r="BD89" i="53" s="1"/>
  <c r="BD25" i="53" a="1"/>
  <c r="BD25" i="53" s="1"/>
  <c r="BD97" i="53" a="1"/>
  <c r="BD97" i="53" s="1"/>
  <c r="BD33" i="53" a="1"/>
  <c r="BD33" i="53" s="1"/>
  <c r="BD113" i="53" a="1"/>
  <c r="BD113" i="53" s="1"/>
  <c r="BD105" i="53" a="1"/>
  <c r="BD105" i="53" s="1"/>
  <c r="BD41" i="53" a="1"/>
  <c r="BD41" i="53" s="1"/>
  <c r="BD49" i="53" a="1"/>
  <c r="BD49" i="53" s="1"/>
  <c r="BD83" i="52" a="1"/>
  <c r="BD83" i="52" s="1"/>
  <c r="BD19" i="52" a="1"/>
  <c r="BD19" i="52" s="1"/>
  <c r="BD91" i="52" a="1"/>
  <c r="BD91" i="52" s="1"/>
  <c r="BD27" i="52" a="1"/>
  <c r="BD27" i="52" s="1"/>
  <c r="BD99" i="52" a="1"/>
  <c r="BD99" i="52" s="1"/>
  <c r="BD35" i="52" a="1"/>
  <c r="BD35" i="52" s="1"/>
  <c r="BD107" i="52" a="1"/>
  <c r="BD107" i="52" s="1"/>
  <c r="BD43" i="52" a="1"/>
  <c r="BD43" i="52" s="1"/>
  <c r="BD115" i="52" a="1"/>
  <c r="BD115" i="52" s="1"/>
  <c r="BD51" i="52" a="1"/>
  <c r="BD51" i="52" s="1"/>
  <c r="BD123" i="52" a="1"/>
  <c r="BD123" i="52" s="1"/>
  <c r="BD59" i="52" a="1"/>
  <c r="BD59" i="52" s="1"/>
  <c r="BD67" i="52" a="1"/>
  <c r="BD67" i="52" s="1"/>
  <c r="BD3" i="52" a="1"/>
  <c r="BD3" i="52" s="1"/>
  <c r="BD75" i="52" a="1"/>
  <c r="BD75" i="52" s="1"/>
  <c r="BD11" i="52" a="1"/>
  <c r="BD11" i="52" s="1"/>
  <c r="BD104" i="52" a="1"/>
  <c r="BD104" i="52" s="1"/>
  <c r="BD40" i="52" a="1"/>
  <c r="BD40" i="52" s="1"/>
  <c r="BD112" i="52" a="1"/>
  <c r="BD112" i="52" s="1"/>
  <c r="BD48" i="52" a="1"/>
  <c r="BD48" i="52" s="1"/>
  <c r="BD120" i="52" a="1"/>
  <c r="BD120" i="52" s="1"/>
  <c r="BD56" i="52" a="1"/>
  <c r="BD56" i="52" s="1"/>
  <c r="BD128" i="52" a="1"/>
  <c r="BD128" i="52" s="1"/>
  <c r="BD64" i="52" a="1"/>
  <c r="BD64" i="52" s="1"/>
  <c r="BD72" i="52" a="1"/>
  <c r="BD72" i="52" s="1"/>
  <c r="BD8" i="52" a="1"/>
  <c r="BD8" i="52" s="1"/>
  <c r="BD80" i="52" a="1"/>
  <c r="BD80" i="52" s="1"/>
  <c r="BD16" i="52" a="1"/>
  <c r="BD16" i="52" s="1"/>
  <c r="BD88" i="52" a="1"/>
  <c r="BD88" i="52" s="1"/>
  <c r="BD24" i="52" a="1"/>
  <c r="BD24" i="52" s="1"/>
  <c r="BD96" i="52" a="1"/>
  <c r="BD96" i="52" s="1"/>
  <c r="BD32" i="52" a="1"/>
  <c r="BD32" i="52" s="1"/>
  <c r="BD70" i="52" a="1"/>
  <c r="BD70" i="52" s="1"/>
  <c r="BD6" i="52" a="1"/>
  <c r="BD6" i="52" s="1"/>
  <c r="BD78" i="52" a="1"/>
  <c r="BD78" i="52" s="1"/>
  <c r="BD14" i="52" a="1"/>
  <c r="BD14" i="52" s="1"/>
  <c r="BD86" i="52" a="1"/>
  <c r="BD86" i="52" s="1"/>
  <c r="BD22" i="52" a="1"/>
  <c r="BD22" i="52" s="1"/>
  <c r="BD94" i="52" a="1"/>
  <c r="BD94" i="52" s="1"/>
  <c r="BD30" i="52" a="1"/>
  <c r="BD30" i="52" s="1"/>
  <c r="BD102" i="52" a="1"/>
  <c r="BD102" i="52" s="1"/>
  <c r="BD38" i="52" a="1"/>
  <c r="BD38" i="52" s="1"/>
  <c r="BD110" i="52" a="1"/>
  <c r="BD110" i="52" s="1"/>
  <c r="BD46" i="52" a="1"/>
  <c r="BD46" i="52" s="1"/>
  <c r="BD118" i="52" a="1"/>
  <c r="BD118" i="52" s="1"/>
  <c r="BD54" i="52" a="1"/>
  <c r="BD54" i="52" s="1"/>
  <c r="BD126" i="52" a="1"/>
  <c r="BD126" i="52" s="1"/>
  <c r="BD62" i="52" a="1"/>
  <c r="BD62" i="52" s="1"/>
  <c r="BD100" i="52" a="1"/>
  <c r="BD100" i="52" s="1"/>
  <c r="BD36" i="52" a="1"/>
  <c r="BD36" i="52" s="1"/>
  <c r="BD108" i="52" a="1"/>
  <c r="BD108" i="52" s="1"/>
  <c r="BD44" i="52" a="1"/>
  <c r="BD44" i="52" s="1"/>
  <c r="BD116" i="52" a="1"/>
  <c r="BD116" i="52" s="1"/>
  <c r="BD52" i="52" a="1"/>
  <c r="BD52" i="52" s="1"/>
  <c r="BD124" i="52" a="1"/>
  <c r="BD124" i="52" s="1"/>
  <c r="BD60" i="52" a="1"/>
  <c r="BD60" i="52" s="1"/>
  <c r="BD68" i="52" a="1"/>
  <c r="BD68" i="52" s="1"/>
  <c r="BD4" i="52" a="1"/>
  <c r="BD4" i="52" s="1"/>
  <c r="BD76" i="52" a="1"/>
  <c r="BD76" i="52" s="1"/>
  <c r="BD12" i="52" a="1"/>
  <c r="BD12" i="52" s="1"/>
  <c r="BD84" i="52" a="1"/>
  <c r="BD84" i="52" s="1"/>
  <c r="BD20" i="52" a="1"/>
  <c r="BD20" i="52" s="1"/>
  <c r="BD92" i="52" a="1"/>
  <c r="BD92" i="52" s="1"/>
  <c r="BD28" i="52" a="1"/>
  <c r="BD28" i="52" s="1"/>
  <c r="BD121" i="52" a="1"/>
  <c r="BD121" i="52" s="1"/>
  <c r="BD57" i="52" a="1"/>
  <c r="BD57" i="52" s="1"/>
  <c r="BD129" i="52" a="1"/>
  <c r="BD129" i="52" s="1"/>
  <c r="BD65" i="52" a="1"/>
  <c r="BD65" i="52" s="1"/>
  <c r="BD73" i="52" a="1"/>
  <c r="BD73" i="52" s="1"/>
  <c r="BD9" i="52" a="1"/>
  <c r="BD9" i="52" s="1"/>
  <c r="BD81" i="52" a="1"/>
  <c r="BD81" i="52" s="1"/>
  <c r="BD17" i="52" a="1"/>
  <c r="BD17" i="52" s="1"/>
  <c r="BD89" i="52" a="1"/>
  <c r="BD89" i="52" s="1"/>
  <c r="BD25" i="52" a="1"/>
  <c r="BD25" i="52" s="1"/>
  <c r="BD97" i="52" a="1"/>
  <c r="BD97" i="52" s="1"/>
  <c r="BD33" i="52" a="1"/>
  <c r="BD33" i="52" s="1"/>
  <c r="BD105" i="52" a="1"/>
  <c r="BD105" i="52" s="1"/>
  <c r="BD41" i="52" a="1"/>
  <c r="BD41" i="52" s="1"/>
  <c r="BD113" i="52" a="1"/>
  <c r="BD113" i="52" s="1"/>
  <c r="BD49" i="52" a="1"/>
  <c r="BD49" i="52" s="1"/>
  <c r="BD82" i="52" a="1"/>
  <c r="BD82" i="52" s="1"/>
  <c r="BD18" i="52" a="1"/>
  <c r="BD18" i="52" s="1"/>
  <c r="BD90" i="52" a="1"/>
  <c r="BD90" i="52" s="1"/>
  <c r="BD26" i="52" a="1"/>
  <c r="BD26" i="52" s="1"/>
  <c r="BD98" i="52" a="1"/>
  <c r="BD98" i="52" s="1"/>
  <c r="BD34" i="52" a="1"/>
  <c r="BD34" i="52" s="1"/>
  <c r="BD106" i="52" a="1"/>
  <c r="BD106" i="52" s="1"/>
  <c r="BD42" i="52" a="1"/>
  <c r="BD42" i="52" s="1"/>
  <c r="BD114" i="52" a="1"/>
  <c r="BD114" i="52" s="1"/>
  <c r="BD50" i="52" a="1"/>
  <c r="BD50" i="52" s="1"/>
  <c r="BD122" i="52" a="1"/>
  <c r="BD122" i="52" s="1"/>
  <c r="BD58" i="52" a="1"/>
  <c r="BD58" i="52" s="1"/>
  <c r="BD66" i="52" a="1"/>
  <c r="BD66" i="52" s="1"/>
  <c r="BD2" i="52" a="1"/>
  <c r="BD2" i="52" s="1"/>
  <c r="BD74" i="52" a="1"/>
  <c r="BD74" i="52" s="1"/>
  <c r="BD10" i="52" a="1"/>
  <c r="BD10" i="52" s="1"/>
  <c r="BD87" i="52" a="1"/>
  <c r="BD87" i="52" s="1"/>
  <c r="BD23" i="52" a="1"/>
  <c r="BD23" i="52" s="1"/>
  <c r="BD95" i="52" a="1"/>
  <c r="BD95" i="52" s="1"/>
  <c r="BD31" i="52" a="1"/>
  <c r="BD31" i="52" s="1"/>
  <c r="BD103" i="52" a="1"/>
  <c r="BD103" i="52" s="1"/>
  <c r="BD39" i="52" a="1"/>
  <c r="BD39" i="52" s="1"/>
  <c r="BD111" i="52" a="1"/>
  <c r="BD111" i="52" s="1"/>
  <c r="BD47" i="52" a="1"/>
  <c r="BD47" i="52" s="1"/>
  <c r="BD119" i="52" a="1"/>
  <c r="BD119" i="52" s="1"/>
  <c r="BD55" i="52" a="1"/>
  <c r="BD55" i="52" s="1"/>
  <c r="BD127" i="52" a="1"/>
  <c r="BD127" i="52" s="1"/>
  <c r="BD63" i="52" a="1"/>
  <c r="BD63" i="52" s="1"/>
  <c r="BD71" i="52" a="1"/>
  <c r="BD71" i="52" s="1"/>
  <c r="BD7" i="52" a="1"/>
  <c r="BD7" i="52" s="1"/>
  <c r="BD79" i="52" a="1"/>
  <c r="BD79" i="52" s="1"/>
  <c r="BD15" i="52" a="1"/>
  <c r="BD15" i="52" s="1"/>
  <c r="BD117" i="52" a="1"/>
  <c r="BD117" i="52" s="1"/>
  <c r="BD53" i="52" a="1"/>
  <c r="BD53" i="52" s="1"/>
  <c r="BD125" i="52" a="1"/>
  <c r="BD125" i="52" s="1"/>
  <c r="BD61" i="52" a="1"/>
  <c r="BD61" i="52" s="1"/>
  <c r="BD69" i="52" a="1"/>
  <c r="BD69" i="52" s="1"/>
  <c r="BD5" i="52" a="1"/>
  <c r="BD5" i="52" s="1"/>
  <c r="BD77" i="52" a="1"/>
  <c r="BD77" i="52" s="1"/>
  <c r="BD13" i="52" a="1"/>
  <c r="BD13" i="52" s="1"/>
  <c r="BD85" i="52" a="1"/>
  <c r="BD85" i="52" s="1"/>
  <c r="BD21" i="52" a="1"/>
  <c r="BD21" i="52" s="1"/>
  <c r="BD93" i="52" a="1"/>
  <c r="BD93" i="52" s="1"/>
  <c r="BD29" i="52" a="1"/>
  <c r="BD29" i="52" s="1"/>
  <c r="BD101" i="52" a="1"/>
  <c r="BD101" i="52" s="1"/>
  <c r="BD37" i="52" a="1"/>
  <c r="BD37" i="52" s="1"/>
  <c r="BD109" i="52" a="1"/>
  <c r="BD109" i="52" s="1"/>
  <c r="BD45" i="52" a="1"/>
  <c r="BD45" i="52" s="1"/>
  <c r="BD82" i="51" a="1"/>
  <c r="BD82" i="51" s="1"/>
  <c r="BD18" i="51" a="1"/>
  <c r="BD18" i="51" s="1"/>
  <c r="BD90" i="51" a="1"/>
  <c r="BD90" i="51" s="1"/>
  <c r="BD26" i="51" a="1"/>
  <c r="BD26" i="51" s="1"/>
  <c r="BD98" i="51" a="1"/>
  <c r="BD98" i="51" s="1"/>
  <c r="BD34" i="51" a="1"/>
  <c r="BD34" i="51" s="1"/>
  <c r="BD106" i="51" a="1"/>
  <c r="BD106" i="51" s="1"/>
  <c r="BD42" i="51" a="1"/>
  <c r="BD42" i="51" s="1"/>
  <c r="BD114" i="51" a="1"/>
  <c r="BD114" i="51" s="1"/>
  <c r="BD50" i="51" a="1"/>
  <c r="BD50" i="51" s="1"/>
  <c r="BD122" i="51" a="1"/>
  <c r="BD122" i="51" s="1"/>
  <c r="BD58" i="51" a="1"/>
  <c r="BD58" i="51" s="1"/>
  <c r="BD66" i="51" a="1"/>
  <c r="BD66" i="51" s="1"/>
  <c r="BD2" i="51" a="1"/>
  <c r="BD2" i="51" s="1"/>
  <c r="BD74" i="51" a="1"/>
  <c r="BD74" i="51" s="1"/>
  <c r="BD10" i="51" a="1"/>
  <c r="BD10" i="51" s="1"/>
  <c r="BD100" i="51" a="1"/>
  <c r="BD100" i="51" s="1"/>
  <c r="BD36" i="51" a="1"/>
  <c r="BD36" i="51" s="1"/>
  <c r="BD108" i="51" a="1"/>
  <c r="BD108" i="51" s="1"/>
  <c r="BD44" i="51" a="1"/>
  <c r="BD44" i="51" s="1"/>
  <c r="BD116" i="51" a="1"/>
  <c r="BD116" i="51" s="1"/>
  <c r="BD52" i="51" a="1"/>
  <c r="BD52" i="51" s="1"/>
  <c r="BD124" i="51" a="1"/>
  <c r="BD124" i="51" s="1"/>
  <c r="BD60" i="51" a="1"/>
  <c r="BD60" i="51" s="1"/>
  <c r="BD68" i="51" a="1"/>
  <c r="BD68" i="51" s="1"/>
  <c r="BD4" i="51" a="1"/>
  <c r="BD4" i="51" s="1"/>
  <c r="BD76" i="51" a="1"/>
  <c r="BD76" i="51" s="1"/>
  <c r="BD12" i="51" a="1"/>
  <c r="BD12" i="51" s="1"/>
  <c r="BD84" i="51" a="1"/>
  <c r="BD84" i="51" s="1"/>
  <c r="BD20" i="51" a="1"/>
  <c r="BD20" i="51" s="1"/>
  <c r="BD92" i="51" a="1"/>
  <c r="BD92" i="51" s="1"/>
  <c r="BD28" i="51" a="1"/>
  <c r="BD28" i="51" s="1"/>
  <c r="BD70" i="51" a="1"/>
  <c r="BD70" i="51" s="1"/>
  <c r="BD6" i="51" a="1"/>
  <c r="BD6" i="51" s="1"/>
  <c r="BD78" i="51" a="1"/>
  <c r="BD78" i="51" s="1"/>
  <c r="BD14" i="51" a="1"/>
  <c r="BD14" i="51" s="1"/>
  <c r="BD86" i="51" a="1"/>
  <c r="BD86" i="51" s="1"/>
  <c r="BD22" i="51" a="1"/>
  <c r="BD22" i="51" s="1"/>
  <c r="BD94" i="51" a="1"/>
  <c r="BD94" i="51" s="1"/>
  <c r="BD30" i="51" a="1"/>
  <c r="BD30" i="51" s="1"/>
  <c r="BD102" i="51" a="1"/>
  <c r="BD102" i="51" s="1"/>
  <c r="BD38" i="51" a="1"/>
  <c r="BD38" i="51" s="1"/>
  <c r="BD110" i="51" a="1"/>
  <c r="BD110" i="51" s="1"/>
  <c r="BD46" i="51" a="1"/>
  <c r="BD46" i="51" s="1"/>
  <c r="BD118" i="51" a="1"/>
  <c r="BD118" i="51" s="1"/>
  <c r="BD54" i="51" a="1"/>
  <c r="BD54" i="51" s="1"/>
  <c r="BD126" i="51" a="1"/>
  <c r="BD126" i="51" s="1"/>
  <c r="BD62" i="51" a="1"/>
  <c r="BD62" i="51" s="1"/>
  <c r="BD104" i="51" a="1"/>
  <c r="BD104" i="51" s="1"/>
  <c r="BD40" i="51" a="1"/>
  <c r="BD40" i="51" s="1"/>
  <c r="BD112" i="51" a="1"/>
  <c r="BD112" i="51" s="1"/>
  <c r="BD48" i="51" a="1"/>
  <c r="BD48" i="51" s="1"/>
  <c r="BD120" i="51" a="1"/>
  <c r="BD120" i="51" s="1"/>
  <c r="BD56" i="51" a="1"/>
  <c r="BD56" i="51" s="1"/>
  <c r="BD128" i="51" a="1"/>
  <c r="BD128" i="51" s="1"/>
  <c r="BD64" i="51" a="1"/>
  <c r="BD64" i="51" s="1"/>
  <c r="BD72" i="51" a="1"/>
  <c r="BD72" i="51" s="1"/>
  <c r="BD8" i="51" a="1"/>
  <c r="BD8" i="51" s="1"/>
  <c r="BD80" i="51" a="1"/>
  <c r="BD80" i="51" s="1"/>
  <c r="BD16" i="51" a="1"/>
  <c r="BD16" i="51" s="1"/>
  <c r="BD88" i="51" a="1"/>
  <c r="BD88" i="51" s="1"/>
  <c r="BD24" i="51" a="1"/>
  <c r="BD24" i="51" s="1"/>
  <c r="BD96" i="51" a="1"/>
  <c r="BD96" i="51" s="1"/>
  <c r="BD32" i="51" a="1"/>
  <c r="BD32" i="51" s="1"/>
  <c r="BD121" i="51" a="1"/>
  <c r="BD121" i="51" s="1"/>
  <c r="BD57" i="51" a="1"/>
  <c r="BD57" i="51" s="1"/>
  <c r="BD129" i="51" a="1"/>
  <c r="BD129" i="51" s="1"/>
  <c r="BD65" i="51" a="1"/>
  <c r="BD65" i="51" s="1"/>
  <c r="BD73" i="51" a="1"/>
  <c r="BD73" i="51" s="1"/>
  <c r="BD9" i="51" a="1"/>
  <c r="BD9" i="51" s="1"/>
  <c r="BD81" i="51" a="1"/>
  <c r="BD81" i="51" s="1"/>
  <c r="BD17" i="51" a="1"/>
  <c r="BD17" i="51" s="1"/>
  <c r="BD89" i="51" a="1"/>
  <c r="BD89" i="51" s="1"/>
  <c r="BD25" i="51" a="1"/>
  <c r="BD25" i="51" s="1"/>
  <c r="BD97" i="51" a="1"/>
  <c r="BD97" i="51" s="1"/>
  <c r="BD33" i="51" a="1"/>
  <c r="BD33" i="51" s="1"/>
  <c r="BD105" i="51" a="1"/>
  <c r="BD105" i="51" s="1"/>
  <c r="BD41" i="51" a="1"/>
  <c r="BD41" i="51" s="1"/>
  <c r="BD113" i="51" a="1"/>
  <c r="BD113" i="51" s="1"/>
  <c r="BD49" i="51" a="1"/>
  <c r="BD49" i="51" s="1"/>
  <c r="BD83" i="51" a="1"/>
  <c r="BD83" i="51" s="1"/>
  <c r="BD19" i="51" a="1"/>
  <c r="BD19" i="51" s="1"/>
  <c r="BD91" i="51" a="1"/>
  <c r="BD91" i="51" s="1"/>
  <c r="BD27" i="51" a="1"/>
  <c r="BD27" i="51" s="1"/>
  <c r="BD99" i="51" a="1"/>
  <c r="BD99" i="51" s="1"/>
  <c r="BD35" i="51" a="1"/>
  <c r="BD35" i="51" s="1"/>
  <c r="BD107" i="51" a="1"/>
  <c r="BD107" i="51" s="1"/>
  <c r="BD43" i="51" a="1"/>
  <c r="BD43" i="51" s="1"/>
  <c r="BD115" i="51" a="1"/>
  <c r="BD115" i="51" s="1"/>
  <c r="BD51" i="51" a="1"/>
  <c r="BD51" i="51" s="1"/>
  <c r="BD123" i="51" a="1"/>
  <c r="BD123" i="51" s="1"/>
  <c r="BD59" i="51" a="1"/>
  <c r="BD59" i="51" s="1"/>
  <c r="BD67" i="51" a="1"/>
  <c r="BD67" i="51" s="1"/>
  <c r="BD3" i="51" a="1"/>
  <c r="BD3" i="51" s="1"/>
  <c r="BD75" i="51" a="1"/>
  <c r="BD75" i="51" s="1"/>
  <c r="BD11" i="51" a="1"/>
  <c r="BD11" i="51" s="1"/>
  <c r="BD87" i="51" a="1"/>
  <c r="BD87" i="51" s="1"/>
  <c r="BD23" i="51" a="1"/>
  <c r="BD23" i="51" s="1"/>
  <c r="BD95" i="51" a="1"/>
  <c r="BD95" i="51" s="1"/>
  <c r="BD31" i="51" a="1"/>
  <c r="BD31" i="51" s="1"/>
  <c r="BD103" i="51" a="1"/>
  <c r="BD103" i="51" s="1"/>
  <c r="BD39" i="51" a="1"/>
  <c r="BD39" i="51" s="1"/>
  <c r="BD111" i="51" a="1"/>
  <c r="BD111" i="51" s="1"/>
  <c r="BD47" i="51" a="1"/>
  <c r="BD47" i="51" s="1"/>
  <c r="BD119" i="51" a="1"/>
  <c r="BD119" i="51" s="1"/>
  <c r="BD55" i="51" a="1"/>
  <c r="BD55" i="51" s="1"/>
  <c r="BD127" i="51" a="1"/>
  <c r="BD127" i="51" s="1"/>
  <c r="BD63" i="51" a="1"/>
  <c r="BD63" i="51" s="1"/>
  <c r="BD71" i="51" a="1"/>
  <c r="BD71" i="51" s="1"/>
  <c r="BD7" i="51" a="1"/>
  <c r="BD7" i="51" s="1"/>
  <c r="BD79" i="51" a="1"/>
  <c r="BD79" i="51" s="1"/>
  <c r="BD15" i="51" a="1"/>
  <c r="BD15" i="51" s="1"/>
  <c r="BD117" i="51" a="1"/>
  <c r="BD117" i="51" s="1"/>
  <c r="BD53" i="51" a="1"/>
  <c r="BD53" i="51" s="1"/>
  <c r="BD125" i="51" a="1"/>
  <c r="BD125" i="51" s="1"/>
  <c r="BD61" i="51" a="1"/>
  <c r="BD61" i="51" s="1"/>
  <c r="BD69" i="51" a="1"/>
  <c r="BD69" i="51" s="1"/>
  <c r="BD5" i="51" a="1"/>
  <c r="BD5" i="51" s="1"/>
  <c r="BD77" i="51" a="1"/>
  <c r="BD77" i="51" s="1"/>
  <c r="BD13" i="51" a="1"/>
  <c r="BD13" i="51" s="1"/>
  <c r="BD85" i="51" a="1"/>
  <c r="BD85" i="51" s="1"/>
  <c r="BD21" i="51" a="1"/>
  <c r="BD21" i="51" s="1"/>
  <c r="BD93" i="51" a="1"/>
  <c r="BD93" i="51" s="1"/>
  <c r="BD29" i="51" a="1"/>
  <c r="BD29" i="51" s="1"/>
  <c r="BD101" i="51" a="1"/>
  <c r="BD101" i="51" s="1"/>
  <c r="BD37" i="51" a="1"/>
  <c r="BD37" i="51" s="1"/>
  <c r="BD109" i="51" a="1"/>
  <c r="BD109" i="51" s="1"/>
  <c r="BD45" i="51" a="1"/>
  <c r="BD45" i="51" s="1"/>
  <c r="BD83" i="49" a="1"/>
  <c r="BD83" i="49" s="1"/>
  <c r="BD19" i="49" a="1"/>
  <c r="BD19" i="49" s="1"/>
  <c r="BD91" i="49" a="1"/>
  <c r="BD91" i="49" s="1"/>
  <c r="BD27" i="49" a="1"/>
  <c r="BD27" i="49" s="1"/>
  <c r="BD99" i="49" a="1"/>
  <c r="BD99" i="49" s="1"/>
  <c r="BD35" i="49" a="1"/>
  <c r="BD35" i="49" s="1"/>
  <c r="BD107" i="49" a="1"/>
  <c r="BD107" i="49" s="1"/>
  <c r="BD43" i="49" a="1"/>
  <c r="BD43" i="49" s="1"/>
  <c r="BD115" i="49" a="1"/>
  <c r="BD115" i="49" s="1"/>
  <c r="BD51" i="49" a="1"/>
  <c r="BD51" i="49" s="1"/>
  <c r="BD11" i="49" a="1"/>
  <c r="BD11" i="49" s="1"/>
  <c r="BD123" i="49" a="1"/>
  <c r="BD123" i="49" s="1"/>
  <c r="BD59" i="49" a="1"/>
  <c r="BD59" i="49" s="1"/>
  <c r="BD67" i="49" a="1"/>
  <c r="BD67" i="49" s="1"/>
  <c r="BD3" i="49" a="1"/>
  <c r="BD3" i="49" s="1"/>
  <c r="BD75" i="49" a="1"/>
  <c r="BD75" i="49" s="1"/>
  <c r="BD117" i="49" a="1"/>
  <c r="BD117" i="49" s="1"/>
  <c r="BD53" i="49" a="1"/>
  <c r="BD53" i="49" s="1"/>
  <c r="BD125" i="49" a="1"/>
  <c r="BD125" i="49" s="1"/>
  <c r="BD61" i="49" a="1"/>
  <c r="BD61" i="49" s="1"/>
  <c r="BD69" i="49" a="1"/>
  <c r="BD69" i="49" s="1"/>
  <c r="BD5" i="49" a="1"/>
  <c r="BD5" i="49" s="1"/>
  <c r="BD77" i="49" a="1"/>
  <c r="BD77" i="49" s="1"/>
  <c r="BD13" i="49" a="1"/>
  <c r="BD13" i="49" s="1"/>
  <c r="BD85" i="49" a="1"/>
  <c r="BD85" i="49" s="1"/>
  <c r="BD21" i="49" a="1"/>
  <c r="BD21" i="49" s="1"/>
  <c r="BD45" i="49" a="1"/>
  <c r="BD45" i="49" s="1"/>
  <c r="BD93" i="49" a="1"/>
  <c r="BD93" i="49" s="1"/>
  <c r="BD29" i="49" a="1"/>
  <c r="BD29" i="49" s="1"/>
  <c r="BD109" i="49" a="1"/>
  <c r="BD109" i="49" s="1"/>
  <c r="BD101" i="49" a="1"/>
  <c r="BD101" i="49" s="1"/>
  <c r="BD37" i="49" a="1"/>
  <c r="BD37" i="49" s="1"/>
  <c r="BD104" i="49" a="1"/>
  <c r="BD104" i="49" s="1"/>
  <c r="BD40" i="49" a="1"/>
  <c r="BD40" i="49" s="1"/>
  <c r="BD112" i="49" a="1"/>
  <c r="BD112" i="49" s="1"/>
  <c r="BD48" i="49" a="1"/>
  <c r="BD48" i="49" s="1"/>
  <c r="BD120" i="49" a="1"/>
  <c r="BD120" i="49" s="1"/>
  <c r="BD56" i="49" a="1"/>
  <c r="BD56" i="49" s="1"/>
  <c r="BD128" i="49" a="1"/>
  <c r="BD128" i="49" s="1"/>
  <c r="BD64" i="49" a="1"/>
  <c r="BD64" i="49" s="1"/>
  <c r="BD72" i="49" a="1"/>
  <c r="BD72" i="49" s="1"/>
  <c r="BD8" i="49" a="1"/>
  <c r="BD8" i="49" s="1"/>
  <c r="BD80" i="49" a="1"/>
  <c r="BD80" i="49" s="1"/>
  <c r="BD16" i="49" a="1"/>
  <c r="BD16" i="49" s="1"/>
  <c r="BD32" i="49" a="1"/>
  <c r="BD32" i="49" s="1"/>
  <c r="BD88" i="49" a="1"/>
  <c r="BD88" i="49" s="1"/>
  <c r="BD24" i="49" a="1"/>
  <c r="BD24" i="49" s="1"/>
  <c r="BD96" i="49" a="1"/>
  <c r="BD96" i="49" s="1"/>
  <c r="BD82" i="49" a="1"/>
  <c r="BD82" i="49" s="1"/>
  <c r="BD18" i="49" a="1"/>
  <c r="BD18" i="49" s="1"/>
  <c r="BD90" i="49" a="1"/>
  <c r="BD90" i="49" s="1"/>
  <c r="BD26" i="49" a="1"/>
  <c r="BD26" i="49" s="1"/>
  <c r="BD98" i="49" a="1"/>
  <c r="BD98" i="49" s="1"/>
  <c r="BD34" i="49" a="1"/>
  <c r="BD34" i="49" s="1"/>
  <c r="BD106" i="49" a="1"/>
  <c r="BD106" i="49" s="1"/>
  <c r="BD42" i="49" a="1"/>
  <c r="BD42" i="49" s="1"/>
  <c r="BD114" i="49" a="1"/>
  <c r="BD114" i="49" s="1"/>
  <c r="BD50" i="49" a="1"/>
  <c r="BD50" i="49" s="1"/>
  <c r="BD74" i="49" a="1"/>
  <c r="BD74" i="49" s="1"/>
  <c r="BD122" i="49" a="1"/>
  <c r="BD122" i="49" s="1"/>
  <c r="BD58" i="49" a="1"/>
  <c r="BD58" i="49" s="1"/>
  <c r="BD10" i="49" a="1"/>
  <c r="BD10" i="49" s="1"/>
  <c r="BD66" i="49" a="1"/>
  <c r="BD66" i="49" s="1"/>
  <c r="BD2" i="49" a="1"/>
  <c r="BD2" i="49" s="1"/>
  <c r="BD100" i="49" a="1"/>
  <c r="BD100" i="49" s="1"/>
  <c r="BD36" i="49" a="1"/>
  <c r="BD36" i="49" s="1"/>
  <c r="BD108" i="49" a="1"/>
  <c r="BD108" i="49" s="1"/>
  <c r="BD44" i="49" a="1"/>
  <c r="BD44" i="49" s="1"/>
  <c r="BD116" i="49" a="1"/>
  <c r="BD116" i="49" s="1"/>
  <c r="BD52" i="49" a="1"/>
  <c r="BD52" i="49" s="1"/>
  <c r="BD124" i="49" a="1"/>
  <c r="BD124" i="49" s="1"/>
  <c r="BD60" i="49" a="1"/>
  <c r="BD60" i="49" s="1"/>
  <c r="BD68" i="49" a="1"/>
  <c r="BD68" i="49" s="1"/>
  <c r="BD4" i="49" a="1"/>
  <c r="BD4" i="49" s="1"/>
  <c r="BD28" i="49" a="1"/>
  <c r="BD28" i="49" s="1"/>
  <c r="BD76" i="49" a="1"/>
  <c r="BD76" i="49" s="1"/>
  <c r="BD12" i="49" a="1"/>
  <c r="BD12" i="49" s="1"/>
  <c r="BD92" i="49" a="1"/>
  <c r="BD92" i="49" s="1"/>
  <c r="BD84" i="49" a="1"/>
  <c r="BD84" i="49" s="1"/>
  <c r="BD20" i="49" a="1"/>
  <c r="BD20" i="49" s="1"/>
  <c r="BD70" i="49" a="1"/>
  <c r="BD70" i="49" s="1"/>
  <c r="BD6" i="49" a="1"/>
  <c r="BD6" i="49" s="1"/>
  <c r="BD78" i="49" a="1"/>
  <c r="BD78" i="49" s="1"/>
  <c r="BD14" i="49" a="1"/>
  <c r="BD14" i="49" s="1"/>
  <c r="BD86" i="49" a="1"/>
  <c r="BD86" i="49" s="1"/>
  <c r="BD22" i="49" a="1"/>
  <c r="BD22" i="49" s="1"/>
  <c r="BD94" i="49" a="1"/>
  <c r="BD94" i="49" s="1"/>
  <c r="BD30" i="49" a="1"/>
  <c r="BD30" i="49" s="1"/>
  <c r="BD102" i="49" a="1"/>
  <c r="BD102" i="49" s="1"/>
  <c r="BD38" i="49" a="1"/>
  <c r="BD38" i="49" s="1"/>
  <c r="BD110" i="49" a="1"/>
  <c r="BD110" i="49" s="1"/>
  <c r="BD46" i="49" a="1"/>
  <c r="BD46" i="49" s="1"/>
  <c r="BD62" i="49" a="1"/>
  <c r="BD62" i="49" s="1"/>
  <c r="BD118" i="49" a="1"/>
  <c r="BD118" i="49" s="1"/>
  <c r="BD54" i="49" a="1"/>
  <c r="BD54" i="49" s="1"/>
  <c r="BD126" i="49" a="1"/>
  <c r="BD126" i="49" s="1"/>
  <c r="BD121" i="49" a="1"/>
  <c r="BD121" i="49" s="1"/>
  <c r="BD57" i="49" a="1"/>
  <c r="BD57" i="49" s="1"/>
  <c r="BD129" i="49" a="1"/>
  <c r="BD129" i="49" s="1"/>
  <c r="BD65" i="49" a="1"/>
  <c r="BD65" i="49" s="1"/>
  <c r="BD73" i="49" a="1"/>
  <c r="BD73" i="49" s="1"/>
  <c r="BD9" i="49" a="1"/>
  <c r="BD9" i="49" s="1"/>
  <c r="BD81" i="49" a="1"/>
  <c r="BD81" i="49" s="1"/>
  <c r="BD17" i="49" a="1"/>
  <c r="BD17" i="49" s="1"/>
  <c r="BD89" i="49" a="1"/>
  <c r="BD89" i="49" s="1"/>
  <c r="BD25" i="49" a="1"/>
  <c r="BD25" i="49" s="1"/>
  <c r="BD113" i="49" a="1"/>
  <c r="BD113" i="49" s="1"/>
  <c r="BD97" i="49" a="1"/>
  <c r="BD97" i="49" s="1"/>
  <c r="BD33" i="49" a="1"/>
  <c r="BD33" i="49" s="1"/>
  <c r="BD49" i="49" a="1"/>
  <c r="BD49" i="49" s="1"/>
  <c r="BD105" i="49" a="1"/>
  <c r="BD105" i="49" s="1"/>
  <c r="BD41" i="49" a="1"/>
  <c r="BD41" i="49" s="1"/>
  <c r="BD87" i="49" a="1"/>
  <c r="BD87" i="49" s="1"/>
  <c r="BD23" i="49" a="1"/>
  <c r="BD23" i="49" s="1"/>
  <c r="BD95" i="49" a="1"/>
  <c r="BD95" i="49" s="1"/>
  <c r="BD31" i="49" a="1"/>
  <c r="BD31" i="49" s="1"/>
  <c r="BD103" i="49" a="1"/>
  <c r="BD103" i="49" s="1"/>
  <c r="BD39" i="49" a="1"/>
  <c r="BD39" i="49" s="1"/>
  <c r="BD111" i="49" a="1"/>
  <c r="BD111" i="49" s="1"/>
  <c r="BD47" i="49" a="1"/>
  <c r="BD47" i="49" s="1"/>
  <c r="BD119" i="49" a="1"/>
  <c r="BD119" i="49" s="1"/>
  <c r="BD55" i="49" a="1"/>
  <c r="BD55" i="49" s="1"/>
  <c r="BD127" i="49" a="1"/>
  <c r="BD127" i="49" s="1"/>
  <c r="BD63" i="49" a="1"/>
  <c r="BD63" i="49" s="1"/>
  <c r="BD79" i="49" a="1"/>
  <c r="BD79" i="49" s="1"/>
  <c r="BD15" i="49" a="1"/>
  <c r="BD15" i="49" s="1"/>
  <c r="BD71" i="49" a="1"/>
  <c r="BD71" i="49" s="1"/>
  <c r="BD7" i="49" a="1"/>
  <c r="BD7" i="49" s="1"/>
  <c r="Y115" i="49"/>
  <c r="V115" i="49"/>
  <c r="AY115" i="49" s="1"/>
  <c r="W115" i="49"/>
  <c r="N115" i="49"/>
  <c r="AB115" i="49"/>
  <c r="L91" i="49"/>
  <c r="P91" i="49"/>
  <c r="Q91" i="49"/>
  <c r="BA91" i="49" s="1"/>
  <c r="BB91" i="49" s="1"/>
  <c r="M91" i="49"/>
  <c r="S91" i="49"/>
  <c r="V91" i="49"/>
  <c r="AY91" i="49" s="1"/>
  <c r="N91" i="49"/>
  <c r="R91" i="49"/>
  <c r="N43" i="49"/>
  <c r="V43" i="49"/>
  <c r="AY43" i="49" s="1"/>
  <c r="L43" i="49"/>
  <c r="P43" i="49"/>
  <c r="S43" i="49"/>
  <c r="R43" i="49"/>
  <c r="Q43" i="49"/>
  <c r="BA43" i="49" s="1"/>
  <c r="BB43" i="49" s="1"/>
  <c r="Y20" i="49"/>
  <c r="AA20" i="49"/>
  <c r="AB20" i="49"/>
  <c r="Z20" i="49"/>
  <c r="AZ20" i="49" s="1"/>
  <c r="AU20" i="49"/>
  <c r="V20" i="49"/>
  <c r="AY20" i="49" s="1"/>
  <c r="W20" i="49"/>
  <c r="U20" i="49"/>
  <c r="Q20" i="49"/>
  <c r="BA20" i="49" s="1"/>
  <c r="S20" i="49"/>
  <c r="P20" i="49"/>
  <c r="R20" i="49"/>
  <c r="V85" i="49"/>
  <c r="AY85" i="49" s="1"/>
  <c r="Y85" i="49"/>
  <c r="Q4" i="49"/>
  <c r="BA4" i="49" s="1"/>
  <c r="P4" i="49"/>
  <c r="AB42" i="49"/>
  <c r="AB125" i="49"/>
  <c r="Z116" i="49"/>
  <c r="AZ116" i="49" s="1"/>
  <c r="AB99" i="49"/>
  <c r="M83" i="49"/>
  <c r="N59" i="49"/>
  <c r="L99" i="49"/>
  <c r="M35" i="49"/>
  <c r="P53" i="49"/>
  <c r="F60" i="49"/>
  <c r="G60" i="49" s="1"/>
  <c r="Z85" i="49"/>
  <c r="AZ85" i="49" s="1"/>
  <c r="U4" i="49"/>
  <c r="S4" i="49"/>
  <c r="R42" i="49"/>
  <c r="AS116" i="49"/>
  <c r="AF116" i="49" s="1"/>
  <c r="AA116" i="49"/>
  <c r="L107" i="49"/>
  <c r="U99" i="49"/>
  <c r="V99" i="49"/>
  <c r="AY99" i="49" s="1"/>
  <c r="F108" i="49"/>
  <c r="G108" i="49" s="1"/>
  <c r="AE125" i="49" a="1"/>
  <c r="AE125" i="49" s="1"/>
  <c r="R59" i="49"/>
  <c r="M59" i="49"/>
  <c r="Z53" i="49"/>
  <c r="AZ53" i="49" s="1"/>
  <c r="AH60" i="49"/>
  <c r="AB85" i="49"/>
  <c r="W4" i="49"/>
  <c r="V4" i="49"/>
  <c r="AY4" i="49" s="1"/>
  <c r="BB4" i="49" s="1"/>
  <c r="AA42" i="49"/>
  <c r="U42" i="49"/>
  <c r="Q125" i="49"/>
  <c r="BA125" i="49" s="1"/>
  <c r="BB125" i="49" s="1"/>
  <c r="S116" i="49"/>
  <c r="R116" i="49"/>
  <c r="M107" i="49"/>
  <c r="W99" i="49"/>
  <c r="AA67" i="49"/>
  <c r="U67" i="49"/>
  <c r="AU53" i="49"/>
  <c r="M123" i="49"/>
  <c r="F52" i="49"/>
  <c r="G52" i="49" s="1"/>
  <c r="P85" i="49"/>
  <c r="AU4" i="49"/>
  <c r="AE42" i="49" a="1"/>
  <c r="AE42" i="49" s="1"/>
  <c r="S42" i="49"/>
  <c r="Z125" i="49"/>
  <c r="AZ125" i="49" s="1"/>
  <c r="AB116" i="49"/>
  <c r="Z99" i="49"/>
  <c r="AZ99" i="49" s="1"/>
  <c r="L67" i="49"/>
  <c r="V67" i="49"/>
  <c r="AY67" i="49" s="1"/>
  <c r="L51" i="49"/>
  <c r="S53" i="49"/>
  <c r="L123" i="49"/>
  <c r="AG52" i="49"/>
  <c r="F124" i="49"/>
  <c r="G124" i="49" s="1"/>
  <c r="AG66" i="49"/>
  <c r="P12" i="49"/>
  <c r="AA85" i="49"/>
  <c r="Y4" i="49"/>
  <c r="Q42" i="49"/>
  <c r="BA42" i="49" s="1"/>
  <c r="BB42" i="49" s="1"/>
  <c r="W42" i="49"/>
  <c r="Y125" i="49"/>
  <c r="W116" i="49"/>
  <c r="U125" i="49"/>
  <c r="N67" i="49"/>
  <c r="N20" i="49"/>
  <c r="AH44" i="49"/>
  <c r="M51" i="49"/>
  <c r="N12" i="49"/>
  <c r="R53" i="49"/>
  <c r="Y99" i="49"/>
  <c r="Q12" i="49"/>
  <c r="BA12" i="49" s="1"/>
  <c r="BB12" i="49" s="1"/>
  <c r="Y120" i="49"/>
  <c r="Q85" i="49"/>
  <c r="BA85" i="49" s="1"/>
  <c r="S85" i="49"/>
  <c r="Z4" i="49"/>
  <c r="AZ4" i="49" s="1"/>
  <c r="Z42" i="49"/>
  <c r="AZ42" i="49" s="1"/>
  <c r="Y42" i="49"/>
  <c r="Y116" i="49"/>
  <c r="L103" i="49"/>
  <c r="AA99" i="49"/>
  <c r="N83" i="49"/>
  <c r="M20" i="49"/>
  <c r="Q53" i="49"/>
  <c r="BA53" i="49" s="1"/>
  <c r="N35" i="49"/>
  <c r="R120" i="49"/>
  <c r="R85" i="49"/>
  <c r="V42" i="49"/>
  <c r="AY42" i="49" s="1"/>
  <c r="N103" i="49"/>
  <c r="F44" i="49"/>
  <c r="G44" i="49" s="1"/>
  <c r="L12" i="49"/>
  <c r="V5" i="49"/>
  <c r="AY5" i="49" s="1"/>
  <c r="BD82" i="50" a="1"/>
  <c r="BD82" i="50" s="1"/>
  <c r="BD18" i="50" a="1"/>
  <c r="BD18" i="50" s="1"/>
  <c r="BD90" i="50" a="1"/>
  <c r="BD90" i="50" s="1"/>
  <c r="BD26" i="50" a="1"/>
  <c r="BD26" i="50" s="1"/>
  <c r="BD98" i="50" a="1"/>
  <c r="BD98" i="50" s="1"/>
  <c r="BD34" i="50" a="1"/>
  <c r="BD34" i="50" s="1"/>
  <c r="BD106" i="50" a="1"/>
  <c r="BD106" i="50" s="1"/>
  <c r="BD42" i="50" a="1"/>
  <c r="BD42" i="50" s="1"/>
  <c r="BD122" i="50" a="1"/>
  <c r="BD122" i="50" s="1"/>
  <c r="BD58" i="50" a="1"/>
  <c r="BD58" i="50" s="1"/>
  <c r="BD66" i="50" a="1"/>
  <c r="BD66" i="50" s="1"/>
  <c r="BD2" i="50" a="1"/>
  <c r="BD2" i="50" s="1"/>
  <c r="BD10" i="50" a="1"/>
  <c r="BD10" i="50" s="1"/>
  <c r="BD114" i="50" a="1"/>
  <c r="BD114" i="50" s="1"/>
  <c r="BD74" i="50" a="1"/>
  <c r="BD74" i="50" s="1"/>
  <c r="BD50" i="50" a="1"/>
  <c r="BD50" i="50" s="1"/>
  <c r="BD121" i="50" a="1"/>
  <c r="BD121" i="50" s="1"/>
  <c r="BD57" i="50" a="1"/>
  <c r="BD57" i="50" s="1"/>
  <c r="BD129" i="50" a="1"/>
  <c r="BD129" i="50" s="1"/>
  <c r="BD65" i="50" a="1"/>
  <c r="BD65" i="50" s="1"/>
  <c r="BD73" i="50" a="1"/>
  <c r="BD73" i="50" s="1"/>
  <c r="BD9" i="50" a="1"/>
  <c r="BD9" i="50" s="1"/>
  <c r="BD81" i="50" a="1"/>
  <c r="BD81" i="50" s="1"/>
  <c r="BD17" i="50" a="1"/>
  <c r="BD17" i="50" s="1"/>
  <c r="BD97" i="50" a="1"/>
  <c r="BD97" i="50" s="1"/>
  <c r="BD33" i="50" a="1"/>
  <c r="BD33" i="50" s="1"/>
  <c r="BD105" i="50" a="1"/>
  <c r="BD105" i="50" s="1"/>
  <c r="BD41" i="50" a="1"/>
  <c r="BD41" i="50" s="1"/>
  <c r="BD89" i="50" a="1"/>
  <c r="BD89" i="50" s="1"/>
  <c r="BD49" i="50" a="1"/>
  <c r="BD49" i="50" s="1"/>
  <c r="BD25" i="50" a="1"/>
  <c r="BD25" i="50" s="1"/>
  <c r="BD113" i="50" a="1"/>
  <c r="BD113" i="50" s="1"/>
  <c r="BD117" i="50" a="1"/>
  <c r="BD117" i="50" s="1"/>
  <c r="BD53" i="50" a="1"/>
  <c r="BD53" i="50" s="1"/>
  <c r="BD125" i="50" a="1"/>
  <c r="BD125" i="50" s="1"/>
  <c r="BD61" i="50" a="1"/>
  <c r="BD61" i="50" s="1"/>
  <c r="BD69" i="50" a="1"/>
  <c r="BD69" i="50" s="1"/>
  <c r="BD5" i="50" a="1"/>
  <c r="BD5" i="50" s="1"/>
  <c r="BD77" i="50" a="1"/>
  <c r="BD77" i="50" s="1"/>
  <c r="BD13" i="50" a="1"/>
  <c r="BD13" i="50" s="1"/>
  <c r="BD93" i="50" a="1"/>
  <c r="BD93" i="50" s="1"/>
  <c r="BD29" i="50" a="1"/>
  <c r="BD29" i="50" s="1"/>
  <c r="BD101" i="50" a="1"/>
  <c r="BD101" i="50" s="1"/>
  <c r="BD37" i="50" a="1"/>
  <c r="BD37" i="50" s="1"/>
  <c r="BD85" i="50" a="1"/>
  <c r="BD85" i="50" s="1"/>
  <c r="BD45" i="50" a="1"/>
  <c r="BD45" i="50" s="1"/>
  <c r="BD21" i="50" a="1"/>
  <c r="BD21" i="50" s="1"/>
  <c r="BD109" i="50" a="1"/>
  <c r="BD109" i="50" s="1"/>
  <c r="BD87" i="50" a="1"/>
  <c r="BD87" i="50" s="1"/>
  <c r="BD23" i="50" a="1"/>
  <c r="BD23" i="50" s="1"/>
  <c r="BD95" i="50" a="1"/>
  <c r="BD95" i="50" s="1"/>
  <c r="BD31" i="50" a="1"/>
  <c r="BD31" i="50" s="1"/>
  <c r="BD103" i="50" a="1"/>
  <c r="BD103" i="50" s="1"/>
  <c r="BD39" i="50" a="1"/>
  <c r="BD39" i="50" s="1"/>
  <c r="BD111" i="50" a="1"/>
  <c r="BD111" i="50" s="1"/>
  <c r="BD47" i="50" a="1"/>
  <c r="BD47" i="50" s="1"/>
  <c r="BD127" i="50" a="1"/>
  <c r="BD127" i="50" s="1"/>
  <c r="BD63" i="50" a="1"/>
  <c r="BD63" i="50" s="1"/>
  <c r="BD71" i="50" a="1"/>
  <c r="BD71" i="50" s="1"/>
  <c r="BD7" i="50" a="1"/>
  <c r="BD7" i="50" s="1"/>
  <c r="BD79" i="50" a="1"/>
  <c r="BD79" i="50" s="1"/>
  <c r="BD55" i="50" a="1"/>
  <c r="BD55" i="50" s="1"/>
  <c r="BD15" i="50" a="1"/>
  <c r="BD15" i="50" s="1"/>
  <c r="BD119" i="50" a="1"/>
  <c r="BD119" i="50" s="1"/>
  <c r="BD83" i="50" a="1"/>
  <c r="BD83" i="50" s="1"/>
  <c r="BD19" i="50" a="1"/>
  <c r="BD19" i="50" s="1"/>
  <c r="BD91" i="50" a="1"/>
  <c r="BD91" i="50" s="1"/>
  <c r="BD27" i="50" a="1"/>
  <c r="BD27" i="50" s="1"/>
  <c r="BD99" i="50" a="1"/>
  <c r="BD99" i="50" s="1"/>
  <c r="BD35" i="50" a="1"/>
  <c r="BD35" i="50" s="1"/>
  <c r="BD107" i="50" a="1"/>
  <c r="BD107" i="50" s="1"/>
  <c r="BD43" i="50" a="1"/>
  <c r="BD43" i="50" s="1"/>
  <c r="BD123" i="50" a="1"/>
  <c r="BD123" i="50" s="1"/>
  <c r="BD59" i="50" a="1"/>
  <c r="BD59" i="50" s="1"/>
  <c r="BD67" i="50" a="1"/>
  <c r="BD67" i="50" s="1"/>
  <c r="BD3" i="50" a="1"/>
  <c r="BD3" i="50" s="1"/>
  <c r="BD115" i="50" a="1"/>
  <c r="BD115" i="50" s="1"/>
  <c r="BD75" i="50" a="1"/>
  <c r="BD75" i="50" s="1"/>
  <c r="BD51" i="50" a="1"/>
  <c r="BD51" i="50" s="1"/>
  <c r="BD11" i="50" a="1"/>
  <c r="BD11" i="50" s="1"/>
  <c r="BD104" i="50" a="1"/>
  <c r="BD104" i="50" s="1"/>
  <c r="BD40" i="50" a="1"/>
  <c r="BD40" i="50" s="1"/>
  <c r="BD112" i="50" a="1"/>
  <c r="BD112" i="50" s="1"/>
  <c r="BD48" i="50" a="1"/>
  <c r="BD48" i="50" s="1"/>
  <c r="BD120" i="50" a="1"/>
  <c r="BD120" i="50" s="1"/>
  <c r="BD56" i="50" a="1"/>
  <c r="BD56" i="50" s="1"/>
  <c r="BD128" i="50" a="1"/>
  <c r="BD128" i="50" s="1"/>
  <c r="BD64" i="50" a="1"/>
  <c r="BD64" i="50" s="1"/>
  <c r="BD80" i="50" a="1"/>
  <c r="BD80" i="50" s="1"/>
  <c r="BD16" i="50" a="1"/>
  <c r="BD16" i="50" s="1"/>
  <c r="BD88" i="50" a="1"/>
  <c r="BD88" i="50" s="1"/>
  <c r="BD24" i="50" a="1"/>
  <c r="BD24" i="50" s="1"/>
  <c r="BD96" i="50" a="1"/>
  <c r="BD96" i="50" s="1"/>
  <c r="BD8" i="50" a="1"/>
  <c r="BD8" i="50" s="1"/>
  <c r="BD72" i="50" a="1"/>
  <c r="BD72" i="50" s="1"/>
  <c r="BD32" i="50" a="1"/>
  <c r="BD32" i="50" s="1"/>
  <c r="BD70" i="50" a="1"/>
  <c r="BD70" i="50" s="1"/>
  <c r="BD6" i="50" a="1"/>
  <c r="BD6" i="50" s="1"/>
  <c r="BD78" i="50" a="1"/>
  <c r="BD78" i="50" s="1"/>
  <c r="BD14" i="50" a="1"/>
  <c r="BD14" i="50" s="1"/>
  <c r="BD86" i="50" a="1"/>
  <c r="BD86" i="50" s="1"/>
  <c r="BD22" i="50" a="1"/>
  <c r="BD22" i="50" s="1"/>
  <c r="BD94" i="50" a="1"/>
  <c r="BD94" i="50" s="1"/>
  <c r="BD30" i="50" a="1"/>
  <c r="BD30" i="50" s="1"/>
  <c r="BD110" i="50" a="1"/>
  <c r="BD110" i="50" s="1"/>
  <c r="BD46" i="50" a="1"/>
  <c r="BD46" i="50" s="1"/>
  <c r="BD118" i="50" a="1"/>
  <c r="BD118" i="50" s="1"/>
  <c r="BD54" i="50" a="1"/>
  <c r="BD54" i="50" s="1"/>
  <c r="BD38" i="50" a="1"/>
  <c r="BD38" i="50" s="1"/>
  <c r="BD126" i="50" a="1"/>
  <c r="BD126" i="50" s="1"/>
  <c r="BD102" i="50" a="1"/>
  <c r="BD102" i="50" s="1"/>
  <c r="BD62" i="50" a="1"/>
  <c r="BD62" i="50" s="1"/>
  <c r="BD100" i="50" a="1"/>
  <c r="BD100" i="50" s="1"/>
  <c r="BD36" i="50" a="1"/>
  <c r="BD36" i="50" s="1"/>
  <c r="BD108" i="50" a="1"/>
  <c r="BD108" i="50" s="1"/>
  <c r="BD44" i="50" a="1"/>
  <c r="BD44" i="50" s="1"/>
  <c r="BD116" i="50" a="1"/>
  <c r="BD116" i="50" s="1"/>
  <c r="BD52" i="50" a="1"/>
  <c r="BD52" i="50" s="1"/>
  <c r="BD124" i="50" a="1"/>
  <c r="BD124" i="50" s="1"/>
  <c r="BD60" i="50" a="1"/>
  <c r="BD60" i="50" s="1"/>
  <c r="BD76" i="50" a="1"/>
  <c r="BD76" i="50" s="1"/>
  <c r="BD12" i="50" a="1"/>
  <c r="BD12" i="50" s="1"/>
  <c r="BD84" i="50" a="1"/>
  <c r="BD84" i="50" s="1"/>
  <c r="BD20" i="50" a="1"/>
  <c r="BD20" i="50" s="1"/>
  <c r="BD68" i="50" a="1"/>
  <c r="BD68" i="50" s="1"/>
  <c r="BD28" i="50" a="1"/>
  <c r="BD28" i="50" s="1"/>
  <c r="BD92" i="50" a="1"/>
  <c r="BD92" i="50" s="1"/>
  <c r="BD4" i="50" a="1"/>
  <c r="BD4" i="50" s="1"/>
  <c r="BD83" i="48" a="1"/>
  <c r="BD83" i="48" s="1"/>
  <c r="BD19" i="48" a="1"/>
  <c r="BD19" i="48" s="1"/>
  <c r="BD91" i="48" a="1"/>
  <c r="BD91" i="48" s="1"/>
  <c r="BD27" i="48" a="1"/>
  <c r="BD27" i="48" s="1"/>
  <c r="BD99" i="48" a="1"/>
  <c r="BD99" i="48" s="1"/>
  <c r="BD35" i="48" a="1"/>
  <c r="BD35" i="48" s="1"/>
  <c r="BD107" i="48" a="1"/>
  <c r="BD107" i="48" s="1"/>
  <c r="BD43" i="48" a="1"/>
  <c r="BD43" i="48" s="1"/>
  <c r="BD115" i="48" a="1"/>
  <c r="BD115" i="48" s="1"/>
  <c r="BD51" i="48" a="1"/>
  <c r="BD51" i="48" s="1"/>
  <c r="BD123" i="48" a="1"/>
  <c r="BD123" i="48" s="1"/>
  <c r="BD59" i="48" a="1"/>
  <c r="BD59" i="48" s="1"/>
  <c r="BD67" i="48" a="1"/>
  <c r="BD67" i="48" s="1"/>
  <c r="BD3" i="48" a="1"/>
  <c r="BD3" i="48" s="1"/>
  <c r="BD75" i="48" a="1"/>
  <c r="BD75" i="48" s="1"/>
  <c r="BD11" i="48" a="1"/>
  <c r="BD11" i="48" s="1"/>
  <c r="BD70" i="48" a="1"/>
  <c r="BD70" i="48" s="1"/>
  <c r="BD6" i="48" a="1"/>
  <c r="BD6" i="48" s="1"/>
  <c r="BD78" i="48" a="1"/>
  <c r="BD78" i="48" s="1"/>
  <c r="BD14" i="48" a="1"/>
  <c r="BD14" i="48" s="1"/>
  <c r="BD86" i="48" a="1"/>
  <c r="BD86" i="48" s="1"/>
  <c r="BD22" i="48" a="1"/>
  <c r="BD22" i="48" s="1"/>
  <c r="BD94" i="48" a="1"/>
  <c r="BD94" i="48" s="1"/>
  <c r="BD30" i="48" a="1"/>
  <c r="BD30" i="48" s="1"/>
  <c r="BD102" i="48" a="1"/>
  <c r="BD102" i="48" s="1"/>
  <c r="BD38" i="48" a="1"/>
  <c r="BD38" i="48" s="1"/>
  <c r="BD110" i="48" a="1"/>
  <c r="BD110" i="48" s="1"/>
  <c r="BD46" i="48" a="1"/>
  <c r="BD46" i="48" s="1"/>
  <c r="BD118" i="48" a="1"/>
  <c r="BD118" i="48" s="1"/>
  <c r="BD54" i="48" a="1"/>
  <c r="BD54" i="48" s="1"/>
  <c r="BD126" i="48" a="1"/>
  <c r="BD126" i="48" s="1"/>
  <c r="BD62" i="48" a="1"/>
  <c r="BD62" i="48" s="1"/>
  <c r="BD100" i="48" a="1"/>
  <c r="BD100" i="48" s="1"/>
  <c r="BD36" i="48" a="1"/>
  <c r="BD36" i="48" s="1"/>
  <c r="BD108" i="48" a="1"/>
  <c r="BD108" i="48" s="1"/>
  <c r="BD44" i="48" a="1"/>
  <c r="BD44" i="48" s="1"/>
  <c r="BD116" i="48" a="1"/>
  <c r="BD116" i="48" s="1"/>
  <c r="BD52" i="48" a="1"/>
  <c r="BD52" i="48" s="1"/>
  <c r="BD124" i="48" a="1"/>
  <c r="BD124" i="48" s="1"/>
  <c r="BD60" i="48" a="1"/>
  <c r="BD60" i="48" s="1"/>
  <c r="BD68" i="48" a="1"/>
  <c r="BD68" i="48" s="1"/>
  <c r="BD4" i="48" a="1"/>
  <c r="BD4" i="48" s="1"/>
  <c r="BD76" i="48" a="1"/>
  <c r="BD76" i="48" s="1"/>
  <c r="BD12" i="48" a="1"/>
  <c r="BD12" i="48" s="1"/>
  <c r="BD84" i="48" a="1"/>
  <c r="BD84" i="48" s="1"/>
  <c r="BD20" i="48" a="1"/>
  <c r="BD20" i="48" s="1"/>
  <c r="BD92" i="48" a="1"/>
  <c r="BD92" i="48" s="1"/>
  <c r="BD28" i="48" a="1"/>
  <c r="BD28" i="48" s="1"/>
  <c r="BD87" i="48" a="1"/>
  <c r="BD87" i="48" s="1"/>
  <c r="BD23" i="48" a="1"/>
  <c r="BD23" i="48" s="1"/>
  <c r="BD95" i="48" a="1"/>
  <c r="BD95" i="48" s="1"/>
  <c r="BD31" i="48" a="1"/>
  <c r="BD31" i="48" s="1"/>
  <c r="BD103" i="48" a="1"/>
  <c r="BD103" i="48" s="1"/>
  <c r="BD39" i="48" a="1"/>
  <c r="BD39" i="48" s="1"/>
  <c r="BD111" i="48" a="1"/>
  <c r="BD111" i="48" s="1"/>
  <c r="BD47" i="48" a="1"/>
  <c r="BD47" i="48" s="1"/>
  <c r="BD119" i="48" a="1"/>
  <c r="BD119" i="48" s="1"/>
  <c r="BD55" i="48" a="1"/>
  <c r="BD55" i="48" s="1"/>
  <c r="BD127" i="48" a="1"/>
  <c r="BD127" i="48" s="1"/>
  <c r="BD63" i="48" a="1"/>
  <c r="BD63" i="48" s="1"/>
  <c r="BD71" i="48" a="1"/>
  <c r="BD71" i="48" s="1"/>
  <c r="BD7" i="48" a="1"/>
  <c r="BD7" i="48" s="1"/>
  <c r="BD79" i="48" a="1"/>
  <c r="BD79" i="48" s="1"/>
  <c r="BD15" i="48" a="1"/>
  <c r="BD15" i="48" s="1"/>
  <c r="BD117" i="48" a="1"/>
  <c r="BD117" i="48" s="1"/>
  <c r="BD53" i="48" a="1"/>
  <c r="BD53" i="48" s="1"/>
  <c r="BD125" i="48" a="1"/>
  <c r="BD125" i="48" s="1"/>
  <c r="BD61" i="48" a="1"/>
  <c r="BD61" i="48" s="1"/>
  <c r="BD69" i="48" a="1"/>
  <c r="BD69" i="48" s="1"/>
  <c r="BD5" i="48" a="1"/>
  <c r="BD5" i="48" s="1"/>
  <c r="BD77" i="48" a="1"/>
  <c r="BD77" i="48" s="1"/>
  <c r="BD13" i="48" a="1"/>
  <c r="BD13" i="48" s="1"/>
  <c r="BD85" i="48" a="1"/>
  <c r="BD85" i="48" s="1"/>
  <c r="BD21" i="48" a="1"/>
  <c r="BD21" i="48" s="1"/>
  <c r="BD93" i="48" a="1"/>
  <c r="BD93" i="48" s="1"/>
  <c r="BD29" i="48" a="1"/>
  <c r="BD29" i="48" s="1"/>
  <c r="BD101" i="48" a="1"/>
  <c r="BD101" i="48" s="1"/>
  <c r="BD37" i="48" a="1"/>
  <c r="BD37" i="48" s="1"/>
  <c r="BD109" i="48" a="1"/>
  <c r="BD109" i="48" s="1"/>
  <c r="BD45" i="48" a="1"/>
  <c r="BD45" i="48" s="1"/>
  <c r="BD104" i="48" a="1"/>
  <c r="BD104" i="48" s="1"/>
  <c r="BD40" i="48" a="1"/>
  <c r="BD40" i="48" s="1"/>
  <c r="BD112" i="48" a="1"/>
  <c r="BD112" i="48" s="1"/>
  <c r="BD48" i="48" a="1"/>
  <c r="BD48" i="48" s="1"/>
  <c r="BD120" i="48" a="1"/>
  <c r="BD120" i="48" s="1"/>
  <c r="BD56" i="48" a="1"/>
  <c r="BD56" i="48" s="1"/>
  <c r="BD128" i="48" a="1"/>
  <c r="BD128" i="48" s="1"/>
  <c r="BD64" i="48" a="1"/>
  <c r="BD64" i="48" s="1"/>
  <c r="BD72" i="48" a="1"/>
  <c r="BD72" i="48" s="1"/>
  <c r="BD8" i="48" a="1"/>
  <c r="BD8" i="48" s="1"/>
  <c r="BD80" i="48" a="1"/>
  <c r="BD80" i="48" s="1"/>
  <c r="BD16" i="48" a="1"/>
  <c r="BD16" i="48" s="1"/>
  <c r="BD88" i="48" a="1"/>
  <c r="BD88" i="48" s="1"/>
  <c r="BD24" i="48" a="1"/>
  <c r="BD24" i="48" s="1"/>
  <c r="BD96" i="48" a="1"/>
  <c r="BD96" i="48" s="1"/>
  <c r="BD32" i="48" a="1"/>
  <c r="BD32" i="48" s="1"/>
  <c r="BD82" i="48" a="1"/>
  <c r="BD82" i="48" s="1"/>
  <c r="BD18" i="48" a="1"/>
  <c r="BD18" i="48" s="1"/>
  <c r="BD90" i="48" a="1"/>
  <c r="BD90" i="48" s="1"/>
  <c r="BD26" i="48" a="1"/>
  <c r="BD26" i="48" s="1"/>
  <c r="BD98" i="48" a="1"/>
  <c r="BD98" i="48" s="1"/>
  <c r="BD34" i="48" a="1"/>
  <c r="BD34" i="48" s="1"/>
  <c r="BD106" i="48" a="1"/>
  <c r="BD106" i="48" s="1"/>
  <c r="BD42" i="48" a="1"/>
  <c r="BD42" i="48" s="1"/>
  <c r="BD114" i="48" a="1"/>
  <c r="BD114" i="48" s="1"/>
  <c r="BD50" i="48" a="1"/>
  <c r="BD50" i="48" s="1"/>
  <c r="BD122" i="48" a="1"/>
  <c r="BD122" i="48" s="1"/>
  <c r="BD58" i="48" a="1"/>
  <c r="BD58" i="48" s="1"/>
  <c r="BD66" i="48" a="1"/>
  <c r="BD66" i="48" s="1"/>
  <c r="BD2" i="48" a="1"/>
  <c r="BD2" i="48" s="1"/>
  <c r="BD74" i="48" a="1"/>
  <c r="BD74" i="48" s="1"/>
  <c r="BD10" i="48" a="1"/>
  <c r="BD10" i="48" s="1"/>
  <c r="BD121" i="48" a="1"/>
  <c r="BD121" i="48" s="1"/>
  <c r="BD57" i="48" a="1"/>
  <c r="BD57" i="48" s="1"/>
  <c r="BD129" i="48" a="1"/>
  <c r="BD129" i="48" s="1"/>
  <c r="BD65" i="48" a="1"/>
  <c r="BD65" i="48" s="1"/>
  <c r="BD73" i="48" a="1"/>
  <c r="BD73" i="48" s="1"/>
  <c r="BD9" i="48" a="1"/>
  <c r="BD9" i="48" s="1"/>
  <c r="BD81" i="48" a="1"/>
  <c r="BD81" i="48" s="1"/>
  <c r="BD17" i="48" a="1"/>
  <c r="BD17" i="48" s="1"/>
  <c r="BD89" i="48" a="1"/>
  <c r="BD89" i="48" s="1"/>
  <c r="BD25" i="48" a="1"/>
  <c r="BD25" i="48" s="1"/>
  <c r="BD97" i="48" a="1"/>
  <c r="BD97" i="48" s="1"/>
  <c r="BD33" i="48" a="1"/>
  <c r="BD33" i="48" s="1"/>
  <c r="BD105" i="48" a="1"/>
  <c r="BD105" i="48" s="1"/>
  <c r="BD41" i="48" a="1"/>
  <c r="BD41" i="48" s="1"/>
  <c r="BD113" i="48" a="1"/>
  <c r="BD113" i="48" s="1"/>
  <c r="BD49" i="48" a="1"/>
  <c r="BD49" i="48" s="1"/>
  <c r="BD70" i="47" a="1"/>
  <c r="BD70" i="47" s="1"/>
  <c r="BD6" i="47" a="1"/>
  <c r="BD6" i="47" s="1"/>
  <c r="BD78" i="47" a="1"/>
  <c r="BD78" i="47" s="1"/>
  <c r="BD14" i="47" a="1"/>
  <c r="BD14" i="47" s="1"/>
  <c r="BD86" i="47" a="1"/>
  <c r="BD86" i="47" s="1"/>
  <c r="BD22" i="47" a="1"/>
  <c r="BD22" i="47" s="1"/>
  <c r="BD94" i="47" a="1"/>
  <c r="BD94" i="47" s="1"/>
  <c r="BD30" i="47" a="1"/>
  <c r="BD30" i="47" s="1"/>
  <c r="BD110" i="47" a="1"/>
  <c r="BD110" i="47" s="1"/>
  <c r="BD46" i="47" a="1"/>
  <c r="BD46" i="47" s="1"/>
  <c r="BD118" i="47" a="1"/>
  <c r="BD118" i="47" s="1"/>
  <c r="BD54" i="47" a="1"/>
  <c r="BD54" i="47" s="1"/>
  <c r="BD38" i="47" a="1"/>
  <c r="BD38" i="47" s="1"/>
  <c r="BD126" i="47" a="1"/>
  <c r="BD126" i="47" s="1"/>
  <c r="BD62" i="47" a="1"/>
  <c r="BD62" i="47" s="1"/>
  <c r="BD102" i="47" a="1"/>
  <c r="BD102" i="47" s="1"/>
  <c r="BD83" i="47" a="1"/>
  <c r="BD83" i="47" s="1"/>
  <c r="BD19" i="47" a="1"/>
  <c r="BD19" i="47" s="1"/>
  <c r="BD91" i="47" a="1"/>
  <c r="BD91" i="47" s="1"/>
  <c r="BD27" i="47" a="1"/>
  <c r="BD27" i="47" s="1"/>
  <c r="BD99" i="47" a="1"/>
  <c r="BD99" i="47" s="1"/>
  <c r="BD35" i="47" a="1"/>
  <c r="BD35" i="47" s="1"/>
  <c r="BD107" i="47" a="1"/>
  <c r="BD107" i="47" s="1"/>
  <c r="BD43" i="47" a="1"/>
  <c r="BD43" i="47" s="1"/>
  <c r="BD123" i="47" a="1"/>
  <c r="BD123" i="47" s="1"/>
  <c r="BD59" i="47" a="1"/>
  <c r="BD59" i="47" s="1"/>
  <c r="BD67" i="47" a="1"/>
  <c r="BD67" i="47" s="1"/>
  <c r="BD3" i="47" a="1"/>
  <c r="BD3" i="47" s="1"/>
  <c r="BD115" i="47" a="1"/>
  <c r="BD115" i="47" s="1"/>
  <c r="BD75" i="47" a="1"/>
  <c r="BD75" i="47" s="1"/>
  <c r="BD51" i="47" a="1"/>
  <c r="BD51" i="47" s="1"/>
  <c r="BD11" i="47" a="1"/>
  <c r="BD11" i="47" s="1"/>
  <c r="BD87" i="47" a="1"/>
  <c r="BD87" i="47" s="1"/>
  <c r="BD23" i="47" a="1"/>
  <c r="BD23" i="47" s="1"/>
  <c r="BD95" i="47" a="1"/>
  <c r="BD95" i="47" s="1"/>
  <c r="BD31" i="47" a="1"/>
  <c r="BD31" i="47" s="1"/>
  <c r="BD103" i="47" a="1"/>
  <c r="BD103" i="47" s="1"/>
  <c r="BD39" i="47" a="1"/>
  <c r="BD39" i="47" s="1"/>
  <c r="BD111" i="47" a="1"/>
  <c r="BD111" i="47" s="1"/>
  <c r="BD47" i="47" a="1"/>
  <c r="BD47" i="47" s="1"/>
  <c r="BD127" i="47" a="1"/>
  <c r="BD127" i="47" s="1"/>
  <c r="BD63" i="47" a="1"/>
  <c r="BD63" i="47" s="1"/>
  <c r="BD71" i="47" a="1"/>
  <c r="BD71" i="47" s="1"/>
  <c r="BD7" i="47" a="1"/>
  <c r="BD7" i="47" s="1"/>
  <c r="BD79" i="47" a="1"/>
  <c r="BD79" i="47" s="1"/>
  <c r="BD55" i="47" a="1"/>
  <c r="BD55" i="47" s="1"/>
  <c r="BD15" i="47" a="1"/>
  <c r="BD15" i="47" s="1"/>
  <c r="BD119" i="47" a="1"/>
  <c r="BD119" i="47" s="1"/>
  <c r="BD100" i="47" a="1"/>
  <c r="BD100" i="47" s="1"/>
  <c r="BD36" i="47" a="1"/>
  <c r="BD36" i="47" s="1"/>
  <c r="BD108" i="47" a="1"/>
  <c r="BD108" i="47" s="1"/>
  <c r="BD44" i="47" a="1"/>
  <c r="BD44" i="47" s="1"/>
  <c r="BD116" i="47" a="1"/>
  <c r="BD116" i="47" s="1"/>
  <c r="BD52" i="47" a="1"/>
  <c r="BD52" i="47" s="1"/>
  <c r="BD124" i="47" a="1"/>
  <c r="BD124" i="47" s="1"/>
  <c r="BD60" i="47" a="1"/>
  <c r="BD60" i="47" s="1"/>
  <c r="BD76" i="47" a="1"/>
  <c r="BD76" i="47" s="1"/>
  <c r="BD12" i="47" a="1"/>
  <c r="BD12" i="47" s="1"/>
  <c r="BD84" i="47" a="1"/>
  <c r="BD84" i="47" s="1"/>
  <c r="BD20" i="47" a="1"/>
  <c r="BD20" i="47" s="1"/>
  <c r="BD68" i="47" a="1"/>
  <c r="BD68" i="47" s="1"/>
  <c r="BD28" i="47" a="1"/>
  <c r="BD28" i="47" s="1"/>
  <c r="BD92" i="47" a="1"/>
  <c r="BD92" i="47" s="1"/>
  <c r="BD4" i="47" a="1"/>
  <c r="BD4" i="47" s="1"/>
  <c r="BD104" i="47" a="1"/>
  <c r="BD104" i="47" s="1"/>
  <c r="BD40" i="47" a="1"/>
  <c r="BD40" i="47" s="1"/>
  <c r="BD112" i="47" a="1"/>
  <c r="BD112" i="47" s="1"/>
  <c r="BD48" i="47" a="1"/>
  <c r="BD48" i="47" s="1"/>
  <c r="BD120" i="47" a="1"/>
  <c r="BD120" i="47" s="1"/>
  <c r="BD56" i="47" a="1"/>
  <c r="BD56" i="47" s="1"/>
  <c r="BD128" i="47" a="1"/>
  <c r="BD128" i="47" s="1"/>
  <c r="BD64" i="47" a="1"/>
  <c r="BD64" i="47" s="1"/>
  <c r="BD80" i="47" a="1"/>
  <c r="BD80" i="47" s="1"/>
  <c r="BD16" i="47" a="1"/>
  <c r="BD16" i="47" s="1"/>
  <c r="BD88" i="47" a="1"/>
  <c r="BD88" i="47" s="1"/>
  <c r="BD24" i="47" a="1"/>
  <c r="BD24" i="47" s="1"/>
  <c r="BD96" i="47" a="1"/>
  <c r="BD96" i="47" s="1"/>
  <c r="BD8" i="47" a="1"/>
  <c r="BD8" i="47" s="1"/>
  <c r="BD72" i="47" a="1"/>
  <c r="BD72" i="47" s="1"/>
  <c r="BD32" i="47" a="1"/>
  <c r="BD32" i="47" s="1"/>
  <c r="BD117" i="47" a="1"/>
  <c r="BD117" i="47" s="1"/>
  <c r="BD53" i="47" a="1"/>
  <c r="BD53" i="47" s="1"/>
  <c r="BD125" i="47" a="1"/>
  <c r="BD125" i="47" s="1"/>
  <c r="BD61" i="47" a="1"/>
  <c r="BD61" i="47" s="1"/>
  <c r="BD69" i="47" a="1"/>
  <c r="BD69" i="47" s="1"/>
  <c r="BD5" i="47" a="1"/>
  <c r="BD5" i="47" s="1"/>
  <c r="BD77" i="47" a="1"/>
  <c r="BD77" i="47" s="1"/>
  <c r="BD13" i="47" a="1"/>
  <c r="BD13" i="47" s="1"/>
  <c r="BD93" i="47" a="1"/>
  <c r="BD93" i="47" s="1"/>
  <c r="BD29" i="47" a="1"/>
  <c r="BD29" i="47" s="1"/>
  <c r="BD101" i="47" a="1"/>
  <c r="BD101" i="47" s="1"/>
  <c r="BD37" i="47" a="1"/>
  <c r="BD37" i="47" s="1"/>
  <c r="BD85" i="47" a="1"/>
  <c r="BD85" i="47" s="1"/>
  <c r="BD45" i="47" a="1"/>
  <c r="BD45" i="47" s="1"/>
  <c r="BD21" i="47" a="1"/>
  <c r="BD21" i="47" s="1"/>
  <c r="BD109" i="47" a="1"/>
  <c r="BD109" i="47" s="1"/>
  <c r="BD121" i="47" a="1"/>
  <c r="BD121" i="47" s="1"/>
  <c r="BD57" i="47" a="1"/>
  <c r="BD57" i="47" s="1"/>
  <c r="BD129" i="47" a="1"/>
  <c r="BD129" i="47" s="1"/>
  <c r="BD65" i="47" a="1"/>
  <c r="BD65" i="47" s="1"/>
  <c r="BD73" i="47" a="1"/>
  <c r="BD73" i="47" s="1"/>
  <c r="BD9" i="47" a="1"/>
  <c r="BD9" i="47" s="1"/>
  <c r="BD81" i="47" a="1"/>
  <c r="BD81" i="47" s="1"/>
  <c r="BD17" i="47" a="1"/>
  <c r="BD17" i="47" s="1"/>
  <c r="BD97" i="47" a="1"/>
  <c r="BD97" i="47" s="1"/>
  <c r="BD33" i="47" a="1"/>
  <c r="BD33" i="47" s="1"/>
  <c r="BD105" i="47" a="1"/>
  <c r="BD105" i="47" s="1"/>
  <c r="BD41" i="47" a="1"/>
  <c r="BD41" i="47" s="1"/>
  <c r="BD89" i="47" a="1"/>
  <c r="BD89" i="47" s="1"/>
  <c r="BD49" i="47" a="1"/>
  <c r="BD49" i="47" s="1"/>
  <c r="BD113" i="47" a="1"/>
  <c r="BD113" i="47" s="1"/>
  <c r="BD25" i="47" a="1"/>
  <c r="BD25" i="47" s="1"/>
  <c r="BD82" i="47" a="1"/>
  <c r="BD82" i="47" s="1"/>
  <c r="BD18" i="47" a="1"/>
  <c r="BD18" i="47" s="1"/>
  <c r="BD90" i="47" a="1"/>
  <c r="BD90" i="47" s="1"/>
  <c r="BD26" i="47" a="1"/>
  <c r="BD26" i="47" s="1"/>
  <c r="BD98" i="47" a="1"/>
  <c r="BD98" i="47" s="1"/>
  <c r="BD34" i="47" a="1"/>
  <c r="BD34" i="47" s="1"/>
  <c r="BD106" i="47" a="1"/>
  <c r="BD106" i="47" s="1"/>
  <c r="BD42" i="47" a="1"/>
  <c r="BD42" i="47" s="1"/>
  <c r="BD122" i="47" a="1"/>
  <c r="BD122" i="47" s="1"/>
  <c r="BD58" i="47" a="1"/>
  <c r="BD58" i="47" s="1"/>
  <c r="BD66" i="47" a="1"/>
  <c r="BD66" i="47" s="1"/>
  <c r="BD2" i="47" a="1"/>
  <c r="BD2" i="47" s="1"/>
  <c r="BD10" i="47" a="1"/>
  <c r="BD10" i="47" s="1"/>
  <c r="BD114" i="47" a="1"/>
  <c r="BD114" i="47" s="1"/>
  <c r="BD74" i="47" a="1"/>
  <c r="BD74" i="47" s="1"/>
  <c r="BD50" i="47" a="1"/>
  <c r="BD50" i="47" s="1"/>
  <c r="BD78" i="46" a="1"/>
  <c r="BD78" i="46" s="1"/>
  <c r="BD14" i="46" a="1"/>
  <c r="BD14" i="46" s="1"/>
  <c r="BD110" i="46" a="1"/>
  <c r="BD110" i="46" s="1"/>
  <c r="BD46" i="46" a="1"/>
  <c r="BD46" i="46" s="1"/>
  <c r="BD86" i="46" a="1"/>
  <c r="BD86" i="46" s="1"/>
  <c r="BD22" i="46" a="1"/>
  <c r="BD22" i="46" s="1"/>
  <c r="BD94" i="46" a="1"/>
  <c r="BD94" i="46" s="1"/>
  <c r="BD30" i="46" a="1"/>
  <c r="BD30" i="46" s="1"/>
  <c r="BD102" i="46" a="1"/>
  <c r="BD102" i="46" s="1"/>
  <c r="BD38" i="46" a="1"/>
  <c r="BD38" i="46" s="1"/>
  <c r="BD118" i="46" a="1"/>
  <c r="BD118" i="46" s="1"/>
  <c r="BD54" i="46" a="1"/>
  <c r="BD54" i="46" s="1"/>
  <c r="BD70" i="46" a="1"/>
  <c r="BD70" i="46" s="1"/>
  <c r="BD126" i="46" a="1"/>
  <c r="BD126" i="46" s="1"/>
  <c r="BD62" i="46" a="1"/>
  <c r="BD62" i="46" s="1"/>
  <c r="BD6" i="46" a="1"/>
  <c r="BD6" i="46" s="1"/>
  <c r="BD91" i="46" a="1"/>
  <c r="BD91" i="46" s="1"/>
  <c r="BD27" i="46" a="1"/>
  <c r="BD27" i="46" s="1"/>
  <c r="BD59" i="46" a="1"/>
  <c r="BD59" i="46" s="1"/>
  <c r="BD99" i="46" a="1"/>
  <c r="BD99" i="46" s="1"/>
  <c r="BD35" i="46" a="1"/>
  <c r="BD35" i="46" s="1"/>
  <c r="BD123" i="46" a="1"/>
  <c r="BD123" i="46" s="1"/>
  <c r="BD107" i="46" a="1"/>
  <c r="BD107" i="46" s="1"/>
  <c r="BD43" i="46" a="1"/>
  <c r="BD43" i="46" s="1"/>
  <c r="BD115" i="46" a="1"/>
  <c r="BD115" i="46" s="1"/>
  <c r="BD51" i="46" a="1"/>
  <c r="BD51" i="46" s="1"/>
  <c r="BD67" i="46" a="1"/>
  <c r="BD67" i="46" s="1"/>
  <c r="BD3" i="46" a="1"/>
  <c r="BD3" i="46" s="1"/>
  <c r="BD75" i="46" a="1"/>
  <c r="BD75" i="46" s="1"/>
  <c r="BD11" i="46" a="1"/>
  <c r="BD11" i="46" s="1"/>
  <c r="BD83" i="46" a="1"/>
  <c r="BD83" i="46" s="1"/>
  <c r="BD19" i="46" a="1"/>
  <c r="BD19" i="46" s="1"/>
  <c r="BD108" i="46" a="1"/>
  <c r="BD108" i="46" s="1"/>
  <c r="BD44" i="46" a="1"/>
  <c r="BD44" i="46" s="1"/>
  <c r="BD76" i="46" a="1"/>
  <c r="BD76" i="46" s="1"/>
  <c r="BD12" i="46" a="1"/>
  <c r="BD12" i="46" s="1"/>
  <c r="BD116" i="46" a="1"/>
  <c r="BD116" i="46" s="1"/>
  <c r="BD52" i="46" a="1"/>
  <c r="BD52" i="46" s="1"/>
  <c r="BD124" i="46" a="1"/>
  <c r="BD124" i="46" s="1"/>
  <c r="BD60" i="46" a="1"/>
  <c r="BD60" i="46" s="1"/>
  <c r="BD68" i="46" a="1"/>
  <c r="BD68" i="46" s="1"/>
  <c r="BD4" i="46" a="1"/>
  <c r="BD4" i="46" s="1"/>
  <c r="BD84" i="46" a="1"/>
  <c r="BD84" i="46" s="1"/>
  <c r="BD20" i="46" a="1"/>
  <c r="BD20" i="46" s="1"/>
  <c r="BD36" i="46" a="1"/>
  <c r="BD36" i="46" s="1"/>
  <c r="BD92" i="46" a="1"/>
  <c r="BD92" i="46" s="1"/>
  <c r="BD28" i="46" a="1"/>
  <c r="BD28" i="46" s="1"/>
  <c r="BD100" i="46" a="1"/>
  <c r="BD100" i="46" s="1"/>
  <c r="BD95" i="46" a="1"/>
  <c r="BD95" i="46" s="1"/>
  <c r="BD31" i="46" a="1"/>
  <c r="BD31" i="46" s="1"/>
  <c r="BD103" i="46" a="1"/>
  <c r="BD103" i="46" s="1"/>
  <c r="BD39" i="46" a="1"/>
  <c r="BD39" i="46" s="1"/>
  <c r="BD111" i="46" a="1"/>
  <c r="BD111" i="46" s="1"/>
  <c r="BD47" i="46" a="1"/>
  <c r="BD47" i="46" s="1"/>
  <c r="BD119" i="46" a="1"/>
  <c r="BD119" i="46" s="1"/>
  <c r="BD55" i="46" a="1"/>
  <c r="BD55" i="46" s="1"/>
  <c r="BD127" i="46" a="1"/>
  <c r="BD127" i="46" s="1"/>
  <c r="BD63" i="46" a="1"/>
  <c r="BD63" i="46" s="1"/>
  <c r="BD71" i="46" a="1"/>
  <c r="BD71" i="46" s="1"/>
  <c r="BD7" i="46" a="1"/>
  <c r="BD7" i="46" s="1"/>
  <c r="BD87" i="46" a="1"/>
  <c r="BD87" i="46" s="1"/>
  <c r="BD23" i="46" a="1"/>
  <c r="BD23" i="46" s="1"/>
  <c r="BD79" i="46" a="1"/>
  <c r="BD79" i="46" s="1"/>
  <c r="BD15" i="46" a="1"/>
  <c r="BD15" i="46" s="1"/>
  <c r="BD112" i="46" a="1"/>
  <c r="BD112" i="46" s="1"/>
  <c r="BD48" i="46" a="1"/>
  <c r="BD48" i="46" s="1"/>
  <c r="BD120" i="46" a="1"/>
  <c r="BD120" i="46" s="1"/>
  <c r="BD56" i="46" a="1"/>
  <c r="BD56" i="46" s="1"/>
  <c r="BD128" i="46" a="1"/>
  <c r="BD128" i="46" s="1"/>
  <c r="BD64" i="46" a="1"/>
  <c r="BD64" i="46" s="1"/>
  <c r="BD72" i="46" a="1"/>
  <c r="BD72" i="46" s="1"/>
  <c r="BD8" i="46" a="1"/>
  <c r="BD8" i="46" s="1"/>
  <c r="BD80" i="46" a="1"/>
  <c r="BD80" i="46" s="1"/>
  <c r="BD16" i="46" a="1"/>
  <c r="BD16" i="46" s="1"/>
  <c r="BD88" i="46" a="1"/>
  <c r="BD88" i="46" s="1"/>
  <c r="BD24" i="46" a="1"/>
  <c r="BD24" i="46" s="1"/>
  <c r="BD104" i="46" a="1"/>
  <c r="BD104" i="46" s="1"/>
  <c r="BD96" i="46" a="1"/>
  <c r="BD96" i="46" s="1"/>
  <c r="BD32" i="46" a="1"/>
  <c r="BD32" i="46" s="1"/>
  <c r="BD40" i="46" a="1"/>
  <c r="BD40" i="46" s="1"/>
  <c r="BD90" i="46" a="1"/>
  <c r="BD90" i="46" s="1"/>
  <c r="BD26" i="46" a="1"/>
  <c r="BD26" i="46" s="1"/>
  <c r="BD122" i="46" a="1"/>
  <c r="BD122" i="46" s="1"/>
  <c r="BD98" i="46" a="1"/>
  <c r="BD98" i="46" s="1"/>
  <c r="BD34" i="46" a="1"/>
  <c r="BD34" i="46" s="1"/>
  <c r="BD106" i="46" a="1"/>
  <c r="BD106" i="46" s="1"/>
  <c r="BD42" i="46" a="1"/>
  <c r="BD42" i="46" s="1"/>
  <c r="BD114" i="46" a="1"/>
  <c r="BD114" i="46" s="1"/>
  <c r="BD50" i="46" a="1"/>
  <c r="BD50" i="46" s="1"/>
  <c r="BD58" i="46" a="1"/>
  <c r="BD58" i="46" s="1"/>
  <c r="BD66" i="46" a="1"/>
  <c r="BD66" i="46" s="1"/>
  <c r="BD2" i="46" a="1"/>
  <c r="BD2" i="46" s="1"/>
  <c r="BD18" i="46" a="1"/>
  <c r="BD18" i="46" s="1"/>
  <c r="BD74" i="46" a="1"/>
  <c r="BD74" i="46" s="1"/>
  <c r="BD10" i="46" a="1"/>
  <c r="BD10" i="46" s="1"/>
  <c r="BD82" i="46" a="1"/>
  <c r="BD82" i="46" s="1"/>
  <c r="BD125" i="46" a="1"/>
  <c r="BD125" i="46" s="1"/>
  <c r="BD61" i="46" a="1"/>
  <c r="BD61" i="46" s="1"/>
  <c r="BD69" i="46" a="1"/>
  <c r="BD69" i="46" s="1"/>
  <c r="BD5" i="46" a="1"/>
  <c r="BD5" i="46" s="1"/>
  <c r="BD77" i="46" a="1"/>
  <c r="BD77" i="46" s="1"/>
  <c r="BD13" i="46" a="1"/>
  <c r="BD13" i="46" s="1"/>
  <c r="BD85" i="46" a="1"/>
  <c r="BD85" i="46" s="1"/>
  <c r="BD21" i="46" a="1"/>
  <c r="BD21" i="46" s="1"/>
  <c r="BD93" i="46" a="1"/>
  <c r="BD93" i="46" s="1"/>
  <c r="BD29" i="46" a="1"/>
  <c r="BD29" i="46" s="1"/>
  <c r="BD101" i="46" a="1"/>
  <c r="BD101" i="46" s="1"/>
  <c r="BD37" i="46" a="1"/>
  <c r="BD37" i="46" s="1"/>
  <c r="BD53" i="46" a="1"/>
  <c r="BD53" i="46" s="1"/>
  <c r="BD109" i="46" a="1"/>
  <c r="BD109" i="46" s="1"/>
  <c r="BD45" i="46" a="1"/>
  <c r="BD45" i="46" s="1"/>
  <c r="BD117" i="46" a="1"/>
  <c r="BD117" i="46" s="1"/>
  <c r="BD129" i="46" a="1"/>
  <c r="BD129" i="46" s="1"/>
  <c r="BD65" i="46" a="1"/>
  <c r="BD65" i="46" s="1"/>
  <c r="BD73" i="46" a="1"/>
  <c r="BD73" i="46" s="1"/>
  <c r="BD9" i="46" a="1"/>
  <c r="BD9" i="46" s="1"/>
  <c r="BD81" i="46" a="1"/>
  <c r="BD81" i="46" s="1"/>
  <c r="BD17" i="46" a="1"/>
  <c r="BD17" i="46" s="1"/>
  <c r="BD89" i="46" a="1"/>
  <c r="BD89" i="46" s="1"/>
  <c r="BD25" i="46" a="1"/>
  <c r="BD25" i="46" s="1"/>
  <c r="BD97" i="46" a="1"/>
  <c r="BD97" i="46" s="1"/>
  <c r="BD33" i="46" a="1"/>
  <c r="BD33" i="46" s="1"/>
  <c r="BD105" i="46" a="1"/>
  <c r="BD105" i="46" s="1"/>
  <c r="BD41" i="46" a="1"/>
  <c r="BD41" i="46" s="1"/>
  <c r="BD121" i="46" a="1"/>
  <c r="BD121" i="46" s="1"/>
  <c r="BD57" i="46" a="1"/>
  <c r="BD57" i="46" s="1"/>
  <c r="BD113" i="46" a="1"/>
  <c r="BD113" i="46" s="1"/>
  <c r="BD49" i="46" a="1"/>
  <c r="BD49" i="46" s="1"/>
  <c r="AE2" i="45" a="1"/>
  <c r="AE2" i="45" s="1"/>
  <c r="BD83" i="45" a="1"/>
  <c r="BD83" i="45" s="1"/>
  <c r="BD19" i="45" a="1"/>
  <c r="BD19" i="45" s="1"/>
  <c r="BD91" i="45" a="1"/>
  <c r="BD91" i="45" s="1"/>
  <c r="BD27" i="45" a="1"/>
  <c r="BD27" i="45" s="1"/>
  <c r="BD99" i="45" a="1"/>
  <c r="BD99" i="45" s="1"/>
  <c r="BD35" i="45" a="1"/>
  <c r="BD35" i="45" s="1"/>
  <c r="BD107" i="45" a="1"/>
  <c r="BD107" i="45" s="1"/>
  <c r="BD43" i="45" a="1"/>
  <c r="BD43" i="45" s="1"/>
  <c r="BD51" i="45" a="1"/>
  <c r="BD51" i="45" s="1"/>
  <c r="BD123" i="45" a="1"/>
  <c r="BD123" i="45" s="1"/>
  <c r="BD59" i="45" a="1"/>
  <c r="BD59" i="45" s="1"/>
  <c r="BD115" i="45" a="1"/>
  <c r="BD115" i="45" s="1"/>
  <c r="BD67" i="45" a="1"/>
  <c r="BD67" i="45" s="1"/>
  <c r="BD3" i="45" a="1"/>
  <c r="BD3" i="45" s="1"/>
  <c r="BD75" i="45" a="1"/>
  <c r="BD75" i="45" s="1"/>
  <c r="BD11" i="45" a="1"/>
  <c r="BD11" i="45" s="1"/>
  <c r="BD87" i="45" a="1"/>
  <c r="BD87" i="45" s="1"/>
  <c r="BD23" i="45" a="1"/>
  <c r="BD23" i="45" s="1"/>
  <c r="BD95" i="45" a="1"/>
  <c r="BD95" i="45" s="1"/>
  <c r="BD31" i="45" a="1"/>
  <c r="BD31" i="45" s="1"/>
  <c r="BD103" i="45" a="1"/>
  <c r="BD103" i="45" s="1"/>
  <c r="BD39" i="45" a="1"/>
  <c r="BD39" i="45" s="1"/>
  <c r="BD111" i="45" a="1"/>
  <c r="BD111" i="45" s="1"/>
  <c r="BD47" i="45" a="1"/>
  <c r="BD47" i="45" s="1"/>
  <c r="BD55" i="45" a="1"/>
  <c r="BD55" i="45" s="1"/>
  <c r="BD127" i="45" a="1"/>
  <c r="BD127" i="45" s="1"/>
  <c r="BD63" i="45" a="1"/>
  <c r="BD63" i="45" s="1"/>
  <c r="BD79" i="45" a="1"/>
  <c r="BD79" i="45" s="1"/>
  <c r="BD15" i="45" a="1"/>
  <c r="BD15" i="45" s="1"/>
  <c r="BD71" i="45" a="1"/>
  <c r="BD71" i="45" s="1"/>
  <c r="BD7" i="45" a="1"/>
  <c r="BD7" i="45" s="1"/>
  <c r="BD119" i="45" a="1"/>
  <c r="BD119" i="45" s="1"/>
  <c r="BD82" i="45" a="1"/>
  <c r="BD82" i="45" s="1"/>
  <c r="BD18" i="45" a="1"/>
  <c r="BD18" i="45" s="1"/>
  <c r="BD90" i="45" a="1"/>
  <c r="BD90" i="45" s="1"/>
  <c r="BD26" i="45" a="1"/>
  <c r="BD26" i="45" s="1"/>
  <c r="BD98" i="45" a="1"/>
  <c r="BD98" i="45" s="1"/>
  <c r="BD34" i="45" a="1"/>
  <c r="BD34" i="45" s="1"/>
  <c r="BD106" i="45" a="1"/>
  <c r="BD106" i="45" s="1"/>
  <c r="BD42" i="45" a="1"/>
  <c r="BD42" i="45" s="1"/>
  <c r="BD114" i="45" a="1"/>
  <c r="BD114" i="45" s="1"/>
  <c r="BD50" i="45" a="1"/>
  <c r="BD50" i="45" s="1"/>
  <c r="BD122" i="45" a="1"/>
  <c r="BD122" i="45" s="1"/>
  <c r="BD58" i="45" a="1"/>
  <c r="BD58" i="45" s="1"/>
  <c r="BD74" i="45" a="1"/>
  <c r="BD74" i="45" s="1"/>
  <c r="BD66" i="45" a="1"/>
  <c r="BD66" i="45" s="1"/>
  <c r="BD2" i="45" a="1"/>
  <c r="BD2" i="45" s="1"/>
  <c r="BD10" i="45" a="1"/>
  <c r="BD10" i="45" s="1"/>
  <c r="BD100" i="45" a="1"/>
  <c r="BD100" i="45" s="1"/>
  <c r="BD36" i="45" a="1"/>
  <c r="BD36" i="45" s="1"/>
  <c r="BD108" i="45" a="1"/>
  <c r="BD108" i="45" s="1"/>
  <c r="BD44" i="45" a="1"/>
  <c r="BD44" i="45" s="1"/>
  <c r="BD124" i="45" a="1"/>
  <c r="BD124" i="45" s="1"/>
  <c r="BD116" i="45" a="1"/>
  <c r="BD116" i="45" s="1"/>
  <c r="BD52" i="45" a="1"/>
  <c r="BD52" i="45" s="1"/>
  <c r="BD60" i="45" a="1"/>
  <c r="BD60" i="45" s="1"/>
  <c r="BD68" i="45" a="1"/>
  <c r="BD68" i="45" s="1"/>
  <c r="BD4" i="45" a="1"/>
  <c r="BD4" i="45" s="1"/>
  <c r="BD76" i="45" a="1"/>
  <c r="BD76" i="45" s="1"/>
  <c r="BD12" i="45" a="1"/>
  <c r="BD12" i="45" s="1"/>
  <c r="BD84" i="45" a="1"/>
  <c r="BD84" i="45" s="1"/>
  <c r="BD20" i="45" a="1"/>
  <c r="BD20" i="45" s="1"/>
  <c r="BD92" i="45" a="1"/>
  <c r="BD92" i="45" s="1"/>
  <c r="BD28" i="45" a="1"/>
  <c r="BD28" i="45" s="1"/>
  <c r="BD104" i="45" a="1"/>
  <c r="BD104" i="45" s="1"/>
  <c r="BD40" i="45" a="1"/>
  <c r="BD40" i="45" s="1"/>
  <c r="BD112" i="45" a="1"/>
  <c r="BD112" i="45" s="1"/>
  <c r="BD48" i="45" a="1"/>
  <c r="BD48" i="45" s="1"/>
  <c r="BD120" i="45" a="1"/>
  <c r="BD120" i="45" s="1"/>
  <c r="BD56" i="45" a="1"/>
  <c r="BD56" i="45" s="1"/>
  <c r="BD128" i="45" a="1"/>
  <c r="BD128" i="45" s="1"/>
  <c r="BD64" i="45" a="1"/>
  <c r="BD64" i="45" s="1"/>
  <c r="BD72" i="45" a="1"/>
  <c r="BD72" i="45" s="1"/>
  <c r="BD8" i="45" a="1"/>
  <c r="BD8" i="45" s="1"/>
  <c r="BD80" i="45" a="1"/>
  <c r="BD80" i="45" s="1"/>
  <c r="BD16" i="45" a="1"/>
  <c r="BD16" i="45" s="1"/>
  <c r="BD96" i="45" a="1"/>
  <c r="BD96" i="45" s="1"/>
  <c r="BD88" i="45" a="1"/>
  <c r="BD88" i="45" s="1"/>
  <c r="BD24" i="45" a="1"/>
  <c r="BD24" i="45" s="1"/>
  <c r="BD32" i="45" a="1"/>
  <c r="BD32" i="45" s="1"/>
  <c r="BD117" i="45" a="1"/>
  <c r="BD117" i="45" s="1"/>
  <c r="BD53" i="45" a="1"/>
  <c r="BD53" i="45" s="1"/>
  <c r="BD125" i="45" a="1"/>
  <c r="BD125" i="45" s="1"/>
  <c r="BD61" i="45" a="1"/>
  <c r="BD61" i="45" s="1"/>
  <c r="BD69" i="45" a="1"/>
  <c r="BD69" i="45" s="1"/>
  <c r="BD5" i="45" a="1"/>
  <c r="BD5" i="45" s="1"/>
  <c r="BD77" i="45" a="1"/>
  <c r="BD77" i="45" s="1"/>
  <c r="BD13" i="45" a="1"/>
  <c r="BD13" i="45" s="1"/>
  <c r="BD85" i="45" a="1"/>
  <c r="BD85" i="45" s="1"/>
  <c r="BD21" i="45" a="1"/>
  <c r="BD21" i="45" s="1"/>
  <c r="BD93" i="45" a="1"/>
  <c r="BD93" i="45" s="1"/>
  <c r="BD29" i="45" a="1"/>
  <c r="BD29" i="45" s="1"/>
  <c r="BD109" i="45" a="1"/>
  <c r="BD109" i="45" s="1"/>
  <c r="BD101" i="45" a="1"/>
  <c r="BD101" i="45" s="1"/>
  <c r="BD37" i="45" a="1"/>
  <c r="BD37" i="45" s="1"/>
  <c r="BD45" i="45" a="1"/>
  <c r="BD45" i="45" s="1"/>
  <c r="BD70" i="45" a="1"/>
  <c r="BD70" i="45" s="1"/>
  <c r="BD6" i="45" a="1"/>
  <c r="BD6" i="45" s="1"/>
  <c r="BD78" i="45" a="1"/>
  <c r="BD78" i="45" s="1"/>
  <c r="BD14" i="45" a="1"/>
  <c r="BD14" i="45" s="1"/>
  <c r="BD86" i="45" a="1"/>
  <c r="BD86" i="45" s="1"/>
  <c r="BD22" i="45" a="1"/>
  <c r="BD22" i="45" s="1"/>
  <c r="BD94" i="45" a="1"/>
  <c r="BD94" i="45" s="1"/>
  <c r="BD30" i="45" a="1"/>
  <c r="BD30" i="45" s="1"/>
  <c r="BD102" i="45" a="1"/>
  <c r="BD102" i="45" s="1"/>
  <c r="BD38" i="45" a="1"/>
  <c r="BD38" i="45" s="1"/>
  <c r="BD110" i="45" a="1"/>
  <c r="BD110" i="45" s="1"/>
  <c r="BD46" i="45" a="1"/>
  <c r="BD46" i="45" s="1"/>
  <c r="BD118" i="45" a="1"/>
  <c r="BD118" i="45" s="1"/>
  <c r="BD54" i="45" a="1"/>
  <c r="BD54" i="45" s="1"/>
  <c r="BD126" i="45" a="1"/>
  <c r="BD126" i="45" s="1"/>
  <c r="BD62" i="45" a="1"/>
  <c r="BD62" i="45" s="1"/>
  <c r="BD121" i="45" a="1"/>
  <c r="BD121" i="45" s="1"/>
  <c r="BD57" i="45" a="1"/>
  <c r="BD57" i="45" s="1"/>
  <c r="BD129" i="45" a="1"/>
  <c r="BD129" i="45" s="1"/>
  <c r="BD65" i="45" a="1"/>
  <c r="BD65" i="45" s="1"/>
  <c r="BD73" i="45" a="1"/>
  <c r="BD73" i="45" s="1"/>
  <c r="BD9" i="45" a="1"/>
  <c r="BD9" i="45" s="1"/>
  <c r="BD81" i="45" a="1"/>
  <c r="BD81" i="45" s="1"/>
  <c r="BD17" i="45" a="1"/>
  <c r="BD17" i="45" s="1"/>
  <c r="BD89" i="45" a="1"/>
  <c r="BD89" i="45" s="1"/>
  <c r="BD25" i="45" a="1"/>
  <c r="BD25" i="45" s="1"/>
  <c r="BD97" i="45" a="1"/>
  <c r="BD97" i="45" s="1"/>
  <c r="BD33" i="45" a="1"/>
  <c r="BD33" i="45" s="1"/>
  <c r="BD105" i="45" a="1"/>
  <c r="BD105" i="45" s="1"/>
  <c r="BD41" i="45" a="1"/>
  <c r="BD41" i="45" s="1"/>
  <c r="BD113" i="45" a="1"/>
  <c r="BD113" i="45" s="1"/>
  <c r="BD49" i="45" a="1"/>
  <c r="BD49" i="45" s="1"/>
  <c r="BD87" i="44" a="1"/>
  <c r="BD87" i="44" s="1"/>
  <c r="BD23" i="44" a="1"/>
  <c r="BD23" i="44" s="1"/>
  <c r="BD79" i="44" a="1"/>
  <c r="BD79" i="44" s="1"/>
  <c r="BD95" i="44" a="1"/>
  <c r="BD95" i="44" s="1"/>
  <c r="BD31" i="44" a="1"/>
  <c r="BD31" i="44" s="1"/>
  <c r="BD15" i="44" a="1"/>
  <c r="BD15" i="44" s="1"/>
  <c r="BD103" i="44" a="1"/>
  <c r="BD103" i="44" s="1"/>
  <c r="BD39" i="44" a="1"/>
  <c r="BD39" i="44" s="1"/>
  <c r="BD111" i="44" a="1"/>
  <c r="BD111" i="44" s="1"/>
  <c r="BD47" i="44" a="1"/>
  <c r="BD47" i="44" s="1"/>
  <c r="BD119" i="44" a="1"/>
  <c r="BD119" i="44" s="1"/>
  <c r="BD55" i="44" a="1"/>
  <c r="BD55" i="44" s="1"/>
  <c r="BD127" i="44" a="1"/>
  <c r="BD127" i="44" s="1"/>
  <c r="BD63" i="44" a="1"/>
  <c r="BD63" i="44" s="1"/>
  <c r="BD71" i="44" a="1"/>
  <c r="BD71" i="44" s="1"/>
  <c r="BD7" i="44" a="1"/>
  <c r="BD7" i="44" s="1"/>
  <c r="BD117" i="44" a="1"/>
  <c r="BD117" i="44" s="1"/>
  <c r="BD53" i="44" a="1"/>
  <c r="BD53" i="44" s="1"/>
  <c r="BD109" i="44" a="1"/>
  <c r="BD109" i="44" s="1"/>
  <c r="BD125" i="44" a="1"/>
  <c r="BD125" i="44" s="1"/>
  <c r="BD61" i="44" a="1"/>
  <c r="BD61" i="44" s="1"/>
  <c r="BD69" i="44" a="1"/>
  <c r="BD69" i="44" s="1"/>
  <c r="BD5" i="44" a="1"/>
  <c r="BD5" i="44" s="1"/>
  <c r="BD77" i="44" a="1"/>
  <c r="BD77" i="44" s="1"/>
  <c r="BD13" i="44" a="1"/>
  <c r="BD13" i="44" s="1"/>
  <c r="BD85" i="44" a="1"/>
  <c r="BD85" i="44" s="1"/>
  <c r="BD21" i="44" a="1"/>
  <c r="BD21" i="44" s="1"/>
  <c r="BD93" i="44" a="1"/>
  <c r="BD93" i="44" s="1"/>
  <c r="BD29" i="44" a="1"/>
  <c r="BD29" i="44" s="1"/>
  <c r="BD101" i="44" a="1"/>
  <c r="BD101" i="44" s="1"/>
  <c r="BD37" i="44" a="1"/>
  <c r="BD37" i="44" s="1"/>
  <c r="BD45" i="44" a="1"/>
  <c r="BD45" i="44" s="1"/>
  <c r="BD104" i="44" a="1"/>
  <c r="BD104" i="44" s="1"/>
  <c r="BD40" i="44" a="1"/>
  <c r="BD40" i="44" s="1"/>
  <c r="BD96" i="44" a="1"/>
  <c r="BD96" i="44" s="1"/>
  <c r="BD112" i="44" a="1"/>
  <c r="BD112" i="44" s="1"/>
  <c r="BD48" i="44" a="1"/>
  <c r="BD48" i="44" s="1"/>
  <c r="BD120" i="44" a="1"/>
  <c r="BD120" i="44" s="1"/>
  <c r="BD56" i="44" a="1"/>
  <c r="BD56" i="44" s="1"/>
  <c r="BD128" i="44" a="1"/>
  <c r="BD128" i="44" s="1"/>
  <c r="BD64" i="44" a="1"/>
  <c r="BD64" i="44" s="1"/>
  <c r="BD32" i="44" a="1"/>
  <c r="BD32" i="44" s="1"/>
  <c r="BD72" i="44" a="1"/>
  <c r="BD72" i="44" s="1"/>
  <c r="BD8" i="44" a="1"/>
  <c r="BD8" i="44" s="1"/>
  <c r="BD80" i="44" a="1"/>
  <c r="BD80" i="44" s="1"/>
  <c r="BD16" i="44" a="1"/>
  <c r="BD16" i="44" s="1"/>
  <c r="BD88" i="44" a="1"/>
  <c r="BD88" i="44" s="1"/>
  <c r="BD24" i="44" a="1"/>
  <c r="BD24" i="44" s="1"/>
  <c r="BD82" i="44" a="1"/>
  <c r="BD82" i="44" s="1"/>
  <c r="BD18" i="44" a="1"/>
  <c r="BD18" i="44" s="1"/>
  <c r="BD90" i="44" a="1"/>
  <c r="BD90" i="44" s="1"/>
  <c r="BD26" i="44" a="1"/>
  <c r="BD26" i="44" s="1"/>
  <c r="BD98" i="44" a="1"/>
  <c r="BD98" i="44" s="1"/>
  <c r="BD34" i="44" a="1"/>
  <c r="BD34" i="44" s="1"/>
  <c r="BD106" i="44" a="1"/>
  <c r="BD106" i="44" s="1"/>
  <c r="BD42" i="44" a="1"/>
  <c r="BD42" i="44" s="1"/>
  <c r="BD114" i="44" a="1"/>
  <c r="BD114" i="44" s="1"/>
  <c r="BD50" i="44" a="1"/>
  <c r="BD50" i="44" s="1"/>
  <c r="BD10" i="44" a="1"/>
  <c r="BD10" i="44" s="1"/>
  <c r="BD122" i="44" a="1"/>
  <c r="BD122" i="44" s="1"/>
  <c r="BD58" i="44" a="1"/>
  <c r="BD58" i="44" s="1"/>
  <c r="BD74" i="44" a="1"/>
  <c r="BD74" i="44" s="1"/>
  <c r="BD66" i="44" a="1"/>
  <c r="BD66" i="44" s="1"/>
  <c r="BD2" i="44" a="1"/>
  <c r="BD2" i="44" s="1"/>
  <c r="BD70" i="44" a="1"/>
  <c r="BD70" i="44" s="1"/>
  <c r="BD6" i="44" a="1"/>
  <c r="BD6" i="44" s="1"/>
  <c r="BD62" i="44" a="1"/>
  <c r="BD62" i="44" s="1"/>
  <c r="BD78" i="44" a="1"/>
  <c r="BD78" i="44" s="1"/>
  <c r="BD14" i="44" a="1"/>
  <c r="BD14" i="44" s="1"/>
  <c r="BD86" i="44" a="1"/>
  <c r="BD86" i="44" s="1"/>
  <c r="BD22" i="44" a="1"/>
  <c r="BD22" i="44" s="1"/>
  <c r="BD94" i="44" a="1"/>
  <c r="BD94" i="44" s="1"/>
  <c r="BD30" i="44" a="1"/>
  <c r="BD30" i="44" s="1"/>
  <c r="BD102" i="44" a="1"/>
  <c r="BD102" i="44" s="1"/>
  <c r="BD38" i="44" a="1"/>
  <c r="BD38" i="44" s="1"/>
  <c r="BD110" i="44" a="1"/>
  <c r="BD110" i="44" s="1"/>
  <c r="BD46" i="44" a="1"/>
  <c r="BD46" i="44" s="1"/>
  <c r="BD118" i="44" a="1"/>
  <c r="BD118" i="44" s="1"/>
  <c r="BD54" i="44" a="1"/>
  <c r="BD54" i="44" s="1"/>
  <c r="BD126" i="44" a="1"/>
  <c r="BD126" i="44" s="1"/>
  <c r="BD100" i="44" a="1"/>
  <c r="BD100" i="44" s="1"/>
  <c r="BD36" i="44" a="1"/>
  <c r="BD36" i="44" s="1"/>
  <c r="BD108" i="44" a="1"/>
  <c r="BD108" i="44" s="1"/>
  <c r="BD44" i="44" a="1"/>
  <c r="BD44" i="44" s="1"/>
  <c r="BD116" i="44" a="1"/>
  <c r="BD116" i="44" s="1"/>
  <c r="BD52" i="44" a="1"/>
  <c r="BD52" i="44" s="1"/>
  <c r="BD124" i="44" a="1"/>
  <c r="BD124" i="44" s="1"/>
  <c r="BD60" i="44" a="1"/>
  <c r="BD60" i="44" s="1"/>
  <c r="BD92" i="44" a="1"/>
  <c r="BD92" i="44" s="1"/>
  <c r="BD68" i="44" a="1"/>
  <c r="BD68" i="44" s="1"/>
  <c r="BD4" i="44" a="1"/>
  <c r="BD4" i="44" s="1"/>
  <c r="BD28" i="44" a="1"/>
  <c r="BD28" i="44" s="1"/>
  <c r="BD76" i="44" a="1"/>
  <c r="BD76" i="44" s="1"/>
  <c r="BD12" i="44" a="1"/>
  <c r="BD12" i="44" s="1"/>
  <c r="BD84" i="44" a="1"/>
  <c r="BD84" i="44" s="1"/>
  <c r="BD20" i="44" a="1"/>
  <c r="BD20" i="44" s="1"/>
  <c r="BD121" i="44" a="1"/>
  <c r="BD121" i="44" s="1"/>
  <c r="BD57" i="44" a="1"/>
  <c r="BD57" i="44" s="1"/>
  <c r="BD49" i="44" a="1"/>
  <c r="BD49" i="44" s="1"/>
  <c r="BD129" i="44" a="1"/>
  <c r="BD129" i="44" s="1"/>
  <c r="BD65" i="44" a="1"/>
  <c r="BD65" i="44" s="1"/>
  <c r="BD73" i="44" a="1"/>
  <c r="BD73" i="44" s="1"/>
  <c r="BD9" i="44" a="1"/>
  <c r="BD9" i="44" s="1"/>
  <c r="BD81" i="44" a="1"/>
  <c r="BD81" i="44" s="1"/>
  <c r="BD17" i="44" a="1"/>
  <c r="BD17" i="44" s="1"/>
  <c r="BD113" i="44" a="1"/>
  <c r="BD113" i="44" s="1"/>
  <c r="BD89" i="44" a="1"/>
  <c r="BD89" i="44" s="1"/>
  <c r="BD25" i="44" a="1"/>
  <c r="BD25" i="44" s="1"/>
  <c r="BD97" i="44" a="1"/>
  <c r="BD97" i="44" s="1"/>
  <c r="BD33" i="44" a="1"/>
  <c r="BD33" i="44" s="1"/>
  <c r="BD105" i="44" a="1"/>
  <c r="BD105" i="44" s="1"/>
  <c r="BD41" i="44" a="1"/>
  <c r="BD41" i="44" s="1"/>
  <c r="BD83" i="44" a="1"/>
  <c r="BD83" i="44" s="1"/>
  <c r="BD19" i="44" a="1"/>
  <c r="BD19" i="44" s="1"/>
  <c r="BD91" i="44" a="1"/>
  <c r="BD91" i="44" s="1"/>
  <c r="BD27" i="44" a="1"/>
  <c r="BD27" i="44" s="1"/>
  <c r="BD99" i="44" a="1"/>
  <c r="BD99" i="44" s="1"/>
  <c r="BD35" i="44" a="1"/>
  <c r="BD35" i="44" s="1"/>
  <c r="BD107" i="44" a="1"/>
  <c r="BD107" i="44" s="1"/>
  <c r="BD43" i="44" a="1"/>
  <c r="BD43" i="44" s="1"/>
  <c r="BD115" i="44" a="1"/>
  <c r="BD115" i="44" s="1"/>
  <c r="BD51" i="44" a="1"/>
  <c r="BD51" i="44" s="1"/>
  <c r="BD123" i="44" a="1"/>
  <c r="BD123" i="44" s="1"/>
  <c r="BD59" i="44" a="1"/>
  <c r="BD59" i="44" s="1"/>
  <c r="BD11" i="44" a="1"/>
  <c r="BD11" i="44" s="1"/>
  <c r="BD67" i="44" a="1"/>
  <c r="BD67" i="44" s="1"/>
  <c r="BD3" i="44" a="1"/>
  <c r="BD3" i="44" s="1"/>
  <c r="BD75" i="44" a="1"/>
  <c r="BD75" i="44" s="1"/>
  <c r="BD70" i="43" a="1"/>
  <c r="BD70" i="43" s="1"/>
  <c r="BD6" i="43" a="1"/>
  <c r="BD6" i="43" s="1"/>
  <c r="BD78" i="43" a="1"/>
  <c r="BD78" i="43" s="1"/>
  <c r="BD14" i="43" a="1"/>
  <c r="BD14" i="43" s="1"/>
  <c r="BD86" i="43" a="1"/>
  <c r="BD86" i="43" s="1"/>
  <c r="BD22" i="43" a="1"/>
  <c r="BD22" i="43" s="1"/>
  <c r="BD94" i="43" a="1"/>
  <c r="BD94" i="43" s="1"/>
  <c r="BD30" i="43" a="1"/>
  <c r="BD30" i="43" s="1"/>
  <c r="BD102" i="43" a="1"/>
  <c r="BD102" i="43" s="1"/>
  <c r="BD38" i="43" a="1"/>
  <c r="BD38" i="43" s="1"/>
  <c r="BD62" i="43" a="1"/>
  <c r="BD62" i="43" s="1"/>
  <c r="BD110" i="43" a="1"/>
  <c r="BD110" i="43" s="1"/>
  <c r="BD46" i="43" a="1"/>
  <c r="BD46" i="43" s="1"/>
  <c r="BD118" i="43" a="1"/>
  <c r="BD118" i="43" s="1"/>
  <c r="BD54" i="43" a="1"/>
  <c r="BD54" i="43" s="1"/>
  <c r="BD126" i="43" a="1"/>
  <c r="BD126" i="43" s="1"/>
  <c r="BD83" i="43" a="1"/>
  <c r="BD83" i="43" s="1"/>
  <c r="BD19" i="43" a="1"/>
  <c r="BD19" i="43" s="1"/>
  <c r="BD91" i="43" a="1"/>
  <c r="BD91" i="43" s="1"/>
  <c r="BD27" i="43" a="1"/>
  <c r="BD27" i="43" s="1"/>
  <c r="BD99" i="43" a="1"/>
  <c r="BD99" i="43" s="1"/>
  <c r="BD35" i="43" a="1"/>
  <c r="BD35" i="43" s="1"/>
  <c r="BD75" i="43" a="1"/>
  <c r="BD75" i="43" s="1"/>
  <c r="BD11" i="43" a="1"/>
  <c r="BD11" i="43" s="1"/>
  <c r="BD107" i="43" a="1"/>
  <c r="BD107" i="43" s="1"/>
  <c r="BD43" i="43" a="1"/>
  <c r="BD43" i="43" s="1"/>
  <c r="BD115" i="43" a="1"/>
  <c r="BD115" i="43" s="1"/>
  <c r="BD51" i="43" a="1"/>
  <c r="BD51" i="43" s="1"/>
  <c r="BD123" i="43" a="1"/>
  <c r="BD123" i="43" s="1"/>
  <c r="BD59" i="43" a="1"/>
  <c r="BD59" i="43" s="1"/>
  <c r="BD67" i="43" a="1"/>
  <c r="BD67" i="43" s="1"/>
  <c r="BD3" i="43" a="1"/>
  <c r="BD3" i="43" s="1"/>
  <c r="BD87" i="43" a="1"/>
  <c r="BD87" i="43" s="1"/>
  <c r="BD23" i="43" a="1"/>
  <c r="BD23" i="43" s="1"/>
  <c r="BD95" i="43" a="1"/>
  <c r="BD95" i="43" s="1"/>
  <c r="BD31" i="43" a="1"/>
  <c r="BD31" i="43" s="1"/>
  <c r="BD103" i="43" a="1"/>
  <c r="BD103" i="43" s="1"/>
  <c r="BD39" i="43" a="1"/>
  <c r="BD39" i="43" s="1"/>
  <c r="BD111" i="43" a="1"/>
  <c r="BD111" i="43" s="1"/>
  <c r="BD47" i="43" a="1"/>
  <c r="BD47" i="43" s="1"/>
  <c r="BD15" i="43" a="1"/>
  <c r="BD15" i="43" s="1"/>
  <c r="BD119" i="43" a="1"/>
  <c r="BD119" i="43" s="1"/>
  <c r="BD55" i="43" a="1"/>
  <c r="BD55" i="43" s="1"/>
  <c r="BD127" i="43" a="1"/>
  <c r="BD127" i="43" s="1"/>
  <c r="BD63" i="43" a="1"/>
  <c r="BD63" i="43" s="1"/>
  <c r="BD79" i="43" a="1"/>
  <c r="BD79" i="43" s="1"/>
  <c r="BD71" i="43" a="1"/>
  <c r="BD71" i="43" s="1"/>
  <c r="BD7" i="43" a="1"/>
  <c r="BD7" i="43" s="1"/>
  <c r="BD100" i="43" a="1"/>
  <c r="BD100" i="43" s="1"/>
  <c r="BD36" i="43" a="1"/>
  <c r="BD36" i="43" s="1"/>
  <c r="BD28" i="43" a="1"/>
  <c r="BD28" i="43" s="1"/>
  <c r="BD108" i="43" a="1"/>
  <c r="BD108" i="43" s="1"/>
  <c r="BD44" i="43" a="1"/>
  <c r="BD44" i="43" s="1"/>
  <c r="BD116" i="43" a="1"/>
  <c r="BD116" i="43" s="1"/>
  <c r="BD52" i="43" a="1"/>
  <c r="BD52" i="43" s="1"/>
  <c r="BD92" i="43" a="1"/>
  <c r="BD92" i="43" s="1"/>
  <c r="BD124" i="43" a="1"/>
  <c r="BD124" i="43" s="1"/>
  <c r="BD60" i="43" a="1"/>
  <c r="BD60" i="43" s="1"/>
  <c r="BD68" i="43" a="1"/>
  <c r="BD68" i="43" s="1"/>
  <c r="BD4" i="43" a="1"/>
  <c r="BD4" i="43" s="1"/>
  <c r="BD76" i="43" a="1"/>
  <c r="BD76" i="43" s="1"/>
  <c r="BD12" i="43" a="1"/>
  <c r="BD12" i="43" s="1"/>
  <c r="BD84" i="43" a="1"/>
  <c r="BD84" i="43" s="1"/>
  <c r="BD20" i="43" a="1"/>
  <c r="BD20" i="43" s="1"/>
  <c r="BD104" i="43" a="1"/>
  <c r="BD104" i="43" s="1"/>
  <c r="BD40" i="43" a="1"/>
  <c r="BD40" i="43" s="1"/>
  <c r="BD112" i="43" a="1"/>
  <c r="BD112" i="43" s="1"/>
  <c r="BD48" i="43" a="1"/>
  <c r="BD48" i="43" s="1"/>
  <c r="BD120" i="43" a="1"/>
  <c r="BD120" i="43" s="1"/>
  <c r="BD56" i="43" a="1"/>
  <c r="BD56" i="43" s="1"/>
  <c r="BD128" i="43" a="1"/>
  <c r="BD128" i="43" s="1"/>
  <c r="BD64" i="43" a="1"/>
  <c r="BD64" i="43" s="1"/>
  <c r="BD32" i="43" a="1"/>
  <c r="BD32" i="43" s="1"/>
  <c r="BD72" i="43" a="1"/>
  <c r="BD72" i="43" s="1"/>
  <c r="BD8" i="43" a="1"/>
  <c r="BD8" i="43" s="1"/>
  <c r="BD96" i="43" a="1"/>
  <c r="BD96" i="43" s="1"/>
  <c r="BD80" i="43" a="1"/>
  <c r="BD80" i="43" s="1"/>
  <c r="BD16" i="43" a="1"/>
  <c r="BD16" i="43" s="1"/>
  <c r="BD88" i="43" a="1"/>
  <c r="BD88" i="43" s="1"/>
  <c r="BD24" i="43" a="1"/>
  <c r="BD24" i="43" s="1"/>
  <c r="BD82" i="43" a="1"/>
  <c r="BD82" i="43" s="1"/>
  <c r="BD18" i="43" a="1"/>
  <c r="BD18" i="43" s="1"/>
  <c r="BD90" i="43" a="1"/>
  <c r="BD90" i="43" s="1"/>
  <c r="BD26" i="43" a="1"/>
  <c r="BD26" i="43" s="1"/>
  <c r="BD74" i="43" a="1"/>
  <c r="BD74" i="43" s="1"/>
  <c r="BD98" i="43" a="1"/>
  <c r="BD98" i="43" s="1"/>
  <c r="BD34" i="43" a="1"/>
  <c r="BD34" i="43" s="1"/>
  <c r="BD106" i="43" a="1"/>
  <c r="BD106" i="43" s="1"/>
  <c r="BD42" i="43" a="1"/>
  <c r="BD42" i="43" s="1"/>
  <c r="BD114" i="43" a="1"/>
  <c r="BD114" i="43" s="1"/>
  <c r="BD50" i="43" a="1"/>
  <c r="BD50" i="43" s="1"/>
  <c r="BD122" i="43" a="1"/>
  <c r="BD122" i="43" s="1"/>
  <c r="BD58" i="43" a="1"/>
  <c r="BD58" i="43" s="1"/>
  <c r="BD10" i="43" a="1"/>
  <c r="BD10" i="43" s="1"/>
  <c r="BD66" i="43" a="1"/>
  <c r="BD66" i="43" s="1"/>
  <c r="BD2" i="43" a="1"/>
  <c r="BD2" i="43" s="1"/>
  <c r="BD117" i="43" a="1"/>
  <c r="BD117" i="43" s="1"/>
  <c r="BD53" i="43" a="1"/>
  <c r="BD53" i="43" s="1"/>
  <c r="BD125" i="43" a="1"/>
  <c r="BD125" i="43" s="1"/>
  <c r="BD61" i="43" a="1"/>
  <c r="BD61" i="43" s="1"/>
  <c r="BD109" i="43" a="1"/>
  <c r="BD109" i="43" s="1"/>
  <c r="BD69" i="43" a="1"/>
  <c r="BD69" i="43" s="1"/>
  <c r="BD5" i="43" a="1"/>
  <c r="BD5" i="43" s="1"/>
  <c r="BD77" i="43" a="1"/>
  <c r="BD77" i="43" s="1"/>
  <c r="BD13" i="43" a="1"/>
  <c r="BD13" i="43" s="1"/>
  <c r="BD45" i="43" a="1"/>
  <c r="BD45" i="43" s="1"/>
  <c r="BD85" i="43" a="1"/>
  <c r="BD85" i="43" s="1"/>
  <c r="BD21" i="43" a="1"/>
  <c r="BD21" i="43" s="1"/>
  <c r="BD93" i="43" a="1"/>
  <c r="BD93" i="43" s="1"/>
  <c r="BD29" i="43" a="1"/>
  <c r="BD29" i="43" s="1"/>
  <c r="BD101" i="43" a="1"/>
  <c r="BD101" i="43" s="1"/>
  <c r="BD37" i="43" a="1"/>
  <c r="BD37" i="43" s="1"/>
  <c r="BD121" i="43" a="1"/>
  <c r="BD121" i="43" s="1"/>
  <c r="BD57" i="43" a="1"/>
  <c r="BD57" i="43" s="1"/>
  <c r="BD113" i="43" a="1"/>
  <c r="BD113" i="43" s="1"/>
  <c r="BD129" i="43" a="1"/>
  <c r="BD129" i="43" s="1"/>
  <c r="BD65" i="43" a="1"/>
  <c r="BD65" i="43" s="1"/>
  <c r="BD49" i="43" a="1"/>
  <c r="BD49" i="43" s="1"/>
  <c r="BD73" i="43" a="1"/>
  <c r="BD73" i="43" s="1"/>
  <c r="BD9" i="43" a="1"/>
  <c r="BD9" i="43" s="1"/>
  <c r="BD81" i="43" a="1"/>
  <c r="BD81" i="43" s="1"/>
  <c r="BD17" i="43" a="1"/>
  <c r="BD17" i="43" s="1"/>
  <c r="BD89" i="43" a="1"/>
  <c r="BD89" i="43" s="1"/>
  <c r="BD25" i="43" a="1"/>
  <c r="BD25" i="43" s="1"/>
  <c r="BD97" i="43" a="1"/>
  <c r="BD97" i="43" s="1"/>
  <c r="BD33" i="43" a="1"/>
  <c r="BD33" i="43" s="1"/>
  <c r="BD105" i="43" a="1"/>
  <c r="BD105" i="43" s="1"/>
  <c r="BD41" i="43" a="1"/>
  <c r="BD41" i="43" s="1"/>
  <c r="BD100" i="42" a="1"/>
  <c r="BD100" i="42" s="1"/>
  <c r="BD36" i="42" a="1"/>
  <c r="BD36" i="42" s="1"/>
  <c r="BD108" i="42" a="1"/>
  <c r="BD108" i="42" s="1"/>
  <c r="BD44" i="42" a="1"/>
  <c r="BD44" i="42" s="1"/>
  <c r="BD116" i="42" a="1"/>
  <c r="BD116" i="42" s="1"/>
  <c r="BD52" i="42" a="1"/>
  <c r="BD52" i="42" s="1"/>
  <c r="BD124" i="42" a="1"/>
  <c r="BD124" i="42" s="1"/>
  <c r="BD60" i="42" a="1"/>
  <c r="BD60" i="42" s="1"/>
  <c r="BD68" i="42" a="1"/>
  <c r="BD68" i="42" s="1"/>
  <c r="BD4" i="42" a="1"/>
  <c r="BD4" i="42" s="1"/>
  <c r="BD84" i="42" a="1"/>
  <c r="BD84" i="42" s="1"/>
  <c r="BD20" i="42" a="1"/>
  <c r="BD20" i="42" s="1"/>
  <c r="BD76" i="42" a="1"/>
  <c r="BD76" i="42" s="1"/>
  <c r="BD12" i="42" a="1"/>
  <c r="BD12" i="42" s="1"/>
  <c r="BD92" i="42" a="1"/>
  <c r="BD92" i="42" s="1"/>
  <c r="BD28" i="42" a="1"/>
  <c r="BD28" i="42" s="1"/>
  <c r="BD121" i="42" a="1"/>
  <c r="BD121" i="42" s="1"/>
  <c r="BD57" i="42" a="1"/>
  <c r="BD57" i="42" s="1"/>
  <c r="BD129" i="42" a="1"/>
  <c r="BD129" i="42" s="1"/>
  <c r="BD65" i="42" a="1"/>
  <c r="BD65" i="42" s="1"/>
  <c r="BD73" i="42" a="1"/>
  <c r="BD73" i="42" s="1"/>
  <c r="BD9" i="42" a="1"/>
  <c r="BD9" i="42" s="1"/>
  <c r="BD81" i="42" a="1"/>
  <c r="BD81" i="42" s="1"/>
  <c r="BD17" i="42" a="1"/>
  <c r="BD17" i="42" s="1"/>
  <c r="BD89" i="42" a="1"/>
  <c r="BD89" i="42" s="1"/>
  <c r="BD25" i="42" a="1"/>
  <c r="BD25" i="42" s="1"/>
  <c r="BD105" i="42" a="1"/>
  <c r="BD105" i="42" s="1"/>
  <c r="BD41" i="42" a="1"/>
  <c r="BD41" i="42" s="1"/>
  <c r="BD97" i="42" a="1"/>
  <c r="BD97" i="42" s="1"/>
  <c r="BD33" i="42" a="1"/>
  <c r="BD33" i="42" s="1"/>
  <c r="BD113" i="42" a="1"/>
  <c r="BD113" i="42" s="1"/>
  <c r="BD49" i="42" a="1"/>
  <c r="BD49" i="42" s="1"/>
  <c r="BD70" i="42" a="1"/>
  <c r="BD70" i="42" s="1"/>
  <c r="BD6" i="42" a="1"/>
  <c r="BD6" i="42" s="1"/>
  <c r="BD78" i="42" a="1"/>
  <c r="BD78" i="42" s="1"/>
  <c r="BD14" i="42" a="1"/>
  <c r="BD14" i="42" s="1"/>
  <c r="BD86" i="42" a="1"/>
  <c r="BD86" i="42" s="1"/>
  <c r="BD22" i="42" a="1"/>
  <c r="BD22" i="42" s="1"/>
  <c r="BD94" i="42" a="1"/>
  <c r="BD94" i="42" s="1"/>
  <c r="BD30" i="42" a="1"/>
  <c r="BD30" i="42" s="1"/>
  <c r="BD102" i="42" a="1"/>
  <c r="BD102" i="42" s="1"/>
  <c r="BD38" i="42" a="1"/>
  <c r="BD38" i="42" s="1"/>
  <c r="BD118" i="42" a="1"/>
  <c r="BD118" i="42" s="1"/>
  <c r="BD54" i="42" a="1"/>
  <c r="BD54" i="42" s="1"/>
  <c r="BD110" i="42" a="1"/>
  <c r="BD110" i="42" s="1"/>
  <c r="BD46" i="42" a="1"/>
  <c r="BD46" i="42" s="1"/>
  <c r="BD126" i="42" a="1"/>
  <c r="BD126" i="42" s="1"/>
  <c r="BD62" i="42" a="1"/>
  <c r="BD62" i="42" s="1"/>
  <c r="BD82" i="42" a="1"/>
  <c r="BD82" i="42" s="1"/>
  <c r="BD18" i="42" a="1"/>
  <c r="BD18" i="42" s="1"/>
  <c r="BD90" i="42" a="1"/>
  <c r="BD90" i="42" s="1"/>
  <c r="BD26" i="42" a="1"/>
  <c r="BD26" i="42" s="1"/>
  <c r="BD98" i="42" a="1"/>
  <c r="BD98" i="42" s="1"/>
  <c r="BD34" i="42" a="1"/>
  <c r="BD34" i="42" s="1"/>
  <c r="BD106" i="42" a="1"/>
  <c r="BD106" i="42" s="1"/>
  <c r="BD42" i="42" a="1"/>
  <c r="BD42" i="42" s="1"/>
  <c r="BD114" i="42" a="1"/>
  <c r="BD114" i="42" s="1"/>
  <c r="BD50" i="42" a="1"/>
  <c r="BD50" i="42" s="1"/>
  <c r="BD66" i="42" a="1"/>
  <c r="BD66" i="42" s="1"/>
  <c r="BD122" i="42" a="1"/>
  <c r="BD122" i="42" s="1"/>
  <c r="BD58" i="42" a="1"/>
  <c r="BD58" i="42" s="1"/>
  <c r="BD2" i="42" a="1"/>
  <c r="BD2" i="42" s="1"/>
  <c r="BD74" i="42" a="1"/>
  <c r="BD74" i="42" s="1"/>
  <c r="BD10" i="42" a="1"/>
  <c r="BD10" i="42" s="1"/>
  <c r="BD117" i="42" a="1"/>
  <c r="BD117" i="42" s="1"/>
  <c r="BD53" i="42" a="1"/>
  <c r="BD53" i="42" s="1"/>
  <c r="BD125" i="42" a="1"/>
  <c r="BD125" i="42" s="1"/>
  <c r="BD61" i="42" a="1"/>
  <c r="BD61" i="42" s="1"/>
  <c r="BD69" i="42" a="1"/>
  <c r="BD69" i="42" s="1"/>
  <c r="BD5" i="42" a="1"/>
  <c r="BD5" i="42" s="1"/>
  <c r="BD77" i="42" a="1"/>
  <c r="BD77" i="42" s="1"/>
  <c r="BD13" i="42" a="1"/>
  <c r="BD13" i="42" s="1"/>
  <c r="BD85" i="42" a="1"/>
  <c r="BD85" i="42" s="1"/>
  <c r="BD21" i="42" a="1"/>
  <c r="BD21" i="42" s="1"/>
  <c r="BD93" i="42" a="1"/>
  <c r="BD93" i="42" s="1"/>
  <c r="BD29" i="42" a="1"/>
  <c r="BD29" i="42" s="1"/>
  <c r="BD101" i="42" a="1"/>
  <c r="BD101" i="42" s="1"/>
  <c r="BD37" i="42" a="1"/>
  <c r="BD37" i="42" s="1"/>
  <c r="BD109" i="42" a="1"/>
  <c r="BD109" i="42" s="1"/>
  <c r="BD45" i="42" a="1"/>
  <c r="BD45" i="42" s="1"/>
  <c r="BD87" i="42" a="1"/>
  <c r="BD87" i="42" s="1"/>
  <c r="BD23" i="42" a="1"/>
  <c r="BD23" i="42" s="1"/>
  <c r="BD95" i="42" a="1"/>
  <c r="BD95" i="42" s="1"/>
  <c r="BD31" i="42" a="1"/>
  <c r="BD31" i="42" s="1"/>
  <c r="BD103" i="42" a="1"/>
  <c r="BD103" i="42" s="1"/>
  <c r="BD39" i="42" a="1"/>
  <c r="BD39" i="42" s="1"/>
  <c r="BD111" i="42" a="1"/>
  <c r="BD111" i="42" s="1"/>
  <c r="BD47" i="42" a="1"/>
  <c r="BD47" i="42" s="1"/>
  <c r="BD119" i="42" a="1"/>
  <c r="BD119" i="42" s="1"/>
  <c r="BD55" i="42" a="1"/>
  <c r="BD55" i="42" s="1"/>
  <c r="BD71" i="42" a="1"/>
  <c r="BD71" i="42" s="1"/>
  <c r="BD127" i="42" a="1"/>
  <c r="BD127" i="42" s="1"/>
  <c r="BD63" i="42" a="1"/>
  <c r="BD63" i="42" s="1"/>
  <c r="BD7" i="42" a="1"/>
  <c r="BD7" i="42" s="1"/>
  <c r="BD79" i="42" a="1"/>
  <c r="BD79" i="42" s="1"/>
  <c r="BD15" i="42" a="1"/>
  <c r="BD15" i="42" s="1"/>
  <c r="BD83" i="42" a="1"/>
  <c r="BD83" i="42" s="1"/>
  <c r="BD19" i="42" a="1"/>
  <c r="BD19" i="42" s="1"/>
  <c r="BD91" i="42" a="1"/>
  <c r="BD91" i="42" s="1"/>
  <c r="BD27" i="42" a="1"/>
  <c r="BD27" i="42" s="1"/>
  <c r="BD99" i="42" a="1"/>
  <c r="BD99" i="42" s="1"/>
  <c r="BD35" i="42" a="1"/>
  <c r="BD35" i="42" s="1"/>
  <c r="BD107" i="42" a="1"/>
  <c r="BD107" i="42" s="1"/>
  <c r="BD43" i="42" a="1"/>
  <c r="BD43" i="42" s="1"/>
  <c r="BD115" i="42" a="1"/>
  <c r="BD115" i="42" s="1"/>
  <c r="BD51" i="42" a="1"/>
  <c r="BD51" i="42" s="1"/>
  <c r="BD123" i="42" a="1"/>
  <c r="BD123" i="42" s="1"/>
  <c r="BD59" i="42" a="1"/>
  <c r="BD59" i="42" s="1"/>
  <c r="BD67" i="42" a="1"/>
  <c r="BD67" i="42" s="1"/>
  <c r="BD3" i="42" a="1"/>
  <c r="BD3" i="42" s="1"/>
  <c r="BD75" i="42" a="1"/>
  <c r="BD75" i="42" s="1"/>
  <c r="BD11" i="42" a="1"/>
  <c r="BD11" i="42" s="1"/>
  <c r="BD104" i="42" a="1"/>
  <c r="BD104" i="42" s="1"/>
  <c r="BD40" i="42" a="1"/>
  <c r="BD40" i="42" s="1"/>
  <c r="BD112" i="42" a="1"/>
  <c r="BD112" i="42" s="1"/>
  <c r="BD48" i="42" a="1"/>
  <c r="BD48" i="42" s="1"/>
  <c r="BD120" i="42" a="1"/>
  <c r="BD120" i="42" s="1"/>
  <c r="BD56" i="42" a="1"/>
  <c r="BD56" i="42" s="1"/>
  <c r="BD128" i="42" a="1"/>
  <c r="BD128" i="42" s="1"/>
  <c r="BD64" i="42" a="1"/>
  <c r="BD64" i="42" s="1"/>
  <c r="BD72" i="42" a="1"/>
  <c r="BD72" i="42" s="1"/>
  <c r="BD8" i="42" a="1"/>
  <c r="BD8" i="42" s="1"/>
  <c r="BD80" i="42" a="1"/>
  <c r="BD80" i="42" s="1"/>
  <c r="BD16" i="42" a="1"/>
  <c r="BD16" i="42" s="1"/>
  <c r="BD88" i="42" a="1"/>
  <c r="BD88" i="42" s="1"/>
  <c r="BD24" i="42" a="1"/>
  <c r="BD24" i="42" s="1"/>
  <c r="BD96" i="42" a="1"/>
  <c r="BD96" i="42" s="1"/>
  <c r="BD32" i="42" a="1"/>
  <c r="BD32" i="42" s="1"/>
  <c r="BD100" i="41" a="1"/>
  <c r="BD100" i="41" s="1"/>
  <c r="BD36" i="41" a="1"/>
  <c r="BD36" i="41" s="1"/>
  <c r="BD108" i="41" a="1"/>
  <c r="BD108" i="41" s="1"/>
  <c r="BD44" i="41" a="1"/>
  <c r="BD44" i="41" s="1"/>
  <c r="BD116" i="41" a="1"/>
  <c r="BD116" i="41" s="1"/>
  <c r="BD52" i="41" a="1"/>
  <c r="BD52" i="41" s="1"/>
  <c r="BD124" i="41" a="1"/>
  <c r="BD124" i="41" s="1"/>
  <c r="BD60" i="41" a="1"/>
  <c r="BD60" i="41" s="1"/>
  <c r="BD84" i="41" a="1"/>
  <c r="BD84" i="41" s="1"/>
  <c r="BD92" i="41" a="1"/>
  <c r="BD92" i="41" s="1"/>
  <c r="BD68" i="41" a="1"/>
  <c r="BD68" i="41" s="1"/>
  <c r="BD4" i="41" a="1"/>
  <c r="BD4" i="41" s="1"/>
  <c r="BD28" i="41" a="1"/>
  <c r="BD28" i="41" s="1"/>
  <c r="BD76" i="41" a="1"/>
  <c r="BD76" i="41" s="1"/>
  <c r="BD12" i="41" a="1"/>
  <c r="BD12" i="41" s="1"/>
  <c r="BD20" i="41" a="1"/>
  <c r="BD20" i="41" s="1"/>
  <c r="BD87" i="41" a="1"/>
  <c r="BD87" i="41" s="1"/>
  <c r="BD23" i="41" a="1"/>
  <c r="BD23" i="41" s="1"/>
  <c r="BD95" i="41" a="1"/>
  <c r="BD95" i="41" s="1"/>
  <c r="BD31" i="41" a="1"/>
  <c r="BD31" i="41" s="1"/>
  <c r="BD71" i="41" a="1"/>
  <c r="BD71" i="41" s="1"/>
  <c r="BD103" i="41" a="1"/>
  <c r="BD103" i="41" s="1"/>
  <c r="BD39" i="41" a="1"/>
  <c r="BD39" i="41" s="1"/>
  <c r="BD111" i="41" a="1"/>
  <c r="BD111" i="41" s="1"/>
  <c r="BD47" i="41" a="1"/>
  <c r="BD47" i="41" s="1"/>
  <c r="BD119" i="41" a="1"/>
  <c r="BD119" i="41" s="1"/>
  <c r="BD55" i="41" a="1"/>
  <c r="BD55" i="41" s="1"/>
  <c r="BD7" i="41" a="1"/>
  <c r="BD7" i="41" s="1"/>
  <c r="BD15" i="41" a="1"/>
  <c r="BD15" i="41" s="1"/>
  <c r="BD127" i="41" a="1"/>
  <c r="BD127" i="41" s="1"/>
  <c r="BD63" i="41" a="1"/>
  <c r="BD63" i="41" s="1"/>
  <c r="BD79" i="41" a="1"/>
  <c r="BD79" i="41" s="1"/>
  <c r="BD82" i="41" a="1"/>
  <c r="BD82" i="41" s="1"/>
  <c r="BD18" i="41" a="1"/>
  <c r="BD18" i="41" s="1"/>
  <c r="BD90" i="41" a="1"/>
  <c r="BD90" i="41" s="1"/>
  <c r="BD26" i="41" a="1"/>
  <c r="BD26" i="41" s="1"/>
  <c r="BD74" i="41" a="1"/>
  <c r="BD74" i="41" s="1"/>
  <c r="BD98" i="41" a="1"/>
  <c r="BD98" i="41" s="1"/>
  <c r="BD34" i="41" a="1"/>
  <c r="BD34" i="41" s="1"/>
  <c r="BD106" i="41" a="1"/>
  <c r="BD106" i="41" s="1"/>
  <c r="BD42" i="41" a="1"/>
  <c r="BD42" i="41" s="1"/>
  <c r="BD10" i="41" a="1"/>
  <c r="BD10" i="41" s="1"/>
  <c r="BD114" i="41" a="1"/>
  <c r="BD114" i="41" s="1"/>
  <c r="BD50" i="41" a="1"/>
  <c r="BD50" i="41" s="1"/>
  <c r="BD122" i="41" a="1"/>
  <c r="BD122" i="41" s="1"/>
  <c r="BD58" i="41" a="1"/>
  <c r="BD58" i="41" s="1"/>
  <c r="BD66" i="41" a="1"/>
  <c r="BD66" i="41" s="1"/>
  <c r="BD2" i="41" a="1"/>
  <c r="BD2" i="41" s="1"/>
  <c r="BD117" i="41" a="1"/>
  <c r="BD117" i="41" s="1"/>
  <c r="BD53" i="41" a="1"/>
  <c r="BD53" i="41" s="1"/>
  <c r="BD125" i="41" a="1"/>
  <c r="BD125" i="41" s="1"/>
  <c r="BD61" i="41" a="1"/>
  <c r="BD61" i="41" s="1"/>
  <c r="BD101" i="41" a="1"/>
  <c r="BD101" i="41" s="1"/>
  <c r="BD37" i="41" a="1"/>
  <c r="BD37" i="41" s="1"/>
  <c r="BD109" i="41" a="1"/>
  <c r="BD109" i="41" s="1"/>
  <c r="BD69" i="41" a="1"/>
  <c r="BD69" i="41" s="1"/>
  <c r="BD5" i="41" a="1"/>
  <c r="BD5" i="41" s="1"/>
  <c r="BD77" i="41" a="1"/>
  <c r="BD77" i="41" s="1"/>
  <c r="BD13" i="41" a="1"/>
  <c r="BD13" i="41" s="1"/>
  <c r="BD85" i="41" a="1"/>
  <c r="BD85" i="41" s="1"/>
  <c r="BD21" i="41" a="1"/>
  <c r="BD21" i="41" s="1"/>
  <c r="BD93" i="41" a="1"/>
  <c r="BD93" i="41" s="1"/>
  <c r="BD29" i="41" a="1"/>
  <c r="BD29" i="41" s="1"/>
  <c r="BD45" i="41" a="1"/>
  <c r="BD45" i="41" s="1"/>
  <c r="BD104" i="41" a="1"/>
  <c r="BD104" i="41" s="1"/>
  <c r="BD40" i="41" a="1"/>
  <c r="BD40" i="41" s="1"/>
  <c r="BD112" i="41" a="1"/>
  <c r="BD112" i="41" s="1"/>
  <c r="BD48" i="41" a="1"/>
  <c r="BD48" i="41" s="1"/>
  <c r="BD88" i="41" a="1"/>
  <c r="BD88" i="41" s="1"/>
  <c r="BD24" i="41" a="1"/>
  <c r="BD24" i="41" s="1"/>
  <c r="BD96" i="41" a="1"/>
  <c r="BD96" i="41" s="1"/>
  <c r="BD120" i="41" a="1"/>
  <c r="BD120" i="41" s="1"/>
  <c r="BD56" i="41" a="1"/>
  <c r="BD56" i="41" s="1"/>
  <c r="BD128" i="41" a="1"/>
  <c r="BD128" i="41" s="1"/>
  <c r="BD64" i="41" a="1"/>
  <c r="BD64" i="41" s="1"/>
  <c r="BD72" i="41" a="1"/>
  <c r="BD72" i="41" s="1"/>
  <c r="BD8" i="41" a="1"/>
  <c r="BD8" i="41" s="1"/>
  <c r="BD80" i="41" a="1"/>
  <c r="BD80" i="41" s="1"/>
  <c r="BD16" i="41" a="1"/>
  <c r="BD16" i="41" s="1"/>
  <c r="BD32" i="41" a="1"/>
  <c r="BD32" i="41" s="1"/>
  <c r="BD83" i="41" a="1"/>
  <c r="BD83" i="41" s="1"/>
  <c r="BD19" i="41" a="1"/>
  <c r="BD19" i="41" s="1"/>
  <c r="BD91" i="41" a="1"/>
  <c r="BD91" i="41" s="1"/>
  <c r="BD27" i="41" a="1"/>
  <c r="BD27" i="41" s="1"/>
  <c r="BD3" i="41" a="1"/>
  <c r="BD3" i="41" s="1"/>
  <c r="BD99" i="41" a="1"/>
  <c r="BD99" i="41" s="1"/>
  <c r="BD35" i="41" a="1"/>
  <c r="BD35" i="41" s="1"/>
  <c r="BD107" i="41" a="1"/>
  <c r="BD107" i="41" s="1"/>
  <c r="BD43" i="41" a="1"/>
  <c r="BD43" i="41" s="1"/>
  <c r="BD75" i="41" a="1"/>
  <c r="BD75" i="41" s="1"/>
  <c r="BD115" i="41" a="1"/>
  <c r="BD115" i="41" s="1"/>
  <c r="BD51" i="41" a="1"/>
  <c r="BD51" i="41" s="1"/>
  <c r="BD67" i="41" a="1"/>
  <c r="BD67" i="41" s="1"/>
  <c r="BD123" i="41" a="1"/>
  <c r="BD123" i="41" s="1"/>
  <c r="BD59" i="41" a="1"/>
  <c r="BD59" i="41" s="1"/>
  <c r="BD11" i="41" a="1"/>
  <c r="BD11" i="41" s="1"/>
  <c r="BD70" i="41" a="1"/>
  <c r="BD70" i="41" s="1"/>
  <c r="BD6" i="41" a="1"/>
  <c r="BD6" i="41" s="1"/>
  <c r="BD78" i="41" a="1"/>
  <c r="BD78" i="41" s="1"/>
  <c r="BD14" i="41" a="1"/>
  <c r="BD14" i="41" s="1"/>
  <c r="BD62" i="41" a="1"/>
  <c r="BD62" i="41" s="1"/>
  <c r="BD86" i="41" a="1"/>
  <c r="BD86" i="41" s="1"/>
  <c r="BD22" i="41" a="1"/>
  <c r="BD22" i="41" s="1"/>
  <c r="BD118" i="41" a="1"/>
  <c r="BD118" i="41" s="1"/>
  <c r="BD94" i="41" a="1"/>
  <c r="BD94" i="41" s="1"/>
  <c r="BD30" i="41" a="1"/>
  <c r="BD30" i="41" s="1"/>
  <c r="BD54" i="41" a="1"/>
  <c r="BD54" i="41" s="1"/>
  <c r="BD102" i="41" a="1"/>
  <c r="BD102" i="41" s="1"/>
  <c r="BD38" i="41" a="1"/>
  <c r="BD38" i="41" s="1"/>
  <c r="BD110" i="41" a="1"/>
  <c r="BD110" i="41" s="1"/>
  <c r="BD46" i="41" a="1"/>
  <c r="BD46" i="41" s="1"/>
  <c r="BD126" i="41" a="1"/>
  <c r="BD126" i="41" s="1"/>
  <c r="BD121" i="41" a="1"/>
  <c r="BD121" i="41" s="1"/>
  <c r="BD57" i="41" a="1"/>
  <c r="BD57" i="41" s="1"/>
  <c r="BD113" i="41" a="1"/>
  <c r="BD113" i="41" s="1"/>
  <c r="BD129" i="41" a="1"/>
  <c r="BD129" i="41" s="1"/>
  <c r="BD65" i="41" a="1"/>
  <c r="BD65" i="41" s="1"/>
  <c r="BD73" i="41" a="1"/>
  <c r="BD73" i="41" s="1"/>
  <c r="BD9" i="41" a="1"/>
  <c r="BD9" i="41" s="1"/>
  <c r="BD81" i="41" a="1"/>
  <c r="BD81" i="41" s="1"/>
  <c r="BD17" i="41" a="1"/>
  <c r="BD17" i="41" s="1"/>
  <c r="BD89" i="41" a="1"/>
  <c r="BD89" i="41" s="1"/>
  <c r="BD25" i="41" a="1"/>
  <c r="BD25" i="41" s="1"/>
  <c r="BD105" i="41" a="1"/>
  <c r="BD105" i="41" s="1"/>
  <c r="BD49" i="41" a="1"/>
  <c r="BD49" i="41" s="1"/>
  <c r="BD97" i="41" a="1"/>
  <c r="BD97" i="41" s="1"/>
  <c r="BD33" i="41" a="1"/>
  <c r="BD33" i="41" s="1"/>
  <c r="BD41" i="41" a="1"/>
  <c r="BD41" i="41" s="1"/>
  <c r="BD121" i="40" a="1"/>
  <c r="BD121" i="40" s="1"/>
  <c r="BD57" i="40" a="1"/>
  <c r="BD57" i="40" s="1"/>
  <c r="BD129" i="40" a="1"/>
  <c r="BD129" i="40" s="1"/>
  <c r="BD65" i="40" a="1"/>
  <c r="BD65" i="40" s="1"/>
  <c r="BD73" i="40" a="1"/>
  <c r="BD73" i="40" s="1"/>
  <c r="BD9" i="40" a="1"/>
  <c r="BD9" i="40" s="1"/>
  <c r="BD81" i="40" a="1"/>
  <c r="BD81" i="40" s="1"/>
  <c r="BD17" i="40" a="1"/>
  <c r="BD17" i="40" s="1"/>
  <c r="BD113" i="40" a="1"/>
  <c r="BD113" i="40" s="1"/>
  <c r="BD49" i="40" a="1"/>
  <c r="BD49" i="40" s="1"/>
  <c r="BD89" i="40" a="1"/>
  <c r="BD89" i="40" s="1"/>
  <c r="BD25" i="40" a="1"/>
  <c r="BD25" i="40" s="1"/>
  <c r="BD97" i="40" a="1"/>
  <c r="BD97" i="40" s="1"/>
  <c r="BD33" i="40" a="1"/>
  <c r="BD33" i="40" s="1"/>
  <c r="BD105" i="40" a="1"/>
  <c r="BD105" i="40" s="1"/>
  <c r="BD41" i="40" a="1"/>
  <c r="BD41" i="40" s="1"/>
  <c r="BD100" i="40" a="1"/>
  <c r="BD100" i="40" s="1"/>
  <c r="BD36" i="40" a="1"/>
  <c r="BD36" i="40" s="1"/>
  <c r="BD28" i="40" a="1"/>
  <c r="BD28" i="40" s="1"/>
  <c r="BD108" i="40" a="1"/>
  <c r="BD108" i="40" s="1"/>
  <c r="BD44" i="40" a="1"/>
  <c r="BD44" i="40" s="1"/>
  <c r="BD116" i="40" a="1"/>
  <c r="BD116" i="40" s="1"/>
  <c r="BD52" i="40" a="1"/>
  <c r="BD52" i="40" s="1"/>
  <c r="BD92" i="40" a="1"/>
  <c r="BD92" i="40" s="1"/>
  <c r="BD124" i="40" a="1"/>
  <c r="BD124" i="40" s="1"/>
  <c r="BD60" i="40" a="1"/>
  <c r="BD60" i="40" s="1"/>
  <c r="BD68" i="40" a="1"/>
  <c r="BD68" i="40" s="1"/>
  <c r="BD4" i="40" a="1"/>
  <c r="BD4" i="40" s="1"/>
  <c r="BD76" i="40" a="1"/>
  <c r="BD76" i="40" s="1"/>
  <c r="BD12" i="40" a="1"/>
  <c r="BD12" i="40" s="1"/>
  <c r="BD84" i="40" a="1"/>
  <c r="BD84" i="40" s="1"/>
  <c r="BD20" i="40" a="1"/>
  <c r="BD20" i="40" s="1"/>
  <c r="BD70" i="40" a="1"/>
  <c r="BD70" i="40" s="1"/>
  <c r="BD6" i="40" a="1"/>
  <c r="BD6" i="40" s="1"/>
  <c r="BD78" i="40" a="1"/>
  <c r="BD78" i="40" s="1"/>
  <c r="BD14" i="40" a="1"/>
  <c r="BD14" i="40" s="1"/>
  <c r="BD86" i="40" a="1"/>
  <c r="BD86" i="40" s="1"/>
  <c r="BD22" i="40" a="1"/>
  <c r="BD22" i="40" s="1"/>
  <c r="BD94" i="40" a="1"/>
  <c r="BD94" i="40" s="1"/>
  <c r="BD30" i="40" a="1"/>
  <c r="BD30" i="40" s="1"/>
  <c r="BD102" i="40" a="1"/>
  <c r="BD102" i="40" s="1"/>
  <c r="BD38" i="40" a="1"/>
  <c r="BD38" i="40" s="1"/>
  <c r="BD110" i="40" a="1"/>
  <c r="BD110" i="40" s="1"/>
  <c r="BD46" i="40" a="1"/>
  <c r="BD46" i="40" s="1"/>
  <c r="BD118" i="40" a="1"/>
  <c r="BD118" i="40" s="1"/>
  <c r="BD54" i="40" a="1"/>
  <c r="BD54" i="40" s="1"/>
  <c r="BD126" i="40" a="1"/>
  <c r="BD126" i="40" s="1"/>
  <c r="BD62" i="40" a="1"/>
  <c r="BD62" i="40" s="1"/>
  <c r="BD87" i="40" a="1"/>
  <c r="BD87" i="40" s="1"/>
  <c r="BD23" i="40" a="1"/>
  <c r="BD23" i="40" s="1"/>
  <c r="BD79" i="40" a="1"/>
  <c r="BD79" i="40" s="1"/>
  <c r="BD95" i="40" a="1"/>
  <c r="BD95" i="40" s="1"/>
  <c r="BD31" i="40" a="1"/>
  <c r="BD31" i="40" s="1"/>
  <c r="BD103" i="40" a="1"/>
  <c r="BD103" i="40" s="1"/>
  <c r="BD39" i="40" a="1"/>
  <c r="BD39" i="40" s="1"/>
  <c r="BD15" i="40" a="1"/>
  <c r="BD15" i="40" s="1"/>
  <c r="BD111" i="40" a="1"/>
  <c r="BD111" i="40" s="1"/>
  <c r="BD47" i="40" a="1"/>
  <c r="BD47" i="40" s="1"/>
  <c r="BD119" i="40" a="1"/>
  <c r="BD119" i="40" s="1"/>
  <c r="BD55" i="40" a="1"/>
  <c r="BD55" i="40" s="1"/>
  <c r="BD127" i="40" a="1"/>
  <c r="BD127" i="40" s="1"/>
  <c r="BD63" i="40" a="1"/>
  <c r="BD63" i="40" s="1"/>
  <c r="BD71" i="40" a="1"/>
  <c r="BD71" i="40" s="1"/>
  <c r="BD7" i="40" a="1"/>
  <c r="BD7" i="40" s="1"/>
  <c r="BD82" i="40" a="1"/>
  <c r="BD82" i="40" s="1"/>
  <c r="BD18" i="40" a="1"/>
  <c r="BD18" i="40" s="1"/>
  <c r="BD90" i="40" a="1"/>
  <c r="BD90" i="40" s="1"/>
  <c r="BD26" i="40" a="1"/>
  <c r="BD26" i="40" s="1"/>
  <c r="BD98" i="40" a="1"/>
  <c r="BD98" i="40" s="1"/>
  <c r="BD34" i="40" a="1"/>
  <c r="BD34" i="40" s="1"/>
  <c r="BD106" i="40" a="1"/>
  <c r="BD106" i="40" s="1"/>
  <c r="BD42" i="40" a="1"/>
  <c r="BD42" i="40" s="1"/>
  <c r="BD74" i="40" a="1"/>
  <c r="BD74" i="40" s="1"/>
  <c r="BD114" i="40" a="1"/>
  <c r="BD114" i="40" s="1"/>
  <c r="BD50" i="40" a="1"/>
  <c r="BD50" i="40" s="1"/>
  <c r="BD10" i="40" a="1"/>
  <c r="BD10" i="40" s="1"/>
  <c r="BD122" i="40" a="1"/>
  <c r="BD122" i="40" s="1"/>
  <c r="BD58" i="40" a="1"/>
  <c r="BD58" i="40" s="1"/>
  <c r="BD66" i="40" a="1"/>
  <c r="BD66" i="40" s="1"/>
  <c r="BD2" i="40" a="1"/>
  <c r="BD2" i="40" s="1"/>
  <c r="BD117" i="40" a="1"/>
  <c r="BD117" i="40" s="1"/>
  <c r="BD53" i="40" a="1"/>
  <c r="BD53" i="40" s="1"/>
  <c r="BD125" i="40" a="1"/>
  <c r="BD125" i="40" s="1"/>
  <c r="BD61" i="40" a="1"/>
  <c r="BD61" i="40" s="1"/>
  <c r="BD45" i="40" a="1"/>
  <c r="BD45" i="40" s="1"/>
  <c r="BD69" i="40" a="1"/>
  <c r="BD69" i="40" s="1"/>
  <c r="BD5" i="40" a="1"/>
  <c r="BD5" i="40" s="1"/>
  <c r="BD77" i="40" a="1"/>
  <c r="BD77" i="40" s="1"/>
  <c r="BD13" i="40" a="1"/>
  <c r="BD13" i="40" s="1"/>
  <c r="BD85" i="40" a="1"/>
  <c r="BD85" i="40" s="1"/>
  <c r="BD21" i="40" a="1"/>
  <c r="BD21" i="40" s="1"/>
  <c r="BD109" i="40" a="1"/>
  <c r="BD109" i="40" s="1"/>
  <c r="BD93" i="40" a="1"/>
  <c r="BD93" i="40" s="1"/>
  <c r="BD29" i="40" a="1"/>
  <c r="BD29" i="40" s="1"/>
  <c r="BD101" i="40" a="1"/>
  <c r="BD101" i="40" s="1"/>
  <c r="BD37" i="40" a="1"/>
  <c r="BD37" i="40" s="1"/>
  <c r="BD104" i="40" a="1"/>
  <c r="BD104" i="40" s="1"/>
  <c r="BD40" i="40" a="1"/>
  <c r="BD40" i="40" s="1"/>
  <c r="BD112" i="40" a="1"/>
  <c r="BD112" i="40" s="1"/>
  <c r="BD48" i="40" a="1"/>
  <c r="BD48" i="40" s="1"/>
  <c r="BD96" i="40" a="1"/>
  <c r="BD96" i="40" s="1"/>
  <c r="BD120" i="40" a="1"/>
  <c r="BD120" i="40" s="1"/>
  <c r="BD56" i="40" a="1"/>
  <c r="BD56" i="40" s="1"/>
  <c r="BD32" i="40" a="1"/>
  <c r="BD32" i="40" s="1"/>
  <c r="BD128" i="40" a="1"/>
  <c r="BD128" i="40" s="1"/>
  <c r="BD64" i="40" a="1"/>
  <c r="BD64" i="40" s="1"/>
  <c r="BD72" i="40" a="1"/>
  <c r="BD72" i="40" s="1"/>
  <c r="BD8" i="40" a="1"/>
  <c r="BD8" i="40" s="1"/>
  <c r="BD80" i="40" a="1"/>
  <c r="BD80" i="40" s="1"/>
  <c r="BD16" i="40" a="1"/>
  <c r="BD16" i="40" s="1"/>
  <c r="BD88" i="40" a="1"/>
  <c r="BD88" i="40" s="1"/>
  <c r="BD24" i="40" a="1"/>
  <c r="BD24" i="40" s="1"/>
  <c r="BD83" i="40" a="1"/>
  <c r="BD83" i="40" s="1"/>
  <c r="BD19" i="40" a="1"/>
  <c r="BD19" i="40" s="1"/>
  <c r="BD91" i="40" a="1"/>
  <c r="BD91" i="40" s="1"/>
  <c r="BD27" i="40" a="1"/>
  <c r="BD27" i="40" s="1"/>
  <c r="BD99" i="40" a="1"/>
  <c r="BD99" i="40" s="1"/>
  <c r="BD35" i="40" a="1"/>
  <c r="BD35" i="40" s="1"/>
  <c r="BD75" i="40" a="1"/>
  <c r="BD75" i="40" s="1"/>
  <c r="BD107" i="40" a="1"/>
  <c r="BD107" i="40" s="1"/>
  <c r="BD43" i="40" a="1"/>
  <c r="BD43" i="40" s="1"/>
  <c r="BD115" i="40" a="1"/>
  <c r="BD115" i="40" s="1"/>
  <c r="BD51" i="40" a="1"/>
  <c r="BD51" i="40" s="1"/>
  <c r="BD123" i="40" a="1"/>
  <c r="BD123" i="40" s="1"/>
  <c r="BD59" i="40" a="1"/>
  <c r="BD59" i="40" s="1"/>
  <c r="BD67" i="40" a="1"/>
  <c r="BD67" i="40" s="1"/>
  <c r="BD3" i="40" a="1"/>
  <c r="BD3" i="40" s="1"/>
  <c r="BD11" i="40" a="1"/>
  <c r="BD11" i="40" s="1"/>
  <c r="BD82" i="39" a="1"/>
  <c r="BD82" i="39" s="1"/>
  <c r="BD18" i="39" a="1"/>
  <c r="BD18" i="39" s="1"/>
  <c r="BD106" i="39" a="1"/>
  <c r="BD106" i="39" s="1"/>
  <c r="BD114" i="39" a="1"/>
  <c r="BD114" i="39" s="1"/>
  <c r="BD90" i="39" a="1"/>
  <c r="BD90" i="39" s="1"/>
  <c r="BD26" i="39" a="1"/>
  <c r="BD26" i="39" s="1"/>
  <c r="BD42" i="39" a="1"/>
  <c r="BD42" i="39" s="1"/>
  <c r="BD98" i="39" a="1"/>
  <c r="BD98" i="39" s="1"/>
  <c r="BD34" i="39" a="1"/>
  <c r="BD34" i="39" s="1"/>
  <c r="BD122" i="39" a="1"/>
  <c r="BD122" i="39" s="1"/>
  <c r="BD58" i="39" a="1"/>
  <c r="BD58" i="39" s="1"/>
  <c r="BD10" i="39" a="1"/>
  <c r="BD10" i="39" s="1"/>
  <c r="BD50" i="39" a="1"/>
  <c r="BD50" i="39" s="1"/>
  <c r="BD66" i="39" a="1"/>
  <c r="BD66" i="39" s="1"/>
  <c r="BD2" i="39" a="1"/>
  <c r="BD2" i="39" s="1"/>
  <c r="BD74" i="39" a="1"/>
  <c r="BD74" i="39" s="1"/>
  <c r="BD117" i="39" a="1"/>
  <c r="BD117" i="39" s="1"/>
  <c r="BD53" i="39" a="1"/>
  <c r="BD53" i="39" s="1"/>
  <c r="BD85" i="39" a="1"/>
  <c r="BD85" i="39" s="1"/>
  <c r="BD125" i="39" a="1"/>
  <c r="BD125" i="39" s="1"/>
  <c r="BD61" i="39" a="1"/>
  <c r="BD61" i="39" s="1"/>
  <c r="BD77" i="39" a="1"/>
  <c r="BD77" i="39" s="1"/>
  <c r="BD69" i="39" a="1"/>
  <c r="BD69" i="39" s="1"/>
  <c r="BD5" i="39" a="1"/>
  <c r="BD5" i="39" s="1"/>
  <c r="BD13" i="39" a="1"/>
  <c r="BD13" i="39" s="1"/>
  <c r="BD93" i="39" a="1"/>
  <c r="BD93" i="39" s="1"/>
  <c r="BD29" i="39" a="1"/>
  <c r="BD29" i="39" s="1"/>
  <c r="BD45" i="39" a="1"/>
  <c r="BD45" i="39" s="1"/>
  <c r="BD21" i="39" a="1"/>
  <c r="BD21" i="39" s="1"/>
  <c r="BD101" i="39" a="1"/>
  <c r="BD101" i="39" s="1"/>
  <c r="BD37" i="39" a="1"/>
  <c r="BD37" i="39" s="1"/>
  <c r="BD109" i="39" a="1"/>
  <c r="BD109" i="39" s="1"/>
  <c r="BD104" i="39" a="1"/>
  <c r="BD104" i="39" s="1"/>
  <c r="BD40" i="39" a="1"/>
  <c r="BD40" i="39" s="1"/>
  <c r="BD64" i="39" a="1"/>
  <c r="BD64" i="39" s="1"/>
  <c r="BD112" i="39" a="1"/>
  <c r="BD112" i="39" s="1"/>
  <c r="BD48" i="39" a="1"/>
  <c r="BD48" i="39" s="1"/>
  <c r="BD120" i="39" a="1"/>
  <c r="BD120" i="39" s="1"/>
  <c r="BD56" i="39" a="1"/>
  <c r="BD56" i="39" s="1"/>
  <c r="BD128" i="39" a="1"/>
  <c r="BD128" i="39" s="1"/>
  <c r="BD72" i="39" a="1"/>
  <c r="BD72" i="39" s="1"/>
  <c r="BD80" i="39" a="1"/>
  <c r="BD80" i="39" s="1"/>
  <c r="BD16" i="39" a="1"/>
  <c r="BD16" i="39" s="1"/>
  <c r="BD32" i="39" a="1"/>
  <c r="BD32" i="39" s="1"/>
  <c r="BD88" i="39" a="1"/>
  <c r="BD88" i="39" s="1"/>
  <c r="BD24" i="39" a="1"/>
  <c r="BD24" i="39" s="1"/>
  <c r="BD96" i="39" a="1"/>
  <c r="BD96" i="39" s="1"/>
  <c r="BD8" i="39" a="1"/>
  <c r="BD8" i="39" s="1"/>
  <c r="BD70" i="39" a="1"/>
  <c r="BD70" i="39" s="1"/>
  <c r="BD6" i="39" a="1"/>
  <c r="BD6" i="39" s="1"/>
  <c r="BD78" i="39" a="1"/>
  <c r="BD78" i="39" s="1"/>
  <c r="BD14" i="39" a="1"/>
  <c r="BD14" i="39" s="1"/>
  <c r="BD94" i="39" a="1"/>
  <c r="BD94" i="39" s="1"/>
  <c r="BD30" i="39" a="1"/>
  <c r="BD30" i="39" s="1"/>
  <c r="BD86" i="39" a="1"/>
  <c r="BD86" i="39" s="1"/>
  <c r="BD22" i="39" a="1"/>
  <c r="BD22" i="39" s="1"/>
  <c r="BD102" i="39" a="1"/>
  <c r="BD102" i="39" s="1"/>
  <c r="BD110" i="39" a="1"/>
  <c r="BD110" i="39" s="1"/>
  <c r="BD46" i="39" a="1"/>
  <c r="BD46" i="39" s="1"/>
  <c r="BD62" i="39" a="1"/>
  <c r="BD62" i="39" s="1"/>
  <c r="BD118" i="39" a="1"/>
  <c r="BD118" i="39" s="1"/>
  <c r="BD54" i="39" a="1"/>
  <c r="BD54" i="39" s="1"/>
  <c r="BD126" i="39" a="1"/>
  <c r="BD126" i="39" s="1"/>
  <c r="BD38" i="39" a="1"/>
  <c r="BD38" i="39" s="1"/>
  <c r="BD83" i="39" a="1"/>
  <c r="BD83" i="39" s="1"/>
  <c r="BD19" i="39" a="1"/>
  <c r="BD19" i="39" s="1"/>
  <c r="BD91" i="39" a="1"/>
  <c r="BD91" i="39" s="1"/>
  <c r="BD27" i="39" a="1"/>
  <c r="BD27" i="39" s="1"/>
  <c r="BD107" i="39" a="1"/>
  <c r="BD107" i="39" s="1"/>
  <c r="BD99" i="39" a="1"/>
  <c r="BD99" i="39" s="1"/>
  <c r="BD35" i="39" a="1"/>
  <c r="BD35" i="39" s="1"/>
  <c r="BD43" i="39" a="1"/>
  <c r="BD43" i="39" s="1"/>
  <c r="BD123" i="39" a="1"/>
  <c r="BD123" i="39" s="1"/>
  <c r="BD59" i="39" a="1"/>
  <c r="BD59" i="39" s="1"/>
  <c r="BD75" i="39" a="1"/>
  <c r="BD75" i="39" s="1"/>
  <c r="BD11" i="39" a="1"/>
  <c r="BD11" i="39" s="1"/>
  <c r="BD67" i="39" a="1"/>
  <c r="BD67" i="39" s="1"/>
  <c r="BD3" i="39" a="1"/>
  <c r="BD3" i="39" s="1"/>
  <c r="BD115" i="39" a="1"/>
  <c r="BD115" i="39" s="1"/>
  <c r="BD51" i="39" a="1"/>
  <c r="BD51" i="39" s="1"/>
  <c r="BD121" i="39" a="1"/>
  <c r="BD121" i="39" s="1"/>
  <c r="BD57" i="39" a="1"/>
  <c r="BD57" i="39" s="1"/>
  <c r="BD81" i="39" a="1"/>
  <c r="BD81" i="39" s="1"/>
  <c r="BD129" i="39" a="1"/>
  <c r="BD129" i="39" s="1"/>
  <c r="BD65" i="39" a="1"/>
  <c r="BD65" i="39" s="1"/>
  <c r="BD17" i="39" a="1"/>
  <c r="BD17" i="39" s="1"/>
  <c r="BD73" i="39" a="1"/>
  <c r="BD73" i="39" s="1"/>
  <c r="BD9" i="39" a="1"/>
  <c r="BD9" i="39" s="1"/>
  <c r="BD89" i="39" a="1"/>
  <c r="BD89" i="39" s="1"/>
  <c r="BD97" i="39" a="1"/>
  <c r="BD97" i="39" s="1"/>
  <c r="BD33" i="39" a="1"/>
  <c r="BD33" i="39" s="1"/>
  <c r="BD113" i="39" a="1"/>
  <c r="BD113" i="39" s="1"/>
  <c r="BD49" i="39" a="1"/>
  <c r="BD49" i="39" s="1"/>
  <c r="BD105" i="39" a="1"/>
  <c r="BD105" i="39" s="1"/>
  <c r="BD41" i="39" a="1"/>
  <c r="BD41" i="39" s="1"/>
  <c r="BD25" i="39" a="1"/>
  <c r="BD25" i="39" s="1"/>
  <c r="BD87" i="39" a="1"/>
  <c r="BD87" i="39" s="1"/>
  <c r="BD23" i="39" a="1"/>
  <c r="BD23" i="39" s="1"/>
  <c r="BD47" i="39" a="1"/>
  <c r="BD47" i="39" s="1"/>
  <c r="BD95" i="39" a="1"/>
  <c r="BD95" i="39" s="1"/>
  <c r="BD31" i="39" a="1"/>
  <c r="BD31" i="39" s="1"/>
  <c r="BD103" i="39" a="1"/>
  <c r="BD103" i="39" s="1"/>
  <c r="BD39" i="39" a="1"/>
  <c r="BD39" i="39" s="1"/>
  <c r="BD111" i="39" a="1"/>
  <c r="BD111" i="39" s="1"/>
  <c r="BD127" i="39" a="1"/>
  <c r="BD127" i="39" s="1"/>
  <c r="BD63" i="39" a="1"/>
  <c r="BD63" i="39" s="1"/>
  <c r="BD119" i="39" a="1"/>
  <c r="BD119" i="39" s="1"/>
  <c r="BD55" i="39" a="1"/>
  <c r="BD55" i="39" s="1"/>
  <c r="BD71" i="39" a="1"/>
  <c r="BD71" i="39" s="1"/>
  <c r="BD7" i="39" a="1"/>
  <c r="BD7" i="39" s="1"/>
  <c r="BD79" i="39" a="1"/>
  <c r="BD79" i="39" s="1"/>
  <c r="BD15" i="39" a="1"/>
  <c r="BD15" i="39" s="1"/>
  <c r="BD100" i="39" a="1"/>
  <c r="BD100" i="39" s="1"/>
  <c r="BD36" i="39" a="1"/>
  <c r="BD36" i="39" s="1"/>
  <c r="BD68" i="39" a="1"/>
  <c r="BD68" i="39" s="1"/>
  <c r="BD4" i="39" a="1"/>
  <c r="BD4" i="39" s="1"/>
  <c r="BD108" i="39" a="1"/>
  <c r="BD108" i="39" s="1"/>
  <c r="BD44" i="39" a="1"/>
  <c r="BD44" i="39" s="1"/>
  <c r="BD124" i="39" a="1"/>
  <c r="BD124" i="39" s="1"/>
  <c r="BD60" i="39" a="1"/>
  <c r="BD60" i="39" s="1"/>
  <c r="BD116" i="39" a="1"/>
  <c r="BD116" i="39" s="1"/>
  <c r="BD52" i="39" a="1"/>
  <c r="BD52" i="39" s="1"/>
  <c r="BD76" i="39" a="1"/>
  <c r="BD76" i="39" s="1"/>
  <c r="BD12" i="39" a="1"/>
  <c r="BD12" i="39" s="1"/>
  <c r="BD92" i="39" a="1"/>
  <c r="BD92" i="39" s="1"/>
  <c r="BD84" i="39" a="1"/>
  <c r="BD84" i="39" s="1"/>
  <c r="BD20" i="39" a="1"/>
  <c r="BD20" i="39" s="1"/>
  <c r="BD28" i="39" a="1"/>
  <c r="BD28" i="39" s="1"/>
  <c r="BD121" i="38" a="1"/>
  <c r="BD121" i="38" s="1"/>
  <c r="BD57" i="38" a="1"/>
  <c r="BD57" i="38" s="1"/>
  <c r="BD129" i="38" a="1"/>
  <c r="BD129" i="38" s="1"/>
  <c r="BD65" i="38" a="1"/>
  <c r="BD65" i="38" s="1"/>
  <c r="BD97" i="38" a="1"/>
  <c r="BD97" i="38" s="1"/>
  <c r="BD105" i="38" a="1"/>
  <c r="BD105" i="38" s="1"/>
  <c r="BD41" i="38" a="1"/>
  <c r="BD41" i="38" s="1"/>
  <c r="BD73" i="38" a="1"/>
  <c r="BD73" i="38" s="1"/>
  <c r="BD9" i="38" a="1"/>
  <c r="BD9" i="38" s="1"/>
  <c r="BD81" i="38" a="1"/>
  <c r="BD81" i="38" s="1"/>
  <c r="BD17" i="38" a="1"/>
  <c r="BD17" i="38" s="1"/>
  <c r="BD89" i="38" a="1"/>
  <c r="BD89" i="38" s="1"/>
  <c r="BD25" i="38" a="1"/>
  <c r="BD25" i="38" s="1"/>
  <c r="BD113" i="38" a="1"/>
  <c r="BD113" i="38" s="1"/>
  <c r="BD49" i="38" a="1"/>
  <c r="BD49" i="38" s="1"/>
  <c r="BD33" i="38" a="1"/>
  <c r="BD33" i="38" s="1"/>
  <c r="BD87" i="38" a="1"/>
  <c r="BD87" i="38" s="1"/>
  <c r="BD23" i="38" a="1"/>
  <c r="BD23" i="38" s="1"/>
  <c r="BD7" i="38" a="1"/>
  <c r="BD7" i="38" s="1"/>
  <c r="BD95" i="38" a="1"/>
  <c r="BD95" i="38" s="1"/>
  <c r="BD31" i="38" a="1"/>
  <c r="BD31" i="38" s="1"/>
  <c r="BD71" i="38" a="1"/>
  <c r="BD71" i="38" s="1"/>
  <c r="BD103" i="38" a="1"/>
  <c r="BD103" i="38" s="1"/>
  <c r="BD39" i="38" a="1"/>
  <c r="BD39" i="38" s="1"/>
  <c r="BD111" i="38" a="1"/>
  <c r="BD111" i="38" s="1"/>
  <c r="BD47" i="38" a="1"/>
  <c r="BD47" i="38" s="1"/>
  <c r="BD119" i="38" a="1"/>
  <c r="BD119" i="38" s="1"/>
  <c r="BD55" i="38" a="1"/>
  <c r="BD55" i="38" s="1"/>
  <c r="BD127" i="38" a="1"/>
  <c r="BD127" i="38" s="1"/>
  <c r="BD79" i="38" a="1"/>
  <c r="BD79" i="38" s="1"/>
  <c r="BD15" i="38" a="1"/>
  <c r="BD15" i="38" s="1"/>
  <c r="BD63" i="38" a="1"/>
  <c r="BD63" i="38" s="1"/>
  <c r="BD82" i="38" a="1"/>
  <c r="BD82" i="38" s="1"/>
  <c r="BD18" i="38" a="1"/>
  <c r="BD18" i="38" s="1"/>
  <c r="BD58" i="38" a="1"/>
  <c r="BD58" i="38" s="1"/>
  <c r="BD90" i="38" a="1"/>
  <c r="BD90" i="38" s="1"/>
  <c r="BD26" i="38" a="1"/>
  <c r="BD26" i="38" s="1"/>
  <c r="BD66" i="38" a="1"/>
  <c r="BD66" i="38" s="1"/>
  <c r="BD98" i="38" a="1"/>
  <c r="BD98" i="38" s="1"/>
  <c r="BD34" i="38" a="1"/>
  <c r="BD34" i="38" s="1"/>
  <c r="BD122" i="38" a="1"/>
  <c r="BD122" i="38" s="1"/>
  <c r="BD106" i="38" a="1"/>
  <c r="BD106" i="38" s="1"/>
  <c r="BD42" i="38" a="1"/>
  <c r="BD42" i="38" s="1"/>
  <c r="BD114" i="38" a="1"/>
  <c r="BD114" i="38" s="1"/>
  <c r="BD50" i="38" a="1"/>
  <c r="BD50" i="38" s="1"/>
  <c r="BD2" i="38" a="1"/>
  <c r="BD2" i="38" s="1"/>
  <c r="BD74" i="38" a="1"/>
  <c r="BD74" i="38" s="1"/>
  <c r="BD10" i="38" a="1"/>
  <c r="BD10" i="38" s="1"/>
  <c r="BD117" i="38" a="1"/>
  <c r="BD117" i="38" s="1"/>
  <c r="BD53" i="38" a="1"/>
  <c r="BD53" i="38" s="1"/>
  <c r="BD93" i="38" a="1"/>
  <c r="BD93" i="38" s="1"/>
  <c r="BD29" i="38" a="1"/>
  <c r="BD29" i="38" s="1"/>
  <c r="BD101" i="38" a="1"/>
  <c r="BD101" i="38" s="1"/>
  <c r="BD37" i="38" a="1"/>
  <c r="BD37" i="38" s="1"/>
  <c r="BD125" i="38" a="1"/>
  <c r="BD125" i="38" s="1"/>
  <c r="BD61" i="38" a="1"/>
  <c r="BD61" i="38" s="1"/>
  <c r="BD69" i="38" a="1"/>
  <c r="BD69" i="38" s="1"/>
  <c r="BD5" i="38" a="1"/>
  <c r="BD5" i="38" s="1"/>
  <c r="BD77" i="38" a="1"/>
  <c r="BD77" i="38" s="1"/>
  <c r="BD13" i="38" a="1"/>
  <c r="BD13" i="38" s="1"/>
  <c r="BD85" i="38" a="1"/>
  <c r="BD85" i="38" s="1"/>
  <c r="BD21" i="38" a="1"/>
  <c r="BD21" i="38" s="1"/>
  <c r="BD109" i="38" a="1"/>
  <c r="BD109" i="38" s="1"/>
  <c r="BD45" i="38" a="1"/>
  <c r="BD45" i="38" s="1"/>
  <c r="BD100" i="38" a="1"/>
  <c r="BD100" i="38" s="1"/>
  <c r="BD36" i="38" a="1"/>
  <c r="BD36" i="38" s="1"/>
  <c r="BD20" i="38" a="1"/>
  <c r="BD20" i="38" s="1"/>
  <c r="BD108" i="38" a="1"/>
  <c r="BD108" i="38" s="1"/>
  <c r="BD44" i="38" a="1"/>
  <c r="BD44" i="38" s="1"/>
  <c r="BD76" i="38" a="1"/>
  <c r="BD76" i="38" s="1"/>
  <c r="BD84" i="38" a="1"/>
  <c r="BD84" i="38" s="1"/>
  <c r="BD116" i="38" a="1"/>
  <c r="BD116" i="38" s="1"/>
  <c r="BD52" i="38" a="1"/>
  <c r="BD52" i="38" s="1"/>
  <c r="BD124" i="38" a="1"/>
  <c r="BD124" i="38" s="1"/>
  <c r="BD60" i="38" a="1"/>
  <c r="BD60" i="38" s="1"/>
  <c r="BD68" i="38" a="1"/>
  <c r="BD68" i="38" s="1"/>
  <c r="BD4" i="38" a="1"/>
  <c r="BD4" i="38" s="1"/>
  <c r="BD12" i="38" a="1"/>
  <c r="BD12" i="38" s="1"/>
  <c r="BD92" i="38" a="1"/>
  <c r="BD92" i="38" s="1"/>
  <c r="BD28" i="38" a="1"/>
  <c r="BD28" i="38" s="1"/>
  <c r="BD83" i="38" a="1"/>
  <c r="BD83" i="38" s="1"/>
  <c r="BD19" i="38" a="1"/>
  <c r="BD19" i="38" s="1"/>
  <c r="BD67" i="38" a="1"/>
  <c r="BD67" i="38" s="1"/>
  <c r="BD91" i="38" a="1"/>
  <c r="BD91" i="38" s="1"/>
  <c r="BD27" i="38" a="1"/>
  <c r="BD27" i="38" s="1"/>
  <c r="BD3" i="38" a="1"/>
  <c r="BD3" i="38" s="1"/>
  <c r="BD99" i="38" a="1"/>
  <c r="BD99" i="38" s="1"/>
  <c r="BD35" i="38" a="1"/>
  <c r="BD35" i="38" s="1"/>
  <c r="BD107" i="38" a="1"/>
  <c r="BD107" i="38" s="1"/>
  <c r="BD43" i="38" a="1"/>
  <c r="BD43" i="38" s="1"/>
  <c r="BD123" i="38" a="1"/>
  <c r="BD123" i="38" s="1"/>
  <c r="BD115" i="38" a="1"/>
  <c r="BD115" i="38" s="1"/>
  <c r="BD51" i="38" a="1"/>
  <c r="BD51" i="38" s="1"/>
  <c r="BD59" i="38" a="1"/>
  <c r="BD59" i="38" s="1"/>
  <c r="BD75" i="38" a="1"/>
  <c r="BD75" i="38" s="1"/>
  <c r="BD11" i="38" a="1"/>
  <c r="BD11" i="38" s="1"/>
  <c r="BD70" i="38" a="1"/>
  <c r="BD70" i="38" s="1"/>
  <c r="BD6" i="38" a="1"/>
  <c r="BD6" i="38" s="1"/>
  <c r="BD110" i="38" a="1"/>
  <c r="BD110" i="38" s="1"/>
  <c r="BD78" i="38" a="1"/>
  <c r="BD78" i="38" s="1"/>
  <c r="BD14" i="38" a="1"/>
  <c r="BD14" i="38" s="1"/>
  <c r="BD46" i="38" a="1"/>
  <c r="BD46" i="38" s="1"/>
  <c r="BD54" i="38" a="1"/>
  <c r="BD54" i="38" s="1"/>
  <c r="BD86" i="38" a="1"/>
  <c r="BD86" i="38" s="1"/>
  <c r="BD22" i="38" a="1"/>
  <c r="BD22" i="38" s="1"/>
  <c r="BD94" i="38" a="1"/>
  <c r="BD94" i="38" s="1"/>
  <c r="BD30" i="38" a="1"/>
  <c r="BD30" i="38" s="1"/>
  <c r="BD102" i="38" a="1"/>
  <c r="BD102" i="38" s="1"/>
  <c r="BD38" i="38" a="1"/>
  <c r="BD38" i="38" s="1"/>
  <c r="BD118" i="38" a="1"/>
  <c r="BD118" i="38" s="1"/>
  <c r="BD126" i="38" a="1"/>
  <c r="BD126" i="38" s="1"/>
  <c r="BD62" i="38" a="1"/>
  <c r="BD62" i="38" s="1"/>
  <c r="BD104" i="38" a="1"/>
  <c r="BD104" i="38" s="1"/>
  <c r="BD40" i="38" a="1"/>
  <c r="BD40" i="38" s="1"/>
  <c r="BD80" i="38" a="1"/>
  <c r="BD80" i="38" s="1"/>
  <c r="BD88" i="38" a="1"/>
  <c r="BD88" i="38" s="1"/>
  <c r="BD112" i="38" a="1"/>
  <c r="BD112" i="38" s="1"/>
  <c r="BD48" i="38" a="1"/>
  <c r="BD48" i="38" s="1"/>
  <c r="BD16" i="38" a="1"/>
  <c r="BD16" i="38" s="1"/>
  <c r="BD24" i="38" a="1"/>
  <c r="BD24" i="38" s="1"/>
  <c r="BD120" i="38" a="1"/>
  <c r="BD120" i="38" s="1"/>
  <c r="BD56" i="38" a="1"/>
  <c r="BD56" i="38" s="1"/>
  <c r="BD128" i="38" a="1"/>
  <c r="BD128" i="38" s="1"/>
  <c r="BD64" i="38" a="1"/>
  <c r="BD64" i="38" s="1"/>
  <c r="BD72" i="38" a="1"/>
  <c r="BD72" i="38" s="1"/>
  <c r="BD8" i="38" a="1"/>
  <c r="BD8" i="38" s="1"/>
  <c r="BD96" i="38" a="1"/>
  <c r="BD96" i="38" s="1"/>
  <c r="BD32" i="38" a="1"/>
  <c r="BD32" i="38" s="1"/>
  <c r="BD70" i="37" a="1"/>
  <c r="BD70" i="37" s="1"/>
  <c r="BD6" i="37" a="1"/>
  <c r="BD6" i="37" s="1"/>
  <c r="BD78" i="37" a="1"/>
  <c r="BD78" i="37" s="1"/>
  <c r="BD14" i="37" a="1"/>
  <c r="BD14" i="37" s="1"/>
  <c r="BD86" i="37" a="1"/>
  <c r="BD86" i="37" s="1"/>
  <c r="BD22" i="37" a="1"/>
  <c r="BD22" i="37" s="1"/>
  <c r="BD118" i="37" a="1"/>
  <c r="BD118" i="37" s="1"/>
  <c r="BD94" i="37" a="1"/>
  <c r="BD94" i="37" s="1"/>
  <c r="BD30" i="37" a="1"/>
  <c r="BD30" i="37" s="1"/>
  <c r="BD54" i="37" a="1"/>
  <c r="BD54" i="37" s="1"/>
  <c r="BD102" i="37" a="1"/>
  <c r="BD102" i="37" s="1"/>
  <c r="BD38" i="37" a="1"/>
  <c r="BD38" i="37" s="1"/>
  <c r="BD110" i="37" a="1"/>
  <c r="BD110" i="37" s="1"/>
  <c r="BD46" i="37" a="1"/>
  <c r="BD46" i="37" s="1"/>
  <c r="BD126" i="37" a="1"/>
  <c r="BD126" i="37" s="1"/>
  <c r="BD62" i="37" a="1"/>
  <c r="BD62" i="37" s="1"/>
  <c r="BD83" i="37" a="1"/>
  <c r="BD83" i="37" s="1"/>
  <c r="BD19" i="37" a="1"/>
  <c r="BD19" i="37" s="1"/>
  <c r="BD91" i="37" a="1"/>
  <c r="BD91" i="37" s="1"/>
  <c r="BD27" i="37" a="1"/>
  <c r="BD27" i="37" s="1"/>
  <c r="BD3" i="37" a="1"/>
  <c r="BD3" i="37" s="1"/>
  <c r="BD99" i="37" a="1"/>
  <c r="BD99" i="37" s="1"/>
  <c r="BD35" i="37" a="1"/>
  <c r="BD35" i="37" s="1"/>
  <c r="BD107" i="37" a="1"/>
  <c r="BD107" i="37" s="1"/>
  <c r="BD43" i="37" a="1"/>
  <c r="BD43" i="37" s="1"/>
  <c r="BD115" i="37" a="1"/>
  <c r="BD115" i="37" s="1"/>
  <c r="BD51" i="37" a="1"/>
  <c r="BD51" i="37" s="1"/>
  <c r="BD123" i="37" a="1"/>
  <c r="BD123" i="37" s="1"/>
  <c r="BD59" i="37" a="1"/>
  <c r="BD59" i="37" s="1"/>
  <c r="BD75" i="37" a="1"/>
  <c r="BD75" i="37" s="1"/>
  <c r="BD11" i="37" a="1"/>
  <c r="BD11" i="37" s="1"/>
  <c r="BD67" i="37" a="1"/>
  <c r="BD67" i="37" s="1"/>
  <c r="BD100" i="37" a="1"/>
  <c r="BD100" i="37" s="1"/>
  <c r="BD36" i="37" a="1"/>
  <c r="BD36" i="37" s="1"/>
  <c r="BD108" i="37" a="1"/>
  <c r="BD108" i="37" s="1"/>
  <c r="BD44" i="37" a="1"/>
  <c r="BD44" i="37" s="1"/>
  <c r="BD116" i="37" a="1"/>
  <c r="BD116" i="37" s="1"/>
  <c r="BD52" i="37" a="1"/>
  <c r="BD52" i="37" s="1"/>
  <c r="BD124" i="37" a="1"/>
  <c r="BD124" i="37" s="1"/>
  <c r="BD60" i="37" a="1"/>
  <c r="BD60" i="37" s="1"/>
  <c r="BD68" i="37" a="1"/>
  <c r="BD68" i="37" s="1"/>
  <c r="BD4" i="37" a="1"/>
  <c r="BD4" i="37" s="1"/>
  <c r="BD76" i="37" a="1"/>
  <c r="BD76" i="37" s="1"/>
  <c r="BD12" i="37" a="1"/>
  <c r="BD12" i="37" s="1"/>
  <c r="BD84" i="37" a="1"/>
  <c r="BD84" i="37" s="1"/>
  <c r="BD92" i="37" a="1"/>
  <c r="BD92" i="37" s="1"/>
  <c r="BD28" i="37" a="1"/>
  <c r="BD28" i="37" s="1"/>
  <c r="BD20" i="37" a="1"/>
  <c r="BD20" i="37" s="1"/>
  <c r="BD87" i="37" a="1"/>
  <c r="BD87" i="37" s="1"/>
  <c r="BD23" i="37" a="1"/>
  <c r="BD23" i="37" s="1"/>
  <c r="BD95" i="37" a="1"/>
  <c r="BD95" i="37" s="1"/>
  <c r="BD31" i="37" a="1"/>
  <c r="BD31" i="37" s="1"/>
  <c r="BD103" i="37" a="1"/>
  <c r="BD103" i="37" s="1"/>
  <c r="BD39" i="37" a="1"/>
  <c r="BD39" i="37" s="1"/>
  <c r="BD71" i="37" a="1"/>
  <c r="BD71" i="37" s="1"/>
  <c r="BD111" i="37" a="1"/>
  <c r="BD111" i="37" s="1"/>
  <c r="BD47" i="37" a="1"/>
  <c r="BD47" i="37" s="1"/>
  <c r="BD7" i="37" a="1"/>
  <c r="BD7" i="37" s="1"/>
  <c r="BD119" i="37" a="1"/>
  <c r="BD119" i="37" s="1"/>
  <c r="BD55" i="37" a="1"/>
  <c r="BD55" i="37" s="1"/>
  <c r="BD127" i="37" a="1"/>
  <c r="BD127" i="37" s="1"/>
  <c r="BD63" i="37" a="1"/>
  <c r="BD63" i="37" s="1"/>
  <c r="BD79" i="37" a="1"/>
  <c r="BD79" i="37" s="1"/>
  <c r="BD15" i="37" a="1"/>
  <c r="BD15" i="37" s="1"/>
  <c r="BD121" i="37" a="1"/>
  <c r="BD121" i="37" s="1"/>
  <c r="BD57" i="37" a="1"/>
  <c r="BD57" i="37" s="1"/>
  <c r="BD129" i="37" a="1"/>
  <c r="BD129" i="37" s="1"/>
  <c r="BD65" i="37" a="1"/>
  <c r="BD65" i="37" s="1"/>
  <c r="BD41" i="37" a="1"/>
  <c r="BD41" i="37" s="1"/>
  <c r="BD73" i="37" a="1"/>
  <c r="BD73" i="37" s="1"/>
  <c r="BD9" i="37" a="1"/>
  <c r="BD9" i="37" s="1"/>
  <c r="BD81" i="37" a="1"/>
  <c r="BD81" i="37" s="1"/>
  <c r="BD17" i="37" a="1"/>
  <c r="BD17" i="37" s="1"/>
  <c r="BD89" i="37" a="1"/>
  <c r="BD89" i="37" s="1"/>
  <c r="BD25" i="37" a="1"/>
  <c r="BD25" i="37" s="1"/>
  <c r="BD97" i="37" a="1"/>
  <c r="BD97" i="37" s="1"/>
  <c r="BD33" i="37" a="1"/>
  <c r="BD33" i="37" s="1"/>
  <c r="BD113" i="37" a="1"/>
  <c r="BD113" i="37" s="1"/>
  <c r="BD49" i="37" a="1"/>
  <c r="BD49" i="37" s="1"/>
  <c r="BD105" i="37" a="1"/>
  <c r="BD105" i="37" s="1"/>
  <c r="BD82" i="37" a="1"/>
  <c r="BD82" i="37" s="1"/>
  <c r="BD18" i="37" a="1"/>
  <c r="BD18" i="37" s="1"/>
  <c r="BD90" i="37" a="1"/>
  <c r="BD90" i="37" s="1"/>
  <c r="BD26" i="37" a="1"/>
  <c r="BD26" i="37" s="1"/>
  <c r="BD98" i="37" a="1"/>
  <c r="BD98" i="37" s="1"/>
  <c r="BD34" i="37" a="1"/>
  <c r="BD34" i="37" s="1"/>
  <c r="BD106" i="37" a="1"/>
  <c r="BD106" i="37" s="1"/>
  <c r="BD42" i="37" a="1"/>
  <c r="BD42" i="37" s="1"/>
  <c r="BD114" i="37" a="1"/>
  <c r="BD114" i="37" s="1"/>
  <c r="BD50" i="37" a="1"/>
  <c r="BD50" i="37" s="1"/>
  <c r="BD122" i="37" a="1"/>
  <c r="BD122" i="37" s="1"/>
  <c r="BD58" i="37" a="1"/>
  <c r="BD58" i="37" s="1"/>
  <c r="BD66" i="37" a="1"/>
  <c r="BD66" i="37" s="1"/>
  <c r="BD74" i="37" a="1"/>
  <c r="BD74" i="37" s="1"/>
  <c r="BD10" i="37" a="1"/>
  <c r="BD10" i="37" s="1"/>
  <c r="BD2" i="37" a="1"/>
  <c r="BD2" i="37" s="1"/>
  <c r="BD117" i="37" a="1"/>
  <c r="BD117" i="37" s="1"/>
  <c r="BD53" i="37" a="1"/>
  <c r="BD53" i="37" s="1"/>
  <c r="BD125" i="37" a="1"/>
  <c r="BD125" i="37" s="1"/>
  <c r="BD61" i="37" a="1"/>
  <c r="BD61" i="37" s="1"/>
  <c r="BD69" i="37" a="1"/>
  <c r="BD69" i="37" s="1"/>
  <c r="BD5" i="37" a="1"/>
  <c r="BD5" i="37" s="1"/>
  <c r="BD37" i="37" a="1"/>
  <c r="BD37" i="37" s="1"/>
  <c r="BD77" i="37" a="1"/>
  <c r="BD77" i="37" s="1"/>
  <c r="BD13" i="37" a="1"/>
  <c r="BD13" i="37" s="1"/>
  <c r="BD85" i="37" a="1"/>
  <c r="BD85" i="37" s="1"/>
  <c r="BD21" i="37" a="1"/>
  <c r="BD21" i="37" s="1"/>
  <c r="BD101" i="37" a="1"/>
  <c r="BD101" i="37" s="1"/>
  <c r="BD93" i="37" a="1"/>
  <c r="BD93" i="37" s="1"/>
  <c r="BD29" i="37" a="1"/>
  <c r="BD29" i="37" s="1"/>
  <c r="BD109" i="37" a="1"/>
  <c r="BD109" i="37" s="1"/>
  <c r="BD45" i="37" a="1"/>
  <c r="BD45" i="37" s="1"/>
  <c r="BD104" i="37" a="1"/>
  <c r="BD104" i="37" s="1"/>
  <c r="BD40" i="37" a="1"/>
  <c r="BD40" i="37" s="1"/>
  <c r="BD112" i="37" a="1"/>
  <c r="BD112" i="37" s="1"/>
  <c r="BD48" i="37" a="1"/>
  <c r="BD48" i="37" s="1"/>
  <c r="BD120" i="37" a="1"/>
  <c r="BD120" i="37" s="1"/>
  <c r="BD56" i="37" a="1"/>
  <c r="BD56" i="37" s="1"/>
  <c r="BD24" i="37" a="1"/>
  <c r="BD24" i="37" s="1"/>
  <c r="BD128" i="37" a="1"/>
  <c r="BD128" i="37" s="1"/>
  <c r="BD64" i="37" a="1"/>
  <c r="BD64" i="37" s="1"/>
  <c r="BD72" i="37" a="1"/>
  <c r="BD72" i="37" s="1"/>
  <c r="BD8" i="37" a="1"/>
  <c r="BD8" i="37" s="1"/>
  <c r="BD88" i="37" a="1"/>
  <c r="BD88" i="37" s="1"/>
  <c r="BD80" i="37" a="1"/>
  <c r="BD80" i="37" s="1"/>
  <c r="BD16" i="37" a="1"/>
  <c r="BD16" i="37" s="1"/>
  <c r="BD96" i="37" a="1"/>
  <c r="BD96" i="37" s="1"/>
  <c r="BD32" i="37" a="1"/>
  <c r="BD32" i="37" s="1"/>
  <c r="BD70" i="36" a="1"/>
  <c r="BD70" i="36" s="1"/>
  <c r="BD6" i="36" a="1"/>
  <c r="BD6" i="36" s="1"/>
  <c r="BD78" i="36" a="1"/>
  <c r="BD78" i="36" s="1"/>
  <c r="BD14" i="36" a="1"/>
  <c r="BD14" i="36" s="1"/>
  <c r="BD62" i="36" a="1"/>
  <c r="BD62" i="36" s="1"/>
  <c r="BD86" i="36" a="1"/>
  <c r="BD86" i="36" s="1"/>
  <c r="BD22" i="36" a="1"/>
  <c r="BD22" i="36" s="1"/>
  <c r="BD94" i="36" a="1"/>
  <c r="BD94" i="36" s="1"/>
  <c r="BD30" i="36" a="1"/>
  <c r="BD30" i="36" s="1"/>
  <c r="BD102" i="36" a="1"/>
  <c r="BD102" i="36" s="1"/>
  <c r="BD38" i="36" a="1"/>
  <c r="BD38" i="36" s="1"/>
  <c r="BD110" i="36" a="1"/>
  <c r="BD110" i="36" s="1"/>
  <c r="BD46" i="36" a="1"/>
  <c r="BD46" i="36" s="1"/>
  <c r="BD118" i="36" a="1"/>
  <c r="BD118" i="36" s="1"/>
  <c r="BD54" i="36" a="1"/>
  <c r="BD54" i="36" s="1"/>
  <c r="BD126" i="36" a="1"/>
  <c r="BD126" i="36" s="1"/>
  <c r="BD83" i="36" a="1"/>
  <c r="BD83" i="36" s="1"/>
  <c r="BD19" i="36" a="1"/>
  <c r="BD19" i="36" s="1"/>
  <c r="BD75" i="36" a="1"/>
  <c r="BD75" i="36" s="1"/>
  <c r="BD91" i="36" a="1"/>
  <c r="BD91" i="36" s="1"/>
  <c r="BD27" i="36" a="1"/>
  <c r="BD27" i="36" s="1"/>
  <c r="BD99" i="36" a="1"/>
  <c r="BD99" i="36" s="1"/>
  <c r="BD35" i="36" a="1"/>
  <c r="BD35" i="36" s="1"/>
  <c r="BD11" i="36" a="1"/>
  <c r="BD11" i="36" s="1"/>
  <c r="BD107" i="36" a="1"/>
  <c r="BD107" i="36" s="1"/>
  <c r="BD43" i="36" a="1"/>
  <c r="BD43" i="36" s="1"/>
  <c r="BD115" i="36" a="1"/>
  <c r="BD115" i="36" s="1"/>
  <c r="BD51" i="36" a="1"/>
  <c r="BD51" i="36" s="1"/>
  <c r="BD123" i="36" a="1"/>
  <c r="BD123" i="36" s="1"/>
  <c r="BD59" i="36" a="1"/>
  <c r="BD59" i="36" s="1"/>
  <c r="BD67" i="36" a="1"/>
  <c r="BD67" i="36" s="1"/>
  <c r="BD3" i="36" a="1"/>
  <c r="BD3" i="36" s="1"/>
  <c r="BD100" i="36" a="1"/>
  <c r="BD100" i="36" s="1"/>
  <c r="BD36" i="36" a="1"/>
  <c r="BD36" i="36" s="1"/>
  <c r="BD28" i="36" a="1"/>
  <c r="BD28" i="36" s="1"/>
  <c r="BD108" i="36" a="1"/>
  <c r="BD108" i="36" s="1"/>
  <c r="BD44" i="36" a="1"/>
  <c r="BD44" i="36" s="1"/>
  <c r="BD116" i="36" a="1"/>
  <c r="BD116" i="36" s="1"/>
  <c r="BD52" i="36" a="1"/>
  <c r="BD52" i="36" s="1"/>
  <c r="BD124" i="36" a="1"/>
  <c r="BD124" i="36" s="1"/>
  <c r="BD60" i="36" a="1"/>
  <c r="BD60" i="36" s="1"/>
  <c r="BD68" i="36" a="1"/>
  <c r="BD68" i="36" s="1"/>
  <c r="BD4" i="36" a="1"/>
  <c r="BD4" i="36" s="1"/>
  <c r="BD92" i="36" a="1"/>
  <c r="BD92" i="36" s="1"/>
  <c r="BD76" i="36" a="1"/>
  <c r="BD76" i="36" s="1"/>
  <c r="BD12" i="36" a="1"/>
  <c r="BD12" i="36" s="1"/>
  <c r="BD84" i="36" a="1"/>
  <c r="BD84" i="36" s="1"/>
  <c r="BD20" i="36" a="1"/>
  <c r="BD20" i="36" s="1"/>
  <c r="BD87" i="36" a="1"/>
  <c r="BD87" i="36" s="1"/>
  <c r="BD23" i="36" a="1"/>
  <c r="BD23" i="36" s="1"/>
  <c r="BD95" i="36" a="1"/>
  <c r="BD95" i="36" s="1"/>
  <c r="BD31" i="36" a="1"/>
  <c r="BD31" i="36" s="1"/>
  <c r="BD79" i="36" a="1"/>
  <c r="BD79" i="36" s="1"/>
  <c r="BD103" i="36" a="1"/>
  <c r="BD103" i="36" s="1"/>
  <c r="BD39" i="36" a="1"/>
  <c r="BD39" i="36" s="1"/>
  <c r="BD111" i="36" a="1"/>
  <c r="BD111" i="36" s="1"/>
  <c r="BD47" i="36" a="1"/>
  <c r="BD47" i="36" s="1"/>
  <c r="BD119" i="36" a="1"/>
  <c r="BD119" i="36" s="1"/>
  <c r="BD55" i="36" a="1"/>
  <c r="BD55" i="36" s="1"/>
  <c r="BD127" i="36" a="1"/>
  <c r="BD127" i="36" s="1"/>
  <c r="BD63" i="36" a="1"/>
  <c r="BD63" i="36" s="1"/>
  <c r="BD71" i="36" a="1"/>
  <c r="BD71" i="36" s="1"/>
  <c r="BD7" i="36" a="1"/>
  <c r="BD7" i="36" s="1"/>
  <c r="BD15" i="36" a="1"/>
  <c r="BD15" i="36" s="1"/>
  <c r="BD82" i="36" a="1"/>
  <c r="BD82" i="36" s="1"/>
  <c r="BD18" i="36" a="1"/>
  <c r="BD18" i="36" s="1"/>
  <c r="BD90" i="36" a="1"/>
  <c r="BD90" i="36" s="1"/>
  <c r="BD26" i="36" a="1"/>
  <c r="BD26" i="36" s="1"/>
  <c r="BD98" i="36" a="1"/>
  <c r="BD98" i="36" s="1"/>
  <c r="BD34" i="36" a="1"/>
  <c r="BD34" i="36" s="1"/>
  <c r="BD106" i="36" a="1"/>
  <c r="BD106" i="36" s="1"/>
  <c r="BD42" i="36" a="1"/>
  <c r="BD42" i="36" s="1"/>
  <c r="BD114" i="36" a="1"/>
  <c r="BD114" i="36" s="1"/>
  <c r="BD50" i="36" a="1"/>
  <c r="BD50" i="36" s="1"/>
  <c r="BD10" i="36" a="1"/>
  <c r="BD10" i="36" s="1"/>
  <c r="BD122" i="36" a="1"/>
  <c r="BD122" i="36" s="1"/>
  <c r="BD58" i="36" a="1"/>
  <c r="BD58" i="36" s="1"/>
  <c r="BD66" i="36" a="1"/>
  <c r="BD66" i="36" s="1"/>
  <c r="BD2" i="36" a="1"/>
  <c r="BD2" i="36" s="1"/>
  <c r="BD74" i="36" a="1"/>
  <c r="BD74" i="36" s="1"/>
  <c r="BD117" i="36" a="1"/>
  <c r="BD117" i="36" s="1"/>
  <c r="BD53" i="36" a="1"/>
  <c r="BD53" i="36" s="1"/>
  <c r="BD109" i="36" a="1"/>
  <c r="BD109" i="36" s="1"/>
  <c r="BD125" i="36" a="1"/>
  <c r="BD125" i="36" s="1"/>
  <c r="BD61" i="36" a="1"/>
  <c r="BD61" i="36" s="1"/>
  <c r="BD69" i="36" a="1"/>
  <c r="BD69" i="36" s="1"/>
  <c r="BD5" i="36" a="1"/>
  <c r="BD5" i="36" s="1"/>
  <c r="BD77" i="36" a="1"/>
  <c r="BD77" i="36" s="1"/>
  <c r="BD13" i="36" a="1"/>
  <c r="BD13" i="36" s="1"/>
  <c r="BD85" i="36" a="1"/>
  <c r="BD85" i="36" s="1"/>
  <c r="BD21" i="36" a="1"/>
  <c r="BD21" i="36" s="1"/>
  <c r="BD93" i="36" a="1"/>
  <c r="BD93" i="36" s="1"/>
  <c r="BD29" i="36" a="1"/>
  <c r="BD29" i="36" s="1"/>
  <c r="BD45" i="36" a="1"/>
  <c r="BD45" i="36" s="1"/>
  <c r="BD101" i="36" a="1"/>
  <c r="BD101" i="36" s="1"/>
  <c r="BD37" i="36" a="1"/>
  <c r="BD37" i="36" s="1"/>
  <c r="BD121" i="36" a="1"/>
  <c r="BD121" i="36" s="1"/>
  <c r="BD57" i="36" a="1"/>
  <c r="BD57" i="36" s="1"/>
  <c r="BD129" i="36" a="1"/>
  <c r="BD129" i="36" s="1"/>
  <c r="BD65" i="36" a="1"/>
  <c r="BD65" i="36" s="1"/>
  <c r="BD49" i="36" a="1"/>
  <c r="BD49" i="36" s="1"/>
  <c r="BD73" i="36" a="1"/>
  <c r="BD73" i="36" s="1"/>
  <c r="BD9" i="36" a="1"/>
  <c r="BD9" i="36" s="1"/>
  <c r="BD113" i="36" a="1"/>
  <c r="BD113" i="36" s="1"/>
  <c r="BD81" i="36" a="1"/>
  <c r="BD81" i="36" s="1"/>
  <c r="BD17" i="36" a="1"/>
  <c r="BD17" i="36" s="1"/>
  <c r="BD89" i="36" a="1"/>
  <c r="BD89" i="36" s="1"/>
  <c r="BD25" i="36" a="1"/>
  <c r="BD25" i="36" s="1"/>
  <c r="BD97" i="36" a="1"/>
  <c r="BD97" i="36" s="1"/>
  <c r="BD33" i="36" a="1"/>
  <c r="BD33" i="36" s="1"/>
  <c r="BD105" i="36" a="1"/>
  <c r="BD105" i="36" s="1"/>
  <c r="BD41" i="36" a="1"/>
  <c r="BD41" i="36" s="1"/>
  <c r="BD104" i="36" a="1"/>
  <c r="BD104" i="36" s="1"/>
  <c r="BD40" i="36" a="1"/>
  <c r="BD40" i="36" s="1"/>
  <c r="BD112" i="36" a="1"/>
  <c r="BD112" i="36" s="1"/>
  <c r="BD48" i="36" a="1"/>
  <c r="BD48" i="36" s="1"/>
  <c r="BD96" i="36" a="1"/>
  <c r="BD96" i="36" s="1"/>
  <c r="BD32" i="36" a="1"/>
  <c r="BD32" i="36" s="1"/>
  <c r="BD120" i="36" a="1"/>
  <c r="BD120" i="36" s="1"/>
  <c r="BD56" i="36" a="1"/>
  <c r="BD56" i="36" s="1"/>
  <c r="BD128" i="36" a="1"/>
  <c r="BD128" i="36" s="1"/>
  <c r="BD64" i="36" a="1"/>
  <c r="BD64" i="36" s="1"/>
  <c r="BD72" i="36" a="1"/>
  <c r="BD72" i="36" s="1"/>
  <c r="BD8" i="36" a="1"/>
  <c r="BD8" i="36" s="1"/>
  <c r="BD80" i="36" a="1"/>
  <c r="BD80" i="36" s="1"/>
  <c r="BD16" i="36" a="1"/>
  <c r="BD16" i="36" s="1"/>
  <c r="BD88" i="36" a="1"/>
  <c r="BD88" i="36" s="1"/>
  <c r="BD24" i="36" a="1"/>
  <c r="BD24" i="36" s="1"/>
  <c r="BD117" i="35" a="1"/>
  <c r="BD117" i="35" s="1"/>
  <c r="BD53" i="35" a="1"/>
  <c r="BD53" i="35" s="1"/>
  <c r="BD125" i="35" a="1"/>
  <c r="BD125" i="35" s="1"/>
  <c r="BD61" i="35" a="1"/>
  <c r="BD61" i="35" s="1"/>
  <c r="BD69" i="35" a="1"/>
  <c r="BD69" i="35" s="1"/>
  <c r="BD5" i="35" a="1"/>
  <c r="BD5" i="35" s="1"/>
  <c r="BD109" i="35" a="1"/>
  <c r="BD109" i="35" s="1"/>
  <c r="BD77" i="35" a="1"/>
  <c r="BD77" i="35" s="1"/>
  <c r="BD13" i="35" a="1"/>
  <c r="BD13" i="35" s="1"/>
  <c r="BD37" i="35" a="1"/>
  <c r="BD37" i="35" s="1"/>
  <c r="BD85" i="35" a="1"/>
  <c r="BD85" i="35" s="1"/>
  <c r="BD21" i="35" a="1"/>
  <c r="BD21" i="35" s="1"/>
  <c r="BD101" i="35" a="1"/>
  <c r="BD101" i="35" s="1"/>
  <c r="BD45" i="35" a="1"/>
  <c r="BD45" i="35" s="1"/>
  <c r="BD93" i="35" a="1"/>
  <c r="BD93" i="35" s="1"/>
  <c r="BD29" i="35" a="1"/>
  <c r="BD29" i="35" s="1"/>
  <c r="BD82" i="35" a="1"/>
  <c r="BD82" i="35" s="1"/>
  <c r="BD18" i="35" a="1"/>
  <c r="BD18" i="35" s="1"/>
  <c r="BD2" i="35" a="1"/>
  <c r="BD2" i="35" s="1"/>
  <c r="BD10" i="35" a="1"/>
  <c r="BD10" i="35" s="1"/>
  <c r="BD90" i="35" a="1"/>
  <c r="BD90" i="35" s="1"/>
  <c r="BD26" i="35" a="1"/>
  <c r="BD26" i="35" s="1"/>
  <c r="BD98" i="35" a="1"/>
  <c r="BD98" i="35" s="1"/>
  <c r="BD34" i="35" a="1"/>
  <c r="BD34" i="35" s="1"/>
  <c r="BD106" i="35" a="1"/>
  <c r="BD106" i="35" s="1"/>
  <c r="BD42" i="35" a="1"/>
  <c r="BD42" i="35" s="1"/>
  <c r="BD66" i="35" a="1"/>
  <c r="BD66" i="35" s="1"/>
  <c r="BD114" i="35" a="1"/>
  <c r="BD114" i="35" s="1"/>
  <c r="BD50" i="35" a="1"/>
  <c r="BD50" i="35" s="1"/>
  <c r="BD122" i="35" a="1"/>
  <c r="BD122" i="35" s="1"/>
  <c r="BD58" i="35" a="1"/>
  <c r="BD58" i="35" s="1"/>
  <c r="BD74" i="35" a="1"/>
  <c r="BD74" i="35" s="1"/>
  <c r="BD104" i="35" a="1"/>
  <c r="BD104" i="35" s="1"/>
  <c r="BD40" i="35" a="1"/>
  <c r="BD40" i="35" s="1"/>
  <c r="BD112" i="35" a="1"/>
  <c r="BD112" i="35" s="1"/>
  <c r="BD48" i="35" a="1"/>
  <c r="BD48" i="35" s="1"/>
  <c r="BD32" i="35" a="1"/>
  <c r="BD32" i="35" s="1"/>
  <c r="BD120" i="35" a="1"/>
  <c r="BD120" i="35" s="1"/>
  <c r="BD56" i="35" a="1"/>
  <c r="BD56" i="35" s="1"/>
  <c r="BD128" i="35" a="1"/>
  <c r="BD128" i="35" s="1"/>
  <c r="BD64" i="35" a="1"/>
  <c r="BD64" i="35" s="1"/>
  <c r="BD72" i="35" a="1"/>
  <c r="BD72" i="35" s="1"/>
  <c r="BD8" i="35" a="1"/>
  <c r="BD8" i="35" s="1"/>
  <c r="BD88" i="35" a="1"/>
  <c r="BD88" i="35" s="1"/>
  <c r="BD80" i="35" a="1"/>
  <c r="BD80" i="35" s="1"/>
  <c r="BD16" i="35" a="1"/>
  <c r="BD16" i="35" s="1"/>
  <c r="BD24" i="35" a="1"/>
  <c r="BD24" i="35" s="1"/>
  <c r="BD96" i="35" a="1"/>
  <c r="BD96" i="35" s="1"/>
  <c r="BD83" i="35" a="1"/>
  <c r="BD83" i="35" s="1"/>
  <c r="BD19" i="35" a="1"/>
  <c r="BD19" i="35" s="1"/>
  <c r="BD91" i="35" a="1"/>
  <c r="BD91" i="35" s="1"/>
  <c r="BD27" i="35" a="1"/>
  <c r="BD27" i="35" s="1"/>
  <c r="BD11" i="35" a="1"/>
  <c r="BD11" i="35" s="1"/>
  <c r="BD99" i="35" a="1"/>
  <c r="BD99" i="35" s="1"/>
  <c r="BD35" i="35" a="1"/>
  <c r="BD35" i="35" s="1"/>
  <c r="BD107" i="35" a="1"/>
  <c r="BD107" i="35" s="1"/>
  <c r="BD43" i="35" a="1"/>
  <c r="BD43" i="35" s="1"/>
  <c r="BD67" i="35" a="1"/>
  <c r="BD67" i="35" s="1"/>
  <c r="BD115" i="35" a="1"/>
  <c r="BD115" i="35" s="1"/>
  <c r="BD51" i="35" a="1"/>
  <c r="BD51" i="35" s="1"/>
  <c r="BD3" i="35" a="1"/>
  <c r="BD3" i="35" s="1"/>
  <c r="BD123" i="35" a="1"/>
  <c r="BD123" i="35" s="1"/>
  <c r="BD59" i="35" a="1"/>
  <c r="BD59" i="35" s="1"/>
  <c r="BD75" i="35" a="1"/>
  <c r="BD75" i="35" s="1"/>
  <c r="BD70" i="35" a="1"/>
  <c r="BD70" i="35" s="1"/>
  <c r="BD6" i="35" a="1"/>
  <c r="BD6" i="35" s="1"/>
  <c r="BD78" i="35" a="1"/>
  <c r="BD78" i="35" s="1"/>
  <c r="BD14" i="35" a="1"/>
  <c r="BD14" i="35" s="1"/>
  <c r="BD118" i="35" a="1"/>
  <c r="BD118" i="35" s="1"/>
  <c r="BD86" i="35" a="1"/>
  <c r="BD86" i="35" s="1"/>
  <c r="BD22" i="35" a="1"/>
  <c r="BD22" i="35" s="1"/>
  <c r="BD94" i="35" a="1"/>
  <c r="BD94" i="35" s="1"/>
  <c r="BD30" i="35" a="1"/>
  <c r="BD30" i="35" s="1"/>
  <c r="BD102" i="35" a="1"/>
  <c r="BD102" i="35" s="1"/>
  <c r="BD38" i="35" a="1"/>
  <c r="BD38" i="35" s="1"/>
  <c r="BD54" i="35" a="1"/>
  <c r="BD54" i="35" s="1"/>
  <c r="BD110" i="35" a="1"/>
  <c r="BD110" i="35" s="1"/>
  <c r="BD46" i="35" a="1"/>
  <c r="BD46" i="35" s="1"/>
  <c r="BD126" i="35" a="1"/>
  <c r="BD126" i="35" s="1"/>
  <c r="BD62" i="35" a="1"/>
  <c r="BD62" i="35" s="1"/>
  <c r="BD121" i="35" a="1"/>
  <c r="BD121" i="35" s="1"/>
  <c r="BD57" i="35" a="1"/>
  <c r="BD57" i="35" s="1"/>
  <c r="BD129" i="35" a="1"/>
  <c r="BD129" i="35" s="1"/>
  <c r="BD65" i="35" a="1"/>
  <c r="BD65" i="35" s="1"/>
  <c r="BD73" i="35" a="1"/>
  <c r="BD73" i="35" s="1"/>
  <c r="BD9" i="35" a="1"/>
  <c r="BD9" i="35" s="1"/>
  <c r="BD81" i="35" a="1"/>
  <c r="BD81" i="35" s="1"/>
  <c r="BD17" i="35" a="1"/>
  <c r="BD17" i="35" s="1"/>
  <c r="BD105" i="35" a="1"/>
  <c r="BD105" i="35" s="1"/>
  <c r="BD89" i="35" a="1"/>
  <c r="BD89" i="35" s="1"/>
  <c r="BD25" i="35" a="1"/>
  <c r="BD25" i="35" s="1"/>
  <c r="BD41" i="35" a="1"/>
  <c r="BD41" i="35" s="1"/>
  <c r="BD97" i="35" a="1"/>
  <c r="BD97" i="35" s="1"/>
  <c r="BD33" i="35" a="1"/>
  <c r="BD33" i="35" s="1"/>
  <c r="BD113" i="35" a="1"/>
  <c r="BD113" i="35" s="1"/>
  <c r="BD49" i="35" a="1"/>
  <c r="BD49" i="35" s="1"/>
  <c r="BD100" i="35" a="1"/>
  <c r="BD100" i="35" s="1"/>
  <c r="BD36" i="35" a="1"/>
  <c r="BD36" i="35" s="1"/>
  <c r="BD108" i="35" a="1"/>
  <c r="BD108" i="35" s="1"/>
  <c r="BD44" i="35" a="1"/>
  <c r="BD44" i="35" s="1"/>
  <c r="BD116" i="35" a="1"/>
  <c r="BD116" i="35" s="1"/>
  <c r="BD52" i="35" a="1"/>
  <c r="BD52" i="35" s="1"/>
  <c r="BD124" i="35" a="1"/>
  <c r="BD124" i="35" s="1"/>
  <c r="BD60" i="35" a="1"/>
  <c r="BD60" i="35" s="1"/>
  <c r="BD84" i="35" a="1"/>
  <c r="BD84" i="35" s="1"/>
  <c r="BD20" i="35" a="1"/>
  <c r="BD20" i="35" s="1"/>
  <c r="BD68" i="35" a="1"/>
  <c r="BD68" i="35" s="1"/>
  <c r="BD4" i="35" a="1"/>
  <c r="BD4" i="35" s="1"/>
  <c r="BD76" i="35" a="1"/>
  <c r="BD76" i="35" s="1"/>
  <c r="BD12" i="35" a="1"/>
  <c r="BD12" i="35" s="1"/>
  <c r="BD92" i="35" a="1"/>
  <c r="BD92" i="35" s="1"/>
  <c r="BD28" i="35" a="1"/>
  <c r="BD28" i="35" s="1"/>
  <c r="BD87" i="35" a="1"/>
  <c r="BD87" i="35" s="1"/>
  <c r="BD23" i="35" a="1"/>
  <c r="BD23" i="35" s="1"/>
  <c r="BD95" i="35" a="1"/>
  <c r="BD95" i="35" s="1"/>
  <c r="BD31" i="35" a="1"/>
  <c r="BD31" i="35" s="1"/>
  <c r="BD103" i="35" a="1"/>
  <c r="BD103" i="35" s="1"/>
  <c r="BD39" i="35" a="1"/>
  <c r="BD39" i="35" s="1"/>
  <c r="BD111" i="35" a="1"/>
  <c r="BD111" i="35" s="1"/>
  <c r="BD47" i="35" a="1"/>
  <c r="BD47" i="35" s="1"/>
  <c r="BD7" i="35" a="1"/>
  <c r="BD7" i="35" s="1"/>
  <c r="BD15" i="35" a="1"/>
  <c r="BD15" i="35" s="1"/>
  <c r="BD119" i="35" a="1"/>
  <c r="BD119" i="35" s="1"/>
  <c r="BD55" i="35" a="1"/>
  <c r="BD55" i="35" s="1"/>
  <c r="BD71" i="35" a="1"/>
  <c r="BD71" i="35" s="1"/>
  <c r="BD127" i="35" a="1"/>
  <c r="BD127" i="35" s="1"/>
  <c r="BD63" i="35" a="1"/>
  <c r="BD63" i="35" s="1"/>
  <c r="BD79" i="35" a="1"/>
  <c r="BD79" i="35" s="1"/>
  <c r="BD100" i="34" a="1"/>
  <c r="BD100" i="34" s="1"/>
  <c r="BD36" i="34" a="1"/>
  <c r="BD36" i="34" s="1"/>
  <c r="BD108" i="34" a="1"/>
  <c r="BD108" i="34" s="1"/>
  <c r="BD44" i="34" a="1"/>
  <c r="BD44" i="34" s="1"/>
  <c r="BD116" i="34" a="1"/>
  <c r="BD116" i="34" s="1"/>
  <c r="BD52" i="34" a="1"/>
  <c r="BD52" i="34" s="1"/>
  <c r="BD20" i="34" a="1"/>
  <c r="BD20" i="34" s="1"/>
  <c r="BD124" i="34" a="1"/>
  <c r="BD124" i="34" s="1"/>
  <c r="BD60" i="34" a="1"/>
  <c r="BD60" i="34" s="1"/>
  <c r="BD68" i="34" a="1"/>
  <c r="BD68" i="34" s="1"/>
  <c r="BD4" i="34" a="1"/>
  <c r="BD4" i="34" s="1"/>
  <c r="BD76" i="34" a="1"/>
  <c r="BD76" i="34" s="1"/>
  <c r="BD12" i="34" a="1"/>
  <c r="BD12" i="34" s="1"/>
  <c r="BD84" i="34" a="1"/>
  <c r="BD84" i="34" s="1"/>
  <c r="BD92" i="34" a="1"/>
  <c r="BD92" i="34" s="1"/>
  <c r="BD28" i="34" a="1"/>
  <c r="BD28" i="34" s="1"/>
  <c r="BD87" i="34" a="1"/>
  <c r="BD87" i="34" s="1"/>
  <c r="BD23" i="34" a="1"/>
  <c r="BD23" i="34" s="1"/>
  <c r="BD95" i="34" a="1"/>
  <c r="BD95" i="34" s="1"/>
  <c r="BD31" i="34" a="1"/>
  <c r="BD31" i="34" s="1"/>
  <c r="BD103" i="34" a="1"/>
  <c r="BD103" i="34" s="1"/>
  <c r="BD39" i="34" a="1"/>
  <c r="BD39" i="34" s="1"/>
  <c r="BD111" i="34" a="1"/>
  <c r="BD111" i="34" s="1"/>
  <c r="BD47" i="34" a="1"/>
  <c r="BD47" i="34" s="1"/>
  <c r="BD7" i="34" a="1"/>
  <c r="BD7" i="34" s="1"/>
  <c r="BD119" i="34" a="1"/>
  <c r="BD119" i="34" s="1"/>
  <c r="BD55" i="34" a="1"/>
  <c r="BD55" i="34" s="1"/>
  <c r="BD71" i="34" a="1"/>
  <c r="BD71" i="34" s="1"/>
  <c r="BD127" i="34" a="1"/>
  <c r="BD127" i="34" s="1"/>
  <c r="BD63" i="34" a="1"/>
  <c r="BD63" i="34" s="1"/>
  <c r="BD79" i="34" a="1"/>
  <c r="BD79" i="34" s="1"/>
  <c r="BD15" i="34" a="1"/>
  <c r="BD15" i="34" s="1"/>
  <c r="BD117" i="34" a="1"/>
  <c r="BD117" i="34" s="1"/>
  <c r="BD53" i="34" a="1"/>
  <c r="BD53" i="34" s="1"/>
  <c r="BD125" i="34" a="1"/>
  <c r="BD125" i="34" s="1"/>
  <c r="BD61" i="34" a="1"/>
  <c r="BD61" i="34" s="1"/>
  <c r="BD69" i="34" a="1"/>
  <c r="BD69" i="34" s="1"/>
  <c r="BD5" i="34" a="1"/>
  <c r="BD5" i="34" s="1"/>
  <c r="BD77" i="34" a="1"/>
  <c r="BD77" i="34" s="1"/>
  <c r="BD13" i="34" a="1"/>
  <c r="BD13" i="34" s="1"/>
  <c r="BD85" i="34" a="1"/>
  <c r="BD85" i="34" s="1"/>
  <c r="BD21" i="34" a="1"/>
  <c r="BD21" i="34" s="1"/>
  <c r="BD37" i="34" a="1"/>
  <c r="BD37" i="34" s="1"/>
  <c r="BD93" i="34" a="1"/>
  <c r="BD93" i="34" s="1"/>
  <c r="BD29" i="34" a="1"/>
  <c r="BD29" i="34" s="1"/>
  <c r="BD109" i="34" a="1"/>
  <c r="BD109" i="34" s="1"/>
  <c r="BD45" i="34" a="1"/>
  <c r="BD45" i="34" s="1"/>
  <c r="BD101" i="34" a="1"/>
  <c r="BD101" i="34" s="1"/>
  <c r="BD121" i="34" a="1"/>
  <c r="BD121" i="34" s="1"/>
  <c r="BD57" i="34" a="1"/>
  <c r="BD57" i="34" s="1"/>
  <c r="BD105" i="34" a="1"/>
  <c r="BD105" i="34" s="1"/>
  <c r="BD129" i="34" a="1"/>
  <c r="BD129" i="34" s="1"/>
  <c r="BD65" i="34" a="1"/>
  <c r="BD65" i="34" s="1"/>
  <c r="BD73" i="34" a="1"/>
  <c r="BD73" i="34" s="1"/>
  <c r="BD9" i="34" a="1"/>
  <c r="BD9" i="34" s="1"/>
  <c r="BD81" i="34" a="1"/>
  <c r="BD81" i="34" s="1"/>
  <c r="BD17" i="34" a="1"/>
  <c r="BD17" i="34" s="1"/>
  <c r="BD41" i="34" a="1"/>
  <c r="BD41" i="34" s="1"/>
  <c r="BD89" i="34" a="1"/>
  <c r="BD89" i="34" s="1"/>
  <c r="BD25" i="34" a="1"/>
  <c r="BD25" i="34" s="1"/>
  <c r="BD97" i="34" a="1"/>
  <c r="BD97" i="34" s="1"/>
  <c r="BD33" i="34" a="1"/>
  <c r="BD33" i="34" s="1"/>
  <c r="BD113" i="34" a="1"/>
  <c r="BD113" i="34" s="1"/>
  <c r="BD49" i="34" a="1"/>
  <c r="BD49" i="34" s="1"/>
  <c r="BD82" i="34" a="1"/>
  <c r="BD82" i="34" s="1"/>
  <c r="BD18" i="34" a="1"/>
  <c r="BD18" i="34" s="1"/>
  <c r="BD90" i="34" a="1"/>
  <c r="BD90" i="34" s="1"/>
  <c r="BD26" i="34" a="1"/>
  <c r="BD26" i="34" s="1"/>
  <c r="BD98" i="34" a="1"/>
  <c r="BD98" i="34" s="1"/>
  <c r="BD34" i="34" a="1"/>
  <c r="BD34" i="34" s="1"/>
  <c r="BD66" i="34" a="1"/>
  <c r="BD66" i="34" s="1"/>
  <c r="BD106" i="34" a="1"/>
  <c r="BD106" i="34" s="1"/>
  <c r="BD42" i="34" a="1"/>
  <c r="BD42" i="34" s="1"/>
  <c r="BD114" i="34" a="1"/>
  <c r="BD114" i="34" s="1"/>
  <c r="BD50" i="34" a="1"/>
  <c r="BD50" i="34" s="1"/>
  <c r="BD122" i="34" a="1"/>
  <c r="BD122" i="34" s="1"/>
  <c r="BD58" i="34" a="1"/>
  <c r="BD58" i="34" s="1"/>
  <c r="BD74" i="34" a="1"/>
  <c r="BD74" i="34" s="1"/>
  <c r="BD10" i="34" a="1"/>
  <c r="BD10" i="34" s="1"/>
  <c r="BD2" i="34" a="1"/>
  <c r="BD2" i="34" s="1"/>
  <c r="BD104" i="34" a="1"/>
  <c r="BD104" i="34" s="1"/>
  <c r="BD40" i="34" a="1"/>
  <c r="BD40" i="34" s="1"/>
  <c r="BD88" i="34" a="1"/>
  <c r="BD88" i="34" s="1"/>
  <c r="BD112" i="34" a="1"/>
  <c r="BD112" i="34" s="1"/>
  <c r="BD48" i="34" a="1"/>
  <c r="BD48" i="34" s="1"/>
  <c r="BD120" i="34" a="1"/>
  <c r="BD120" i="34" s="1"/>
  <c r="BD56" i="34" a="1"/>
  <c r="BD56" i="34" s="1"/>
  <c r="BD128" i="34" a="1"/>
  <c r="BD128" i="34" s="1"/>
  <c r="BD64" i="34" a="1"/>
  <c r="BD64" i="34" s="1"/>
  <c r="BD72" i="34" a="1"/>
  <c r="BD72" i="34" s="1"/>
  <c r="BD8" i="34" a="1"/>
  <c r="BD8" i="34" s="1"/>
  <c r="BD24" i="34" a="1"/>
  <c r="BD24" i="34" s="1"/>
  <c r="BD80" i="34" a="1"/>
  <c r="BD80" i="34" s="1"/>
  <c r="BD16" i="34" a="1"/>
  <c r="BD16" i="34" s="1"/>
  <c r="BD96" i="34" a="1"/>
  <c r="BD96" i="34" s="1"/>
  <c r="BD32" i="34" a="1"/>
  <c r="BD32" i="34" s="1"/>
  <c r="BD83" i="34" a="1"/>
  <c r="BD83" i="34" s="1"/>
  <c r="BD19" i="34" a="1"/>
  <c r="BD19" i="34" s="1"/>
  <c r="BD67" i="34" a="1"/>
  <c r="BD67" i="34" s="1"/>
  <c r="BD91" i="34" a="1"/>
  <c r="BD91" i="34" s="1"/>
  <c r="BD27" i="34" a="1"/>
  <c r="BD27" i="34" s="1"/>
  <c r="BD99" i="34" a="1"/>
  <c r="BD99" i="34" s="1"/>
  <c r="BD35" i="34" a="1"/>
  <c r="BD35" i="34" s="1"/>
  <c r="BD107" i="34" a="1"/>
  <c r="BD107" i="34" s="1"/>
  <c r="BD43" i="34" a="1"/>
  <c r="BD43" i="34" s="1"/>
  <c r="BD115" i="34" a="1"/>
  <c r="BD115" i="34" s="1"/>
  <c r="BD51" i="34" a="1"/>
  <c r="BD51" i="34" s="1"/>
  <c r="BD3" i="34" a="1"/>
  <c r="BD3" i="34" s="1"/>
  <c r="BD123" i="34" a="1"/>
  <c r="BD123" i="34" s="1"/>
  <c r="BD59" i="34" a="1"/>
  <c r="BD59" i="34" s="1"/>
  <c r="BD75" i="34" a="1"/>
  <c r="BD75" i="34" s="1"/>
  <c r="BD11" i="34" a="1"/>
  <c r="BD11" i="34" s="1"/>
  <c r="BD70" i="34" a="1"/>
  <c r="BD70" i="34" s="1"/>
  <c r="BD6" i="34" a="1"/>
  <c r="BD6" i="34" s="1"/>
  <c r="BD78" i="34" a="1"/>
  <c r="BD78" i="34" s="1"/>
  <c r="BD14" i="34" a="1"/>
  <c r="BD14" i="34" s="1"/>
  <c r="BD118" i="34" a="1"/>
  <c r="BD118" i="34" s="1"/>
  <c r="BD86" i="34" a="1"/>
  <c r="BD86" i="34" s="1"/>
  <c r="BD22" i="34" a="1"/>
  <c r="BD22" i="34" s="1"/>
  <c r="BD54" i="34" a="1"/>
  <c r="BD54" i="34" s="1"/>
  <c r="BD94" i="34" a="1"/>
  <c r="BD94" i="34" s="1"/>
  <c r="BD30" i="34" a="1"/>
  <c r="BD30" i="34" s="1"/>
  <c r="BD102" i="34" a="1"/>
  <c r="BD102" i="34" s="1"/>
  <c r="BD38" i="34" a="1"/>
  <c r="BD38" i="34" s="1"/>
  <c r="BD110" i="34" a="1"/>
  <c r="BD110" i="34" s="1"/>
  <c r="BD46" i="34" a="1"/>
  <c r="BD46" i="34" s="1"/>
  <c r="BD126" i="34" a="1"/>
  <c r="BD126" i="34" s="1"/>
  <c r="BD62" i="34" a="1"/>
  <c r="BD62" i="34" s="1"/>
  <c r="BD82" i="33" a="1"/>
  <c r="BD82" i="33" s="1"/>
  <c r="BD18" i="33" a="1"/>
  <c r="BD18" i="33" s="1"/>
  <c r="BD90" i="33" a="1"/>
  <c r="BD90" i="33" s="1"/>
  <c r="BD26" i="33" a="1"/>
  <c r="BD26" i="33" s="1"/>
  <c r="BD98" i="33" a="1"/>
  <c r="BD98" i="33" s="1"/>
  <c r="BD34" i="33" a="1"/>
  <c r="BD34" i="33" s="1"/>
  <c r="BD106" i="33" a="1"/>
  <c r="BD106" i="33" s="1"/>
  <c r="BD42" i="33" a="1"/>
  <c r="BD42" i="33" s="1"/>
  <c r="BD114" i="33" a="1"/>
  <c r="BD114" i="33" s="1"/>
  <c r="BD50" i="33" a="1"/>
  <c r="BD50" i="33" s="1"/>
  <c r="BD122" i="33" a="1"/>
  <c r="BD122" i="33" s="1"/>
  <c r="BD58" i="33" a="1"/>
  <c r="BD58" i="33" s="1"/>
  <c r="BD66" i="33" a="1"/>
  <c r="BD66" i="33" s="1"/>
  <c r="BD2" i="33" a="1"/>
  <c r="BD2" i="33" s="1"/>
  <c r="BD74" i="33" a="1"/>
  <c r="BD74" i="33" s="1"/>
  <c r="BD10" i="33" a="1"/>
  <c r="BD10" i="33" s="1"/>
  <c r="BD100" i="33" a="1"/>
  <c r="BD100" i="33" s="1"/>
  <c r="BD36" i="33" a="1"/>
  <c r="BD36" i="33" s="1"/>
  <c r="BD108" i="33" a="1"/>
  <c r="BD108" i="33" s="1"/>
  <c r="BD44" i="33" a="1"/>
  <c r="BD44" i="33" s="1"/>
  <c r="BD116" i="33" a="1"/>
  <c r="BD116" i="33" s="1"/>
  <c r="BD52" i="33" a="1"/>
  <c r="BD52" i="33" s="1"/>
  <c r="BD124" i="33" a="1"/>
  <c r="BD124" i="33" s="1"/>
  <c r="BD60" i="33" a="1"/>
  <c r="BD60" i="33" s="1"/>
  <c r="BD68" i="33" a="1"/>
  <c r="BD68" i="33" s="1"/>
  <c r="BD4" i="33" a="1"/>
  <c r="BD4" i="33" s="1"/>
  <c r="BD76" i="33" a="1"/>
  <c r="BD76" i="33" s="1"/>
  <c r="BD12" i="33" a="1"/>
  <c r="BD12" i="33" s="1"/>
  <c r="BD84" i="33" a="1"/>
  <c r="BD84" i="33" s="1"/>
  <c r="BD20" i="33" a="1"/>
  <c r="BD20" i="33" s="1"/>
  <c r="BD92" i="33" a="1"/>
  <c r="BD92" i="33" s="1"/>
  <c r="BD28" i="33" a="1"/>
  <c r="BD28" i="33" s="1"/>
  <c r="BD83" i="33" a="1"/>
  <c r="BD83" i="33" s="1"/>
  <c r="BD19" i="33" a="1"/>
  <c r="BD19" i="33" s="1"/>
  <c r="BD91" i="33" a="1"/>
  <c r="BD91" i="33" s="1"/>
  <c r="BD27" i="33" a="1"/>
  <c r="BD27" i="33" s="1"/>
  <c r="BD99" i="33" a="1"/>
  <c r="BD99" i="33" s="1"/>
  <c r="BD35" i="33" a="1"/>
  <c r="BD35" i="33" s="1"/>
  <c r="BD107" i="33" a="1"/>
  <c r="BD107" i="33" s="1"/>
  <c r="BD43" i="33" a="1"/>
  <c r="BD43" i="33" s="1"/>
  <c r="BD115" i="33" a="1"/>
  <c r="BD115" i="33" s="1"/>
  <c r="BD51" i="33" a="1"/>
  <c r="BD51" i="33" s="1"/>
  <c r="BD123" i="33" a="1"/>
  <c r="BD123" i="33" s="1"/>
  <c r="BD59" i="33" a="1"/>
  <c r="BD59" i="33" s="1"/>
  <c r="BD67" i="33" a="1"/>
  <c r="BD67" i="33" s="1"/>
  <c r="BD3" i="33" a="1"/>
  <c r="BD3" i="33" s="1"/>
  <c r="BD75" i="33" a="1"/>
  <c r="BD75" i="33" s="1"/>
  <c r="BD11" i="33" a="1"/>
  <c r="BD11" i="33" s="1"/>
  <c r="BD117" i="33" a="1"/>
  <c r="BD117" i="33" s="1"/>
  <c r="BD53" i="33" a="1"/>
  <c r="BD53" i="33" s="1"/>
  <c r="BD125" i="33" a="1"/>
  <c r="BD125" i="33" s="1"/>
  <c r="BD61" i="33" a="1"/>
  <c r="BD61" i="33" s="1"/>
  <c r="BD69" i="33" a="1"/>
  <c r="BD69" i="33" s="1"/>
  <c r="BD5" i="33" a="1"/>
  <c r="BD5" i="33" s="1"/>
  <c r="BD77" i="33" a="1"/>
  <c r="BD77" i="33" s="1"/>
  <c r="BD13" i="33" a="1"/>
  <c r="BD13" i="33" s="1"/>
  <c r="BD85" i="33" a="1"/>
  <c r="BD85" i="33" s="1"/>
  <c r="BD21" i="33" a="1"/>
  <c r="BD21" i="33" s="1"/>
  <c r="BD93" i="33" a="1"/>
  <c r="BD93" i="33" s="1"/>
  <c r="BD29" i="33" a="1"/>
  <c r="BD29" i="33" s="1"/>
  <c r="BD101" i="33" a="1"/>
  <c r="BD101" i="33" s="1"/>
  <c r="BD37" i="33" a="1"/>
  <c r="BD37" i="33" s="1"/>
  <c r="BD109" i="33" a="1"/>
  <c r="BD109" i="33" s="1"/>
  <c r="BD45" i="33" a="1"/>
  <c r="BD45" i="33" s="1"/>
  <c r="BD104" i="33" a="1"/>
  <c r="BD104" i="33" s="1"/>
  <c r="BD40" i="33" a="1"/>
  <c r="BD40" i="33" s="1"/>
  <c r="BD112" i="33" a="1"/>
  <c r="BD112" i="33" s="1"/>
  <c r="BD48" i="33" a="1"/>
  <c r="BD48" i="33" s="1"/>
  <c r="BD120" i="33" a="1"/>
  <c r="BD120" i="33" s="1"/>
  <c r="BD56" i="33" a="1"/>
  <c r="BD56" i="33" s="1"/>
  <c r="BD128" i="33" a="1"/>
  <c r="BD128" i="33" s="1"/>
  <c r="BD64" i="33" a="1"/>
  <c r="BD64" i="33" s="1"/>
  <c r="BD72" i="33" a="1"/>
  <c r="BD72" i="33" s="1"/>
  <c r="BD8" i="33" a="1"/>
  <c r="BD8" i="33" s="1"/>
  <c r="BD80" i="33" a="1"/>
  <c r="BD80" i="33" s="1"/>
  <c r="BD16" i="33" a="1"/>
  <c r="BD16" i="33" s="1"/>
  <c r="BD88" i="33" a="1"/>
  <c r="BD88" i="33" s="1"/>
  <c r="BD24" i="33" a="1"/>
  <c r="BD24" i="33" s="1"/>
  <c r="BD96" i="33" a="1"/>
  <c r="BD96" i="33" s="1"/>
  <c r="BD32" i="33" a="1"/>
  <c r="BD32" i="33" s="1"/>
  <c r="BD70" i="33" a="1"/>
  <c r="BD70" i="33" s="1"/>
  <c r="BD6" i="33" a="1"/>
  <c r="BD6" i="33" s="1"/>
  <c r="BD78" i="33" a="1"/>
  <c r="BD78" i="33" s="1"/>
  <c r="BD14" i="33" a="1"/>
  <c r="BD14" i="33" s="1"/>
  <c r="BD86" i="33" a="1"/>
  <c r="BD86" i="33" s="1"/>
  <c r="BD22" i="33" a="1"/>
  <c r="BD22" i="33" s="1"/>
  <c r="BD94" i="33" a="1"/>
  <c r="BD94" i="33" s="1"/>
  <c r="BD30" i="33" a="1"/>
  <c r="BD30" i="33" s="1"/>
  <c r="BD102" i="33" a="1"/>
  <c r="BD102" i="33" s="1"/>
  <c r="BD38" i="33" a="1"/>
  <c r="BD38" i="33" s="1"/>
  <c r="BD110" i="33" a="1"/>
  <c r="BD110" i="33" s="1"/>
  <c r="BD46" i="33" a="1"/>
  <c r="BD46" i="33" s="1"/>
  <c r="BD118" i="33" a="1"/>
  <c r="BD118" i="33" s="1"/>
  <c r="BD54" i="33" a="1"/>
  <c r="BD54" i="33" s="1"/>
  <c r="BD126" i="33" a="1"/>
  <c r="BD126" i="33" s="1"/>
  <c r="BD62" i="33" a="1"/>
  <c r="BD62" i="33" s="1"/>
  <c r="BD121" i="33" a="1"/>
  <c r="BD121" i="33" s="1"/>
  <c r="BD57" i="33" a="1"/>
  <c r="BD57" i="33" s="1"/>
  <c r="BD129" i="33" a="1"/>
  <c r="BD129" i="33" s="1"/>
  <c r="BD65" i="33" a="1"/>
  <c r="BD65" i="33" s="1"/>
  <c r="BD73" i="33" a="1"/>
  <c r="BD73" i="33" s="1"/>
  <c r="BD9" i="33" a="1"/>
  <c r="BD9" i="33" s="1"/>
  <c r="BD81" i="33" a="1"/>
  <c r="BD81" i="33" s="1"/>
  <c r="BD17" i="33" a="1"/>
  <c r="BD17" i="33" s="1"/>
  <c r="BD89" i="33" a="1"/>
  <c r="BD89" i="33" s="1"/>
  <c r="BD25" i="33" a="1"/>
  <c r="BD25" i="33" s="1"/>
  <c r="BD97" i="33" a="1"/>
  <c r="BD97" i="33" s="1"/>
  <c r="BD33" i="33" a="1"/>
  <c r="BD33" i="33" s="1"/>
  <c r="BD105" i="33" a="1"/>
  <c r="BD105" i="33" s="1"/>
  <c r="BD41" i="33" a="1"/>
  <c r="BD41" i="33" s="1"/>
  <c r="BD113" i="33" a="1"/>
  <c r="BD113" i="33" s="1"/>
  <c r="BD49" i="33" a="1"/>
  <c r="BD49" i="33" s="1"/>
  <c r="BD87" i="33" a="1"/>
  <c r="BD87" i="33" s="1"/>
  <c r="BD23" i="33" a="1"/>
  <c r="BD23" i="33" s="1"/>
  <c r="BD95" i="33" a="1"/>
  <c r="BD95" i="33" s="1"/>
  <c r="BD31" i="33" a="1"/>
  <c r="BD31" i="33" s="1"/>
  <c r="BD103" i="33" a="1"/>
  <c r="BD103" i="33" s="1"/>
  <c r="BD39" i="33" a="1"/>
  <c r="BD39" i="33" s="1"/>
  <c r="BD111" i="33" a="1"/>
  <c r="BD111" i="33" s="1"/>
  <c r="BD47" i="33" a="1"/>
  <c r="BD47" i="33" s="1"/>
  <c r="BD119" i="33" a="1"/>
  <c r="BD119" i="33" s="1"/>
  <c r="BD55" i="33" a="1"/>
  <c r="BD55" i="33" s="1"/>
  <c r="BD127" i="33" a="1"/>
  <c r="BD127" i="33" s="1"/>
  <c r="BD63" i="33" a="1"/>
  <c r="BD63" i="33" s="1"/>
  <c r="BD71" i="33" a="1"/>
  <c r="BD71" i="33" s="1"/>
  <c r="BD7" i="33" a="1"/>
  <c r="BD7" i="33" s="1"/>
  <c r="BD79" i="33" a="1"/>
  <c r="BD79" i="33" s="1"/>
  <c r="BD15" i="33" a="1"/>
  <c r="BD15" i="33" s="1"/>
  <c r="BD83" i="32" a="1"/>
  <c r="BD83" i="32" s="1"/>
  <c r="BD19" i="32" a="1"/>
  <c r="BD19" i="32" s="1"/>
  <c r="BD91" i="32" a="1"/>
  <c r="BD91" i="32" s="1"/>
  <c r="BD27" i="32" a="1"/>
  <c r="BD27" i="32" s="1"/>
  <c r="BD99" i="32" a="1"/>
  <c r="BD99" i="32" s="1"/>
  <c r="BD35" i="32" a="1"/>
  <c r="BD35" i="32" s="1"/>
  <c r="BD115" i="32" a="1"/>
  <c r="BD115" i="32" s="1"/>
  <c r="BD51" i="32" a="1"/>
  <c r="BD51" i="32" s="1"/>
  <c r="BD107" i="32" a="1"/>
  <c r="BD107" i="32" s="1"/>
  <c r="BD43" i="32" a="1"/>
  <c r="BD43" i="32" s="1"/>
  <c r="BD123" i="32" a="1"/>
  <c r="BD123" i="32" s="1"/>
  <c r="BD59" i="32" a="1"/>
  <c r="BD59" i="32" s="1"/>
  <c r="BD67" i="32" a="1"/>
  <c r="BD67" i="32" s="1"/>
  <c r="BD11" i="32" a="1"/>
  <c r="BD11" i="32" s="1"/>
  <c r="BD75" i="32" a="1"/>
  <c r="BD75" i="32" s="1"/>
  <c r="BD3" i="32" a="1"/>
  <c r="BD3" i="32" s="1"/>
  <c r="BD121" i="32" a="1"/>
  <c r="BD121" i="32" s="1"/>
  <c r="BD57" i="32" a="1"/>
  <c r="BD57" i="32" s="1"/>
  <c r="BD129" i="32" a="1"/>
  <c r="BD129" i="32" s="1"/>
  <c r="BD65" i="32" a="1"/>
  <c r="BD65" i="32" s="1"/>
  <c r="BD73" i="32" a="1"/>
  <c r="BD73" i="32" s="1"/>
  <c r="BD9" i="32" a="1"/>
  <c r="BD9" i="32" s="1"/>
  <c r="BD89" i="32" a="1"/>
  <c r="BD89" i="32" s="1"/>
  <c r="BD25" i="32" a="1"/>
  <c r="BD25" i="32" s="1"/>
  <c r="BD81" i="32" a="1"/>
  <c r="BD81" i="32" s="1"/>
  <c r="BD17" i="32" a="1"/>
  <c r="BD17" i="32" s="1"/>
  <c r="BD97" i="32" a="1"/>
  <c r="BD97" i="32" s="1"/>
  <c r="BD33" i="32" a="1"/>
  <c r="BD33" i="32" s="1"/>
  <c r="BD105" i="32" a="1"/>
  <c r="BD105" i="32" s="1"/>
  <c r="BD41" i="32" a="1"/>
  <c r="BD41" i="32" s="1"/>
  <c r="BD113" i="32" a="1"/>
  <c r="BD113" i="32" s="1"/>
  <c r="BD49" i="32" a="1"/>
  <c r="BD49" i="32" s="1"/>
  <c r="BD70" i="32" a="1"/>
  <c r="BD70" i="32" s="1"/>
  <c r="BD6" i="32" a="1"/>
  <c r="BD6" i="32" s="1"/>
  <c r="BD78" i="32" a="1"/>
  <c r="BD78" i="32" s="1"/>
  <c r="BD14" i="32" a="1"/>
  <c r="BD14" i="32" s="1"/>
  <c r="BD86" i="32" a="1"/>
  <c r="BD86" i="32" s="1"/>
  <c r="BD22" i="32" a="1"/>
  <c r="BD22" i="32" s="1"/>
  <c r="BD102" i="32" a="1"/>
  <c r="BD102" i="32" s="1"/>
  <c r="BD38" i="32" a="1"/>
  <c r="BD38" i="32" s="1"/>
  <c r="BD94" i="32" a="1"/>
  <c r="BD94" i="32" s="1"/>
  <c r="BD30" i="32" a="1"/>
  <c r="BD30" i="32" s="1"/>
  <c r="BD110" i="32" a="1"/>
  <c r="BD110" i="32" s="1"/>
  <c r="BD46" i="32" a="1"/>
  <c r="BD46" i="32" s="1"/>
  <c r="BD118" i="32" a="1"/>
  <c r="BD118" i="32" s="1"/>
  <c r="BD54" i="32" a="1"/>
  <c r="BD54" i="32" s="1"/>
  <c r="BD62" i="32" a="1"/>
  <c r="BD62" i="32" s="1"/>
  <c r="BD126" i="32" a="1"/>
  <c r="BD126" i="32" s="1"/>
  <c r="BD82" i="32" a="1"/>
  <c r="BD82" i="32" s="1"/>
  <c r="BD18" i="32" a="1"/>
  <c r="BD18" i="32" s="1"/>
  <c r="BD90" i="32" a="1"/>
  <c r="BD90" i="32" s="1"/>
  <c r="BD26" i="32" a="1"/>
  <c r="BD26" i="32" s="1"/>
  <c r="BD98" i="32" a="1"/>
  <c r="BD98" i="32" s="1"/>
  <c r="BD34" i="32" a="1"/>
  <c r="BD34" i="32" s="1"/>
  <c r="BD114" i="32" a="1"/>
  <c r="BD114" i="32" s="1"/>
  <c r="BD50" i="32" a="1"/>
  <c r="BD50" i="32" s="1"/>
  <c r="BD106" i="32" a="1"/>
  <c r="BD106" i="32" s="1"/>
  <c r="BD42" i="32" a="1"/>
  <c r="BD42" i="32" s="1"/>
  <c r="BD122" i="32" a="1"/>
  <c r="BD122" i="32" s="1"/>
  <c r="BD58" i="32" a="1"/>
  <c r="BD58" i="32" s="1"/>
  <c r="BD66" i="32" a="1"/>
  <c r="BD66" i="32" s="1"/>
  <c r="BD10" i="32" a="1"/>
  <c r="BD10" i="32" s="1"/>
  <c r="BD2" i="32" a="1"/>
  <c r="BD2" i="32" s="1"/>
  <c r="BD74" i="32" a="1"/>
  <c r="BD74" i="32" s="1"/>
  <c r="BD100" i="32" a="1"/>
  <c r="BD100" i="32" s="1"/>
  <c r="BD36" i="32" a="1"/>
  <c r="BD36" i="32" s="1"/>
  <c r="BD108" i="32" a="1"/>
  <c r="BD108" i="32" s="1"/>
  <c r="BD44" i="32" a="1"/>
  <c r="BD44" i="32" s="1"/>
  <c r="BD116" i="32" a="1"/>
  <c r="BD116" i="32" s="1"/>
  <c r="BD52" i="32" a="1"/>
  <c r="BD52" i="32" s="1"/>
  <c r="BD68" i="32" a="1"/>
  <c r="BD68" i="32" s="1"/>
  <c r="BD124" i="32" a="1"/>
  <c r="BD124" i="32" s="1"/>
  <c r="BD60" i="32" a="1"/>
  <c r="BD60" i="32" s="1"/>
  <c r="BD76" i="32" a="1"/>
  <c r="BD76" i="32" s="1"/>
  <c r="BD12" i="32" a="1"/>
  <c r="BD12" i="32" s="1"/>
  <c r="BD84" i="32" a="1"/>
  <c r="BD84" i="32" s="1"/>
  <c r="BD20" i="32" a="1"/>
  <c r="BD20" i="32" s="1"/>
  <c r="BD28" i="32" a="1"/>
  <c r="BD28" i="32" s="1"/>
  <c r="BD92" i="32" a="1"/>
  <c r="BD92" i="32" s="1"/>
  <c r="BD4" i="32" a="1"/>
  <c r="BD4" i="32" s="1"/>
  <c r="BD87" i="32" a="1"/>
  <c r="BD87" i="32" s="1"/>
  <c r="BD23" i="32" a="1"/>
  <c r="BD23" i="32" s="1"/>
  <c r="BD95" i="32" a="1"/>
  <c r="BD95" i="32" s="1"/>
  <c r="BD31" i="32" a="1"/>
  <c r="BD31" i="32" s="1"/>
  <c r="BD103" i="32" a="1"/>
  <c r="BD103" i="32" s="1"/>
  <c r="BD39" i="32" a="1"/>
  <c r="BD39" i="32" s="1"/>
  <c r="BD55" i="32" a="1"/>
  <c r="BD55" i="32" s="1"/>
  <c r="BD111" i="32" a="1"/>
  <c r="BD111" i="32" s="1"/>
  <c r="BD47" i="32" a="1"/>
  <c r="BD47" i="32" s="1"/>
  <c r="BD127" i="32" a="1"/>
  <c r="BD127" i="32" s="1"/>
  <c r="BD63" i="32" a="1"/>
  <c r="BD63" i="32" s="1"/>
  <c r="BD71" i="32" a="1"/>
  <c r="BD71" i="32" s="1"/>
  <c r="BD79" i="32" a="1"/>
  <c r="BD79" i="32" s="1"/>
  <c r="BD7" i="32" a="1"/>
  <c r="BD7" i="32" s="1"/>
  <c r="BD119" i="32" a="1"/>
  <c r="BD119" i="32" s="1"/>
  <c r="BD15" i="32" a="1"/>
  <c r="BD15" i="32" s="1"/>
  <c r="BD104" i="32" a="1"/>
  <c r="BD104" i="32" s="1"/>
  <c r="BD40" i="32" a="1"/>
  <c r="BD40" i="32" s="1"/>
  <c r="BD112" i="32" a="1"/>
  <c r="BD112" i="32" s="1"/>
  <c r="BD48" i="32" a="1"/>
  <c r="BD48" i="32" s="1"/>
  <c r="BD120" i="32" a="1"/>
  <c r="BD120" i="32" s="1"/>
  <c r="BD56" i="32" a="1"/>
  <c r="BD56" i="32" s="1"/>
  <c r="BD72" i="32" a="1"/>
  <c r="BD72" i="32" s="1"/>
  <c r="BD128" i="32" a="1"/>
  <c r="BD128" i="32" s="1"/>
  <c r="BD64" i="32" a="1"/>
  <c r="BD64" i="32" s="1"/>
  <c r="BD80" i="32" a="1"/>
  <c r="BD80" i="32" s="1"/>
  <c r="BD16" i="32" a="1"/>
  <c r="BD16" i="32" s="1"/>
  <c r="BD88" i="32" a="1"/>
  <c r="BD88" i="32" s="1"/>
  <c r="BD24" i="32" a="1"/>
  <c r="BD24" i="32" s="1"/>
  <c r="BD96" i="32" a="1"/>
  <c r="BD96" i="32" s="1"/>
  <c r="BD8" i="32" a="1"/>
  <c r="BD8" i="32" s="1"/>
  <c r="BD32" i="32" a="1"/>
  <c r="BD32" i="32" s="1"/>
  <c r="BD117" i="32" a="1"/>
  <c r="BD117" i="32" s="1"/>
  <c r="BD53" i="32" a="1"/>
  <c r="BD53" i="32" s="1"/>
  <c r="BD125" i="32" a="1"/>
  <c r="BD125" i="32" s="1"/>
  <c r="BD61" i="32" a="1"/>
  <c r="BD61" i="32" s="1"/>
  <c r="BD69" i="32" a="1"/>
  <c r="BD69" i="32" s="1"/>
  <c r="BD5" i="32" a="1"/>
  <c r="BD5" i="32" s="1"/>
  <c r="BD85" i="32" a="1"/>
  <c r="BD85" i="32" s="1"/>
  <c r="BD21" i="32" a="1"/>
  <c r="BD21" i="32" s="1"/>
  <c r="BD77" i="32" a="1"/>
  <c r="BD77" i="32" s="1"/>
  <c r="BD13" i="32" a="1"/>
  <c r="BD13" i="32" s="1"/>
  <c r="BD93" i="32" a="1"/>
  <c r="BD93" i="32" s="1"/>
  <c r="BD29" i="32" a="1"/>
  <c r="BD29" i="32" s="1"/>
  <c r="BD101" i="32" a="1"/>
  <c r="BD101" i="32" s="1"/>
  <c r="BD37" i="32" a="1"/>
  <c r="BD37" i="32" s="1"/>
  <c r="BD45" i="32" a="1"/>
  <c r="BD45" i="32" s="1"/>
  <c r="BD109" i="32" a="1"/>
  <c r="BD109" i="32" s="1"/>
  <c r="BD83" i="31" a="1"/>
  <c r="BD83" i="31" s="1"/>
  <c r="BD19" i="31" a="1"/>
  <c r="BD19" i="31" s="1"/>
  <c r="BD91" i="31" a="1"/>
  <c r="BD91" i="31" s="1"/>
  <c r="BD27" i="31" a="1"/>
  <c r="BD27" i="31" s="1"/>
  <c r="BD99" i="31" a="1"/>
  <c r="BD99" i="31" s="1"/>
  <c r="BD35" i="31" a="1"/>
  <c r="BD35" i="31" s="1"/>
  <c r="BD67" i="31" a="1"/>
  <c r="BD67" i="31" s="1"/>
  <c r="BD3" i="31" a="1"/>
  <c r="BD3" i="31" s="1"/>
  <c r="BD107" i="31" a="1"/>
  <c r="BD107" i="31" s="1"/>
  <c r="BD43" i="31" a="1"/>
  <c r="BD43" i="31" s="1"/>
  <c r="BD115" i="31" a="1"/>
  <c r="BD115" i="31" s="1"/>
  <c r="BD51" i="31" a="1"/>
  <c r="BD51" i="31" s="1"/>
  <c r="BD123" i="31" a="1"/>
  <c r="BD123" i="31" s="1"/>
  <c r="BD59" i="31" a="1"/>
  <c r="BD59" i="31" s="1"/>
  <c r="BD75" i="31" a="1"/>
  <c r="BD75" i="31" s="1"/>
  <c r="BD11" i="31" a="1"/>
  <c r="BD11" i="31" s="1"/>
  <c r="BD87" i="31" a="1"/>
  <c r="BD87" i="31" s="1"/>
  <c r="BD23" i="31" a="1"/>
  <c r="BD23" i="31" s="1"/>
  <c r="BD95" i="31" a="1"/>
  <c r="BD95" i="31" s="1"/>
  <c r="BD31" i="31" a="1"/>
  <c r="BD31" i="31" s="1"/>
  <c r="BD7" i="31" a="1"/>
  <c r="BD7" i="31" s="1"/>
  <c r="BD103" i="31" a="1"/>
  <c r="BD103" i="31" s="1"/>
  <c r="BD39" i="31" a="1"/>
  <c r="BD39" i="31" s="1"/>
  <c r="BD111" i="31" a="1"/>
  <c r="BD111" i="31" s="1"/>
  <c r="BD47" i="31" a="1"/>
  <c r="BD47" i="31" s="1"/>
  <c r="BD119" i="31" a="1"/>
  <c r="BD119" i="31" s="1"/>
  <c r="BD55" i="31" a="1"/>
  <c r="BD55" i="31" s="1"/>
  <c r="BD127" i="31" a="1"/>
  <c r="BD127" i="31" s="1"/>
  <c r="BD63" i="31" a="1"/>
  <c r="BD63" i="31" s="1"/>
  <c r="BD71" i="31" a="1"/>
  <c r="BD71" i="31" s="1"/>
  <c r="BD79" i="31" a="1"/>
  <c r="BD79" i="31" s="1"/>
  <c r="BD15" i="31" a="1"/>
  <c r="BD15" i="31" s="1"/>
  <c r="BD104" i="31" a="1"/>
  <c r="BD104" i="31" s="1"/>
  <c r="BD40" i="31" a="1"/>
  <c r="BD40" i="31" s="1"/>
  <c r="BD112" i="31" a="1"/>
  <c r="BD112" i="31" s="1"/>
  <c r="BD48" i="31" a="1"/>
  <c r="BD48" i="31" s="1"/>
  <c r="BD88" i="31" a="1"/>
  <c r="BD88" i="31" s="1"/>
  <c r="BD120" i="31" a="1"/>
  <c r="BD120" i="31" s="1"/>
  <c r="BD56" i="31" a="1"/>
  <c r="BD56" i="31" s="1"/>
  <c r="BD24" i="31" a="1"/>
  <c r="BD24" i="31" s="1"/>
  <c r="BD128" i="31" a="1"/>
  <c r="BD128" i="31" s="1"/>
  <c r="BD64" i="31" a="1"/>
  <c r="BD64" i="31" s="1"/>
  <c r="BD72" i="31" a="1"/>
  <c r="BD72" i="31" s="1"/>
  <c r="BD8" i="31" a="1"/>
  <c r="BD8" i="31" s="1"/>
  <c r="BD80" i="31" a="1"/>
  <c r="BD80" i="31" s="1"/>
  <c r="BD16" i="31" a="1"/>
  <c r="BD16" i="31" s="1"/>
  <c r="BD96" i="31" a="1"/>
  <c r="BD96" i="31" s="1"/>
  <c r="BD32" i="31" a="1"/>
  <c r="BD32" i="31" s="1"/>
  <c r="BD100" i="31" a="1"/>
  <c r="BD100" i="31" s="1"/>
  <c r="BD36" i="31" a="1"/>
  <c r="BD36" i="31" s="1"/>
  <c r="BD84" i="31" a="1"/>
  <c r="BD84" i="31" s="1"/>
  <c r="BD108" i="31" a="1"/>
  <c r="BD108" i="31" s="1"/>
  <c r="BD44" i="31" a="1"/>
  <c r="BD44" i="31" s="1"/>
  <c r="BD116" i="31" a="1"/>
  <c r="BD116" i="31" s="1"/>
  <c r="BD52" i="31" a="1"/>
  <c r="BD52" i="31" s="1"/>
  <c r="BD124" i="31" a="1"/>
  <c r="BD124" i="31" s="1"/>
  <c r="BD60" i="31" a="1"/>
  <c r="BD60" i="31" s="1"/>
  <c r="BD68" i="31" a="1"/>
  <c r="BD68" i="31" s="1"/>
  <c r="BD4" i="31" a="1"/>
  <c r="BD4" i="31" s="1"/>
  <c r="BD76" i="31" a="1"/>
  <c r="BD76" i="31" s="1"/>
  <c r="BD12" i="31" a="1"/>
  <c r="BD12" i="31" s="1"/>
  <c r="BD20" i="31" a="1"/>
  <c r="BD20" i="31" s="1"/>
  <c r="BD92" i="31" a="1"/>
  <c r="BD92" i="31" s="1"/>
  <c r="BD28" i="31" a="1"/>
  <c r="BD28" i="31" s="1"/>
  <c r="BD121" i="31" a="1"/>
  <c r="BD121" i="31" s="1"/>
  <c r="BD57" i="31" a="1"/>
  <c r="BD57" i="31" s="1"/>
  <c r="BD129" i="31" a="1"/>
  <c r="BD129" i="31" s="1"/>
  <c r="BD65" i="31" a="1"/>
  <c r="BD65" i="31" s="1"/>
  <c r="BD73" i="31" a="1"/>
  <c r="BD73" i="31" s="1"/>
  <c r="BD9" i="31" a="1"/>
  <c r="BD9" i="31" s="1"/>
  <c r="BD41" i="31" a="1"/>
  <c r="BD41" i="31" s="1"/>
  <c r="BD81" i="31" a="1"/>
  <c r="BD81" i="31" s="1"/>
  <c r="BD17" i="31" a="1"/>
  <c r="BD17" i="31" s="1"/>
  <c r="BD89" i="31" a="1"/>
  <c r="BD89" i="31" s="1"/>
  <c r="BD25" i="31" a="1"/>
  <c r="BD25" i="31" s="1"/>
  <c r="BD97" i="31" a="1"/>
  <c r="BD97" i="31" s="1"/>
  <c r="BD33" i="31" a="1"/>
  <c r="BD33" i="31" s="1"/>
  <c r="BD105" i="31" a="1"/>
  <c r="BD105" i="31" s="1"/>
  <c r="BD113" i="31" a="1"/>
  <c r="BD113" i="31" s="1"/>
  <c r="BD49" i="31" a="1"/>
  <c r="BD49" i="31" s="1"/>
  <c r="BD70" i="31" a="1"/>
  <c r="BD70" i="31" s="1"/>
  <c r="BD6" i="31" a="1"/>
  <c r="BD6" i="31" s="1"/>
  <c r="BD118" i="31" a="1"/>
  <c r="BD118" i="31" s="1"/>
  <c r="BD78" i="31" a="1"/>
  <c r="BD78" i="31" s="1"/>
  <c r="BD14" i="31" a="1"/>
  <c r="BD14" i="31" s="1"/>
  <c r="BD86" i="31" a="1"/>
  <c r="BD86" i="31" s="1"/>
  <c r="BD22" i="31" a="1"/>
  <c r="BD22" i="31" s="1"/>
  <c r="BD54" i="31" a="1"/>
  <c r="BD54" i="31" s="1"/>
  <c r="BD94" i="31" a="1"/>
  <c r="BD94" i="31" s="1"/>
  <c r="BD30" i="31" a="1"/>
  <c r="BD30" i="31" s="1"/>
  <c r="BD102" i="31" a="1"/>
  <c r="BD102" i="31" s="1"/>
  <c r="BD38" i="31" a="1"/>
  <c r="BD38" i="31" s="1"/>
  <c r="BD110" i="31" a="1"/>
  <c r="BD110" i="31" s="1"/>
  <c r="BD46" i="31" a="1"/>
  <c r="BD46" i="31" s="1"/>
  <c r="BD126" i="31" a="1"/>
  <c r="BD126" i="31" s="1"/>
  <c r="BD62" i="31" a="1"/>
  <c r="BD62" i="31" s="1"/>
  <c r="BD82" i="31" a="1"/>
  <c r="BD82" i="31" s="1"/>
  <c r="BD18" i="31" a="1"/>
  <c r="BD18" i="31" s="1"/>
  <c r="BD66" i="31" a="1"/>
  <c r="BD66" i="31" s="1"/>
  <c r="BD2" i="31" a="1"/>
  <c r="BD2" i="31" s="1"/>
  <c r="BD90" i="31" a="1"/>
  <c r="BD90" i="31" s="1"/>
  <c r="BD26" i="31" a="1"/>
  <c r="BD26" i="31" s="1"/>
  <c r="BD98" i="31" a="1"/>
  <c r="BD98" i="31" s="1"/>
  <c r="BD34" i="31" a="1"/>
  <c r="BD34" i="31" s="1"/>
  <c r="BD106" i="31" a="1"/>
  <c r="BD106" i="31" s="1"/>
  <c r="BD42" i="31" a="1"/>
  <c r="BD42" i="31" s="1"/>
  <c r="BD114" i="31" a="1"/>
  <c r="BD114" i="31" s="1"/>
  <c r="BD50" i="31" a="1"/>
  <c r="BD50" i="31" s="1"/>
  <c r="BD122" i="31" a="1"/>
  <c r="BD122" i="31" s="1"/>
  <c r="BD58" i="31" a="1"/>
  <c r="BD58" i="31" s="1"/>
  <c r="BD74" i="31" a="1"/>
  <c r="BD74" i="31" s="1"/>
  <c r="BD10" i="31" a="1"/>
  <c r="BD10" i="31" s="1"/>
  <c r="BD117" i="31" a="1"/>
  <c r="BD117" i="31" s="1"/>
  <c r="BD53" i="31" a="1"/>
  <c r="BD53" i="31" s="1"/>
  <c r="BD125" i="31" a="1"/>
  <c r="BD125" i="31" s="1"/>
  <c r="BD61" i="31" a="1"/>
  <c r="BD61" i="31" s="1"/>
  <c r="BD101" i="31" a="1"/>
  <c r="BD101" i="31" s="1"/>
  <c r="BD37" i="31" a="1"/>
  <c r="BD37" i="31" s="1"/>
  <c r="BD69" i="31" a="1"/>
  <c r="BD69" i="31" s="1"/>
  <c r="BD5" i="31" a="1"/>
  <c r="BD5" i="31" s="1"/>
  <c r="BD77" i="31" a="1"/>
  <c r="BD77" i="31" s="1"/>
  <c r="BD13" i="31" a="1"/>
  <c r="BD13" i="31" s="1"/>
  <c r="BD85" i="31" a="1"/>
  <c r="BD85" i="31" s="1"/>
  <c r="BD21" i="31" a="1"/>
  <c r="BD21" i="31" s="1"/>
  <c r="BD93" i="31" a="1"/>
  <c r="BD93" i="31" s="1"/>
  <c r="BD29" i="31" a="1"/>
  <c r="BD29" i="31" s="1"/>
  <c r="BD109" i="31" a="1"/>
  <c r="BD109" i="31" s="1"/>
  <c r="BD45" i="31" a="1"/>
  <c r="BD45" i="31" s="1"/>
  <c r="BD117" i="30" a="1"/>
  <c r="BD117" i="30" s="1"/>
  <c r="BD53" i="30" a="1"/>
  <c r="BD53" i="30" s="1"/>
  <c r="BD125" i="30" a="1"/>
  <c r="BD125" i="30" s="1"/>
  <c r="BD61" i="30" a="1"/>
  <c r="BD61" i="30" s="1"/>
  <c r="BD69" i="30" a="1"/>
  <c r="BD69" i="30" s="1"/>
  <c r="BD5" i="30" a="1"/>
  <c r="BD5" i="30" s="1"/>
  <c r="BD85" i="30" a="1"/>
  <c r="BD85" i="30" s="1"/>
  <c r="BD77" i="30" a="1"/>
  <c r="BD77" i="30" s="1"/>
  <c r="BD13" i="30" a="1"/>
  <c r="BD13" i="30" s="1"/>
  <c r="BD21" i="30" a="1"/>
  <c r="BD21" i="30" s="1"/>
  <c r="BD93" i="30" a="1"/>
  <c r="BD93" i="30" s="1"/>
  <c r="BD29" i="30" a="1"/>
  <c r="BD29" i="30" s="1"/>
  <c r="BD109" i="30" a="1"/>
  <c r="BD109" i="30" s="1"/>
  <c r="BD45" i="30" a="1"/>
  <c r="BD45" i="30" s="1"/>
  <c r="BD101" i="30" a="1"/>
  <c r="BD101" i="30" s="1"/>
  <c r="BD37" i="30" a="1"/>
  <c r="BD37" i="30" s="1"/>
  <c r="BD82" i="30" a="1"/>
  <c r="BD82" i="30" s="1"/>
  <c r="BD18" i="30" a="1"/>
  <c r="BD18" i="30" s="1"/>
  <c r="BD90" i="30" a="1"/>
  <c r="BD90" i="30" s="1"/>
  <c r="BD26" i="30" a="1"/>
  <c r="BD26" i="30" s="1"/>
  <c r="BD50" i="30" a="1"/>
  <c r="BD50" i="30" s="1"/>
  <c r="BD98" i="30" a="1"/>
  <c r="BD98" i="30" s="1"/>
  <c r="BD34" i="30" a="1"/>
  <c r="BD34" i="30" s="1"/>
  <c r="BD114" i="30" a="1"/>
  <c r="BD114" i="30" s="1"/>
  <c r="BD106" i="30" a="1"/>
  <c r="BD106" i="30" s="1"/>
  <c r="BD42" i="30" a="1"/>
  <c r="BD42" i="30" s="1"/>
  <c r="BD122" i="30" a="1"/>
  <c r="BD122" i="30" s="1"/>
  <c r="BD58" i="30" a="1"/>
  <c r="BD58" i="30" s="1"/>
  <c r="BD74" i="30" a="1"/>
  <c r="BD74" i="30" s="1"/>
  <c r="BD66" i="30" a="1"/>
  <c r="BD66" i="30" s="1"/>
  <c r="BD2" i="30" a="1"/>
  <c r="BD2" i="30" s="1"/>
  <c r="BD10" i="30" a="1"/>
  <c r="BD10" i="30" s="1"/>
  <c r="BD104" i="30" a="1"/>
  <c r="BD104" i="30" s="1"/>
  <c r="BD40" i="30" a="1"/>
  <c r="BD40" i="30" s="1"/>
  <c r="BD112" i="30" a="1"/>
  <c r="BD112" i="30" s="1"/>
  <c r="BD48" i="30" a="1"/>
  <c r="BD48" i="30" s="1"/>
  <c r="BD72" i="30" a="1"/>
  <c r="BD72" i="30" s="1"/>
  <c r="BD120" i="30" a="1"/>
  <c r="BD120" i="30" s="1"/>
  <c r="BD56" i="30" a="1"/>
  <c r="BD56" i="30" s="1"/>
  <c r="BD8" i="30" a="1"/>
  <c r="BD8" i="30" s="1"/>
  <c r="BD128" i="30" a="1"/>
  <c r="BD128" i="30" s="1"/>
  <c r="BD64" i="30" a="1"/>
  <c r="BD64" i="30" s="1"/>
  <c r="BD80" i="30" a="1"/>
  <c r="BD80" i="30" s="1"/>
  <c r="BD16" i="30" a="1"/>
  <c r="BD16" i="30" s="1"/>
  <c r="BD32" i="30" a="1"/>
  <c r="BD32" i="30" s="1"/>
  <c r="BD88" i="30" a="1"/>
  <c r="BD88" i="30" s="1"/>
  <c r="BD24" i="30" a="1"/>
  <c r="BD24" i="30" s="1"/>
  <c r="BD96" i="30" a="1"/>
  <c r="BD96" i="30" s="1"/>
  <c r="BD70" i="30" a="1"/>
  <c r="BD70" i="30" s="1"/>
  <c r="BD6" i="30" a="1"/>
  <c r="BD6" i="30" s="1"/>
  <c r="BD78" i="30" a="1"/>
  <c r="BD78" i="30" s="1"/>
  <c r="BD14" i="30" a="1"/>
  <c r="BD14" i="30" s="1"/>
  <c r="BD86" i="30" a="1"/>
  <c r="BD86" i="30" s="1"/>
  <c r="BD22" i="30" a="1"/>
  <c r="BD22" i="30" s="1"/>
  <c r="BD102" i="30" a="1"/>
  <c r="BD102" i="30" s="1"/>
  <c r="BD38" i="30" a="1"/>
  <c r="BD38" i="30" s="1"/>
  <c r="BD94" i="30" a="1"/>
  <c r="BD94" i="30" s="1"/>
  <c r="BD30" i="30" a="1"/>
  <c r="BD30" i="30" s="1"/>
  <c r="BD110" i="30" a="1"/>
  <c r="BD110" i="30" s="1"/>
  <c r="BD46" i="30" a="1"/>
  <c r="BD46" i="30" s="1"/>
  <c r="BD62" i="30" a="1"/>
  <c r="BD62" i="30" s="1"/>
  <c r="BD118" i="30" a="1"/>
  <c r="BD118" i="30" s="1"/>
  <c r="BD54" i="30" a="1"/>
  <c r="BD54" i="30" s="1"/>
  <c r="BD126" i="30" a="1"/>
  <c r="BD126" i="30" s="1"/>
  <c r="BD83" i="30" a="1"/>
  <c r="BD83" i="30" s="1"/>
  <c r="BD19" i="30" a="1"/>
  <c r="BD19" i="30" s="1"/>
  <c r="BD91" i="30" a="1"/>
  <c r="BD91" i="30" s="1"/>
  <c r="BD27" i="30" a="1"/>
  <c r="BD27" i="30" s="1"/>
  <c r="BD115" i="30" a="1"/>
  <c r="BD115" i="30" s="1"/>
  <c r="BD99" i="30" a="1"/>
  <c r="BD99" i="30" s="1"/>
  <c r="BD35" i="30" a="1"/>
  <c r="BD35" i="30" s="1"/>
  <c r="BD51" i="30" a="1"/>
  <c r="BD51" i="30" s="1"/>
  <c r="BD107" i="30" a="1"/>
  <c r="BD107" i="30" s="1"/>
  <c r="BD43" i="30" a="1"/>
  <c r="BD43" i="30" s="1"/>
  <c r="BD123" i="30" a="1"/>
  <c r="BD123" i="30" s="1"/>
  <c r="BD59" i="30" a="1"/>
  <c r="BD59" i="30" s="1"/>
  <c r="BD11" i="30" a="1"/>
  <c r="BD11" i="30" s="1"/>
  <c r="BD67" i="30" a="1"/>
  <c r="BD67" i="30" s="1"/>
  <c r="BD3" i="30" a="1"/>
  <c r="BD3" i="30" s="1"/>
  <c r="BD75" i="30" a="1"/>
  <c r="BD75" i="30" s="1"/>
  <c r="BD121" i="30" a="1"/>
  <c r="BD121" i="30" s="1"/>
  <c r="BD57" i="30" a="1"/>
  <c r="BD57" i="30" s="1"/>
  <c r="BD129" i="30" a="1"/>
  <c r="BD129" i="30" s="1"/>
  <c r="BD65" i="30" a="1"/>
  <c r="BD65" i="30" s="1"/>
  <c r="BD89" i="30" a="1"/>
  <c r="BD89" i="30" s="1"/>
  <c r="BD73" i="30" a="1"/>
  <c r="BD73" i="30" s="1"/>
  <c r="BD9" i="30" a="1"/>
  <c r="BD9" i="30" s="1"/>
  <c r="BD25" i="30" a="1"/>
  <c r="BD25" i="30" s="1"/>
  <c r="BD81" i="30" a="1"/>
  <c r="BD81" i="30" s="1"/>
  <c r="BD17" i="30" a="1"/>
  <c r="BD17" i="30" s="1"/>
  <c r="BD97" i="30" a="1"/>
  <c r="BD97" i="30" s="1"/>
  <c r="BD33" i="30" a="1"/>
  <c r="BD33" i="30" s="1"/>
  <c r="BD113" i="30" a="1"/>
  <c r="BD113" i="30" s="1"/>
  <c r="BD49" i="30" a="1"/>
  <c r="BD49" i="30" s="1"/>
  <c r="BD105" i="30" a="1"/>
  <c r="BD105" i="30" s="1"/>
  <c r="BD41" i="30" a="1"/>
  <c r="BD41" i="30" s="1"/>
  <c r="BD100" i="30" a="1"/>
  <c r="BD100" i="30" s="1"/>
  <c r="BD36" i="30" a="1"/>
  <c r="BD36" i="30" s="1"/>
  <c r="BD108" i="30" a="1"/>
  <c r="BD108" i="30" s="1"/>
  <c r="BD44" i="30" a="1"/>
  <c r="BD44" i="30" s="1"/>
  <c r="BD116" i="30" a="1"/>
  <c r="BD116" i="30" s="1"/>
  <c r="BD52" i="30" a="1"/>
  <c r="BD52" i="30" s="1"/>
  <c r="BD124" i="30" a="1"/>
  <c r="BD124" i="30" s="1"/>
  <c r="BD60" i="30" a="1"/>
  <c r="BD60" i="30" s="1"/>
  <c r="BD68" i="30" a="1"/>
  <c r="BD68" i="30" s="1"/>
  <c r="BD4" i="30" a="1"/>
  <c r="BD4" i="30" s="1"/>
  <c r="BD76" i="30" a="1"/>
  <c r="BD76" i="30" s="1"/>
  <c r="BD12" i="30" a="1"/>
  <c r="BD12" i="30" s="1"/>
  <c r="BD92" i="30" a="1"/>
  <c r="BD92" i="30" s="1"/>
  <c r="BD84" i="30" a="1"/>
  <c r="BD84" i="30" s="1"/>
  <c r="BD20" i="30" a="1"/>
  <c r="BD20" i="30" s="1"/>
  <c r="BD28" i="30" a="1"/>
  <c r="BD28" i="30" s="1"/>
  <c r="BD87" i="30" a="1"/>
  <c r="BD87" i="30" s="1"/>
  <c r="BD23" i="30" a="1"/>
  <c r="BD23" i="30" s="1"/>
  <c r="BD119" i="30" a="1"/>
  <c r="BD119" i="30" s="1"/>
  <c r="BD95" i="30" a="1"/>
  <c r="BD95" i="30" s="1"/>
  <c r="BD31" i="30" a="1"/>
  <c r="BD31" i="30" s="1"/>
  <c r="BD55" i="30" a="1"/>
  <c r="BD55" i="30" s="1"/>
  <c r="BD103" i="30" a="1"/>
  <c r="BD103" i="30" s="1"/>
  <c r="BD39" i="30" a="1"/>
  <c r="BD39" i="30" s="1"/>
  <c r="BD111" i="30" a="1"/>
  <c r="BD111" i="30" s="1"/>
  <c r="BD47" i="30" a="1"/>
  <c r="BD47" i="30" s="1"/>
  <c r="BD127" i="30" a="1"/>
  <c r="BD127" i="30" s="1"/>
  <c r="BD63" i="30" a="1"/>
  <c r="BD63" i="30" s="1"/>
  <c r="BD79" i="30" a="1"/>
  <c r="BD79" i="30" s="1"/>
  <c r="BD15" i="30" a="1"/>
  <c r="BD15" i="30" s="1"/>
  <c r="BD71" i="30" a="1"/>
  <c r="BD71" i="30" s="1"/>
  <c r="BD7" i="30" a="1"/>
  <c r="BD7" i="30" s="1"/>
  <c r="M63" i="28"/>
  <c r="L63" i="28"/>
  <c r="N7" i="28"/>
  <c r="L7" i="28"/>
  <c r="L32" i="28"/>
  <c r="S2" i="28"/>
  <c r="N126" i="28"/>
  <c r="U39" i="28"/>
  <c r="Z79" i="28"/>
  <c r="AZ79" i="28" s="1"/>
  <c r="AH42" i="28"/>
  <c r="AA54" i="28"/>
  <c r="F65" i="28"/>
  <c r="G65" i="28" s="1"/>
  <c r="AA65" i="28" s="1"/>
  <c r="L126" i="28"/>
  <c r="P2" i="28"/>
  <c r="AU39" i="28"/>
  <c r="AV80" i="28" s="1"/>
  <c r="D80" i="28" s="1"/>
  <c r="S39" i="28"/>
  <c r="V39" i="28"/>
  <c r="AY39" i="28" s="1"/>
  <c r="Q16" i="28"/>
  <c r="BA16" i="28" s="1"/>
  <c r="BB16" i="28" s="1"/>
  <c r="L94" i="28"/>
  <c r="F105" i="28"/>
  <c r="G105" i="28" s="1"/>
  <c r="Z105" i="28" s="1"/>
  <c r="AZ105" i="28" s="1"/>
  <c r="U79" i="28"/>
  <c r="AH26" i="28"/>
  <c r="W39" i="28"/>
  <c r="M16" i="28"/>
  <c r="N54" i="28"/>
  <c r="AB39" i="28"/>
  <c r="V7" i="28"/>
  <c r="AY7" i="28" s="1"/>
  <c r="U8" i="28"/>
  <c r="AG41" i="28"/>
  <c r="BD117" i="28" a="1"/>
  <c r="BD117" i="28" s="1"/>
  <c r="BD53" i="28" a="1"/>
  <c r="BD53" i="28" s="1"/>
  <c r="BD21" i="28" a="1"/>
  <c r="BD21" i="28" s="1"/>
  <c r="BD29" i="28" a="1"/>
  <c r="BD29" i="28" s="1"/>
  <c r="BD101" i="28" a="1"/>
  <c r="BD101" i="28" s="1"/>
  <c r="BD109" i="28" a="1"/>
  <c r="BD109" i="28" s="1"/>
  <c r="BD6" i="28" a="1"/>
  <c r="BD6" i="28" s="1"/>
  <c r="BD86" i="28" a="1"/>
  <c r="BD86" i="28" s="1"/>
  <c r="BD102" i="28" a="1"/>
  <c r="BD102" i="28" s="1"/>
  <c r="BD62" i="28" a="1"/>
  <c r="BD62" i="28" s="1"/>
  <c r="BD57" i="28" a="1"/>
  <c r="BD57" i="28" s="1"/>
  <c r="BD129" i="28" a="1"/>
  <c r="BD129" i="28" s="1"/>
  <c r="BD89" i="28" a="1"/>
  <c r="BD89" i="28" s="1"/>
  <c r="BD25" i="28" a="1"/>
  <c r="BD25" i="28" s="1"/>
  <c r="BD33" i="28" a="1"/>
  <c r="BD33" i="28" s="1"/>
  <c r="BD50" i="28" a="1"/>
  <c r="BD50" i="28" s="1"/>
  <c r="BD58" i="28" a="1"/>
  <c r="BD58" i="28" s="1"/>
  <c r="BD83" i="28" a="1"/>
  <c r="BD83" i="28" s="1"/>
  <c r="BD91" i="28" a="1"/>
  <c r="BD91" i="28" s="1"/>
  <c r="BD43" i="28" a="1"/>
  <c r="BD43" i="28" s="1"/>
  <c r="BD115" i="28" a="1"/>
  <c r="BD115" i="28" s="1"/>
  <c r="BD123" i="28" a="1"/>
  <c r="BD123" i="28" s="1"/>
  <c r="BD11" i="28" a="1"/>
  <c r="BD11" i="28" s="1"/>
  <c r="BD39" i="28" a="1"/>
  <c r="BD39" i="28" s="1"/>
  <c r="BD111" i="28" a="1"/>
  <c r="BD111" i="28" s="1"/>
  <c r="BD47" i="28" a="1"/>
  <c r="BD47" i="28" s="1"/>
  <c r="BD63" i="28" a="1"/>
  <c r="BD63" i="28" s="1"/>
  <c r="BD100" i="28" a="1"/>
  <c r="BD100" i="28" s="1"/>
  <c r="BD44" i="28" a="1"/>
  <c r="BD44" i="28" s="1"/>
  <c r="BD52" i="28" a="1"/>
  <c r="BD52" i="28" s="1"/>
  <c r="BD124" i="28" a="1"/>
  <c r="BD124" i="28" s="1"/>
  <c r="BD60" i="28" a="1"/>
  <c r="BD60" i="28" s="1"/>
  <c r="BD4" i="28" a="1"/>
  <c r="BD4" i="28" s="1"/>
  <c r="BD12" i="28" a="1"/>
  <c r="BD12" i="28" s="1"/>
  <c r="BD20" i="28" a="1"/>
  <c r="BD20" i="28" s="1"/>
  <c r="BD92" i="28" a="1"/>
  <c r="BD92" i="28" s="1"/>
  <c r="BD28" i="28" a="1"/>
  <c r="BD28" i="28" s="1"/>
  <c r="BD112" i="28" a="1"/>
  <c r="BD112" i="28" s="1"/>
  <c r="BD128" i="28" a="1"/>
  <c r="BD128" i="28" s="1"/>
  <c r="BD8" i="28" a="1"/>
  <c r="BD8" i="28" s="1"/>
  <c r="BD80" i="28" a="1"/>
  <c r="BD80" i="28" s="1"/>
  <c r="BD88" i="28" a="1"/>
  <c r="BD88" i="28" s="1"/>
  <c r="BD32" i="28" a="1"/>
  <c r="BD32" i="28" s="1"/>
  <c r="M70" i="12"/>
  <c r="N78" i="12"/>
  <c r="AH50" i="12"/>
  <c r="L65" i="12"/>
  <c r="F34" i="12"/>
  <c r="G34" i="12" s="1"/>
  <c r="F50" i="12"/>
  <c r="G50" i="12" s="1"/>
  <c r="AZ50" i="12" s="1"/>
  <c r="AG65" i="12"/>
  <c r="L127" i="12"/>
  <c r="Z65" i="12"/>
  <c r="AZ65" i="12" s="1"/>
  <c r="AB65" i="12"/>
  <c r="F105" i="12"/>
  <c r="G105" i="12" s="1"/>
  <c r="AB105" i="12" s="1"/>
  <c r="F90" i="12"/>
  <c r="G90" i="12" s="1"/>
  <c r="AS90" i="12" s="1"/>
  <c r="AF90" i="12" s="1"/>
  <c r="F51" i="12"/>
  <c r="G51" i="12" s="1"/>
  <c r="AU51" i="12" s="1"/>
  <c r="F98" i="12"/>
  <c r="G98" i="12" s="1"/>
  <c r="N16" i="12"/>
  <c r="F59" i="12"/>
  <c r="G59" i="12" s="1"/>
  <c r="R59" i="12" s="1"/>
  <c r="N27" i="12"/>
  <c r="V65" i="12"/>
  <c r="AY65" i="12" s="1"/>
  <c r="L27" i="12"/>
  <c r="L81" i="12"/>
  <c r="M43" i="12"/>
  <c r="AG43" i="12" s="1"/>
  <c r="L89" i="12"/>
  <c r="N81" i="12"/>
  <c r="AG60" i="12"/>
  <c r="Y65" i="12"/>
  <c r="M57" i="12"/>
  <c r="L105" i="12"/>
  <c r="L26" i="12"/>
  <c r="M74" i="12"/>
  <c r="W65" i="12"/>
  <c r="N10" i="12"/>
  <c r="M26" i="12"/>
  <c r="AG26" i="12" s="1"/>
  <c r="N122" i="12"/>
  <c r="N38" i="12"/>
  <c r="F80" i="12"/>
  <c r="G80" i="12" s="1"/>
  <c r="Y80" i="12" s="1"/>
  <c r="L129" i="12"/>
  <c r="F22" i="12"/>
  <c r="G22" i="12" s="1"/>
  <c r="R22" i="12" s="1"/>
  <c r="AH12" i="12"/>
  <c r="N73" i="12"/>
  <c r="M129" i="12"/>
  <c r="N14" i="12"/>
  <c r="S65" i="12"/>
  <c r="AH30" i="12"/>
  <c r="M122" i="12"/>
  <c r="N65" i="12"/>
  <c r="L57" i="12"/>
  <c r="L126" i="12"/>
  <c r="N113" i="12"/>
  <c r="L74" i="12"/>
  <c r="AG30" i="12"/>
  <c r="F127" i="12"/>
  <c r="G127" i="12" s="1"/>
  <c r="Y127" i="12" s="1"/>
  <c r="M10" i="12"/>
  <c r="AG10" i="12" s="1"/>
  <c r="N89" i="12"/>
  <c r="N105" i="12"/>
  <c r="L78" i="12"/>
  <c r="L38" i="12"/>
  <c r="F72" i="12"/>
  <c r="G72" i="12" s="1"/>
  <c r="W72" i="12" s="1"/>
  <c r="F38" i="12"/>
  <c r="G38" i="12" s="1"/>
  <c r="R38" i="12" s="1"/>
  <c r="N59" i="12"/>
  <c r="F85" i="12"/>
  <c r="G85" i="12" s="1"/>
  <c r="S85" i="12" s="1"/>
  <c r="F39" i="12"/>
  <c r="G39" i="12" s="1"/>
  <c r="M59" i="12"/>
  <c r="AG59" i="12" s="1"/>
  <c r="F6" i="12"/>
  <c r="G6" i="12" s="1"/>
  <c r="P6" i="12" s="1"/>
  <c r="AH39" i="12"/>
  <c r="F41" i="12"/>
  <c r="G41" i="12" s="1"/>
  <c r="R41" i="12" s="1"/>
  <c r="M20" i="12"/>
  <c r="BA90" i="12"/>
  <c r="F75" i="12"/>
  <c r="G75" i="12" s="1"/>
  <c r="S75" i="12" s="1"/>
  <c r="AH15" i="12"/>
  <c r="F60" i="12"/>
  <c r="G60" i="12" s="1"/>
  <c r="AA60" i="12" s="1"/>
  <c r="N20" i="12"/>
  <c r="M3" i="12"/>
  <c r="L3" i="12"/>
  <c r="F25" i="12"/>
  <c r="G25" i="12" s="1"/>
  <c r="Y25" i="12" s="1"/>
  <c r="F108" i="12"/>
  <c r="G108" i="12" s="1"/>
  <c r="R108" i="12" s="1"/>
  <c r="F45" i="12"/>
  <c r="G45" i="12" s="1"/>
  <c r="Y45" i="12" s="1"/>
  <c r="AG48" i="32"/>
  <c r="AG30" i="44"/>
  <c r="AV2" i="59"/>
  <c r="N96" i="59"/>
  <c r="L96" i="59"/>
  <c r="M96" i="59"/>
  <c r="AU40" i="59"/>
  <c r="W40" i="59"/>
  <c r="Q40" i="59"/>
  <c r="BA40" i="59" s="1"/>
  <c r="M109" i="59"/>
  <c r="L109" i="59"/>
  <c r="N109" i="59"/>
  <c r="L121" i="59"/>
  <c r="N121" i="59"/>
  <c r="M121" i="59"/>
  <c r="L72" i="59"/>
  <c r="N72" i="59"/>
  <c r="M72" i="59"/>
  <c r="M56" i="59"/>
  <c r="AG56" i="59" s="1"/>
  <c r="L56" i="59"/>
  <c r="N56" i="59"/>
  <c r="L73" i="59"/>
  <c r="M49" i="59"/>
  <c r="V128" i="59"/>
  <c r="AY128" i="59" s="1"/>
  <c r="W125" i="59"/>
  <c r="Z100" i="59"/>
  <c r="AZ100" i="59" s="1"/>
  <c r="M81" i="59"/>
  <c r="L14" i="59"/>
  <c r="A104" i="59"/>
  <c r="U100" i="59"/>
  <c r="S78" i="59"/>
  <c r="M73" i="59"/>
  <c r="L97" i="59"/>
  <c r="Y120" i="59"/>
  <c r="S39" i="59"/>
  <c r="N49" i="59"/>
  <c r="F32" i="59"/>
  <c r="G32" i="59" s="1"/>
  <c r="A6" i="59"/>
  <c r="Y125" i="59"/>
  <c r="N112" i="59"/>
  <c r="Q100" i="59"/>
  <c r="BA100" i="59" s="1"/>
  <c r="S80" i="59"/>
  <c r="N81" i="59"/>
  <c r="A41" i="59"/>
  <c r="AA73" i="59"/>
  <c r="M14" i="59"/>
  <c r="AH6" i="59"/>
  <c r="A38" i="59"/>
  <c r="F121" i="59"/>
  <c r="G121" i="59" s="1"/>
  <c r="A25" i="59"/>
  <c r="AB100" i="59"/>
  <c r="Q78" i="59"/>
  <c r="BA78" i="59" s="1"/>
  <c r="BB78" i="59" s="1"/>
  <c r="P8" i="59"/>
  <c r="V120" i="59"/>
  <c r="AY120" i="59" s="1"/>
  <c r="F24" i="59"/>
  <c r="G24" i="59" s="1"/>
  <c r="AH32" i="59"/>
  <c r="P120" i="59"/>
  <c r="D112" i="59"/>
  <c r="P128" i="59"/>
  <c r="L112" i="59"/>
  <c r="F79" i="59"/>
  <c r="G79" i="59" s="1"/>
  <c r="R79" i="59" s="1"/>
  <c r="AH25" i="59"/>
  <c r="F71" i="59"/>
  <c r="G71" i="59" s="1"/>
  <c r="A129" i="59"/>
  <c r="AS120" i="59"/>
  <c r="AF120" i="59" s="1"/>
  <c r="A26" i="59"/>
  <c r="P78" i="59"/>
  <c r="AH56" i="59"/>
  <c r="N58" i="59"/>
  <c r="N80" i="59"/>
  <c r="L105" i="59"/>
  <c r="V81" i="59"/>
  <c r="AY81" i="59" s="1"/>
  <c r="AA120" i="59"/>
  <c r="L57" i="59"/>
  <c r="N22" i="59"/>
  <c r="Z120" i="59"/>
  <c r="AZ120" i="59" s="1"/>
  <c r="M127" i="59"/>
  <c r="R125" i="59"/>
  <c r="AS73" i="59"/>
  <c r="AF73" i="59" s="1"/>
  <c r="AH65" i="59"/>
  <c r="F101" i="59"/>
  <c r="G101" i="59" s="1"/>
  <c r="F72" i="59"/>
  <c r="G72" i="59" s="1"/>
  <c r="AE72" i="59" s="1" a="1"/>
  <c r="AE72" i="59" s="1"/>
  <c r="AD72" i="59" s="1"/>
  <c r="AC72" i="59" s="1"/>
  <c r="A105" i="59"/>
  <c r="M105" i="59"/>
  <c r="R120" i="59"/>
  <c r="M22" i="59"/>
  <c r="AG22" i="59" s="1"/>
  <c r="W120" i="59"/>
  <c r="N65" i="59"/>
  <c r="Y88" i="59"/>
  <c r="AB120" i="59"/>
  <c r="L127" i="59"/>
  <c r="M57" i="59"/>
  <c r="AG57" i="59" s="1"/>
  <c r="AH48" i="59"/>
  <c r="AB84" i="59"/>
  <c r="W90" i="59"/>
  <c r="Z28" i="59"/>
  <c r="AZ28" i="59" s="1"/>
  <c r="D65" i="59"/>
  <c r="R100" i="59"/>
  <c r="F65" i="59"/>
  <c r="G65" i="59" s="1"/>
  <c r="N89" i="59"/>
  <c r="F92" i="59"/>
  <c r="G92" i="59" s="1"/>
  <c r="F113" i="59"/>
  <c r="G113" i="59" s="1"/>
  <c r="S81" i="59"/>
  <c r="M89" i="59"/>
  <c r="D73" i="59"/>
  <c r="AH16" i="59"/>
  <c r="D120" i="59"/>
  <c r="N64" i="59"/>
  <c r="F22" i="59"/>
  <c r="G22" i="59" s="1"/>
  <c r="F75" i="59"/>
  <c r="G75" i="59" s="1"/>
  <c r="AG72" i="59"/>
  <c r="L2" i="12"/>
  <c r="M2" i="12"/>
  <c r="N2" i="12"/>
  <c r="M23" i="12"/>
  <c r="N23" i="12"/>
  <c r="L23" i="12"/>
  <c r="Y64" i="12"/>
  <c r="U64" i="12"/>
  <c r="V64" i="12"/>
  <c r="AY64" i="12" s="1"/>
  <c r="AU64" i="12"/>
  <c r="Z64" i="12"/>
  <c r="AZ64" i="12" s="1"/>
  <c r="M96" i="12"/>
  <c r="F74" i="12"/>
  <c r="G74" i="12" s="1"/>
  <c r="AZ74" i="12" s="1"/>
  <c r="V15" i="12"/>
  <c r="AY15" i="12" s="1"/>
  <c r="F28" i="12"/>
  <c r="G28" i="12" s="1"/>
  <c r="AU28" i="12" s="1"/>
  <c r="AH27" i="12"/>
  <c r="M92" i="12"/>
  <c r="M124" i="12"/>
  <c r="M45" i="12"/>
  <c r="AG45" i="12" s="1"/>
  <c r="M127" i="12"/>
  <c r="L63" i="12"/>
  <c r="M7" i="12"/>
  <c r="M87" i="12"/>
  <c r="M120" i="12"/>
  <c r="F27" i="12"/>
  <c r="G27" i="12" s="1"/>
  <c r="V27" i="12" s="1"/>
  <c r="AY27" i="12" s="1"/>
  <c r="AH59" i="12"/>
  <c r="F128" i="12"/>
  <c r="G128" i="12" s="1"/>
  <c r="Q128" i="12" s="1"/>
  <c r="BA128" i="12" s="1"/>
  <c r="L49" i="12"/>
  <c r="N96" i="12"/>
  <c r="M56" i="12"/>
  <c r="AH22" i="12"/>
  <c r="F43" i="12"/>
  <c r="G43" i="12" s="1"/>
  <c r="U43" i="12" s="1"/>
  <c r="M24" i="12"/>
  <c r="F82" i="12"/>
  <c r="G82" i="12" s="1"/>
  <c r="F4" i="12"/>
  <c r="G4" i="12" s="1"/>
  <c r="AU4" i="12" s="1"/>
  <c r="F21" i="12"/>
  <c r="G21" i="12" s="1"/>
  <c r="AH28" i="12"/>
  <c r="M49" i="12"/>
  <c r="AG49" i="12" s="1"/>
  <c r="L56" i="12"/>
  <c r="M25" i="12"/>
  <c r="AH20" i="12"/>
  <c r="M37" i="12"/>
  <c r="F35" i="12"/>
  <c r="G35" i="12" s="1"/>
  <c r="U35" i="12" s="1"/>
  <c r="L80" i="12"/>
  <c r="L25" i="12"/>
  <c r="M84" i="12"/>
  <c r="F20" i="12"/>
  <c r="G20" i="12" s="1"/>
  <c r="AB20" i="12" s="1"/>
  <c r="M112" i="12"/>
  <c r="AH44" i="12"/>
  <c r="N84" i="12"/>
  <c r="F30" i="12"/>
  <c r="G30" i="12" s="1"/>
  <c r="N43" i="12"/>
  <c r="N112" i="12"/>
  <c r="F96" i="12"/>
  <c r="G96" i="12" s="1"/>
  <c r="AB96" i="12" s="1"/>
  <c r="F33" i="12"/>
  <c r="G33" i="12" s="1"/>
  <c r="Z33" i="12" s="1"/>
  <c r="AZ33" i="12" s="1"/>
  <c r="F44" i="12"/>
  <c r="G44" i="12" s="1"/>
  <c r="W44" i="12" s="1"/>
  <c r="F117" i="12"/>
  <c r="G117" i="12" s="1"/>
  <c r="Z117" i="12" s="1"/>
  <c r="AZ117" i="12" s="1"/>
  <c r="AH45" i="12"/>
  <c r="F84" i="12"/>
  <c r="G84" i="12" s="1"/>
  <c r="AE84" i="12" s="1" a="1"/>
  <c r="AE84" i="12" s="1"/>
  <c r="N80" i="12"/>
  <c r="N92" i="12"/>
  <c r="L124" i="12"/>
  <c r="M63" i="12"/>
  <c r="AG63" i="12" s="1"/>
  <c r="AH51" i="12"/>
  <c r="L7" i="12"/>
  <c r="F120" i="12"/>
  <c r="G120" i="12" s="1"/>
  <c r="Q120" i="12" s="1"/>
  <c r="BA120" i="12" s="1"/>
  <c r="BB120" i="12" s="1"/>
  <c r="F103" i="12"/>
  <c r="G103" i="12" s="1"/>
  <c r="S103" i="12" s="1"/>
  <c r="AH35" i="12"/>
  <c r="M26" i="28"/>
  <c r="L26" i="28"/>
  <c r="BD30" i="28" s="1" a="1"/>
  <c r="BD30" i="28" s="1"/>
  <c r="V99" i="28"/>
  <c r="AY99" i="28" s="1"/>
  <c r="P99" i="28"/>
  <c r="R99" i="28"/>
  <c r="Q99" i="28"/>
  <c r="BA99" i="28" s="1"/>
  <c r="W99" i="28"/>
  <c r="S99" i="28"/>
  <c r="L96" i="28"/>
  <c r="BD93" i="28" s="1" a="1"/>
  <c r="BD93" i="28" s="1"/>
  <c r="M96" i="28"/>
  <c r="N96" i="28"/>
  <c r="M111" i="28"/>
  <c r="N111" i="28"/>
  <c r="L111" i="28"/>
  <c r="BD106" i="28" s="1" a="1"/>
  <c r="BD106" i="28" s="1"/>
  <c r="W94" i="28"/>
  <c r="AB94" i="28"/>
  <c r="Z94" i="28"/>
  <c r="AZ94" i="28" s="1"/>
  <c r="U94" i="28"/>
  <c r="AE94" i="28" a="1"/>
  <c r="AE94" i="28" s="1"/>
  <c r="AA94" i="28"/>
  <c r="S94" i="28"/>
  <c r="Y94" i="28"/>
  <c r="Y128" i="28"/>
  <c r="Q128" i="28"/>
  <c r="BA128" i="28" s="1"/>
  <c r="Z128" i="28"/>
  <c r="AZ128" i="28" s="1"/>
  <c r="W128" i="28"/>
  <c r="AB128" i="28"/>
  <c r="P128" i="28"/>
  <c r="R128" i="28"/>
  <c r="V128" i="28"/>
  <c r="AY128" i="28" s="1"/>
  <c r="Z73" i="28"/>
  <c r="AZ73" i="28" s="1"/>
  <c r="V73" i="28"/>
  <c r="AY73" i="28" s="1"/>
  <c r="U73" i="28"/>
  <c r="R73" i="28"/>
  <c r="P41" i="28"/>
  <c r="Z41" i="28"/>
  <c r="AZ41" i="28" s="1"/>
  <c r="R41" i="28"/>
  <c r="F26" i="28"/>
  <c r="G26" i="28" s="1"/>
  <c r="V26" i="28" s="1"/>
  <c r="AY26" i="28" s="1"/>
  <c r="M32" i="28"/>
  <c r="AE47" i="28" a="1"/>
  <c r="AE47" i="28" s="1"/>
  <c r="F21" i="28"/>
  <c r="G21" i="28" s="1"/>
  <c r="V21" i="28" s="1"/>
  <c r="AY21" i="28" s="1"/>
  <c r="S37" i="28"/>
  <c r="L87" i="28"/>
  <c r="BD82" i="28" s="1" a="1"/>
  <c r="BD82" i="28" s="1"/>
  <c r="F66" i="28"/>
  <c r="G66" i="28" s="1"/>
  <c r="W66" i="28" s="1"/>
  <c r="AA47" i="28"/>
  <c r="M94" i="28"/>
  <c r="Q71" i="28"/>
  <c r="BA71" i="28" s="1"/>
  <c r="Z102" i="28"/>
  <c r="AZ102" i="28" s="1"/>
  <c r="F35" i="28"/>
  <c r="G35" i="28" s="1"/>
  <c r="R35" i="28" s="1"/>
  <c r="AH34" i="28"/>
  <c r="AH12" i="28"/>
  <c r="AA79" i="28"/>
  <c r="AH50" i="28"/>
  <c r="AU45" i="28"/>
  <c r="N112" i="28"/>
  <c r="V47" i="28"/>
  <c r="AY47" i="28" s="1"/>
  <c r="L41" i="28"/>
  <c r="BD41" i="28" s="1" a="1"/>
  <c r="BD41" i="28" s="1"/>
  <c r="L24" i="28"/>
  <c r="AA37" i="28"/>
  <c r="AE79" i="28" a="1"/>
  <c r="AE79" i="28" s="1"/>
  <c r="Y47" i="28"/>
  <c r="P10" i="28"/>
  <c r="S71" i="28"/>
  <c r="N57" i="28"/>
  <c r="S7" i="28"/>
  <c r="N103" i="28"/>
  <c r="F12" i="28"/>
  <c r="G12" i="28" s="1"/>
  <c r="F34" i="28"/>
  <c r="G34" i="28" s="1"/>
  <c r="AG22" i="28"/>
  <c r="F42" i="28"/>
  <c r="G42" i="28" s="1"/>
  <c r="AE45" i="28" a="1"/>
  <c r="AE45" i="28" s="1"/>
  <c r="AH49" i="28"/>
  <c r="N15" i="28"/>
  <c r="N10" i="28"/>
  <c r="N118" i="28"/>
  <c r="P54" i="28"/>
  <c r="N41" i="28"/>
  <c r="N24" i="28"/>
  <c r="M33" i="28"/>
  <c r="Y37" i="28"/>
  <c r="AB79" i="28"/>
  <c r="AH58" i="28"/>
  <c r="AB47" i="28"/>
  <c r="R37" i="28"/>
  <c r="S16" i="28"/>
  <c r="AB71" i="28"/>
  <c r="Y7" i="28"/>
  <c r="AH33" i="28"/>
  <c r="Y69" i="28"/>
  <c r="W37" i="28"/>
  <c r="AG21" i="28"/>
  <c r="AG6" i="28"/>
  <c r="L36" i="28"/>
  <c r="BD36" i="28" s="1" a="1"/>
  <c r="BD36" i="28" s="1"/>
  <c r="AA91" i="28"/>
  <c r="R71" i="28"/>
  <c r="F49" i="28"/>
  <c r="G49" i="28" s="1"/>
  <c r="R49" i="28" s="1"/>
  <c r="L15" i="28"/>
  <c r="BD10" i="28" s="1" a="1"/>
  <c r="BD10" i="28" s="1"/>
  <c r="L10" i="28"/>
  <c r="BD14" i="28" s="1" a="1"/>
  <c r="BD14" i="28" s="1"/>
  <c r="M118" i="28"/>
  <c r="AB54" i="28"/>
  <c r="Q10" i="28"/>
  <c r="BA10" i="28" s="1"/>
  <c r="Z47" i="28"/>
  <c r="AZ47" i="28" s="1"/>
  <c r="L16" i="28"/>
  <c r="BD13" i="28" s="1" a="1"/>
  <c r="BD13" i="28" s="1"/>
  <c r="AB65" i="28"/>
  <c r="F43" i="28"/>
  <c r="G43" i="28" s="1"/>
  <c r="S43" i="28" s="1"/>
  <c r="AA8" i="28"/>
  <c r="F33" i="28"/>
  <c r="G33" i="28" s="1"/>
  <c r="Z52" i="28"/>
  <c r="AZ52" i="28" s="1"/>
  <c r="F123" i="28"/>
  <c r="G123" i="28" s="1"/>
  <c r="AB91" i="28"/>
  <c r="N36" i="28"/>
  <c r="AH21" i="28"/>
  <c r="N87" i="28"/>
  <c r="P94" i="28"/>
  <c r="L103" i="28"/>
  <c r="BD98" i="28" s="1" a="1"/>
  <c r="BD98" i="28" s="1"/>
  <c r="R32" i="28"/>
  <c r="Y79" i="28"/>
  <c r="AU7" i="28"/>
  <c r="N99" i="28"/>
  <c r="P16" i="28"/>
  <c r="S10" i="28"/>
  <c r="R65" i="28"/>
  <c r="AH65" i="28"/>
  <c r="N49" i="28"/>
  <c r="Y65" i="28"/>
  <c r="F58" i="28"/>
  <c r="G58" i="28" s="1"/>
  <c r="F57" i="28"/>
  <c r="G57" i="28" s="1"/>
  <c r="AH57" i="28"/>
  <c r="N48" i="30"/>
  <c r="M48" i="30"/>
  <c r="L48" i="30"/>
  <c r="S44" i="30"/>
  <c r="R44" i="30"/>
  <c r="N118" i="30"/>
  <c r="L118" i="30"/>
  <c r="M118" i="30"/>
  <c r="L71" i="30"/>
  <c r="M71" i="30"/>
  <c r="N71" i="30"/>
  <c r="M31" i="30"/>
  <c r="AG31" i="30" s="1"/>
  <c r="N31" i="30"/>
  <c r="L31" i="30"/>
  <c r="P59" i="30"/>
  <c r="S59" i="30"/>
  <c r="R59" i="30"/>
  <c r="AU59" i="30"/>
  <c r="Q59" i="30"/>
  <c r="BA59" i="30" s="1"/>
  <c r="U59" i="30"/>
  <c r="Y59" i="30"/>
  <c r="M125" i="30"/>
  <c r="N125" i="30"/>
  <c r="L125" i="30"/>
  <c r="M104" i="30"/>
  <c r="L104" i="30"/>
  <c r="N104" i="30"/>
  <c r="L127" i="30"/>
  <c r="M96" i="30"/>
  <c r="Z58" i="30"/>
  <c r="AZ58" i="30" s="1"/>
  <c r="Z81" i="30"/>
  <c r="AZ81" i="30" s="1"/>
  <c r="M33" i="30"/>
  <c r="AG33" i="30" s="1"/>
  <c r="L73" i="30"/>
  <c r="Z112" i="30"/>
  <c r="AZ112" i="30" s="1"/>
  <c r="AB81" i="30"/>
  <c r="M73" i="30"/>
  <c r="M7" i="30"/>
  <c r="F20" i="30"/>
  <c r="G20" i="30" s="1"/>
  <c r="P26" i="30"/>
  <c r="Q112" i="30"/>
  <c r="BA112" i="30" s="1"/>
  <c r="R81" i="30"/>
  <c r="AA112" i="30"/>
  <c r="N126" i="30"/>
  <c r="F111" i="30"/>
  <c r="G111" i="30" s="1"/>
  <c r="M124" i="30"/>
  <c r="L95" i="30"/>
  <c r="Q81" i="30"/>
  <c r="BA81" i="30" s="1"/>
  <c r="N64" i="30"/>
  <c r="L56" i="30"/>
  <c r="M40" i="30"/>
  <c r="AH4" i="30"/>
  <c r="F14" i="30"/>
  <c r="G14" i="30" s="1"/>
  <c r="F43" i="30"/>
  <c r="G43" i="30" s="1"/>
  <c r="AA43" i="30" s="1"/>
  <c r="R26" i="30"/>
  <c r="N96" i="30"/>
  <c r="AG14" i="30"/>
  <c r="F128" i="30"/>
  <c r="G128" i="30" s="1"/>
  <c r="S26" i="30"/>
  <c r="R112" i="30"/>
  <c r="AS81" i="30"/>
  <c r="AF81" i="30" s="1"/>
  <c r="AE4" i="30" a="1"/>
  <c r="AE4" i="30" s="1"/>
  <c r="F121" i="30"/>
  <c r="G121" i="30" s="1"/>
  <c r="AA121" i="30" s="1"/>
  <c r="F119" i="30"/>
  <c r="G119" i="30" s="1"/>
  <c r="F113" i="30"/>
  <c r="G113" i="30" s="1"/>
  <c r="L103" i="30"/>
  <c r="L81" i="30"/>
  <c r="M95" i="30"/>
  <c r="Y81" i="30"/>
  <c r="N40" i="30"/>
  <c r="F6" i="30"/>
  <c r="G6" i="30" s="1"/>
  <c r="L24" i="30"/>
  <c r="F68" i="30"/>
  <c r="G68" i="30" s="1"/>
  <c r="W68" i="30" s="1"/>
  <c r="N80" i="30"/>
  <c r="AH2" i="30"/>
  <c r="L124" i="30"/>
  <c r="AA103" i="30"/>
  <c r="AB26" i="30"/>
  <c r="S112" i="30"/>
  <c r="S81" i="30"/>
  <c r="AA15" i="30"/>
  <c r="AB125" i="30"/>
  <c r="R103" i="30"/>
  <c r="W81" i="30"/>
  <c r="M81" i="30"/>
  <c r="M65" i="30"/>
  <c r="AG65" i="30" s="1"/>
  <c r="L39" i="30"/>
  <c r="F67" i="30"/>
  <c r="G67" i="30" s="1"/>
  <c r="U76" i="30"/>
  <c r="AA26" i="30"/>
  <c r="F2" i="30"/>
  <c r="G2" i="30" s="1"/>
  <c r="F95" i="30"/>
  <c r="G95" i="30" s="1"/>
  <c r="F89" i="30"/>
  <c r="G89" i="30" s="1"/>
  <c r="Q26" i="30"/>
  <c r="BA26" i="30" s="1"/>
  <c r="AB112" i="30"/>
  <c r="U81" i="30"/>
  <c r="N117" i="30"/>
  <c r="L119" i="30"/>
  <c r="W103" i="30"/>
  <c r="L87" i="30"/>
  <c r="M63" i="30"/>
  <c r="AG63" i="30" s="1"/>
  <c r="M39" i="30"/>
  <c r="M80" i="30"/>
  <c r="AH28" i="30"/>
  <c r="S35" i="30"/>
  <c r="L111" i="30"/>
  <c r="N88" i="30"/>
  <c r="N24" i="30"/>
  <c r="AB35" i="30"/>
  <c r="AB15" i="30"/>
  <c r="M127" i="30"/>
  <c r="S103" i="30"/>
  <c r="N65" i="30"/>
  <c r="F74" i="30"/>
  <c r="G74" i="30" s="1"/>
  <c r="P58" i="30"/>
  <c r="N16" i="30"/>
  <c r="AH6" i="30"/>
  <c r="F28" i="30"/>
  <c r="G28" i="30" s="1"/>
  <c r="Z28" i="30" s="1"/>
  <c r="AZ28" i="30" s="1"/>
  <c r="F82" i="30"/>
  <c r="G82" i="30" s="1"/>
  <c r="F76" i="30"/>
  <c r="G76" i="30" s="1"/>
  <c r="Y34" i="31"/>
  <c r="AU34" i="31"/>
  <c r="V34" i="31"/>
  <c r="AY34" i="31" s="1"/>
  <c r="Q34" i="31"/>
  <c r="BA34" i="31" s="1"/>
  <c r="P34" i="31"/>
  <c r="L104" i="31"/>
  <c r="N104" i="31"/>
  <c r="M104" i="31"/>
  <c r="N10" i="31"/>
  <c r="M10" i="31"/>
  <c r="L10" i="31"/>
  <c r="M126" i="31"/>
  <c r="N126" i="31"/>
  <c r="L126" i="31"/>
  <c r="M55" i="31"/>
  <c r="AG55" i="31" s="1"/>
  <c r="W55" i="31"/>
  <c r="Y55" i="31"/>
  <c r="N55" i="31"/>
  <c r="L55" i="31"/>
  <c r="AB55" i="31"/>
  <c r="AA55" i="31"/>
  <c r="N31" i="31"/>
  <c r="L31" i="31"/>
  <c r="M31" i="31"/>
  <c r="N128" i="31"/>
  <c r="L128" i="31"/>
  <c r="M128" i="31"/>
  <c r="N120" i="31"/>
  <c r="L120" i="31"/>
  <c r="M120" i="31"/>
  <c r="L80" i="31"/>
  <c r="M80" i="31"/>
  <c r="N80" i="31"/>
  <c r="Y85" i="31"/>
  <c r="Z85" i="31"/>
  <c r="AZ85" i="31" s="1"/>
  <c r="AB63" i="31"/>
  <c r="Y64" i="31"/>
  <c r="AA16" i="31"/>
  <c r="Y102" i="31"/>
  <c r="U108" i="31"/>
  <c r="AE63" i="31" a="1"/>
  <c r="AE63" i="31" s="1"/>
  <c r="M63" i="31"/>
  <c r="P12" i="31"/>
  <c r="U85" i="31"/>
  <c r="W28" i="31"/>
  <c r="Z54" i="31"/>
  <c r="AZ54" i="31" s="1"/>
  <c r="U54" i="31"/>
  <c r="AA111" i="31"/>
  <c r="AU64" i="31"/>
  <c r="U64" i="31"/>
  <c r="Z63" i="31"/>
  <c r="AZ63" i="31" s="1"/>
  <c r="P120" i="31"/>
  <c r="R102" i="31"/>
  <c r="P102" i="31"/>
  <c r="W108" i="31"/>
  <c r="W21" i="31"/>
  <c r="Z77" i="31"/>
  <c r="AZ77" i="31" s="1"/>
  <c r="AA77" i="31"/>
  <c r="F105" i="31"/>
  <c r="G105" i="31" s="1"/>
  <c r="M102" i="31"/>
  <c r="N58" i="31"/>
  <c r="L43" i="31"/>
  <c r="F49" i="31"/>
  <c r="G49" i="31" s="1"/>
  <c r="N94" i="31"/>
  <c r="N42" i="31"/>
  <c r="AH25" i="31"/>
  <c r="L19" i="31"/>
  <c r="AB85" i="31"/>
  <c r="V28" i="31"/>
  <c r="AY28" i="31" s="1"/>
  <c r="U28" i="31"/>
  <c r="Y54" i="31"/>
  <c r="U63" i="31"/>
  <c r="AE64" i="31" a="1"/>
  <c r="AE64" i="31" s="1"/>
  <c r="V120" i="31"/>
  <c r="AY120" i="31" s="1"/>
  <c r="S102" i="31"/>
  <c r="Q102" i="31"/>
  <c r="BA102" i="31" s="1"/>
  <c r="Y108" i="31"/>
  <c r="V76" i="31"/>
  <c r="AY76" i="31" s="1"/>
  <c r="W76" i="31"/>
  <c r="AU21" i="31"/>
  <c r="P103" i="31"/>
  <c r="Z32" i="31"/>
  <c r="AZ32" i="31" s="1"/>
  <c r="Z112" i="31"/>
  <c r="AZ112" i="31" s="1"/>
  <c r="AB112" i="31"/>
  <c r="AB77" i="31"/>
  <c r="S77" i="31"/>
  <c r="F104" i="31"/>
  <c r="G104" i="31" s="1"/>
  <c r="N72" i="31"/>
  <c r="M43" i="31"/>
  <c r="V55" i="31"/>
  <c r="AY55" i="31" s="1"/>
  <c r="BB55" i="31" s="1"/>
  <c r="AG38" i="31"/>
  <c r="F8" i="31"/>
  <c r="G8" i="31" s="1"/>
  <c r="AB8" i="31" s="1"/>
  <c r="F129" i="31"/>
  <c r="G129" i="31" s="1"/>
  <c r="V129" i="31" s="1"/>
  <c r="AY129" i="31" s="1"/>
  <c r="AH30" i="31"/>
  <c r="Z64" i="31"/>
  <c r="AZ64" i="31" s="1"/>
  <c r="AE108" i="31" a="1"/>
  <c r="AE108" i="31" s="1"/>
  <c r="Q21" i="31"/>
  <c r="BA21" i="31" s="1"/>
  <c r="M19" i="31"/>
  <c r="AE28" i="31" a="1"/>
  <c r="AE28" i="31" s="1"/>
  <c r="S85" i="31"/>
  <c r="P54" i="31"/>
  <c r="AA64" i="31"/>
  <c r="Q63" i="31"/>
  <c r="BA63" i="31" s="1"/>
  <c r="AA102" i="31"/>
  <c r="Z108" i="31"/>
  <c r="AZ108" i="31" s="1"/>
  <c r="AE77" i="31" a="1"/>
  <c r="AE77" i="31" s="1"/>
  <c r="U77" i="31"/>
  <c r="M3" i="31"/>
  <c r="AG3" i="31" s="1"/>
  <c r="Z28" i="31"/>
  <c r="AZ28" i="31" s="1"/>
  <c r="W20" i="31"/>
  <c r="AG9" i="31"/>
  <c r="AG25" i="31"/>
  <c r="Q54" i="31"/>
  <c r="BA54" i="31" s="1"/>
  <c r="W54" i="31"/>
  <c r="W64" i="31"/>
  <c r="V63" i="31"/>
  <c r="AY63" i="31" s="1"/>
  <c r="P39" i="31"/>
  <c r="P16" i="31"/>
  <c r="U120" i="31"/>
  <c r="V102" i="31"/>
  <c r="AY102" i="31" s="1"/>
  <c r="U102" i="31"/>
  <c r="AB108" i="31"/>
  <c r="Z76" i="31"/>
  <c r="AZ76" i="31" s="1"/>
  <c r="Z124" i="31"/>
  <c r="AZ124" i="31" s="1"/>
  <c r="AU32" i="31"/>
  <c r="V112" i="31"/>
  <c r="AY112" i="31" s="1"/>
  <c r="AU63" i="31"/>
  <c r="P77" i="31"/>
  <c r="W77" i="31"/>
  <c r="L110" i="31"/>
  <c r="M86" i="31"/>
  <c r="F86" i="31"/>
  <c r="G86" i="31" s="1"/>
  <c r="AB86" i="31" s="1"/>
  <c r="M71" i="31"/>
  <c r="L72" i="31"/>
  <c r="P55" i="31"/>
  <c r="R68" i="31"/>
  <c r="L33" i="31"/>
  <c r="M8" i="31"/>
  <c r="AG8" i="31" s="1"/>
  <c r="Y22" i="31"/>
  <c r="AG6" i="31"/>
  <c r="V22" i="31"/>
  <c r="AY22" i="31" s="1"/>
  <c r="M113" i="31"/>
  <c r="M18" i="31"/>
  <c r="F56" i="31"/>
  <c r="G56" i="31" s="1"/>
  <c r="AG34" i="31"/>
  <c r="F106" i="31"/>
  <c r="G106" i="31" s="1"/>
  <c r="N20" i="31"/>
  <c r="M24" i="31"/>
  <c r="U20" i="31"/>
  <c r="AH41" i="31"/>
  <c r="L2" i="31"/>
  <c r="V85" i="31"/>
  <c r="AY85" i="31" s="1"/>
  <c r="W85" i="31"/>
  <c r="AA54" i="31"/>
  <c r="AU54" i="31"/>
  <c r="L129" i="31"/>
  <c r="R63" i="31"/>
  <c r="AB16" i="31"/>
  <c r="W102" i="31"/>
  <c r="W60" i="31"/>
  <c r="F123" i="31"/>
  <c r="G123" i="31" s="1"/>
  <c r="P123" i="31" s="1"/>
  <c r="F118" i="31"/>
  <c r="G118" i="31" s="1"/>
  <c r="F48" i="31"/>
  <c r="G48" i="31" s="1"/>
  <c r="W68" i="31"/>
  <c r="P22" i="31"/>
  <c r="N113" i="31"/>
  <c r="AH62" i="31"/>
  <c r="Y26" i="32"/>
  <c r="R26" i="32"/>
  <c r="Z26" i="32"/>
  <c r="AZ26" i="32" s="1"/>
  <c r="AA26" i="32"/>
  <c r="L87" i="32"/>
  <c r="N87" i="32"/>
  <c r="M87" i="32"/>
  <c r="M64" i="32"/>
  <c r="AG64" i="32" s="1"/>
  <c r="N64" i="32"/>
  <c r="L64" i="32"/>
  <c r="N8" i="32"/>
  <c r="L8" i="32"/>
  <c r="M8" i="32"/>
  <c r="N118" i="32"/>
  <c r="L118" i="32"/>
  <c r="M118" i="32"/>
  <c r="L94" i="32"/>
  <c r="N94" i="32"/>
  <c r="S113" i="32"/>
  <c r="AA113" i="32"/>
  <c r="P113" i="32"/>
  <c r="U113" i="32"/>
  <c r="U56" i="32"/>
  <c r="P56" i="32"/>
  <c r="R56" i="32"/>
  <c r="AU56" i="32"/>
  <c r="AA56" i="32"/>
  <c r="L69" i="32"/>
  <c r="M69" i="32"/>
  <c r="N69" i="32"/>
  <c r="R69" i="32"/>
  <c r="L45" i="32"/>
  <c r="M45" i="32"/>
  <c r="N45" i="32"/>
  <c r="Z45" i="32"/>
  <c r="AZ45" i="32" s="1"/>
  <c r="R34" i="32"/>
  <c r="S28" i="32"/>
  <c r="L65" i="32"/>
  <c r="L55" i="32"/>
  <c r="N120" i="32"/>
  <c r="V9" i="32"/>
  <c r="AY9" i="32" s="1"/>
  <c r="AB128" i="32"/>
  <c r="AU59" i="32"/>
  <c r="N80" i="32"/>
  <c r="L48" i="32"/>
  <c r="AH54" i="32"/>
  <c r="R120" i="32"/>
  <c r="AU4" i="32"/>
  <c r="Q18" i="32"/>
  <c r="BA18" i="32" s="1"/>
  <c r="BB18" i="32" s="1"/>
  <c r="Y106" i="32"/>
  <c r="AA106" i="32"/>
  <c r="U128" i="32"/>
  <c r="U34" i="32"/>
  <c r="Q128" i="32"/>
  <c r="BA128" i="32" s="1"/>
  <c r="P28" i="32"/>
  <c r="W105" i="32"/>
  <c r="P119" i="32"/>
  <c r="M111" i="32"/>
  <c r="W107" i="32"/>
  <c r="L80" i="32"/>
  <c r="AH46" i="32"/>
  <c r="AA45" i="32"/>
  <c r="L49" i="32"/>
  <c r="U38" i="32"/>
  <c r="AH14" i="32"/>
  <c r="S27" i="32"/>
  <c r="R22" i="32"/>
  <c r="Z22" i="32"/>
  <c r="AZ22" i="32" s="1"/>
  <c r="L7" i="32"/>
  <c r="M9" i="32"/>
  <c r="N18" i="32"/>
  <c r="F31" i="32"/>
  <c r="G31" i="32" s="1"/>
  <c r="AH38" i="32"/>
  <c r="F43" i="32"/>
  <c r="G43" i="32" s="1"/>
  <c r="F52" i="32"/>
  <c r="G52" i="32" s="1"/>
  <c r="Q52" i="32" s="1"/>
  <c r="BA52" i="32" s="1"/>
  <c r="F68" i="32"/>
  <c r="G68" i="32" s="1"/>
  <c r="F70" i="32"/>
  <c r="G70" i="32" s="1"/>
  <c r="V28" i="32"/>
  <c r="AY28" i="32" s="1"/>
  <c r="U69" i="32"/>
  <c r="F62" i="32"/>
  <c r="G62" i="32" s="1"/>
  <c r="AA62" i="32" s="1"/>
  <c r="Y4" i="32"/>
  <c r="W128" i="32"/>
  <c r="R106" i="32"/>
  <c r="Q120" i="32"/>
  <c r="BA120" i="32" s="1"/>
  <c r="BB120" i="32" s="1"/>
  <c r="P120" i="32"/>
  <c r="Q28" i="32"/>
  <c r="BA28" i="32" s="1"/>
  <c r="Z119" i="32"/>
  <c r="AZ119" i="32" s="1"/>
  <c r="N86" i="32"/>
  <c r="M96" i="32"/>
  <c r="M49" i="32"/>
  <c r="AG49" i="32" s="1"/>
  <c r="AU38" i="32"/>
  <c r="N39" i="32"/>
  <c r="M42" i="32"/>
  <c r="AG42" i="32" s="1"/>
  <c r="AU27" i="32"/>
  <c r="AH31" i="32"/>
  <c r="S22" i="32"/>
  <c r="N7" i="32"/>
  <c r="N9" i="32"/>
  <c r="F14" i="32"/>
  <c r="G14" i="32" s="1"/>
  <c r="AE14" i="32" s="1" a="1"/>
  <c r="AE14" i="32" s="1"/>
  <c r="AD14" i="32" s="1"/>
  <c r="AC14" i="32" s="1"/>
  <c r="Y13" i="32"/>
  <c r="R5" i="32"/>
  <c r="L120" i="32"/>
  <c r="F110" i="32"/>
  <c r="G110" i="32" s="1"/>
  <c r="W110" i="32" s="1"/>
  <c r="Z4" i="32"/>
  <c r="AZ4" i="32" s="1"/>
  <c r="AA128" i="32"/>
  <c r="U106" i="32"/>
  <c r="L102" i="32"/>
  <c r="N96" i="32"/>
  <c r="AB42" i="32"/>
  <c r="U45" i="32"/>
  <c r="M39" i="32"/>
  <c r="N42" i="32"/>
  <c r="M25" i="32"/>
  <c r="R27" i="32"/>
  <c r="U22" i="32"/>
  <c r="AH62" i="32"/>
  <c r="AG12" i="32"/>
  <c r="R4" i="32"/>
  <c r="V120" i="32"/>
  <c r="AY120" i="32" s="1"/>
  <c r="V106" i="32"/>
  <c r="AY106" i="32" s="1"/>
  <c r="AA119" i="32"/>
  <c r="L88" i="32"/>
  <c r="L24" i="32"/>
  <c r="R119" i="32"/>
  <c r="S45" i="32"/>
  <c r="U4" i="32"/>
  <c r="AU29" i="32"/>
  <c r="S120" i="32"/>
  <c r="AB106" i="32"/>
  <c r="AU6" i="32"/>
  <c r="S93" i="32"/>
  <c r="M119" i="32"/>
  <c r="M102" i="32"/>
  <c r="L78" i="32"/>
  <c r="M72" i="32"/>
  <c r="U42" i="32"/>
  <c r="V45" i="32"/>
  <c r="AY45" i="32" s="1"/>
  <c r="Y45" i="32"/>
  <c r="L25" i="32"/>
  <c r="AE22" i="32" a="1"/>
  <c r="AE22" i="32" s="1"/>
  <c r="AB45" i="32"/>
  <c r="AH3" i="32"/>
  <c r="AH19" i="32"/>
  <c r="AG46" i="32"/>
  <c r="F54" i="32"/>
  <c r="G54" i="32" s="1"/>
  <c r="P51" i="32"/>
  <c r="U11" i="32"/>
  <c r="R3" i="32"/>
  <c r="AB4" i="32"/>
  <c r="Z106" i="32"/>
  <c r="AZ106" i="32" s="1"/>
  <c r="BB106" i="32" s="1"/>
  <c r="AS106" i="32"/>
  <c r="AF106" i="32" s="1"/>
  <c r="L111" i="32"/>
  <c r="N93" i="32"/>
  <c r="R45" i="32"/>
  <c r="AA93" i="32"/>
  <c r="N119" i="32"/>
  <c r="M86" i="32"/>
  <c r="M78" i="32"/>
  <c r="N72" i="32"/>
  <c r="M40" i="32"/>
  <c r="M32" i="32"/>
  <c r="AG32" i="32" s="1"/>
  <c r="M33" i="32"/>
  <c r="AG33" i="32" s="1"/>
  <c r="F7" i="32"/>
  <c r="G7" i="32" s="1"/>
  <c r="AU7" i="32" s="1"/>
  <c r="AV8" i="32" s="1"/>
  <c r="V22" i="32"/>
  <c r="AY22" i="32" s="1"/>
  <c r="F76" i="32"/>
  <c r="G76" i="32" s="1"/>
  <c r="Y101" i="33"/>
  <c r="AA101" i="33"/>
  <c r="R101" i="33"/>
  <c r="AS101" i="33"/>
  <c r="AF101" i="33" s="1"/>
  <c r="Q101" i="33"/>
  <c r="BA101" i="33" s="1"/>
  <c r="Z101" i="33"/>
  <c r="AZ101" i="33" s="1"/>
  <c r="V101" i="33"/>
  <c r="AY101" i="33" s="1"/>
  <c r="P101" i="33"/>
  <c r="U101" i="33"/>
  <c r="AB101" i="33"/>
  <c r="S101" i="33"/>
  <c r="S20" i="33"/>
  <c r="AB20" i="33"/>
  <c r="Y20" i="33"/>
  <c r="R20" i="33"/>
  <c r="Q20" i="33"/>
  <c r="BA20" i="33" s="1"/>
  <c r="AA20" i="33"/>
  <c r="AU20" i="33"/>
  <c r="Z20" i="33"/>
  <c r="AZ20" i="33" s="1"/>
  <c r="W20" i="33"/>
  <c r="U20" i="33"/>
  <c r="V20" i="33"/>
  <c r="AY20" i="33" s="1"/>
  <c r="P20" i="33"/>
  <c r="S68" i="33"/>
  <c r="W68" i="33"/>
  <c r="V68" i="33"/>
  <c r="AY68" i="33" s="1"/>
  <c r="R68" i="33"/>
  <c r="Y68" i="33"/>
  <c r="AS68" i="33"/>
  <c r="AF68" i="33" s="1"/>
  <c r="AA68" i="33"/>
  <c r="M88" i="33"/>
  <c r="P120" i="33"/>
  <c r="AS84" i="33"/>
  <c r="AF84" i="33" s="1"/>
  <c r="V72" i="33"/>
  <c r="AY72" i="33" s="1"/>
  <c r="AA84" i="33"/>
  <c r="Y10" i="33"/>
  <c r="AB32" i="33"/>
  <c r="AA32" i="33"/>
  <c r="Y84" i="33"/>
  <c r="L56" i="33"/>
  <c r="AE43" i="33" a="1"/>
  <c r="AE43" i="33" s="1"/>
  <c r="W43" i="33"/>
  <c r="M14" i="33"/>
  <c r="L4" i="33"/>
  <c r="N47" i="33"/>
  <c r="AH50" i="33"/>
  <c r="F66" i="33"/>
  <c r="G66" i="33" s="1"/>
  <c r="L68" i="33"/>
  <c r="M72" i="33"/>
  <c r="L45" i="33"/>
  <c r="Z72" i="33"/>
  <c r="AZ72" i="33" s="1"/>
  <c r="S84" i="33"/>
  <c r="P10" i="33"/>
  <c r="Q32" i="33"/>
  <c r="BA32" i="33" s="1"/>
  <c r="Q84" i="33"/>
  <c r="BA84" i="33" s="1"/>
  <c r="S48" i="33"/>
  <c r="L116" i="33"/>
  <c r="L118" i="33"/>
  <c r="M92" i="33"/>
  <c r="N103" i="33"/>
  <c r="F46" i="33"/>
  <c r="G46" i="33" s="1"/>
  <c r="N61" i="33"/>
  <c r="M56" i="33"/>
  <c r="AG56" i="33" s="1"/>
  <c r="F11" i="33"/>
  <c r="G11" i="33" s="1"/>
  <c r="F22" i="33"/>
  <c r="G22" i="33" s="1"/>
  <c r="F38" i="33"/>
  <c r="G38" i="33" s="1"/>
  <c r="F50" i="33"/>
  <c r="G50" i="33" s="1"/>
  <c r="AH62" i="33"/>
  <c r="F82" i="33"/>
  <c r="G82" i="33" s="1"/>
  <c r="AA82" i="33" s="1"/>
  <c r="F30" i="33"/>
  <c r="G30" i="33" s="1"/>
  <c r="N72" i="33"/>
  <c r="U84" i="33"/>
  <c r="U120" i="33"/>
  <c r="AB10" i="33"/>
  <c r="Q10" i="33"/>
  <c r="BA10" i="33" s="1"/>
  <c r="BB10" i="33" s="1"/>
  <c r="U32" i="33"/>
  <c r="M124" i="33"/>
  <c r="N111" i="33"/>
  <c r="N116" i="33"/>
  <c r="AH22" i="33"/>
  <c r="M31" i="33"/>
  <c r="L22" i="33"/>
  <c r="F78" i="33"/>
  <c r="G78" i="33" s="1"/>
  <c r="W78" i="33" s="1"/>
  <c r="AH30" i="33"/>
  <c r="M80" i="33"/>
  <c r="S120" i="33"/>
  <c r="Z84" i="33"/>
  <c r="AZ84" i="33" s="1"/>
  <c r="Y120" i="33"/>
  <c r="R10" i="33"/>
  <c r="AA10" i="33"/>
  <c r="AE32" i="33" a="1"/>
  <c r="AE32" i="33" s="1"/>
  <c r="N124" i="33"/>
  <c r="L92" i="33"/>
  <c r="Y43" i="33"/>
  <c r="AH14" i="33"/>
  <c r="AH46" i="33"/>
  <c r="F111" i="33"/>
  <c r="G111" i="33" s="1"/>
  <c r="N80" i="33"/>
  <c r="AB84" i="33"/>
  <c r="W120" i="33"/>
  <c r="S10" i="33"/>
  <c r="U10" i="33"/>
  <c r="V32" i="33"/>
  <c r="AY32" i="33" s="1"/>
  <c r="R48" i="33"/>
  <c r="F75" i="33"/>
  <c r="G75" i="33" s="1"/>
  <c r="AU43" i="33"/>
  <c r="AB50" i="33"/>
  <c r="AH6" i="33"/>
  <c r="L9" i="33"/>
  <c r="R120" i="33"/>
  <c r="W10" i="33"/>
  <c r="P84" i="33"/>
  <c r="S2" i="33"/>
  <c r="AH19" i="33"/>
  <c r="F83" i="33"/>
  <c r="G83" i="33" s="1"/>
  <c r="AG55" i="33"/>
  <c r="Y83" i="34"/>
  <c r="AE83" i="34" a="1"/>
  <c r="AE83" i="34" s="1"/>
  <c r="W83" i="34"/>
  <c r="S83" i="34"/>
  <c r="AA83" i="34"/>
  <c r="P83" i="34"/>
  <c r="Q83" i="34"/>
  <c r="BA83" i="34" s="1"/>
  <c r="BB83" i="34" s="1"/>
  <c r="Z83" i="34"/>
  <c r="AZ83" i="34" s="1"/>
  <c r="AB83" i="34"/>
  <c r="N54" i="34"/>
  <c r="M54" i="34"/>
  <c r="N100" i="34"/>
  <c r="L100" i="34"/>
  <c r="M100" i="34"/>
  <c r="N12" i="34"/>
  <c r="L12" i="34"/>
  <c r="M12" i="34"/>
  <c r="AG12" i="34" s="1"/>
  <c r="Y75" i="34"/>
  <c r="Z75" i="34"/>
  <c r="AZ75" i="34" s="1"/>
  <c r="M75" i="34"/>
  <c r="N75" i="34"/>
  <c r="V75" i="34"/>
  <c r="AY75" i="34" s="1"/>
  <c r="L75" i="34"/>
  <c r="W75" i="34"/>
  <c r="AA75" i="34"/>
  <c r="U75" i="34"/>
  <c r="AB75" i="34"/>
  <c r="M67" i="34"/>
  <c r="L67" i="34"/>
  <c r="N67" i="34"/>
  <c r="M59" i="34"/>
  <c r="AG59" i="34" s="1"/>
  <c r="N59" i="34"/>
  <c r="L59" i="34"/>
  <c r="L5" i="34"/>
  <c r="N5" i="34"/>
  <c r="R37" i="34"/>
  <c r="N88" i="34"/>
  <c r="L88" i="34"/>
  <c r="M37" i="34"/>
  <c r="L37" i="34"/>
  <c r="N37" i="34"/>
  <c r="AU40" i="34"/>
  <c r="L45" i="34"/>
  <c r="M62" i="34"/>
  <c r="AG62" i="34" s="1"/>
  <c r="U129" i="34"/>
  <c r="N106" i="34"/>
  <c r="W55" i="34"/>
  <c r="U72" i="34"/>
  <c r="N122" i="34"/>
  <c r="L98" i="34"/>
  <c r="U3" i="34"/>
  <c r="L84" i="34"/>
  <c r="AH3" i="34"/>
  <c r="F82" i="34"/>
  <c r="G82" i="34" s="1"/>
  <c r="F90" i="34"/>
  <c r="G90" i="34" s="1"/>
  <c r="AH34" i="34"/>
  <c r="Q127" i="34"/>
  <c r="BA127" i="34" s="1"/>
  <c r="S40" i="34"/>
  <c r="F17" i="34"/>
  <c r="G17" i="34" s="1"/>
  <c r="Y3" i="34"/>
  <c r="F34" i="34"/>
  <c r="G34" i="34" s="1"/>
  <c r="Z72" i="34"/>
  <c r="AZ72" i="34" s="1"/>
  <c r="U9" i="34"/>
  <c r="P55" i="34"/>
  <c r="Y129" i="34"/>
  <c r="M122" i="34"/>
  <c r="L90" i="34"/>
  <c r="M76" i="34"/>
  <c r="M60" i="34"/>
  <c r="AG60" i="34" s="1"/>
  <c r="R31" i="34"/>
  <c r="AU49" i="34"/>
  <c r="P31" i="34"/>
  <c r="AH26" i="34"/>
  <c r="F18" i="34"/>
  <c r="G18" i="34" s="1"/>
  <c r="S95" i="34"/>
  <c r="F10" i="34"/>
  <c r="G10" i="34" s="1"/>
  <c r="AH2" i="34"/>
  <c r="F43" i="34"/>
  <c r="G43" i="34" s="1"/>
  <c r="AG43" i="34"/>
  <c r="AA11" i="34"/>
  <c r="AA91" i="34"/>
  <c r="V127" i="34"/>
  <c r="AY127" i="34" s="1"/>
  <c r="Z123" i="34"/>
  <c r="AZ123" i="34" s="1"/>
  <c r="Z40" i="34"/>
  <c r="AZ40" i="34" s="1"/>
  <c r="W31" i="34"/>
  <c r="W95" i="34"/>
  <c r="F65" i="34"/>
  <c r="G65" i="34" s="1"/>
  <c r="AE3" i="34" a="1"/>
  <c r="AE3" i="34" s="1"/>
  <c r="AH42" i="34"/>
  <c r="W72" i="34"/>
  <c r="AB129" i="34"/>
  <c r="AH58" i="34"/>
  <c r="Z55" i="34"/>
  <c r="AZ55" i="34" s="1"/>
  <c r="M90" i="34"/>
  <c r="N76" i="34"/>
  <c r="N44" i="34"/>
  <c r="AU31" i="34"/>
  <c r="L23" i="34"/>
  <c r="AH18" i="34"/>
  <c r="AH25" i="34"/>
  <c r="F2" i="34"/>
  <c r="G2" i="34" s="1"/>
  <c r="F19" i="34"/>
  <c r="G19" i="34" s="1"/>
  <c r="F38" i="34"/>
  <c r="G38" i="34" s="1"/>
  <c r="N85" i="34"/>
  <c r="R127" i="34"/>
  <c r="U40" i="34"/>
  <c r="Q40" i="34"/>
  <c r="BA40" i="34" s="1"/>
  <c r="BB40" i="34" s="1"/>
  <c r="AA31" i="34"/>
  <c r="Q95" i="34"/>
  <c r="BA95" i="34" s="1"/>
  <c r="AA3" i="34"/>
  <c r="F42" i="34"/>
  <c r="G42" i="34" s="1"/>
  <c r="AB42" i="34" s="1"/>
  <c r="P129" i="34"/>
  <c r="AG58" i="34"/>
  <c r="L107" i="34"/>
  <c r="L44" i="34"/>
  <c r="N83" i="34"/>
  <c r="F98" i="34"/>
  <c r="G98" i="34" s="1"/>
  <c r="V9" i="34"/>
  <c r="AY9" i="34" s="1"/>
  <c r="W3" i="34"/>
  <c r="S127" i="34"/>
  <c r="AE40" i="34" a="1"/>
  <c r="AE40" i="34" s="1"/>
  <c r="U31" i="34"/>
  <c r="L28" i="34"/>
  <c r="S129" i="34"/>
  <c r="F89" i="34"/>
  <c r="G89" i="34" s="1"/>
  <c r="L35" i="34"/>
  <c r="AB55" i="34"/>
  <c r="AB72" i="34"/>
  <c r="M107" i="34"/>
  <c r="N97" i="34"/>
  <c r="F50" i="34"/>
  <c r="G50" i="34" s="1"/>
  <c r="F66" i="34"/>
  <c r="G66" i="34" s="1"/>
  <c r="AH19" i="34"/>
  <c r="F110" i="34"/>
  <c r="G110" i="34" s="1"/>
  <c r="N60" i="34"/>
  <c r="F26" i="34"/>
  <c r="G26" i="34" s="1"/>
  <c r="Z31" i="34"/>
  <c r="AZ31" i="34" s="1"/>
  <c r="N28" i="34"/>
  <c r="W123" i="34"/>
  <c r="L106" i="34"/>
  <c r="AE55" i="34" a="1"/>
  <c r="AE55" i="34" s="1"/>
  <c r="AE72" i="34" a="1"/>
  <c r="AE72" i="34" s="1"/>
  <c r="M98" i="34"/>
  <c r="AH50" i="34"/>
  <c r="N21" i="34"/>
  <c r="L2" i="34"/>
  <c r="S17" i="35"/>
  <c r="AB17" i="35"/>
  <c r="Z17" i="35"/>
  <c r="AZ17" i="35" s="1"/>
  <c r="U17" i="35"/>
  <c r="R17" i="35"/>
  <c r="Y17" i="35"/>
  <c r="Q17" i="35"/>
  <c r="BA17" i="35" s="1"/>
  <c r="AE17" i="35" a="1"/>
  <c r="AE17" i="35" s="1"/>
  <c r="W17" i="35"/>
  <c r="P17" i="35"/>
  <c r="AU17" i="35"/>
  <c r="AA17" i="35"/>
  <c r="AA57" i="35"/>
  <c r="Q57" i="35"/>
  <c r="BA57" i="35" s="1"/>
  <c r="U57" i="35"/>
  <c r="P16" i="35"/>
  <c r="S16" i="35"/>
  <c r="AU16" i="35"/>
  <c r="R16" i="35"/>
  <c r="AA16" i="35"/>
  <c r="AE16" i="35" a="1"/>
  <c r="AE16" i="35" s="1"/>
  <c r="AB16" i="35"/>
  <c r="U16" i="35"/>
  <c r="V16" i="35"/>
  <c r="AY16" i="35" s="1"/>
  <c r="Z16" i="35"/>
  <c r="AZ16" i="35" s="1"/>
  <c r="Y16" i="35"/>
  <c r="W16" i="35"/>
  <c r="L34" i="35"/>
  <c r="N34" i="35"/>
  <c r="M34" i="35"/>
  <c r="AG34" i="35" s="1"/>
  <c r="W34" i="35"/>
  <c r="L57" i="35"/>
  <c r="M57" i="35"/>
  <c r="AG57" i="35" s="1"/>
  <c r="N57" i="35"/>
  <c r="AU46" i="35"/>
  <c r="AE46" i="35" a="1"/>
  <c r="AE46" i="35" s="1"/>
  <c r="U46" i="35"/>
  <c r="Y46" i="35"/>
  <c r="W46" i="35"/>
  <c r="AB46" i="35"/>
  <c r="Z46" i="35"/>
  <c r="AZ46" i="35" s="1"/>
  <c r="L96" i="35"/>
  <c r="N96" i="35"/>
  <c r="M96" i="35"/>
  <c r="M72" i="35"/>
  <c r="L72" i="35"/>
  <c r="N72" i="35"/>
  <c r="N64" i="35"/>
  <c r="V64" i="35"/>
  <c r="AY64" i="35" s="1"/>
  <c r="Q64" i="35"/>
  <c r="BA64" i="35" s="1"/>
  <c r="F102" i="35"/>
  <c r="G102" i="35" s="1"/>
  <c r="W52" i="35"/>
  <c r="AA59" i="35"/>
  <c r="Q47" i="35"/>
  <c r="BA47" i="35" s="1"/>
  <c r="AA47" i="35"/>
  <c r="F23" i="35"/>
  <c r="G23" i="35" s="1"/>
  <c r="AH62" i="35"/>
  <c r="AH23" i="35"/>
  <c r="N104" i="35"/>
  <c r="M10" i="35"/>
  <c r="Q4" i="35"/>
  <c r="BA4" i="35" s="1"/>
  <c r="L88" i="35"/>
  <c r="U76" i="35"/>
  <c r="W20" i="35"/>
  <c r="AB59" i="35"/>
  <c r="U47" i="35"/>
  <c r="R47" i="35"/>
  <c r="L43" i="35"/>
  <c r="L12" i="35"/>
  <c r="L123" i="35"/>
  <c r="N12" i="35"/>
  <c r="AA35" i="35"/>
  <c r="AG3" i="35"/>
  <c r="N52" i="35"/>
  <c r="N74" i="35"/>
  <c r="F9" i="35"/>
  <c r="G9" i="35" s="1"/>
  <c r="U4" i="35"/>
  <c r="P111" i="35"/>
  <c r="Y76" i="35"/>
  <c r="Y28" i="35"/>
  <c r="M123" i="35"/>
  <c r="M91" i="35"/>
  <c r="M109" i="35"/>
  <c r="F83" i="35"/>
  <c r="G83" i="35" s="1"/>
  <c r="AS83" i="35" s="1"/>
  <c r="AF83" i="35" s="1"/>
  <c r="AE59" i="35" a="1"/>
  <c r="AE59" i="35" s="1"/>
  <c r="V47" i="35"/>
  <c r="AY47" i="35" s="1"/>
  <c r="N43" i="35"/>
  <c r="L26" i="35"/>
  <c r="P12" i="35"/>
  <c r="N101" i="35"/>
  <c r="L67" i="35"/>
  <c r="AB28" i="35"/>
  <c r="L114" i="35"/>
  <c r="AE47" i="35" a="1"/>
  <c r="AE47" i="35" s="1"/>
  <c r="L74" i="35"/>
  <c r="M18" i="35"/>
  <c r="AG18" i="35" s="1"/>
  <c r="Y4" i="35"/>
  <c r="Z111" i="35"/>
  <c r="AZ111" i="35" s="1"/>
  <c r="V94" i="35"/>
  <c r="AY94" i="35" s="1"/>
  <c r="AB20" i="35"/>
  <c r="Y108" i="35"/>
  <c r="W28" i="35"/>
  <c r="N106" i="35"/>
  <c r="F99" i="35"/>
  <c r="G99" i="35" s="1"/>
  <c r="P99" i="35" s="1"/>
  <c r="N109" i="35"/>
  <c r="F69" i="35"/>
  <c r="G69" i="35" s="1"/>
  <c r="AU59" i="35"/>
  <c r="AU47" i="35"/>
  <c r="L66" i="35"/>
  <c r="V46" i="35"/>
  <c r="AY46" i="35" s="1"/>
  <c r="F22" i="35"/>
  <c r="G22" i="35" s="1"/>
  <c r="F115" i="35"/>
  <c r="G115" i="35" s="1"/>
  <c r="AE115" i="35" s="1" a="1"/>
  <c r="AE115" i="35" s="1"/>
  <c r="AD115" i="35" s="1"/>
  <c r="AC115" i="35" s="1"/>
  <c r="N18" i="35"/>
  <c r="P76" i="35"/>
  <c r="Y94" i="35"/>
  <c r="Z20" i="35"/>
  <c r="AZ20" i="35" s="1"/>
  <c r="R108" i="35"/>
  <c r="Z28" i="35"/>
  <c r="AZ28" i="35" s="1"/>
  <c r="AB111" i="35"/>
  <c r="P53" i="35"/>
  <c r="U59" i="35"/>
  <c r="W59" i="35"/>
  <c r="Y47" i="35"/>
  <c r="M66" i="35"/>
  <c r="R64" i="35"/>
  <c r="F70" i="35"/>
  <c r="G70" i="35" s="1"/>
  <c r="AB47" i="35"/>
  <c r="AH39" i="35"/>
  <c r="R94" i="35"/>
  <c r="F107" i="35"/>
  <c r="G107" i="35" s="1"/>
  <c r="N36" i="35"/>
  <c r="N44" i="35"/>
  <c r="AG23" i="35"/>
  <c r="M41" i="35"/>
  <c r="F62" i="35"/>
  <c r="G62" i="35" s="1"/>
  <c r="V76" i="35"/>
  <c r="AY76" i="35" s="1"/>
  <c r="M106" i="36"/>
  <c r="L106" i="36"/>
  <c r="N83" i="36"/>
  <c r="L83" i="36"/>
  <c r="M83" i="36"/>
  <c r="M18" i="36"/>
  <c r="Q18" i="36"/>
  <c r="BA18" i="36" s="1"/>
  <c r="R18" i="36"/>
  <c r="N71" i="36"/>
  <c r="L71" i="36"/>
  <c r="M71" i="36"/>
  <c r="N47" i="36"/>
  <c r="L47" i="36"/>
  <c r="M47" i="36"/>
  <c r="N44" i="36"/>
  <c r="L44" i="36"/>
  <c r="M44" i="36"/>
  <c r="AG44" i="36" s="1"/>
  <c r="P30" i="36"/>
  <c r="Q30" i="36"/>
  <c r="BA30" i="36" s="1"/>
  <c r="AE5" i="36" a="1"/>
  <c r="AE5" i="36" s="1"/>
  <c r="F112" i="36"/>
  <c r="G112" i="36" s="1"/>
  <c r="N129" i="36"/>
  <c r="N114" i="36"/>
  <c r="F95" i="36"/>
  <c r="G95" i="36" s="1"/>
  <c r="Z95" i="36" s="1"/>
  <c r="AZ95" i="36" s="1"/>
  <c r="Z75" i="36"/>
  <c r="AZ75" i="36" s="1"/>
  <c r="AE54" i="36" a="1"/>
  <c r="AE54" i="36" s="1"/>
  <c r="W45" i="36"/>
  <c r="L63" i="36"/>
  <c r="L26" i="36"/>
  <c r="N27" i="36"/>
  <c r="Q33" i="36"/>
  <c r="BA33" i="36" s="1"/>
  <c r="M4" i="36"/>
  <c r="L32" i="36"/>
  <c r="AH47" i="36"/>
  <c r="F16" i="36"/>
  <c r="G16" i="36" s="1"/>
  <c r="L91" i="36"/>
  <c r="V5" i="36"/>
  <c r="AY5" i="36" s="1"/>
  <c r="AA120" i="36"/>
  <c r="U39" i="36"/>
  <c r="W61" i="36"/>
  <c r="L27" i="36"/>
  <c r="N113" i="36"/>
  <c r="AA79" i="36"/>
  <c r="AA39" i="36"/>
  <c r="W120" i="36"/>
  <c r="P5" i="36"/>
  <c r="S3" i="36"/>
  <c r="Y101" i="36"/>
  <c r="M126" i="36"/>
  <c r="F88" i="36"/>
  <c r="G88" i="36" s="1"/>
  <c r="U88" i="36" s="1"/>
  <c r="U54" i="36"/>
  <c r="L55" i="36"/>
  <c r="N51" i="36"/>
  <c r="S59" i="36"/>
  <c r="N43" i="36"/>
  <c r="N34" i="36"/>
  <c r="F40" i="36"/>
  <c r="G40" i="36" s="1"/>
  <c r="L5" i="36"/>
  <c r="M3" i="36"/>
  <c r="N36" i="36"/>
  <c r="F25" i="36"/>
  <c r="G25" i="36" s="1"/>
  <c r="R25" i="36" s="1"/>
  <c r="F117" i="36"/>
  <c r="G117" i="36" s="1"/>
  <c r="AH38" i="36"/>
  <c r="F7" i="36"/>
  <c r="G7" i="36" s="1"/>
  <c r="AA33" i="36"/>
  <c r="AG17" i="36"/>
  <c r="U16" i="36"/>
  <c r="Z79" i="36"/>
  <c r="AZ79" i="36" s="1"/>
  <c r="V75" i="36"/>
  <c r="AY75" i="36" s="1"/>
  <c r="BB75" i="36" s="1"/>
  <c r="N59" i="36"/>
  <c r="L51" i="36"/>
  <c r="P59" i="36"/>
  <c r="Z45" i="36"/>
  <c r="AZ45" i="36" s="1"/>
  <c r="N28" i="36"/>
  <c r="AH40" i="36"/>
  <c r="N19" i="36"/>
  <c r="Q61" i="36"/>
  <c r="BA61" i="36" s="1"/>
  <c r="L113" i="36"/>
  <c r="P79" i="36"/>
  <c r="AE39" i="36" a="1"/>
  <c r="AE39" i="36" s="1"/>
  <c r="R120" i="36"/>
  <c r="R3" i="36"/>
  <c r="S101" i="36"/>
  <c r="W75" i="36"/>
  <c r="U5" i="36"/>
  <c r="Z53" i="36"/>
  <c r="AZ53" i="36" s="1"/>
  <c r="L120" i="36"/>
  <c r="F104" i="36"/>
  <c r="G104" i="36" s="1"/>
  <c r="F96" i="36"/>
  <c r="G96" i="36" s="1"/>
  <c r="L79" i="36"/>
  <c r="AH64" i="36"/>
  <c r="N55" i="36"/>
  <c r="AH48" i="36"/>
  <c r="V59" i="36"/>
  <c r="AY59" i="36" s="1"/>
  <c r="L60" i="36"/>
  <c r="L43" i="36"/>
  <c r="M28" i="36"/>
  <c r="AG28" i="36" s="1"/>
  <c r="AU45" i="36"/>
  <c r="N120" i="36"/>
  <c r="M103" i="36"/>
  <c r="U111" i="36"/>
  <c r="Q79" i="36"/>
  <c r="BA79" i="36" s="1"/>
  <c r="AU61" i="36"/>
  <c r="AV30" i="36" s="1"/>
  <c r="AB61" i="36"/>
  <c r="M13" i="36"/>
  <c r="AG13" i="36" s="1"/>
  <c r="L105" i="36"/>
  <c r="AB75" i="36"/>
  <c r="Y79" i="36"/>
  <c r="Y120" i="36"/>
  <c r="Q101" i="36"/>
  <c r="BA101" i="36" s="1"/>
  <c r="BB101" i="36" s="1"/>
  <c r="W101" i="36"/>
  <c r="Y75" i="36"/>
  <c r="P53" i="36"/>
  <c r="F119" i="36"/>
  <c r="G119" i="36" s="1"/>
  <c r="M118" i="36"/>
  <c r="L114" i="36"/>
  <c r="M75" i="36"/>
  <c r="AU54" i="36"/>
  <c r="R54" i="36"/>
  <c r="AU59" i="36"/>
  <c r="R45" i="36"/>
  <c r="Q45" i="36"/>
  <c r="BA45" i="36" s="1"/>
  <c r="N4" i="36"/>
  <c r="L13" i="36"/>
  <c r="M36" i="36"/>
  <c r="F73" i="36"/>
  <c r="G73" i="36" s="1"/>
  <c r="AA73" i="36" s="1"/>
  <c r="S120" i="36"/>
  <c r="Y39" i="36"/>
  <c r="R79" i="36"/>
  <c r="L75" i="36"/>
  <c r="Q59" i="36"/>
  <c r="BA59" i="36" s="1"/>
  <c r="F17" i="36"/>
  <c r="G17" i="36" s="1"/>
  <c r="AE17" i="36" s="1" a="1"/>
  <c r="AE17" i="36" s="1"/>
  <c r="AD17" i="36" s="1"/>
  <c r="AC17" i="36" s="1"/>
  <c r="F32" i="36"/>
  <c r="G32" i="36" s="1"/>
  <c r="Z32" i="36" s="1"/>
  <c r="AZ32" i="36" s="1"/>
  <c r="F24" i="36"/>
  <c r="G24" i="36" s="1"/>
  <c r="S24" i="36" s="1"/>
  <c r="U79" i="36"/>
  <c r="AA75" i="36"/>
  <c r="F116" i="36"/>
  <c r="G116" i="36" s="1"/>
  <c r="N87" i="36"/>
  <c r="F103" i="36"/>
  <c r="G103" i="36" s="1"/>
  <c r="AA54" i="36"/>
  <c r="F21" i="36"/>
  <c r="G21" i="36" s="1"/>
  <c r="AG33" i="36"/>
  <c r="AH16" i="36"/>
  <c r="N95" i="37"/>
  <c r="M95" i="37"/>
  <c r="L95" i="37"/>
  <c r="L71" i="37"/>
  <c r="N71" i="37"/>
  <c r="M71" i="37"/>
  <c r="L50" i="37"/>
  <c r="M50" i="37"/>
  <c r="AG50" i="37" s="1"/>
  <c r="N50" i="37"/>
  <c r="N123" i="37"/>
  <c r="L123" i="37"/>
  <c r="M123" i="37"/>
  <c r="L116" i="37"/>
  <c r="M116" i="37"/>
  <c r="N116" i="37"/>
  <c r="M68" i="37"/>
  <c r="L68" i="37"/>
  <c r="N68" i="37"/>
  <c r="Y54" i="37"/>
  <c r="W54" i="37"/>
  <c r="N54" i="37"/>
  <c r="AH28" i="37"/>
  <c r="AH37" i="37"/>
  <c r="F36" i="37"/>
  <c r="G36" i="37" s="1"/>
  <c r="M87" i="37"/>
  <c r="AG52" i="37"/>
  <c r="M64" i="37"/>
  <c r="AA14" i="37"/>
  <c r="N26" i="37"/>
  <c r="M51" i="37"/>
  <c r="AG4" i="37"/>
  <c r="AG36" i="37"/>
  <c r="W55" i="37"/>
  <c r="F69" i="37"/>
  <c r="G69" i="37" s="1"/>
  <c r="N64" i="37"/>
  <c r="N51" i="37"/>
  <c r="S24" i="37"/>
  <c r="U84" i="37"/>
  <c r="L119" i="37"/>
  <c r="L112" i="37"/>
  <c r="N118" i="37"/>
  <c r="N111" i="37"/>
  <c r="M88" i="37"/>
  <c r="M57" i="37"/>
  <c r="AG57" i="37" s="1"/>
  <c r="L72" i="37"/>
  <c r="P72" i="37"/>
  <c r="V72" i="37"/>
  <c r="AY72" i="37" s="1"/>
  <c r="M8" i="37"/>
  <c r="AG8" i="37" s="1"/>
  <c r="L8" i="37"/>
  <c r="F29" i="37"/>
  <c r="G29" i="37" s="1"/>
  <c r="F33" i="37"/>
  <c r="G33" i="37" s="1"/>
  <c r="Y33" i="37" s="1"/>
  <c r="AH25" i="37"/>
  <c r="F5" i="37"/>
  <c r="G5" i="37" s="1"/>
  <c r="L38" i="37"/>
  <c r="AH53" i="37"/>
  <c r="F88" i="37"/>
  <c r="G88" i="37" s="1"/>
  <c r="M96" i="37"/>
  <c r="AA91" i="37"/>
  <c r="U24" i="37"/>
  <c r="M47" i="37"/>
  <c r="N72" i="37"/>
  <c r="M104" i="37"/>
  <c r="M92" i="37"/>
  <c r="AB91" i="37"/>
  <c r="Q25" i="37"/>
  <c r="BA25" i="37" s="1"/>
  <c r="AA22" i="37"/>
  <c r="V24" i="37"/>
  <c r="AY24" i="37" s="1"/>
  <c r="AA83" i="37"/>
  <c r="R64" i="37"/>
  <c r="R112" i="37"/>
  <c r="M100" i="37"/>
  <c r="M80" i="37"/>
  <c r="F80" i="37"/>
  <c r="G80" i="37" s="1"/>
  <c r="F61" i="37"/>
  <c r="G61" i="37" s="1"/>
  <c r="W72" i="37"/>
  <c r="AH4" i="37"/>
  <c r="P55" i="37"/>
  <c r="L5" i="37"/>
  <c r="M15" i="37"/>
  <c r="F13" i="37"/>
  <c r="G13" i="37" s="1"/>
  <c r="F96" i="37"/>
  <c r="G96" i="37" s="1"/>
  <c r="AG56" i="37"/>
  <c r="U40" i="37"/>
  <c r="Q32" i="37"/>
  <c r="BA32" i="37" s="1"/>
  <c r="BB32" i="37" s="1"/>
  <c r="AG9" i="37"/>
  <c r="L80" i="37"/>
  <c r="L34" i="37"/>
  <c r="F28" i="37"/>
  <c r="G28" i="37" s="1"/>
  <c r="U91" i="37"/>
  <c r="Y91" i="37"/>
  <c r="S14" i="37"/>
  <c r="R22" i="37"/>
  <c r="Y24" i="37"/>
  <c r="AB84" i="37"/>
  <c r="S64" i="37"/>
  <c r="M125" i="37"/>
  <c r="F120" i="37"/>
  <c r="G120" i="37" s="1"/>
  <c r="F99" i="37"/>
  <c r="G99" i="37" s="1"/>
  <c r="M79" i="37"/>
  <c r="AH61" i="37"/>
  <c r="Z72" i="37"/>
  <c r="AZ72" i="37" s="1"/>
  <c r="BB72" i="37" s="1"/>
  <c r="L3" i="37"/>
  <c r="M5" i="37"/>
  <c r="AG5" i="37" s="1"/>
  <c r="AH65" i="37"/>
  <c r="N100" i="37"/>
  <c r="F37" i="37"/>
  <c r="G37" i="37" s="1"/>
  <c r="F44" i="37"/>
  <c r="G44" i="37" s="1"/>
  <c r="F73" i="37"/>
  <c r="G73" i="37" s="1"/>
  <c r="N34" i="37"/>
  <c r="Q43" i="37"/>
  <c r="BA43" i="37" s="1"/>
  <c r="Z24" i="37"/>
  <c r="AZ24" i="37" s="1"/>
  <c r="Z91" i="37"/>
  <c r="AZ91" i="37" s="1"/>
  <c r="S84" i="37"/>
  <c r="Q64" i="37"/>
  <c r="BA64" i="37" s="1"/>
  <c r="BB64" i="37" s="1"/>
  <c r="N125" i="37"/>
  <c r="L87" i="37"/>
  <c r="N79" i="37"/>
  <c r="Q72" i="37"/>
  <c r="BA72" i="37" s="1"/>
  <c r="AH29" i="37"/>
  <c r="M3" i="37"/>
  <c r="L19" i="37"/>
  <c r="F4" i="37"/>
  <c r="G4" i="37" s="1"/>
  <c r="AH13" i="37"/>
  <c r="AH36" i="37"/>
  <c r="F9" i="37"/>
  <c r="G9" i="37" s="1"/>
  <c r="AA9" i="37" s="1"/>
  <c r="P24" i="37"/>
  <c r="R24" i="37"/>
  <c r="Y84" i="37"/>
  <c r="N129" i="37"/>
  <c r="L118" i="37"/>
  <c r="L111" i="37"/>
  <c r="AB72" i="37"/>
  <c r="M19" i="37"/>
  <c r="AG19" i="37" s="1"/>
  <c r="L7" i="37"/>
  <c r="F115" i="37"/>
  <c r="G115" i="37" s="1"/>
  <c r="Q24" i="37"/>
  <c r="BA24" i="37" s="1"/>
  <c r="P95" i="37"/>
  <c r="AS72" i="37"/>
  <c r="AF72" i="37" s="1"/>
  <c r="L57" i="37"/>
  <c r="AA72" i="37"/>
  <c r="F12" i="37"/>
  <c r="G12" i="37" s="1"/>
  <c r="V12" i="37" s="1"/>
  <c r="AY12" i="37" s="1"/>
  <c r="M7" i="37"/>
  <c r="N76" i="37"/>
  <c r="AH12" i="37"/>
  <c r="F17" i="37"/>
  <c r="G17" i="37" s="1"/>
  <c r="W22" i="38"/>
  <c r="U22" i="38"/>
  <c r="AE22" i="38" a="1"/>
  <c r="AE22" i="38" s="1"/>
  <c r="AU22" i="38"/>
  <c r="M43" i="38"/>
  <c r="AG43" i="38" s="1"/>
  <c r="L43" i="38"/>
  <c r="N43" i="38"/>
  <c r="Q27" i="38"/>
  <c r="BA27" i="38" s="1"/>
  <c r="V27" i="38"/>
  <c r="AY27" i="38" s="1"/>
  <c r="R27" i="38"/>
  <c r="U27" i="38"/>
  <c r="AB27" i="38"/>
  <c r="M78" i="38"/>
  <c r="L78" i="38"/>
  <c r="N78" i="38"/>
  <c r="N35" i="38"/>
  <c r="L35" i="38"/>
  <c r="M35" i="38"/>
  <c r="AX119" i="38"/>
  <c r="F119" i="38"/>
  <c r="G119" i="38" s="1"/>
  <c r="W119" i="38" s="1"/>
  <c r="AX31" i="38"/>
  <c r="F31" i="38"/>
  <c r="G31" i="38" s="1"/>
  <c r="AE31" i="38" s="1" a="1"/>
  <c r="AE31" i="38" s="1"/>
  <c r="AD31" i="38" s="1"/>
  <c r="AC31" i="38" s="1"/>
  <c r="L51" i="38"/>
  <c r="M51" i="38"/>
  <c r="S77" i="38"/>
  <c r="Q77" i="38"/>
  <c r="BA77" i="38" s="1"/>
  <c r="N56" i="38"/>
  <c r="M56" i="38"/>
  <c r="N112" i="38"/>
  <c r="W99" i="38"/>
  <c r="Z99" i="38"/>
  <c r="AZ99" i="38" s="1"/>
  <c r="Q118" i="38"/>
  <c r="BA118" i="38" s="1"/>
  <c r="BB118" i="38" s="1"/>
  <c r="AB109" i="38"/>
  <c r="S118" i="38"/>
  <c r="AA95" i="38"/>
  <c r="AA98" i="38"/>
  <c r="AE98" i="38" a="1"/>
  <c r="AE98" i="38" s="1"/>
  <c r="U98" i="38"/>
  <c r="Q98" i="38"/>
  <c r="BA98" i="38" s="1"/>
  <c r="BB98" i="38" s="1"/>
  <c r="W95" i="38"/>
  <c r="N74" i="38"/>
  <c r="AG46" i="38"/>
  <c r="M28" i="38"/>
  <c r="AG28" i="38" s="1"/>
  <c r="L28" i="38"/>
  <c r="S109" i="38"/>
  <c r="AS109" i="38"/>
  <c r="AF109" i="38" s="1"/>
  <c r="U109" i="38"/>
  <c r="AA109" i="38"/>
  <c r="AX55" i="38"/>
  <c r="AH55" i="38"/>
  <c r="AX7" i="38"/>
  <c r="F7" i="38"/>
  <c r="G7" i="38" s="1"/>
  <c r="M19" i="38"/>
  <c r="L19" i="38"/>
  <c r="Z109" i="38"/>
  <c r="AZ109" i="38" s="1"/>
  <c r="BB109" i="38" s="1"/>
  <c r="L121" i="38"/>
  <c r="R10" i="38"/>
  <c r="M2" i="38"/>
  <c r="L2" i="38"/>
  <c r="Q12" i="38"/>
  <c r="BA12" i="38" s="1"/>
  <c r="AA12" i="38"/>
  <c r="Y12" i="38"/>
  <c r="S12" i="38"/>
  <c r="V14" i="38"/>
  <c r="AY14" i="38" s="1"/>
  <c r="AU14" i="38"/>
  <c r="S14" i="38"/>
  <c r="W14" i="38"/>
  <c r="AX94" i="38"/>
  <c r="F94" i="38"/>
  <c r="G94" i="38" s="1"/>
  <c r="AX54" i="38"/>
  <c r="F54" i="38"/>
  <c r="G54" i="38" s="1"/>
  <c r="AU54" i="38" s="1"/>
  <c r="AV58" i="38" s="1"/>
  <c r="AX46" i="38"/>
  <c r="F46" i="38"/>
  <c r="G46" i="38" s="1"/>
  <c r="AH46" i="38"/>
  <c r="V86" i="38"/>
  <c r="AY86" i="38" s="1"/>
  <c r="F126" i="38"/>
  <c r="G126" i="38" s="1"/>
  <c r="L106" i="38"/>
  <c r="L47" i="38"/>
  <c r="M31" i="38"/>
  <c r="AG31" i="38" s="1"/>
  <c r="Q44" i="38"/>
  <c r="BA44" i="38" s="1"/>
  <c r="AB44" i="38"/>
  <c r="AU44" i="38"/>
  <c r="P44" i="38"/>
  <c r="S44" i="38"/>
  <c r="L80" i="38"/>
  <c r="M80" i="38"/>
  <c r="N87" i="38"/>
  <c r="M87" i="38"/>
  <c r="L87" i="38"/>
  <c r="M16" i="38"/>
  <c r="AG16" i="38" s="1"/>
  <c r="U16" i="38"/>
  <c r="AB16" i="38"/>
  <c r="AA16" i="38"/>
  <c r="AX23" i="38"/>
  <c r="F23" i="38"/>
  <c r="G23" i="38" s="1"/>
  <c r="U23" i="38" s="1"/>
  <c r="N82" i="38"/>
  <c r="M82" i="38"/>
  <c r="N59" i="38"/>
  <c r="M59" i="38"/>
  <c r="AG59" i="38" s="1"/>
  <c r="L90" i="38"/>
  <c r="AS92" i="38"/>
  <c r="AF92" i="38" s="1"/>
  <c r="S92" i="38"/>
  <c r="Z84" i="38"/>
  <c r="AZ84" i="38" s="1"/>
  <c r="U84" i="38"/>
  <c r="F71" i="38"/>
  <c r="G71" i="38" s="1"/>
  <c r="AA50" i="38"/>
  <c r="Q50" i="38"/>
  <c r="BA50" i="38" s="1"/>
  <c r="BB50" i="38" s="1"/>
  <c r="F103" i="38"/>
  <c r="G103" i="38" s="1"/>
  <c r="AX78" i="38"/>
  <c r="F78" i="38"/>
  <c r="G78" i="38" s="1"/>
  <c r="S78" i="38" s="1"/>
  <c r="AX62" i="38"/>
  <c r="F62" i="38"/>
  <c r="G62" i="38" s="1"/>
  <c r="AX30" i="38"/>
  <c r="F30" i="38"/>
  <c r="G30" i="38" s="1"/>
  <c r="AH30" i="38"/>
  <c r="AX22" i="38"/>
  <c r="AH22" i="38"/>
  <c r="AX6" i="38"/>
  <c r="F6" i="38"/>
  <c r="G6" i="38" s="1"/>
  <c r="AH6" i="38"/>
  <c r="Y128" i="38"/>
  <c r="N128" i="38"/>
  <c r="M104" i="38"/>
  <c r="L104" i="38"/>
  <c r="N104" i="38"/>
  <c r="N50" i="38"/>
  <c r="M50" i="38"/>
  <c r="Q99" i="38"/>
  <c r="BA99" i="38" s="1"/>
  <c r="BB99" i="38" s="1"/>
  <c r="AB67" i="38"/>
  <c r="R118" i="38"/>
  <c r="AU10" i="38"/>
  <c r="N109" i="38"/>
  <c r="AB99" i="38"/>
  <c r="U67" i="38"/>
  <c r="W109" i="38"/>
  <c r="AA34" i="38"/>
  <c r="P34" i="38"/>
  <c r="L120" i="38"/>
  <c r="R95" i="38"/>
  <c r="M106" i="38"/>
  <c r="N51" i="38"/>
  <c r="M47" i="38"/>
  <c r="AG47" i="38" s="1"/>
  <c r="L16" i="38"/>
  <c r="N2" i="38"/>
  <c r="U76" i="38"/>
  <c r="Y76" i="38"/>
  <c r="AA76" i="38"/>
  <c r="W76" i="38"/>
  <c r="P76" i="38"/>
  <c r="AX111" i="38"/>
  <c r="F111" i="38"/>
  <c r="G111" i="38" s="1"/>
  <c r="AS111" i="38" s="1"/>
  <c r="AF111" i="38" s="1"/>
  <c r="AX63" i="38"/>
  <c r="F63" i="38"/>
  <c r="G63" i="38" s="1"/>
  <c r="AX15" i="38"/>
  <c r="AH15" i="38"/>
  <c r="F15" i="38"/>
  <c r="G15" i="38" s="1"/>
  <c r="AU19" i="38"/>
  <c r="W118" i="38"/>
  <c r="P118" i="38"/>
  <c r="Y118" i="38"/>
  <c r="AA118" i="38"/>
  <c r="N16" i="38"/>
  <c r="Y123" i="38"/>
  <c r="R123" i="38"/>
  <c r="S123" i="38"/>
  <c r="AB123" i="38"/>
  <c r="P123" i="38"/>
  <c r="AX115" i="38"/>
  <c r="F115" i="38"/>
  <c r="G115" i="38" s="1"/>
  <c r="AX91" i="38"/>
  <c r="F91" i="38"/>
  <c r="G91" i="38" s="1"/>
  <c r="AX83" i="38"/>
  <c r="F83" i="38"/>
  <c r="G83" i="38" s="1"/>
  <c r="AX75" i="38"/>
  <c r="F75" i="38"/>
  <c r="G75" i="38" s="1"/>
  <c r="AS75" i="38" s="1"/>
  <c r="AF75" i="38" s="1"/>
  <c r="AX59" i="38"/>
  <c r="F59" i="38"/>
  <c r="G59" i="38" s="1"/>
  <c r="AX51" i="38"/>
  <c r="F51" i="38"/>
  <c r="G51" i="38" s="1"/>
  <c r="AX43" i="38"/>
  <c r="AH43" i="38"/>
  <c r="AX35" i="38"/>
  <c r="AH35" i="38"/>
  <c r="L117" i="38"/>
  <c r="N117" i="38"/>
  <c r="M93" i="38"/>
  <c r="L93" i="38"/>
  <c r="V7" i="38"/>
  <c r="AY7" i="38" s="1"/>
  <c r="S10" i="38"/>
  <c r="P10" i="38"/>
  <c r="AX47" i="38"/>
  <c r="F47" i="38"/>
  <c r="G47" i="38" s="1"/>
  <c r="AH47" i="38"/>
  <c r="L82" i="38"/>
  <c r="S110" i="38"/>
  <c r="Y110" i="38"/>
  <c r="U110" i="38"/>
  <c r="AX27" i="38"/>
  <c r="BB27" i="38" s="1"/>
  <c r="AH27" i="38"/>
  <c r="U99" i="38"/>
  <c r="Y19" i="38"/>
  <c r="R14" i="38"/>
  <c r="AB118" i="38"/>
  <c r="AS123" i="38"/>
  <c r="AF123" i="38" s="1"/>
  <c r="AE50" i="38" a="1"/>
  <c r="AE50" i="38" s="1"/>
  <c r="N105" i="38"/>
  <c r="P77" i="38"/>
  <c r="Q123" i="38"/>
  <c r="BA123" i="38" s="1"/>
  <c r="M101" i="38"/>
  <c r="F70" i="38"/>
  <c r="G70" i="38" s="1"/>
  <c r="L59" i="38"/>
  <c r="W18" i="38"/>
  <c r="S18" i="38"/>
  <c r="Q18" i="38"/>
  <c r="BA18" i="38" s="1"/>
  <c r="BB18" i="38" s="1"/>
  <c r="AA18" i="38"/>
  <c r="AE18" i="38" a="1"/>
  <c r="AE18" i="38" s="1"/>
  <c r="R18" i="38"/>
  <c r="Z18" i="38"/>
  <c r="AZ18" i="38" s="1"/>
  <c r="R20" i="38"/>
  <c r="AB20" i="38"/>
  <c r="AU20" i="38"/>
  <c r="AH31" i="38"/>
  <c r="M72" i="38"/>
  <c r="N72" i="38"/>
  <c r="L72" i="38"/>
  <c r="AB100" i="38"/>
  <c r="Y100" i="38"/>
  <c r="Z100" i="38"/>
  <c r="AZ100" i="38" s="1"/>
  <c r="V100" i="38"/>
  <c r="AY100" i="38" s="1"/>
  <c r="W100" i="38"/>
  <c r="F102" i="38"/>
  <c r="G102" i="38" s="1"/>
  <c r="AX2" i="38"/>
  <c r="F2" i="38"/>
  <c r="G2" i="38" s="1"/>
  <c r="AH2" i="38"/>
  <c r="AX122" i="38"/>
  <c r="F122" i="38"/>
  <c r="G122" i="38" s="1"/>
  <c r="AX66" i="38"/>
  <c r="F66" i="38"/>
  <c r="G66" i="38" s="1"/>
  <c r="AX58" i="38"/>
  <c r="F58" i="38"/>
  <c r="G58" i="38" s="1"/>
  <c r="AH58" i="38"/>
  <c r="AX42" i="38"/>
  <c r="AH42" i="38"/>
  <c r="F42" i="38"/>
  <c r="G42" i="38" s="1"/>
  <c r="AX26" i="38"/>
  <c r="F26" i="38"/>
  <c r="G26" i="38" s="1"/>
  <c r="R26" i="38" s="1"/>
  <c r="AH26" i="38"/>
  <c r="AX10" i="38"/>
  <c r="AH10" i="38"/>
  <c r="AB92" i="38"/>
  <c r="AB30" i="38"/>
  <c r="AA86" i="38"/>
  <c r="AE86" i="38" a="1"/>
  <c r="AE86" i="38" s="1"/>
  <c r="R86" i="38"/>
  <c r="Z86" i="38"/>
  <c r="AZ86" i="38" s="1"/>
  <c r="P95" i="38"/>
  <c r="V95" i="38"/>
  <c r="AY95" i="38" s="1"/>
  <c r="Q95" i="38"/>
  <c r="BA95" i="38" s="1"/>
  <c r="AS95" i="38"/>
  <c r="AF95" i="38" s="1"/>
  <c r="AX127" i="38"/>
  <c r="F127" i="38"/>
  <c r="G127" i="38" s="1"/>
  <c r="AX87" i="38"/>
  <c r="F87" i="38"/>
  <c r="G87" i="38" s="1"/>
  <c r="P87" i="38" s="1"/>
  <c r="AX39" i="38"/>
  <c r="F39" i="38"/>
  <c r="G39" i="38" s="1"/>
  <c r="AH39" i="38"/>
  <c r="W16" i="38"/>
  <c r="S95" i="38"/>
  <c r="AB15" i="38"/>
  <c r="N94" i="38"/>
  <c r="M94" i="38"/>
  <c r="AX3" i="38"/>
  <c r="F3" i="38"/>
  <c r="G3" i="38" s="1"/>
  <c r="N120" i="38"/>
  <c r="S99" i="38"/>
  <c r="W19" i="38"/>
  <c r="Q14" i="38"/>
  <c r="BA14" i="38" s="1"/>
  <c r="U10" i="38"/>
  <c r="AE118" i="38" a="1"/>
  <c r="AE118" i="38" s="1"/>
  <c r="AS110" i="38"/>
  <c r="AF110" i="38" s="1"/>
  <c r="P92" i="38"/>
  <c r="M125" i="38"/>
  <c r="L105" i="38"/>
  <c r="M117" i="38"/>
  <c r="U112" i="38"/>
  <c r="L101" i="38"/>
  <c r="N93" i="38"/>
  <c r="L74" i="38"/>
  <c r="Y28" i="38"/>
  <c r="Z28" i="38"/>
  <c r="AZ28" i="38" s="1"/>
  <c r="AB28" i="38"/>
  <c r="V28" i="38"/>
  <c r="AY28" i="38" s="1"/>
  <c r="U28" i="38"/>
  <c r="W28" i="38"/>
  <c r="F35" i="38"/>
  <c r="G35" i="38" s="1"/>
  <c r="AA35" i="38" s="1"/>
  <c r="F43" i="38"/>
  <c r="G43" i="38" s="1"/>
  <c r="S68" i="38"/>
  <c r="P68" i="38"/>
  <c r="U68" i="38"/>
  <c r="R68" i="38"/>
  <c r="M79" i="38"/>
  <c r="L79" i="38"/>
  <c r="N79" i="38"/>
  <c r="N88" i="38"/>
  <c r="L88" i="38"/>
  <c r="U52" i="38"/>
  <c r="L91" i="38"/>
  <c r="Y52" i="38"/>
  <c r="F113" i="38"/>
  <c r="G113" i="38" s="1"/>
  <c r="M116" i="39"/>
  <c r="L116" i="39"/>
  <c r="W116" i="39"/>
  <c r="Z116" i="39"/>
  <c r="AZ116" i="39" s="1"/>
  <c r="V116" i="39"/>
  <c r="AY116" i="39" s="1"/>
  <c r="AB116" i="39"/>
  <c r="U116" i="39"/>
  <c r="N116" i="39"/>
  <c r="AA116" i="39"/>
  <c r="M100" i="39"/>
  <c r="L100" i="39"/>
  <c r="N100" i="39"/>
  <c r="M92" i="39"/>
  <c r="N92" i="39"/>
  <c r="L92" i="39"/>
  <c r="N76" i="39"/>
  <c r="L76" i="39"/>
  <c r="V76" i="39"/>
  <c r="AY76" i="39" s="1"/>
  <c r="M76" i="39"/>
  <c r="N68" i="39"/>
  <c r="L68" i="39"/>
  <c r="M68" i="39"/>
  <c r="M60" i="39"/>
  <c r="N60" i="39"/>
  <c r="L60" i="39"/>
  <c r="M52" i="39"/>
  <c r="L52" i="39"/>
  <c r="N52" i="39"/>
  <c r="L28" i="39"/>
  <c r="M28" i="39"/>
  <c r="N28" i="39"/>
  <c r="N97" i="39"/>
  <c r="M97" i="39"/>
  <c r="L97" i="39"/>
  <c r="L81" i="39"/>
  <c r="N81" i="39"/>
  <c r="M81" i="39"/>
  <c r="N57" i="39"/>
  <c r="L57" i="39"/>
  <c r="M57" i="39"/>
  <c r="AG57" i="39" s="1"/>
  <c r="R49" i="39"/>
  <c r="P49" i="39"/>
  <c r="N33" i="39"/>
  <c r="V33" i="39"/>
  <c r="AY33" i="39" s="1"/>
  <c r="M33" i="39"/>
  <c r="L33" i="39"/>
  <c r="N25" i="39"/>
  <c r="M25" i="39"/>
  <c r="AG25" i="39" s="1"/>
  <c r="AA25" i="39"/>
  <c r="L25" i="39"/>
  <c r="L118" i="39"/>
  <c r="N118" i="39"/>
  <c r="M118" i="39"/>
  <c r="Y102" i="39"/>
  <c r="M102" i="39"/>
  <c r="N102" i="39"/>
  <c r="L102" i="39"/>
  <c r="AA102" i="39"/>
  <c r="S78" i="39"/>
  <c r="L78" i="39"/>
  <c r="L54" i="39"/>
  <c r="M54" i="39"/>
  <c r="N54" i="39"/>
  <c r="M38" i="39"/>
  <c r="AG38" i="39" s="1"/>
  <c r="N38" i="39"/>
  <c r="L38" i="39"/>
  <c r="Z27" i="39"/>
  <c r="AZ27" i="39" s="1"/>
  <c r="V27" i="39"/>
  <c r="AY27" i="39" s="1"/>
  <c r="AE27" i="39" a="1"/>
  <c r="AE27" i="39" s="1"/>
  <c r="Q27" i="39"/>
  <c r="BA27" i="39" s="1"/>
  <c r="BB27" i="39" s="1"/>
  <c r="P27" i="39"/>
  <c r="R27" i="39"/>
  <c r="AB69" i="39"/>
  <c r="S11" i="39"/>
  <c r="U112" i="39"/>
  <c r="Y128" i="39"/>
  <c r="AB102" i="39"/>
  <c r="Y107" i="39"/>
  <c r="Q42" i="39"/>
  <c r="BA42" i="39" s="1"/>
  <c r="BB42" i="39" s="1"/>
  <c r="W95" i="39"/>
  <c r="AA101" i="39"/>
  <c r="Y129" i="39"/>
  <c r="AE42" i="39" a="1"/>
  <c r="AE42" i="39" s="1"/>
  <c r="AS69" i="39"/>
  <c r="AF69" i="39" s="1"/>
  <c r="R72" i="39"/>
  <c r="U58" i="39"/>
  <c r="L17" i="39"/>
  <c r="L122" i="39"/>
  <c r="Z86" i="39"/>
  <c r="AZ86" i="39" s="1"/>
  <c r="N86" i="39"/>
  <c r="F99" i="39"/>
  <c r="G99" i="39" s="1"/>
  <c r="AS99" i="39" s="1"/>
  <c r="AF99" i="39" s="1"/>
  <c r="AB70" i="39"/>
  <c r="U42" i="39"/>
  <c r="M9" i="39"/>
  <c r="AG9" i="39" s="1"/>
  <c r="AH50" i="39"/>
  <c r="L110" i="39"/>
  <c r="L89" i="39"/>
  <c r="AH37" i="39"/>
  <c r="F40" i="39"/>
  <c r="G40" i="39" s="1"/>
  <c r="AH45" i="39"/>
  <c r="AH64" i="39"/>
  <c r="Q108" i="39"/>
  <c r="BA108" i="39" s="1"/>
  <c r="BB108" i="39" s="1"/>
  <c r="L44" i="39"/>
  <c r="V86" i="39"/>
  <c r="AY86" i="39" s="1"/>
  <c r="BB86" i="39" s="1"/>
  <c r="AG37" i="39"/>
  <c r="Q11" i="39"/>
  <c r="BA11" i="39" s="1"/>
  <c r="BB11" i="39" s="1"/>
  <c r="Y112" i="39"/>
  <c r="S102" i="39"/>
  <c r="S58" i="39"/>
  <c r="W102" i="39"/>
  <c r="V120" i="39"/>
  <c r="AY120" i="39" s="1"/>
  <c r="W66" i="39"/>
  <c r="U95" i="39"/>
  <c r="U129" i="39"/>
  <c r="AE124" i="39" a="1"/>
  <c r="AE124" i="39" s="1"/>
  <c r="AU58" i="39"/>
  <c r="M108" i="39"/>
  <c r="M73" i="39"/>
  <c r="L62" i="39"/>
  <c r="AH58" i="39"/>
  <c r="AH5" i="39"/>
  <c r="F8" i="39"/>
  <c r="G8" i="39" s="1"/>
  <c r="AH40" i="39"/>
  <c r="F45" i="39"/>
  <c r="G45" i="39" s="1"/>
  <c r="AE45" i="39" s="1" a="1"/>
  <c r="AE45" i="39" s="1"/>
  <c r="AH51" i="39"/>
  <c r="F77" i="39"/>
  <c r="G77" i="39" s="1"/>
  <c r="Q102" i="39"/>
  <c r="BA102" i="39" s="1"/>
  <c r="L27" i="39"/>
  <c r="Z102" i="39"/>
  <c r="AZ102" i="39" s="1"/>
  <c r="AA42" i="39"/>
  <c r="U66" i="39"/>
  <c r="AE95" i="39" a="1"/>
  <c r="AE95" i="39" s="1"/>
  <c r="Q9" i="39"/>
  <c r="BA9" i="39" s="1"/>
  <c r="W129" i="39"/>
  <c r="AB42" i="39"/>
  <c r="AA95" i="39"/>
  <c r="AB58" i="39"/>
  <c r="M17" i="39"/>
  <c r="M27" i="39"/>
  <c r="M122" i="39"/>
  <c r="P108" i="39"/>
  <c r="W124" i="39"/>
  <c r="N94" i="39"/>
  <c r="F37" i="39"/>
  <c r="G37" i="39" s="1"/>
  <c r="AH11" i="39"/>
  <c r="F13" i="39"/>
  <c r="G13" i="39" s="1"/>
  <c r="AH29" i="39"/>
  <c r="F32" i="39"/>
  <c r="G32" i="39" s="1"/>
  <c r="F43" i="39"/>
  <c r="G43" i="39" s="1"/>
  <c r="F48" i="39"/>
  <c r="G48" i="39" s="1"/>
  <c r="AH61" i="39"/>
  <c r="F118" i="39"/>
  <c r="G118" i="39" s="1"/>
  <c r="Q118" i="39" s="1"/>
  <c r="BA118" i="39" s="1"/>
  <c r="F126" i="39"/>
  <c r="G126" i="39" s="1"/>
  <c r="M14" i="39"/>
  <c r="U86" i="39"/>
  <c r="R11" i="39"/>
  <c r="AU42" i="39"/>
  <c r="Z66" i="39"/>
  <c r="AZ66" i="39" s="1"/>
  <c r="W9" i="39"/>
  <c r="AA129" i="39"/>
  <c r="U97" i="39"/>
  <c r="Z58" i="39"/>
  <c r="AZ58" i="39" s="1"/>
  <c r="V108" i="39"/>
  <c r="AY108" i="39" s="1"/>
  <c r="R112" i="39"/>
  <c r="U124" i="39"/>
  <c r="F94" i="39"/>
  <c r="G94" i="39" s="1"/>
  <c r="F5" i="39"/>
  <c r="G5" i="39" s="1"/>
  <c r="P5" i="39" s="1"/>
  <c r="AH13" i="39"/>
  <c r="M59" i="39"/>
  <c r="M11" i="39"/>
  <c r="AH16" i="39"/>
  <c r="F29" i="39"/>
  <c r="G29" i="39" s="1"/>
  <c r="F50" i="39"/>
  <c r="G50" i="39" s="1"/>
  <c r="F89" i="39"/>
  <c r="G89" i="39" s="1"/>
  <c r="R110" i="39"/>
  <c r="L2" i="39"/>
  <c r="Y86" i="39"/>
  <c r="U102" i="39"/>
  <c r="AE128" i="39" a="1"/>
  <c r="AE128" i="39" s="1"/>
  <c r="S107" i="39"/>
  <c r="W58" i="39"/>
  <c r="AG18" i="39"/>
  <c r="AG50" i="39"/>
  <c r="L6" i="39"/>
  <c r="AH24" i="39"/>
  <c r="F16" i="39"/>
  <c r="G16" i="39" s="1"/>
  <c r="F19" i="39"/>
  <c r="G19" i="39" s="1"/>
  <c r="AH21" i="39"/>
  <c r="F34" i="39"/>
  <c r="G34" i="39" s="1"/>
  <c r="AH42" i="39"/>
  <c r="M110" i="39"/>
  <c r="R125" i="39"/>
  <c r="Y101" i="39"/>
  <c r="AA69" i="39"/>
  <c r="S29" i="39"/>
  <c r="N108" i="40"/>
  <c r="M108" i="40"/>
  <c r="L108" i="40"/>
  <c r="M20" i="40"/>
  <c r="N20" i="40"/>
  <c r="L20" i="40"/>
  <c r="Z59" i="40"/>
  <c r="AZ59" i="40" s="1"/>
  <c r="AA59" i="40"/>
  <c r="M59" i="40"/>
  <c r="AG59" i="40" s="1"/>
  <c r="W59" i="40"/>
  <c r="Y59" i="40"/>
  <c r="U59" i="40"/>
  <c r="N59" i="40"/>
  <c r="AB59" i="40"/>
  <c r="L59" i="40"/>
  <c r="V59" i="40"/>
  <c r="AY59" i="40" s="1"/>
  <c r="L35" i="40"/>
  <c r="N35" i="40"/>
  <c r="M35" i="40"/>
  <c r="AB66" i="40"/>
  <c r="R66" i="40"/>
  <c r="Z66" i="40"/>
  <c r="AZ66" i="40" s="1"/>
  <c r="P66" i="40"/>
  <c r="U66" i="40"/>
  <c r="AE66" i="40" a="1"/>
  <c r="AE66" i="40" s="1"/>
  <c r="Y66" i="40"/>
  <c r="W66" i="40"/>
  <c r="V66" i="40"/>
  <c r="AY66" i="40" s="1"/>
  <c r="S66" i="40"/>
  <c r="AA66" i="40"/>
  <c r="M76" i="40"/>
  <c r="N76" i="40"/>
  <c r="AX87" i="40"/>
  <c r="F87" i="40"/>
  <c r="G87" i="40" s="1"/>
  <c r="AX31" i="40"/>
  <c r="AH31" i="40"/>
  <c r="F31" i="40"/>
  <c r="G31" i="40" s="1"/>
  <c r="Y31" i="40" s="1"/>
  <c r="AG63" i="40"/>
  <c r="W121" i="40"/>
  <c r="V121" i="40"/>
  <c r="AY121" i="40" s="1"/>
  <c r="Q121" i="40"/>
  <c r="BA121" i="40" s="1"/>
  <c r="BB121" i="40" s="1"/>
  <c r="AB121" i="40"/>
  <c r="AX126" i="40"/>
  <c r="F126" i="40"/>
  <c r="G126" i="40" s="1"/>
  <c r="AX94" i="40"/>
  <c r="F94" i="40"/>
  <c r="G94" i="40" s="1"/>
  <c r="AX86" i="40"/>
  <c r="F86" i="40"/>
  <c r="G86" i="40" s="1"/>
  <c r="AB86" i="40" s="1"/>
  <c r="M115" i="40"/>
  <c r="L115" i="40"/>
  <c r="N115" i="40"/>
  <c r="N107" i="40"/>
  <c r="L107" i="40"/>
  <c r="M107" i="40"/>
  <c r="N83" i="40"/>
  <c r="L83" i="40"/>
  <c r="M83" i="40"/>
  <c r="L67" i="40"/>
  <c r="Q67" i="40"/>
  <c r="BA67" i="40" s="1"/>
  <c r="BB67" i="40" s="1"/>
  <c r="N43" i="40"/>
  <c r="L43" i="40"/>
  <c r="N3" i="40"/>
  <c r="S3" i="40"/>
  <c r="R3" i="40"/>
  <c r="M3" i="40"/>
  <c r="Q115" i="40"/>
  <c r="BA115" i="40" s="1"/>
  <c r="BB115" i="40" s="1"/>
  <c r="Y24" i="40"/>
  <c r="AG15" i="40"/>
  <c r="M57" i="40"/>
  <c r="R43" i="40"/>
  <c r="Q43" i="40"/>
  <c r="BA43" i="40" s="1"/>
  <c r="L2" i="40"/>
  <c r="Q2" i="40"/>
  <c r="BA2" i="40" s="1"/>
  <c r="BB2" i="40" s="1"/>
  <c r="M2" i="40"/>
  <c r="P2" i="40"/>
  <c r="V2" i="40"/>
  <c r="AY2" i="40" s="1"/>
  <c r="F110" i="40"/>
  <c r="G110" i="40" s="1"/>
  <c r="V110" i="40" s="1"/>
  <c r="AY110" i="40" s="1"/>
  <c r="P112" i="40"/>
  <c r="S112" i="40"/>
  <c r="AS112" i="40"/>
  <c r="AF112" i="40" s="1"/>
  <c r="L9" i="40"/>
  <c r="N9" i="40"/>
  <c r="N50" i="40"/>
  <c r="M50" i="40"/>
  <c r="L50" i="40"/>
  <c r="L26" i="40"/>
  <c r="M26" i="40"/>
  <c r="AG26" i="40" s="1"/>
  <c r="N26" i="40"/>
  <c r="L10" i="40"/>
  <c r="AA10" i="40"/>
  <c r="M10" i="40"/>
  <c r="AG10" i="40" s="1"/>
  <c r="N10" i="40"/>
  <c r="S27" i="40"/>
  <c r="R27" i="40"/>
  <c r="U27" i="40"/>
  <c r="AB27" i="40"/>
  <c r="P27" i="40"/>
  <c r="Q27" i="40"/>
  <c r="BA27" i="40" s="1"/>
  <c r="W27" i="40"/>
  <c r="U83" i="40"/>
  <c r="AB83" i="40"/>
  <c r="AX79" i="40"/>
  <c r="F79" i="40"/>
  <c r="G79" i="40" s="1"/>
  <c r="L46" i="40"/>
  <c r="M46" i="40"/>
  <c r="W24" i="40"/>
  <c r="P3" i="40"/>
  <c r="AB24" i="40"/>
  <c r="M121" i="40"/>
  <c r="R115" i="40"/>
  <c r="R75" i="40"/>
  <c r="P42" i="40"/>
  <c r="Y42" i="40"/>
  <c r="W42" i="40"/>
  <c r="M67" i="40"/>
  <c r="AG62" i="40"/>
  <c r="N11" i="40"/>
  <c r="N33" i="40"/>
  <c r="AX15" i="40"/>
  <c r="F15" i="40"/>
  <c r="G15" i="40" s="1"/>
  <c r="Q15" i="40" s="1"/>
  <c r="BA15" i="40" s="1"/>
  <c r="AH15" i="40"/>
  <c r="AA24" i="40"/>
  <c r="L33" i="40"/>
  <c r="L76" i="40"/>
  <c r="N121" i="40"/>
  <c r="U75" i="40"/>
  <c r="N67" i="40"/>
  <c r="Z5" i="40"/>
  <c r="AZ5" i="40" s="1"/>
  <c r="Q5" i="40"/>
  <c r="BA5" i="40" s="1"/>
  <c r="BB5" i="40" s="1"/>
  <c r="AA82" i="40"/>
  <c r="Z82" i="40"/>
  <c r="AZ82" i="40" s="1"/>
  <c r="Z24" i="40"/>
  <c r="AZ24" i="40" s="1"/>
  <c r="AU24" i="40"/>
  <c r="N123" i="40"/>
  <c r="Y123" i="40"/>
  <c r="M123" i="40"/>
  <c r="M100" i="40"/>
  <c r="N100" i="40"/>
  <c r="N44" i="40"/>
  <c r="M44" i="40"/>
  <c r="AE24" i="40" a="1"/>
  <c r="AE24" i="40" s="1"/>
  <c r="AU27" i="40"/>
  <c r="N65" i="40"/>
  <c r="M65" i="40"/>
  <c r="AG65" i="40" s="1"/>
  <c r="L65" i="40"/>
  <c r="N17" i="40"/>
  <c r="M17" i="40"/>
  <c r="AA36" i="40"/>
  <c r="R36" i="40"/>
  <c r="AB36" i="40"/>
  <c r="Q36" i="40"/>
  <c r="BA36" i="40" s="1"/>
  <c r="BB36" i="40" s="1"/>
  <c r="R7" i="40"/>
  <c r="Y91" i="40"/>
  <c r="S100" i="40"/>
  <c r="U89" i="40"/>
  <c r="W89" i="40"/>
  <c r="V89" i="40"/>
  <c r="AY89" i="40" s="1"/>
  <c r="Z89" i="40"/>
  <c r="AZ89" i="40" s="1"/>
  <c r="P89" i="40"/>
  <c r="AB89" i="40"/>
  <c r="L3" i="40"/>
  <c r="S115" i="40"/>
  <c r="S13" i="40"/>
  <c r="AU13" i="40"/>
  <c r="L30" i="40"/>
  <c r="M30" i="40"/>
  <c r="AG30" i="40" s="1"/>
  <c r="AU40" i="40"/>
  <c r="AE40" i="40" a="1"/>
  <c r="AE40" i="40" s="1"/>
  <c r="AB40" i="40"/>
  <c r="Q40" i="40"/>
  <c r="BA40" i="40" s="1"/>
  <c r="U40" i="40"/>
  <c r="N97" i="40"/>
  <c r="M97" i="40"/>
  <c r="AU7" i="40"/>
  <c r="S7" i="40"/>
  <c r="W7" i="40"/>
  <c r="V7" i="40"/>
  <c r="AY7" i="40" s="1"/>
  <c r="AE7" i="40" a="1"/>
  <c r="AE7" i="40" s="1"/>
  <c r="Q7" i="40"/>
  <c r="BA7" i="40" s="1"/>
  <c r="N28" i="40"/>
  <c r="M28" i="40"/>
  <c r="AG28" i="40" s="1"/>
  <c r="L28" i="40"/>
  <c r="Y75" i="40"/>
  <c r="AS75" i="40"/>
  <c r="AF75" i="40" s="1"/>
  <c r="Q75" i="40"/>
  <c r="BA75" i="40" s="1"/>
  <c r="V3" i="40"/>
  <c r="AY3" i="40" s="1"/>
  <c r="Y7" i="40"/>
  <c r="Q96" i="40"/>
  <c r="BA96" i="40" s="1"/>
  <c r="P96" i="40"/>
  <c r="Z96" i="40"/>
  <c r="AZ96" i="40" s="1"/>
  <c r="AS96" i="40"/>
  <c r="AF96" i="40" s="1"/>
  <c r="S96" i="40"/>
  <c r="S35" i="40"/>
  <c r="Z35" i="40"/>
  <c r="AZ35" i="40" s="1"/>
  <c r="P35" i="40"/>
  <c r="AB11" i="40"/>
  <c r="Y56" i="40"/>
  <c r="AE56" i="40" a="1"/>
  <c r="AE56" i="40" s="1"/>
  <c r="Y50" i="40"/>
  <c r="AH20" i="40"/>
  <c r="F44" i="40"/>
  <c r="G44" i="40" s="1"/>
  <c r="P16" i="40"/>
  <c r="AA107" i="40"/>
  <c r="L122" i="40"/>
  <c r="AA115" i="40"/>
  <c r="N18" i="40"/>
  <c r="N114" i="40"/>
  <c r="AH53" i="40"/>
  <c r="F77" i="40"/>
  <c r="G77" i="40" s="1"/>
  <c r="Y77" i="40" s="1"/>
  <c r="V96" i="40"/>
  <c r="AY96" i="40" s="1"/>
  <c r="AA80" i="40"/>
  <c r="AG64" i="40"/>
  <c r="U48" i="40"/>
  <c r="V24" i="40"/>
  <c r="AY24" i="40" s="1"/>
  <c r="Q8" i="40"/>
  <c r="BA8" i="40" s="1"/>
  <c r="BB8" i="40" s="1"/>
  <c r="AH61" i="40"/>
  <c r="F108" i="40"/>
  <c r="G108" i="40" s="1"/>
  <c r="U50" i="40"/>
  <c r="Q100" i="40"/>
  <c r="BA100" i="40" s="1"/>
  <c r="AG47" i="40"/>
  <c r="AG44" i="40"/>
  <c r="S16" i="40"/>
  <c r="P50" i="40"/>
  <c r="F101" i="40"/>
  <c r="G101" i="40" s="1"/>
  <c r="AE101" i="40" s="1" a="1"/>
  <c r="AE101" i="40" s="1"/>
  <c r="P115" i="40"/>
  <c r="M18" i="40"/>
  <c r="F29" i="40"/>
  <c r="G29" i="40" s="1"/>
  <c r="AB50" i="40"/>
  <c r="Z50" i="40"/>
  <c r="AZ50" i="40" s="1"/>
  <c r="F20" i="40"/>
  <c r="G20" i="40" s="1"/>
  <c r="R20" i="40" s="1"/>
  <c r="AH44" i="40"/>
  <c r="AE50" i="40" a="1"/>
  <c r="AE50" i="40" s="1"/>
  <c r="AA100" i="40"/>
  <c r="V115" i="40"/>
  <c r="AY115" i="40" s="1"/>
  <c r="M129" i="40"/>
  <c r="R50" i="40"/>
  <c r="AH21" i="40"/>
  <c r="F69" i="40"/>
  <c r="G69" i="40" s="1"/>
  <c r="F76" i="40"/>
  <c r="G76" i="40" s="1"/>
  <c r="P18" i="40"/>
  <c r="F53" i="40"/>
  <c r="G53" i="40" s="1"/>
  <c r="Q50" i="40"/>
  <c r="BA50" i="40" s="1"/>
  <c r="BB50" i="40" s="1"/>
  <c r="AG31" i="40"/>
  <c r="AH28" i="40"/>
  <c r="F52" i="40"/>
  <c r="G52" i="40" s="1"/>
  <c r="AB52" i="40" s="1"/>
  <c r="AE100" i="40" a="1"/>
  <c r="AE100" i="40" s="1"/>
  <c r="AH45" i="40"/>
  <c r="AH5" i="40"/>
  <c r="F21" i="40"/>
  <c r="G21" i="40" s="1"/>
  <c r="F37" i="40"/>
  <c r="G37" i="40" s="1"/>
  <c r="F45" i="40"/>
  <c r="G45" i="40" s="1"/>
  <c r="F84" i="40"/>
  <c r="G84" i="40" s="1"/>
  <c r="L114" i="40"/>
  <c r="Z45" i="40"/>
  <c r="AZ45" i="40" s="1"/>
  <c r="P37" i="40"/>
  <c r="Y29" i="40"/>
  <c r="L108" i="41"/>
  <c r="M108" i="41"/>
  <c r="P108" i="41"/>
  <c r="N108" i="41"/>
  <c r="L100" i="41"/>
  <c r="M100" i="41"/>
  <c r="N100" i="41"/>
  <c r="L92" i="41"/>
  <c r="N92" i="41"/>
  <c r="M92" i="41"/>
  <c r="M36" i="41"/>
  <c r="L36" i="41"/>
  <c r="N36" i="41"/>
  <c r="L28" i="41"/>
  <c r="M28" i="41"/>
  <c r="Q108" i="41"/>
  <c r="BA108" i="41" s="1"/>
  <c r="BB108" i="41" s="1"/>
  <c r="M115" i="41"/>
  <c r="Z115" i="41"/>
  <c r="AZ115" i="41" s="1"/>
  <c r="L107" i="41"/>
  <c r="N107" i="41"/>
  <c r="M107" i="41"/>
  <c r="M99" i="41"/>
  <c r="L99" i="41"/>
  <c r="N99" i="41"/>
  <c r="L83" i="41"/>
  <c r="M83" i="41"/>
  <c r="N83" i="41"/>
  <c r="M75" i="41"/>
  <c r="N75" i="41"/>
  <c r="L11" i="41"/>
  <c r="N11" i="41"/>
  <c r="M11" i="41"/>
  <c r="N3" i="41"/>
  <c r="L3" i="41"/>
  <c r="M3" i="41"/>
  <c r="M124" i="41"/>
  <c r="L124" i="41"/>
  <c r="N124" i="41"/>
  <c r="F103" i="41"/>
  <c r="G103" i="41" s="1"/>
  <c r="P116" i="41"/>
  <c r="AA80" i="41"/>
  <c r="P26" i="41"/>
  <c r="AA53" i="41"/>
  <c r="AB53" i="41"/>
  <c r="L4" i="41"/>
  <c r="S26" i="41"/>
  <c r="AA64" i="41"/>
  <c r="AH64" i="41"/>
  <c r="AA47" i="41"/>
  <c r="P57" i="41"/>
  <c r="AA108" i="41"/>
  <c r="S13" i="41"/>
  <c r="W80" i="41"/>
  <c r="V95" i="41"/>
  <c r="AY95" i="41" s="1"/>
  <c r="W2" i="41"/>
  <c r="U89" i="41"/>
  <c r="S116" i="41"/>
  <c r="U80" i="41"/>
  <c r="W19" i="41"/>
  <c r="V34" i="41"/>
  <c r="AY34" i="41" s="1"/>
  <c r="S34" i="41"/>
  <c r="W66" i="41"/>
  <c r="AA26" i="41"/>
  <c r="Z26" i="41"/>
  <c r="AZ26" i="41" s="1"/>
  <c r="AU2" i="41"/>
  <c r="Q53" i="41"/>
  <c r="BA53" i="41" s="1"/>
  <c r="AU64" i="41"/>
  <c r="W57" i="41"/>
  <c r="R108" i="41"/>
  <c r="M73" i="41"/>
  <c r="L57" i="41"/>
  <c r="M123" i="41"/>
  <c r="F110" i="41"/>
  <c r="G110" i="41" s="1"/>
  <c r="Z108" i="41"/>
  <c r="AZ108" i="41" s="1"/>
  <c r="F71" i="41"/>
  <c r="G71" i="41" s="1"/>
  <c r="F23" i="41"/>
  <c r="G23" i="41" s="1"/>
  <c r="AH40" i="41"/>
  <c r="N4" i="41"/>
  <c r="M42" i="41"/>
  <c r="F37" i="41"/>
  <c r="G37" i="41" s="1"/>
  <c r="AB47" i="41"/>
  <c r="M78" i="41"/>
  <c r="AB95" i="41"/>
  <c r="U2" i="41"/>
  <c r="V116" i="41"/>
  <c r="AY116" i="41" s="1"/>
  <c r="AA34" i="41"/>
  <c r="Z34" i="41"/>
  <c r="AZ34" i="41" s="1"/>
  <c r="R66" i="41"/>
  <c r="R26" i="41"/>
  <c r="AU26" i="41"/>
  <c r="AB2" i="41"/>
  <c r="S53" i="41"/>
  <c r="R97" i="41"/>
  <c r="V39" i="41"/>
  <c r="AY39" i="41" s="1"/>
  <c r="F118" i="41"/>
  <c r="G118" i="41" s="1"/>
  <c r="AH47" i="41"/>
  <c r="F40" i="41"/>
  <c r="G40" i="41" s="1"/>
  <c r="AH63" i="41"/>
  <c r="F72" i="41"/>
  <c r="G72" i="41" s="1"/>
  <c r="F126" i="41"/>
  <c r="G126" i="41" s="1"/>
  <c r="U47" i="41"/>
  <c r="R57" i="41"/>
  <c r="AG21" i="41"/>
  <c r="L68" i="41"/>
  <c r="V108" i="41"/>
  <c r="AY108" i="41" s="1"/>
  <c r="M59" i="41"/>
  <c r="Z95" i="41"/>
  <c r="AZ95" i="41" s="1"/>
  <c r="AA2" i="41"/>
  <c r="AS89" i="41"/>
  <c r="AF89" i="41" s="1"/>
  <c r="Z116" i="41"/>
  <c r="AZ116" i="41" s="1"/>
  <c r="AU34" i="41"/>
  <c r="Y66" i="41"/>
  <c r="V26" i="41"/>
  <c r="AY26" i="41" s="1"/>
  <c r="Q26" i="41"/>
  <c r="BA26" i="41" s="1"/>
  <c r="R53" i="41"/>
  <c r="Q116" i="41"/>
  <c r="BA116" i="41" s="1"/>
  <c r="AU39" i="41"/>
  <c r="M54" i="41"/>
  <c r="L97" i="41"/>
  <c r="L113" i="41"/>
  <c r="AU57" i="41"/>
  <c r="AH45" i="41"/>
  <c r="AH55" i="41"/>
  <c r="L53" i="41"/>
  <c r="L29" i="41"/>
  <c r="M18" i="41"/>
  <c r="AG18" i="41" s="1"/>
  <c r="AH16" i="41"/>
  <c r="F24" i="41"/>
  <c r="G24" i="41" s="1"/>
  <c r="AH48" i="41"/>
  <c r="F63" i="41"/>
  <c r="G63" i="41" s="1"/>
  <c r="AB120" i="41"/>
  <c r="P112" i="41"/>
  <c r="W47" i="41"/>
  <c r="Q78" i="41"/>
  <c r="BA78" i="41" s="1"/>
  <c r="BB78" i="41" s="1"/>
  <c r="M68" i="41"/>
  <c r="W108" i="41"/>
  <c r="M52" i="41"/>
  <c r="U95" i="41"/>
  <c r="P2" i="41"/>
  <c r="Y89" i="41"/>
  <c r="U116" i="41"/>
  <c r="Y80" i="41"/>
  <c r="R34" i="41"/>
  <c r="S66" i="41"/>
  <c r="AB26" i="41"/>
  <c r="AB45" i="41"/>
  <c r="AU53" i="41"/>
  <c r="R116" i="41"/>
  <c r="R39" i="41"/>
  <c r="M12" i="41"/>
  <c r="M94" i="41"/>
  <c r="N121" i="41"/>
  <c r="M113" i="41"/>
  <c r="N105" i="41"/>
  <c r="F111" i="41"/>
  <c r="G111" i="41" s="1"/>
  <c r="N94" i="41"/>
  <c r="L85" i="41"/>
  <c r="F55" i="41"/>
  <c r="G55" i="41" s="1"/>
  <c r="N29" i="41"/>
  <c r="L62" i="41"/>
  <c r="F8" i="41"/>
  <c r="G8" i="41" s="1"/>
  <c r="Q8" i="41" s="1"/>
  <c r="BA8" i="41" s="1"/>
  <c r="F16" i="41"/>
  <c r="G16" i="41" s="1"/>
  <c r="AH24" i="41"/>
  <c r="F32" i="41"/>
  <c r="G32" i="41" s="1"/>
  <c r="AB32" i="41" s="1"/>
  <c r="F48" i="41"/>
  <c r="G48" i="41" s="1"/>
  <c r="AA48" i="41" s="1"/>
  <c r="F79" i="41"/>
  <c r="G79" i="41" s="1"/>
  <c r="F98" i="41"/>
  <c r="G98" i="41" s="1"/>
  <c r="AS98" i="41" s="1"/>
  <c r="AF98" i="41" s="1"/>
  <c r="V55" i="41"/>
  <c r="AY55" i="41" s="1"/>
  <c r="AG39" i="41"/>
  <c r="W23" i="41"/>
  <c r="W127" i="41"/>
  <c r="Y47" i="41"/>
  <c r="M44" i="41"/>
  <c r="L52" i="41"/>
  <c r="Q2" i="41"/>
  <c r="BA2" i="41" s="1"/>
  <c r="V89" i="41"/>
  <c r="AY89" i="41" s="1"/>
  <c r="AA116" i="41"/>
  <c r="Z80" i="41"/>
  <c r="AZ80" i="41" s="1"/>
  <c r="W34" i="41"/>
  <c r="AA10" i="41"/>
  <c r="W26" i="41"/>
  <c r="AS116" i="41"/>
  <c r="AF116" i="41" s="1"/>
  <c r="V53" i="41"/>
  <c r="AY53" i="41" s="1"/>
  <c r="U53" i="41"/>
  <c r="U64" i="41"/>
  <c r="AA57" i="41"/>
  <c r="L12" i="41"/>
  <c r="L121" i="41"/>
  <c r="N81" i="41"/>
  <c r="M105" i="41"/>
  <c r="F100" i="41"/>
  <c r="G100" i="41" s="1"/>
  <c r="F88" i="41"/>
  <c r="G88" i="41" s="1"/>
  <c r="F85" i="41"/>
  <c r="G85" i="41" s="1"/>
  <c r="M85" i="41"/>
  <c r="L42" i="41"/>
  <c r="AH8" i="41"/>
  <c r="AH56" i="41"/>
  <c r="F61" i="41"/>
  <c r="G61" i="41" s="1"/>
  <c r="AE61" i="41" s="1" a="1"/>
  <c r="AE61" i="41" s="1"/>
  <c r="F102" i="41"/>
  <c r="G102" i="41" s="1"/>
  <c r="AE10" i="41" a="1"/>
  <c r="AE10" i="41" s="1"/>
  <c r="AE64" i="41" a="1"/>
  <c r="AE64" i="41" s="1"/>
  <c r="AA15" i="41"/>
  <c r="Z53" i="41"/>
  <c r="AZ53" i="41" s="1"/>
  <c r="W64" i="41"/>
  <c r="Y57" i="41"/>
  <c r="U57" i="41"/>
  <c r="F77" i="41"/>
  <c r="G77" i="41" s="1"/>
  <c r="F21" i="41"/>
  <c r="G21" i="41" s="1"/>
  <c r="AH32" i="41"/>
  <c r="AH13" i="41"/>
  <c r="F5" i="41"/>
  <c r="G5" i="41" s="1"/>
  <c r="F29" i="41"/>
  <c r="G29" i="41" s="1"/>
  <c r="F125" i="41"/>
  <c r="G125" i="41" s="1"/>
  <c r="AE70" i="42" a="1"/>
  <c r="AE70" i="42" s="1"/>
  <c r="Y70" i="42"/>
  <c r="AB70" i="42"/>
  <c r="L124" i="42"/>
  <c r="N124" i="42"/>
  <c r="M124" i="42"/>
  <c r="L117" i="42"/>
  <c r="M117" i="42"/>
  <c r="N117" i="42"/>
  <c r="L103" i="42"/>
  <c r="M103" i="42"/>
  <c r="N103" i="42"/>
  <c r="L96" i="42"/>
  <c r="AA96" i="42"/>
  <c r="N96" i="42"/>
  <c r="M96" i="42"/>
  <c r="M80" i="42"/>
  <c r="N80" i="42"/>
  <c r="L80" i="42"/>
  <c r="AB21" i="42"/>
  <c r="Y21" i="42"/>
  <c r="AE21" i="42" a="1"/>
  <c r="AE21" i="42" s="1"/>
  <c r="AU21" i="42"/>
  <c r="AA21" i="42"/>
  <c r="Z21" i="42"/>
  <c r="AZ21" i="42" s="1"/>
  <c r="U21" i="42"/>
  <c r="W21" i="42"/>
  <c r="V55" i="42"/>
  <c r="AY55" i="42" s="1"/>
  <c r="P55" i="42"/>
  <c r="AG15" i="42"/>
  <c r="S116" i="42"/>
  <c r="Q116" i="42"/>
  <c r="BA116" i="42" s="1"/>
  <c r="BB116" i="42" s="1"/>
  <c r="V116" i="42"/>
  <c r="AY116" i="42" s="1"/>
  <c r="R116" i="42"/>
  <c r="N87" i="42"/>
  <c r="M87" i="42"/>
  <c r="L87" i="42"/>
  <c r="N72" i="42"/>
  <c r="M72" i="42"/>
  <c r="L72" i="42"/>
  <c r="N16" i="42"/>
  <c r="M16" i="42"/>
  <c r="L16" i="42"/>
  <c r="S30" i="42"/>
  <c r="Y96" i="42"/>
  <c r="AA106" i="42"/>
  <c r="M73" i="42"/>
  <c r="M17" i="42"/>
  <c r="AG17" i="42" s="1"/>
  <c r="M125" i="42"/>
  <c r="N8" i="42"/>
  <c r="AU30" i="42"/>
  <c r="V82" i="42"/>
  <c r="AY82" i="42" s="1"/>
  <c r="F48" i="42"/>
  <c r="G48" i="42" s="1"/>
  <c r="U36" i="42"/>
  <c r="P45" i="42"/>
  <c r="Z82" i="42"/>
  <c r="AZ82" i="42" s="1"/>
  <c r="AA120" i="42"/>
  <c r="P106" i="42"/>
  <c r="AE100" i="42" a="1"/>
  <c r="AE100" i="42" s="1"/>
  <c r="R57" i="42"/>
  <c r="L57" i="42"/>
  <c r="M49" i="42"/>
  <c r="M64" i="42"/>
  <c r="AG64" i="42" s="1"/>
  <c r="M40" i="42"/>
  <c r="N42" i="42"/>
  <c r="AH48" i="42"/>
  <c r="L15" i="42"/>
  <c r="L3" i="42"/>
  <c r="F93" i="42"/>
  <c r="G93" i="42" s="1"/>
  <c r="N15" i="42"/>
  <c r="S45" i="42"/>
  <c r="R106" i="42"/>
  <c r="AE84" i="42" a="1"/>
  <c r="AE84" i="42" s="1"/>
  <c r="U96" i="42"/>
  <c r="M57" i="42"/>
  <c r="N49" i="42"/>
  <c r="N40" i="42"/>
  <c r="M3" i="42"/>
  <c r="P53" i="42"/>
  <c r="AH2" i="42"/>
  <c r="AA93" i="42"/>
  <c r="AB62" i="42"/>
  <c r="AG46" i="42"/>
  <c r="V6" i="42"/>
  <c r="AY6" i="42" s="1"/>
  <c r="S106" i="42"/>
  <c r="W61" i="42"/>
  <c r="AU45" i="42"/>
  <c r="W106" i="42"/>
  <c r="L82" i="42"/>
  <c r="N65" i="42"/>
  <c r="F71" i="42"/>
  <c r="G71" i="42" s="1"/>
  <c r="AG47" i="42"/>
  <c r="P69" i="42"/>
  <c r="V45" i="42"/>
  <c r="AY45" i="42" s="1"/>
  <c r="AA29" i="42"/>
  <c r="P21" i="42"/>
  <c r="W100" i="42"/>
  <c r="L65" i="42"/>
  <c r="L17" i="42"/>
  <c r="Q45" i="42"/>
  <c r="BA45" i="42" s="1"/>
  <c r="L8" i="42"/>
  <c r="S35" i="42"/>
  <c r="Q83" i="42"/>
  <c r="BA83" i="42" s="1"/>
  <c r="BB83" i="42" s="1"/>
  <c r="M82" i="42"/>
  <c r="AH32" i="42"/>
  <c r="N89" i="43"/>
  <c r="L89" i="43"/>
  <c r="M89" i="43"/>
  <c r="W82" i="43"/>
  <c r="L82" i="43"/>
  <c r="N82" i="43"/>
  <c r="M82" i="43"/>
  <c r="N34" i="43"/>
  <c r="L34" i="43"/>
  <c r="M34" i="43"/>
  <c r="AG34" i="43" s="1"/>
  <c r="L104" i="43"/>
  <c r="N104" i="43"/>
  <c r="M104" i="43"/>
  <c r="L88" i="43"/>
  <c r="N88" i="43"/>
  <c r="M88" i="43"/>
  <c r="N72" i="43"/>
  <c r="L72" i="43"/>
  <c r="N7" i="43"/>
  <c r="M7" i="43"/>
  <c r="AG7" i="43" s="1"/>
  <c r="L7" i="43"/>
  <c r="AB82" i="43"/>
  <c r="L39" i="43"/>
  <c r="N39" i="43"/>
  <c r="M39" i="43"/>
  <c r="AG39" i="43" s="1"/>
  <c r="N107" i="43"/>
  <c r="Q111" i="43"/>
  <c r="BA111" i="43" s="1"/>
  <c r="N57" i="43"/>
  <c r="L107" i="43"/>
  <c r="Z17" i="43"/>
  <c r="AZ17" i="43" s="1"/>
  <c r="S31" i="43"/>
  <c r="AG60" i="43"/>
  <c r="Q16" i="43"/>
  <c r="BA16" i="43" s="1"/>
  <c r="F13" i="43"/>
  <c r="G13" i="43" s="1"/>
  <c r="S13" i="43" s="1"/>
  <c r="F45" i="43"/>
  <c r="G45" i="43" s="1"/>
  <c r="AB83" i="43"/>
  <c r="R111" i="43"/>
  <c r="V57" i="43"/>
  <c r="AY57" i="43" s="1"/>
  <c r="Z41" i="43"/>
  <c r="AZ41" i="43" s="1"/>
  <c r="BB41" i="43" s="1"/>
  <c r="R57" i="43"/>
  <c r="S82" i="43"/>
  <c r="AA31" i="43"/>
  <c r="R32" i="43"/>
  <c r="N81" i="43"/>
  <c r="V53" i="43"/>
  <c r="AY53" i="43" s="1"/>
  <c r="AU55" i="43"/>
  <c r="F91" i="43"/>
  <c r="G91" i="43" s="1"/>
  <c r="F44" i="43"/>
  <c r="G44" i="43" s="1"/>
  <c r="U39" i="43"/>
  <c r="N32" i="43"/>
  <c r="M12" i="43"/>
  <c r="L37" i="43"/>
  <c r="F93" i="43"/>
  <c r="G93" i="43" s="1"/>
  <c r="W83" i="43"/>
  <c r="W111" i="43"/>
  <c r="R118" i="43"/>
  <c r="Y57" i="43"/>
  <c r="Z82" i="43"/>
  <c r="AZ82" i="43" s="1"/>
  <c r="AS83" i="43"/>
  <c r="AF83" i="43" s="1"/>
  <c r="U61" i="43"/>
  <c r="M37" i="43"/>
  <c r="AG37" i="43" s="1"/>
  <c r="V126" i="43"/>
  <c r="AY126" i="43" s="1"/>
  <c r="AA17" i="43"/>
  <c r="F21" i="43"/>
  <c r="G21" i="43" s="1"/>
  <c r="W57" i="43"/>
  <c r="V33" i="43"/>
  <c r="AY33" i="43" s="1"/>
  <c r="AB53" i="43"/>
  <c r="F69" i="43"/>
  <c r="G69" i="43" s="1"/>
  <c r="AA69" i="43" s="1"/>
  <c r="N95" i="43"/>
  <c r="AH29" i="43"/>
  <c r="Y111" i="43"/>
  <c r="S118" i="43"/>
  <c r="AG20" i="43"/>
  <c r="N65" i="43"/>
  <c r="L57" i="43"/>
  <c r="AE17" i="43" a="1"/>
  <c r="AE17" i="43" s="1"/>
  <c r="AE111" i="43" a="1"/>
  <c r="AE111" i="43" s="1"/>
  <c r="Q31" i="43"/>
  <c r="BA31" i="43" s="1"/>
  <c r="S53" i="43"/>
  <c r="P55" i="43"/>
  <c r="M127" i="43"/>
  <c r="F116" i="43"/>
  <c r="G116" i="43" s="1"/>
  <c r="F54" i="43"/>
  <c r="G54" i="43" s="1"/>
  <c r="AH55" i="43"/>
  <c r="N3" i="43"/>
  <c r="M27" i="43"/>
  <c r="N51" i="43"/>
  <c r="AH47" i="43"/>
  <c r="F49" i="43"/>
  <c r="G49" i="43" s="1"/>
  <c r="P49" i="43" s="1"/>
  <c r="F92" i="43"/>
  <c r="G92" i="43" s="1"/>
  <c r="AG5" i="43"/>
  <c r="L127" i="43"/>
  <c r="AH53" i="43"/>
  <c r="M95" i="43"/>
  <c r="U83" i="43"/>
  <c r="F5" i="43"/>
  <c r="G5" i="43" s="1"/>
  <c r="F29" i="43"/>
  <c r="G29" i="43" s="1"/>
  <c r="AA29" i="43" s="1"/>
  <c r="L86" i="43"/>
  <c r="U111" i="43"/>
  <c r="U118" i="43"/>
  <c r="L65" i="43"/>
  <c r="AE33" i="43" a="1"/>
  <c r="AE33" i="43" s="1"/>
  <c r="AE31" i="43" a="1"/>
  <c r="AE31" i="43" s="1"/>
  <c r="AU31" i="43"/>
  <c r="V31" i="43"/>
  <c r="AY31" i="43" s="1"/>
  <c r="AU33" i="43"/>
  <c r="AU53" i="43"/>
  <c r="Q55" i="43"/>
  <c r="BA55" i="43" s="1"/>
  <c r="M119" i="43"/>
  <c r="F100" i="43"/>
  <c r="G100" i="43" s="1"/>
  <c r="N78" i="43"/>
  <c r="AH54" i="43"/>
  <c r="AH15" i="43"/>
  <c r="AH16" i="43"/>
  <c r="F47" i="43"/>
  <c r="G47" i="43" s="1"/>
  <c r="AH59" i="43"/>
  <c r="F79" i="43"/>
  <c r="G79" i="43" s="1"/>
  <c r="F99" i="43"/>
  <c r="G99" i="43" s="1"/>
  <c r="F117" i="43"/>
  <c r="G117" i="43" s="1"/>
  <c r="F119" i="43"/>
  <c r="G119" i="43" s="1"/>
  <c r="AS119" i="43" s="1"/>
  <c r="AF119" i="43" s="1"/>
  <c r="F124" i="43"/>
  <c r="G124" i="43" s="1"/>
  <c r="F126" i="43"/>
  <c r="G126" i="43" s="1"/>
  <c r="Z31" i="43"/>
  <c r="AZ31" i="43" s="1"/>
  <c r="W61" i="43"/>
  <c r="Y17" i="43"/>
  <c r="V83" i="43"/>
  <c r="AY83" i="43" s="1"/>
  <c r="AH5" i="43"/>
  <c r="F37" i="43"/>
  <c r="G37" i="43" s="1"/>
  <c r="M86" i="43"/>
  <c r="V111" i="43"/>
  <c r="AY111" i="43" s="1"/>
  <c r="Q118" i="43"/>
  <c r="BA118" i="43" s="1"/>
  <c r="P61" i="43"/>
  <c r="U31" i="43"/>
  <c r="R31" i="43"/>
  <c r="Z33" i="43"/>
  <c r="AZ33" i="43" s="1"/>
  <c r="Z59" i="43"/>
  <c r="AZ59" i="43" s="1"/>
  <c r="L81" i="43"/>
  <c r="Z53" i="43"/>
  <c r="AZ53" i="43" s="1"/>
  <c r="U53" i="43"/>
  <c r="R55" i="43"/>
  <c r="R127" i="43"/>
  <c r="AG4" i="43"/>
  <c r="AH7" i="43"/>
  <c r="F28" i="43"/>
  <c r="G28" i="43" s="1"/>
  <c r="F15" i="43"/>
  <c r="G15" i="43" s="1"/>
  <c r="N100" i="43"/>
  <c r="V65" i="43"/>
  <c r="AY65" i="43" s="1"/>
  <c r="N68" i="43"/>
  <c r="F84" i="43"/>
  <c r="G84" i="43" s="1"/>
  <c r="W17" i="43"/>
  <c r="Y83" i="43"/>
  <c r="AS118" i="43"/>
  <c r="AF118" i="43" s="1"/>
  <c r="F85" i="43"/>
  <c r="G85" i="43" s="1"/>
  <c r="AB17" i="43"/>
  <c r="Y31" i="43"/>
  <c r="AH13" i="43"/>
  <c r="AH45" i="43"/>
  <c r="L33" i="43"/>
  <c r="AE59" i="43" a="1"/>
  <c r="AE59" i="43" s="1"/>
  <c r="L100" i="43"/>
  <c r="M118" i="43"/>
  <c r="L78" i="43"/>
  <c r="F46" i="43"/>
  <c r="G46" i="43" s="1"/>
  <c r="L51" i="43"/>
  <c r="AH46" i="43"/>
  <c r="N112" i="44"/>
  <c r="M112" i="44"/>
  <c r="AA112" i="44"/>
  <c r="W112" i="44"/>
  <c r="L112" i="44"/>
  <c r="M32" i="44"/>
  <c r="AG32" i="44" s="1"/>
  <c r="N32" i="44"/>
  <c r="L32" i="44"/>
  <c r="Z32" i="44"/>
  <c r="AZ32" i="44" s="1"/>
  <c r="U32" i="44"/>
  <c r="Y32" i="44"/>
  <c r="U47" i="44"/>
  <c r="V47" i="44"/>
  <c r="AY47" i="44" s="1"/>
  <c r="Q13" i="44"/>
  <c r="BA13" i="44" s="1"/>
  <c r="W13" i="44"/>
  <c r="AU64" i="44"/>
  <c r="AB64" i="44"/>
  <c r="L13" i="44"/>
  <c r="N13" i="44"/>
  <c r="M13" i="44"/>
  <c r="AG13" i="44" s="1"/>
  <c r="L82" i="44"/>
  <c r="M82" i="44"/>
  <c r="N82" i="44"/>
  <c r="N58" i="44"/>
  <c r="L58" i="44"/>
  <c r="M58" i="44"/>
  <c r="AG58" i="44" s="1"/>
  <c r="L18" i="44"/>
  <c r="M18" i="44"/>
  <c r="U109" i="44"/>
  <c r="V109" i="44"/>
  <c r="AY109" i="44" s="1"/>
  <c r="Q109" i="44"/>
  <c r="BA109" i="44" s="1"/>
  <c r="Y109" i="44"/>
  <c r="AA109" i="44"/>
  <c r="F126" i="44"/>
  <c r="G126" i="44" s="1"/>
  <c r="AS126" i="44" s="1"/>
  <c r="AF126" i="44" s="1"/>
  <c r="Y35" i="44"/>
  <c r="F70" i="44"/>
  <c r="G70" i="44" s="1"/>
  <c r="N95" i="44"/>
  <c r="N73" i="44"/>
  <c r="V88" i="44"/>
  <c r="AY88" i="44" s="1"/>
  <c r="L90" i="44"/>
  <c r="P16" i="44"/>
  <c r="Z127" i="44"/>
  <c r="AZ127" i="44" s="1"/>
  <c r="AB56" i="44"/>
  <c r="AH46" i="44"/>
  <c r="AA35" i="44"/>
  <c r="N10" i="44"/>
  <c r="F125" i="44"/>
  <c r="G125" i="44" s="1"/>
  <c r="V125" i="44" s="1"/>
  <c r="AY125" i="44" s="1"/>
  <c r="M9" i="44"/>
  <c r="M17" i="44"/>
  <c r="L108" i="44"/>
  <c r="AH34" i="44"/>
  <c r="L73" i="44"/>
  <c r="S88" i="44"/>
  <c r="N90" i="44"/>
  <c r="N103" i="44"/>
  <c r="U26" i="44"/>
  <c r="AS93" i="44"/>
  <c r="AF93" i="44" s="1"/>
  <c r="N128" i="44"/>
  <c r="F110" i="44"/>
  <c r="G110" i="44" s="1"/>
  <c r="AA80" i="44"/>
  <c r="AH65" i="44"/>
  <c r="Y56" i="44"/>
  <c r="AU35" i="44"/>
  <c r="AV77" i="44" s="1"/>
  <c r="AH42" i="44"/>
  <c r="W32" i="44"/>
  <c r="L23" i="44"/>
  <c r="U73" i="44"/>
  <c r="S32" i="44"/>
  <c r="AH50" i="44"/>
  <c r="AH37" i="44"/>
  <c r="L74" i="44"/>
  <c r="N93" i="44"/>
  <c r="L107" i="44"/>
  <c r="N17" i="44"/>
  <c r="Z26" i="44"/>
  <c r="AZ26" i="44" s="1"/>
  <c r="N105" i="44"/>
  <c r="R9" i="44"/>
  <c r="U16" i="44"/>
  <c r="M105" i="44"/>
  <c r="L79" i="44"/>
  <c r="Z88" i="44"/>
  <c r="AZ88" i="44" s="1"/>
  <c r="F62" i="44"/>
  <c r="G62" i="44" s="1"/>
  <c r="M39" i="44"/>
  <c r="Q32" i="44"/>
  <c r="BA32" i="44" s="1"/>
  <c r="M37" i="44"/>
  <c r="N9" i="44"/>
  <c r="N100" i="44"/>
  <c r="N108" i="44"/>
  <c r="F34" i="44"/>
  <c r="G34" i="44" s="1"/>
  <c r="M73" i="44"/>
  <c r="P88" i="44"/>
  <c r="AA123" i="44"/>
  <c r="Q46" i="44"/>
  <c r="BA46" i="44" s="1"/>
  <c r="L103" i="44"/>
  <c r="V26" i="44"/>
  <c r="AY26" i="44" s="1"/>
  <c r="BB26" i="44" s="1"/>
  <c r="AB93" i="44"/>
  <c r="L128" i="44"/>
  <c r="M120" i="44"/>
  <c r="M95" i="44"/>
  <c r="N110" i="44"/>
  <c r="Y73" i="44"/>
  <c r="M79" i="44"/>
  <c r="AH62" i="44"/>
  <c r="Z35" i="44"/>
  <c r="AZ35" i="44" s="1"/>
  <c r="AA32" i="44"/>
  <c r="U56" i="44"/>
  <c r="AB35" i="44"/>
  <c r="N23" i="44"/>
  <c r="Z73" i="44"/>
  <c r="AZ73" i="44" s="1"/>
  <c r="N122" i="44"/>
  <c r="F18" i="44"/>
  <c r="G18" i="44" s="1"/>
  <c r="F29" i="44"/>
  <c r="G29" i="44" s="1"/>
  <c r="P29" i="44" s="1"/>
  <c r="F37" i="44"/>
  <c r="G37" i="44" s="1"/>
  <c r="F76" i="44"/>
  <c r="G76" i="44" s="1"/>
  <c r="F78" i="44"/>
  <c r="G78" i="44" s="1"/>
  <c r="L110" i="44"/>
  <c r="F38" i="44"/>
  <c r="G38" i="44" s="1"/>
  <c r="V38" i="44" s="1"/>
  <c r="AY38" i="44" s="1"/>
  <c r="AH31" i="44"/>
  <c r="M100" i="44"/>
  <c r="N25" i="44"/>
  <c r="Z16" i="44"/>
  <c r="AZ16" i="44" s="1"/>
  <c r="N120" i="44"/>
  <c r="W116" i="44"/>
  <c r="L104" i="44"/>
  <c r="L96" i="44"/>
  <c r="F84" i="44"/>
  <c r="G84" i="44" s="1"/>
  <c r="AH52" i="44"/>
  <c r="R32" i="44"/>
  <c r="L39" i="44"/>
  <c r="Z56" i="44"/>
  <c r="AZ56" i="44" s="1"/>
  <c r="AU56" i="44"/>
  <c r="U35" i="44"/>
  <c r="V97" i="44"/>
  <c r="AY97" i="44" s="1"/>
  <c r="L122" i="44"/>
  <c r="M25" i="44"/>
  <c r="F45" i="44"/>
  <c r="G45" i="44" s="1"/>
  <c r="L95" i="44"/>
  <c r="AB16" i="44"/>
  <c r="AH38" i="44"/>
  <c r="F31" i="44"/>
  <c r="G31" i="44" s="1"/>
  <c r="L42" i="44"/>
  <c r="P73" i="44"/>
  <c r="W16" i="44"/>
  <c r="P65" i="44"/>
  <c r="AU28" i="44"/>
  <c r="Q119" i="44"/>
  <c r="BA119" i="44" s="1"/>
  <c r="BB119" i="44" s="1"/>
  <c r="F113" i="44"/>
  <c r="G113" i="44" s="1"/>
  <c r="M104" i="44"/>
  <c r="M96" i="44"/>
  <c r="N85" i="44"/>
  <c r="S73" i="44"/>
  <c r="V80" i="44"/>
  <c r="AY80" i="44" s="1"/>
  <c r="BB80" i="44" s="1"/>
  <c r="L48" i="44"/>
  <c r="AU32" i="44"/>
  <c r="AB32" i="44"/>
  <c r="W56" i="44"/>
  <c r="AH5" i="44"/>
  <c r="M21" i="44"/>
  <c r="N42" i="44"/>
  <c r="F5" i="44"/>
  <c r="G5" i="44" s="1"/>
  <c r="S5" i="44" s="1"/>
  <c r="AH45" i="44"/>
  <c r="F117" i="44"/>
  <c r="G117" i="44" s="1"/>
  <c r="W76" i="44"/>
  <c r="AU16" i="44"/>
  <c r="AH60" i="44"/>
  <c r="N65" i="44"/>
  <c r="F101" i="44"/>
  <c r="G101" i="44" s="1"/>
  <c r="Z101" i="44" s="1"/>
  <c r="AZ101" i="44" s="1"/>
  <c r="R72" i="44"/>
  <c r="N48" i="44"/>
  <c r="AA95" i="44"/>
  <c r="V43" i="44"/>
  <c r="AY43" i="44" s="1"/>
  <c r="AG27" i="44"/>
  <c r="N97" i="45"/>
  <c r="L97" i="45"/>
  <c r="M97" i="45"/>
  <c r="N73" i="45"/>
  <c r="M73" i="45"/>
  <c r="L73" i="45"/>
  <c r="L17" i="45"/>
  <c r="M17" i="45"/>
  <c r="N17" i="45"/>
  <c r="AB78" i="45"/>
  <c r="P78" i="45"/>
  <c r="R78" i="45"/>
  <c r="Y78" i="45"/>
  <c r="Z78" i="45"/>
  <c r="AZ78" i="45" s="1"/>
  <c r="U78" i="45"/>
  <c r="S78" i="45"/>
  <c r="AA78" i="45"/>
  <c r="P18" i="45"/>
  <c r="R18" i="45"/>
  <c r="AU18" i="45"/>
  <c r="S18" i="45"/>
  <c r="Q18" i="45"/>
  <c r="BA18" i="45" s="1"/>
  <c r="N129" i="45"/>
  <c r="L129" i="45"/>
  <c r="M129" i="45"/>
  <c r="N128" i="45"/>
  <c r="M128" i="45"/>
  <c r="L128" i="45"/>
  <c r="M112" i="45"/>
  <c r="N112" i="45"/>
  <c r="L112" i="45"/>
  <c r="N104" i="45"/>
  <c r="M104" i="45"/>
  <c r="L104" i="45"/>
  <c r="L96" i="45"/>
  <c r="M96" i="45"/>
  <c r="N24" i="45"/>
  <c r="M24" i="45"/>
  <c r="AG24" i="45" s="1"/>
  <c r="L24" i="45"/>
  <c r="N126" i="45"/>
  <c r="M126" i="45"/>
  <c r="L126" i="45"/>
  <c r="L110" i="45"/>
  <c r="N110" i="45"/>
  <c r="M110" i="45"/>
  <c r="N38" i="45"/>
  <c r="W38" i="45"/>
  <c r="M38" i="45"/>
  <c r="AG38" i="45" s="1"/>
  <c r="L38" i="45"/>
  <c r="N30" i="45"/>
  <c r="L30" i="45"/>
  <c r="M30" i="45"/>
  <c r="M14" i="45"/>
  <c r="N14" i="45"/>
  <c r="L14" i="45"/>
  <c r="V6" i="45"/>
  <c r="AY6" i="45" s="1"/>
  <c r="W6" i="45"/>
  <c r="Y6" i="45"/>
  <c r="AB6" i="45"/>
  <c r="N57" i="45"/>
  <c r="M57" i="45"/>
  <c r="AG57" i="45" s="1"/>
  <c r="L57" i="45"/>
  <c r="M33" i="45"/>
  <c r="L33" i="45"/>
  <c r="N33" i="45"/>
  <c r="L105" i="45"/>
  <c r="M105" i="45"/>
  <c r="N89" i="45"/>
  <c r="M89" i="45"/>
  <c r="L89" i="45"/>
  <c r="L65" i="45"/>
  <c r="M65" i="45"/>
  <c r="N65" i="45"/>
  <c r="M41" i="45"/>
  <c r="AG41" i="45" s="1"/>
  <c r="L41" i="45"/>
  <c r="N41" i="45"/>
  <c r="M113" i="45"/>
  <c r="L9" i="45"/>
  <c r="F33" i="45"/>
  <c r="G33" i="45" s="1"/>
  <c r="AE32" i="45" a="1"/>
  <c r="AE32" i="45" s="1"/>
  <c r="V63" i="45"/>
  <c r="AY63" i="45" s="1"/>
  <c r="N111" i="45"/>
  <c r="F129" i="45"/>
  <c r="G129" i="45" s="1"/>
  <c r="AH57" i="45"/>
  <c r="V118" i="45"/>
  <c r="AY118" i="45" s="1"/>
  <c r="F121" i="45"/>
  <c r="G121" i="45" s="1"/>
  <c r="AA88" i="45"/>
  <c r="Y8" i="45"/>
  <c r="AU58" i="45"/>
  <c r="AB58" i="45"/>
  <c r="AB29" i="45"/>
  <c r="Q82" i="45"/>
  <c r="BA82" i="45" s="1"/>
  <c r="Q63" i="45"/>
  <c r="BA63" i="45" s="1"/>
  <c r="BB63" i="45" s="1"/>
  <c r="Y22" i="45"/>
  <c r="W22" i="45"/>
  <c r="Q37" i="45"/>
  <c r="BA37" i="45" s="1"/>
  <c r="W118" i="45"/>
  <c r="S72" i="45"/>
  <c r="AS88" i="45"/>
  <c r="AF88" i="45" s="1"/>
  <c r="M78" i="45"/>
  <c r="L63" i="45"/>
  <c r="Y38" i="45"/>
  <c r="W35" i="45"/>
  <c r="N39" i="45"/>
  <c r="L26" i="45"/>
  <c r="L8" i="45"/>
  <c r="L81" i="45"/>
  <c r="AH8" i="45"/>
  <c r="F64" i="45"/>
  <c r="G64" i="45" s="1"/>
  <c r="F70" i="45"/>
  <c r="G70" i="45" s="1"/>
  <c r="Z22" i="45"/>
  <c r="AZ22" i="45" s="1"/>
  <c r="BB22" i="45" s="1"/>
  <c r="L106" i="45"/>
  <c r="Q88" i="45"/>
  <c r="BA88" i="45" s="1"/>
  <c r="AB8" i="45"/>
  <c r="Q58" i="45"/>
  <c r="BA58" i="45" s="1"/>
  <c r="U29" i="45"/>
  <c r="AB82" i="45"/>
  <c r="AA82" i="45"/>
  <c r="P63" i="45"/>
  <c r="Y103" i="45"/>
  <c r="Q22" i="45"/>
  <c r="BA22" i="45" s="1"/>
  <c r="AU22" i="45"/>
  <c r="M121" i="45"/>
  <c r="M80" i="45"/>
  <c r="U72" i="45"/>
  <c r="L66" i="45"/>
  <c r="L78" i="45"/>
  <c r="L58" i="45"/>
  <c r="L54" i="45"/>
  <c r="M63" i="45"/>
  <c r="F41" i="45"/>
  <c r="G41" i="45" s="1"/>
  <c r="F25" i="45"/>
  <c r="G25" i="45" s="1"/>
  <c r="Q35" i="45"/>
  <c r="BA35" i="45" s="1"/>
  <c r="L39" i="45"/>
  <c r="M26" i="45"/>
  <c r="F2" i="45"/>
  <c r="G2" i="45" s="1"/>
  <c r="L23" i="45"/>
  <c r="AH2" i="45"/>
  <c r="F56" i="45"/>
  <c r="G56" i="45" s="1"/>
  <c r="F104" i="45"/>
  <c r="G104" i="45" s="1"/>
  <c r="F112" i="45"/>
  <c r="G112" i="45" s="1"/>
  <c r="U82" i="45"/>
  <c r="S118" i="45"/>
  <c r="N106" i="45"/>
  <c r="P32" i="45"/>
  <c r="P8" i="45"/>
  <c r="Z32" i="45"/>
  <c r="AZ32" i="45" s="1"/>
  <c r="U58" i="45"/>
  <c r="AA29" i="45"/>
  <c r="V82" i="45"/>
  <c r="AY82" i="45" s="1"/>
  <c r="S82" i="45"/>
  <c r="S63" i="45"/>
  <c r="AA22" i="45"/>
  <c r="W8" i="45"/>
  <c r="AH26" i="45"/>
  <c r="L119" i="45"/>
  <c r="L121" i="45"/>
  <c r="Y119" i="45"/>
  <c r="F81" i="45"/>
  <c r="G81" i="45" s="1"/>
  <c r="F74" i="45"/>
  <c r="G74" i="45" s="1"/>
  <c r="W72" i="45"/>
  <c r="M58" i="45"/>
  <c r="M54" i="45"/>
  <c r="AG54" i="45" s="1"/>
  <c r="N63" i="45"/>
  <c r="AH41" i="45"/>
  <c r="AH50" i="45"/>
  <c r="M42" i="45"/>
  <c r="F24" i="45"/>
  <c r="G24" i="45" s="1"/>
  <c r="F30" i="45"/>
  <c r="G30" i="45" s="1"/>
  <c r="AH56" i="45"/>
  <c r="F126" i="45"/>
  <c r="G126" i="45" s="1"/>
  <c r="Q45" i="45"/>
  <c r="BA45" i="45" s="1"/>
  <c r="BB45" i="45" s="1"/>
  <c r="AH25" i="45"/>
  <c r="AH33" i="45"/>
  <c r="V8" i="45"/>
  <c r="AY8" i="45" s="1"/>
  <c r="BB8" i="45" s="1"/>
  <c r="U32" i="45"/>
  <c r="AA39" i="45"/>
  <c r="AA58" i="45"/>
  <c r="AE29" i="45" a="1"/>
  <c r="AE29" i="45" s="1"/>
  <c r="V79" i="45"/>
  <c r="AY79" i="45" s="1"/>
  <c r="Y82" i="45"/>
  <c r="AS82" i="45"/>
  <c r="AF82" i="45" s="1"/>
  <c r="R22" i="45"/>
  <c r="AU8" i="45"/>
  <c r="AH58" i="45"/>
  <c r="F128" i="45"/>
  <c r="G128" i="45" s="1"/>
  <c r="L111" i="45"/>
  <c r="AA72" i="45"/>
  <c r="F73" i="45"/>
  <c r="G73" i="45" s="1"/>
  <c r="AS72" i="45"/>
  <c r="AF72" i="45" s="1"/>
  <c r="N42" i="45"/>
  <c r="M23" i="45"/>
  <c r="AG23" i="45" s="1"/>
  <c r="M15" i="45"/>
  <c r="Z29" i="45"/>
  <c r="AZ29" i="45" s="1"/>
  <c r="AU16" i="45"/>
  <c r="N66" i="45"/>
  <c r="AH65" i="45"/>
  <c r="F96" i="45"/>
  <c r="G96" i="45" s="1"/>
  <c r="V22" i="45"/>
  <c r="AY22" i="45" s="1"/>
  <c r="Z8" i="45"/>
  <c r="AZ8" i="45" s="1"/>
  <c r="V58" i="45"/>
  <c r="AY58" i="45" s="1"/>
  <c r="AU29" i="45"/>
  <c r="Z82" i="45"/>
  <c r="AZ82" i="45" s="1"/>
  <c r="Y72" i="45"/>
  <c r="L103" i="45"/>
  <c r="AH24" i="45"/>
  <c r="F49" i="45"/>
  <c r="G49" i="45" s="1"/>
  <c r="F65" i="45"/>
  <c r="G65" i="45" s="1"/>
  <c r="F80" i="45"/>
  <c r="G80" i="45" s="1"/>
  <c r="F94" i="45"/>
  <c r="G94" i="45" s="1"/>
  <c r="AH6" i="45"/>
  <c r="M102" i="46"/>
  <c r="N102" i="46"/>
  <c r="L102" i="46"/>
  <c r="S14" i="46"/>
  <c r="Q14" i="46"/>
  <c r="BA14" i="46" s="1"/>
  <c r="M62" i="46"/>
  <c r="AG62" i="46" s="1"/>
  <c r="L62" i="46"/>
  <c r="N62" i="46"/>
  <c r="L104" i="46"/>
  <c r="M104" i="46"/>
  <c r="N104" i="46"/>
  <c r="M126" i="46"/>
  <c r="L126" i="46"/>
  <c r="N126" i="46"/>
  <c r="L46" i="46"/>
  <c r="N46" i="46"/>
  <c r="M46" i="46"/>
  <c r="AG46" i="46" s="1"/>
  <c r="N38" i="46"/>
  <c r="L38" i="46"/>
  <c r="M38" i="46"/>
  <c r="N118" i="46"/>
  <c r="L118" i="46"/>
  <c r="M118" i="46"/>
  <c r="F6" i="46"/>
  <c r="F38" i="46"/>
  <c r="F110" i="46"/>
  <c r="N8" i="46"/>
  <c r="F54" i="46"/>
  <c r="N103" i="46"/>
  <c r="F96" i="46"/>
  <c r="G96" i="46" s="1"/>
  <c r="N64" i="46"/>
  <c r="F64" i="46"/>
  <c r="G64" i="46" s="1"/>
  <c r="L30" i="46"/>
  <c r="F16" i="46"/>
  <c r="F88" i="46"/>
  <c r="M110" i="46"/>
  <c r="L94" i="46"/>
  <c r="L96" i="46"/>
  <c r="N61" i="46"/>
  <c r="M86" i="46"/>
  <c r="M9" i="46"/>
  <c r="F62" i="46"/>
  <c r="G62" i="46" s="1"/>
  <c r="L57" i="46"/>
  <c r="L14" i="46"/>
  <c r="L22" i="46"/>
  <c r="M50" i="46"/>
  <c r="F128" i="46"/>
  <c r="M96" i="46"/>
  <c r="F78" i="46"/>
  <c r="G78" i="46" s="1"/>
  <c r="F30" i="46"/>
  <c r="M78" i="46"/>
  <c r="F72" i="46"/>
  <c r="F126" i="46"/>
  <c r="N73" i="46"/>
  <c r="N14" i="46"/>
  <c r="M22" i="46"/>
  <c r="N101" i="46"/>
  <c r="L78" i="46"/>
  <c r="M30" i="46"/>
  <c r="AG30" i="46" s="1"/>
  <c r="F118" i="46"/>
  <c r="L73" i="46"/>
  <c r="N113" i="46"/>
  <c r="F104" i="46"/>
  <c r="G104" i="46" s="1"/>
  <c r="M63" i="46"/>
  <c r="AG63" i="46" s="1"/>
  <c r="N40" i="46"/>
  <c r="F40" i="46"/>
  <c r="N128" i="46"/>
  <c r="F22" i="46"/>
  <c r="F32" i="46"/>
  <c r="G32" i="46" s="1"/>
  <c r="F70" i="46"/>
  <c r="G70" i="46" s="1"/>
  <c r="AE61" i="47" a="1"/>
  <c r="AE61" i="47" s="1"/>
  <c r="U61" i="47"/>
  <c r="AA61" i="47"/>
  <c r="W61" i="47"/>
  <c r="L51" i="47"/>
  <c r="M51" i="47"/>
  <c r="N51" i="47"/>
  <c r="L27" i="47"/>
  <c r="V27" i="47"/>
  <c r="AY27" i="47" s="1"/>
  <c r="N27" i="47"/>
  <c r="R27" i="47"/>
  <c r="P27" i="47"/>
  <c r="Q27" i="47"/>
  <c r="BA27" i="47" s="1"/>
  <c r="BB27" i="47" s="1"/>
  <c r="M27" i="47"/>
  <c r="S27" i="47"/>
  <c r="U19" i="47"/>
  <c r="W19" i="47"/>
  <c r="N19" i="47"/>
  <c r="AA19" i="47"/>
  <c r="V19" i="47"/>
  <c r="AY19" i="47" s="1"/>
  <c r="AB19" i="47"/>
  <c r="M19" i="47"/>
  <c r="AG19" i="47" s="1"/>
  <c r="L19" i="47"/>
  <c r="Z19" i="47"/>
  <c r="AZ19" i="47" s="1"/>
  <c r="AB13" i="47"/>
  <c r="L66" i="47"/>
  <c r="N43" i="47"/>
  <c r="M114" i="47"/>
  <c r="AU2" i="47"/>
  <c r="AV45" i="47" s="1"/>
  <c r="N74" i="47"/>
  <c r="AE79" i="47" a="1"/>
  <c r="AE79" i="47" s="1"/>
  <c r="W121" i="47"/>
  <c r="R57" i="47"/>
  <c r="L82" i="47"/>
  <c r="S86" i="47"/>
  <c r="L59" i="47"/>
  <c r="Z11" i="47"/>
  <c r="AZ11" i="47" s="1"/>
  <c r="N4" i="47"/>
  <c r="N12" i="47"/>
  <c r="M74" i="47"/>
  <c r="F115" i="47"/>
  <c r="G115" i="47" s="1"/>
  <c r="AA115" i="47" s="1"/>
  <c r="V62" i="47"/>
  <c r="AY62" i="47" s="1"/>
  <c r="S2" i="47"/>
  <c r="N66" i="47"/>
  <c r="Y121" i="47"/>
  <c r="U72" i="47"/>
  <c r="V50" i="47"/>
  <c r="AY50" i="47" s="1"/>
  <c r="BB50" i="47" s="1"/>
  <c r="N113" i="47"/>
  <c r="F99" i="47"/>
  <c r="G99" i="47" s="1"/>
  <c r="M88" i="47"/>
  <c r="N50" i="47"/>
  <c r="Q34" i="47"/>
  <c r="BA34" i="47" s="1"/>
  <c r="L36" i="47"/>
  <c r="AA11" i="47"/>
  <c r="S43" i="47"/>
  <c r="AB2" i="47"/>
  <c r="AA2" i="47"/>
  <c r="AG23" i="47"/>
  <c r="U121" i="47"/>
  <c r="W50" i="47"/>
  <c r="L86" i="47"/>
  <c r="W79" i="47"/>
  <c r="M59" i="47"/>
  <c r="AH46" i="47"/>
  <c r="AG38" i="47"/>
  <c r="AU34" i="47"/>
  <c r="M36" i="47"/>
  <c r="AG36" i="47" s="1"/>
  <c r="AH54" i="47"/>
  <c r="L20" i="47"/>
  <c r="Y11" i="47"/>
  <c r="F67" i="47"/>
  <c r="G67" i="47" s="1"/>
  <c r="U67" i="47" s="1"/>
  <c r="F75" i="47"/>
  <c r="G75" i="47" s="1"/>
  <c r="F82" i="47"/>
  <c r="G82" i="47" s="1"/>
  <c r="F80" i="47"/>
  <c r="G80" i="47" s="1"/>
  <c r="AG65" i="47"/>
  <c r="V122" i="47"/>
  <c r="AY122" i="47" s="1"/>
  <c r="AG54" i="47"/>
  <c r="Z50" i="47"/>
  <c r="AZ50" i="47" s="1"/>
  <c r="F91" i="47"/>
  <c r="G91" i="47" s="1"/>
  <c r="L106" i="47"/>
  <c r="Y79" i="47"/>
  <c r="N59" i="47"/>
  <c r="F15" i="47"/>
  <c r="G15" i="47" s="1"/>
  <c r="L24" i="47"/>
  <c r="F54" i="47"/>
  <c r="G54" i="47" s="1"/>
  <c r="M20" i="47"/>
  <c r="AG20" i="47" s="1"/>
  <c r="AU11" i="47"/>
  <c r="AV83" i="47" s="1"/>
  <c r="F14" i="47"/>
  <c r="G14" i="47" s="1"/>
  <c r="P57" i="47"/>
  <c r="F47" i="47"/>
  <c r="G47" i="47" s="1"/>
  <c r="M4" i="47"/>
  <c r="AG4" i="47" s="1"/>
  <c r="N42" i="47"/>
  <c r="V121" i="47"/>
  <c r="AY121" i="47" s="1"/>
  <c r="AA50" i="47"/>
  <c r="AH15" i="47"/>
  <c r="M106" i="47"/>
  <c r="Z86" i="47"/>
  <c r="AZ86" i="47" s="1"/>
  <c r="F46" i="47"/>
  <c r="G46" i="47" s="1"/>
  <c r="AH38" i="47"/>
  <c r="W11" i="47"/>
  <c r="AE11" i="47" a="1"/>
  <c r="AE11" i="47" s="1"/>
  <c r="F30" i="47"/>
  <c r="G30" i="47" s="1"/>
  <c r="L12" i="47"/>
  <c r="AH6" i="47"/>
  <c r="AH14" i="47"/>
  <c r="F38" i="47"/>
  <c r="G38" i="47" s="1"/>
  <c r="L42" i="47"/>
  <c r="L74" i="47"/>
  <c r="AA121" i="47"/>
  <c r="AA72" i="47"/>
  <c r="AB86" i="47"/>
  <c r="AB66" i="47"/>
  <c r="F122" i="47"/>
  <c r="G122" i="47" s="1"/>
  <c r="AG53" i="47"/>
  <c r="L36" i="48"/>
  <c r="N36" i="48"/>
  <c r="M36" i="48"/>
  <c r="L35" i="48"/>
  <c r="F123" i="48"/>
  <c r="G123" i="48" s="1"/>
  <c r="F43" i="48"/>
  <c r="G43" i="48" s="1"/>
  <c r="F57" i="48"/>
  <c r="G57" i="48" s="1"/>
  <c r="AB57" i="48" s="1"/>
  <c r="AH27" i="48"/>
  <c r="M20" i="48"/>
  <c r="F10" i="48"/>
  <c r="G10" i="48" s="1"/>
  <c r="M19" i="48"/>
  <c r="M83" i="48"/>
  <c r="N52" i="48"/>
  <c r="L26" i="48"/>
  <c r="N66" i="48"/>
  <c r="AH11" i="48"/>
  <c r="F26" i="48"/>
  <c r="G26" i="48" s="1"/>
  <c r="AH59" i="48"/>
  <c r="Z31" i="48"/>
  <c r="AZ31" i="48" s="1"/>
  <c r="L19" i="48"/>
  <c r="F3" i="48"/>
  <c r="G3" i="48" s="1"/>
  <c r="N106" i="48"/>
  <c r="F81" i="48"/>
  <c r="G81" i="48" s="1"/>
  <c r="Y81" i="48" s="1"/>
  <c r="L75" i="48"/>
  <c r="N42" i="48"/>
  <c r="N20" i="48"/>
  <c r="N8" i="48"/>
  <c r="L83" i="48"/>
  <c r="M26" i="48"/>
  <c r="L114" i="48"/>
  <c r="AH49" i="48"/>
  <c r="AH3" i="48"/>
  <c r="F11" i="48"/>
  <c r="G11" i="48" s="1"/>
  <c r="F42" i="48"/>
  <c r="G42" i="48" s="1"/>
  <c r="V63" i="48"/>
  <c r="AY63" i="48" s="1"/>
  <c r="N44" i="48"/>
  <c r="N11" i="48"/>
  <c r="AB92" i="48"/>
  <c r="L106" i="48"/>
  <c r="L66" i="48"/>
  <c r="AH57" i="48"/>
  <c r="M35" i="48"/>
  <c r="F20" i="48"/>
  <c r="G20" i="48" s="1"/>
  <c r="M11" i="48"/>
  <c r="F12" i="48"/>
  <c r="G12" i="48" s="1"/>
  <c r="M114" i="48"/>
  <c r="AH2" i="48"/>
  <c r="F19" i="48"/>
  <c r="G19" i="48" s="1"/>
  <c r="F27" i="48"/>
  <c r="G27" i="48" s="1"/>
  <c r="AH42" i="48"/>
  <c r="AG62" i="48"/>
  <c r="AG42" i="48"/>
  <c r="AU34" i="48"/>
  <c r="L108" i="48"/>
  <c r="F65" i="48"/>
  <c r="G65" i="48" s="1"/>
  <c r="S65" i="48" s="1"/>
  <c r="M18" i="48"/>
  <c r="N34" i="48"/>
  <c r="F2" i="48"/>
  <c r="G2" i="48" s="1"/>
  <c r="F106" i="48"/>
  <c r="G106" i="48" s="1"/>
  <c r="F122" i="48"/>
  <c r="G122" i="48" s="1"/>
  <c r="S122" i="48" s="1"/>
  <c r="AB34" i="48"/>
  <c r="N122" i="48"/>
  <c r="AH34" i="48"/>
  <c r="AH28" i="48"/>
  <c r="N18" i="48"/>
  <c r="AH12" i="48"/>
  <c r="M12" i="48"/>
  <c r="AG12" i="48" s="1"/>
  <c r="L52" i="48"/>
  <c r="M34" i="48"/>
  <c r="N7" i="50"/>
  <c r="L7" i="50"/>
  <c r="M7" i="50"/>
  <c r="N6" i="50"/>
  <c r="R6" i="50"/>
  <c r="M6" i="50"/>
  <c r="L6" i="50"/>
  <c r="Q6" i="50"/>
  <c r="BA6" i="50" s="1"/>
  <c r="BB6" i="50" s="1"/>
  <c r="S6" i="50"/>
  <c r="N92" i="50"/>
  <c r="L92" i="50"/>
  <c r="M92" i="50"/>
  <c r="M85" i="50"/>
  <c r="N85" i="50"/>
  <c r="L85" i="50"/>
  <c r="N77" i="50"/>
  <c r="M77" i="50"/>
  <c r="L77" i="50"/>
  <c r="L53" i="50"/>
  <c r="N53" i="50"/>
  <c r="M53" i="50"/>
  <c r="M123" i="50"/>
  <c r="L123" i="50"/>
  <c r="AA123" i="50"/>
  <c r="N123" i="50"/>
  <c r="W123" i="50"/>
  <c r="AB123" i="50"/>
  <c r="V123" i="50"/>
  <c r="AY123" i="50" s="1"/>
  <c r="Z123" i="50"/>
  <c r="AZ123" i="50" s="1"/>
  <c r="U123" i="50"/>
  <c r="Y123" i="50"/>
  <c r="N52" i="50"/>
  <c r="L52" i="50"/>
  <c r="M52" i="50"/>
  <c r="U69" i="50"/>
  <c r="Q69" i="50"/>
  <c r="BA69" i="50" s="1"/>
  <c r="BB69" i="50" s="1"/>
  <c r="Y39" i="50"/>
  <c r="Q39" i="50"/>
  <c r="BA39" i="50" s="1"/>
  <c r="BB39" i="50" s="1"/>
  <c r="V39" i="50"/>
  <c r="AY39" i="50" s="1"/>
  <c r="P39" i="50"/>
  <c r="W39" i="50"/>
  <c r="S39" i="50"/>
  <c r="Z39" i="50"/>
  <c r="AZ39" i="50" s="1"/>
  <c r="AU39" i="50"/>
  <c r="R39" i="50"/>
  <c r="AA39" i="50"/>
  <c r="AE39" i="50" a="1"/>
  <c r="AE39" i="50" s="1"/>
  <c r="U39" i="50"/>
  <c r="AB39" i="50"/>
  <c r="P7" i="50"/>
  <c r="M33" i="50"/>
  <c r="L33" i="50"/>
  <c r="N33" i="50"/>
  <c r="W23" i="50"/>
  <c r="Z23" i="50"/>
  <c r="AZ23" i="50" s="1"/>
  <c r="Y23" i="50"/>
  <c r="V23" i="50"/>
  <c r="AY23" i="50" s="1"/>
  <c r="R23" i="50"/>
  <c r="AU23" i="50"/>
  <c r="P23" i="50"/>
  <c r="Q23" i="50"/>
  <c r="BA23" i="50" s="1"/>
  <c r="AA23" i="50"/>
  <c r="AB23" i="50"/>
  <c r="U23" i="50"/>
  <c r="S23" i="50"/>
  <c r="AE23" i="50" a="1"/>
  <c r="AE23" i="50" s="1"/>
  <c r="N119" i="50"/>
  <c r="M119" i="50"/>
  <c r="L119" i="50"/>
  <c r="L88" i="50"/>
  <c r="N88" i="50"/>
  <c r="N64" i="50"/>
  <c r="M64" i="50"/>
  <c r="L64" i="50"/>
  <c r="AB115" i="50"/>
  <c r="M124" i="50"/>
  <c r="F2" i="50"/>
  <c r="G2" i="50" s="1"/>
  <c r="R2" i="50" s="1"/>
  <c r="N30" i="50"/>
  <c r="AE5" i="50" a="1"/>
  <c r="AE5" i="50" s="1"/>
  <c r="Y71" i="50"/>
  <c r="Y128" i="50"/>
  <c r="U128" i="50"/>
  <c r="P65" i="50"/>
  <c r="W65" i="50"/>
  <c r="Z61" i="50"/>
  <c r="AZ61" i="50" s="1"/>
  <c r="AB61" i="50"/>
  <c r="V6" i="50"/>
  <c r="AY6" i="50" s="1"/>
  <c r="R90" i="50"/>
  <c r="Q121" i="50"/>
  <c r="BA121" i="50" s="1"/>
  <c r="BB121" i="50" s="1"/>
  <c r="L108" i="50"/>
  <c r="R106" i="50"/>
  <c r="AH35" i="50"/>
  <c r="L30" i="50"/>
  <c r="F20" i="50"/>
  <c r="G20" i="50" s="1"/>
  <c r="AH20" i="50"/>
  <c r="AU7" i="50"/>
  <c r="L36" i="50"/>
  <c r="N61" i="50"/>
  <c r="AH4" i="50"/>
  <c r="F21" i="50"/>
  <c r="G21" i="50" s="1"/>
  <c r="Q21" i="50" s="1"/>
  <c r="BA21" i="50" s="1"/>
  <c r="BB21" i="50" s="1"/>
  <c r="F92" i="50"/>
  <c r="G92" i="50" s="1"/>
  <c r="N34" i="50"/>
  <c r="N37" i="50"/>
  <c r="AA128" i="50"/>
  <c r="W61" i="50"/>
  <c r="F35" i="50"/>
  <c r="G35" i="50" s="1"/>
  <c r="AA7" i="50"/>
  <c r="F4" i="50"/>
  <c r="G4" i="50" s="1"/>
  <c r="Q4" i="50" s="1"/>
  <c r="BA4" i="50" s="1"/>
  <c r="BB4" i="50" s="1"/>
  <c r="W5" i="50"/>
  <c r="AU5" i="50"/>
  <c r="Z71" i="50"/>
  <c r="AZ71" i="50" s="1"/>
  <c r="R128" i="50"/>
  <c r="V128" i="50"/>
  <c r="AY128" i="50" s="1"/>
  <c r="V60" i="50"/>
  <c r="AY60" i="50" s="1"/>
  <c r="Q65" i="50"/>
  <c r="BA65" i="50" s="1"/>
  <c r="Q61" i="50"/>
  <c r="BA61" i="50" s="1"/>
  <c r="P6" i="50"/>
  <c r="W6" i="50"/>
  <c r="V90" i="50"/>
  <c r="AY90" i="50" s="1"/>
  <c r="BB90" i="50" s="1"/>
  <c r="Y121" i="50"/>
  <c r="P106" i="50"/>
  <c r="F73" i="50"/>
  <c r="G73" i="50" s="1"/>
  <c r="L55" i="50"/>
  <c r="L9" i="50"/>
  <c r="Y7" i="50"/>
  <c r="V7" i="50"/>
  <c r="AY7" i="50" s="1"/>
  <c r="L23" i="50"/>
  <c r="L37" i="50"/>
  <c r="AH44" i="50"/>
  <c r="F52" i="50"/>
  <c r="G52" i="50" s="1"/>
  <c r="M61" i="50"/>
  <c r="AG61" i="50" s="1"/>
  <c r="F77" i="50"/>
  <c r="G77" i="50" s="1"/>
  <c r="F98" i="50"/>
  <c r="G98" i="50" s="1"/>
  <c r="AB5" i="50"/>
  <c r="V61" i="50"/>
  <c r="AY61" i="50" s="1"/>
  <c r="BB61" i="50" s="1"/>
  <c r="BB14" i="50"/>
  <c r="F59" i="50"/>
  <c r="G59" i="50" s="1"/>
  <c r="P90" i="50"/>
  <c r="M108" i="50"/>
  <c r="L61" i="50"/>
  <c r="U78" i="50"/>
  <c r="Z5" i="50"/>
  <c r="AZ5" i="50" s="1"/>
  <c r="S128" i="50"/>
  <c r="W128" i="50"/>
  <c r="U65" i="50"/>
  <c r="Q90" i="50"/>
  <c r="BA90" i="50" s="1"/>
  <c r="AA121" i="50"/>
  <c r="Q106" i="50"/>
  <c r="BA106" i="50" s="1"/>
  <c r="L70" i="50"/>
  <c r="Z41" i="50"/>
  <c r="AZ41" i="50" s="1"/>
  <c r="AA14" i="50"/>
  <c r="AB7" i="50"/>
  <c r="W7" i="50"/>
  <c r="N23" i="50"/>
  <c r="M69" i="50"/>
  <c r="F107" i="50"/>
  <c r="G107" i="50" s="1"/>
  <c r="P128" i="50"/>
  <c r="W14" i="50"/>
  <c r="F74" i="50"/>
  <c r="G74" i="50" s="1"/>
  <c r="Y5" i="50"/>
  <c r="AB71" i="50"/>
  <c r="AS128" i="50"/>
  <c r="AF128" i="50" s="1"/>
  <c r="V65" i="50"/>
  <c r="AY65" i="50" s="1"/>
  <c r="BB65" i="50" s="1"/>
  <c r="AU6" i="50"/>
  <c r="AE66" i="50" a="1"/>
  <c r="AE66" i="50" s="1"/>
  <c r="S90" i="50"/>
  <c r="N115" i="50"/>
  <c r="AB121" i="50"/>
  <c r="S106" i="50"/>
  <c r="U15" i="50"/>
  <c r="Y14" i="50"/>
  <c r="Q7" i="50"/>
  <c r="BA7" i="50" s="1"/>
  <c r="BB7" i="50" s="1"/>
  <c r="U7" i="50"/>
  <c r="N124" i="50"/>
  <c r="L115" i="50"/>
  <c r="M36" i="50"/>
  <c r="AH52" i="50"/>
  <c r="F58" i="50"/>
  <c r="G58" i="50" s="1"/>
  <c r="AA58" i="50" s="1"/>
  <c r="S7" i="50"/>
  <c r="U5" i="50"/>
  <c r="Z14" i="50"/>
  <c r="AZ14" i="50" s="1"/>
  <c r="L14" i="50"/>
  <c r="F11" i="50"/>
  <c r="G11" i="50" s="1"/>
  <c r="Z121" i="50"/>
  <c r="AZ121" i="50" s="1"/>
  <c r="F114" i="50"/>
  <c r="G114" i="50" s="1"/>
  <c r="R114" i="50" s="1"/>
  <c r="S45" i="50"/>
  <c r="N14" i="50"/>
  <c r="F34" i="50"/>
  <c r="G34" i="50" s="1"/>
  <c r="N9" i="50"/>
  <c r="AH2" i="50"/>
  <c r="R7" i="50"/>
  <c r="F91" i="50"/>
  <c r="G91" i="50" s="1"/>
  <c r="W79" i="51"/>
  <c r="Y79" i="51"/>
  <c r="Q79" i="51"/>
  <c r="BA79" i="51" s="1"/>
  <c r="AB79" i="51"/>
  <c r="AA79" i="51"/>
  <c r="V79" i="51"/>
  <c r="AY79" i="51" s="1"/>
  <c r="L70" i="51"/>
  <c r="N70" i="51"/>
  <c r="M70" i="51"/>
  <c r="N49" i="51"/>
  <c r="M49" i="51"/>
  <c r="L49" i="51"/>
  <c r="L34" i="51"/>
  <c r="M34" i="51"/>
  <c r="AG34" i="51" s="1"/>
  <c r="N34" i="51"/>
  <c r="M87" i="51"/>
  <c r="N87" i="51"/>
  <c r="L87" i="51"/>
  <c r="V23" i="51"/>
  <c r="AY23" i="51" s="1"/>
  <c r="Y23" i="51"/>
  <c r="S23" i="51"/>
  <c r="U23" i="51"/>
  <c r="R23" i="51"/>
  <c r="AA23" i="51"/>
  <c r="AB23" i="51"/>
  <c r="AU23" i="51"/>
  <c r="Q23" i="51"/>
  <c r="BA23" i="51" s="1"/>
  <c r="P23" i="51"/>
  <c r="W23" i="51"/>
  <c r="Z23" i="51"/>
  <c r="AZ23" i="51" s="1"/>
  <c r="BB23" i="51" s="1"/>
  <c r="Y85" i="51"/>
  <c r="S85" i="51"/>
  <c r="R85" i="51"/>
  <c r="AB85" i="51"/>
  <c r="N79" i="51"/>
  <c r="L79" i="51"/>
  <c r="M79" i="51"/>
  <c r="L91" i="51"/>
  <c r="N91" i="51"/>
  <c r="M91" i="51"/>
  <c r="L78" i="51"/>
  <c r="Q78" i="51"/>
  <c r="BA78" i="51" s="1"/>
  <c r="BB78" i="51" s="1"/>
  <c r="M78" i="51"/>
  <c r="N78" i="51"/>
  <c r="L8" i="51"/>
  <c r="W8" i="51"/>
  <c r="N8" i="51"/>
  <c r="AA8" i="51"/>
  <c r="M8" i="51"/>
  <c r="AG8" i="51" s="1"/>
  <c r="U8" i="51"/>
  <c r="L20" i="51"/>
  <c r="M20" i="51"/>
  <c r="U20" i="51"/>
  <c r="Y20" i="51"/>
  <c r="W20" i="51"/>
  <c r="Q43" i="51"/>
  <c r="BA43" i="51" s="1"/>
  <c r="BB43" i="51" s="1"/>
  <c r="Q2" i="51"/>
  <c r="BA2" i="51" s="1"/>
  <c r="Y30" i="51"/>
  <c r="U30" i="51"/>
  <c r="S58" i="51"/>
  <c r="W43" i="51"/>
  <c r="Z60" i="51"/>
  <c r="AZ60" i="51" s="1"/>
  <c r="AU60" i="51"/>
  <c r="L124" i="51"/>
  <c r="U92" i="51"/>
  <c r="Q106" i="51"/>
  <c r="BA106" i="51" s="1"/>
  <c r="BB106" i="51" s="1"/>
  <c r="V82" i="51"/>
  <c r="AY82" i="51" s="1"/>
  <c r="U90" i="51"/>
  <c r="S78" i="51"/>
  <c r="V108" i="51"/>
  <c r="AY108" i="51" s="1"/>
  <c r="AH57" i="51"/>
  <c r="P52" i="51"/>
  <c r="AB20" i="51"/>
  <c r="N40" i="51"/>
  <c r="M24" i="51"/>
  <c r="M119" i="51"/>
  <c r="M41" i="51"/>
  <c r="U25" i="51"/>
  <c r="AU2" i="51"/>
  <c r="AV78" i="51" s="1"/>
  <c r="P28" i="51"/>
  <c r="V28" i="51"/>
  <c r="AY28" i="51" s="1"/>
  <c r="S46" i="51"/>
  <c r="U98" i="51"/>
  <c r="W98" i="51"/>
  <c r="V8" i="51"/>
  <c r="AY8" i="51" s="1"/>
  <c r="Y8" i="51"/>
  <c r="P30" i="51"/>
  <c r="Y57" i="51"/>
  <c r="Q12" i="51"/>
  <c r="BA12" i="51" s="1"/>
  <c r="BB12" i="51" s="1"/>
  <c r="Q44" i="51"/>
  <c r="BA44" i="51" s="1"/>
  <c r="BB44" i="51" s="1"/>
  <c r="AE44" i="51" a="1"/>
  <c r="AE44" i="51" s="1"/>
  <c r="U61" i="51"/>
  <c r="R43" i="51"/>
  <c r="W78" i="51"/>
  <c r="Q60" i="51"/>
  <c r="BA60" i="51" s="1"/>
  <c r="BB60" i="51" s="1"/>
  <c r="U101" i="51"/>
  <c r="L126" i="51"/>
  <c r="M115" i="51"/>
  <c r="R92" i="51"/>
  <c r="L92" i="51"/>
  <c r="AB82" i="51"/>
  <c r="M84" i="51"/>
  <c r="S52" i="51"/>
  <c r="R52" i="51"/>
  <c r="Q52" i="51"/>
  <c r="BA52" i="51" s="1"/>
  <c r="V16" i="51"/>
  <c r="AY16" i="51" s="1"/>
  <c r="N16" i="51"/>
  <c r="L75" i="51"/>
  <c r="W90" i="51"/>
  <c r="AA92" i="51"/>
  <c r="AH22" i="51"/>
  <c r="F53" i="51"/>
  <c r="G53" i="51" s="1"/>
  <c r="F84" i="51"/>
  <c r="G84" i="51" s="1"/>
  <c r="R90" i="51"/>
  <c r="P2" i="51"/>
  <c r="R28" i="51"/>
  <c r="AE28" i="51" a="1"/>
  <c r="AE28" i="51" s="1"/>
  <c r="U46" i="51"/>
  <c r="AB98" i="51"/>
  <c r="V98" i="51"/>
  <c r="AY98" i="51" s="1"/>
  <c r="Z8" i="51"/>
  <c r="AZ8" i="51" s="1"/>
  <c r="R30" i="51"/>
  <c r="S57" i="51"/>
  <c r="V12" i="51"/>
  <c r="AY12" i="51" s="1"/>
  <c r="R44" i="51"/>
  <c r="W44" i="51"/>
  <c r="W61" i="51"/>
  <c r="P58" i="51"/>
  <c r="S43" i="51"/>
  <c r="W29" i="51"/>
  <c r="AA60" i="51"/>
  <c r="Y101" i="51"/>
  <c r="M126" i="51"/>
  <c r="N115" i="51"/>
  <c r="S106" i="51"/>
  <c r="AB92" i="51"/>
  <c r="Y106" i="51"/>
  <c r="F81" i="51"/>
  <c r="G81" i="51" s="1"/>
  <c r="S82" i="51"/>
  <c r="U108" i="51"/>
  <c r="N84" i="51"/>
  <c r="AU52" i="51"/>
  <c r="AV56" i="51" s="1"/>
  <c r="F33" i="51"/>
  <c r="G33" i="51" s="1"/>
  <c r="Q33" i="51" s="1"/>
  <c r="BA33" i="51" s="1"/>
  <c r="BB33" i="51" s="1"/>
  <c r="L16" i="51"/>
  <c r="M85" i="51"/>
  <c r="AH20" i="51"/>
  <c r="F22" i="51"/>
  <c r="G22" i="51" s="1"/>
  <c r="F122" i="51"/>
  <c r="G122" i="51" s="1"/>
  <c r="N92" i="51"/>
  <c r="P108" i="51"/>
  <c r="Z2" i="51"/>
  <c r="AZ2" i="51" s="1"/>
  <c r="BB2" i="51" s="1"/>
  <c r="AU30" i="51"/>
  <c r="R12" i="51"/>
  <c r="W58" i="51"/>
  <c r="AE62" i="51" a="1"/>
  <c r="AE62" i="51" s="1"/>
  <c r="Q29" i="51"/>
  <c r="BA29" i="51" s="1"/>
  <c r="BB29" i="51" s="1"/>
  <c r="W60" i="51"/>
  <c r="R60" i="51"/>
  <c r="L119" i="51"/>
  <c r="F97" i="51"/>
  <c r="G97" i="51" s="1"/>
  <c r="P106" i="51"/>
  <c r="Z82" i="51"/>
  <c r="AZ82" i="51" s="1"/>
  <c r="Y108" i="51"/>
  <c r="F49" i="51"/>
  <c r="G49" i="51" s="1"/>
  <c r="AG65" i="51"/>
  <c r="U52" i="51"/>
  <c r="AH33" i="51"/>
  <c r="W25" i="51"/>
  <c r="Q5" i="51"/>
  <c r="BA5" i="51" s="1"/>
  <c r="AE92" i="51" a="1"/>
  <c r="AE92" i="51" s="1"/>
  <c r="M75" i="51"/>
  <c r="M32" i="51"/>
  <c r="M17" i="51"/>
  <c r="Y92" i="51"/>
  <c r="P29" i="51"/>
  <c r="R2" i="51"/>
  <c r="S28" i="51"/>
  <c r="P46" i="51"/>
  <c r="AE46" i="51" a="1"/>
  <c r="AE46" i="51" s="1"/>
  <c r="Z98" i="51"/>
  <c r="AZ98" i="51" s="1"/>
  <c r="AB8" i="51"/>
  <c r="S30" i="51"/>
  <c r="Q30" i="51"/>
  <c r="BA30" i="51" s="1"/>
  <c r="BB30" i="51" s="1"/>
  <c r="AA44" i="51"/>
  <c r="AU44" i="51"/>
  <c r="Z61" i="51"/>
  <c r="AZ61" i="51" s="1"/>
  <c r="AA58" i="51"/>
  <c r="Q62" i="51"/>
  <c r="BA62" i="51" s="1"/>
  <c r="V60" i="51"/>
  <c r="AY60" i="51" s="1"/>
  <c r="AB60" i="51"/>
  <c r="AS101" i="51"/>
  <c r="AF101" i="51" s="1"/>
  <c r="V101" i="51"/>
  <c r="AY101" i="51" s="1"/>
  <c r="L116" i="51"/>
  <c r="Z106" i="51"/>
  <c r="AZ106" i="51" s="1"/>
  <c r="Q82" i="51"/>
  <c r="BA82" i="51" s="1"/>
  <c r="AE90" i="51" a="1"/>
  <c r="AE90" i="51" s="1"/>
  <c r="AB108" i="51"/>
  <c r="L48" i="51"/>
  <c r="F65" i="51"/>
  <c r="G65" i="51" s="1"/>
  <c r="V52" i="51"/>
  <c r="AY52" i="51" s="1"/>
  <c r="M47" i="51"/>
  <c r="L47" i="51"/>
  <c r="M40" i="51"/>
  <c r="N32" i="51"/>
  <c r="L17" i="51"/>
  <c r="F93" i="51"/>
  <c r="G93" i="51" s="1"/>
  <c r="AB30" i="51"/>
  <c r="AE30" i="51" a="1"/>
  <c r="AE30" i="51" s="1"/>
  <c r="AA43" i="51"/>
  <c r="M108" i="51"/>
  <c r="AU5" i="51"/>
  <c r="Q46" i="51"/>
  <c r="BA46" i="51" s="1"/>
  <c r="W30" i="51"/>
  <c r="R58" i="51"/>
  <c r="V43" i="51"/>
  <c r="AY43" i="51" s="1"/>
  <c r="Z20" i="51"/>
  <c r="AZ20" i="51" s="1"/>
  <c r="Y60" i="51"/>
  <c r="Q101" i="51"/>
  <c r="BA101" i="51" s="1"/>
  <c r="F128" i="51"/>
  <c r="G128" i="51" s="1"/>
  <c r="M116" i="51"/>
  <c r="V92" i="51"/>
  <c r="AY92" i="51" s="1"/>
  <c r="AS82" i="51"/>
  <c r="AF82" i="51" s="1"/>
  <c r="AH41" i="51"/>
  <c r="AH65" i="51"/>
  <c r="L24" i="51"/>
  <c r="L123" i="52"/>
  <c r="N123" i="52"/>
  <c r="M123" i="52"/>
  <c r="N19" i="52"/>
  <c r="L19" i="52"/>
  <c r="L11" i="52"/>
  <c r="N11" i="52"/>
  <c r="M11" i="52"/>
  <c r="L3" i="52"/>
  <c r="N3" i="52"/>
  <c r="M3" i="52"/>
  <c r="U58" i="52"/>
  <c r="Y58" i="52"/>
  <c r="R58" i="52"/>
  <c r="M117" i="52"/>
  <c r="AG59" i="52"/>
  <c r="L51" i="52"/>
  <c r="AG27" i="52"/>
  <c r="AB113" i="52"/>
  <c r="R56" i="52"/>
  <c r="AH43" i="52"/>
  <c r="S32" i="52"/>
  <c r="M4" i="52"/>
  <c r="L66" i="52"/>
  <c r="AH20" i="52"/>
  <c r="F123" i="52"/>
  <c r="G123" i="52" s="1"/>
  <c r="AA9" i="52"/>
  <c r="R113" i="52"/>
  <c r="L106" i="52"/>
  <c r="F92" i="52"/>
  <c r="G92" i="52" s="1"/>
  <c r="Z56" i="52"/>
  <c r="AZ56" i="52" s="1"/>
  <c r="Y56" i="52"/>
  <c r="AH59" i="52"/>
  <c r="F43" i="52"/>
  <c r="G43" i="52" s="1"/>
  <c r="AU32" i="52"/>
  <c r="F18" i="52"/>
  <c r="G18" i="52" s="1"/>
  <c r="V18" i="52" s="1"/>
  <c r="AY18" i="52" s="1"/>
  <c r="AH11" i="52"/>
  <c r="R9" i="52"/>
  <c r="AS113" i="52"/>
  <c r="AF113" i="52" s="1"/>
  <c r="M109" i="52"/>
  <c r="N106" i="52"/>
  <c r="N51" i="52"/>
  <c r="L43" i="52"/>
  <c r="S56" i="52"/>
  <c r="Q56" i="52"/>
  <c r="BA56" i="52" s="1"/>
  <c r="BB56" i="52" s="1"/>
  <c r="AE56" i="52" a="1"/>
  <c r="AE56" i="52" s="1"/>
  <c r="Q32" i="52"/>
  <c r="BA32" i="52" s="1"/>
  <c r="P32" i="52"/>
  <c r="N36" i="52"/>
  <c r="AH10" i="52"/>
  <c r="AH2" i="52"/>
  <c r="F11" i="52"/>
  <c r="G11" i="52" s="1"/>
  <c r="F36" i="52"/>
  <c r="G36" i="52" s="1"/>
  <c r="F72" i="52"/>
  <c r="G72" i="52" s="1"/>
  <c r="L90" i="52"/>
  <c r="P40" i="52"/>
  <c r="AB32" i="52"/>
  <c r="Q24" i="52"/>
  <c r="BA24" i="52" s="1"/>
  <c r="BB24" i="52" s="1"/>
  <c r="L4" i="52"/>
  <c r="P113" i="52"/>
  <c r="F106" i="52"/>
  <c r="G106" i="52" s="1"/>
  <c r="N83" i="52"/>
  <c r="AU56" i="52"/>
  <c r="AV128" i="52" s="1"/>
  <c r="P56" i="52"/>
  <c r="F34" i="52"/>
  <c r="G34" i="52" s="1"/>
  <c r="V34" i="52" s="1"/>
  <c r="AY34" i="52" s="1"/>
  <c r="F83" i="52"/>
  <c r="G83" i="52" s="1"/>
  <c r="F88" i="52"/>
  <c r="G88" i="52" s="1"/>
  <c r="L125" i="52"/>
  <c r="M43" i="52"/>
  <c r="AG42" i="52"/>
  <c r="F99" i="52"/>
  <c r="G99" i="52" s="1"/>
  <c r="W99" i="52" s="1"/>
  <c r="P101" i="52"/>
  <c r="L124" i="53"/>
  <c r="M124" i="53"/>
  <c r="N124" i="53"/>
  <c r="M63" i="53"/>
  <c r="L63" i="53"/>
  <c r="N63" i="53"/>
  <c r="N60" i="53"/>
  <c r="L60" i="53"/>
  <c r="M60" i="53"/>
  <c r="L44" i="53"/>
  <c r="M44" i="53"/>
  <c r="N44" i="53"/>
  <c r="Z114" i="53"/>
  <c r="AZ114" i="53" s="1"/>
  <c r="AA114" i="53"/>
  <c r="L83" i="53"/>
  <c r="N83" i="53"/>
  <c r="M83" i="53"/>
  <c r="W83" i="53"/>
  <c r="M75" i="53"/>
  <c r="S75" i="53"/>
  <c r="N75" i="53"/>
  <c r="N67" i="53"/>
  <c r="L67" i="53"/>
  <c r="M67" i="53"/>
  <c r="U40" i="53"/>
  <c r="P40" i="53"/>
  <c r="Y40" i="53"/>
  <c r="S40" i="53"/>
  <c r="AB40" i="53"/>
  <c r="N113" i="53"/>
  <c r="M113" i="53"/>
  <c r="R113" i="53"/>
  <c r="L113" i="53"/>
  <c r="S113" i="53"/>
  <c r="N105" i="53"/>
  <c r="U105" i="53"/>
  <c r="L105" i="53"/>
  <c r="M105" i="53"/>
  <c r="AA105" i="53"/>
  <c r="L93" i="53"/>
  <c r="Y60" i="53"/>
  <c r="U32" i="53"/>
  <c r="AB32" i="53"/>
  <c r="U99" i="53"/>
  <c r="AA99" i="53"/>
  <c r="AB37" i="53"/>
  <c r="Q86" i="53"/>
  <c r="BA86" i="53" s="1"/>
  <c r="Y86" i="53"/>
  <c r="S108" i="53"/>
  <c r="N91" i="53"/>
  <c r="AA13" i="53"/>
  <c r="Z13" i="53"/>
  <c r="AZ13" i="53" s="1"/>
  <c r="R20" i="53"/>
  <c r="AU20" i="53"/>
  <c r="Q65" i="53"/>
  <c r="BA65" i="53" s="1"/>
  <c r="P65" i="53"/>
  <c r="Z99" i="53"/>
  <c r="AZ99" i="53" s="1"/>
  <c r="AE62" i="53" a="1"/>
  <c r="AE62" i="53" s="1"/>
  <c r="W87" i="53"/>
  <c r="V19" i="53"/>
  <c r="AY19" i="53" s="1"/>
  <c r="R43" i="53"/>
  <c r="Q91" i="53"/>
  <c r="BA91" i="53" s="1"/>
  <c r="S86" i="53"/>
  <c r="AE110" i="53" a="1"/>
  <c r="AE110" i="53" s="1"/>
  <c r="AB46" i="53"/>
  <c r="P128" i="53"/>
  <c r="V128" i="53"/>
  <c r="AY128" i="53" s="1"/>
  <c r="S126" i="53"/>
  <c r="W113" i="53"/>
  <c r="P111" i="53"/>
  <c r="AE111" i="53" a="1"/>
  <c r="AE111" i="53" s="1"/>
  <c r="L96" i="53"/>
  <c r="M121" i="53"/>
  <c r="M93" i="53"/>
  <c r="L91" i="53"/>
  <c r="V103" i="53"/>
  <c r="AY103" i="53" s="1"/>
  <c r="Y36" i="53"/>
  <c r="AE32" i="53" a="1"/>
  <c r="AE32" i="53" s="1"/>
  <c r="AB13" i="53"/>
  <c r="W32" i="53"/>
  <c r="AH13" i="53"/>
  <c r="P91" i="53"/>
  <c r="N121" i="53"/>
  <c r="Y37" i="53"/>
  <c r="R13" i="53"/>
  <c r="U20" i="53"/>
  <c r="W65" i="53"/>
  <c r="S65" i="53"/>
  <c r="AB99" i="53"/>
  <c r="AA62" i="53"/>
  <c r="AB107" i="53"/>
  <c r="Y19" i="53"/>
  <c r="AA37" i="53"/>
  <c r="S91" i="53"/>
  <c r="Z86" i="53"/>
  <c r="AZ86" i="53" s="1"/>
  <c r="P110" i="53"/>
  <c r="Z110" i="53"/>
  <c r="AZ110" i="53" s="1"/>
  <c r="AU46" i="53"/>
  <c r="V46" i="53"/>
  <c r="AY46" i="53" s="1"/>
  <c r="Q128" i="53"/>
  <c r="BA128" i="53" s="1"/>
  <c r="BB128" i="53" s="1"/>
  <c r="V126" i="53"/>
  <c r="AY126" i="53" s="1"/>
  <c r="AB113" i="53"/>
  <c r="W111" i="53"/>
  <c r="N126" i="53"/>
  <c r="F82" i="53"/>
  <c r="G82" i="53" s="1"/>
  <c r="W103" i="53"/>
  <c r="L72" i="53"/>
  <c r="L45" i="53"/>
  <c r="P54" i="53"/>
  <c r="P36" i="53"/>
  <c r="M28" i="53"/>
  <c r="P32" i="53"/>
  <c r="F26" i="53"/>
  <c r="G26" i="53" s="1"/>
  <c r="AH19" i="53"/>
  <c r="U13" i="53"/>
  <c r="L20" i="53"/>
  <c r="AB111" i="53"/>
  <c r="AG50" i="53"/>
  <c r="F66" i="53"/>
  <c r="G66" i="53" s="1"/>
  <c r="F68" i="53"/>
  <c r="G68" i="53" s="1"/>
  <c r="AH25" i="53"/>
  <c r="P37" i="53"/>
  <c r="V86" i="53"/>
  <c r="AY86" i="53" s="1"/>
  <c r="V20" i="53"/>
  <c r="AY20" i="53" s="1"/>
  <c r="Z65" i="53"/>
  <c r="AZ65" i="53" s="1"/>
  <c r="U65" i="53"/>
  <c r="AU62" i="53"/>
  <c r="P87" i="53"/>
  <c r="Q19" i="53"/>
  <c r="BA19" i="53" s="1"/>
  <c r="Z19" i="53"/>
  <c r="AZ19" i="53" s="1"/>
  <c r="AS86" i="53"/>
  <c r="AF86" i="53" s="1"/>
  <c r="S110" i="53"/>
  <c r="R110" i="53"/>
  <c r="P46" i="53"/>
  <c r="AE46" i="53" a="1"/>
  <c r="AE46" i="53" s="1"/>
  <c r="Y113" i="53"/>
  <c r="Y111" i="53"/>
  <c r="F90" i="53"/>
  <c r="G90" i="53" s="1"/>
  <c r="N96" i="53"/>
  <c r="N99" i="53"/>
  <c r="F106" i="53"/>
  <c r="G106" i="53" s="1"/>
  <c r="L90" i="53"/>
  <c r="S70" i="53"/>
  <c r="M45" i="53"/>
  <c r="AA54" i="53"/>
  <c r="L57" i="53"/>
  <c r="AA36" i="53"/>
  <c r="L37" i="53"/>
  <c r="N28" i="53"/>
  <c r="Y32" i="53"/>
  <c r="Z32" i="53"/>
  <c r="AZ32" i="53" s="1"/>
  <c r="L49" i="53"/>
  <c r="AH26" i="53"/>
  <c r="AE13" i="53" a="1"/>
  <c r="AE13" i="53" s="1"/>
  <c r="Z17" i="53"/>
  <c r="AZ17" i="53" s="1"/>
  <c r="AH36" i="53"/>
  <c r="L38" i="53"/>
  <c r="V32" i="53"/>
  <c r="AY32" i="53" s="1"/>
  <c r="Y20" i="53"/>
  <c r="AA65" i="53"/>
  <c r="Y99" i="53"/>
  <c r="V99" i="53"/>
  <c r="AY99" i="53" s="1"/>
  <c r="R87" i="53"/>
  <c r="AU19" i="53"/>
  <c r="P19" i="53"/>
  <c r="U86" i="53"/>
  <c r="R86" i="53"/>
  <c r="U110" i="53"/>
  <c r="AB110" i="53"/>
  <c r="U46" i="53"/>
  <c r="W17" i="53"/>
  <c r="R128" i="53"/>
  <c r="N120" i="53"/>
  <c r="Q113" i="53"/>
  <c r="BA113" i="53" s="1"/>
  <c r="BB113" i="53" s="1"/>
  <c r="Q111" i="53"/>
  <c r="BA111" i="53" s="1"/>
  <c r="BB111" i="53" s="1"/>
  <c r="L99" i="53"/>
  <c r="L98" i="53"/>
  <c r="N90" i="53"/>
  <c r="Y70" i="53"/>
  <c r="M57" i="53"/>
  <c r="Q36" i="53"/>
  <c r="BA36" i="53" s="1"/>
  <c r="N37" i="53"/>
  <c r="AA32" i="53"/>
  <c r="R17" i="53"/>
  <c r="M49" i="53"/>
  <c r="N20" i="53"/>
  <c r="L18" i="53"/>
  <c r="W13" i="53"/>
  <c r="L120" i="53"/>
  <c r="V113" i="53"/>
  <c r="AY113" i="53" s="1"/>
  <c r="AH5" i="53"/>
  <c r="AH34" i="53"/>
  <c r="F74" i="53"/>
  <c r="G74" i="53" s="1"/>
  <c r="Y62" i="53"/>
  <c r="P20" i="53"/>
  <c r="Q81" i="53"/>
  <c r="BA81" i="53" s="1"/>
  <c r="BB81" i="53" s="1"/>
  <c r="W99" i="53"/>
  <c r="U87" i="53"/>
  <c r="S19" i="53"/>
  <c r="AA86" i="53"/>
  <c r="V110" i="53"/>
  <c r="AY110" i="53" s="1"/>
  <c r="L128" i="53"/>
  <c r="N98" i="53"/>
  <c r="F98" i="53"/>
  <c r="G98" i="53" s="1"/>
  <c r="U36" i="53"/>
  <c r="F28" i="53"/>
  <c r="G28" i="53" s="1"/>
  <c r="F42" i="53"/>
  <c r="G42" i="53" s="1"/>
  <c r="F11" i="53"/>
  <c r="G11" i="53" s="1"/>
  <c r="N18" i="53"/>
  <c r="F58" i="53"/>
  <c r="G58" i="53" s="1"/>
  <c r="L64" i="53"/>
  <c r="N106" i="53"/>
  <c r="F5" i="53"/>
  <c r="G5" i="53" s="1"/>
  <c r="F34" i="53"/>
  <c r="G34" i="53" s="1"/>
  <c r="F93" i="53"/>
  <c r="G93" i="53" s="1"/>
  <c r="N102" i="54"/>
  <c r="L102" i="54"/>
  <c r="M102" i="54"/>
  <c r="L54" i="54"/>
  <c r="M54" i="54"/>
  <c r="L125" i="54"/>
  <c r="M125" i="54"/>
  <c r="N125" i="54"/>
  <c r="M61" i="54"/>
  <c r="N61" i="54"/>
  <c r="L61" i="54"/>
  <c r="N30" i="54"/>
  <c r="L30" i="54"/>
  <c r="M30" i="54"/>
  <c r="AG30" i="54" s="1"/>
  <c r="L14" i="54"/>
  <c r="N14" i="54"/>
  <c r="N108" i="54"/>
  <c r="L108" i="54"/>
  <c r="M108" i="54"/>
  <c r="N100" i="54"/>
  <c r="M100" i="54"/>
  <c r="W88" i="54"/>
  <c r="V88" i="54"/>
  <c r="AY88" i="54" s="1"/>
  <c r="Z88" i="54"/>
  <c r="AZ88" i="54" s="1"/>
  <c r="P88" i="54"/>
  <c r="AA88" i="54"/>
  <c r="U88" i="54"/>
  <c r="Y88" i="54"/>
  <c r="AE88" i="54" a="1"/>
  <c r="AE88" i="54" s="1"/>
  <c r="AB88" i="54"/>
  <c r="S88" i="54"/>
  <c r="R88" i="54"/>
  <c r="Q88" i="54"/>
  <c r="BA88" i="54" s="1"/>
  <c r="BB88" i="54" s="1"/>
  <c r="M114" i="54"/>
  <c r="L114" i="54"/>
  <c r="Y50" i="54"/>
  <c r="W50" i="54"/>
  <c r="AB50" i="54"/>
  <c r="S50" i="54"/>
  <c r="R50" i="54"/>
  <c r="L9" i="54"/>
  <c r="M9" i="54"/>
  <c r="N9" i="54"/>
  <c r="S120" i="54"/>
  <c r="Z120" i="54"/>
  <c r="AZ120" i="54" s="1"/>
  <c r="R120" i="54"/>
  <c r="V120" i="54"/>
  <c r="AY120" i="54" s="1"/>
  <c r="U120" i="54"/>
  <c r="P120" i="54"/>
  <c r="M115" i="54"/>
  <c r="Q115" i="54"/>
  <c r="BA115" i="54" s="1"/>
  <c r="P115" i="54"/>
  <c r="R115" i="54"/>
  <c r="S115" i="54"/>
  <c r="N115" i="54"/>
  <c r="L115" i="54"/>
  <c r="S71" i="54"/>
  <c r="Q71" i="54"/>
  <c r="BA71" i="54" s="1"/>
  <c r="BB71" i="54" s="1"/>
  <c r="L71" i="54"/>
  <c r="R71" i="54"/>
  <c r="P71" i="54"/>
  <c r="V71" i="54"/>
  <c r="AY71" i="54" s="1"/>
  <c r="AE116" i="54" a="1"/>
  <c r="AE116" i="54" s="1"/>
  <c r="N109" i="54"/>
  <c r="V61" i="54"/>
  <c r="AY61" i="54" s="1"/>
  <c r="W39" i="54"/>
  <c r="P60" i="54"/>
  <c r="V25" i="54"/>
  <c r="AY25" i="54" s="1"/>
  <c r="AU23" i="54"/>
  <c r="P47" i="54"/>
  <c r="AA47" i="54"/>
  <c r="Z83" i="54"/>
  <c r="AZ83" i="54" s="1"/>
  <c r="Q116" i="54"/>
  <c r="BA116" i="54" s="1"/>
  <c r="N110" i="54"/>
  <c r="N117" i="54"/>
  <c r="U107" i="54"/>
  <c r="M93" i="54"/>
  <c r="Z75" i="54"/>
  <c r="AZ75" i="54" s="1"/>
  <c r="U61" i="54"/>
  <c r="R89" i="54"/>
  <c r="P49" i="54"/>
  <c r="F20" i="54"/>
  <c r="G20" i="54" s="1"/>
  <c r="AU28" i="54"/>
  <c r="M22" i="54"/>
  <c r="S11" i="54"/>
  <c r="W7" i="54"/>
  <c r="AH38" i="54"/>
  <c r="F70" i="54"/>
  <c r="G70" i="54" s="1"/>
  <c r="Q70" i="54" s="1"/>
  <c r="BA70" i="54" s="1"/>
  <c r="BB70" i="54" s="1"/>
  <c r="F101" i="54"/>
  <c r="G101" i="54" s="1"/>
  <c r="W107" i="54"/>
  <c r="Q99" i="54"/>
  <c r="BA99" i="54" s="1"/>
  <c r="M110" i="54"/>
  <c r="S109" i="54"/>
  <c r="AS107" i="54"/>
  <c r="AF107" i="54" s="1"/>
  <c r="F62" i="54"/>
  <c r="G62" i="54" s="1"/>
  <c r="S28" i="54"/>
  <c r="R11" i="54"/>
  <c r="Y39" i="54"/>
  <c r="R60" i="54"/>
  <c r="AE25" i="54" a="1"/>
  <c r="AE25" i="54" s="1"/>
  <c r="P23" i="54"/>
  <c r="AU47" i="54"/>
  <c r="U47" i="54"/>
  <c r="AE83" i="54" a="1"/>
  <c r="AE83" i="54" s="1"/>
  <c r="AA116" i="54"/>
  <c r="V109" i="54"/>
  <c r="AY109" i="54" s="1"/>
  <c r="N93" i="54"/>
  <c r="S75" i="54"/>
  <c r="P29" i="54"/>
  <c r="U28" i="54"/>
  <c r="N22" i="54"/>
  <c r="L36" i="54"/>
  <c r="AU11" i="54"/>
  <c r="P7" i="54"/>
  <c r="Q9" i="54"/>
  <c r="BA9" i="54" s="1"/>
  <c r="BB9" i="54" s="1"/>
  <c r="M105" i="54"/>
  <c r="M12" i="54"/>
  <c r="AG12" i="54" s="1"/>
  <c r="AH12" i="54"/>
  <c r="Y29" i="54"/>
  <c r="F38" i="54"/>
  <c r="G38" i="54" s="1"/>
  <c r="AH44" i="54"/>
  <c r="F92" i="54"/>
  <c r="G92" i="54" s="1"/>
  <c r="F124" i="54"/>
  <c r="G124" i="54" s="1"/>
  <c r="P116" i="54"/>
  <c r="AA109" i="54"/>
  <c r="AB11" i="54"/>
  <c r="Z116" i="54"/>
  <c r="AZ116" i="54" s="1"/>
  <c r="M117" i="54"/>
  <c r="N101" i="54"/>
  <c r="Q28" i="54"/>
  <c r="BA28" i="54" s="1"/>
  <c r="AA60" i="54"/>
  <c r="AU39" i="54"/>
  <c r="V60" i="54"/>
  <c r="AY60" i="54" s="1"/>
  <c r="AB25" i="54"/>
  <c r="W25" i="54"/>
  <c r="Y23" i="54"/>
  <c r="R47" i="54"/>
  <c r="W47" i="54"/>
  <c r="Q83" i="54"/>
  <c r="BA83" i="54" s="1"/>
  <c r="R116" i="54"/>
  <c r="W109" i="54"/>
  <c r="F108" i="54"/>
  <c r="G108" i="54" s="1"/>
  <c r="F86" i="54"/>
  <c r="G86" i="54" s="1"/>
  <c r="L69" i="54"/>
  <c r="AA29" i="54"/>
  <c r="V28" i="54"/>
  <c r="AY28" i="54" s="1"/>
  <c r="F4" i="54"/>
  <c r="G4" i="54" s="1"/>
  <c r="M36" i="54"/>
  <c r="Q7" i="54"/>
  <c r="BA7" i="54" s="1"/>
  <c r="S9" i="54"/>
  <c r="S116" i="54"/>
  <c r="F76" i="54"/>
  <c r="G76" i="54" s="1"/>
  <c r="W76" i="54" s="1"/>
  <c r="AB47" i="54"/>
  <c r="Q47" i="54"/>
  <c r="BA47" i="54" s="1"/>
  <c r="Y83" i="54"/>
  <c r="AB109" i="54"/>
  <c r="AH62" i="54"/>
  <c r="AB39" i="54"/>
  <c r="Z39" i="54"/>
  <c r="AZ39" i="54" s="1"/>
  <c r="S60" i="54"/>
  <c r="Z25" i="54"/>
  <c r="AZ25" i="54" s="1"/>
  <c r="AU25" i="54"/>
  <c r="U23" i="54"/>
  <c r="S47" i="54"/>
  <c r="AA83" i="54"/>
  <c r="AB116" i="54"/>
  <c r="P109" i="54"/>
  <c r="Q107" i="54"/>
  <c r="BA107" i="54" s="1"/>
  <c r="N69" i="54"/>
  <c r="S29" i="54"/>
  <c r="P28" i="54"/>
  <c r="W28" i="54"/>
  <c r="M44" i="54"/>
  <c r="W11" i="54"/>
  <c r="U9" i="54"/>
  <c r="M56" i="54"/>
  <c r="AH17" i="54"/>
  <c r="F22" i="54"/>
  <c r="G22" i="54" s="1"/>
  <c r="Q39" i="54"/>
  <c r="BA39" i="54" s="1"/>
  <c r="BB39" i="54" s="1"/>
  <c r="Q60" i="54"/>
  <c r="BA60" i="54" s="1"/>
  <c r="P25" i="54"/>
  <c r="Z123" i="54"/>
  <c r="AZ123" i="54" s="1"/>
  <c r="U51" i="54"/>
  <c r="Z28" i="54"/>
  <c r="AZ28" i="54" s="1"/>
  <c r="F6" i="54"/>
  <c r="G6" i="54" s="1"/>
  <c r="L56" i="54"/>
  <c r="AH4" i="54"/>
  <c r="AH6" i="54"/>
  <c r="F30" i="54"/>
  <c r="G30" i="54" s="1"/>
  <c r="F52" i="54"/>
  <c r="G52" i="54" s="1"/>
  <c r="F84" i="54"/>
  <c r="G84" i="54" s="1"/>
  <c r="AB84" i="54" s="1"/>
  <c r="AA24" i="55"/>
  <c r="Y24" i="55"/>
  <c r="AU24" i="55"/>
  <c r="AB24" i="55"/>
  <c r="R24" i="55"/>
  <c r="U24" i="55"/>
  <c r="L78" i="55"/>
  <c r="M78" i="55"/>
  <c r="L70" i="55"/>
  <c r="N70" i="55"/>
  <c r="L62" i="55"/>
  <c r="M62" i="55"/>
  <c r="N62" i="55"/>
  <c r="N38" i="55"/>
  <c r="L38" i="55"/>
  <c r="N30" i="55"/>
  <c r="M30" i="55"/>
  <c r="M26" i="55"/>
  <c r="S26" i="55"/>
  <c r="L26" i="55"/>
  <c r="V26" i="55"/>
  <c r="AY26" i="55" s="1"/>
  <c r="R26" i="55"/>
  <c r="P26" i="55"/>
  <c r="V24" i="55"/>
  <c r="AY24" i="55" s="1"/>
  <c r="N15" i="55"/>
  <c r="M15" i="55"/>
  <c r="L15" i="55"/>
  <c r="AX117" i="55"/>
  <c r="F117" i="55"/>
  <c r="G117" i="55" s="1"/>
  <c r="AX101" i="55"/>
  <c r="F101" i="55"/>
  <c r="G101" i="55" s="1"/>
  <c r="AX93" i="55"/>
  <c r="F93" i="55"/>
  <c r="G93" i="55" s="1"/>
  <c r="AX85" i="55"/>
  <c r="F85" i="55"/>
  <c r="G85" i="55" s="1"/>
  <c r="AX77" i="55"/>
  <c r="F77" i="55"/>
  <c r="G77" i="55" s="1"/>
  <c r="V77" i="55" s="1"/>
  <c r="AY77" i="55" s="1"/>
  <c r="AX45" i="55"/>
  <c r="F45" i="55"/>
  <c r="G45" i="55" s="1"/>
  <c r="AX37" i="55"/>
  <c r="F37" i="55"/>
  <c r="G37" i="55" s="1"/>
  <c r="R37" i="55" s="1"/>
  <c r="AH37" i="55"/>
  <c r="AX29" i="55"/>
  <c r="AH29" i="55"/>
  <c r="F29" i="55"/>
  <c r="G29" i="55" s="1"/>
  <c r="AX21" i="55"/>
  <c r="AH21" i="55"/>
  <c r="F21" i="55"/>
  <c r="G21" i="55" s="1"/>
  <c r="L124" i="55"/>
  <c r="N124" i="55"/>
  <c r="N117" i="55"/>
  <c r="M117" i="55"/>
  <c r="M109" i="55"/>
  <c r="L109" i="55"/>
  <c r="N109" i="55"/>
  <c r="M101" i="55"/>
  <c r="N101" i="55"/>
  <c r="N93" i="55"/>
  <c r="M93" i="55"/>
  <c r="L93" i="55"/>
  <c r="N85" i="55"/>
  <c r="M85" i="55"/>
  <c r="M21" i="55"/>
  <c r="AG21" i="55" s="1"/>
  <c r="L21" i="55"/>
  <c r="L103" i="55"/>
  <c r="M103" i="55"/>
  <c r="N103" i="55"/>
  <c r="AS116" i="55"/>
  <c r="AF116" i="55" s="1"/>
  <c r="R116" i="55"/>
  <c r="S116" i="55"/>
  <c r="AB116" i="55"/>
  <c r="Q116" i="55"/>
  <c r="BA116" i="55" s="1"/>
  <c r="M108" i="55"/>
  <c r="V108" i="55"/>
  <c r="AY108" i="55" s="1"/>
  <c r="L108" i="55"/>
  <c r="AB22" i="55"/>
  <c r="Z22" i="55"/>
  <c r="AZ22" i="55" s="1"/>
  <c r="BB22" i="55" s="1"/>
  <c r="P22" i="55"/>
  <c r="S22" i="55"/>
  <c r="Y22" i="55"/>
  <c r="R22" i="55"/>
  <c r="Q22" i="55"/>
  <c r="BA22" i="55" s="1"/>
  <c r="N111" i="55"/>
  <c r="L111" i="55"/>
  <c r="M111" i="55"/>
  <c r="Q26" i="55"/>
  <c r="BA26" i="55" s="1"/>
  <c r="AU4" i="55"/>
  <c r="AV32" i="55" s="1"/>
  <c r="P4" i="55"/>
  <c r="R4" i="55"/>
  <c r="S4" i="55"/>
  <c r="V4" i="55"/>
  <c r="AY4" i="55" s="1"/>
  <c r="Z4" i="55"/>
  <c r="AZ4" i="55" s="1"/>
  <c r="AA4" i="55"/>
  <c r="Q4" i="55"/>
  <c r="BA4" i="55" s="1"/>
  <c r="U38" i="55"/>
  <c r="V38" i="55"/>
  <c r="AY38" i="55" s="1"/>
  <c r="AA38" i="55"/>
  <c r="S38" i="55"/>
  <c r="Q38" i="55"/>
  <c r="BA38" i="55" s="1"/>
  <c r="P38" i="55"/>
  <c r="R38" i="55"/>
  <c r="AB38" i="55"/>
  <c r="Z38" i="55"/>
  <c r="AZ38" i="55" s="1"/>
  <c r="BB38" i="55" s="1"/>
  <c r="W38" i="55"/>
  <c r="AU38" i="55"/>
  <c r="M102" i="55"/>
  <c r="N102" i="55"/>
  <c r="L102" i="55"/>
  <c r="L81" i="55"/>
  <c r="M81" i="55"/>
  <c r="N81" i="55"/>
  <c r="R48" i="55"/>
  <c r="W43" i="55"/>
  <c r="AU43" i="55"/>
  <c r="AA59" i="55"/>
  <c r="V123" i="55"/>
  <c r="AY123" i="55" s="1"/>
  <c r="AA56" i="55"/>
  <c r="F119" i="55"/>
  <c r="G119" i="55" s="1"/>
  <c r="AA119" i="55" s="1"/>
  <c r="Z97" i="55"/>
  <c r="AZ97" i="55" s="1"/>
  <c r="L80" i="55"/>
  <c r="S68" i="55"/>
  <c r="AH7" i="55"/>
  <c r="F15" i="55"/>
  <c r="G15" i="55" s="1"/>
  <c r="Y51" i="55"/>
  <c r="AE43" i="55" a="1"/>
  <c r="AE43" i="55" s="1"/>
  <c r="Q59" i="55"/>
  <c r="BA59" i="55" s="1"/>
  <c r="BB59" i="55" s="1"/>
  <c r="S59" i="55"/>
  <c r="Q123" i="55"/>
  <c r="BA123" i="55" s="1"/>
  <c r="BB123" i="55" s="1"/>
  <c r="F127" i="55"/>
  <c r="G127" i="55" s="1"/>
  <c r="M123" i="55"/>
  <c r="AA97" i="55"/>
  <c r="F84" i="55"/>
  <c r="G84" i="55" s="1"/>
  <c r="F55" i="55"/>
  <c r="G55" i="55" s="1"/>
  <c r="M37" i="55"/>
  <c r="F52" i="55"/>
  <c r="G52" i="55" s="1"/>
  <c r="AU52" i="55" s="1"/>
  <c r="AV67" i="55" s="1"/>
  <c r="L48" i="55"/>
  <c r="F28" i="55"/>
  <c r="G28" i="55" s="1"/>
  <c r="N64" i="55"/>
  <c r="M71" i="55"/>
  <c r="AH63" i="55"/>
  <c r="AG52" i="55"/>
  <c r="AG20" i="55"/>
  <c r="R54" i="55"/>
  <c r="Q51" i="55"/>
  <c r="BA51" i="55" s="1"/>
  <c r="Q43" i="55"/>
  <c r="BA43" i="55" s="1"/>
  <c r="BB43" i="55" s="1"/>
  <c r="R59" i="55"/>
  <c r="AU59" i="55"/>
  <c r="P123" i="55"/>
  <c r="N80" i="55"/>
  <c r="F92" i="55"/>
  <c r="G92" i="55" s="1"/>
  <c r="R92" i="55" s="1"/>
  <c r="V81" i="55"/>
  <c r="AY81" i="55" s="1"/>
  <c r="M48" i="55"/>
  <c r="F20" i="55"/>
  <c r="G20" i="55" s="1"/>
  <c r="AH28" i="55"/>
  <c r="AG4" i="55"/>
  <c r="AH4" i="55"/>
  <c r="F36" i="55"/>
  <c r="G36" i="55" s="1"/>
  <c r="F70" i="55"/>
  <c r="G70" i="55" s="1"/>
  <c r="Y70" i="55" s="1"/>
  <c r="W54" i="55"/>
  <c r="P43" i="55"/>
  <c r="V59" i="55"/>
  <c r="AY59" i="55" s="1"/>
  <c r="W59" i="55"/>
  <c r="R123" i="55"/>
  <c r="W56" i="55"/>
  <c r="S107" i="55"/>
  <c r="L45" i="55"/>
  <c r="F60" i="55"/>
  <c r="G60" i="55" s="1"/>
  <c r="F12" i="55"/>
  <c r="G12" i="55" s="1"/>
  <c r="AH14" i="55"/>
  <c r="AH43" i="55"/>
  <c r="AH52" i="55"/>
  <c r="S43" i="55"/>
  <c r="V56" i="55"/>
  <c r="AY56" i="55" s="1"/>
  <c r="P96" i="55"/>
  <c r="L37" i="55"/>
  <c r="F44" i="55"/>
  <c r="G44" i="55" s="1"/>
  <c r="AH60" i="55"/>
  <c r="P75" i="55"/>
  <c r="AH6" i="55"/>
  <c r="AH12" i="55"/>
  <c r="AH59" i="55"/>
  <c r="F62" i="55"/>
  <c r="G62" i="55" s="1"/>
  <c r="L18" i="56"/>
  <c r="N18" i="56"/>
  <c r="M18" i="56"/>
  <c r="M94" i="56"/>
  <c r="L94" i="56"/>
  <c r="N94" i="56"/>
  <c r="N86" i="56"/>
  <c r="L86" i="56"/>
  <c r="M86" i="56"/>
  <c r="L58" i="56"/>
  <c r="N58" i="56"/>
  <c r="M58" i="56"/>
  <c r="AG58" i="56" s="1"/>
  <c r="S2" i="56"/>
  <c r="V2" i="56"/>
  <c r="AY2" i="56" s="1"/>
  <c r="N2" i="56"/>
  <c r="M2" i="56"/>
  <c r="Q2" i="56"/>
  <c r="BA2" i="56" s="1"/>
  <c r="BB2" i="56" s="1"/>
  <c r="L2" i="56"/>
  <c r="R2" i="56"/>
  <c r="P2" i="56"/>
  <c r="M55" i="56"/>
  <c r="L55" i="56"/>
  <c r="N55" i="56"/>
  <c r="L15" i="56"/>
  <c r="N15" i="56"/>
  <c r="M34" i="56"/>
  <c r="L34" i="56"/>
  <c r="N34" i="56"/>
  <c r="S81" i="56"/>
  <c r="R81" i="56"/>
  <c r="Z81" i="56"/>
  <c r="AZ81" i="56" s="1"/>
  <c r="BB81" i="56" s="1"/>
  <c r="P81" i="56"/>
  <c r="Q81" i="56"/>
  <c r="BA81" i="56" s="1"/>
  <c r="V81" i="56"/>
  <c r="AY81" i="56" s="1"/>
  <c r="AS81" i="56"/>
  <c r="AF81" i="56" s="1"/>
  <c r="Z4" i="56"/>
  <c r="AZ4" i="56" s="1"/>
  <c r="Y4" i="56"/>
  <c r="AE4" i="56" a="1"/>
  <c r="AE4" i="56" s="1"/>
  <c r="AU4" i="56"/>
  <c r="W4" i="56"/>
  <c r="U4" i="56"/>
  <c r="AA4" i="56"/>
  <c r="AB4" i="56"/>
  <c r="N115" i="56"/>
  <c r="L115" i="56"/>
  <c r="M115" i="56"/>
  <c r="M100" i="56"/>
  <c r="N100" i="56"/>
  <c r="R22" i="56"/>
  <c r="P22" i="56"/>
  <c r="L22" i="56"/>
  <c r="Q22" i="56"/>
  <c r="BA22" i="56" s="1"/>
  <c r="M6" i="56"/>
  <c r="L6" i="56"/>
  <c r="N6" i="56"/>
  <c r="N10" i="56"/>
  <c r="M10" i="56"/>
  <c r="L10" i="56"/>
  <c r="AB62" i="56"/>
  <c r="V62" i="56"/>
  <c r="AY62" i="56" s="1"/>
  <c r="R62" i="56"/>
  <c r="AU62" i="56"/>
  <c r="AA62" i="56"/>
  <c r="U62" i="56"/>
  <c r="Q62" i="56"/>
  <c r="BA62" i="56" s="1"/>
  <c r="S62" i="56"/>
  <c r="Z62" i="56"/>
  <c r="AZ62" i="56" s="1"/>
  <c r="P62" i="56"/>
  <c r="W62" i="56"/>
  <c r="Y62" i="56"/>
  <c r="M99" i="56"/>
  <c r="N99" i="56"/>
  <c r="P53" i="56"/>
  <c r="AE53" i="56" a="1"/>
  <c r="AE53" i="56" s="1"/>
  <c r="Q53" i="56"/>
  <c r="BA53" i="56" s="1"/>
  <c r="BB53" i="56" s="1"/>
  <c r="V103" i="56"/>
  <c r="AY103" i="56" s="1"/>
  <c r="AB103" i="56"/>
  <c r="AU46" i="56"/>
  <c r="W89" i="56"/>
  <c r="Q48" i="56"/>
  <c r="BA48" i="56" s="1"/>
  <c r="V48" i="56"/>
  <c r="AY48" i="56" s="1"/>
  <c r="R14" i="56"/>
  <c r="AA56" i="56"/>
  <c r="Q43" i="56"/>
  <c r="BA43" i="56" s="1"/>
  <c r="W65" i="56"/>
  <c r="AB37" i="56"/>
  <c r="P67" i="56"/>
  <c r="W67" i="56"/>
  <c r="AB23" i="56"/>
  <c r="Y21" i="56"/>
  <c r="S49" i="56"/>
  <c r="AE73" i="56" a="1"/>
  <c r="AE73" i="56" s="1"/>
  <c r="L126" i="56"/>
  <c r="N111" i="56"/>
  <c r="N103" i="56"/>
  <c r="AH23" i="56"/>
  <c r="AH43" i="56"/>
  <c r="F60" i="56"/>
  <c r="G60" i="56" s="1"/>
  <c r="W103" i="56"/>
  <c r="U46" i="56"/>
  <c r="AU48" i="56"/>
  <c r="Y14" i="56"/>
  <c r="P56" i="56"/>
  <c r="Y65" i="56"/>
  <c r="Q67" i="56"/>
  <c r="BA67" i="56" s="1"/>
  <c r="BB67" i="56" s="1"/>
  <c r="Y67" i="56"/>
  <c r="P23" i="56"/>
  <c r="W21" i="56"/>
  <c r="W73" i="56"/>
  <c r="M123" i="56"/>
  <c r="M111" i="56"/>
  <c r="F76" i="56"/>
  <c r="G76" i="56" s="1"/>
  <c r="N54" i="56"/>
  <c r="M39" i="56"/>
  <c r="AH12" i="56"/>
  <c r="L127" i="56"/>
  <c r="AH3" i="56"/>
  <c r="AH60" i="56"/>
  <c r="P50" i="56"/>
  <c r="R50" i="56"/>
  <c r="P90" i="56"/>
  <c r="AU45" i="56"/>
  <c r="Z7" i="56"/>
  <c r="AZ7" i="56" s="1"/>
  <c r="Z103" i="56"/>
  <c r="AZ103" i="56" s="1"/>
  <c r="S46" i="56"/>
  <c r="AA46" i="56"/>
  <c r="W48" i="56"/>
  <c r="U14" i="56"/>
  <c r="U56" i="56"/>
  <c r="R56" i="56"/>
  <c r="P43" i="56"/>
  <c r="U65" i="56"/>
  <c r="Z65" i="56"/>
  <c r="AZ65" i="56" s="1"/>
  <c r="R100" i="56"/>
  <c r="W37" i="56"/>
  <c r="AA67" i="56"/>
  <c r="AE23" i="56" a="1"/>
  <c r="AE23" i="56" s="1"/>
  <c r="V23" i="56"/>
  <c r="AY23" i="56" s="1"/>
  <c r="AB21" i="56"/>
  <c r="Z73" i="56"/>
  <c r="AZ73" i="56" s="1"/>
  <c r="L118" i="56"/>
  <c r="N74" i="56"/>
  <c r="L63" i="56"/>
  <c r="R30" i="56"/>
  <c r="M23" i="56"/>
  <c r="F12" i="56"/>
  <c r="G12" i="56" s="1"/>
  <c r="M83" i="56"/>
  <c r="Q50" i="56"/>
  <c r="BA50" i="56" s="1"/>
  <c r="BB50" i="56" s="1"/>
  <c r="S90" i="56"/>
  <c r="P45" i="56"/>
  <c r="P103" i="56"/>
  <c r="P46" i="56"/>
  <c r="R46" i="56"/>
  <c r="Z48" i="56"/>
  <c r="AZ48" i="56" s="1"/>
  <c r="V14" i="56"/>
  <c r="AY14" i="56" s="1"/>
  <c r="W14" i="56"/>
  <c r="W56" i="56"/>
  <c r="AB56" i="56"/>
  <c r="R43" i="56"/>
  <c r="AB67" i="56"/>
  <c r="R23" i="56"/>
  <c r="Q23" i="56"/>
  <c r="BA23" i="56" s="1"/>
  <c r="BB23" i="56" s="1"/>
  <c r="U21" i="56"/>
  <c r="AA73" i="56"/>
  <c r="N118" i="56"/>
  <c r="F20" i="56"/>
  <c r="G20" i="56" s="1"/>
  <c r="AH35" i="56"/>
  <c r="F44" i="56"/>
  <c r="G44" i="56" s="1"/>
  <c r="F124" i="56"/>
  <c r="G124" i="56" s="1"/>
  <c r="V45" i="56"/>
  <c r="AY45" i="56" s="1"/>
  <c r="V21" i="56"/>
  <c r="AY21" i="56" s="1"/>
  <c r="AH20" i="56"/>
  <c r="F52" i="56"/>
  <c r="G52" i="56" s="1"/>
  <c r="AH62" i="56"/>
  <c r="Z60" i="56"/>
  <c r="AZ60" i="56" s="1"/>
  <c r="V20" i="56"/>
  <c r="AY20" i="56" s="1"/>
  <c r="V12" i="56"/>
  <c r="AY12" i="56" s="1"/>
  <c r="Q90" i="56"/>
  <c r="BA90" i="56" s="1"/>
  <c r="S103" i="56"/>
  <c r="Z46" i="56"/>
  <c r="AZ46" i="56" s="1"/>
  <c r="S48" i="56"/>
  <c r="AB14" i="56"/>
  <c r="Z23" i="56"/>
  <c r="AZ23" i="56" s="1"/>
  <c r="M127" i="56"/>
  <c r="L83" i="56"/>
  <c r="F68" i="56"/>
  <c r="G68" i="56" s="1"/>
  <c r="M50" i="56"/>
  <c r="AH36" i="56"/>
  <c r="F15" i="56"/>
  <c r="G15" i="56" s="1"/>
  <c r="M7" i="56"/>
  <c r="AH30" i="56"/>
  <c r="V113" i="57"/>
  <c r="AY113" i="57" s="1"/>
  <c r="W113" i="57"/>
  <c r="AB113" i="57"/>
  <c r="R113" i="57"/>
  <c r="Z113" i="57"/>
  <c r="AZ113" i="57" s="1"/>
  <c r="Y113" i="57"/>
  <c r="U113" i="57"/>
  <c r="S113" i="57"/>
  <c r="M115" i="57"/>
  <c r="N115" i="57"/>
  <c r="L115" i="57"/>
  <c r="M107" i="57"/>
  <c r="N107" i="57"/>
  <c r="L107" i="57"/>
  <c r="BD110" i="57" s="1" a="1"/>
  <c r="BD110" i="57" s="1"/>
  <c r="L99" i="57"/>
  <c r="BD102" i="57" s="1" a="1"/>
  <c r="BD102" i="57" s="1"/>
  <c r="N99" i="57"/>
  <c r="M99" i="57"/>
  <c r="N91" i="57"/>
  <c r="M91" i="57"/>
  <c r="L91" i="57"/>
  <c r="BD94" i="57" s="1" a="1"/>
  <c r="BD94" i="57" s="1"/>
  <c r="M83" i="57"/>
  <c r="N83" i="57"/>
  <c r="L83" i="57"/>
  <c r="M60" i="57"/>
  <c r="N60" i="57"/>
  <c r="L60" i="57"/>
  <c r="BD61" i="57" s="1" a="1"/>
  <c r="BD61" i="57" s="1"/>
  <c r="P44" i="57"/>
  <c r="M44" i="57"/>
  <c r="L44" i="57"/>
  <c r="N44" i="57"/>
  <c r="S44" i="57"/>
  <c r="R44" i="57"/>
  <c r="V44" i="57"/>
  <c r="AY44" i="57" s="1"/>
  <c r="Q44" i="57"/>
  <c r="BA44" i="57" s="1"/>
  <c r="BB44" i="57" s="1"/>
  <c r="N20" i="57"/>
  <c r="M20" i="57"/>
  <c r="L20" i="57"/>
  <c r="BD21" i="57" s="1" a="1"/>
  <c r="BD21" i="57" s="1"/>
  <c r="M6" i="57"/>
  <c r="AG6" i="57" s="1"/>
  <c r="L6" i="57"/>
  <c r="N92" i="57"/>
  <c r="L92" i="57"/>
  <c r="BD93" i="57" s="1" a="1"/>
  <c r="BD93" i="57" s="1"/>
  <c r="M92" i="57"/>
  <c r="R42" i="57"/>
  <c r="V42" i="57"/>
  <c r="AY42" i="57" s="1"/>
  <c r="Z42" i="57"/>
  <c r="AZ42" i="57" s="1"/>
  <c r="N106" i="57"/>
  <c r="M106" i="57"/>
  <c r="L106" i="57"/>
  <c r="BD108" i="57" s="1" a="1"/>
  <c r="BD108" i="57" s="1"/>
  <c r="M98" i="57"/>
  <c r="N98" i="57"/>
  <c r="L98" i="57"/>
  <c r="BD100" i="57" s="1" a="1"/>
  <c r="BD100" i="57" s="1"/>
  <c r="L82" i="57"/>
  <c r="BD84" i="57" s="1" a="1"/>
  <c r="BD84" i="57" s="1"/>
  <c r="M82" i="57"/>
  <c r="N82" i="57"/>
  <c r="N67" i="57"/>
  <c r="M67" i="57"/>
  <c r="L67" i="57"/>
  <c r="N59" i="57"/>
  <c r="M59" i="57"/>
  <c r="L59" i="57"/>
  <c r="L35" i="57"/>
  <c r="BD38" i="57" s="1" a="1"/>
  <c r="BD38" i="57" s="1"/>
  <c r="M35" i="57"/>
  <c r="AG35" i="57" s="1"/>
  <c r="N27" i="57"/>
  <c r="M27" i="57"/>
  <c r="M3" i="57"/>
  <c r="AG3" i="57" s="1"/>
  <c r="L3" i="57"/>
  <c r="BD6" i="57" s="1" a="1"/>
  <c r="BD6" i="57" s="1"/>
  <c r="V3" i="57"/>
  <c r="AY3" i="57" s="1"/>
  <c r="N3" i="57"/>
  <c r="Y3" i="57"/>
  <c r="L34" i="57"/>
  <c r="BD36" i="57" s="1" a="1"/>
  <c r="BD36" i="57" s="1"/>
  <c r="N34" i="57"/>
  <c r="M34" i="57"/>
  <c r="AG34" i="57" s="1"/>
  <c r="M26" i="57"/>
  <c r="N26" i="57"/>
  <c r="L26" i="57"/>
  <c r="L13" i="57"/>
  <c r="M13" i="57"/>
  <c r="N13" i="57"/>
  <c r="V124" i="57"/>
  <c r="AY124" i="57" s="1"/>
  <c r="U100" i="57"/>
  <c r="AH43" i="57"/>
  <c r="Z50" i="57"/>
  <c r="AZ50" i="57" s="1"/>
  <c r="R50" i="57"/>
  <c r="U18" i="57"/>
  <c r="Q18" i="57"/>
  <c r="BA18" i="57" s="1"/>
  <c r="Y36" i="57"/>
  <c r="Q87" i="57"/>
  <c r="BA87" i="57" s="1"/>
  <c r="U110" i="57"/>
  <c r="R75" i="57"/>
  <c r="AA17" i="57"/>
  <c r="M124" i="57"/>
  <c r="M100" i="57"/>
  <c r="S100" i="57"/>
  <c r="Y102" i="57"/>
  <c r="W70" i="57"/>
  <c r="AG58" i="57"/>
  <c r="M75" i="57"/>
  <c r="Q72" i="57"/>
  <c r="BA72" i="57" s="1"/>
  <c r="N43" i="57"/>
  <c r="V70" i="57"/>
  <c r="AY70" i="57" s="1"/>
  <c r="L5" i="57"/>
  <c r="BD3" i="57" s="1" a="1"/>
  <c r="BD3" i="57" s="1"/>
  <c r="Y50" i="57"/>
  <c r="V50" i="57"/>
  <c r="AY50" i="57" s="1"/>
  <c r="BB50" i="57" s="1"/>
  <c r="AB3" i="57"/>
  <c r="L122" i="57"/>
  <c r="BD124" i="57" s="1" a="1"/>
  <c r="BD124" i="57" s="1"/>
  <c r="AA70" i="57"/>
  <c r="F81" i="57"/>
  <c r="G81" i="57" s="1"/>
  <c r="F12" i="57"/>
  <c r="G12" i="57" s="1"/>
  <c r="L36" i="57"/>
  <c r="BD37" i="57" s="1" a="1"/>
  <c r="BD37" i="57" s="1"/>
  <c r="M70" i="57"/>
  <c r="M12" i="57"/>
  <c r="F35" i="57"/>
  <c r="G35" i="57" s="1"/>
  <c r="AE35" i="57" s="1" a="1"/>
  <c r="AE35" i="57" s="1"/>
  <c r="AD35" i="57" s="1"/>
  <c r="AC35" i="57" s="1"/>
  <c r="Z18" i="57"/>
  <c r="AZ18" i="57" s="1"/>
  <c r="BB18" i="57" s="1"/>
  <c r="W36" i="57"/>
  <c r="Z110" i="57"/>
  <c r="AZ110" i="57" s="1"/>
  <c r="Z127" i="57"/>
  <c r="AZ127" i="57" s="1"/>
  <c r="U10" i="57"/>
  <c r="M123" i="57"/>
  <c r="AB100" i="57"/>
  <c r="W100" i="57"/>
  <c r="S102" i="57"/>
  <c r="M90" i="57"/>
  <c r="N76" i="57"/>
  <c r="AB70" i="57"/>
  <c r="M51" i="57"/>
  <c r="AG51" i="57" s="1"/>
  <c r="M36" i="57"/>
  <c r="N70" i="57"/>
  <c r="U50" i="57"/>
  <c r="P3" i="57"/>
  <c r="AH4" i="57"/>
  <c r="AU50" i="57"/>
  <c r="M18" i="57"/>
  <c r="AG18" i="57" s="1"/>
  <c r="M4" i="57"/>
  <c r="AG4" i="57" s="1"/>
  <c r="AH57" i="57"/>
  <c r="AH5" i="57"/>
  <c r="F20" i="57"/>
  <c r="G20" i="57" s="1"/>
  <c r="S20" i="57" s="1"/>
  <c r="F28" i="57"/>
  <c r="G28" i="57" s="1"/>
  <c r="F57" i="57"/>
  <c r="G57" i="57" s="1"/>
  <c r="AG72" i="57"/>
  <c r="F88" i="57"/>
  <c r="G88" i="57" s="1"/>
  <c r="U88" i="57" s="1"/>
  <c r="F118" i="57"/>
  <c r="G118" i="57" s="1"/>
  <c r="W118" i="57" s="1"/>
  <c r="AH58" i="57"/>
  <c r="S18" i="57"/>
  <c r="S87" i="57"/>
  <c r="AB110" i="57"/>
  <c r="P127" i="57"/>
  <c r="AE17" i="57" a="1"/>
  <c r="AE17" i="57" s="1"/>
  <c r="V10" i="57"/>
  <c r="AY10" i="57" s="1"/>
  <c r="R65" i="57"/>
  <c r="N123" i="57"/>
  <c r="S124" i="57"/>
  <c r="Q124" i="57"/>
  <c r="BA124" i="57" s="1"/>
  <c r="BB124" i="57" s="1"/>
  <c r="L120" i="57"/>
  <c r="Q100" i="57"/>
  <c r="BA100" i="57" s="1"/>
  <c r="AS102" i="57"/>
  <c r="AF102" i="57" s="1"/>
  <c r="P100" i="57"/>
  <c r="N90" i="57"/>
  <c r="L76" i="57"/>
  <c r="BD77" i="57" s="1" a="1"/>
  <c r="BD77" i="57" s="1"/>
  <c r="L51" i="57"/>
  <c r="BD54" i="57" s="1" a="1"/>
  <c r="BD54" i="57" s="1"/>
  <c r="Z3" i="57"/>
  <c r="AZ3" i="57" s="1"/>
  <c r="BB3" i="57" s="1"/>
  <c r="F4" i="57"/>
  <c r="G4" i="57" s="1"/>
  <c r="Q50" i="57"/>
  <c r="BA50" i="57" s="1"/>
  <c r="U7" i="57"/>
  <c r="N18" i="57"/>
  <c r="N4" i="57"/>
  <c r="F26" i="57"/>
  <c r="G26" i="57" s="1"/>
  <c r="F80" i="57"/>
  <c r="G80" i="57" s="1"/>
  <c r="R80" i="57" s="1"/>
  <c r="F109" i="57"/>
  <c r="G109" i="57" s="1"/>
  <c r="Q109" i="57" s="1"/>
  <c r="BA109" i="57" s="1"/>
  <c r="BB109" i="57" s="1"/>
  <c r="V65" i="57"/>
  <c r="AY65" i="57" s="1"/>
  <c r="Z57" i="57"/>
  <c r="AZ57" i="57" s="1"/>
  <c r="AB9" i="57"/>
  <c r="AB36" i="57"/>
  <c r="V36" i="57"/>
  <c r="AY36" i="57" s="1"/>
  <c r="P124" i="57"/>
  <c r="AA100" i="57"/>
  <c r="V100" i="57"/>
  <c r="AY100" i="57" s="1"/>
  <c r="BB100" i="57" s="1"/>
  <c r="AA50" i="57"/>
  <c r="AH12" i="57"/>
  <c r="AH28" i="57"/>
  <c r="W18" i="57"/>
  <c r="V87" i="57"/>
  <c r="AY87" i="57" s="1"/>
  <c r="AA110" i="57"/>
  <c r="W110" i="57"/>
  <c r="Q75" i="57"/>
  <c r="BA75" i="57" s="1"/>
  <c r="BB75" i="57" s="1"/>
  <c r="U127" i="57"/>
  <c r="Y17" i="57"/>
  <c r="R100" i="57"/>
  <c r="P102" i="57"/>
  <c r="F43" i="57"/>
  <c r="G43" i="57" s="1"/>
  <c r="L28" i="57"/>
  <c r="BD29" i="57" s="1" a="1"/>
  <c r="BD29" i="57" s="1"/>
  <c r="R72" i="57"/>
  <c r="U3" i="57"/>
  <c r="AB50" i="57"/>
  <c r="Y7" i="57"/>
  <c r="M10" i="57"/>
  <c r="M28" i="57"/>
  <c r="L29" i="57"/>
  <c r="BD27" i="57" s="1" a="1"/>
  <c r="BD27" i="57" s="1"/>
  <c r="R78" i="57"/>
  <c r="AB72" i="57"/>
  <c r="AG56" i="57"/>
  <c r="U40" i="57"/>
  <c r="F19" i="57"/>
  <c r="G19" i="57" s="1"/>
  <c r="AB18" i="57"/>
  <c r="AA36" i="57"/>
  <c r="AS87" i="57"/>
  <c r="AF87" i="57" s="1"/>
  <c r="AE127" i="57" a="1"/>
  <c r="AE127" i="57" s="1"/>
  <c r="W17" i="57"/>
  <c r="R124" i="57"/>
  <c r="F73" i="57"/>
  <c r="G73" i="57" s="1"/>
  <c r="Y73" i="57" s="1"/>
  <c r="Y70" i="57"/>
  <c r="Z100" i="57"/>
  <c r="AZ100" i="57" s="1"/>
  <c r="R18" i="57"/>
  <c r="L100" i="57"/>
  <c r="AG73" i="57"/>
  <c r="AH20" i="57"/>
  <c r="W50" i="57"/>
  <c r="Q3" i="57"/>
  <c r="BA3" i="57" s="1"/>
  <c r="AG71" i="57"/>
  <c r="F97" i="57"/>
  <c r="G97" i="57" s="1"/>
  <c r="P93" i="57"/>
  <c r="N6" i="58"/>
  <c r="R6" i="58"/>
  <c r="Q6" i="58"/>
  <c r="BA6" i="58" s="1"/>
  <c r="BB6" i="58" s="1"/>
  <c r="L37" i="58"/>
  <c r="V37" i="58"/>
  <c r="AY37" i="58" s="1"/>
  <c r="L121" i="58"/>
  <c r="M121" i="58"/>
  <c r="N121" i="58"/>
  <c r="V116" i="58"/>
  <c r="AY116" i="58" s="1"/>
  <c r="L116" i="58"/>
  <c r="N116" i="58"/>
  <c r="M116" i="58"/>
  <c r="V108" i="58"/>
  <c r="AY108" i="58" s="1"/>
  <c r="L108" i="58"/>
  <c r="AB108" i="58"/>
  <c r="N108" i="58"/>
  <c r="Y108" i="58"/>
  <c r="Z108" i="58"/>
  <c r="AZ108" i="58" s="1"/>
  <c r="M108" i="58"/>
  <c r="AA108" i="58"/>
  <c r="U108" i="58"/>
  <c r="W108" i="58"/>
  <c r="L100" i="58"/>
  <c r="N100" i="58"/>
  <c r="M100" i="58"/>
  <c r="L53" i="58"/>
  <c r="N53" i="58"/>
  <c r="S37" i="58"/>
  <c r="Y30" i="58"/>
  <c r="U30" i="58"/>
  <c r="P30" i="58"/>
  <c r="AA30" i="58"/>
  <c r="AB33" i="58"/>
  <c r="AA33" i="58"/>
  <c r="W33" i="58"/>
  <c r="Z33" i="58"/>
  <c r="AZ33" i="58" s="1"/>
  <c r="U33" i="58"/>
  <c r="P33" i="58"/>
  <c r="Y33" i="58"/>
  <c r="S33" i="58"/>
  <c r="M105" i="58"/>
  <c r="N105" i="58"/>
  <c r="L105" i="58"/>
  <c r="M61" i="58"/>
  <c r="AG61" i="58" s="1"/>
  <c r="L61" i="58"/>
  <c r="N61" i="58"/>
  <c r="Z128" i="58"/>
  <c r="AZ128" i="58" s="1"/>
  <c r="BB128" i="58" s="1"/>
  <c r="AS128" i="58"/>
  <c r="AF128" i="58" s="1"/>
  <c r="R128" i="58"/>
  <c r="P107" i="58"/>
  <c r="AS107" i="58"/>
  <c r="AF107" i="58" s="1"/>
  <c r="S107" i="58"/>
  <c r="AB107" i="58"/>
  <c r="R37" i="58"/>
  <c r="L32" i="58"/>
  <c r="N32" i="58"/>
  <c r="M32" i="58"/>
  <c r="S53" i="58"/>
  <c r="AB63" i="58"/>
  <c r="AU63" i="58"/>
  <c r="R63" i="58"/>
  <c r="AA63" i="58"/>
  <c r="W63" i="58"/>
  <c r="Y63" i="58"/>
  <c r="Q63" i="58"/>
  <c r="BA63" i="58" s="1"/>
  <c r="V63" i="58"/>
  <c r="AY63" i="58" s="1"/>
  <c r="Z63" i="58"/>
  <c r="AZ63" i="58" s="1"/>
  <c r="N45" i="58"/>
  <c r="AE22" i="58" a="1"/>
  <c r="AE22" i="58" s="1"/>
  <c r="AB22" i="58"/>
  <c r="V53" i="58"/>
  <c r="AY53" i="58" s="1"/>
  <c r="P113" i="58"/>
  <c r="F35" i="58"/>
  <c r="G35" i="58" s="1"/>
  <c r="F67" i="58"/>
  <c r="G67" i="58" s="1"/>
  <c r="P22" i="58"/>
  <c r="U22" i="58"/>
  <c r="AU54" i="58"/>
  <c r="U51" i="58"/>
  <c r="Z96" i="58"/>
  <c r="AZ96" i="58" s="1"/>
  <c r="BB96" i="58" s="1"/>
  <c r="AA96" i="58"/>
  <c r="P82" i="58"/>
  <c r="Z37" i="58"/>
  <c r="AZ37" i="58" s="1"/>
  <c r="Y3" i="58"/>
  <c r="AE4" i="58" a="1"/>
  <c r="AE4" i="58" s="1"/>
  <c r="Y53" i="58"/>
  <c r="AA120" i="58"/>
  <c r="U113" i="58"/>
  <c r="L126" i="58"/>
  <c r="AA83" i="58"/>
  <c r="M78" i="58"/>
  <c r="Q69" i="58"/>
  <c r="BA69" i="58" s="1"/>
  <c r="BB69" i="58" s="1"/>
  <c r="M45" i="58"/>
  <c r="Z41" i="58"/>
  <c r="AZ41" i="58" s="1"/>
  <c r="AH35" i="58"/>
  <c r="Z36" i="58"/>
  <c r="AZ36" i="58" s="1"/>
  <c r="P26" i="58"/>
  <c r="AH11" i="58"/>
  <c r="V14" i="58"/>
  <c r="AY14" i="58" s="1"/>
  <c r="N14" i="58"/>
  <c r="Q10" i="58"/>
  <c r="BA10" i="58" s="1"/>
  <c r="F9" i="58"/>
  <c r="G9" i="58" s="1"/>
  <c r="F11" i="58"/>
  <c r="G11" i="58" s="1"/>
  <c r="W11" i="58" s="1"/>
  <c r="F43" i="58"/>
  <c r="G43" i="58" s="1"/>
  <c r="W43" i="58" s="1"/>
  <c r="F105" i="58"/>
  <c r="G105" i="58" s="1"/>
  <c r="AB82" i="58"/>
  <c r="AE83" i="58" a="1"/>
  <c r="AE83" i="58" s="1"/>
  <c r="S84" i="58"/>
  <c r="Z14" i="58"/>
  <c r="AZ14" i="58" s="1"/>
  <c r="P120" i="58"/>
  <c r="S22" i="58"/>
  <c r="Z54" i="58"/>
  <c r="AZ54" i="58" s="1"/>
  <c r="Y51" i="58"/>
  <c r="AS96" i="58"/>
  <c r="AF96" i="58" s="1"/>
  <c r="Y82" i="58"/>
  <c r="V82" i="58"/>
  <c r="AY82" i="58" s="1"/>
  <c r="AA37" i="58"/>
  <c r="AE37" i="58" a="1"/>
  <c r="AE37" i="58" s="1"/>
  <c r="P3" i="58"/>
  <c r="W4" i="58"/>
  <c r="Z53" i="58"/>
  <c r="AZ53" i="58" s="1"/>
  <c r="AU53" i="58"/>
  <c r="U77" i="58"/>
  <c r="AB120" i="58"/>
  <c r="M126" i="58"/>
  <c r="U83" i="58"/>
  <c r="L85" i="58"/>
  <c r="F81" i="58"/>
  <c r="G81" i="58" s="1"/>
  <c r="N78" i="58"/>
  <c r="N77" i="58"/>
  <c r="R41" i="58"/>
  <c r="M34" i="58"/>
  <c r="AH26" i="58"/>
  <c r="AA36" i="58"/>
  <c r="AA26" i="58"/>
  <c r="AA10" i="58"/>
  <c r="AH34" i="58"/>
  <c r="AH41" i="58"/>
  <c r="L70" i="58"/>
  <c r="F129" i="58"/>
  <c r="G129" i="58" s="1"/>
  <c r="Y54" i="58"/>
  <c r="P10" i="58"/>
  <c r="AB128" i="58"/>
  <c r="V22" i="58"/>
  <c r="AY22" i="58" s="1"/>
  <c r="P111" i="58"/>
  <c r="S54" i="58"/>
  <c r="W54" i="58"/>
  <c r="AU51" i="58"/>
  <c r="AB96" i="58"/>
  <c r="R82" i="58"/>
  <c r="AE82" i="58" a="1"/>
  <c r="AE82" i="58" s="1"/>
  <c r="AU37" i="58"/>
  <c r="AV42" i="58" s="1"/>
  <c r="W37" i="58"/>
  <c r="S3" i="58"/>
  <c r="Z3" i="58"/>
  <c r="AZ3" i="58" s="1"/>
  <c r="AU4" i="58"/>
  <c r="P53" i="58"/>
  <c r="W53" i="58"/>
  <c r="Y77" i="58"/>
  <c r="U120" i="58"/>
  <c r="AB113" i="58"/>
  <c r="L124" i="58"/>
  <c r="Z83" i="58"/>
  <c r="AZ83" i="58" s="1"/>
  <c r="N85" i="58"/>
  <c r="F50" i="58"/>
  <c r="G50" i="58" s="1"/>
  <c r="L77" i="58"/>
  <c r="Q60" i="58"/>
  <c r="BA60" i="58" s="1"/>
  <c r="N34" i="58"/>
  <c r="AU36" i="58"/>
  <c r="AU26" i="58"/>
  <c r="L15" i="58"/>
  <c r="R10" i="58"/>
  <c r="AH9" i="58"/>
  <c r="F65" i="58"/>
  <c r="G65" i="58" s="1"/>
  <c r="AG73" i="58"/>
  <c r="AA107" i="58"/>
  <c r="AE51" i="58" a="1"/>
  <c r="AE51" i="58" s="1"/>
  <c r="U4" i="58"/>
  <c r="AB69" i="58"/>
  <c r="AH51" i="58"/>
  <c r="W27" i="58"/>
  <c r="Q35" i="58"/>
  <c r="BA35" i="58" s="1"/>
  <c r="BB35" i="58" s="1"/>
  <c r="W22" i="58"/>
  <c r="Q111" i="58"/>
  <c r="BA111" i="58" s="1"/>
  <c r="P54" i="58"/>
  <c r="Q54" i="58"/>
  <c r="BA54" i="58" s="1"/>
  <c r="BB54" i="58" s="1"/>
  <c r="Z51" i="58"/>
  <c r="AZ51" i="58" s="1"/>
  <c r="P96" i="58"/>
  <c r="S82" i="58"/>
  <c r="Q82" i="58"/>
  <c r="BA82" i="58" s="1"/>
  <c r="BB82" i="58" s="1"/>
  <c r="P37" i="58"/>
  <c r="U3" i="58"/>
  <c r="Q3" i="58"/>
  <c r="BA3" i="58" s="1"/>
  <c r="BB3" i="58" s="1"/>
  <c r="Z4" i="58"/>
  <c r="AZ4" i="58" s="1"/>
  <c r="Y4" i="58"/>
  <c r="Q53" i="58"/>
  <c r="BA53" i="58" s="1"/>
  <c r="BB53" i="58" s="1"/>
  <c r="AE120" i="58" a="1"/>
  <c r="AE120" i="58" s="1"/>
  <c r="R113" i="58"/>
  <c r="M124" i="58"/>
  <c r="AH50" i="58"/>
  <c r="F58" i="58"/>
  <c r="G58" i="58" s="1"/>
  <c r="AE36" i="58" a="1"/>
  <c r="AE36" i="58" s="1"/>
  <c r="P27" i="58"/>
  <c r="Q26" i="58"/>
  <c r="BA26" i="58" s="1"/>
  <c r="AE69" i="58" a="1"/>
  <c r="AE69" i="58" s="1"/>
  <c r="N15" i="58"/>
  <c r="F59" i="58"/>
  <c r="G59" i="58" s="1"/>
  <c r="S59" i="58" s="1"/>
  <c r="F73" i="58"/>
  <c r="G73" i="58" s="1"/>
  <c r="S73" i="58" s="1"/>
  <c r="F89" i="58"/>
  <c r="G89" i="58" s="1"/>
  <c r="AU3" i="58"/>
  <c r="F99" i="58"/>
  <c r="G99" i="58" s="1"/>
  <c r="S26" i="58"/>
  <c r="F74" i="58"/>
  <c r="G74" i="58" s="1"/>
  <c r="AE54" i="58" a="1"/>
  <c r="AE54" i="58" s="1"/>
  <c r="U82" i="58"/>
  <c r="V3" i="58"/>
  <c r="AY3" i="58" s="1"/>
  <c r="AE53" i="58" a="1"/>
  <c r="AE53" i="58" s="1"/>
  <c r="Y83" i="58"/>
  <c r="AH58" i="58"/>
  <c r="F57" i="58"/>
  <c r="G57" i="58" s="1"/>
  <c r="F42" i="58"/>
  <c r="G42" i="58" s="1"/>
  <c r="F25" i="58"/>
  <c r="G25" i="58" s="1"/>
  <c r="AU27" i="58"/>
  <c r="AV37" i="58" s="1"/>
  <c r="AH10" i="58"/>
  <c r="AG71" i="58"/>
  <c r="Q35" i="59"/>
  <c r="BA35" i="59" s="1"/>
  <c r="V35" i="59"/>
  <c r="AY35" i="59" s="1"/>
  <c r="Y35" i="59"/>
  <c r="P35" i="59"/>
  <c r="AB35" i="59"/>
  <c r="W35" i="59"/>
  <c r="R35" i="59"/>
  <c r="U35" i="59"/>
  <c r="AA35" i="59"/>
  <c r="Q34" i="59"/>
  <c r="BA34" i="59" s="1"/>
  <c r="S34" i="59"/>
  <c r="Y25" i="59"/>
  <c r="AU25" i="59"/>
  <c r="U25" i="59"/>
  <c r="AB25" i="59"/>
  <c r="N40" i="59"/>
  <c r="M40" i="59"/>
  <c r="AG40" i="59" s="1"/>
  <c r="L70" i="59"/>
  <c r="W70" i="59"/>
  <c r="L102" i="59"/>
  <c r="M102" i="59"/>
  <c r="N116" i="59"/>
  <c r="L116" i="59"/>
  <c r="AA109" i="59"/>
  <c r="W109" i="59"/>
  <c r="Z109" i="59"/>
  <c r="AZ109" i="59" s="1"/>
  <c r="U109" i="59"/>
  <c r="AB109" i="59"/>
  <c r="S109" i="59"/>
  <c r="R109" i="59"/>
  <c r="V109" i="59"/>
  <c r="AY109" i="59" s="1"/>
  <c r="Y109" i="59"/>
  <c r="AB94" i="59"/>
  <c r="W94" i="59"/>
  <c r="Y94" i="59"/>
  <c r="AE94" i="59" a="1"/>
  <c r="AE94" i="59" s="1"/>
  <c r="S94" i="59"/>
  <c r="V94" i="59"/>
  <c r="AY94" i="59" s="1"/>
  <c r="P94" i="59"/>
  <c r="AX87" i="59"/>
  <c r="F87" i="59"/>
  <c r="G87" i="59" s="1"/>
  <c r="AE87" i="59" s="1" a="1"/>
  <c r="AE87" i="59" s="1"/>
  <c r="AD87" i="59" s="1"/>
  <c r="AC87" i="59" s="1"/>
  <c r="N41" i="59"/>
  <c r="M41" i="59"/>
  <c r="AG41" i="59" s="1"/>
  <c r="L41" i="59"/>
  <c r="N33" i="59"/>
  <c r="M33" i="59"/>
  <c r="M25" i="59"/>
  <c r="AG25" i="59" s="1"/>
  <c r="N25" i="59"/>
  <c r="M18" i="59"/>
  <c r="AG18" i="59" s="1"/>
  <c r="N18" i="59"/>
  <c r="L18" i="59"/>
  <c r="M10" i="59"/>
  <c r="L10" i="59"/>
  <c r="AB2" i="59"/>
  <c r="W2" i="59"/>
  <c r="N2" i="59"/>
  <c r="A7" i="59"/>
  <c r="D7" i="59"/>
  <c r="A113" i="59"/>
  <c r="D113" i="59"/>
  <c r="D58" i="59"/>
  <c r="A58" i="59"/>
  <c r="D50" i="59"/>
  <c r="A50" i="59"/>
  <c r="D66" i="59"/>
  <c r="U40" i="59"/>
  <c r="L58" i="59"/>
  <c r="AA2" i="59"/>
  <c r="U94" i="59"/>
  <c r="V70" i="59"/>
  <c r="AY70" i="59" s="1"/>
  <c r="AA8" i="59"/>
  <c r="W8" i="59"/>
  <c r="U78" i="59"/>
  <c r="W78" i="59"/>
  <c r="Y78" i="59"/>
  <c r="AA78" i="59"/>
  <c r="AE78" i="59" a="1"/>
  <c r="AE78" i="59" s="1"/>
  <c r="AB78" i="59"/>
  <c r="W123" i="59"/>
  <c r="Z123" i="59"/>
  <c r="AZ123" i="59" s="1"/>
  <c r="P123" i="59"/>
  <c r="AX116" i="59"/>
  <c r="F116" i="59"/>
  <c r="G116" i="59" s="1"/>
  <c r="N88" i="59"/>
  <c r="L88" i="59"/>
  <c r="W88" i="59"/>
  <c r="M48" i="59"/>
  <c r="L48" i="59"/>
  <c r="M17" i="59"/>
  <c r="N17" i="59"/>
  <c r="L17" i="59"/>
  <c r="M9" i="59"/>
  <c r="AG9" i="59" s="1"/>
  <c r="L9" i="59"/>
  <c r="N9" i="59"/>
  <c r="Y40" i="59"/>
  <c r="P109" i="59"/>
  <c r="R65" i="59"/>
  <c r="AE65" i="59" a="1"/>
  <c r="AE65" i="59" s="1"/>
  <c r="N123" i="59"/>
  <c r="L123" i="59"/>
  <c r="M123" i="59"/>
  <c r="Z103" i="59"/>
  <c r="AZ103" i="59" s="1"/>
  <c r="V103" i="59"/>
  <c r="AY103" i="59" s="1"/>
  <c r="Y103" i="59"/>
  <c r="L31" i="59"/>
  <c r="Q31" i="59"/>
  <c r="BA31" i="59" s="1"/>
  <c r="BB31" i="59" s="1"/>
  <c r="V31" i="59"/>
  <c r="AY31" i="59" s="1"/>
  <c r="R31" i="59"/>
  <c r="M31" i="59"/>
  <c r="S31" i="59"/>
  <c r="M24" i="59"/>
  <c r="AG24" i="59" s="1"/>
  <c r="L24" i="59"/>
  <c r="N16" i="59"/>
  <c r="L16" i="59"/>
  <c r="M16" i="59"/>
  <c r="D5" i="59"/>
  <c r="A5" i="59"/>
  <c r="A111" i="59"/>
  <c r="D111" i="59"/>
  <c r="A88" i="59"/>
  <c r="D88" i="59"/>
  <c r="D56" i="59"/>
  <c r="A56" i="59"/>
  <c r="V40" i="59"/>
  <c r="AY40" i="59" s="1"/>
  <c r="A82" i="59"/>
  <c r="V2" i="59"/>
  <c r="AY2" i="59" s="1"/>
  <c r="AA94" i="59"/>
  <c r="AA25" i="59"/>
  <c r="Z94" i="59"/>
  <c r="AZ94" i="59" s="1"/>
  <c r="A121" i="59"/>
  <c r="N102" i="59"/>
  <c r="AA60" i="59"/>
  <c r="AU60" i="59"/>
  <c r="AB60" i="59"/>
  <c r="AE60" i="59" a="1"/>
  <c r="AE60" i="59" s="1"/>
  <c r="Z60" i="59"/>
  <c r="AZ60" i="59" s="1"/>
  <c r="Y60" i="59"/>
  <c r="U60" i="59"/>
  <c r="L125" i="59"/>
  <c r="V125" i="59"/>
  <c r="AY125" i="59" s="1"/>
  <c r="P125" i="59"/>
  <c r="N125" i="59"/>
  <c r="S125" i="59"/>
  <c r="M118" i="59"/>
  <c r="N118" i="59"/>
  <c r="L118" i="59"/>
  <c r="M110" i="59"/>
  <c r="L110" i="59"/>
  <c r="L94" i="59"/>
  <c r="N94" i="59"/>
  <c r="M94" i="59"/>
  <c r="M86" i="59"/>
  <c r="L86" i="59"/>
  <c r="M78" i="59"/>
  <c r="N78" i="59"/>
  <c r="N62" i="59"/>
  <c r="M62" i="59"/>
  <c r="AA40" i="59"/>
  <c r="A74" i="59"/>
  <c r="Q94" i="59"/>
  <c r="BA94" i="59" s="1"/>
  <c r="BB94" i="59" s="1"/>
  <c r="M116" i="59"/>
  <c r="U28" i="59"/>
  <c r="AA28" i="59"/>
  <c r="AU28" i="59"/>
  <c r="S28" i="59"/>
  <c r="AB28" i="59"/>
  <c r="Y28" i="59"/>
  <c r="R28" i="59"/>
  <c r="AE28" i="59" a="1"/>
  <c r="AE28" i="59" s="1"/>
  <c r="P28" i="59"/>
  <c r="N126" i="59"/>
  <c r="M126" i="59"/>
  <c r="L126" i="59"/>
  <c r="AX61" i="59"/>
  <c r="F61" i="59"/>
  <c r="G61" i="59" s="1"/>
  <c r="V61" i="59" s="1"/>
  <c r="AY61" i="59" s="1"/>
  <c r="AH61" i="59"/>
  <c r="AX45" i="59"/>
  <c r="AH45" i="59"/>
  <c r="F45" i="59"/>
  <c r="G45" i="59" s="1"/>
  <c r="R45" i="59" s="1"/>
  <c r="AX37" i="59"/>
  <c r="AH37" i="59"/>
  <c r="AG37" i="59"/>
  <c r="F37" i="59"/>
  <c r="G37" i="59" s="1"/>
  <c r="AE37" i="59" s="1" a="1"/>
  <c r="AE37" i="59" s="1"/>
  <c r="AD37" i="59" s="1"/>
  <c r="AC37" i="59" s="1"/>
  <c r="AX29" i="59"/>
  <c r="F29" i="59"/>
  <c r="G29" i="59" s="1"/>
  <c r="AX21" i="59"/>
  <c r="AH21" i="59"/>
  <c r="F21" i="59"/>
  <c r="G21" i="59" s="1"/>
  <c r="U21" i="59" s="1"/>
  <c r="AG21" i="59"/>
  <c r="AX13" i="59"/>
  <c r="AH13" i="59"/>
  <c r="F13" i="59"/>
  <c r="G13" i="59" s="1"/>
  <c r="AX5" i="59"/>
  <c r="AH5" i="59"/>
  <c r="F5" i="59"/>
  <c r="G5" i="59" s="1"/>
  <c r="W5" i="59" s="1"/>
  <c r="M101" i="59"/>
  <c r="AA101" i="59"/>
  <c r="N101" i="59"/>
  <c r="L101" i="59"/>
  <c r="Y101" i="59"/>
  <c r="R77" i="59"/>
  <c r="Q77" i="59"/>
  <c r="BA77" i="59" s="1"/>
  <c r="BB77" i="59" s="1"/>
  <c r="L45" i="59"/>
  <c r="N45" i="59"/>
  <c r="S40" i="59"/>
  <c r="D97" i="59"/>
  <c r="A42" i="59"/>
  <c r="L40" i="59"/>
  <c r="M2" i="59"/>
  <c r="Q109" i="59"/>
  <c r="BA109" i="59" s="1"/>
  <c r="BB109" i="59" s="1"/>
  <c r="N10" i="59"/>
  <c r="U36" i="59"/>
  <c r="L36" i="59"/>
  <c r="M36" i="59"/>
  <c r="AG36" i="59" s="1"/>
  <c r="Y36" i="59"/>
  <c r="AX82" i="59"/>
  <c r="F82" i="59"/>
  <c r="G82" i="59" s="1"/>
  <c r="N108" i="59"/>
  <c r="L108" i="59"/>
  <c r="P92" i="59"/>
  <c r="M92" i="59"/>
  <c r="M68" i="59"/>
  <c r="N68" i="59"/>
  <c r="L68" i="59"/>
  <c r="Z52" i="59"/>
  <c r="AZ52" i="59" s="1"/>
  <c r="L52" i="59"/>
  <c r="Z40" i="59"/>
  <c r="AZ40" i="59" s="1"/>
  <c r="P40" i="59"/>
  <c r="A34" i="59"/>
  <c r="L2" i="59"/>
  <c r="AB111" i="59"/>
  <c r="Z111" i="59"/>
  <c r="AZ111" i="59" s="1"/>
  <c r="Q111" i="59"/>
  <c r="BA111" i="59" s="1"/>
  <c r="BB111" i="59" s="1"/>
  <c r="S113" i="59"/>
  <c r="Q113" i="59"/>
  <c r="BA113" i="59" s="1"/>
  <c r="BB113" i="59" s="1"/>
  <c r="AE113" i="59" a="1"/>
  <c r="AE113" i="59" s="1"/>
  <c r="P113" i="59"/>
  <c r="U113" i="59"/>
  <c r="AA113" i="59"/>
  <c r="AX59" i="59"/>
  <c r="F59" i="59"/>
  <c r="G59" i="59" s="1"/>
  <c r="AH59" i="59"/>
  <c r="AX51" i="59"/>
  <c r="AH51" i="59"/>
  <c r="AX43" i="59"/>
  <c r="F43" i="59"/>
  <c r="G43" i="59" s="1"/>
  <c r="AX27" i="59"/>
  <c r="F27" i="59"/>
  <c r="G27" i="59" s="1"/>
  <c r="P27" i="59" s="1"/>
  <c r="AX19" i="59"/>
  <c r="F19" i="59"/>
  <c r="G19" i="59" s="1"/>
  <c r="Q19" i="59" s="1"/>
  <c r="BA19" i="59" s="1"/>
  <c r="AH19" i="59"/>
  <c r="AX3" i="59"/>
  <c r="F3" i="59"/>
  <c r="G3" i="59" s="1"/>
  <c r="AH3" i="59"/>
  <c r="AG3" i="59"/>
  <c r="R40" i="59"/>
  <c r="AB40" i="59"/>
  <c r="Y2" i="59"/>
  <c r="Q79" i="59"/>
  <c r="BA79" i="59" s="1"/>
  <c r="BB79" i="59" s="1"/>
  <c r="AA79" i="59"/>
  <c r="Y79" i="59"/>
  <c r="P79" i="59"/>
  <c r="U79" i="59"/>
  <c r="Z79" i="59"/>
  <c r="AZ79" i="59" s="1"/>
  <c r="W79" i="59"/>
  <c r="V79" i="59"/>
  <c r="AY79" i="59" s="1"/>
  <c r="S79" i="59"/>
  <c r="AE79" i="59" a="1"/>
  <c r="AE79" i="59" s="1"/>
  <c r="AB79" i="59"/>
  <c r="R84" i="59"/>
  <c r="P84" i="59"/>
  <c r="V84" i="59"/>
  <c r="AY84" i="59" s="1"/>
  <c r="Y84" i="59"/>
  <c r="AA84" i="59"/>
  <c r="Q7" i="59"/>
  <c r="BA7" i="59" s="1"/>
  <c r="AB7" i="59"/>
  <c r="AB20" i="59"/>
  <c r="Y20" i="59"/>
  <c r="Q20" i="59"/>
  <c r="BA20" i="59" s="1"/>
  <c r="AU20" i="59"/>
  <c r="Z20" i="59"/>
  <c r="AZ20" i="59" s="1"/>
  <c r="U20" i="59"/>
  <c r="R20" i="59"/>
  <c r="R22" i="59"/>
  <c r="S22" i="59"/>
  <c r="AA22" i="59"/>
  <c r="V22" i="59"/>
  <c r="AY22" i="59" s="1"/>
  <c r="Z22" i="59"/>
  <c r="AZ22" i="59" s="1"/>
  <c r="Y22" i="59"/>
  <c r="L29" i="59"/>
  <c r="M29" i="59"/>
  <c r="N29" i="59"/>
  <c r="N43" i="59"/>
  <c r="M43" i="59"/>
  <c r="L43" i="59"/>
  <c r="N104" i="59"/>
  <c r="M104" i="59"/>
  <c r="P118" i="59"/>
  <c r="W118" i="59"/>
  <c r="Y118" i="59"/>
  <c r="S118" i="59"/>
  <c r="AS118" i="59"/>
  <c r="AF118" i="59" s="1"/>
  <c r="V118" i="59"/>
  <c r="AY118" i="59" s="1"/>
  <c r="BB118" i="59" s="1"/>
  <c r="U118" i="59"/>
  <c r="Q118" i="59"/>
  <c r="BA118" i="59" s="1"/>
  <c r="AB118" i="59"/>
  <c r="AA80" i="59"/>
  <c r="U80" i="59"/>
  <c r="Y80" i="59"/>
  <c r="AE80" i="59" a="1"/>
  <c r="AE80" i="59" s="1"/>
  <c r="Q80" i="59"/>
  <c r="BA80" i="59" s="1"/>
  <c r="V80" i="59"/>
  <c r="AY80" i="59" s="1"/>
  <c r="R80" i="59"/>
  <c r="AB80" i="59"/>
  <c r="Z80" i="59"/>
  <c r="AZ80" i="59" s="1"/>
  <c r="W80" i="59"/>
  <c r="R129" i="59"/>
  <c r="N129" i="59"/>
  <c r="S129" i="59"/>
  <c r="N19" i="59"/>
  <c r="M19" i="59"/>
  <c r="AG19" i="59" s="1"/>
  <c r="A19" i="59"/>
  <c r="D19" i="59"/>
  <c r="AH4" i="59"/>
  <c r="F6" i="59"/>
  <c r="G6" i="59" s="1"/>
  <c r="AH36" i="59"/>
  <c r="AH38" i="59"/>
  <c r="Z101" i="59"/>
  <c r="AZ101" i="59" s="1"/>
  <c r="F115" i="59"/>
  <c r="G115" i="59" s="1"/>
  <c r="AB115" i="59" s="1"/>
  <c r="F4" i="59"/>
  <c r="G4" i="59" s="1"/>
  <c r="Y4" i="59" s="1"/>
  <c r="AH23" i="59"/>
  <c r="F30" i="59"/>
  <c r="G30" i="59" s="1"/>
  <c r="F38" i="59"/>
  <c r="G38" i="59" s="1"/>
  <c r="F95" i="59"/>
  <c r="G95" i="59" s="1"/>
  <c r="Z98" i="59"/>
  <c r="AZ98" i="59" s="1"/>
  <c r="AG5" i="59"/>
  <c r="F14" i="59"/>
  <c r="G14" i="59" s="1"/>
  <c r="AH30" i="59"/>
  <c r="AH44" i="59"/>
  <c r="F46" i="59"/>
  <c r="G46" i="59" s="1"/>
  <c r="F93" i="59"/>
  <c r="G93" i="59" s="1"/>
  <c r="F97" i="59"/>
  <c r="G97" i="59" s="1"/>
  <c r="F108" i="59"/>
  <c r="G108" i="59" s="1"/>
  <c r="R108" i="59" s="1"/>
  <c r="F63" i="59"/>
  <c r="G63" i="59" s="1"/>
  <c r="AB63" i="59" s="1"/>
  <c r="F12" i="59"/>
  <c r="G12" i="59" s="1"/>
  <c r="AG35" i="59"/>
  <c r="F44" i="59"/>
  <c r="G44" i="59" s="1"/>
  <c r="W55" i="59"/>
  <c r="P55" i="59"/>
  <c r="Z55" i="59"/>
  <c r="AZ55" i="59" s="1"/>
  <c r="V55" i="59"/>
  <c r="AY55" i="59" s="1"/>
  <c r="R55" i="59"/>
  <c r="S55" i="59"/>
  <c r="U39" i="59"/>
  <c r="P39" i="59"/>
  <c r="Q39" i="59"/>
  <c r="BA39" i="59" s="1"/>
  <c r="R39" i="59"/>
  <c r="Z39" i="59"/>
  <c r="AZ39" i="59" s="1"/>
  <c r="AU39" i="59"/>
  <c r="Y39" i="59"/>
  <c r="AA7" i="59"/>
  <c r="S7" i="59"/>
  <c r="U7" i="59"/>
  <c r="R7" i="59"/>
  <c r="P7" i="59"/>
  <c r="Z7" i="59"/>
  <c r="AZ7" i="59" s="1"/>
  <c r="V7" i="59"/>
  <c r="AY7" i="59" s="1"/>
  <c r="BB7" i="59" s="1"/>
  <c r="Y7" i="59"/>
  <c r="AU8" i="59"/>
  <c r="AV3" i="59" s="1"/>
  <c r="Q8" i="59"/>
  <c r="BA8" i="59" s="1"/>
  <c r="AB8" i="59"/>
  <c r="Z8" i="59"/>
  <c r="AZ8" i="59" s="1"/>
  <c r="S8" i="59"/>
  <c r="U8" i="59"/>
  <c r="S25" i="59"/>
  <c r="P25" i="59"/>
  <c r="Q25" i="59"/>
  <c r="BA25" i="59" s="1"/>
  <c r="R25" i="59"/>
  <c r="V25" i="59"/>
  <c r="AY25" i="59" s="1"/>
  <c r="BB25" i="59" s="1"/>
  <c r="Z25" i="59"/>
  <c r="AZ25" i="59" s="1"/>
  <c r="W25" i="59"/>
  <c r="N36" i="59"/>
  <c r="AB36" i="59"/>
  <c r="AA36" i="59"/>
  <c r="V36" i="59"/>
  <c r="AY36" i="59" s="1"/>
  <c r="BB36" i="59" s="1"/>
  <c r="W36" i="59"/>
  <c r="W100" i="59"/>
  <c r="N100" i="59"/>
  <c r="Y100" i="59"/>
  <c r="L100" i="59"/>
  <c r="V100" i="59"/>
  <c r="AY100" i="59" s="1"/>
  <c r="AA100" i="59"/>
  <c r="N92" i="59"/>
  <c r="Q92" i="59"/>
  <c r="BA92" i="59" s="1"/>
  <c r="BB92" i="59" s="1"/>
  <c r="R92" i="59"/>
  <c r="S92" i="59"/>
  <c r="V92" i="59"/>
  <c r="AY92" i="59" s="1"/>
  <c r="L92" i="59"/>
  <c r="M84" i="59"/>
  <c r="N84" i="59"/>
  <c r="L84" i="59"/>
  <c r="N76" i="59"/>
  <c r="M76" i="59"/>
  <c r="L76" i="59"/>
  <c r="P60" i="59"/>
  <c r="R60" i="59"/>
  <c r="V60" i="59"/>
  <c r="AY60" i="59" s="1"/>
  <c r="Q60" i="59"/>
  <c r="BA60" i="59" s="1"/>
  <c r="BB60" i="59" s="1"/>
  <c r="L60" i="59"/>
  <c r="N60" i="59"/>
  <c r="U52" i="59"/>
  <c r="AB52" i="59"/>
  <c r="V52" i="59"/>
  <c r="AY52" i="59" s="1"/>
  <c r="M52" i="59"/>
  <c r="AG52" i="59" s="1"/>
  <c r="AA52" i="59"/>
  <c r="Y52" i="59"/>
  <c r="N52" i="59"/>
  <c r="D17" i="59"/>
  <c r="A17" i="59"/>
  <c r="S71" i="59"/>
  <c r="P71" i="59"/>
  <c r="Z71" i="59"/>
  <c r="AZ71" i="59" s="1"/>
  <c r="AB71" i="59"/>
  <c r="AS71" i="59"/>
  <c r="AF71" i="59" s="1"/>
  <c r="R71" i="59"/>
  <c r="Y71" i="59"/>
  <c r="N53" i="59"/>
  <c r="L53" i="59"/>
  <c r="M53" i="59"/>
  <c r="AG53" i="59" s="1"/>
  <c r="AA39" i="59"/>
  <c r="Q71" i="59"/>
  <c r="BA71" i="59" s="1"/>
  <c r="AE90" i="59" a="1"/>
  <c r="AE90" i="59" s="1"/>
  <c r="AB90" i="59"/>
  <c r="S90" i="59"/>
  <c r="AA90" i="59"/>
  <c r="R90" i="59"/>
  <c r="U90" i="59"/>
  <c r="Y90" i="59"/>
  <c r="Z90" i="59"/>
  <c r="AZ90" i="59" s="1"/>
  <c r="S84" i="59"/>
  <c r="W84" i="59"/>
  <c r="U84" i="59"/>
  <c r="Z84" i="59"/>
  <c r="AZ84" i="59" s="1"/>
  <c r="Q84" i="59"/>
  <c r="BA84" i="59" s="1"/>
  <c r="N8" i="59"/>
  <c r="L8" i="59"/>
  <c r="M8" i="59"/>
  <c r="AG8" i="59" s="1"/>
  <c r="AX42" i="59"/>
  <c r="AH42" i="59"/>
  <c r="F42" i="59"/>
  <c r="G42" i="59" s="1"/>
  <c r="AX34" i="59"/>
  <c r="AG34" i="59"/>
  <c r="AX26" i="59"/>
  <c r="AH26" i="59"/>
  <c r="F26" i="59"/>
  <c r="G26" i="59" s="1"/>
  <c r="AX18" i="59"/>
  <c r="F18" i="59"/>
  <c r="G18" i="59" s="1"/>
  <c r="S18" i="59" s="1"/>
  <c r="Q129" i="59"/>
  <c r="BA129" i="59" s="1"/>
  <c r="BB129" i="59" s="1"/>
  <c r="V129" i="59"/>
  <c r="AY129" i="59" s="1"/>
  <c r="N122" i="59"/>
  <c r="M122" i="59"/>
  <c r="S122" i="59"/>
  <c r="P122" i="59"/>
  <c r="Q122" i="59"/>
  <c r="BA122" i="59" s="1"/>
  <c r="N115" i="59"/>
  <c r="M115" i="59"/>
  <c r="L115" i="59"/>
  <c r="L107" i="59"/>
  <c r="R107" i="59"/>
  <c r="S107" i="59"/>
  <c r="Q107" i="59"/>
  <c r="BA107" i="59" s="1"/>
  <c r="BB107" i="59" s="1"/>
  <c r="P107" i="59"/>
  <c r="N99" i="59"/>
  <c r="M99" i="59"/>
  <c r="L99" i="59"/>
  <c r="N83" i="59"/>
  <c r="M83" i="59"/>
  <c r="M75" i="59"/>
  <c r="N75" i="59"/>
  <c r="L67" i="59"/>
  <c r="N67" i="59"/>
  <c r="M67" i="59"/>
  <c r="AA68" i="59"/>
  <c r="AU7" i="59"/>
  <c r="AA71" i="59"/>
  <c r="Z6" i="59"/>
  <c r="AZ6" i="59" s="1"/>
  <c r="V6" i="59"/>
  <c r="AY6" i="59" s="1"/>
  <c r="BB6" i="59" s="1"/>
  <c r="U6" i="59"/>
  <c r="AB6" i="59"/>
  <c r="N6" i="59"/>
  <c r="M6" i="59"/>
  <c r="AG6" i="59" s="1"/>
  <c r="AA6" i="59"/>
  <c r="Y6" i="59"/>
  <c r="F49" i="59"/>
  <c r="G49" i="59" s="1"/>
  <c r="AH49" i="59"/>
  <c r="AX41" i="59"/>
  <c r="F41" i="59"/>
  <c r="G41" i="59" s="1"/>
  <c r="AE41" i="59" s="1" a="1"/>
  <c r="AE41" i="59" s="1"/>
  <c r="AD41" i="59" s="1"/>
  <c r="AC41" i="59" s="1"/>
  <c r="AX33" i="59"/>
  <c r="AH33" i="59"/>
  <c r="F33" i="59"/>
  <c r="G33" i="59" s="1"/>
  <c r="AX17" i="59"/>
  <c r="AH17" i="59"/>
  <c r="F17" i="59"/>
  <c r="G17" i="59" s="1"/>
  <c r="AX9" i="59"/>
  <c r="AH9" i="59"/>
  <c r="F9" i="59"/>
  <c r="G9" i="59" s="1"/>
  <c r="P9" i="59" s="1"/>
  <c r="V121" i="59"/>
  <c r="AY121" i="59" s="1"/>
  <c r="U121" i="59"/>
  <c r="L114" i="59"/>
  <c r="M114" i="59"/>
  <c r="M46" i="59"/>
  <c r="L46" i="59"/>
  <c r="S46" i="59"/>
  <c r="R46" i="59"/>
  <c r="P46" i="59"/>
  <c r="Q46" i="59"/>
  <c r="BA46" i="59" s="1"/>
  <c r="W7" i="59"/>
  <c r="AA93" i="59"/>
  <c r="Y93" i="59"/>
  <c r="AB93" i="59"/>
  <c r="Z93" i="59"/>
  <c r="AZ93" i="59" s="1"/>
  <c r="P93" i="59"/>
  <c r="W93" i="59"/>
  <c r="V93" i="59"/>
  <c r="AY93" i="59" s="1"/>
  <c r="U93" i="59"/>
  <c r="Q93" i="59"/>
  <c r="BA93" i="59" s="1"/>
  <c r="BB93" i="59" s="1"/>
  <c r="AE93" i="59" a="1"/>
  <c r="AE93" i="59" s="1"/>
  <c r="R93" i="59"/>
  <c r="S93" i="59"/>
  <c r="L95" i="59"/>
  <c r="M95" i="59"/>
  <c r="V95" i="59"/>
  <c r="AY95" i="59" s="1"/>
  <c r="S95" i="59"/>
  <c r="N95" i="59"/>
  <c r="U97" i="59"/>
  <c r="AB97" i="59"/>
  <c r="W97" i="59"/>
  <c r="V97" i="59"/>
  <c r="AY97" i="59" s="1"/>
  <c r="AA97" i="59"/>
  <c r="R97" i="59"/>
  <c r="AE97" i="59" a="1"/>
  <c r="AE97" i="59" s="1"/>
  <c r="Q97" i="59"/>
  <c r="BA97" i="59" s="1"/>
  <c r="Z97" i="59"/>
  <c r="AZ97" i="59" s="1"/>
  <c r="N128" i="59"/>
  <c r="R128" i="59"/>
  <c r="L128" i="59"/>
  <c r="Q128" i="59"/>
  <c r="BA128" i="59" s="1"/>
  <c r="L32" i="59"/>
  <c r="N32" i="59"/>
  <c r="M32" i="59"/>
  <c r="Z34" i="59"/>
  <c r="AZ34" i="59" s="1"/>
  <c r="W43" i="59"/>
  <c r="P43" i="59"/>
  <c r="Q43" i="59"/>
  <c r="BA43" i="59" s="1"/>
  <c r="BB43" i="59" s="1"/>
  <c r="S43" i="59"/>
  <c r="U43" i="59"/>
  <c r="AB43" i="59"/>
  <c r="AA43" i="59"/>
  <c r="AE43" i="59" a="1"/>
  <c r="AE43" i="59" s="1"/>
  <c r="L77" i="59"/>
  <c r="M77" i="59"/>
  <c r="N77" i="59"/>
  <c r="P77" i="59"/>
  <c r="S77" i="59"/>
  <c r="V77" i="59"/>
  <c r="AY77" i="59" s="1"/>
  <c r="A18" i="59"/>
  <c r="V39" i="59"/>
  <c r="AY39" i="59" s="1"/>
  <c r="BB39" i="59" s="1"/>
  <c r="V88" i="59"/>
  <c r="AY88" i="59" s="1"/>
  <c r="BB88" i="59" s="1"/>
  <c r="AS88" i="59"/>
  <c r="AF88" i="59" s="1"/>
  <c r="R88" i="59"/>
  <c r="U88" i="59"/>
  <c r="P88" i="59"/>
  <c r="AA88" i="59"/>
  <c r="S70" i="59"/>
  <c r="Z70" i="59"/>
  <c r="AZ70" i="59" s="1"/>
  <c r="BB70" i="59" s="1"/>
  <c r="AB70" i="59"/>
  <c r="U70" i="59"/>
  <c r="Q70" i="59"/>
  <c r="BA70" i="59" s="1"/>
  <c r="R70" i="59"/>
  <c r="Y70" i="59"/>
  <c r="AA75" i="59"/>
  <c r="P75" i="59"/>
  <c r="AE75" i="59" a="1"/>
  <c r="AE75" i="59" s="1"/>
  <c r="R75" i="59"/>
  <c r="V75" i="59"/>
  <c r="AY75" i="59" s="1"/>
  <c r="Q75" i="59"/>
  <c r="BA75" i="59" s="1"/>
  <c r="BB75" i="59" s="1"/>
  <c r="AB75" i="59"/>
  <c r="S75" i="59"/>
  <c r="W75" i="59"/>
  <c r="U75" i="59"/>
  <c r="V89" i="59"/>
  <c r="AY89" i="59" s="1"/>
  <c r="AS89" i="59"/>
  <c r="AF89" i="59" s="1"/>
  <c r="Y89" i="59"/>
  <c r="U89" i="59"/>
  <c r="W89" i="59"/>
  <c r="R89" i="59"/>
  <c r="Q89" i="59"/>
  <c r="BA89" i="59" s="1"/>
  <c r="Z89" i="59"/>
  <c r="AZ89" i="59" s="1"/>
  <c r="AA89" i="59"/>
  <c r="AB89" i="59"/>
  <c r="L61" i="59"/>
  <c r="M61" i="59"/>
  <c r="S61" i="59"/>
  <c r="AB39" i="59"/>
  <c r="V71" i="59"/>
  <c r="AY71" i="59" s="1"/>
  <c r="BB71" i="59" s="1"/>
  <c r="L63" i="59"/>
  <c r="M63" i="59"/>
  <c r="N4" i="59"/>
  <c r="N70" i="59"/>
  <c r="M70" i="59"/>
  <c r="Y123" i="59"/>
  <c r="U123" i="59"/>
  <c r="V123" i="59"/>
  <c r="AY123" i="59" s="1"/>
  <c r="S123" i="59"/>
  <c r="AX40" i="59"/>
  <c r="AH40" i="59"/>
  <c r="M113" i="59"/>
  <c r="L113" i="59"/>
  <c r="R113" i="59"/>
  <c r="N74" i="59"/>
  <c r="M74" i="59"/>
  <c r="L74" i="59"/>
  <c r="Q123" i="59"/>
  <c r="BA123" i="59" s="1"/>
  <c r="BB123" i="59" s="1"/>
  <c r="M98" i="59"/>
  <c r="AB45" i="59"/>
  <c r="AB73" i="59"/>
  <c r="W73" i="59"/>
  <c r="R73" i="59"/>
  <c r="S73" i="59"/>
  <c r="V73" i="59"/>
  <c r="AY73" i="59" s="1"/>
  <c r="Q73" i="59"/>
  <c r="BA73" i="59" s="1"/>
  <c r="U73" i="59"/>
  <c r="S121" i="59"/>
  <c r="AS121" i="59"/>
  <c r="AF121" i="59" s="1"/>
  <c r="Z121" i="59"/>
  <c r="AZ121" i="59" s="1"/>
  <c r="BB121" i="59" s="1"/>
  <c r="P121" i="59"/>
  <c r="AX106" i="59"/>
  <c r="F106" i="59"/>
  <c r="G106" i="59" s="1"/>
  <c r="S98" i="59"/>
  <c r="V98" i="59"/>
  <c r="AY98" i="59" s="1"/>
  <c r="AB98" i="59"/>
  <c r="U98" i="59"/>
  <c r="R98" i="59"/>
  <c r="Q98" i="59"/>
  <c r="BA98" i="59" s="1"/>
  <c r="AA98" i="59"/>
  <c r="AS98" i="59"/>
  <c r="AF98" i="59" s="1"/>
  <c r="AX47" i="59"/>
  <c r="F47" i="59"/>
  <c r="G47" i="59" s="1"/>
  <c r="D86" i="59"/>
  <c r="A86" i="59"/>
  <c r="A62" i="59"/>
  <c r="D62" i="59"/>
  <c r="AA123" i="59"/>
  <c r="V113" i="59"/>
  <c r="AY113" i="59" s="1"/>
  <c r="W98" i="59"/>
  <c r="U46" i="59"/>
  <c r="W46" i="59"/>
  <c r="V46" i="59"/>
  <c r="AY46" i="59" s="1"/>
  <c r="Y46" i="59"/>
  <c r="Z46" i="59"/>
  <c r="AZ46" i="59" s="1"/>
  <c r="AA46" i="59"/>
  <c r="U111" i="59"/>
  <c r="Y111" i="59"/>
  <c r="R111" i="59"/>
  <c r="W111" i="59"/>
  <c r="AA111" i="59"/>
  <c r="S111" i="59"/>
  <c r="V111" i="59"/>
  <c r="AY111" i="59" s="1"/>
  <c r="AE111" i="59" a="1"/>
  <c r="AE111" i="59" s="1"/>
  <c r="AX127" i="59"/>
  <c r="F127" i="59"/>
  <c r="G127" i="59" s="1"/>
  <c r="AX119" i="59"/>
  <c r="F119" i="59"/>
  <c r="G119" i="59" s="1"/>
  <c r="AE119" i="59" s="1" a="1"/>
  <c r="AE119" i="59" s="1"/>
  <c r="AD119" i="59" s="1"/>
  <c r="AC119" i="59" s="1"/>
  <c r="AX112" i="59"/>
  <c r="F112" i="59"/>
  <c r="G112" i="59" s="1"/>
  <c r="AX105" i="59"/>
  <c r="F105" i="59"/>
  <c r="G105" i="59" s="1"/>
  <c r="AE105" i="59" s="1" a="1"/>
  <c r="AE105" i="59" s="1"/>
  <c r="AD105" i="59" s="1"/>
  <c r="AC105" i="59" s="1"/>
  <c r="AB82" i="59"/>
  <c r="S82" i="59"/>
  <c r="P82" i="59"/>
  <c r="R82" i="59"/>
  <c r="Z82" i="59"/>
  <c r="AZ82" i="59" s="1"/>
  <c r="AX62" i="59"/>
  <c r="F62" i="59"/>
  <c r="G62" i="59" s="1"/>
  <c r="AX54" i="59"/>
  <c r="F54" i="59"/>
  <c r="G54" i="59" s="1"/>
  <c r="AH54" i="59"/>
  <c r="N42" i="59"/>
  <c r="L42" i="59"/>
  <c r="AU35" i="59"/>
  <c r="V15" i="59"/>
  <c r="AY15" i="59" s="1"/>
  <c r="R123" i="59"/>
  <c r="Y98" i="59"/>
  <c r="N90" i="59"/>
  <c r="N12" i="59"/>
  <c r="M12" i="59"/>
  <c r="L12" i="59"/>
  <c r="W31" i="59"/>
  <c r="AE31" i="59" a="1"/>
  <c r="AE31" i="59" s="1"/>
  <c r="U31" i="59"/>
  <c r="V44" i="59"/>
  <c r="AY44" i="59" s="1"/>
  <c r="AU44" i="59"/>
  <c r="W44" i="59"/>
  <c r="P44" i="59"/>
  <c r="Q44" i="59"/>
  <c r="BA44" i="59" s="1"/>
  <c r="BB44" i="59" s="1"/>
  <c r="AA118" i="59"/>
  <c r="R118" i="59"/>
  <c r="AX126" i="59"/>
  <c r="F126" i="59"/>
  <c r="G126" i="59" s="1"/>
  <c r="AX104" i="59"/>
  <c r="F104" i="59"/>
  <c r="G104" i="59" s="1"/>
  <c r="AE104" i="59" s="1" a="1"/>
  <c r="AE104" i="59" s="1"/>
  <c r="AD104" i="59" s="1"/>
  <c r="AC104" i="59" s="1"/>
  <c r="AX96" i="59"/>
  <c r="F96" i="59"/>
  <c r="G96" i="59" s="1"/>
  <c r="AX74" i="59"/>
  <c r="F74" i="59"/>
  <c r="G74" i="59" s="1"/>
  <c r="L27" i="59"/>
  <c r="M27" i="59"/>
  <c r="A115" i="59"/>
  <c r="D115" i="59"/>
  <c r="AB123" i="59"/>
  <c r="V20" i="59"/>
  <c r="AY20" i="59" s="1"/>
  <c r="W20" i="59"/>
  <c r="AA125" i="59"/>
  <c r="Q125" i="59"/>
  <c r="BA125" i="59" s="1"/>
  <c r="Z125" i="59"/>
  <c r="AZ125" i="59" s="1"/>
  <c r="AB125" i="59"/>
  <c r="D8" i="59"/>
  <c r="A8" i="59"/>
  <c r="AH8" i="59"/>
  <c r="S36" i="59"/>
  <c r="R36" i="59"/>
  <c r="M66" i="59"/>
  <c r="N66" i="59"/>
  <c r="L66" i="59"/>
  <c r="AA95" i="59"/>
  <c r="Q95" i="59"/>
  <c r="BA95" i="59" s="1"/>
  <c r="BB95" i="59" s="1"/>
  <c r="U95" i="59"/>
  <c r="N103" i="59"/>
  <c r="AA103" i="59"/>
  <c r="U103" i="59"/>
  <c r="M103" i="59"/>
  <c r="L103" i="59"/>
  <c r="W103" i="59"/>
  <c r="M108" i="59"/>
  <c r="L93" i="59"/>
  <c r="N93" i="59"/>
  <c r="M93" i="59"/>
  <c r="Z116" i="59"/>
  <c r="AZ116" i="59" s="1"/>
  <c r="F11" i="59"/>
  <c r="G11" i="59" s="1"/>
  <c r="F23" i="59"/>
  <c r="G23" i="59" s="1"/>
  <c r="AH53" i="59"/>
  <c r="AH57" i="59"/>
  <c r="AH11" i="59"/>
  <c r="F57" i="59"/>
  <c r="G57" i="59" s="1"/>
  <c r="F64" i="59"/>
  <c r="G64" i="59" s="1"/>
  <c r="AG65" i="59"/>
  <c r="F53" i="59"/>
  <c r="G53" i="59" s="1"/>
  <c r="AE53" i="59" s="1" a="1"/>
  <c r="AE53" i="59" s="1"/>
  <c r="AD53" i="59" s="1"/>
  <c r="AC53" i="59" s="1"/>
  <c r="AH64" i="59"/>
  <c r="F67" i="59"/>
  <c r="G67" i="59" s="1"/>
  <c r="F124" i="59"/>
  <c r="G124" i="59" s="1"/>
  <c r="F50" i="59"/>
  <c r="G50" i="59" s="1"/>
  <c r="AE50" i="59" s="1" a="1"/>
  <c r="AE50" i="59" s="1"/>
  <c r="AD50" i="59" s="1"/>
  <c r="AC50" i="59" s="1"/>
  <c r="AH43" i="59"/>
  <c r="M59" i="58"/>
  <c r="AG59" i="58" s="1"/>
  <c r="N59" i="58"/>
  <c r="L59" i="58"/>
  <c r="S99" i="58"/>
  <c r="P99" i="58"/>
  <c r="V99" i="58"/>
  <c r="AY99" i="58" s="1"/>
  <c r="M99" i="58"/>
  <c r="L99" i="58"/>
  <c r="N99" i="58"/>
  <c r="R99" i="58"/>
  <c r="Q99" i="58"/>
  <c r="BA99" i="58" s="1"/>
  <c r="BB99" i="58" s="1"/>
  <c r="U98" i="58"/>
  <c r="P98" i="58"/>
  <c r="Q98" i="58"/>
  <c r="BA98" i="58" s="1"/>
  <c r="BB98" i="58" s="1"/>
  <c r="AE98" i="58" a="1"/>
  <c r="AE98" i="58" s="1"/>
  <c r="AA98" i="58"/>
  <c r="AB98" i="58"/>
  <c r="Z98" i="58"/>
  <c r="AZ98" i="58" s="1"/>
  <c r="V98" i="58"/>
  <c r="AY98" i="58" s="1"/>
  <c r="N68" i="58"/>
  <c r="M68" i="58"/>
  <c r="L68" i="58"/>
  <c r="L129" i="58"/>
  <c r="M129" i="58"/>
  <c r="Z129" i="58"/>
  <c r="AZ129" i="58" s="1"/>
  <c r="Y129" i="58"/>
  <c r="V129" i="58"/>
  <c r="AY129" i="58" s="1"/>
  <c r="BB129" i="58" s="1"/>
  <c r="U129" i="58"/>
  <c r="W129" i="58"/>
  <c r="AB129" i="58"/>
  <c r="N129" i="58"/>
  <c r="M76" i="58"/>
  <c r="L76" i="58"/>
  <c r="Y76" i="58"/>
  <c r="W76" i="58"/>
  <c r="Z76" i="58"/>
  <c r="AZ76" i="58" s="1"/>
  <c r="U76" i="58"/>
  <c r="M36" i="58"/>
  <c r="V36" i="58"/>
  <c r="AY36" i="58" s="1"/>
  <c r="Q36" i="58"/>
  <c r="BA36" i="58" s="1"/>
  <c r="BB36" i="58" s="1"/>
  <c r="N36" i="58"/>
  <c r="L36" i="58"/>
  <c r="P36" i="58"/>
  <c r="R36" i="58"/>
  <c r="L67" i="58"/>
  <c r="N67" i="58"/>
  <c r="P67" i="58"/>
  <c r="V67" i="58"/>
  <c r="AY67" i="58" s="1"/>
  <c r="N4" i="58"/>
  <c r="L4" i="58"/>
  <c r="V4" i="58"/>
  <c r="AY4" i="58" s="1"/>
  <c r="P4" i="58"/>
  <c r="S4" i="58"/>
  <c r="S55" i="58"/>
  <c r="AA76" i="58"/>
  <c r="V35" i="58"/>
  <c r="AY35" i="58" s="1"/>
  <c r="W127" i="58"/>
  <c r="Y13" i="58"/>
  <c r="R4" i="58"/>
  <c r="AA77" i="58"/>
  <c r="S111" i="58"/>
  <c r="AA111" i="58"/>
  <c r="AB111" i="58"/>
  <c r="Z111" i="58"/>
  <c r="AZ111" i="58" s="1"/>
  <c r="Y111" i="58"/>
  <c r="U111" i="58"/>
  <c r="AA129" i="58"/>
  <c r="S101" i="58"/>
  <c r="N76" i="58"/>
  <c r="L52" i="58"/>
  <c r="Z30" i="58"/>
  <c r="AZ30" i="58" s="1"/>
  <c r="Q30" i="58"/>
  <c r="BA30" i="58" s="1"/>
  <c r="AU30" i="58"/>
  <c r="V30" i="58"/>
  <c r="AY30" i="58" s="1"/>
  <c r="BB30" i="58" s="1"/>
  <c r="W30" i="58"/>
  <c r="S30" i="58"/>
  <c r="L86" i="58"/>
  <c r="N86" i="58"/>
  <c r="L97" i="58"/>
  <c r="N97" i="58"/>
  <c r="AA103" i="58"/>
  <c r="P103" i="58"/>
  <c r="Y103" i="58"/>
  <c r="S103" i="58"/>
  <c r="U103" i="58"/>
  <c r="Z103" i="58"/>
  <c r="AZ103" i="58" s="1"/>
  <c r="Q103" i="58"/>
  <c r="BA103" i="58" s="1"/>
  <c r="BB103" i="58" s="1"/>
  <c r="W103" i="58"/>
  <c r="V105" i="58"/>
  <c r="AY105" i="58" s="1"/>
  <c r="AB105" i="58"/>
  <c r="W105" i="58"/>
  <c r="U105" i="58"/>
  <c r="AA105" i="58"/>
  <c r="R105" i="58"/>
  <c r="U49" i="58"/>
  <c r="S49" i="58"/>
  <c r="AU49" i="58"/>
  <c r="V49" i="58"/>
  <c r="AY49" i="58" s="1"/>
  <c r="Q49" i="58"/>
  <c r="BA49" i="58" s="1"/>
  <c r="R49" i="58"/>
  <c r="Z49" i="58"/>
  <c r="AZ49" i="58" s="1"/>
  <c r="M21" i="58"/>
  <c r="N21" i="58"/>
  <c r="L21" i="58"/>
  <c r="W13" i="58"/>
  <c r="M51" i="58"/>
  <c r="L51" i="58"/>
  <c r="N51" i="58"/>
  <c r="R51" i="58"/>
  <c r="S51" i="58"/>
  <c r="Q51" i="58"/>
  <c r="BA51" i="58" s="1"/>
  <c r="BB51" i="58" s="1"/>
  <c r="P51" i="58"/>
  <c r="N12" i="58"/>
  <c r="L12" i="58"/>
  <c r="U12" i="58"/>
  <c r="AU55" i="58"/>
  <c r="AV76" i="58" s="1"/>
  <c r="AA49" i="58"/>
  <c r="AA13" i="58"/>
  <c r="U13" i="58"/>
  <c r="V101" i="58"/>
  <c r="AY101" i="58" s="1"/>
  <c r="L91" i="58"/>
  <c r="V50" i="58"/>
  <c r="AY50" i="58" s="1"/>
  <c r="U50" i="58"/>
  <c r="S50" i="58"/>
  <c r="AB50" i="58"/>
  <c r="AE50" i="58" a="1"/>
  <c r="AE50" i="58" s="1"/>
  <c r="AA50" i="58"/>
  <c r="AU50" i="58"/>
  <c r="M67" i="58"/>
  <c r="W84" i="58"/>
  <c r="Q84" i="58"/>
  <c r="BA84" i="58" s="1"/>
  <c r="BB84" i="58" s="1"/>
  <c r="AB84" i="58"/>
  <c r="P84" i="58"/>
  <c r="Y84" i="58"/>
  <c r="AA84" i="58"/>
  <c r="V84" i="58"/>
  <c r="AY84" i="58" s="1"/>
  <c r="U84" i="58"/>
  <c r="U127" i="58"/>
  <c r="Q127" i="58"/>
  <c r="BA127" i="58" s="1"/>
  <c r="AS127" i="58"/>
  <c r="AF127" i="58" s="1"/>
  <c r="P127" i="58"/>
  <c r="S127" i="58"/>
  <c r="Y127" i="58"/>
  <c r="R127" i="58"/>
  <c r="M92" i="58"/>
  <c r="N92" i="58"/>
  <c r="L92" i="58"/>
  <c r="M29" i="58"/>
  <c r="L29" i="58"/>
  <c r="V76" i="58"/>
  <c r="AY76" i="58" s="1"/>
  <c r="R119" i="58"/>
  <c r="Y119" i="58"/>
  <c r="AA119" i="58"/>
  <c r="W119" i="58"/>
  <c r="Z119" i="58"/>
  <c r="AZ119" i="58" s="1"/>
  <c r="AE119" i="58" a="1"/>
  <c r="AE119" i="58" s="1"/>
  <c r="Q119" i="58"/>
  <c r="BA119" i="58" s="1"/>
  <c r="BB119" i="58" s="1"/>
  <c r="U119" i="58"/>
  <c r="AS77" i="58"/>
  <c r="AF77" i="58" s="1"/>
  <c r="Q77" i="58"/>
  <c r="BA77" i="58" s="1"/>
  <c r="P77" i="58"/>
  <c r="W77" i="58"/>
  <c r="V77" i="58"/>
  <c r="AY77" i="58" s="1"/>
  <c r="BB77" i="58" s="1"/>
  <c r="Z77" i="58"/>
  <c r="AZ77" i="58" s="1"/>
  <c r="AB77" i="58"/>
  <c r="W29" i="58"/>
  <c r="V29" i="58"/>
  <c r="AY29" i="58" s="1"/>
  <c r="AB29" i="58"/>
  <c r="S29" i="58"/>
  <c r="Q29" i="58"/>
  <c r="BA29" i="58" s="1"/>
  <c r="R29" i="58"/>
  <c r="AU29" i="58"/>
  <c r="U29" i="58"/>
  <c r="P29" i="58"/>
  <c r="AB28" i="58"/>
  <c r="M28" i="58"/>
  <c r="AG28" i="58" s="1"/>
  <c r="L28" i="58"/>
  <c r="AA28" i="58"/>
  <c r="U28" i="58"/>
  <c r="Y28" i="58"/>
  <c r="Z28" i="58"/>
  <c r="AZ28" i="58" s="1"/>
  <c r="N28" i="58"/>
  <c r="V12" i="58"/>
  <c r="AY12" i="58" s="1"/>
  <c r="AB76" i="58"/>
  <c r="V51" i="58"/>
  <c r="AY51" i="58" s="1"/>
  <c r="P49" i="58"/>
  <c r="M115" i="58"/>
  <c r="S36" i="58"/>
  <c r="M4" i="58"/>
  <c r="Q47" i="58"/>
  <c r="BA47" i="58" s="1"/>
  <c r="AA47" i="58"/>
  <c r="V47" i="58"/>
  <c r="AY47" i="58" s="1"/>
  <c r="P47" i="58"/>
  <c r="AU47" i="58"/>
  <c r="Z47" i="58"/>
  <c r="AZ47" i="58" s="1"/>
  <c r="S47" i="58"/>
  <c r="U47" i="58"/>
  <c r="W47" i="58"/>
  <c r="AB47" i="58"/>
  <c r="N44" i="58"/>
  <c r="M44" i="58"/>
  <c r="AG44" i="58" s="1"/>
  <c r="L44" i="58"/>
  <c r="Y98" i="58"/>
  <c r="AB55" i="58"/>
  <c r="V55" i="58"/>
  <c r="AY55" i="58" s="1"/>
  <c r="R55" i="58"/>
  <c r="U55" i="58"/>
  <c r="Q55" i="58"/>
  <c r="BA55" i="58" s="1"/>
  <c r="P55" i="58"/>
  <c r="W55" i="58"/>
  <c r="S5" i="58"/>
  <c r="AU5" i="58"/>
  <c r="AB5" i="58"/>
  <c r="W5" i="58"/>
  <c r="R5" i="58"/>
  <c r="AE5" i="58" a="1"/>
  <c r="AE5" i="58" s="1"/>
  <c r="AA5" i="58"/>
  <c r="V5" i="58"/>
  <c r="AY5" i="58" s="1"/>
  <c r="Z5" i="58"/>
  <c r="AZ5" i="58" s="1"/>
  <c r="M128" i="58"/>
  <c r="N128" i="58"/>
  <c r="L128" i="58"/>
  <c r="N120" i="58"/>
  <c r="R120" i="58"/>
  <c r="M120" i="58"/>
  <c r="L120" i="58"/>
  <c r="Q120" i="58"/>
  <c r="BA120" i="58" s="1"/>
  <c r="BB120" i="58" s="1"/>
  <c r="V120" i="58"/>
  <c r="AY120" i="58" s="1"/>
  <c r="N83" i="58"/>
  <c r="R83" i="58"/>
  <c r="P83" i="58"/>
  <c r="V83" i="58"/>
  <c r="AY83" i="58" s="1"/>
  <c r="L83" i="58"/>
  <c r="N43" i="58"/>
  <c r="M43" i="58"/>
  <c r="AG43" i="58" s="1"/>
  <c r="AA43" i="58"/>
  <c r="Z12" i="58"/>
  <c r="AZ12" i="58" s="1"/>
  <c r="Y55" i="58"/>
  <c r="V128" i="58"/>
  <c r="AY128" i="58" s="1"/>
  <c r="W49" i="58"/>
  <c r="Y29" i="58"/>
  <c r="P5" i="58"/>
  <c r="M106" i="58"/>
  <c r="N115" i="58"/>
  <c r="M12" i="58"/>
  <c r="L22" i="58"/>
  <c r="N22" i="58"/>
  <c r="R22" i="58"/>
  <c r="Q22" i="58"/>
  <c r="BA22" i="58" s="1"/>
  <c r="BB22" i="58" s="1"/>
  <c r="N42" i="58"/>
  <c r="M42" i="58"/>
  <c r="AB42" i="58"/>
  <c r="U42" i="58"/>
  <c r="AA42" i="58"/>
  <c r="Z42" i="58"/>
  <c r="AZ42" i="58" s="1"/>
  <c r="Y42" i="58"/>
  <c r="N55" i="58"/>
  <c r="M55" i="58"/>
  <c r="L55" i="58"/>
  <c r="N73" i="58"/>
  <c r="M73" i="58"/>
  <c r="L73" i="58"/>
  <c r="P73" i="58"/>
  <c r="N107" i="58"/>
  <c r="Z107" i="58"/>
  <c r="AZ107" i="58" s="1"/>
  <c r="M107" i="58"/>
  <c r="V107" i="58"/>
  <c r="AY107" i="58" s="1"/>
  <c r="L107" i="58"/>
  <c r="Y107" i="58"/>
  <c r="U107" i="58"/>
  <c r="M60" i="58"/>
  <c r="AG60" i="58" s="1"/>
  <c r="N60" i="58"/>
  <c r="L60" i="58"/>
  <c r="N13" i="58"/>
  <c r="M13" i="58"/>
  <c r="V13" i="58"/>
  <c r="AY13" i="58" s="1"/>
  <c r="L13" i="58"/>
  <c r="Z13" i="58"/>
  <c r="AZ13" i="58" s="1"/>
  <c r="BB13" i="58" s="1"/>
  <c r="M118" i="58"/>
  <c r="L118" i="58"/>
  <c r="N20" i="58"/>
  <c r="L20" i="58"/>
  <c r="M20" i="58"/>
  <c r="V20" i="58"/>
  <c r="AY20" i="58" s="1"/>
  <c r="R20" i="58"/>
  <c r="Q20" i="58"/>
  <c r="BA20" i="58" s="1"/>
  <c r="BB20" i="58" s="1"/>
  <c r="W12" i="58"/>
  <c r="AA55" i="58"/>
  <c r="Y49" i="58"/>
  <c r="S20" i="58"/>
  <c r="Z29" i="58"/>
  <c r="AZ29" i="58" s="1"/>
  <c r="Z127" i="58"/>
  <c r="AZ127" i="58" s="1"/>
  <c r="W107" i="58"/>
  <c r="Q5" i="58"/>
  <c r="BA5" i="58" s="1"/>
  <c r="BB5" i="58" s="1"/>
  <c r="R98" i="58"/>
  <c r="R112" i="58"/>
  <c r="Z112" i="58"/>
  <c r="AZ112" i="58" s="1"/>
  <c r="AA112" i="58"/>
  <c r="AS112" i="58"/>
  <c r="AF112" i="58" s="1"/>
  <c r="W112" i="58"/>
  <c r="S112" i="58"/>
  <c r="L84" i="58"/>
  <c r="R84" i="58"/>
  <c r="W28" i="58"/>
  <c r="L98" i="58"/>
  <c r="AA41" i="58"/>
  <c r="W41" i="58"/>
  <c r="AE41" i="58" a="1"/>
  <c r="AE41" i="58" s="1"/>
  <c r="Q41" i="58"/>
  <c r="BA41" i="58" s="1"/>
  <c r="BB41" i="58" s="1"/>
  <c r="U41" i="58"/>
  <c r="V41" i="58"/>
  <c r="AY41" i="58" s="1"/>
  <c r="AB41" i="58"/>
  <c r="P41" i="58"/>
  <c r="AU41" i="58"/>
  <c r="S41" i="58"/>
  <c r="N52" i="58"/>
  <c r="P52" i="58"/>
  <c r="R52" i="58"/>
  <c r="M52" i="58"/>
  <c r="Q52" i="58"/>
  <c r="BA52" i="58" s="1"/>
  <c r="BB52" i="58" s="1"/>
  <c r="W101" i="58"/>
  <c r="AE101" i="58" a="1"/>
  <c r="AE101" i="58" s="1"/>
  <c r="R101" i="58"/>
  <c r="P101" i="58"/>
  <c r="U101" i="58"/>
  <c r="AB101" i="58"/>
  <c r="Q101" i="58"/>
  <c r="BA101" i="58" s="1"/>
  <c r="BB101" i="58" s="1"/>
  <c r="Y101" i="58"/>
  <c r="L35" i="58"/>
  <c r="N35" i="58"/>
  <c r="M35" i="58"/>
  <c r="R35" i="58"/>
  <c r="P35" i="58"/>
  <c r="S35" i="58"/>
  <c r="AA12" i="58"/>
  <c r="Y12" i="58"/>
  <c r="S52" i="58"/>
  <c r="AB49" i="58"/>
  <c r="P119" i="58"/>
  <c r="AA29" i="58"/>
  <c r="AA127" i="58"/>
  <c r="U5" i="58"/>
  <c r="S77" i="58"/>
  <c r="S98" i="58"/>
  <c r="S120" i="58"/>
  <c r="R116" i="58"/>
  <c r="U116" i="58"/>
  <c r="AA116" i="58"/>
  <c r="S116" i="58"/>
  <c r="Q116" i="58"/>
  <c r="BA116" i="58" s="1"/>
  <c r="BB116" i="58" s="1"/>
  <c r="P116" i="58"/>
  <c r="Y116" i="58"/>
  <c r="AE116" i="58" a="1"/>
  <c r="AE116" i="58" s="1"/>
  <c r="AA128" i="58"/>
  <c r="W128" i="58"/>
  <c r="Q128" i="58"/>
  <c r="BA128" i="58" s="1"/>
  <c r="U128" i="58"/>
  <c r="Y128" i="58"/>
  <c r="S128" i="58"/>
  <c r="Y86" i="58"/>
  <c r="AE86" i="58" a="1"/>
  <c r="AE86" i="58" s="1"/>
  <c r="W86" i="58"/>
  <c r="AA86" i="58"/>
  <c r="S86" i="58"/>
  <c r="P86" i="58"/>
  <c r="N84" i="58"/>
  <c r="S67" i="58"/>
  <c r="W17" i="58"/>
  <c r="U17" i="58"/>
  <c r="S17" i="58"/>
  <c r="R17" i="58"/>
  <c r="Z17" i="58"/>
  <c r="AZ17" i="58" s="1"/>
  <c r="Q17" i="58"/>
  <c r="BA17" i="58" s="1"/>
  <c r="V17" i="58"/>
  <c r="AY17" i="58" s="1"/>
  <c r="AA17" i="58"/>
  <c r="P17" i="58"/>
  <c r="Y17" i="58"/>
  <c r="AB17" i="58"/>
  <c r="N9" i="58"/>
  <c r="Q9" i="58"/>
  <c r="BA9" i="58" s="1"/>
  <c r="BB9" i="58" s="1"/>
  <c r="V9" i="58"/>
  <c r="AY9" i="58" s="1"/>
  <c r="S9" i="58"/>
  <c r="M9" i="58"/>
  <c r="M11" i="58"/>
  <c r="AG11" i="58" s="1"/>
  <c r="L11" i="58"/>
  <c r="AA11" i="58"/>
  <c r="U11" i="58"/>
  <c r="L17" i="58"/>
  <c r="N17" i="58"/>
  <c r="M30" i="58"/>
  <c r="AG30" i="58" s="1"/>
  <c r="L30" i="58"/>
  <c r="N30" i="58"/>
  <c r="M50" i="58"/>
  <c r="L50" i="58"/>
  <c r="Z60" i="58"/>
  <c r="AZ60" i="58" s="1"/>
  <c r="AA60" i="58"/>
  <c r="P60" i="58"/>
  <c r="W60" i="58"/>
  <c r="Y60" i="58"/>
  <c r="R60" i="58"/>
  <c r="V60" i="58"/>
  <c r="AY60" i="58" s="1"/>
  <c r="U60" i="58"/>
  <c r="AA69" i="58"/>
  <c r="U69" i="58"/>
  <c r="Z69" i="58"/>
  <c r="AZ69" i="58" s="1"/>
  <c r="S69" i="58"/>
  <c r="P69" i="58"/>
  <c r="M93" i="58"/>
  <c r="N93" i="58"/>
  <c r="AX64" i="58"/>
  <c r="F64" i="58"/>
  <c r="G64" i="58" s="1"/>
  <c r="Y64" i="58" s="1"/>
  <c r="AX56" i="58"/>
  <c r="AH56" i="58"/>
  <c r="F56" i="58"/>
  <c r="G56" i="58" s="1"/>
  <c r="AX48" i="58"/>
  <c r="F48" i="58"/>
  <c r="G48" i="58" s="1"/>
  <c r="AX40" i="58"/>
  <c r="AH40" i="58"/>
  <c r="F40" i="58"/>
  <c r="G40" i="58" s="1"/>
  <c r="AX32" i="58"/>
  <c r="AH32" i="58"/>
  <c r="F32" i="58"/>
  <c r="G32" i="58" s="1"/>
  <c r="AX24" i="58"/>
  <c r="F24" i="58"/>
  <c r="G24" i="58" s="1"/>
  <c r="AX16" i="58"/>
  <c r="F16" i="58"/>
  <c r="G16" i="58" s="1"/>
  <c r="AX8" i="58"/>
  <c r="F8" i="58"/>
  <c r="G8" i="58" s="1"/>
  <c r="L113" i="58"/>
  <c r="N113" i="58"/>
  <c r="W113" i="58"/>
  <c r="L58" i="58"/>
  <c r="N58" i="58"/>
  <c r="M58" i="58"/>
  <c r="AG58" i="58" s="1"/>
  <c r="Z27" i="58"/>
  <c r="AZ27" i="58" s="1"/>
  <c r="BB27" i="58" s="1"/>
  <c r="AA27" i="58"/>
  <c r="Y27" i="58"/>
  <c r="L27" i="58"/>
  <c r="M27" i="58"/>
  <c r="V27" i="58"/>
  <c r="AY27" i="58" s="1"/>
  <c r="U27" i="58"/>
  <c r="AB27" i="58"/>
  <c r="L19" i="58"/>
  <c r="N19" i="58"/>
  <c r="M19" i="58"/>
  <c r="AA6" i="58"/>
  <c r="V6" i="58"/>
  <c r="AY6" i="58" s="1"/>
  <c r="S6" i="58"/>
  <c r="U6" i="58"/>
  <c r="AE6" i="58" a="1"/>
  <c r="AE6" i="58" s="1"/>
  <c r="W6" i="58"/>
  <c r="AU6" i="58"/>
  <c r="P6" i="58"/>
  <c r="Z6" i="58"/>
  <c r="AZ6" i="58" s="1"/>
  <c r="AB6" i="58"/>
  <c r="Q14" i="58"/>
  <c r="BA14" i="58" s="1"/>
  <c r="AB14" i="58"/>
  <c r="S14" i="58"/>
  <c r="W14" i="58"/>
  <c r="U14" i="58"/>
  <c r="Y43" i="58"/>
  <c r="AX95" i="58"/>
  <c r="F95" i="58"/>
  <c r="G95" i="58" s="1"/>
  <c r="AX87" i="58"/>
  <c r="F87" i="58"/>
  <c r="G87" i="58" s="1"/>
  <c r="AX63" i="58"/>
  <c r="AH63" i="58"/>
  <c r="AX47" i="58"/>
  <c r="AH47" i="58"/>
  <c r="AX39" i="58"/>
  <c r="F39" i="58"/>
  <c r="G39" i="58" s="1"/>
  <c r="AX31" i="58"/>
  <c r="AH31" i="58"/>
  <c r="F31" i="58"/>
  <c r="G31" i="58" s="1"/>
  <c r="AX23" i="58"/>
  <c r="F23" i="58"/>
  <c r="G23" i="58" s="1"/>
  <c r="U23" i="58" s="1"/>
  <c r="AX15" i="58"/>
  <c r="AH15" i="58"/>
  <c r="F15" i="58"/>
  <c r="G15" i="58" s="1"/>
  <c r="AX7" i="58"/>
  <c r="F7" i="58"/>
  <c r="G7" i="58" s="1"/>
  <c r="AH7" i="58"/>
  <c r="N89" i="58"/>
  <c r="Q89" i="58"/>
  <c r="BA89" i="58" s="1"/>
  <c r="BB89" i="58" s="1"/>
  <c r="S89" i="58"/>
  <c r="M65" i="58"/>
  <c r="AG65" i="58" s="1"/>
  <c r="L65" i="58"/>
  <c r="N57" i="58"/>
  <c r="M57" i="58"/>
  <c r="L49" i="58"/>
  <c r="N49" i="58"/>
  <c r="M33" i="58"/>
  <c r="N33" i="58"/>
  <c r="L33" i="58"/>
  <c r="L26" i="58"/>
  <c r="Z26" i="58"/>
  <c r="AZ26" i="58" s="1"/>
  <c r="W26" i="58"/>
  <c r="Y26" i="58"/>
  <c r="V26" i="58"/>
  <c r="AY26" i="58" s="1"/>
  <c r="U26" i="58"/>
  <c r="L18" i="58"/>
  <c r="N18" i="58"/>
  <c r="M18" i="58"/>
  <c r="M10" i="58"/>
  <c r="AG10" i="58" s="1"/>
  <c r="Z10" i="58"/>
  <c r="AZ10" i="58" s="1"/>
  <c r="V10" i="58"/>
  <c r="AY10" i="58" s="1"/>
  <c r="U10" i="58"/>
  <c r="Y10" i="58"/>
  <c r="AB10" i="58"/>
  <c r="W10" i="58"/>
  <c r="M6" i="58"/>
  <c r="L6" i="58"/>
  <c r="AB67" i="58"/>
  <c r="R67" i="58"/>
  <c r="AA67" i="58"/>
  <c r="Q67" i="58"/>
  <c r="BA67" i="58" s="1"/>
  <c r="BB67" i="58" s="1"/>
  <c r="AS74" i="58"/>
  <c r="AF74" i="58" s="1"/>
  <c r="V74" i="58"/>
  <c r="AY74" i="58" s="1"/>
  <c r="U74" i="58"/>
  <c r="W74" i="58"/>
  <c r="R74" i="58"/>
  <c r="AX102" i="58"/>
  <c r="F102" i="58"/>
  <c r="G102" i="58" s="1"/>
  <c r="AX94" i="58"/>
  <c r="F94" i="58"/>
  <c r="G94" i="58" s="1"/>
  <c r="AE94" i="58" s="1" a="1"/>
  <c r="AE94" i="58" s="1"/>
  <c r="AD94" i="58" s="1"/>
  <c r="AC94" i="58" s="1"/>
  <c r="Q83" i="58"/>
  <c r="BA83" i="58" s="1"/>
  <c r="BB83" i="58" s="1"/>
  <c r="S83" i="58"/>
  <c r="AX61" i="58"/>
  <c r="AH61" i="58"/>
  <c r="F61" i="58"/>
  <c r="G61" i="58" s="1"/>
  <c r="AX45" i="58"/>
  <c r="AH45" i="58"/>
  <c r="F45" i="58"/>
  <c r="G45" i="58" s="1"/>
  <c r="AE45" i="58" s="1" a="1"/>
  <c r="AE45" i="58" s="1"/>
  <c r="AD45" i="58" s="1"/>
  <c r="AC45" i="58" s="1"/>
  <c r="AX21" i="58"/>
  <c r="AH21" i="58"/>
  <c r="F21" i="58"/>
  <c r="G21" i="58" s="1"/>
  <c r="S117" i="58"/>
  <c r="R117" i="58"/>
  <c r="V62" i="58"/>
  <c r="AY62" i="58" s="1"/>
  <c r="AU62" i="58"/>
  <c r="Q62" i="58"/>
  <c r="BA62" i="58" s="1"/>
  <c r="S62" i="58"/>
  <c r="U62" i="58"/>
  <c r="AB62" i="58"/>
  <c r="AA62" i="58"/>
  <c r="Z62" i="58"/>
  <c r="AZ62" i="58" s="1"/>
  <c r="AX124" i="58"/>
  <c r="F124" i="58"/>
  <c r="G124" i="58" s="1"/>
  <c r="AE124" i="58" s="1" a="1"/>
  <c r="AE124" i="58" s="1"/>
  <c r="AD124" i="58" s="1"/>
  <c r="AC124" i="58" s="1"/>
  <c r="N37" i="58"/>
  <c r="M37" i="58"/>
  <c r="Y59" i="58"/>
  <c r="P59" i="58"/>
  <c r="V65" i="58"/>
  <c r="AY65" i="58" s="1"/>
  <c r="Y65" i="58"/>
  <c r="W65" i="58"/>
  <c r="S65" i="58"/>
  <c r="U65" i="58"/>
  <c r="AB65" i="58"/>
  <c r="R65" i="58"/>
  <c r="Q65" i="58"/>
  <c r="BA65" i="58" s="1"/>
  <c r="N79" i="58"/>
  <c r="M79" i="58"/>
  <c r="AG63" i="58"/>
  <c r="AG48" i="58"/>
  <c r="F38" i="58"/>
  <c r="G38" i="58" s="1"/>
  <c r="AH60" i="58"/>
  <c r="F68" i="58"/>
  <c r="G68" i="58" s="1"/>
  <c r="F109" i="58"/>
  <c r="G109" i="58" s="1"/>
  <c r="F90" i="58"/>
  <c r="G90" i="58" s="1"/>
  <c r="AH38" i="58"/>
  <c r="AG70" i="58"/>
  <c r="F93" i="58"/>
  <c r="G93" i="58" s="1"/>
  <c r="F44" i="58"/>
  <c r="G44" i="58" s="1"/>
  <c r="AE44" i="58" s="1" a="1"/>
  <c r="AE44" i="58" s="1"/>
  <c r="AD44" i="58" s="1"/>
  <c r="AC44" i="58" s="1"/>
  <c r="F46" i="58"/>
  <c r="G46" i="58" s="1"/>
  <c r="Y46" i="58" s="1"/>
  <c r="M55" i="57"/>
  <c r="L55" i="57"/>
  <c r="BD55" i="57" s="1" a="1"/>
  <c r="BD55" i="57" s="1"/>
  <c r="N55" i="57"/>
  <c r="M23" i="57"/>
  <c r="N23" i="57"/>
  <c r="L23" i="57"/>
  <c r="BD23" i="57" s="1" a="1"/>
  <c r="BD23" i="57" s="1"/>
  <c r="M33" i="57"/>
  <c r="S33" i="57"/>
  <c r="Q33" i="57"/>
  <c r="BA33" i="57" s="1"/>
  <c r="BB33" i="57" s="1"/>
  <c r="N33" i="57"/>
  <c r="R33" i="57"/>
  <c r="P33" i="57"/>
  <c r="V33" i="57"/>
  <c r="AY33" i="57" s="1"/>
  <c r="L33" i="57"/>
  <c r="BD26" i="57" s="1" a="1"/>
  <c r="BD26" i="57" s="1"/>
  <c r="W39" i="57"/>
  <c r="U39" i="57"/>
  <c r="V39" i="57"/>
  <c r="AY39" i="57" s="1"/>
  <c r="AB39" i="57"/>
  <c r="AU39" i="57"/>
  <c r="S39" i="57"/>
  <c r="R39" i="57"/>
  <c r="AA39" i="57"/>
  <c r="Q39" i="57"/>
  <c r="BA39" i="57" s="1"/>
  <c r="Z39" i="57"/>
  <c r="AZ39" i="57" s="1"/>
  <c r="Y39" i="57"/>
  <c r="P39" i="57"/>
  <c r="R71" i="57"/>
  <c r="Q71" i="57"/>
  <c r="BA71" i="57" s="1"/>
  <c r="W71" i="57"/>
  <c r="Z71" i="57"/>
  <c r="AZ71" i="57" s="1"/>
  <c r="P71" i="57"/>
  <c r="AA71" i="57"/>
  <c r="Y71" i="57"/>
  <c r="S71" i="57"/>
  <c r="V71" i="57"/>
  <c r="AY71" i="57" s="1"/>
  <c r="AB71" i="57"/>
  <c r="U71" i="57"/>
  <c r="N104" i="57"/>
  <c r="M104" i="57"/>
  <c r="L104" i="57"/>
  <c r="BD104" i="57" s="1" a="1"/>
  <c r="BD104" i="57" s="1"/>
  <c r="N41" i="57"/>
  <c r="M41" i="57"/>
  <c r="AG41" i="57" s="1"/>
  <c r="V12" i="57"/>
  <c r="AY12" i="57" s="1"/>
  <c r="Y12" i="57"/>
  <c r="AA12" i="57"/>
  <c r="W12" i="57"/>
  <c r="L111" i="57"/>
  <c r="BD111" i="57" s="1" a="1"/>
  <c r="BD111" i="57" s="1"/>
  <c r="N111" i="57"/>
  <c r="N48" i="57"/>
  <c r="M48" i="57"/>
  <c r="AB10" i="57"/>
  <c r="S127" i="57"/>
  <c r="L116" i="57"/>
  <c r="BD117" i="57" s="1" a="1"/>
  <c r="BD117" i="57" s="1"/>
  <c r="L88" i="57"/>
  <c r="L56" i="57"/>
  <c r="N7" i="57"/>
  <c r="M7" i="57"/>
  <c r="AG7" i="57" s="1"/>
  <c r="L7" i="57"/>
  <c r="BD7" i="57" s="1" a="1"/>
  <c r="BD7" i="57" s="1"/>
  <c r="AX83" i="57"/>
  <c r="F83" i="57"/>
  <c r="G83" i="57" s="1"/>
  <c r="AE83" i="57" s="1" a="1"/>
  <c r="AE83" i="57" s="1"/>
  <c r="AD83" i="57" s="1"/>
  <c r="AC83" i="57" s="1"/>
  <c r="AG61" i="57"/>
  <c r="AH61" i="57"/>
  <c r="AX53" i="57"/>
  <c r="F53" i="57"/>
  <c r="G53" i="57" s="1"/>
  <c r="AH53" i="57"/>
  <c r="AX46" i="57"/>
  <c r="F46" i="57"/>
  <c r="G46" i="57" s="1"/>
  <c r="AX38" i="57"/>
  <c r="F38" i="57"/>
  <c r="G38" i="57" s="1"/>
  <c r="AE38" i="57" s="1" a="1"/>
  <c r="AE38" i="57" s="1"/>
  <c r="AD38" i="57" s="1"/>
  <c r="AC38" i="57" s="1"/>
  <c r="AX31" i="57"/>
  <c r="AH31" i="57"/>
  <c r="F31" i="57"/>
  <c r="G31" i="57" s="1"/>
  <c r="AX15" i="57"/>
  <c r="AH15" i="57"/>
  <c r="F15" i="57"/>
  <c r="G15" i="57" s="1"/>
  <c r="AB118" i="57"/>
  <c r="N118" i="57"/>
  <c r="U102" i="57"/>
  <c r="V102" i="57"/>
  <c r="AY102" i="57" s="1"/>
  <c r="AA102" i="57"/>
  <c r="R94" i="57"/>
  <c r="Q94" i="57"/>
  <c r="BA94" i="57" s="1"/>
  <c r="BB94" i="57" s="1"/>
  <c r="V94" i="57"/>
  <c r="AY94" i="57" s="1"/>
  <c r="N86" i="57"/>
  <c r="M86" i="57"/>
  <c r="L86" i="57"/>
  <c r="BD89" i="57" s="1" a="1"/>
  <c r="BD89" i="57" s="1"/>
  <c r="N79" i="57"/>
  <c r="R79" i="57"/>
  <c r="S79" i="57"/>
  <c r="M71" i="57"/>
  <c r="L71" i="57"/>
  <c r="BD70" i="57" s="1" a="1"/>
  <c r="BD70" i="57" s="1"/>
  <c r="N71" i="57"/>
  <c r="P63" i="57"/>
  <c r="S63" i="57"/>
  <c r="R63" i="57"/>
  <c r="Q63" i="57"/>
  <c r="BA63" i="57" s="1"/>
  <c r="BB63" i="57" s="1"/>
  <c r="V63" i="57"/>
  <c r="AY63" i="57" s="1"/>
  <c r="M63" i="57"/>
  <c r="M31" i="57"/>
  <c r="L31" i="57"/>
  <c r="BD31" i="57" s="1" a="1"/>
  <c r="BD31" i="57" s="1"/>
  <c r="L15" i="57"/>
  <c r="BD15" i="57" s="1" a="1"/>
  <c r="BD15" i="57" s="1"/>
  <c r="M15" i="57"/>
  <c r="N15" i="57"/>
  <c r="M17" i="57"/>
  <c r="N17" i="57"/>
  <c r="S17" i="57"/>
  <c r="U78" i="57"/>
  <c r="AE78" i="57" a="1"/>
  <c r="AE78" i="57" s="1"/>
  <c r="Q78" i="57"/>
  <c r="BA78" i="57" s="1"/>
  <c r="BB78" i="57" s="1"/>
  <c r="Y78" i="57"/>
  <c r="V78" i="57"/>
  <c r="AY78" i="57" s="1"/>
  <c r="S78" i="57"/>
  <c r="AB78" i="57"/>
  <c r="AX69" i="57"/>
  <c r="AG69" i="57"/>
  <c r="AB87" i="57"/>
  <c r="M87" i="57"/>
  <c r="N87" i="57"/>
  <c r="L87" i="57"/>
  <c r="BD87" i="57" s="1" a="1"/>
  <c r="BD87" i="57" s="1"/>
  <c r="Y87" i="57"/>
  <c r="Z87" i="57"/>
  <c r="AZ87" i="57" s="1"/>
  <c r="V9" i="57"/>
  <c r="AY9" i="57" s="1"/>
  <c r="BB9" i="57" s="1"/>
  <c r="R127" i="57"/>
  <c r="R17" i="57"/>
  <c r="AU10" i="57"/>
  <c r="V2" i="57"/>
  <c r="AY2" i="57" s="1"/>
  <c r="R12" i="57"/>
  <c r="AA42" i="57"/>
  <c r="L119" i="57"/>
  <c r="BD119" i="57" s="1" a="1"/>
  <c r="BD119" i="57" s="1"/>
  <c r="M116" i="57"/>
  <c r="AB102" i="57"/>
  <c r="F47" i="57"/>
  <c r="G47" i="57" s="1"/>
  <c r="Q49" i="57"/>
  <c r="BA49" i="57" s="1"/>
  <c r="BB49" i="57" s="1"/>
  <c r="V49" i="57"/>
  <c r="AY49" i="57" s="1"/>
  <c r="S75" i="57"/>
  <c r="AE75" i="57" a="1"/>
  <c r="AE75" i="57" s="1"/>
  <c r="P75" i="57"/>
  <c r="N63" i="57"/>
  <c r="W78" i="57"/>
  <c r="L47" i="57"/>
  <c r="BD47" i="57" s="1" a="1"/>
  <c r="BD47" i="57" s="1"/>
  <c r="R64" i="57"/>
  <c r="N56" i="57"/>
  <c r="L48" i="57"/>
  <c r="BD48" i="57" s="1" a="1"/>
  <c r="BD48" i="57" s="1"/>
  <c r="N31" i="57"/>
  <c r="L9" i="57"/>
  <c r="BD2" i="57" s="1" a="1"/>
  <c r="BD2" i="57" s="1"/>
  <c r="N9" i="57"/>
  <c r="M9" i="57"/>
  <c r="Z9" i="57"/>
  <c r="AZ9" i="57" s="1"/>
  <c r="R49" i="57"/>
  <c r="U2" i="57"/>
  <c r="AX2" i="57"/>
  <c r="AH2" i="57"/>
  <c r="AX99" i="57"/>
  <c r="F99" i="57"/>
  <c r="G99" i="57" s="1"/>
  <c r="AX62" i="57"/>
  <c r="AH62" i="57"/>
  <c r="AX39" i="57"/>
  <c r="AH39" i="57"/>
  <c r="AA72" i="57"/>
  <c r="W72" i="57"/>
  <c r="N72" i="57"/>
  <c r="U72" i="57"/>
  <c r="M72" i="57"/>
  <c r="V72" i="57"/>
  <c r="AY72" i="57" s="1"/>
  <c r="M16" i="57"/>
  <c r="N16" i="57"/>
  <c r="L16" i="57"/>
  <c r="BD16" i="57" s="1" a="1"/>
  <c r="BD16" i="57" s="1"/>
  <c r="S49" i="57"/>
  <c r="AE42" i="57" a="1"/>
  <c r="AE42" i="57" s="1"/>
  <c r="S110" i="57"/>
  <c r="Y9" i="57"/>
  <c r="U9" i="57"/>
  <c r="Q79" i="57"/>
  <c r="BA79" i="57" s="1"/>
  <c r="BB79" i="57" s="1"/>
  <c r="P17" i="57"/>
  <c r="Y10" i="57"/>
  <c r="Y2" i="57"/>
  <c r="U12" i="57"/>
  <c r="Q42" i="57"/>
  <c r="BA42" i="57" s="1"/>
  <c r="N119" i="57"/>
  <c r="AA113" i="57"/>
  <c r="Q113" i="57"/>
  <c r="BA113" i="57" s="1"/>
  <c r="BB113" i="57" s="1"/>
  <c r="AE113" i="57" a="1"/>
  <c r="AE113" i="57" s="1"/>
  <c r="P113" i="57"/>
  <c r="AH47" i="57"/>
  <c r="F92" i="57"/>
  <c r="G92" i="57" s="1"/>
  <c r="L49" i="57"/>
  <c r="BD42" i="57" s="1" a="1"/>
  <c r="BD42" i="57" s="1"/>
  <c r="Z78" i="57"/>
  <c r="AZ78" i="57" s="1"/>
  <c r="V40" i="57"/>
  <c r="AY40" i="57" s="1"/>
  <c r="F16" i="57"/>
  <c r="G16" i="57" s="1"/>
  <c r="S64" i="57"/>
  <c r="Q64" i="57"/>
  <c r="BA64" i="57" s="1"/>
  <c r="BB64" i="57" s="1"/>
  <c r="Z64" i="57"/>
  <c r="AZ64" i="57" s="1"/>
  <c r="AB64" i="57"/>
  <c r="P64" i="57"/>
  <c r="AA64" i="57"/>
  <c r="Y64" i="57"/>
  <c r="N80" i="57"/>
  <c r="M80" i="57"/>
  <c r="L80" i="57"/>
  <c r="BD80" i="57" s="1" a="1"/>
  <c r="BD80" i="57" s="1"/>
  <c r="M57" i="57"/>
  <c r="AG57" i="57" s="1"/>
  <c r="Y57" i="57"/>
  <c r="W57" i="57"/>
  <c r="U57" i="57"/>
  <c r="AB57" i="57"/>
  <c r="V57" i="57"/>
  <c r="AY57" i="57" s="1"/>
  <c r="AA57" i="57"/>
  <c r="N57" i="57"/>
  <c r="L57" i="57"/>
  <c r="BD50" i="57" s="1" a="1"/>
  <c r="BD50" i="57" s="1"/>
  <c r="N25" i="57"/>
  <c r="M25" i="57"/>
  <c r="L25" i="57"/>
  <c r="BD18" i="57" s="1" a="1"/>
  <c r="BD18" i="57" s="1"/>
  <c r="AA9" i="57"/>
  <c r="M73" i="57"/>
  <c r="AX77" i="57"/>
  <c r="F77" i="57"/>
  <c r="G77" i="57" s="1"/>
  <c r="AX54" i="57"/>
  <c r="F54" i="57"/>
  <c r="G54" i="57" s="1"/>
  <c r="AH54" i="57"/>
  <c r="N32" i="57"/>
  <c r="L32" i="57"/>
  <c r="U87" i="57"/>
  <c r="R110" i="57"/>
  <c r="V79" i="57"/>
  <c r="AY79" i="57" s="1"/>
  <c r="V127" i="57"/>
  <c r="AY127" i="57" s="1"/>
  <c r="V17" i="57"/>
  <c r="AY17" i="57" s="1"/>
  <c r="Q10" i="57"/>
  <c r="BA10" i="57" s="1"/>
  <c r="BB10" i="57" s="1"/>
  <c r="AU2" i="57"/>
  <c r="AU12" i="57"/>
  <c r="AB42" i="57"/>
  <c r="L118" i="57"/>
  <c r="BD121" i="57" s="1" a="1"/>
  <c r="BD121" i="57" s="1"/>
  <c r="M111" i="57"/>
  <c r="M65" i="57"/>
  <c r="L65" i="57"/>
  <c r="BD58" i="57" s="1" a="1"/>
  <c r="BD58" i="57" s="1"/>
  <c r="N49" i="57"/>
  <c r="AA78" i="57"/>
  <c r="V64" i="57"/>
  <c r="AY64" i="57" s="1"/>
  <c r="AH16" i="57"/>
  <c r="M24" i="57"/>
  <c r="AG24" i="57" s="1"/>
  <c r="Z26" i="57"/>
  <c r="AZ26" i="57" s="1"/>
  <c r="AU26" i="57"/>
  <c r="AV35" i="57" s="1"/>
  <c r="Y26" i="57"/>
  <c r="P26" i="57"/>
  <c r="N35" i="57"/>
  <c r="AB35" i="57"/>
  <c r="AS82" i="57"/>
  <c r="AF82" i="57" s="1"/>
  <c r="L96" i="57"/>
  <c r="BD96" i="57" s="1" a="1"/>
  <c r="BD96" i="57" s="1"/>
  <c r="N96" i="57"/>
  <c r="M96" i="57"/>
  <c r="N73" i="57"/>
  <c r="AA73" i="57"/>
  <c r="Z73" i="57"/>
  <c r="AZ73" i="57" s="1"/>
  <c r="L73" i="57"/>
  <c r="L2" i="57"/>
  <c r="BD4" i="57" s="1" a="1"/>
  <c r="BD4" i="57" s="1"/>
  <c r="N2" i="57"/>
  <c r="M2" i="57"/>
  <c r="AG2" i="57" s="1"/>
  <c r="L41" i="57"/>
  <c r="AA7" i="57"/>
  <c r="V7" i="57"/>
  <c r="AY7" i="57" s="1"/>
  <c r="AU7" i="57"/>
  <c r="AV17" i="57" s="1"/>
  <c r="AB7" i="57"/>
  <c r="Q7" i="57"/>
  <c r="BA7" i="57" s="1"/>
  <c r="R7" i="57"/>
  <c r="S7" i="57"/>
  <c r="Z7" i="57"/>
  <c r="AZ7" i="57" s="1"/>
  <c r="BB7" i="57" s="1"/>
  <c r="P7" i="57"/>
  <c r="AX24" i="57"/>
  <c r="F24" i="57"/>
  <c r="G24" i="57" s="1"/>
  <c r="AX8" i="57"/>
  <c r="F8" i="57"/>
  <c r="G8" i="57" s="1"/>
  <c r="N8" i="57"/>
  <c r="L8" i="57"/>
  <c r="BD8" i="57" s="1" a="1"/>
  <c r="BD8" i="57" s="1"/>
  <c r="Q127" i="57"/>
  <c r="BA127" i="57" s="1"/>
  <c r="BB127" i="57" s="1"/>
  <c r="S2" i="57"/>
  <c r="S12" i="57"/>
  <c r="W87" i="57"/>
  <c r="W9" i="57"/>
  <c r="P10" i="57"/>
  <c r="AE12" i="57" a="1"/>
  <c r="AE12" i="57" s="1"/>
  <c r="M127" i="57"/>
  <c r="M118" i="57"/>
  <c r="M95" i="57"/>
  <c r="L79" i="57"/>
  <c r="BD79" i="57" s="1" a="1"/>
  <c r="BD79" i="57" s="1"/>
  <c r="N65" i="57"/>
  <c r="M47" i="57"/>
  <c r="R48" i="57"/>
  <c r="Y72" i="57"/>
  <c r="L24" i="57"/>
  <c r="BD24" i="57" s="1" a="1"/>
  <c r="BD24" i="57" s="1"/>
  <c r="L17" i="57"/>
  <c r="BD10" i="57" s="1" a="1"/>
  <c r="BD10" i="57" s="1"/>
  <c r="AH38" i="57"/>
  <c r="AB2" i="57"/>
  <c r="Q2" i="57"/>
  <c r="BA2" i="57" s="1"/>
  <c r="R2" i="57"/>
  <c r="P2" i="57"/>
  <c r="Z2" i="57"/>
  <c r="AZ2" i="57" s="1"/>
  <c r="N114" i="57"/>
  <c r="L114" i="57"/>
  <c r="BD116" i="57" s="1" a="1"/>
  <c r="BD116" i="57" s="1"/>
  <c r="M88" i="57"/>
  <c r="Q17" i="57"/>
  <c r="BA17" i="57" s="1"/>
  <c r="BB17" i="57" s="1"/>
  <c r="N88" i="57"/>
  <c r="Y42" i="57"/>
  <c r="S42" i="57"/>
  <c r="W42" i="57"/>
  <c r="P42" i="57"/>
  <c r="U42" i="57"/>
  <c r="W10" i="57"/>
  <c r="AE10" i="57" a="1"/>
  <c r="AE10" i="57" s="1"/>
  <c r="S10" i="57"/>
  <c r="Z10" i="57"/>
  <c r="AZ10" i="57" s="1"/>
  <c r="Y40" i="57"/>
  <c r="AB40" i="57"/>
  <c r="AB12" i="57"/>
  <c r="AG62" i="57"/>
  <c r="P49" i="57"/>
  <c r="P110" i="57"/>
  <c r="U73" i="57"/>
  <c r="R10" i="57"/>
  <c r="P12" i="57"/>
  <c r="AU42" i="57"/>
  <c r="N127" i="57"/>
  <c r="N95" i="57"/>
  <c r="F91" i="57"/>
  <c r="G91" i="57" s="1"/>
  <c r="F76" i="57"/>
  <c r="G76" i="57" s="1"/>
  <c r="L40" i="57"/>
  <c r="BD40" i="57" s="1" a="1"/>
  <c r="BD40" i="57" s="1"/>
  <c r="Z72" i="57"/>
  <c r="AZ72" i="57" s="1"/>
  <c r="V48" i="57"/>
  <c r="AY48" i="57" s="1"/>
  <c r="M8" i="57"/>
  <c r="AG8" i="57" s="1"/>
  <c r="W40" i="57"/>
  <c r="S48" i="57"/>
  <c r="N21" i="57"/>
  <c r="M21" i="57"/>
  <c r="AA48" i="57"/>
  <c r="Z48" i="57"/>
  <c r="AZ48" i="57" s="1"/>
  <c r="Y48" i="57"/>
  <c r="AB48" i="57"/>
  <c r="Q48" i="57"/>
  <c r="BA48" i="57" s="1"/>
  <c r="BB48" i="57" s="1"/>
  <c r="P48" i="57"/>
  <c r="W48" i="57"/>
  <c r="N52" i="57"/>
  <c r="M52" i="57"/>
  <c r="L52" i="57"/>
  <c r="BD53" i="57" s="1" a="1"/>
  <c r="BD53" i="57" s="1"/>
  <c r="S97" i="57"/>
  <c r="AX67" i="57"/>
  <c r="AG67" i="57"/>
  <c r="AX60" i="57"/>
  <c r="AH60" i="57"/>
  <c r="F60" i="57"/>
  <c r="G60" i="57" s="1"/>
  <c r="AX52" i="57"/>
  <c r="F52" i="57"/>
  <c r="G52" i="57" s="1"/>
  <c r="AX45" i="57"/>
  <c r="F45" i="57"/>
  <c r="G45" i="57" s="1"/>
  <c r="AX37" i="57"/>
  <c r="F37" i="57"/>
  <c r="G37" i="57" s="1"/>
  <c r="AE37" i="57" s="1" a="1"/>
  <c r="AE37" i="57" s="1"/>
  <c r="AD37" i="57" s="1"/>
  <c r="AC37" i="57" s="1"/>
  <c r="AX30" i="57"/>
  <c r="F30" i="57"/>
  <c r="G30" i="57" s="1"/>
  <c r="AH30" i="57"/>
  <c r="AX22" i="57"/>
  <c r="F22" i="57"/>
  <c r="G22" i="57" s="1"/>
  <c r="AX14" i="57"/>
  <c r="AH14" i="57"/>
  <c r="F14" i="57"/>
  <c r="G14" i="57" s="1"/>
  <c r="AX6" i="57"/>
  <c r="F6" i="57"/>
  <c r="G6" i="57" s="1"/>
  <c r="N101" i="57"/>
  <c r="L101" i="57"/>
  <c r="L85" i="57"/>
  <c r="BD83" i="57" s="1" a="1"/>
  <c r="BD83" i="57" s="1"/>
  <c r="M85" i="57"/>
  <c r="AA127" i="57"/>
  <c r="Y127" i="57"/>
  <c r="AB127" i="57"/>
  <c r="AA40" i="57"/>
  <c r="Z40" i="57"/>
  <c r="AZ40" i="57" s="1"/>
  <c r="AU40" i="57"/>
  <c r="Y94" i="57"/>
  <c r="AE94" i="57" a="1"/>
  <c r="AE94" i="57" s="1"/>
  <c r="N19" i="57"/>
  <c r="M19" i="57"/>
  <c r="Z28" i="57"/>
  <c r="AZ28" i="57" s="1"/>
  <c r="U28" i="57"/>
  <c r="AU28" i="57"/>
  <c r="AB28" i="57"/>
  <c r="F67" i="57"/>
  <c r="G67" i="57" s="1"/>
  <c r="S118" i="57"/>
  <c r="N6" i="57"/>
  <c r="F51" i="57"/>
  <c r="G51" i="57" s="1"/>
  <c r="AH56" i="57"/>
  <c r="AH64" i="57"/>
  <c r="F86" i="57"/>
  <c r="G86" i="57" s="1"/>
  <c r="AE86" i="57" s="1" a="1"/>
  <c r="AE86" i="57" s="1"/>
  <c r="AD86" i="57" s="1"/>
  <c r="AC86" i="57" s="1"/>
  <c r="AH21" i="57"/>
  <c r="F5" i="57"/>
  <c r="G5" i="57" s="1"/>
  <c r="F13" i="57"/>
  <c r="G13" i="57" s="1"/>
  <c r="Q13" i="57" s="1"/>
  <c r="BA13" i="57" s="1"/>
  <c r="BB13" i="57" s="1"/>
  <c r="F21" i="57"/>
  <c r="G21" i="57" s="1"/>
  <c r="AA21" i="57" s="1"/>
  <c r="N13" i="56"/>
  <c r="L13" i="56"/>
  <c r="M13" i="56"/>
  <c r="S4" i="56"/>
  <c r="P4" i="56"/>
  <c r="V4" i="56"/>
  <c r="AY4" i="56" s="1"/>
  <c r="N4" i="56"/>
  <c r="R4" i="56"/>
  <c r="L4" i="56"/>
  <c r="M4" i="56"/>
  <c r="Q4" i="56"/>
  <c r="BA4" i="56" s="1"/>
  <c r="L80" i="56"/>
  <c r="M80" i="56"/>
  <c r="N80" i="56"/>
  <c r="N59" i="56"/>
  <c r="M59" i="56"/>
  <c r="AG59" i="56" s="1"/>
  <c r="Y59" i="56"/>
  <c r="N61" i="56"/>
  <c r="M61" i="56"/>
  <c r="AG61" i="56" s="1"/>
  <c r="L61" i="56"/>
  <c r="Z15" i="56"/>
  <c r="AZ15" i="56" s="1"/>
  <c r="Y15" i="56"/>
  <c r="V15" i="56"/>
  <c r="AY15" i="56" s="1"/>
  <c r="AU15" i="56"/>
  <c r="U15" i="56"/>
  <c r="S15" i="56"/>
  <c r="W15" i="56"/>
  <c r="R15" i="56"/>
  <c r="AA15" i="56"/>
  <c r="AB15" i="56"/>
  <c r="Q15" i="56"/>
  <c r="BA15" i="56" s="1"/>
  <c r="P15" i="56"/>
  <c r="AA107" i="56"/>
  <c r="U107" i="56"/>
  <c r="V107" i="56"/>
  <c r="AY107" i="56" s="1"/>
  <c r="AB107" i="56"/>
  <c r="S107" i="56"/>
  <c r="P107" i="56"/>
  <c r="R107" i="56"/>
  <c r="Q107" i="56"/>
  <c r="BA107" i="56" s="1"/>
  <c r="W107" i="56"/>
  <c r="Y107" i="56"/>
  <c r="Z107" i="56"/>
  <c r="AZ107" i="56" s="1"/>
  <c r="AS107" i="56"/>
  <c r="AF107" i="56" s="1"/>
  <c r="M37" i="56"/>
  <c r="L37" i="56"/>
  <c r="M44" i="56"/>
  <c r="AG44" i="56" s="1"/>
  <c r="L44" i="56"/>
  <c r="N101" i="56"/>
  <c r="M101" i="56"/>
  <c r="L112" i="56"/>
  <c r="N112" i="56"/>
  <c r="N104" i="56"/>
  <c r="L104" i="56"/>
  <c r="M96" i="56"/>
  <c r="L96" i="56"/>
  <c r="N88" i="56"/>
  <c r="L88" i="56"/>
  <c r="M88" i="56"/>
  <c r="N51" i="56"/>
  <c r="M51" i="56"/>
  <c r="L43" i="56"/>
  <c r="N43" i="56"/>
  <c r="M43" i="56"/>
  <c r="AG43" i="56" s="1"/>
  <c r="L19" i="56"/>
  <c r="M19" i="56"/>
  <c r="N19" i="56"/>
  <c r="S53" i="56"/>
  <c r="AB97" i="56"/>
  <c r="L89" i="56"/>
  <c r="N89" i="56"/>
  <c r="M89" i="56"/>
  <c r="V73" i="56"/>
  <c r="AY73" i="56" s="1"/>
  <c r="AA124" i="56"/>
  <c r="U90" i="56"/>
  <c r="AA90" i="56"/>
  <c r="Y45" i="56"/>
  <c r="S51" i="56"/>
  <c r="Q89" i="56"/>
  <c r="BA89" i="56" s="1"/>
  <c r="BB89" i="56" s="1"/>
  <c r="R89" i="56"/>
  <c r="U43" i="56"/>
  <c r="Y53" i="56"/>
  <c r="W53" i="56"/>
  <c r="R124" i="56"/>
  <c r="U97" i="56"/>
  <c r="M108" i="56"/>
  <c r="M124" i="56"/>
  <c r="L90" i="56"/>
  <c r="L66" i="56"/>
  <c r="R52" i="56"/>
  <c r="N37" i="56"/>
  <c r="M3" i="56"/>
  <c r="L122" i="56"/>
  <c r="Y12" i="56"/>
  <c r="Z12" i="56"/>
  <c r="AZ12" i="56" s="1"/>
  <c r="BB12" i="56" s="1"/>
  <c r="Q12" i="56"/>
  <c r="BA12" i="56" s="1"/>
  <c r="U12" i="56"/>
  <c r="P12" i="56"/>
  <c r="AB12" i="56"/>
  <c r="AA12" i="56"/>
  <c r="R12" i="56"/>
  <c r="S12" i="56"/>
  <c r="M68" i="56"/>
  <c r="L68" i="56"/>
  <c r="N68" i="56"/>
  <c r="U80" i="56"/>
  <c r="Q80" i="56"/>
  <c r="BA80" i="56" s="1"/>
  <c r="Y80" i="56"/>
  <c r="V80" i="56"/>
  <c r="AY80" i="56" s="1"/>
  <c r="P80" i="56"/>
  <c r="AB80" i="56"/>
  <c r="Z80" i="56"/>
  <c r="AZ80" i="56" s="1"/>
  <c r="R80" i="56"/>
  <c r="AA80" i="56"/>
  <c r="W80" i="56"/>
  <c r="N84" i="56"/>
  <c r="L84" i="56"/>
  <c r="M84" i="56"/>
  <c r="AX79" i="56"/>
  <c r="F79" i="56"/>
  <c r="G79" i="56" s="1"/>
  <c r="AX63" i="56"/>
  <c r="AH63" i="56"/>
  <c r="AX47" i="56"/>
  <c r="F47" i="56"/>
  <c r="G47" i="56" s="1"/>
  <c r="AH47" i="56"/>
  <c r="AX39" i="56"/>
  <c r="F39" i="56"/>
  <c r="G39" i="56" s="1"/>
  <c r="AH39" i="56"/>
  <c r="N87" i="56"/>
  <c r="M87" i="56"/>
  <c r="L87" i="56"/>
  <c r="M79" i="56"/>
  <c r="N79" i="56"/>
  <c r="N72" i="56"/>
  <c r="M72" i="56"/>
  <c r="N65" i="56"/>
  <c r="M65" i="56"/>
  <c r="AG65" i="56" s="1"/>
  <c r="L65" i="56"/>
  <c r="N53" i="56"/>
  <c r="L53" i="56"/>
  <c r="M53" i="56"/>
  <c r="S21" i="56"/>
  <c r="AA97" i="56"/>
  <c r="Z93" i="56"/>
  <c r="AZ93" i="56" s="1"/>
  <c r="R93" i="56"/>
  <c r="U93" i="56"/>
  <c r="Q93" i="56"/>
  <c r="BA93" i="56" s="1"/>
  <c r="Y93" i="56"/>
  <c r="P93" i="56"/>
  <c r="W93" i="56"/>
  <c r="AA93" i="56"/>
  <c r="M97" i="56"/>
  <c r="L97" i="56"/>
  <c r="L52" i="56"/>
  <c r="S52" i="56"/>
  <c r="P52" i="56"/>
  <c r="M52" i="56"/>
  <c r="V52" i="56"/>
  <c r="AY52" i="56" s="1"/>
  <c r="S76" i="56"/>
  <c r="S73" i="56"/>
  <c r="R90" i="56"/>
  <c r="AA45" i="56"/>
  <c r="V89" i="56"/>
  <c r="AY89" i="56" s="1"/>
  <c r="AB89" i="56"/>
  <c r="AA81" i="56"/>
  <c r="V43" i="56"/>
  <c r="AY43" i="56" s="1"/>
  <c r="AA53" i="56"/>
  <c r="R53" i="56"/>
  <c r="U108" i="56"/>
  <c r="Q21" i="56"/>
  <c r="BA21" i="56" s="1"/>
  <c r="U124" i="56"/>
  <c r="L99" i="56"/>
  <c r="M66" i="56"/>
  <c r="N45" i="56"/>
  <c r="N3" i="56"/>
  <c r="U30" i="56"/>
  <c r="W22" i="56"/>
  <c r="AU22" i="56"/>
  <c r="V22" i="56"/>
  <c r="AY22" i="56" s="1"/>
  <c r="AA22" i="56"/>
  <c r="Z22" i="56"/>
  <c r="AZ22" i="56" s="1"/>
  <c r="U22" i="56"/>
  <c r="S22" i="56"/>
  <c r="M31" i="56"/>
  <c r="AG31" i="56" s="1"/>
  <c r="N31" i="56"/>
  <c r="L31" i="56"/>
  <c r="Q33" i="56"/>
  <c r="BA33" i="56" s="1"/>
  <c r="AU33" i="56"/>
  <c r="AV85" i="56" s="1"/>
  <c r="P33" i="56"/>
  <c r="AA33" i="56"/>
  <c r="R33" i="56"/>
  <c r="Y33" i="56"/>
  <c r="Z33" i="56"/>
  <c r="AZ33" i="56" s="1"/>
  <c r="AB33" i="56"/>
  <c r="S33" i="56"/>
  <c r="W33" i="56"/>
  <c r="V33" i="56"/>
  <c r="AY33" i="56" s="1"/>
  <c r="BB33" i="56" s="1"/>
  <c r="AX118" i="56"/>
  <c r="F118" i="56"/>
  <c r="G118" i="56" s="1"/>
  <c r="AX94" i="56"/>
  <c r="F94" i="56"/>
  <c r="G94" i="56" s="1"/>
  <c r="AX54" i="56"/>
  <c r="AH54" i="56"/>
  <c r="F54" i="56"/>
  <c r="G54" i="56" s="1"/>
  <c r="W54" i="56" s="1"/>
  <c r="AX46" i="56"/>
  <c r="BB46" i="56" s="1"/>
  <c r="AH46" i="56"/>
  <c r="AX38" i="56"/>
  <c r="F38" i="56"/>
  <c r="G38" i="56" s="1"/>
  <c r="AX14" i="56"/>
  <c r="AH14" i="56"/>
  <c r="AX6" i="56"/>
  <c r="F6" i="56"/>
  <c r="G6" i="56" s="1"/>
  <c r="AH6" i="56"/>
  <c r="M110" i="56"/>
  <c r="L110" i="56"/>
  <c r="N102" i="56"/>
  <c r="M102" i="56"/>
  <c r="M49" i="56"/>
  <c r="L49" i="56"/>
  <c r="P36" i="56"/>
  <c r="S36" i="56"/>
  <c r="AU36" i="56"/>
  <c r="Z36" i="56"/>
  <c r="AZ36" i="56" s="1"/>
  <c r="Y36" i="56"/>
  <c r="W36" i="56"/>
  <c r="AE36" i="56" a="1"/>
  <c r="AE36" i="56" s="1"/>
  <c r="R36" i="56"/>
  <c r="V36" i="56"/>
  <c r="AY36" i="56" s="1"/>
  <c r="U36" i="56"/>
  <c r="AS97" i="56"/>
  <c r="AF97" i="56" s="1"/>
  <c r="V97" i="56"/>
  <c r="AY97" i="56" s="1"/>
  <c r="R97" i="56"/>
  <c r="M29" i="56"/>
  <c r="L29" i="56"/>
  <c r="W90" i="56"/>
  <c r="L60" i="56"/>
  <c r="AA60" i="56"/>
  <c r="W60" i="56"/>
  <c r="U60" i="56"/>
  <c r="W45" i="56"/>
  <c r="U89" i="56"/>
  <c r="AS90" i="56"/>
  <c r="AF90" i="56" s="1"/>
  <c r="AB90" i="56"/>
  <c r="AB45" i="56"/>
  <c r="Z89" i="56"/>
  <c r="AZ89" i="56" s="1"/>
  <c r="S89" i="56"/>
  <c r="AB81" i="56"/>
  <c r="U81" i="56"/>
  <c r="AB43" i="56"/>
  <c r="Z43" i="56"/>
  <c r="AZ43" i="56" s="1"/>
  <c r="AU53" i="56"/>
  <c r="AB53" i="56"/>
  <c r="V37" i="56"/>
  <c r="AY37" i="56" s="1"/>
  <c r="P119" i="56"/>
  <c r="R67" i="56"/>
  <c r="R21" i="56"/>
  <c r="P97" i="56"/>
  <c r="N108" i="56"/>
  <c r="V93" i="56"/>
  <c r="AY93" i="56" s="1"/>
  <c r="BB93" i="56" s="1"/>
  <c r="AB60" i="56"/>
  <c r="N44" i="56"/>
  <c r="Q36" i="56"/>
  <c r="BA36" i="56" s="1"/>
  <c r="BB36" i="56" s="1"/>
  <c r="P20" i="56"/>
  <c r="AB20" i="56"/>
  <c r="AE20" i="56" a="1"/>
  <c r="AE20" i="56" s="1"/>
  <c r="R20" i="56"/>
  <c r="AU20" i="56"/>
  <c r="AV22" i="56" s="1"/>
  <c r="S20" i="56"/>
  <c r="AA20" i="56"/>
  <c r="Y20" i="56"/>
  <c r="M22" i="56"/>
  <c r="N22" i="56"/>
  <c r="W44" i="56"/>
  <c r="U44" i="56"/>
  <c r="M47" i="56"/>
  <c r="AG47" i="56" s="1"/>
  <c r="L47" i="56"/>
  <c r="AX125" i="56"/>
  <c r="F125" i="56"/>
  <c r="G125" i="56" s="1"/>
  <c r="AX109" i="56"/>
  <c r="F109" i="56"/>
  <c r="G109" i="56" s="1"/>
  <c r="AX85" i="56"/>
  <c r="F85" i="56"/>
  <c r="G85" i="56" s="1"/>
  <c r="AX69" i="56"/>
  <c r="F69" i="56"/>
  <c r="G69" i="56" s="1"/>
  <c r="AX61" i="56"/>
  <c r="AH61" i="56"/>
  <c r="F61" i="56"/>
  <c r="G61" i="56" s="1"/>
  <c r="AX29" i="56"/>
  <c r="F29" i="56"/>
  <c r="G29" i="56" s="1"/>
  <c r="U29" i="56" s="1"/>
  <c r="AH29" i="56"/>
  <c r="AX21" i="56"/>
  <c r="AH21" i="56"/>
  <c r="AX13" i="56"/>
  <c r="F13" i="56"/>
  <c r="G13" i="56" s="1"/>
  <c r="N64" i="56"/>
  <c r="L64" i="56"/>
  <c r="M64" i="56"/>
  <c r="AG64" i="56" s="1"/>
  <c r="V30" i="56"/>
  <c r="AY30" i="56" s="1"/>
  <c r="P30" i="56"/>
  <c r="Q30" i="56"/>
  <c r="BA30" i="56" s="1"/>
  <c r="W30" i="56"/>
  <c r="Y30" i="56"/>
  <c r="AU30" i="56"/>
  <c r="AA30" i="56"/>
  <c r="S30" i="56"/>
  <c r="W124" i="56"/>
  <c r="AS124" i="56"/>
  <c r="AF124" i="56" s="1"/>
  <c r="S124" i="56"/>
  <c r="N21" i="56"/>
  <c r="L21" i="56"/>
  <c r="M21" i="56"/>
  <c r="Q124" i="56"/>
  <c r="BA124" i="56" s="1"/>
  <c r="M45" i="56"/>
  <c r="AG45" i="56" s="1"/>
  <c r="L95" i="56"/>
  <c r="N95" i="56"/>
  <c r="V99" i="56"/>
  <c r="AY99" i="56" s="1"/>
  <c r="R99" i="56"/>
  <c r="Q99" i="56"/>
  <c r="BA99" i="56" s="1"/>
  <c r="BB99" i="56" s="1"/>
  <c r="P99" i="56"/>
  <c r="S99" i="56"/>
  <c r="L106" i="56"/>
  <c r="M106" i="56"/>
  <c r="N12" i="56"/>
  <c r="M12" i="56"/>
  <c r="AG12" i="56" s="1"/>
  <c r="L12" i="56"/>
  <c r="Y89" i="56"/>
  <c r="U53" i="56"/>
  <c r="S37" i="56"/>
  <c r="S67" i="56"/>
  <c r="N106" i="56"/>
  <c r="L108" i="56"/>
  <c r="L124" i="56"/>
  <c r="Q52" i="56"/>
  <c r="BA52" i="56" s="1"/>
  <c r="BB52" i="56" s="1"/>
  <c r="Y90" i="56"/>
  <c r="Z45" i="56"/>
  <c r="AZ45" i="56" s="1"/>
  <c r="AA89" i="56"/>
  <c r="Y81" i="56"/>
  <c r="W81" i="56"/>
  <c r="BB65" i="56"/>
  <c r="Z53" i="56"/>
  <c r="AZ53" i="56" s="1"/>
  <c r="V53" i="56"/>
  <c r="AY53" i="56" s="1"/>
  <c r="AA119" i="56"/>
  <c r="P21" i="56"/>
  <c r="Y124" i="56"/>
  <c r="Z97" i="56"/>
  <c r="AZ97" i="56" s="1"/>
  <c r="V124" i="56"/>
  <c r="AY124" i="56" s="1"/>
  <c r="M112" i="56"/>
  <c r="AB93" i="56"/>
  <c r="L36" i="56"/>
  <c r="AB36" i="56"/>
  <c r="M11" i="56"/>
  <c r="AG11" i="56" s="1"/>
  <c r="N29" i="56"/>
  <c r="M42" i="56"/>
  <c r="L42" i="56"/>
  <c r="N42" i="56"/>
  <c r="N75" i="56"/>
  <c r="M75" i="56"/>
  <c r="L75" i="56"/>
  <c r="L77" i="56"/>
  <c r="N77" i="56"/>
  <c r="AX116" i="56"/>
  <c r="F116" i="56"/>
  <c r="G116" i="56" s="1"/>
  <c r="L70" i="56"/>
  <c r="M70" i="56"/>
  <c r="N5" i="56"/>
  <c r="M5" i="56"/>
  <c r="L5" i="56"/>
  <c r="U45" i="56"/>
  <c r="Q37" i="56"/>
  <c r="BA37" i="56" s="1"/>
  <c r="BB37" i="56" s="1"/>
  <c r="L73" i="56"/>
  <c r="M73" i="56"/>
  <c r="N73" i="56"/>
  <c r="M20" i="56"/>
  <c r="L20" i="56"/>
  <c r="Z76" i="56"/>
  <c r="AZ76" i="56" s="1"/>
  <c r="N90" i="56"/>
  <c r="Q51" i="56"/>
  <c r="BA51" i="56" s="1"/>
  <c r="BB51" i="56" s="1"/>
  <c r="AA43" i="56"/>
  <c r="P37" i="56"/>
  <c r="Q73" i="56"/>
  <c r="BA73" i="56" s="1"/>
  <c r="BB73" i="56" s="1"/>
  <c r="P124" i="56"/>
  <c r="S97" i="56"/>
  <c r="S93" i="56"/>
  <c r="AB44" i="56"/>
  <c r="L51" i="56"/>
  <c r="Z30" i="56"/>
  <c r="AZ30" i="56" s="1"/>
  <c r="N20" i="56"/>
  <c r="N81" i="56"/>
  <c r="AA40" i="56"/>
  <c r="V40" i="56"/>
  <c r="AY40" i="56" s="1"/>
  <c r="Z40" i="56"/>
  <c r="AZ40" i="56" s="1"/>
  <c r="AU40" i="56"/>
  <c r="U40" i="56"/>
  <c r="S40" i="56"/>
  <c r="Y40" i="56"/>
  <c r="AE40" i="56" a="1"/>
  <c r="AE40" i="56" s="1"/>
  <c r="M114" i="56"/>
  <c r="L114" i="56"/>
  <c r="M62" i="56"/>
  <c r="AG62" i="56" s="1"/>
  <c r="L62" i="56"/>
  <c r="N62" i="56"/>
  <c r="M30" i="56"/>
  <c r="L30" i="56"/>
  <c r="BB32" i="56"/>
  <c r="F3" i="56"/>
  <c r="G3" i="56" s="1"/>
  <c r="F27" i="56"/>
  <c r="G27" i="56" s="1"/>
  <c r="AH32" i="56"/>
  <c r="F35" i="56"/>
  <c r="G35" i="56" s="1"/>
  <c r="Y35" i="56" s="1"/>
  <c r="AH51" i="56"/>
  <c r="F129" i="56"/>
  <c r="G129" i="56" s="1"/>
  <c r="F82" i="56"/>
  <c r="G82" i="56" s="1"/>
  <c r="F72" i="56"/>
  <c r="G72" i="56" s="1"/>
  <c r="F11" i="56"/>
  <c r="G11" i="56" s="1"/>
  <c r="F113" i="56"/>
  <c r="G113" i="56" s="1"/>
  <c r="L44" i="55"/>
  <c r="M44" i="55"/>
  <c r="Q44" i="55"/>
  <c r="BA44" i="55" s="1"/>
  <c r="BB44" i="55" s="1"/>
  <c r="R44" i="55"/>
  <c r="P44" i="55"/>
  <c r="V44" i="55"/>
  <c r="AY44" i="55" s="1"/>
  <c r="N44" i="55"/>
  <c r="S44" i="55"/>
  <c r="M11" i="55"/>
  <c r="N11" i="55"/>
  <c r="L11" i="55"/>
  <c r="L68" i="55"/>
  <c r="N68" i="55"/>
  <c r="Y68" i="55"/>
  <c r="AB68" i="55"/>
  <c r="W68" i="55"/>
  <c r="M68" i="55"/>
  <c r="AA68" i="55"/>
  <c r="AA16" i="55"/>
  <c r="P16" i="55"/>
  <c r="Z16" i="55"/>
  <c r="AZ16" i="55" s="1"/>
  <c r="Q16" i="55"/>
  <c r="BA16" i="55" s="1"/>
  <c r="Y16" i="55"/>
  <c r="AB16" i="55"/>
  <c r="AU16" i="55"/>
  <c r="U16" i="55"/>
  <c r="W16" i="55"/>
  <c r="R16" i="55"/>
  <c r="S16" i="55"/>
  <c r="AE16" i="55" a="1"/>
  <c r="AE16" i="55" s="1"/>
  <c r="V16" i="55"/>
  <c r="AY16" i="55" s="1"/>
  <c r="M13" i="55"/>
  <c r="L13" i="55"/>
  <c r="U37" i="55"/>
  <c r="AB37" i="55"/>
  <c r="S37" i="55"/>
  <c r="Z37" i="55"/>
  <c r="AZ37" i="55" s="1"/>
  <c r="AA37" i="55"/>
  <c r="M40" i="55"/>
  <c r="AG40" i="55" s="1"/>
  <c r="L40" i="55"/>
  <c r="Z100" i="55"/>
  <c r="AZ100" i="55" s="1"/>
  <c r="R100" i="55"/>
  <c r="P100" i="55"/>
  <c r="V100" i="55"/>
  <c r="AY100" i="55" s="1"/>
  <c r="Z105" i="55"/>
  <c r="AZ105" i="55" s="1"/>
  <c r="M69" i="55"/>
  <c r="N69" i="55"/>
  <c r="AA81" i="55"/>
  <c r="R117" i="55"/>
  <c r="AA21" i="55"/>
  <c r="AB54" i="55"/>
  <c r="Q50" i="55"/>
  <c r="BA50" i="55" s="1"/>
  <c r="P105" i="55"/>
  <c r="P37" i="55"/>
  <c r="AB31" i="55"/>
  <c r="AB96" i="55"/>
  <c r="W96" i="55"/>
  <c r="U40" i="55"/>
  <c r="S35" i="55"/>
  <c r="Y35" i="55"/>
  <c r="R35" i="55"/>
  <c r="Y40" i="55"/>
  <c r="AA100" i="55"/>
  <c r="Z70" i="55"/>
  <c r="AZ70" i="55" s="1"/>
  <c r="L90" i="55"/>
  <c r="N96" i="55"/>
  <c r="M96" i="55"/>
  <c r="L96" i="55"/>
  <c r="N125" i="55"/>
  <c r="M125" i="55"/>
  <c r="N107" i="55"/>
  <c r="L107" i="55"/>
  <c r="M60" i="55"/>
  <c r="M36" i="55"/>
  <c r="AG36" i="55" s="1"/>
  <c r="L36" i="55"/>
  <c r="P12" i="55"/>
  <c r="Q12" i="55"/>
  <c r="BA12" i="55" s="1"/>
  <c r="BB12" i="55" s="1"/>
  <c r="M12" i="55"/>
  <c r="R12" i="55"/>
  <c r="L12" i="55"/>
  <c r="M14" i="55"/>
  <c r="N14" i="55"/>
  <c r="L14" i="55"/>
  <c r="W107" i="55"/>
  <c r="AE107" i="55" a="1"/>
  <c r="AE107" i="55" s="1"/>
  <c r="AA107" i="55"/>
  <c r="V107" i="55"/>
  <c r="AY107" i="55" s="1"/>
  <c r="R107" i="55"/>
  <c r="Z116" i="55"/>
  <c r="AZ116" i="55" s="1"/>
  <c r="V116" i="55"/>
  <c r="AY116" i="55" s="1"/>
  <c r="BB116" i="55" s="1"/>
  <c r="P81" i="55"/>
  <c r="S117" i="55"/>
  <c r="P21" i="55"/>
  <c r="U54" i="55"/>
  <c r="V50" i="55"/>
  <c r="AY50" i="55" s="1"/>
  <c r="R105" i="55"/>
  <c r="Q37" i="55"/>
  <c r="BA37" i="55" s="1"/>
  <c r="R119" i="55"/>
  <c r="W100" i="55"/>
  <c r="Y107" i="55"/>
  <c r="R96" i="55"/>
  <c r="U88" i="55"/>
  <c r="L69" i="55"/>
  <c r="Z40" i="55"/>
  <c r="AZ40" i="55" s="1"/>
  <c r="AB100" i="55"/>
  <c r="W15" i="55"/>
  <c r="Q15" i="55"/>
  <c r="BA15" i="55" s="1"/>
  <c r="BB15" i="55" s="1"/>
  <c r="AE15" i="55" a="1"/>
  <c r="AE15" i="55" s="1"/>
  <c r="U15" i="55"/>
  <c r="N112" i="55"/>
  <c r="M112" i="55"/>
  <c r="L114" i="55"/>
  <c r="N114" i="55"/>
  <c r="L82" i="55"/>
  <c r="N82" i="55"/>
  <c r="M67" i="55"/>
  <c r="L67" i="55"/>
  <c r="N27" i="55"/>
  <c r="L27" i="55"/>
  <c r="M27" i="55"/>
  <c r="N19" i="55"/>
  <c r="M19" i="55"/>
  <c r="S75" i="55"/>
  <c r="AA75" i="55"/>
  <c r="Z75" i="55"/>
  <c r="AZ75" i="55" s="1"/>
  <c r="Y75" i="55"/>
  <c r="U75" i="55"/>
  <c r="W75" i="55"/>
  <c r="Z81" i="55"/>
  <c r="AZ81" i="55" s="1"/>
  <c r="Y100" i="55"/>
  <c r="N92" i="55"/>
  <c r="M92" i="55"/>
  <c r="R67" i="55"/>
  <c r="Q67" i="55"/>
  <c r="BA67" i="55" s="1"/>
  <c r="Q81" i="55"/>
  <c r="BA81" i="55" s="1"/>
  <c r="BB81" i="55" s="1"/>
  <c r="AS117" i="55"/>
  <c r="AF117" i="55" s="1"/>
  <c r="AB21" i="55"/>
  <c r="V54" i="55"/>
  <c r="AY54" i="55" s="1"/>
  <c r="Y105" i="55"/>
  <c r="P30" i="55"/>
  <c r="Q30" i="55"/>
  <c r="BA30" i="55" s="1"/>
  <c r="BB30" i="55" s="1"/>
  <c r="P35" i="55"/>
  <c r="W35" i="55"/>
  <c r="Y115" i="55"/>
  <c r="V37" i="55"/>
  <c r="AY37" i="55" s="1"/>
  <c r="S100" i="55"/>
  <c r="M98" i="55"/>
  <c r="P107" i="55"/>
  <c r="N40" i="55"/>
  <c r="AB4" i="55"/>
  <c r="N4" i="55"/>
  <c r="R15" i="55"/>
  <c r="AB75" i="55"/>
  <c r="AA36" i="55"/>
  <c r="L3" i="55"/>
  <c r="U100" i="55"/>
  <c r="S24" i="55"/>
  <c r="W24" i="55"/>
  <c r="Z24" i="55"/>
  <c r="AZ24" i="55" s="1"/>
  <c r="Q24" i="55"/>
  <c r="BA24" i="55" s="1"/>
  <c r="P24" i="55"/>
  <c r="V68" i="55"/>
  <c r="AY68" i="55" s="1"/>
  <c r="U68" i="55"/>
  <c r="Z68" i="55"/>
  <c r="AZ68" i="55" s="1"/>
  <c r="AX73" i="55"/>
  <c r="AG73" i="55"/>
  <c r="F73" i="55"/>
  <c r="G73" i="55" s="1"/>
  <c r="AX57" i="55"/>
  <c r="AH57" i="55"/>
  <c r="AX49" i="55"/>
  <c r="AH49" i="55"/>
  <c r="AX41" i="55"/>
  <c r="F41" i="55"/>
  <c r="G41" i="55" s="1"/>
  <c r="AA41" i="55" s="1"/>
  <c r="AH41" i="55"/>
  <c r="AX25" i="55"/>
  <c r="AH25" i="55"/>
  <c r="F25" i="55"/>
  <c r="G25" i="55" s="1"/>
  <c r="AX17" i="55"/>
  <c r="AH17" i="55"/>
  <c r="F17" i="55"/>
  <c r="G17" i="55" s="1"/>
  <c r="M105" i="55"/>
  <c r="L105" i="55"/>
  <c r="N97" i="55"/>
  <c r="L97" i="55"/>
  <c r="L66" i="55"/>
  <c r="M66" i="55"/>
  <c r="L58" i="55"/>
  <c r="N58" i="55"/>
  <c r="M50" i="55"/>
  <c r="AG50" i="55" s="1"/>
  <c r="L50" i="55"/>
  <c r="P54" i="55"/>
  <c r="Z31" i="55"/>
  <c r="AZ31" i="55" s="1"/>
  <c r="AS88" i="55"/>
  <c r="AF88" i="55" s="1"/>
  <c r="Z88" i="55"/>
  <c r="AZ88" i="55" s="1"/>
  <c r="S88" i="55"/>
  <c r="Q88" i="55"/>
  <c r="BA88" i="55" s="1"/>
  <c r="L5" i="55"/>
  <c r="N5" i="55"/>
  <c r="M5" i="55"/>
  <c r="U67" i="55"/>
  <c r="AA67" i="55"/>
  <c r="R81" i="55"/>
  <c r="V117" i="55"/>
  <c r="AY117" i="55" s="1"/>
  <c r="U117" i="55"/>
  <c r="Y21" i="55"/>
  <c r="Q21" i="55"/>
  <c r="BA21" i="55" s="1"/>
  <c r="Z54" i="55"/>
  <c r="AZ54" i="55" s="1"/>
  <c r="BB54" i="55" s="1"/>
  <c r="Y54" i="55"/>
  <c r="S105" i="55"/>
  <c r="P28" i="55"/>
  <c r="S28" i="55"/>
  <c r="AE30" i="55" a="1"/>
  <c r="AE30" i="55" s="1"/>
  <c r="AA30" i="55"/>
  <c r="Z35" i="55"/>
  <c r="AZ35" i="55" s="1"/>
  <c r="U115" i="55"/>
  <c r="W37" i="55"/>
  <c r="N129" i="55"/>
  <c r="AA116" i="55"/>
  <c r="L112" i="55"/>
  <c r="AS100" i="55"/>
  <c r="AF100" i="55" s="1"/>
  <c r="Z107" i="55"/>
  <c r="AZ107" i="55" s="1"/>
  <c r="L83" i="55"/>
  <c r="W77" i="55"/>
  <c r="S77" i="55"/>
  <c r="AA88" i="55"/>
  <c r="L60" i="55"/>
  <c r="L28" i="55"/>
  <c r="W4" i="55"/>
  <c r="AB15" i="55"/>
  <c r="Q75" i="55"/>
  <c r="BA75" i="55" s="1"/>
  <c r="BB75" i="55" s="1"/>
  <c r="M3" i="55"/>
  <c r="AG3" i="55" s="1"/>
  <c r="L129" i="55"/>
  <c r="AB88" i="55"/>
  <c r="U22" i="55"/>
  <c r="AU22" i="55"/>
  <c r="AA22" i="55"/>
  <c r="W22" i="55"/>
  <c r="L24" i="55"/>
  <c r="M24" i="55"/>
  <c r="AG24" i="55" s="1"/>
  <c r="N47" i="55"/>
  <c r="M47" i="55"/>
  <c r="AX64" i="55"/>
  <c r="AH64" i="55"/>
  <c r="F64" i="55"/>
  <c r="G64" i="55" s="1"/>
  <c r="AX48" i="55"/>
  <c r="BB48" i="55" s="1"/>
  <c r="AH48" i="55"/>
  <c r="AX16" i="55"/>
  <c r="AH16" i="55"/>
  <c r="AX8" i="55"/>
  <c r="AH8" i="55"/>
  <c r="F8" i="55"/>
  <c r="G8" i="55" s="1"/>
  <c r="W81" i="55"/>
  <c r="Z21" i="55"/>
  <c r="AZ21" i="55" s="1"/>
  <c r="Y96" i="55"/>
  <c r="AA96" i="55"/>
  <c r="U96" i="55"/>
  <c r="AE96" i="55" a="1"/>
  <c r="AE96" i="55" s="1"/>
  <c r="N120" i="55"/>
  <c r="L120" i="55"/>
  <c r="M61" i="55"/>
  <c r="L61" i="55"/>
  <c r="W67" i="55"/>
  <c r="U81" i="55"/>
  <c r="AB81" i="55"/>
  <c r="Z117" i="55"/>
  <c r="AZ117" i="55" s="1"/>
  <c r="BB117" i="55" s="1"/>
  <c r="Y117" i="55"/>
  <c r="R21" i="55"/>
  <c r="W21" i="55"/>
  <c r="AA54" i="55"/>
  <c r="S54" i="55"/>
  <c r="AS105" i="55"/>
  <c r="AF105" i="55" s="1"/>
  <c r="Q92" i="55"/>
  <c r="BA92" i="55" s="1"/>
  <c r="BB92" i="55" s="1"/>
  <c r="V28" i="55"/>
  <c r="AY28" i="55" s="1"/>
  <c r="R30" i="55"/>
  <c r="S30" i="55"/>
  <c r="AU35" i="55"/>
  <c r="AV12" i="55" s="1"/>
  <c r="Z115" i="55"/>
  <c r="AZ115" i="55" s="1"/>
  <c r="Y37" i="55"/>
  <c r="Y127" i="55"/>
  <c r="Q127" i="55"/>
  <c r="BA127" i="55" s="1"/>
  <c r="BB127" i="55" s="1"/>
  <c r="U116" i="55"/>
  <c r="N98" i="55"/>
  <c r="Q107" i="55"/>
  <c r="BA107" i="55" s="1"/>
  <c r="BB107" i="55" s="1"/>
  <c r="P88" i="55"/>
  <c r="R56" i="55"/>
  <c r="Q56" i="55"/>
  <c r="BA56" i="55" s="1"/>
  <c r="AB56" i="55"/>
  <c r="V15" i="55"/>
  <c r="AY15" i="55" s="1"/>
  <c r="R75" i="55"/>
  <c r="AB36" i="55"/>
  <c r="S12" i="55"/>
  <c r="W40" i="55"/>
  <c r="P9" i="55"/>
  <c r="V9" i="55"/>
  <c r="AY9" i="55" s="1"/>
  <c r="BB9" i="55" s="1"/>
  <c r="Y9" i="55"/>
  <c r="W9" i="55"/>
  <c r="Q97" i="55"/>
  <c r="BA97" i="55" s="1"/>
  <c r="BB97" i="55" s="1"/>
  <c r="W97" i="55"/>
  <c r="V97" i="55"/>
  <c r="AY97" i="55" s="1"/>
  <c r="S97" i="55"/>
  <c r="U97" i="55"/>
  <c r="P97" i="55"/>
  <c r="AX79" i="55"/>
  <c r="F79" i="55"/>
  <c r="G79" i="55" s="1"/>
  <c r="AX31" i="55"/>
  <c r="AH31" i="55"/>
  <c r="N126" i="55"/>
  <c r="M126" i="55"/>
  <c r="L32" i="55"/>
  <c r="M32" i="55"/>
  <c r="N100" i="55"/>
  <c r="M100" i="55"/>
  <c r="S81" i="55"/>
  <c r="W117" i="55"/>
  <c r="U21" i="55"/>
  <c r="Q54" i="55"/>
  <c r="BA54" i="55" s="1"/>
  <c r="W105" i="55"/>
  <c r="AA92" i="55"/>
  <c r="V30" i="55"/>
  <c r="AY30" i="55" s="1"/>
  <c r="Z20" i="55"/>
  <c r="AZ20" i="55" s="1"/>
  <c r="Q35" i="55"/>
  <c r="BA35" i="55" s="1"/>
  <c r="AU37" i="55"/>
  <c r="M107" i="55"/>
  <c r="Q100" i="55"/>
  <c r="BA100" i="55" s="1"/>
  <c r="AB107" i="55"/>
  <c r="W115" i="55"/>
  <c r="V115" i="55"/>
  <c r="AY115" i="55" s="1"/>
  <c r="AB115" i="55"/>
  <c r="L88" i="55"/>
  <c r="L76" i="55"/>
  <c r="R88" i="55"/>
  <c r="L52" i="55"/>
  <c r="M82" i="55"/>
  <c r="Y4" i="55"/>
  <c r="AU15" i="55"/>
  <c r="AE75" i="55" a="1"/>
  <c r="AE75" i="55" s="1"/>
  <c r="V12" i="55"/>
  <c r="AY12" i="55" s="1"/>
  <c r="Y116" i="55"/>
  <c r="AA40" i="55"/>
  <c r="N61" i="55"/>
  <c r="M6" i="55"/>
  <c r="AG6" i="55" s="1"/>
  <c r="N6" i="55"/>
  <c r="Y36" i="55"/>
  <c r="Z36" i="55"/>
  <c r="AZ36" i="55" s="1"/>
  <c r="W36" i="55"/>
  <c r="R36" i="55"/>
  <c r="U36" i="55"/>
  <c r="AU40" i="55"/>
  <c r="P40" i="55"/>
  <c r="V40" i="55"/>
  <c r="AY40" i="55" s="1"/>
  <c r="AB40" i="55"/>
  <c r="AX126" i="55"/>
  <c r="F126" i="55"/>
  <c r="G126" i="55" s="1"/>
  <c r="AX102" i="55"/>
  <c r="F102" i="55"/>
  <c r="G102" i="55" s="1"/>
  <c r="AX78" i="55"/>
  <c r="F78" i="55"/>
  <c r="G78" i="55" s="1"/>
  <c r="AG8" i="55"/>
  <c r="F5" i="55"/>
  <c r="G5" i="55" s="1"/>
  <c r="AH13" i="55"/>
  <c r="AH45" i="55"/>
  <c r="F69" i="55"/>
  <c r="G69" i="55" s="1"/>
  <c r="AG56" i="55"/>
  <c r="AG25" i="55"/>
  <c r="BB2" i="55"/>
  <c r="F76" i="55"/>
  <c r="G76" i="55" s="1"/>
  <c r="F74" i="55"/>
  <c r="G74" i="55" s="1"/>
  <c r="Y127" i="54"/>
  <c r="AA127" i="54"/>
  <c r="P127" i="54"/>
  <c r="W127" i="54"/>
  <c r="S127" i="54"/>
  <c r="V127" i="54"/>
  <c r="AY127" i="54" s="1"/>
  <c r="AS127" i="54"/>
  <c r="AF127" i="54" s="1"/>
  <c r="U127" i="54"/>
  <c r="Z127" i="54"/>
  <c r="AZ127" i="54" s="1"/>
  <c r="Q127" i="54"/>
  <c r="BA127" i="54" s="1"/>
  <c r="R127" i="54"/>
  <c r="AB127" i="54"/>
  <c r="S119" i="54"/>
  <c r="N119" i="54"/>
  <c r="R119" i="54"/>
  <c r="M119" i="54"/>
  <c r="L119" i="54"/>
  <c r="Q119" i="54"/>
  <c r="BA119" i="54" s="1"/>
  <c r="BB119" i="54" s="1"/>
  <c r="V119" i="54"/>
  <c r="AY119" i="54" s="1"/>
  <c r="P119" i="54"/>
  <c r="N112" i="54"/>
  <c r="L112" i="54"/>
  <c r="M112" i="54"/>
  <c r="V112" i="54"/>
  <c r="AY112" i="54" s="1"/>
  <c r="L92" i="54"/>
  <c r="M92" i="54"/>
  <c r="U64" i="54"/>
  <c r="W64" i="54"/>
  <c r="U86" i="54"/>
  <c r="R112" i="54"/>
  <c r="R3" i="54"/>
  <c r="Z3" i="54"/>
  <c r="AZ3" i="54" s="1"/>
  <c r="AA10" i="54"/>
  <c r="Q124" i="54"/>
  <c r="BA124" i="54" s="1"/>
  <c r="U124" i="54"/>
  <c r="P123" i="54"/>
  <c r="W92" i="54"/>
  <c r="Y92" i="54"/>
  <c r="N64" i="54"/>
  <c r="U89" i="54"/>
  <c r="AU35" i="54"/>
  <c r="AA35" i="54"/>
  <c r="V35" i="54"/>
  <c r="AY35" i="54" s="1"/>
  <c r="Z35" i="54"/>
  <c r="AZ35" i="54" s="1"/>
  <c r="S35" i="54"/>
  <c r="P35" i="54"/>
  <c r="AB35" i="54"/>
  <c r="W35" i="54"/>
  <c r="AE35" i="54" a="1"/>
  <c r="AE35" i="54" s="1"/>
  <c r="M71" i="54"/>
  <c r="N71" i="54"/>
  <c r="W115" i="54"/>
  <c r="V115" i="54"/>
  <c r="AY115" i="54" s="1"/>
  <c r="AA115" i="54"/>
  <c r="Z115" i="54"/>
  <c r="AZ115" i="54" s="1"/>
  <c r="V116" i="54"/>
  <c r="AY116" i="54" s="1"/>
  <c r="M116" i="54"/>
  <c r="L116" i="54"/>
  <c r="N53" i="54"/>
  <c r="L53" i="54"/>
  <c r="M53" i="54"/>
  <c r="M45" i="54"/>
  <c r="AG45" i="54" s="1"/>
  <c r="N45" i="54"/>
  <c r="N37" i="54"/>
  <c r="M37" i="54"/>
  <c r="N29" i="54"/>
  <c r="L29" i="54"/>
  <c r="N5" i="54"/>
  <c r="L5" i="54"/>
  <c r="AX117" i="54"/>
  <c r="F117" i="54"/>
  <c r="G117" i="54" s="1"/>
  <c r="AX93" i="54"/>
  <c r="F93" i="54"/>
  <c r="G93" i="54" s="1"/>
  <c r="AX85" i="54"/>
  <c r="F85" i="54"/>
  <c r="G85" i="54" s="1"/>
  <c r="AX77" i="54"/>
  <c r="F77" i="54"/>
  <c r="G77" i="54" s="1"/>
  <c r="AA77" i="54" s="1"/>
  <c r="W61" i="54"/>
  <c r="S61" i="54"/>
  <c r="AU61" i="54"/>
  <c r="Q61" i="54"/>
  <c r="BA61" i="54" s="1"/>
  <c r="AA61" i="54"/>
  <c r="Z61" i="54"/>
  <c r="AZ61" i="54" s="1"/>
  <c r="AX45" i="54"/>
  <c r="F45" i="54"/>
  <c r="G45" i="54" s="1"/>
  <c r="AE45" i="54" s="1" a="1"/>
  <c r="AE45" i="54" s="1"/>
  <c r="AD45" i="54" s="1"/>
  <c r="AC45" i="54" s="1"/>
  <c r="AU29" i="54"/>
  <c r="AV105" i="54" s="1"/>
  <c r="AB29" i="54"/>
  <c r="R29" i="54"/>
  <c r="W29" i="54"/>
  <c r="Q29" i="54"/>
  <c r="BA29" i="54" s="1"/>
  <c r="V29" i="54"/>
  <c r="AY29" i="54" s="1"/>
  <c r="Z29" i="54"/>
  <c r="AZ29" i="54" s="1"/>
  <c r="AX21" i="54"/>
  <c r="F21" i="54"/>
  <c r="G21" i="54" s="1"/>
  <c r="U21" i="54" s="1"/>
  <c r="AX5" i="54"/>
  <c r="F5" i="54"/>
  <c r="G5" i="54" s="1"/>
  <c r="S3" i="54"/>
  <c r="N13" i="54"/>
  <c r="L13" i="54"/>
  <c r="M23" i="54"/>
  <c r="L23" i="54"/>
  <c r="N23" i="54"/>
  <c r="S84" i="54"/>
  <c r="M35" i="54"/>
  <c r="L35" i="54"/>
  <c r="W60" i="54"/>
  <c r="Z64" i="54"/>
  <c r="AZ64" i="54" s="1"/>
  <c r="S86" i="54"/>
  <c r="P86" i="54"/>
  <c r="P3" i="54"/>
  <c r="Y3" i="54"/>
  <c r="AB124" i="54"/>
  <c r="AA123" i="54"/>
  <c r="AB107" i="54"/>
  <c r="V92" i="54"/>
  <c r="AY92" i="54" s="1"/>
  <c r="V89" i="54"/>
  <c r="AY89" i="54" s="1"/>
  <c r="N35" i="54"/>
  <c r="Z7" i="54"/>
  <c r="AZ7" i="54" s="1"/>
  <c r="Y7" i="54"/>
  <c r="S7" i="54"/>
  <c r="AU7" i="54"/>
  <c r="R7" i="54"/>
  <c r="AE7" i="54" a="1"/>
  <c r="AE7" i="54" s="1"/>
  <c r="AA7" i="54"/>
  <c r="V7" i="54"/>
  <c r="AY7" i="54" s="1"/>
  <c r="AU9" i="54"/>
  <c r="V9" i="54"/>
  <c r="AY9" i="54" s="1"/>
  <c r="R9" i="54"/>
  <c r="Z9" i="54"/>
  <c r="AZ9" i="54" s="1"/>
  <c r="AB9" i="54"/>
  <c r="AA9" i="54"/>
  <c r="P9" i="54"/>
  <c r="W9" i="54"/>
  <c r="N46" i="54"/>
  <c r="M46" i="54"/>
  <c r="AG46" i="54" s="1"/>
  <c r="S49" i="54"/>
  <c r="Y49" i="54"/>
  <c r="W49" i="54"/>
  <c r="AU49" i="54"/>
  <c r="AB49" i="54"/>
  <c r="Q49" i="54"/>
  <c r="BA49" i="54" s="1"/>
  <c r="R49" i="54"/>
  <c r="AA49" i="54"/>
  <c r="N72" i="54"/>
  <c r="L72" i="54"/>
  <c r="AS75" i="54"/>
  <c r="AF75" i="54" s="1"/>
  <c r="Q75" i="54"/>
  <c r="BA75" i="54" s="1"/>
  <c r="W75" i="54"/>
  <c r="U75" i="54"/>
  <c r="V75" i="54"/>
  <c r="AY75" i="54" s="1"/>
  <c r="AB75" i="54"/>
  <c r="P75" i="54"/>
  <c r="N58" i="54"/>
  <c r="M58" i="54"/>
  <c r="L50" i="54"/>
  <c r="M50" i="54"/>
  <c r="L42" i="54"/>
  <c r="M42" i="54"/>
  <c r="AG42" i="54" s="1"/>
  <c r="M26" i="54"/>
  <c r="AG26" i="54" s="1"/>
  <c r="N26" i="54"/>
  <c r="M18" i="54"/>
  <c r="L18" i="54"/>
  <c r="L10" i="54"/>
  <c r="N10" i="54"/>
  <c r="AX90" i="54"/>
  <c r="F90" i="54"/>
  <c r="G90" i="54" s="1"/>
  <c r="AX74" i="54"/>
  <c r="F74" i="54"/>
  <c r="G74" i="54" s="1"/>
  <c r="Q74" i="54" s="1"/>
  <c r="BA74" i="54" s="1"/>
  <c r="AA58" i="54"/>
  <c r="S58" i="54"/>
  <c r="Y58" i="54"/>
  <c r="Z58" i="54"/>
  <c r="AZ58" i="54" s="1"/>
  <c r="U58" i="54"/>
  <c r="W58" i="54"/>
  <c r="V58" i="54"/>
  <c r="AY58" i="54" s="1"/>
  <c r="AX50" i="54"/>
  <c r="AH50" i="54"/>
  <c r="AX26" i="54"/>
  <c r="F26" i="54"/>
  <c r="G26" i="54" s="1"/>
  <c r="AX18" i="54"/>
  <c r="F18" i="54"/>
  <c r="G18" i="54" s="1"/>
  <c r="AX10" i="54"/>
  <c r="AH10" i="54"/>
  <c r="M65" i="54"/>
  <c r="AG65" i="54" s="1"/>
  <c r="L65" i="54"/>
  <c r="L84" i="54"/>
  <c r="N84" i="54"/>
  <c r="Q86" i="54"/>
  <c r="BA86" i="54" s="1"/>
  <c r="BB86" i="54" s="1"/>
  <c r="Y86" i="54"/>
  <c r="AU3" i="54"/>
  <c r="Z92" i="54"/>
  <c r="AZ92" i="54" s="1"/>
  <c r="BB92" i="54" s="1"/>
  <c r="N11" i="54"/>
  <c r="Y11" i="54"/>
  <c r="Z11" i="54"/>
  <c r="AZ11" i="54" s="1"/>
  <c r="L11" i="54"/>
  <c r="V11" i="54"/>
  <c r="AY11" i="54" s="1"/>
  <c r="BB11" i="54" s="1"/>
  <c r="U11" i="54"/>
  <c r="AA11" i="54"/>
  <c r="V51" i="54"/>
  <c r="AY51" i="54" s="1"/>
  <c r="Y51" i="54"/>
  <c r="AE51" i="54" a="1"/>
  <c r="AE51" i="54" s="1"/>
  <c r="W51" i="54"/>
  <c r="S51" i="54"/>
  <c r="AB51" i="54"/>
  <c r="AU51" i="54"/>
  <c r="AA51" i="54"/>
  <c r="Z51" i="54"/>
  <c r="AZ51" i="54" s="1"/>
  <c r="N2" i="54"/>
  <c r="L2" i="54"/>
  <c r="M122" i="54"/>
  <c r="L122" i="54"/>
  <c r="M107" i="54"/>
  <c r="L107" i="54"/>
  <c r="AB65" i="54"/>
  <c r="S23" i="54"/>
  <c r="V86" i="54"/>
  <c r="AY86" i="54" s="1"/>
  <c r="Z86" i="54"/>
  <c r="AZ86" i="54" s="1"/>
  <c r="U3" i="54"/>
  <c r="AU10" i="54"/>
  <c r="W124" i="54"/>
  <c r="AS124" i="54"/>
  <c r="AF124" i="54" s="1"/>
  <c r="S99" i="54"/>
  <c r="AE84" i="54" a="1"/>
  <c r="AE84" i="54" s="1"/>
  <c r="N65" i="54"/>
  <c r="N114" i="54"/>
  <c r="S107" i="54"/>
  <c r="R107" i="54"/>
  <c r="Z107" i="54"/>
  <c r="AZ107" i="54" s="1"/>
  <c r="Y109" i="54"/>
  <c r="R109" i="54"/>
  <c r="AS109" i="54"/>
  <c r="AF109" i="54" s="1"/>
  <c r="M97" i="54"/>
  <c r="L97" i="54"/>
  <c r="M89" i="54"/>
  <c r="N89" i="54"/>
  <c r="N81" i="54"/>
  <c r="L81" i="54"/>
  <c r="M73" i="54"/>
  <c r="L73" i="54"/>
  <c r="N73" i="54"/>
  <c r="M17" i="54"/>
  <c r="AG17" i="54" s="1"/>
  <c r="L17" i="54"/>
  <c r="U65" i="54"/>
  <c r="AA65" i="54"/>
  <c r="W86" i="54"/>
  <c r="V3" i="54"/>
  <c r="AY3" i="54" s="1"/>
  <c r="N92" i="54"/>
  <c r="AA70" i="54"/>
  <c r="W70" i="54"/>
  <c r="M87" i="54"/>
  <c r="N87" i="54"/>
  <c r="L87" i="54"/>
  <c r="Q89" i="54"/>
  <c r="BA89" i="54" s="1"/>
  <c r="BB89" i="54" s="1"/>
  <c r="P89" i="54"/>
  <c r="AA89" i="54"/>
  <c r="AE89" i="54" a="1"/>
  <c r="AE89" i="54" s="1"/>
  <c r="W89" i="54"/>
  <c r="S89" i="54"/>
  <c r="Y89" i="54"/>
  <c r="U123" i="54"/>
  <c r="V123" i="54"/>
  <c r="AY123" i="54" s="1"/>
  <c r="AS123" i="54"/>
  <c r="AF123" i="54" s="1"/>
  <c r="L104" i="54"/>
  <c r="M104" i="54"/>
  <c r="M60" i="54"/>
  <c r="AG60" i="54" s="1"/>
  <c r="L60" i="54"/>
  <c r="W65" i="54"/>
  <c r="V65" i="54"/>
  <c r="AY65" i="54" s="1"/>
  <c r="V23" i="54"/>
  <c r="AY23" i="54" s="1"/>
  <c r="AA86" i="54"/>
  <c r="P104" i="54"/>
  <c r="Q3" i="54"/>
  <c r="BA3" i="54" s="1"/>
  <c r="BB3" i="54" s="1"/>
  <c r="W10" i="54"/>
  <c r="P124" i="54"/>
  <c r="Y123" i="54"/>
  <c r="S123" i="54"/>
  <c r="M13" i="54"/>
  <c r="AG13" i="54" s="1"/>
  <c r="M84" i="54"/>
  <c r="Y19" i="54"/>
  <c r="V19" i="54"/>
  <c r="AY19" i="54" s="1"/>
  <c r="U19" i="54"/>
  <c r="AB19" i="54"/>
  <c r="Q19" i="54"/>
  <c r="BA19" i="54" s="1"/>
  <c r="BB19" i="54" s="1"/>
  <c r="W19" i="54"/>
  <c r="Z19" i="54"/>
  <c r="AZ19" i="54" s="1"/>
  <c r="N31" i="54"/>
  <c r="AA31" i="54"/>
  <c r="V31" i="54"/>
  <c r="AY31" i="54" s="1"/>
  <c r="BB31" i="54" s="1"/>
  <c r="Z31" i="54"/>
  <c r="AZ31" i="54" s="1"/>
  <c r="U31" i="54"/>
  <c r="N38" i="54"/>
  <c r="P38" i="54"/>
  <c r="M38" i="54"/>
  <c r="L38" i="54"/>
  <c r="S38" i="54"/>
  <c r="M57" i="54"/>
  <c r="N57" i="54"/>
  <c r="N85" i="54"/>
  <c r="L85" i="54"/>
  <c r="M55" i="54"/>
  <c r="L55" i="54"/>
  <c r="M47" i="54"/>
  <c r="N47" i="54"/>
  <c r="N7" i="54"/>
  <c r="L7" i="54"/>
  <c r="AX103" i="54"/>
  <c r="F103" i="54"/>
  <c r="G103" i="54" s="1"/>
  <c r="AX95" i="54"/>
  <c r="F95" i="54"/>
  <c r="G95" i="54" s="1"/>
  <c r="AX63" i="54"/>
  <c r="AH63" i="54"/>
  <c r="F63" i="54"/>
  <c r="G63" i="54" s="1"/>
  <c r="AX55" i="54"/>
  <c r="AH55" i="54"/>
  <c r="F55" i="54"/>
  <c r="G55" i="54" s="1"/>
  <c r="Y76" i="54"/>
  <c r="AB76" i="54"/>
  <c r="Y65" i="54"/>
  <c r="AB64" i="54"/>
  <c r="AA3" i="54"/>
  <c r="Y10" i="54"/>
  <c r="Z124" i="54"/>
  <c r="AZ124" i="54" s="1"/>
  <c r="W123" i="54"/>
  <c r="AA107" i="54"/>
  <c r="AA76" i="54"/>
  <c r="M2" i="54"/>
  <c r="N54" i="54"/>
  <c r="L64" i="54"/>
  <c r="AU50" i="54"/>
  <c r="U50" i="54"/>
  <c r="Q50" i="54"/>
  <c r="BA50" i="54" s="1"/>
  <c r="AA50" i="54"/>
  <c r="Z50" i="54"/>
  <c r="AZ50" i="54" s="1"/>
  <c r="V50" i="54"/>
  <c r="AY50" i="54" s="1"/>
  <c r="P50" i="54"/>
  <c r="AE50" i="54" a="1"/>
  <c r="AE50" i="54" s="1"/>
  <c r="Z52" i="54"/>
  <c r="AZ52" i="54" s="1"/>
  <c r="Y52" i="54"/>
  <c r="U52" i="54"/>
  <c r="AE52" i="54" a="1"/>
  <c r="AE52" i="54" s="1"/>
  <c r="R52" i="54"/>
  <c r="AB52" i="54"/>
  <c r="V52" i="54"/>
  <c r="AY52" i="54" s="1"/>
  <c r="AU52" i="54"/>
  <c r="AA52" i="54"/>
  <c r="P92" i="54"/>
  <c r="AS92" i="54"/>
  <c r="AF92" i="54" s="1"/>
  <c r="S92" i="54"/>
  <c r="AA92" i="54"/>
  <c r="AB92" i="54"/>
  <c r="R92" i="54"/>
  <c r="W99" i="54"/>
  <c r="P99" i="54"/>
  <c r="V99" i="54"/>
  <c r="AY99" i="54" s="1"/>
  <c r="V101" i="54"/>
  <c r="AY101" i="54" s="1"/>
  <c r="AA101" i="54"/>
  <c r="W101" i="54"/>
  <c r="R101" i="54"/>
  <c r="AB101" i="54"/>
  <c r="Z101" i="54"/>
  <c r="AZ101" i="54" s="1"/>
  <c r="U101" i="54"/>
  <c r="F125" i="54"/>
  <c r="G125" i="54" s="1"/>
  <c r="M86" i="54"/>
  <c r="L86" i="54"/>
  <c r="N78" i="54"/>
  <c r="L78" i="54"/>
  <c r="L70" i="54"/>
  <c r="M70" i="54"/>
  <c r="N70" i="54"/>
  <c r="U62" i="54"/>
  <c r="W62" i="54"/>
  <c r="M62" i="54"/>
  <c r="AG62" i="54" s="1"/>
  <c r="V62" i="54"/>
  <c r="AY62" i="54" s="1"/>
  <c r="BB62" i="54" s="1"/>
  <c r="N62" i="54"/>
  <c r="Z62" i="54"/>
  <c r="AZ62" i="54" s="1"/>
  <c r="AB62" i="54"/>
  <c r="AH49" i="54"/>
  <c r="F73" i="54"/>
  <c r="G73" i="54" s="1"/>
  <c r="F81" i="54"/>
  <c r="G81" i="54" s="1"/>
  <c r="Y31" i="54"/>
  <c r="AH65" i="54"/>
  <c r="AH9" i="54"/>
  <c r="N24" i="54"/>
  <c r="AG16" i="54"/>
  <c r="Z93" i="54"/>
  <c r="AZ93" i="54" s="1"/>
  <c r="AE125" i="53" a="1"/>
  <c r="AE125" i="53" s="1"/>
  <c r="V125" i="53"/>
  <c r="AY125" i="53" s="1"/>
  <c r="R125" i="53"/>
  <c r="U125" i="53"/>
  <c r="AA125" i="53"/>
  <c r="S125" i="53"/>
  <c r="Z125" i="53"/>
  <c r="AZ125" i="53" s="1"/>
  <c r="Q125" i="53"/>
  <c r="BA125" i="53" s="1"/>
  <c r="BB125" i="53" s="1"/>
  <c r="AB125" i="53"/>
  <c r="Y125" i="53"/>
  <c r="W125" i="53"/>
  <c r="P125" i="53"/>
  <c r="V80" i="53"/>
  <c r="AY80" i="53" s="1"/>
  <c r="U80" i="53"/>
  <c r="AA80" i="53"/>
  <c r="Y80" i="53"/>
  <c r="Q80" i="53"/>
  <c r="BA80" i="53" s="1"/>
  <c r="BB80" i="53" s="1"/>
  <c r="W80" i="53"/>
  <c r="P80" i="53"/>
  <c r="AB80" i="53"/>
  <c r="R80" i="53"/>
  <c r="S80" i="53"/>
  <c r="AE80" i="53" a="1"/>
  <c r="AE80" i="53" s="1"/>
  <c r="Z80" i="53"/>
  <c r="AZ80" i="53" s="1"/>
  <c r="Y119" i="53"/>
  <c r="P119" i="53"/>
  <c r="V119" i="53"/>
  <c r="AY119" i="53" s="1"/>
  <c r="AB119" i="53"/>
  <c r="U119" i="53"/>
  <c r="W119" i="53"/>
  <c r="AS119" i="53"/>
  <c r="AF119" i="53" s="1"/>
  <c r="Z119" i="53"/>
  <c r="AZ119" i="53" s="1"/>
  <c r="S119" i="53"/>
  <c r="AA119" i="53"/>
  <c r="Q119" i="53"/>
  <c r="BA119" i="53" s="1"/>
  <c r="R119" i="53"/>
  <c r="M9" i="53"/>
  <c r="L9" i="53"/>
  <c r="Y63" i="53"/>
  <c r="S63" i="53"/>
  <c r="Z63" i="53"/>
  <c r="AZ63" i="53" s="1"/>
  <c r="V63" i="53"/>
  <c r="AY63" i="53" s="1"/>
  <c r="AA63" i="53"/>
  <c r="P63" i="53"/>
  <c r="W63" i="53"/>
  <c r="U81" i="53"/>
  <c r="Y107" i="53"/>
  <c r="Z105" i="53"/>
  <c r="AZ105" i="53" s="1"/>
  <c r="AS105" i="53"/>
  <c r="AF105" i="53" s="1"/>
  <c r="M100" i="53"/>
  <c r="R63" i="53"/>
  <c r="Q63" i="53"/>
  <c r="BA63" i="53" s="1"/>
  <c r="BB63" i="53" s="1"/>
  <c r="U4" i="53"/>
  <c r="AA4" i="53"/>
  <c r="S4" i="53"/>
  <c r="R4" i="53"/>
  <c r="W4" i="53"/>
  <c r="P4" i="53"/>
  <c r="V4" i="53"/>
  <c r="AY4" i="53" s="1"/>
  <c r="AU4" i="53"/>
  <c r="Y4" i="53"/>
  <c r="Q13" i="53"/>
  <c r="BA13" i="53" s="1"/>
  <c r="BB13" i="53" s="1"/>
  <c r="N13" i="53"/>
  <c r="L13" i="53"/>
  <c r="V13" i="53"/>
  <c r="AY13" i="53" s="1"/>
  <c r="S13" i="53"/>
  <c r="N27" i="53"/>
  <c r="M27" i="53"/>
  <c r="Q48" i="53"/>
  <c r="BA48" i="53" s="1"/>
  <c r="BB48" i="53" s="1"/>
  <c r="AE48" i="53" a="1"/>
  <c r="AE48" i="53" s="1"/>
  <c r="AA48" i="53"/>
  <c r="AU48" i="53"/>
  <c r="V48" i="53"/>
  <c r="AY48" i="53" s="1"/>
  <c r="S48" i="53"/>
  <c r="AB48" i="53"/>
  <c r="W48" i="53"/>
  <c r="R48" i="53"/>
  <c r="W53" i="53"/>
  <c r="P53" i="53"/>
  <c r="R53" i="53"/>
  <c r="Z53" i="53"/>
  <c r="AZ53" i="53" s="1"/>
  <c r="U53" i="53"/>
  <c r="V53" i="53"/>
  <c r="AY53" i="53" s="1"/>
  <c r="AU53" i="53"/>
  <c r="AB53" i="53"/>
  <c r="R74" i="53"/>
  <c r="Q74" i="53"/>
  <c r="BA74" i="53" s="1"/>
  <c r="BB74" i="53" s="1"/>
  <c r="V74" i="53"/>
  <c r="AY74" i="53" s="1"/>
  <c r="U74" i="53"/>
  <c r="Z74" i="53"/>
  <c r="AZ74" i="53" s="1"/>
  <c r="Y74" i="53"/>
  <c r="M77" i="53"/>
  <c r="L77" i="53"/>
  <c r="N77" i="53"/>
  <c r="N69" i="53"/>
  <c r="L69" i="53"/>
  <c r="L54" i="53"/>
  <c r="N54" i="53"/>
  <c r="L46" i="53"/>
  <c r="M46" i="53"/>
  <c r="L39" i="53"/>
  <c r="N39" i="53"/>
  <c r="S15" i="53"/>
  <c r="AU15" i="53"/>
  <c r="AB15" i="53"/>
  <c r="AE15" i="53" a="1"/>
  <c r="AE15" i="53" s="1"/>
  <c r="W15" i="53"/>
  <c r="U15" i="53"/>
  <c r="AA15" i="53"/>
  <c r="V15" i="53"/>
  <c r="AY15" i="53" s="1"/>
  <c r="Q15" i="53"/>
  <c r="BA15" i="53" s="1"/>
  <c r="BB15" i="53" s="1"/>
  <c r="Z15" i="53"/>
  <c r="AZ15" i="53" s="1"/>
  <c r="R67" i="53"/>
  <c r="U67" i="53"/>
  <c r="P67" i="53"/>
  <c r="Q67" i="53"/>
  <c r="BA67" i="53" s="1"/>
  <c r="W67" i="53"/>
  <c r="AB67" i="53"/>
  <c r="AA67" i="53"/>
  <c r="AX38" i="53"/>
  <c r="F38" i="53"/>
  <c r="G38" i="53" s="1"/>
  <c r="AA81" i="53"/>
  <c r="N114" i="53"/>
  <c r="W114" i="53"/>
  <c r="L107" i="53"/>
  <c r="S93" i="53"/>
  <c r="AU63" i="53"/>
  <c r="AV81" i="53" s="1"/>
  <c r="A81" i="53" s="1"/>
  <c r="S71" i="53"/>
  <c r="BB70" i="53"/>
  <c r="AH15" i="53"/>
  <c r="AA51" i="53"/>
  <c r="P51" i="53"/>
  <c r="Y51" i="53"/>
  <c r="U51" i="53"/>
  <c r="V51" i="53"/>
  <c r="AY51" i="53" s="1"/>
  <c r="AU51" i="53"/>
  <c r="W51" i="53"/>
  <c r="Q60" i="53"/>
  <c r="BA60" i="53" s="1"/>
  <c r="U60" i="53"/>
  <c r="V60" i="53"/>
  <c r="AY60" i="53" s="1"/>
  <c r="Z60" i="53"/>
  <c r="AZ60" i="53" s="1"/>
  <c r="AE60" i="53" a="1"/>
  <c r="AE60" i="53" s="1"/>
  <c r="P60" i="53"/>
  <c r="R60" i="53"/>
  <c r="AU60" i="53"/>
  <c r="S60" i="53"/>
  <c r="AA60" i="53"/>
  <c r="AA102" i="53"/>
  <c r="Z102" i="53"/>
  <c r="AZ102" i="53" s="1"/>
  <c r="P102" i="53"/>
  <c r="Q102" i="53"/>
  <c r="BA102" i="53" s="1"/>
  <c r="Y102" i="53"/>
  <c r="V102" i="53"/>
  <c r="AY102" i="53" s="1"/>
  <c r="W108" i="53"/>
  <c r="AE108" i="53" a="1"/>
  <c r="AE108" i="53" s="1"/>
  <c r="AB108" i="53"/>
  <c r="Y108" i="53"/>
  <c r="L129" i="53"/>
  <c r="M129" i="53"/>
  <c r="L29" i="53"/>
  <c r="N29" i="53"/>
  <c r="M29" i="53"/>
  <c r="M21" i="53"/>
  <c r="L21" i="53"/>
  <c r="N21" i="53"/>
  <c r="N5" i="53"/>
  <c r="M5" i="53"/>
  <c r="AG5" i="53" s="1"/>
  <c r="AX124" i="53"/>
  <c r="F124" i="53"/>
  <c r="G124" i="53" s="1"/>
  <c r="AX116" i="53"/>
  <c r="F116" i="53"/>
  <c r="G116" i="53" s="1"/>
  <c r="AX109" i="53"/>
  <c r="F109" i="53"/>
  <c r="G109" i="53" s="1"/>
  <c r="AX77" i="53"/>
  <c r="F77" i="53"/>
  <c r="G77" i="53" s="1"/>
  <c r="W77" i="53" s="1"/>
  <c r="AX61" i="53"/>
  <c r="F61" i="53"/>
  <c r="G61" i="53" s="1"/>
  <c r="AX53" i="53"/>
  <c r="AH53" i="53"/>
  <c r="AX29" i="53"/>
  <c r="AH29" i="53"/>
  <c r="F29" i="53"/>
  <c r="G29" i="53" s="1"/>
  <c r="Y29" i="53" s="1"/>
  <c r="AX14" i="53"/>
  <c r="F14" i="53"/>
  <c r="G14" i="53" s="1"/>
  <c r="AX6" i="53"/>
  <c r="F6" i="53"/>
  <c r="G6" i="53" s="1"/>
  <c r="Z69" i="53"/>
  <c r="AZ69" i="53" s="1"/>
  <c r="W69" i="53"/>
  <c r="AA69" i="53"/>
  <c r="V69" i="53"/>
  <c r="AY69" i="53" s="1"/>
  <c r="BB69" i="53" s="1"/>
  <c r="Y69" i="53"/>
  <c r="U69" i="53"/>
  <c r="S69" i="53"/>
  <c r="M122" i="53"/>
  <c r="L122" i="53"/>
  <c r="AX7" i="53"/>
  <c r="AH7" i="53"/>
  <c r="P27" i="53"/>
  <c r="Z81" i="53"/>
  <c r="AZ81" i="53" s="1"/>
  <c r="R81" i="53"/>
  <c r="W107" i="53"/>
  <c r="W31" i="53"/>
  <c r="U31" i="53"/>
  <c r="W24" i="53"/>
  <c r="R24" i="53"/>
  <c r="U41" i="53"/>
  <c r="Y28" i="53"/>
  <c r="Q37" i="53"/>
  <c r="BA37" i="53" s="1"/>
  <c r="W37" i="53"/>
  <c r="R105" i="53"/>
  <c r="P108" i="53"/>
  <c r="P93" i="53"/>
  <c r="W74" i="53"/>
  <c r="P69" i="53"/>
  <c r="P48" i="53"/>
  <c r="F45" i="53"/>
  <c r="G45" i="53" s="1"/>
  <c r="AH61" i="53"/>
  <c r="Y15" i="53"/>
  <c r="M13" i="53"/>
  <c r="Q54" i="53"/>
  <c r="BA54" i="53" s="1"/>
  <c r="AB54" i="53"/>
  <c r="U54" i="53"/>
  <c r="Z54" i="53"/>
  <c r="AZ54" i="53" s="1"/>
  <c r="V54" i="53"/>
  <c r="AY54" i="53" s="1"/>
  <c r="S54" i="53"/>
  <c r="R54" i="53"/>
  <c r="M104" i="53"/>
  <c r="L104" i="53"/>
  <c r="N82" i="53"/>
  <c r="M82" i="53"/>
  <c r="L82" i="53"/>
  <c r="L74" i="53"/>
  <c r="N74" i="53"/>
  <c r="N66" i="53"/>
  <c r="L66" i="53"/>
  <c r="M66" i="53"/>
  <c r="M59" i="53"/>
  <c r="L59" i="53"/>
  <c r="M43" i="53"/>
  <c r="L43" i="53"/>
  <c r="AB36" i="53"/>
  <c r="W36" i="53"/>
  <c r="Z36" i="53"/>
  <c r="AZ36" i="53" s="1"/>
  <c r="M12" i="53"/>
  <c r="L12" i="53"/>
  <c r="AX123" i="53"/>
  <c r="F123" i="53"/>
  <c r="G123" i="53" s="1"/>
  <c r="AX115" i="53"/>
  <c r="F115" i="53"/>
  <c r="G115" i="53" s="1"/>
  <c r="AX100" i="53"/>
  <c r="F100" i="53"/>
  <c r="G100" i="53" s="1"/>
  <c r="AX76" i="53"/>
  <c r="F76" i="53"/>
  <c r="G76" i="53" s="1"/>
  <c r="AX60" i="53"/>
  <c r="AH60" i="53"/>
  <c r="AA71" i="53"/>
  <c r="V71" i="53"/>
  <c r="AY71" i="53" s="1"/>
  <c r="Y71" i="53"/>
  <c r="Q71" i="53"/>
  <c r="BA71" i="53" s="1"/>
  <c r="P71" i="53"/>
  <c r="Z71" i="53"/>
  <c r="AZ71" i="53" s="1"/>
  <c r="N92" i="53"/>
  <c r="L92" i="53"/>
  <c r="U107" i="53"/>
  <c r="R27" i="53"/>
  <c r="Y81" i="53"/>
  <c r="AB81" i="53"/>
  <c r="S107" i="53"/>
  <c r="V107" i="53"/>
  <c r="AY107" i="53" s="1"/>
  <c r="Y31" i="53"/>
  <c r="U24" i="53"/>
  <c r="AB24" i="53"/>
  <c r="W41" i="53"/>
  <c r="P28" i="53"/>
  <c r="Q28" i="53"/>
  <c r="BA28" i="53" s="1"/>
  <c r="R37" i="53"/>
  <c r="AU37" i="53"/>
  <c r="W105" i="53"/>
  <c r="Z108" i="53"/>
  <c r="AZ108" i="53" s="1"/>
  <c r="U102" i="53"/>
  <c r="AE63" i="53" a="1"/>
  <c r="AE63" i="53" s="1"/>
  <c r="P74" i="53"/>
  <c r="W71" i="53"/>
  <c r="AB69" i="53"/>
  <c r="S67" i="53"/>
  <c r="Y53" i="53"/>
  <c r="Z48" i="53"/>
  <c r="AZ48" i="53" s="1"/>
  <c r="R51" i="53"/>
  <c r="AH45" i="53"/>
  <c r="P15" i="53"/>
  <c r="L30" i="53"/>
  <c r="N30" i="53"/>
  <c r="M30" i="53"/>
  <c r="N127" i="53"/>
  <c r="M127" i="53"/>
  <c r="N97" i="53"/>
  <c r="L97" i="53"/>
  <c r="N89" i="53"/>
  <c r="L89" i="53"/>
  <c r="M81" i="53"/>
  <c r="L81" i="53"/>
  <c r="L65" i="53"/>
  <c r="N65" i="53"/>
  <c r="N58" i="53"/>
  <c r="M58" i="53"/>
  <c r="L50" i="53"/>
  <c r="N50" i="53"/>
  <c r="L42" i="53"/>
  <c r="N42" i="53"/>
  <c r="M42" i="53"/>
  <c r="M35" i="53"/>
  <c r="AG35" i="53" s="1"/>
  <c r="N35" i="53"/>
  <c r="L35" i="53"/>
  <c r="P35" i="53"/>
  <c r="Y35" i="53"/>
  <c r="V35" i="53"/>
  <c r="AY35" i="53" s="1"/>
  <c r="W35" i="53"/>
  <c r="AB35" i="53"/>
  <c r="R35" i="53"/>
  <c r="Q93" i="53"/>
  <c r="BA93" i="53" s="1"/>
  <c r="Y93" i="53"/>
  <c r="AA93" i="53"/>
  <c r="AB93" i="53"/>
  <c r="AE93" i="53" a="1"/>
  <c r="AE93" i="53" s="1"/>
  <c r="V93" i="53"/>
  <c r="AY93" i="53" s="1"/>
  <c r="W93" i="53"/>
  <c r="V114" i="53"/>
  <c r="AY114" i="53" s="1"/>
  <c r="BB114" i="53" s="1"/>
  <c r="L114" i="53"/>
  <c r="U114" i="53"/>
  <c r="AX30" i="53"/>
  <c r="AH30" i="53"/>
  <c r="F30" i="53"/>
  <c r="G30" i="53" s="1"/>
  <c r="AB105" i="53"/>
  <c r="V27" i="53"/>
  <c r="AY27" i="53" s="1"/>
  <c r="AE81" i="53" a="1"/>
  <c r="AE81" i="53" s="1"/>
  <c r="V81" i="53"/>
  <c r="AY81" i="53" s="1"/>
  <c r="Y39" i="53"/>
  <c r="Z107" i="53"/>
  <c r="AZ107" i="53" s="1"/>
  <c r="AE107" i="53" a="1"/>
  <c r="AE107" i="53" s="1"/>
  <c r="Q31" i="53"/>
  <c r="BA31" i="53" s="1"/>
  <c r="BB31" i="53" s="1"/>
  <c r="Y24" i="53"/>
  <c r="V41" i="53"/>
  <c r="AY41" i="53" s="1"/>
  <c r="BB41" i="53" s="1"/>
  <c r="Y41" i="53"/>
  <c r="R28" i="53"/>
  <c r="AA28" i="53"/>
  <c r="S37" i="53"/>
  <c r="Y105" i="53"/>
  <c r="L100" i="53"/>
  <c r="AB102" i="53"/>
  <c r="M69" i="53"/>
  <c r="U63" i="53"/>
  <c r="AE74" i="53" a="1"/>
  <c r="AE74" i="53" s="1"/>
  <c r="Y67" i="53"/>
  <c r="AA53" i="53"/>
  <c r="U48" i="53"/>
  <c r="S51" i="53"/>
  <c r="AH37" i="53"/>
  <c r="AB63" i="53"/>
  <c r="R15" i="53"/>
  <c r="AH6" i="53"/>
  <c r="N9" i="53"/>
  <c r="AB4" i="53"/>
  <c r="L5" i="53"/>
  <c r="S53" i="53"/>
  <c r="M54" i="53"/>
  <c r="AH38" i="53"/>
  <c r="L52" i="53"/>
  <c r="N52" i="53"/>
  <c r="U70" i="53"/>
  <c r="P70" i="53"/>
  <c r="Q70" i="53"/>
  <c r="BA70" i="53" s="1"/>
  <c r="W70" i="53"/>
  <c r="AB70" i="53"/>
  <c r="AA70" i="53"/>
  <c r="P75" i="53"/>
  <c r="V75" i="53"/>
  <c r="AY75" i="53" s="1"/>
  <c r="L75" i="53"/>
  <c r="R75" i="53"/>
  <c r="Q75" i="53"/>
  <c r="BA75" i="53" s="1"/>
  <c r="BB75" i="53" s="1"/>
  <c r="L118" i="53"/>
  <c r="N118" i="53"/>
  <c r="L111" i="53"/>
  <c r="N111" i="53"/>
  <c r="L103" i="53"/>
  <c r="Y103" i="53"/>
  <c r="U103" i="53"/>
  <c r="M103" i="53"/>
  <c r="AB103" i="53"/>
  <c r="L88" i="53"/>
  <c r="N88" i="53"/>
  <c r="M88" i="53"/>
  <c r="AA34" i="53"/>
  <c r="L34" i="53"/>
  <c r="M34" i="53"/>
  <c r="AG34" i="53" s="1"/>
  <c r="V34" i="53"/>
  <c r="AY34" i="53" s="1"/>
  <c r="U34" i="53"/>
  <c r="P81" i="53"/>
  <c r="W81" i="53"/>
  <c r="U39" i="53"/>
  <c r="AB39" i="53"/>
  <c r="P107" i="53"/>
  <c r="Q107" i="53"/>
  <c r="BA107" i="53" s="1"/>
  <c r="AA31" i="53"/>
  <c r="Z24" i="53"/>
  <c r="AZ24" i="53" s="1"/>
  <c r="Z41" i="53"/>
  <c r="AZ41" i="53" s="1"/>
  <c r="AU41" i="53"/>
  <c r="AV35" i="53" s="1"/>
  <c r="V28" i="53"/>
  <c r="AY28" i="53" s="1"/>
  <c r="S28" i="53"/>
  <c r="V37" i="53"/>
  <c r="AY37" i="53" s="1"/>
  <c r="P105" i="53"/>
  <c r="V105" i="53"/>
  <c r="AY105" i="53" s="1"/>
  <c r="Q46" i="53"/>
  <c r="BA46" i="53" s="1"/>
  <c r="BB46" i="53" s="1"/>
  <c r="R46" i="53"/>
  <c r="AB114" i="53"/>
  <c r="Q108" i="53"/>
  <c r="BA108" i="53" s="1"/>
  <c r="BB108" i="53" s="1"/>
  <c r="R102" i="53"/>
  <c r="U93" i="53"/>
  <c r="U71" i="53"/>
  <c r="Q69" i="53"/>
  <c r="BA69" i="53" s="1"/>
  <c r="Z67" i="53"/>
  <c r="AZ67" i="53" s="1"/>
  <c r="Q53" i="53"/>
  <c r="BA53" i="53" s="1"/>
  <c r="Z51" i="53"/>
  <c r="AZ51" i="53" s="1"/>
  <c r="AB5" i="53"/>
  <c r="P13" i="53"/>
  <c r="N46" i="53"/>
  <c r="AA108" i="53"/>
  <c r="M114" i="53"/>
  <c r="AA74" i="53"/>
  <c r="W5" i="53"/>
  <c r="Q5" i="53"/>
  <c r="BA5" i="53" s="1"/>
  <c r="V5" i="53"/>
  <c r="AY5" i="53" s="1"/>
  <c r="Y5" i="53"/>
  <c r="AA5" i="53"/>
  <c r="AU5" i="53"/>
  <c r="S5" i="53"/>
  <c r="AH14" i="53"/>
  <c r="Z66" i="53"/>
  <c r="AZ66" i="53" s="1"/>
  <c r="W66" i="53"/>
  <c r="AA66" i="53"/>
  <c r="R66" i="53"/>
  <c r="V66" i="53"/>
  <c r="AY66" i="53" s="1"/>
  <c r="Y66" i="53"/>
  <c r="U66" i="53"/>
  <c r="S66" i="53"/>
  <c r="AA68" i="53"/>
  <c r="M48" i="53"/>
  <c r="N48" i="53"/>
  <c r="AX41" i="53"/>
  <c r="AH41" i="53"/>
  <c r="AX33" i="53"/>
  <c r="AH33" i="53"/>
  <c r="AX18" i="53"/>
  <c r="F18" i="53"/>
  <c r="G18" i="53" s="1"/>
  <c r="AX10" i="53"/>
  <c r="AH10" i="53"/>
  <c r="F10" i="53"/>
  <c r="G10" i="53" s="1"/>
  <c r="Q27" i="53"/>
  <c r="BA27" i="53" s="1"/>
  <c r="BB27" i="53" s="1"/>
  <c r="V39" i="53"/>
  <c r="AY39" i="53" s="1"/>
  <c r="BB39" i="53" s="1"/>
  <c r="R107" i="53"/>
  <c r="P31" i="53"/>
  <c r="AA98" i="53"/>
  <c r="AB41" i="53"/>
  <c r="Z28" i="53"/>
  <c r="AZ28" i="53" s="1"/>
  <c r="Q105" i="53"/>
  <c r="BA105" i="53" s="1"/>
  <c r="N122" i="53"/>
  <c r="V108" i="53"/>
  <c r="AY108" i="53" s="1"/>
  <c r="W102" i="53"/>
  <c r="V67" i="53"/>
  <c r="AY67" i="53" s="1"/>
  <c r="Q51" i="53"/>
  <c r="BA51" i="53" s="1"/>
  <c r="Z59" i="53"/>
  <c r="AZ59" i="53" s="1"/>
  <c r="U59" i="53"/>
  <c r="Y59" i="53"/>
  <c r="S59" i="53"/>
  <c r="R59" i="53"/>
  <c r="AB59" i="53"/>
  <c r="P59" i="53"/>
  <c r="V78" i="53"/>
  <c r="AY78" i="53" s="1"/>
  <c r="U78" i="53"/>
  <c r="AA78" i="53"/>
  <c r="Y78" i="53"/>
  <c r="Q78" i="53"/>
  <c r="BA78" i="53" s="1"/>
  <c r="BB78" i="53" s="1"/>
  <c r="W78" i="53"/>
  <c r="Z78" i="53"/>
  <c r="AZ78" i="53" s="1"/>
  <c r="S78" i="53"/>
  <c r="AA83" i="53"/>
  <c r="P83" i="53"/>
  <c r="V83" i="53"/>
  <c r="AY83" i="53" s="1"/>
  <c r="S83" i="53"/>
  <c r="AB83" i="53"/>
  <c r="R32" i="53"/>
  <c r="N32" i="53"/>
  <c r="M32" i="53"/>
  <c r="L32" i="53"/>
  <c r="M16" i="53"/>
  <c r="L16" i="53"/>
  <c r="N16" i="53"/>
  <c r="W34" i="53"/>
  <c r="R111" i="53"/>
  <c r="AG18" i="53"/>
  <c r="P113" i="53"/>
  <c r="AG56" i="53"/>
  <c r="AG59" i="53"/>
  <c r="W16" i="52"/>
  <c r="AB16" i="52"/>
  <c r="N16" i="52"/>
  <c r="N111" i="52"/>
  <c r="L111" i="52"/>
  <c r="M111" i="52"/>
  <c r="AA59" i="52"/>
  <c r="Q59" i="52"/>
  <c r="BA59" i="52" s="1"/>
  <c r="Z59" i="52"/>
  <c r="AZ59" i="52" s="1"/>
  <c r="AU59" i="52"/>
  <c r="Y59" i="52"/>
  <c r="AB59" i="52"/>
  <c r="V59" i="52"/>
  <c r="AY59" i="52" s="1"/>
  <c r="P59" i="52"/>
  <c r="R59" i="52"/>
  <c r="U59" i="52"/>
  <c r="W59" i="52"/>
  <c r="Z53" i="52"/>
  <c r="AZ53" i="52" s="1"/>
  <c r="Q53" i="52"/>
  <c r="BA53" i="52" s="1"/>
  <c r="BB53" i="52" s="1"/>
  <c r="Y53" i="52"/>
  <c r="V53" i="52"/>
  <c r="AY53" i="52" s="1"/>
  <c r="W53" i="52"/>
  <c r="U53" i="52"/>
  <c r="AA53" i="52"/>
  <c r="AU53" i="52"/>
  <c r="AE53" i="52" a="1"/>
  <c r="AE53" i="52" s="1"/>
  <c r="R53" i="52"/>
  <c r="S53" i="52"/>
  <c r="AS75" i="52"/>
  <c r="AF75" i="52" s="1"/>
  <c r="U75" i="52"/>
  <c r="Q75" i="52"/>
  <c r="BA75" i="52" s="1"/>
  <c r="S75" i="52"/>
  <c r="V75" i="52"/>
  <c r="AY75" i="52" s="1"/>
  <c r="P75" i="52"/>
  <c r="W75" i="52"/>
  <c r="R75" i="52"/>
  <c r="F95" i="52"/>
  <c r="G95" i="52" s="1"/>
  <c r="M127" i="52"/>
  <c r="L127" i="52"/>
  <c r="N95" i="52"/>
  <c r="M95" i="52"/>
  <c r="L95" i="52"/>
  <c r="L87" i="52"/>
  <c r="N87" i="52"/>
  <c r="M87" i="52"/>
  <c r="L79" i="52"/>
  <c r="N79" i="52"/>
  <c r="M79" i="52"/>
  <c r="M63" i="52"/>
  <c r="N63" i="52"/>
  <c r="L63" i="52"/>
  <c r="N55" i="52"/>
  <c r="M55" i="52"/>
  <c r="L55" i="52"/>
  <c r="L103" i="52"/>
  <c r="N103" i="52"/>
  <c r="M103" i="52"/>
  <c r="M48" i="52"/>
  <c r="N48" i="52"/>
  <c r="L48" i="52"/>
  <c r="AX63" i="52"/>
  <c r="AH63" i="52"/>
  <c r="AG63" i="52"/>
  <c r="F63" i="52"/>
  <c r="G63" i="52" s="1"/>
  <c r="AA63" i="52" s="1"/>
  <c r="P8" i="52"/>
  <c r="Y41" i="52"/>
  <c r="Q41" i="52"/>
  <c r="BA41" i="52" s="1"/>
  <c r="BB41" i="52" s="1"/>
  <c r="W41" i="52"/>
  <c r="Z41" i="52"/>
  <c r="AZ41" i="52" s="1"/>
  <c r="AE41" i="52" a="1"/>
  <c r="AE41" i="52" s="1"/>
  <c r="U41" i="52"/>
  <c r="V41" i="52"/>
  <c r="AY41" i="52" s="1"/>
  <c r="P41" i="52"/>
  <c r="S41" i="52"/>
  <c r="AB41" i="52"/>
  <c r="Z32" i="52"/>
  <c r="AZ32" i="52" s="1"/>
  <c r="AS93" i="52"/>
  <c r="AF93" i="52" s="1"/>
  <c r="Q93" i="52"/>
  <c r="BA93" i="52" s="1"/>
  <c r="S93" i="52"/>
  <c r="Z93" i="52"/>
  <c r="AZ93" i="52" s="1"/>
  <c r="BB93" i="52" s="1"/>
  <c r="P93" i="52"/>
  <c r="V93" i="52"/>
  <c r="AY93" i="52" s="1"/>
  <c r="Y93" i="52"/>
  <c r="R93" i="52"/>
  <c r="AA93" i="52"/>
  <c r="W93" i="52"/>
  <c r="N30" i="52"/>
  <c r="M30" i="52"/>
  <c r="AG30" i="52" s="1"/>
  <c r="L30" i="52"/>
  <c r="AX71" i="52"/>
  <c r="F71" i="52"/>
  <c r="G71" i="52" s="1"/>
  <c r="AX39" i="52"/>
  <c r="AH39" i="52"/>
  <c r="F39" i="52"/>
  <c r="G39" i="52" s="1"/>
  <c r="Z80" i="52"/>
  <c r="AZ80" i="52" s="1"/>
  <c r="BB80" i="52" s="1"/>
  <c r="AS80" i="52"/>
  <c r="AF80" i="52" s="1"/>
  <c r="W80" i="52"/>
  <c r="Y80" i="52"/>
  <c r="V80" i="52"/>
  <c r="AY80" i="52" s="1"/>
  <c r="U80" i="52"/>
  <c r="R80" i="52"/>
  <c r="AA80" i="52"/>
  <c r="S80" i="52"/>
  <c r="Q80" i="52"/>
  <c r="BA80" i="52" s="1"/>
  <c r="M20" i="52"/>
  <c r="N20" i="52"/>
  <c r="L20" i="52"/>
  <c r="L91" i="52"/>
  <c r="N91" i="52"/>
  <c r="M91" i="52"/>
  <c r="R124" i="52"/>
  <c r="Z124" i="52"/>
  <c r="AZ124" i="52" s="1"/>
  <c r="S124" i="52"/>
  <c r="P31" i="52"/>
  <c r="AU31" i="52"/>
  <c r="S31" i="52"/>
  <c r="R31" i="52"/>
  <c r="Q31" i="52"/>
  <c r="BA31" i="52" s="1"/>
  <c r="W6" i="52"/>
  <c r="U6" i="52"/>
  <c r="Q6" i="52"/>
  <c r="BA6" i="52" s="1"/>
  <c r="S6" i="52"/>
  <c r="AB6" i="52"/>
  <c r="AA6" i="52"/>
  <c r="AE6" i="52" a="1"/>
  <c r="AE6" i="52" s="1"/>
  <c r="Z6" i="52"/>
  <c r="AZ6" i="52" s="1"/>
  <c r="P6" i="52"/>
  <c r="Y6" i="52"/>
  <c r="AU6" i="52"/>
  <c r="M92" i="52"/>
  <c r="V92" i="52"/>
  <c r="AY92" i="52" s="1"/>
  <c r="Z92" i="52"/>
  <c r="AZ92" i="52" s="1"/>
  <c r="N107" i="52"/>
  <c r="L107" i="52"/>
  <c r="M107" i="52"/>
  <c r="N32" i="52"/>
  <c r="L32" i="52"/>
  <c r="Y32" i="52"/>
  <c r="AA32" i="52"/>
  <c r="M32" i="52"/>
  <c r="V32" i="52"/>
  <c r="AY32" i="52" s="1"/>
  <c r="U32" i="52"/>
  <c r="AX127" i="52"/>
  <c r="F127" i="52"/>
  <c r="G127" i="52" s="1"/>
  <c r="AE127" i="52" s="1" a="1"/>
  <c r="AE127" i="52" s="1"/>
  <c r="AD127" i="52" s="1"/>
  <c r="AC127" i="52" s="1"/>
  <c r="AX87" i="52"/>
  <c r="F87" i="52"/>
  <c r="G87" i="52" s="1"/>
  <c r="AX55" i="52"/>
  <c r="F55" i="52"/>
  <c r="G55" i="52" s="1"/>
  <c r="L115" i="52"/>
  <c r="N115" i="52"/>
  <c r="M115" i="52"/>
  <c r="M35" i="52"/>
  <c r="L35" i="52"/>
  <c r="AX23" i="52"/>
  <c r="F23" i="52"/>
  <c r="G23" i="52" s="1"/>
  <c r="AH23" i="52"/>
  <c r="N2" i="52"/>
  <c r="L2" i="52"/>
  <c r="M2" i="52"/>
  <c r="M122" i="52"/>
  <c r="N122" i="52"/>
  <c r="L122" i="52"/>
  <c r="N58" i="52"/>
  <c r="L58" i="52"/>
  <c r="M58" i="52"/>
  <c r="AG58" i="52" s="1"/>
  <c r="AX103" i="52"/>
  <c r="F103" i="52"/>
  <c r="G103" i="52" s="1"/>
  <c r="S103" i="52" s="1"/>
  <c r="AX47" i="52"/>
  <c r="F47" i="52"/>
  <c r="G47" i="52" s="1"/>
  <c r="AH47" i="52"/>
  <c r="Z64" i="52"/>
  <c r="AZ64" i="52" s="1"/>
  <c r="S64" i="52"/>
  <c r="AB83" i="52"/>
  <c r="P83" i="52"/>
  <c r="Y83" i="52"/>
  <c r="Y49" i="52"/>
  <c r="W49" i="52"/>
  <c r="AB49" i="52"/>
  <c r="L126" i="52"/>
  <c r="F102" i="52"/>
  <c r="G102" i="52" s="1"/>
  <c r="L102" i="52"/>
  <c r="M78" i="52"/>
  <c r="P58" i="52"/>
  <c r="M19" i="52"/>
  <c r="AH6" i="52"/>
  <c r="AH14" i="52"/>
  <c r="AB106" i="52"/>
  <c r="M126" i="52"/>
  <c r="L101" i="52"/>
  <c r="F109" i="52"/>
  <c r="G109" i="52" s="1"/>
  <c r="M106" i="52"/>
  <c r="M102" i="52"/>
  <c r="L93" i="52"/>
  <c r="M46" i="52"/>
  <c r="AG46" i="52" s="1"/>
  <c r="M7" i="52"/>
  <c r="F14" i="52"/>
  <c r="G14" i="52" s="1"/>
  <c r="W14" i="52" s="1"/>
  <c r="N62" i="52"/>
  <c r="V117" i="52"/>
  <c r="AY117" i="52" s="1"/>
  <c r="AB92" i="52"/>
  <c r="V24" i="52"/>
  <c r="AY24" i="52" s="1"/>
  <c r="AA24" i="52"/>
  <c r="W8" i="52"/>
  <c r="U106" i="52"/>
  <c r="W106" i="52"/>
  <c r="N110" i="52"/>
  <c r="L44" i="52"/>
  <c r="L69" i="52"/>
  <c r="F5" i="52"/>
  <c r="G5" i="52" s="1"/>
  <c r="F21" i="52"/>
  <c r="G21" i="52" s="1"/>
  <c r="AH29" i="52"/>
  <c r="AH36" i="52"/>
  <c r="F69" i="52"/>
  <c r="G69" i="52" s="1"/>
  <c r="F94" i="52"/>
  <c r="G94" i="52" s="1"/>
  <c r="Q94" i="52" s="1"/>
  <c r="BA94" i="52" s="1"/>
  <c r="F110" i="52"/>
  <c r="G110" i="52" s="1"/>
  <c r="W25" i="52"/>
  <c r="AE24" i="52" a="1"/>
  <c r="AE24" i="52" s="1"/>
  <c r="AB24" i="52"/>
  <c r="N85" i="52"/>
  <c r="L39" i="52"/>
  <c r="M44" i="52"/>
  <c r="AG44" i="52" s="1"/>
  <c r="L50" i="52"/>
  <c r="L14" i="52"/>
  <c r="N7" i="52"/>
  <c r="N99" i="52"/>
  <c r="N69" i="52"/>
  <c r="AH5" i="52"/>
  <c r="AH13" i="52"/>
  <c r="F61" i="52"/>
  <c r="G61" i="52" s="1"/>
  <c r="AA92" i="52"/>
  <c r="Y92" i="52"/>
  <c r="U24" i="52"/>
  <c r="Y8" i="52"/>
  <c r="V106" i="52"/>
  <c r="AY106" i="52" s="1"/>
  <c r="N109" i="52"/>
  <c r="M101" i="52"/>
  <c r="M85" i="52"/>
  <c r="F78" i="52"/>
  <c r="G78" i="52" s="1"/>
  <c r="N53" i="52"/>
  <c r="L53" i="52"/>
  <c r="F37" i="52"/>
  <c r="G37" i="52" s="1"/>
  <c r="L38" i="52"/>
  <c r="N77" i="52"/>
  <c r="M39" i="52"/>
  <c r="N50" i="52"/>
  <c r="M14" i="52"/>
  <c r="AG14" i="52" s="1"/>
  <c r="F2" i="52"/>
  <c r="G2" i="52" s="1"/>
  <c r="Z2" i="52" s="1"/>
  <c r="AZ2" i="52" s="1"/>
  <c r="F13" i="52"/>
  <c r="G13" i="52" s="1"/>
  <c r="W13" i="52" s="1"/>
  <c r="F67" i="52"/>
  <c r="G67" i="52" s="1"/>
  <c r="F115" i="52"/>
  <c r="G115" i="52" s="1"/>
  <c r="L117" i="52"/>
  <c r="AH46" i="52"/>
  <c r="AH37" i="52"/>
  <c r="M38" i="52"/>
  <c r="F20" i="52"/>
  <c r="G20" i="52" s="1"/>
  <c r="F46" i="52"/>
  <c r="G46" i="52" s="1"/>
  <c r="AB46" i="52" s="1"/>
  <c r="F91" i="52"/>
  <c r="G91" i="52" s="1"/>
  <c r="W51" i="52"/>
  <c r="Z51" i="52"/>
  <c r="AZ51" i="52" s="1"/>
  <c r="V51" i="52"/>
  <c r="AY51" i="52" s="1"/>
  <c r="AE51" i="52" a="1"/>
  <c r="AE51" i="52" s="1"/>
  <c r="U51" i="52"/>
  <c r="AU51" i="52"/>
  <c r="AB51" i="52"/>
  <c r="W128" i="52"/>
  <c r="AS128" i="52"/>
  <c r="AF128" i="52" s="1"/>
  <c r="Q128" i="52"/>
  <c r="BA128" i="52" s="1"/>
  <c r="P128" i="52"/>
  <c r="M94" i="52"/>
  <c r="N94" i="52"/>
  <c r="AA94" i="52"/>
  <c r="W94" i="52"/>
  <c r="M31" i="52"/>
  <c r="AG31" i="52" s="1"/>
  <c r="AB31" i="52"/>
  <c r="AA31" i="52"/>
  <c r="W31" i="52"/>
  <c r="L31" i="52"/>
  <c r="V31" i="52"/>
  <c r="AY31" i="52" s="1"/>
  <c r="Z31" i="52"/>
  <c r="AZ31" i="52" s="1"/>
  <c r="U31" i="52"/>
  <c r="Y31" i="52"/>
  <c r="M23" i="52"/>
  <c r="L23" i="52"/>
  <c r="N23" i="52"/>
  <c r="R23" i="52"/>
  <c r="N15" i="52"/>
  <c r="M15" i="52"/>
  <c r="AG15" i="52" s="1"/>
  <c r="W63" i="52"/>
  <c r="S120" i="52"/>
  <c r="V120" i="52"/>
  <c r="AY120" i="52" s="1"/>
  <c r="AB120" i="52"/>
  <c r="P120" i="52"/>
  <c r="R120" i="52"/>
  <c r="U120" i="52"/>
  <c r="AA120" i="52"/>
  <c r="Q120" i="52"/>
  <c r="BA120" i="52" s="1"/>
  <c r="BB120" i="52" s="1"/>
  <c r="Y120" i="52"/>
  <c r="AE120" i="52" a="1"/>
  <c r="AE120" i="52" s="1"/>
  <c r="W120" i="52"/>
  <c r="Z120" i="52"/>
  <c r="AZ120" i="52" s="1"/>
  <c r="F42" i="52"/>
  <c r="G42" i="52" s="1"/>
  <c r="N71" i="52"/>
  <c r="N97" i="52"/>
  <c r="M97" i="52"/>
  <c r="V113" i="52"/>
  <c r="AY113" i="52" s="1"/>
  <c r="U113" i="52"/>
  <c r="W113" i="52"/>
  <c r="Y113" i="52"/>
  <c r="Z101" i="52"/>
  <c r="AZ101" i="52" s="1"/>
  <c r="AB14" i="52"/>
  <c r="Y11" i="52"/>
  <c r="U11" i="52"/>
  <c r="AU11" i="52"/>
  <c r="W11" i="52"/>
  <c r="V11" i="52"/>
  <c r="AY11" i="52" s="1"/>
  <c r="Q11" i="52"/>
  <c r="BA11" i="52" s="1"/>
  <c r="Z11" i="52"/>
  <c r="AZ11" i="52" s="1"/>
  <c r="S11" i="52"/>
  <c r="AB11" i="52"/>
  <c r="N40" i="52"/>
  <c r="V40" i="52"/>
  <c r="AY40" i="52" s="1"/>
  <c r="S40" i="52"/>
  <c r="Q40" i="52"/>
  <c r="BA40" i="52" s="1"/>
  <c r="BB40" i="52" s="1"/>
  <c r="U46" i="52"/>
  <c r="AA67" i="52"/>
  <c r="V67" i="52"/>
  <c r="AY67" i="52" s="1"/>
  <c r="Y67" i="52"/>
  <c r="W67" i="52"/>
  <c r="Q67" i="52"/>
  <c r="BA67" i="52" s="1"/>
  <c r="AE67" i="52" a="1"/>
  <c r="AE67" i="52" s="1"/>
  <c r="AB67" i="52"/>
  <c r="S67" i="52"/>
  <c r="Z67" i="52"/>
  <c r="AZ67" i="52" s="1"/>
  <c r="AX45" i="52"/>
  <c r="AH45" i="52"/>
  <c r="AX38" i="52"/>
  <c r="AH38" i="52"/>
  <c r="AX30" i="52"/>
  <c r="F30" i="52"/>
  <c r="G30" i="52" s="1"/>
  <c r="AH30" i="52"/>
  <c r="AX22" i="52"/>
  <c r="F22" i="52"/>
  <c r="G22" i="52" s="1"/>
  <c r="AA22" i="52" s="1"/>
  <c r="AH22" i="52"/>
  <c r="M22" i="52"/>
  <c r="L22" i="52"/>
  <c r="AX15" i="52"/>
  <c r="F15" i="52"/>
  <c r="G15" i="52" s="1"/>
  <c r="M9" i="52"/>
  <c r="N9" i="52"/>
  <c r="L9" i="52"/>
  <c r="L70" i="52"/>
  <c r="N70" i="52"/>
  <c r="M70" i="52"/>
  <c r="AE72" i="52" a="1"/>
  <c r="AE72" i="52" s="1"/>
  <c r="AB72" i="52"/>
  <c r="V72" i="52"/>
  <c r="AY72" i="52" s="1"/>
  <c r="AA72" i="52"/>
  <c r="Y72" i="52"/>
  <c r="U72" i="52"/>
  <c r="W72" i="52"/>
  <c r="S72" i="52"/>
  <c r="Q72" i="52"/>
  <c r="BA72" i="52" s="1"/>
  <c r="BB72" i="52" s="1"/>
  <c r="P72" i="52"/>
  <c r="P94" i="52"/>
  <c r="Z94" i="52"/>
  <c r="AZ94" i="52" s="1"/>
  <c r="Y94" i="52"/>
  <c r="AB94" i="52"/>
  <c r="AS94" i="52"/>
  <c r="AF94" i="52" s="1"/>
  <c r="V94" i="52"/>
  <c r="AY94" i="52" s="1"/>
  <c r="S94" i="52"/>
  <c r="U94" i="52"/>
  <c r="R94" i="52"/>
  <c r="N124" i="52"/>
  <c r="M124" i="52"/>
  <c r="N116" i="52"/>
  <c r="M116" i="52"/>
  <c r="M108" i="52"/>
  <c r="N108" i="52"/>
  <c r="L108" i="52"/>
  <c r="L100" i="52"/>
  <c r="M100" i="52"/>
  <c r="N84" i="52"/>
  <c r="L84" i="52"/>
  <c r="M76" i="52"/>
  <c r="N76" i="52"/>
  <c r="L76" i="52"/>
  <c r="M60" i="52"/>
  <c r="AG60" i="52" s="1"/>
  <c r="L60" i="52"/>
  <c r="M52" i="52"/>
  <c r="N52" i="52"/>
  <c r="L52" i="52"/>
  <c r="Q37" i="52"/>
  <c r="BA37" i="52" s="1"/>
  <c r="M37" i="52"/>
  <c r="N37" i="52"/>
  <c r="S37" i="52"/>
  <c r="R37" i="52"/>
  <c r="P37" i="52"/>
  <c r="N29" i="52"/>
  <c r="M29" i="52"/>
  <c r="AG29" i="52" s="1"/>
  <c r="N13" i="52"/>
  <c r="M13" i="52"/>
  <c r="AG13" i="52" s="1"/>
  <c r="P5" i="52"/>
  <c r="L5" i="52"/>
  <c r="R5" i="52"/>
  <c r="AX116" i="52"/>
  <c r="F116" i="52"/>
  <c r="G116" i="52" s="1"/>
  <c r="AX108" i="52"/>
  <c r="F108" i="52"/>
  <c r="G108" i="52" s="1"/>
  <c r="AX100" i="52"/>
  <c r="F100" i="52"/>
  <c r="G100" i="52" s="1"/>
  <c r="AB100" i="52" s="1"/>
  <c r="AX84" i="52"/>
  <c r="F84" i="52"/>
  <c r="G84" i="52" s="1"/>
  <c r="AX76" i="52"/>
  <c r="F76" i="52"/>
  <c r="G76" i="52" s="1"/>
  <c r="AX68" i="52"/>
  <c r="F68" i="52"/>
  <c r="G68" i="52" s="1"/>
  <c r="AX60" i="52"/>
  <c r="AH60" i="52"/>
  <c r="F60" i="52"/>
  <c r="G60" i="52" s="1"/>
  <c r="AX52" i="52"/>
  <c r="AH52" i="52"/>
  <c r="F52" i="52"/>
  <c r="G52" i="52" s="1"/>
  <c r="R101" i="52"/>
  <c r="S101" i="52"/>
  <c r="V101" i="52"/>
  <c r="AY101" i="52" s="1"/>
  <c r="AA101" i="52"/>
  <c r="Y101" i="52"/>
  <c r="Q101" i="52"/>
  <c r="BA101" i="52" s="1"/>
  <c r="BB101" i="52" s="1"/>
  <c r="W101" i="52"/>
  <c r="U101" i="52"/>
  <c r="AE101" i="52" a="1"/>
  <c r="AE101" i="52" s="1"/>
  <c r="AB101" i="52"/>
  <c r="S128" i="52"/>
  <c r="AB128" i="52"/>
  <c r="R128" i="52"/>
  <c r="AA128" i="52"/>
  <c r="V128" i="52"/>
  <c r="AY128" i="52" s="1"/>
  <c r="Y128" i="52"/>
  <c r="U128" i="52"/>
  <c r="Z128" i="52"/>
  <c r="AZ128" i="52" s="1"/>
  <c r="L97" i="52"/>
  <c r="W92" i="52"/>
  <c r="AS92" i="52"/>
  <c r="AF92" i="52" s="1"/>
  <c r="AU34" i="52"/>
  <c r="W34" i="52"/>
  <c r="Q34" i="52"/>
  <c r="BA34" i="52" s="1"/>
  <c r="BB34" i="52" s="1"/>
  <c r="AB34" i="52"/>
  <c r="AA34" i="52"/>
  <c r="S2" i="52"/>
  <c r="R87" i="52"/>
  <c r="W87" i="52"/>
  <c r="Z87" i="52"/>
  <c r="AZ87" i="52" s="1"/>
  <c r="P87" i="52"/>
  <c r="V87" i="52"/>
  <c r="AY87" i="52" s="1"/>
  <c r="AE87" i="52" a="1"/>
  <c r="AE87" i="52" s="1"/>
  <c r="Q87" i="52"/>
  <c r="BA87" i="52" s="1"/>
  <c r="BB87" i="52" s="1"/>
  <c r="AB87" i="52"/>
  <c r="AX12" i="52"/>
  <c r="AH12" i="52"/>
  <c r="F12" i="52"/>
  <c r="G12" i="52" s="1"/>
  <c r="AX4" i="52"/>
  <c r="AH4" i="52"/>
  <c r="F4" i="52"/>
  <c r="G4" i="52" s="1"/>
  <c r="AX7" i="52"/>
  <c r="AH7" i="52"/>
  <c r="F7" i="52"/>
  <c r="G7" i="52" s="1"/>
  <c r="AB7" i="52" s="1"/>
  <c r="V23" i="52"/>
  <c r="AY23" i="52" s="1"/>
  <c r="P23" i="52"/>
  <c r="U23" i="52"/>
  <c r="Z23" i="52"/>
  <c r="AZ23" i="52" s="1"/>
  <c r="S23" i="52"/>
  <c r="W23" i="52"/>
  <c r="AB23" i="52"/>
  <c r="AA23" i="52"/>
  <c r="AU23" i="52"/>
  <c r="Q23" i="52"/>
  <c r="BA23" i="52" s="1"/>
  <c r="BB23" i="52" s="1"/>
  <c r="AH15" i="52"/>
  <c r="M18" i="52"/>
  <c r="N18" i="52"/>
  <c r="P21" i="52"/>
  <c r="S21" i="52"/>
  <c r="R21" i="52"/>
  <c r="V21" i="52"/>
  <c r="AY21" i="52" s="1"/>
  <c r="L21" i="52"/>
  <c r="M21" i="52"/>
  <c r="P63" i="52"/>
  <c r="N119" i="52"/>
  <c r="L119" i="52"/>
  <c r="AX50" i="52"/>
  <c r="AH50" i="52"/>
  <c r="F50" i="52"/>
  <c r="G50" i="52" s="1"/>
  <c r="AA42" i="52"/>
  <c r="Q42" i="52"/>
  <c r="BA42" i="52" s="1"/>
  <c r="Z42" i="52"/>
  <c r="AZ42" i="52" s="1"/>
  <c r="P42" i="52"/>
  <c r="S42" i="52"/>
  <c r="Y42" i="52"/>
  <c r="AB42" i="52"/>
  <c r="W42" i="52"/>
  <c r="AX35" i="52"/>
  <c r="AH35" i="52"/>
  <c r="F35" i="52"/>
  <c r="G35" i="52" s="1"/>
  <c r="Q35" i="52" s="1"/>
  <c r="BA35" i="52" s="1"/>
  <c r="BB35" i="52" s="1"/>
  <c r="AX27" i="52"/>
  <c r="F27" i="52"/>
  <c r="G27" i="52" s="1"/>
  <c r="AH27" i="52"/>
  <c r="AX19" i="52"/>
  <c r="AH19" i="52"/>
  <c r="F19" i="52"/>
  <c r="G19" i="52" s="1"/>
  <c r="L57" i="52"/>
  <c r="M57" i="52"/>
  <c r="Q83" i="52"/>
  <c r="BA83" i="52" s="1"/>
  <c r="U83" i="52"/>
  <c r="AE83" i="52" a="1"/>
  <c r="AE83" i="52" s="1"/>
  <c r="V83" i="52"/>
  <c r="AY83" i="52" s="1"/>
  <c r="W83" i="52"/>
  <c r="AA83" i="52"/>
  <c r="Z83" i="52"/>
  <c r="AZ83" i="52" s="1"/>
  <c r="U91" i="52"/>
  <c r="S91" i="52"/>
  <c r="V91" i="52"/>
  <c r="AY91" i="52" s="1"/>
  <c r="R91" i="52"/>
  <c r="Q91" i="52"/>
  <c r="BA91" i="52" s="1"/>
  <c r="AS91" i="52"/>
  <c r="AF91" i="52" s="1"/>
  <c r="Z91" i="52"/>
  <c r="AZ91" i="52" s="1"/>
  <c r="AA115" i="52"/>
  <c r="Q115" i="52"/>
  <c r="BA115" i="52" s="1"/>
  <c r="AB115" i="52"/>
  <c r="S115" i="52"/>
  <c r="V115" i="52"/>
  <c r="AY115" i="52" s="1"/>
  <c r="Z115" i="52"/>
  <c r="AZ115" i="52" s="1"/>
  <c r="R115" i="52"/>
  <c r="P115" i="52"/>
  <c r="W115" i="52"/>
  <c r="U115" i="52"/>
  <c r="L129" i="52"/>
  <c r="N129" i="52"/>
  <c r="L121" i="52"/>
  <c r="N121" i="52"/>
  <c r="L113" i="52"/>
  <c r="M113" i="52"/>
  <c r="M105" i="52"/>
  <c r="L105" i="52"/>
  <c r="M89" i="52"/>
  <c r="N89" i="52"/>
  <c r="N81" i="52"/>
  <c r="M81" i="52"/>
  <c r="N73" i="52"/>
  <c r="L73" i="52"/>
  <c r="M73" i="52"/>
  <c r="L65" i="52"/>
  <c r="N65" i="52"/>
  <c r="N49" i="52"/>
  <c r="M49" i="52"/>
  <c r="AG49" i="52" s="1"/>
  <c r="L42" i="52"/>
  <c r="N42" i="52"/>
  <c r="N34" i="52"/>
  <c r="M34" i="52"/>
  <c r="L34" i="52"/>
  <c r="N26" i="52"/>
  <c r="L26" i="52"/>
  <c r="M26" i="52"/>
  <c r="AG26" i="52" s="1"/>
  <c r="AX97" i="52"/>
  <c r="F97" i="52"/>
  <c r="G97" i="52" s="1"/>
  <c r="AA97" i="52" s="1"/>
  <c r="AX89" i="52"/>
  <c r="F89" i="52"/>
  <c r="G89" i="52" s="1"/>
  <c r="R18" i="52"/>
  <c r="Y18" i="52"/>
  <c r="Z18" i="52"/>
  <c r="AZ18" i="52" s="1"/>
  <c r="AB18" i="52"/>
  <c r="AU18" i="52"/>
  <c r="S14" i="52"/>
  <c r="Z14" i="52"/>
  <c r="AZ14" i="52" s="1"/>
  <c r="P14" i="52"/>
  <c r="Q14" i="52"/>
  <c r="BA14" i="52" s="1"/>
  <c r="Y14" i="52"/>
  <c r="AU14" i="52"/>
  <c r="R14" i="52"/>
  <c r="V14" i="52"/>
  <c r="AY14" i="52" s="1"/>
  <c r="AA14" i="52"/>
  <c r="U14" i="52"/>
  <c r="R99" i="52"/>
  <c r="Z99" i="52"/>
  <c r="AZ99" i="52" s="1"/>
  <c r="M12" i="52"/>
  <c r="L12" i="52"/>
  <c r="N12" i="52"/>
  <c r="N27" i="52"/>
  <c r="L27" i="52"/>
  <c r="N45" i="52"/>
  <c r="L45" i="52"/>
  <c r="M45" i="52"/>
  <c r="AG45" i="52" s="1"/>
  <c r="L75" i="52"/>
  <c r="M75" i="52"/>
  <c r="N75" i="52"/>
  <c r="AB75" i="52"/>
  <c r="AA75" i="52"/>
  <c r="Z75" i="52"/>
  <c r="AZ75" i="52" s="1"/>
  <c r="M128" i="52"/>
  <c r="N128" i="52"/>
  <c r="L128" i="52"/>
  <c r="W112" i="52"/>
  <c r="Q112" i="52"/>
  <c r="BA112" i="52" s="1"/>
  <c r="Z112" i="52"/>
  <c r="AZ112" i="52" s="1"/>
  <c r="Y51" i="52"/>
  <c r="Q51" i="52"/>
  <c r="BA51" i="52" s="1"/>
  <c r="BB51" i="52" s="1"/>
  <c r="AA51" i="52"/>
  <c r="S51" i="52"/>
  <c r="P51" i="52"/>
  <c r="R51" i="52"/>
  <c r="AB45" i="52"/>
  <c r="Q45" i="52"/>
  <c r="BA45" i="52" s="1"/>
  <c r="Y45" i="52"/>
  <c r="U45" i="52"/>
  <c r="R8" i="52"/>
  <c r="L8" i="52"/>
  <c r="V8" i="52"/>
  <c r="AY8" i="52" s="1"/>
  <c r="N8" i="52"/>
  <c r="Q8" i="52"/>
  <c r="BA8" i="52" s="1"/>
  <c r="BB8" i="52" s="1"/>
  <c r="M8" i="52"/>
  <c r="S8" i="52"/>
  <c r="Z16" i="52"/>
  <c r="AZ16" i="52" s="1"/>
  <c r="M16" i="52"/>
  <c r="AG16" i="52" s="1"/>
  <c r="Y16" i="52"/>
  <c r="U16" i="52"/>
  <c r="L16" i="52"/>
  <c r="V16" i="52"/>
  <c r="AY16" i="52" s="1"/>
  <c r="AA16" i="52"/>
  <c r="N24" i="52"/>
  <c r="S24" i="52"/>
  <c r="M24" i="52"/>
  <c r="L24" i="52"/>
  <c r="R24" i="52"/>
  <c r="P24" i="52"/>
  <c r="Y69" i="52"/>
  <c r="W69" i="52"/>
  <c r="AA69" i="52"/>
  <c r="Q69" i="52"/>
  <c r="BA69" i="52" s="1"/>
  <c r="BB69" i="52" s="1"/>
  <c r="AB69" i="52"/>
  <c r="S69" i="52"/>
  <c r="AE69" i="52" a="1"/>
  <c r="AE69" i="52" s="1"/>
  <c r="Z69" i="52"/>
  <c r="AZ69" i="52" s="1"/>
  <c r="R69" i="52"/>
  <c r="L86" i="52"/>
  <c r="N86" i="52"/>
  <c r="M86" i="52"/>
  <c r="AS124" i="52"/>
  <c r="AF124" i="52" s="1"/>
  <c r="P124" i="52"/>
  <c r="Y124" i="52"/>
  <c r="W124" i="52"/>
  <c r="AB124" i="52"/>
  <c r="V124" i="52"/>
  <c r="AY124" i="52" s="1"/>
  <c r="BB124" i="52" s="1"/>
  <c r="AA124" i="52"/>
  <c r="Q124" i="52"/>
  <c r="BA124" i="52" s="1"/>
  <c r="V5" i="52"/>
  <c r="AY5" i="52" s="1"/>
  <c r="L99" i="52"/>
  <c r="AH18" i="52"/>
  <c r="V49" i="52"/>
  <c r="AY49" i="52" s="1"/>
  <c r="W32" i="52"/>
  <c r="AA95" i="52"/>
  <c r="M61" i="52"/>
  <c r="N51" i="51"/>
  <c r="L51" i="51"/>
  <c r="M51" i="51"/>
  <c r="AG51" i="51" s="1"/>
  <c r="M45" i="51"/>
  <c r="L45" i="51"/>
  <c r="N45" i="51"/>
  <c r="V45" i="51"/>
  <c r="AY45" i="51" s="1"/>
  <c r="S45" i="51"/>
  <c r="P45" i="51"/>
  <c r="R45" i="51"/>
  <c r="Q45" i="51"/>
  <c r="BA45" i="51" s="1"/>
  <c r="BB45" i="51" s="1"/>
  <c r="N21" i="51"/>
  <c r="L21" i="51"/>
  <c r="M21" i="51"/>
  <c r="AG21" i="51" s="1"/>
  <c r="R83" i="51"/>
  <c r="Y83" i="51"/>
  <c r="AB83" i="51"/>
  <c r="AA83" i="51"/>
  <c r="P83" i="51"/>
  <c r="Q83" i="51"/>
  <c r="BA83" i="51" s="1"/>
  <c r="AS83" i="51"/>
  <c r="AF83" i="51" s="1"/>
  <c r="S83" i="51"/>
  <c r="Z83" i="51"/>
  <c r="AZ83" i="51" s="1"/>
  <c r="W83" i="51"/>
  <c r="U83" i="51"/>
  <c r="V83" i="51"/>
  <c r="AY83" i="51" s="1"/>
  <c r="Q54" i="51"/>
  <c r="BA54" i="51" s="1"/>
  <c r="AB54" i="51"/>
  <c r="R54" i="51"/>
  <c r="V54" i="51"/>
  <c r="AY54" i="51" s="1"/>
  <c r="P54" i="51"/>
  <c r="Y54" i="51"/>
  <c r="U54" i="51"/>
  <c r="AA54" i="51"/>
  <c r="AU54" i="51"/>
  <c r="AV85" i="51" s="1"/>
  <c r="S54" i="51"/>
  <c r="AB68" i="51"/>
  <c r="R68" i="51"/>
  <c r="P68" i="51"/>
  <c r="Q68" i="51"/>
  <c r="BA68" i="51" s="1"/>
  <c r="AS68" i="51"/>
  <c r="AF68" i="51" s="1"/>
  <c r="W68" i="51"/>
  <c r="V68" i="51"/>
  <c r="AY68" i="51" s="1"/>
  <c r="BB68" i="51" s="1"/>
  <c r="U68" i="51"/>
  <c r="S68" i="51"/>
  <c r="Z68" i="51"/>
  <c r="AZ68" i="51" s="1"/>
  <c r="AX3" i="51"/>
  <c r="F3" i="51"/>
  <c r="G3" i="51" s="1"/>
  <c r="AH3" i="51"/>
  <c r="AA2" i="51"/>
  <c r="W59" i="51"/>
  <c r="U59" i="51"/>
  <c r="Z57" i="51"/>
  <c r="AZ57" i="51" s="1"/>
  <c r="AU57" i="51"/>
  <c r="P61" i="51"/>
  <c r="R61" i="51"/>
  <c r="V78" i="51"/>
  <c r="AY78" i="51" s="1"/>
  <c r="L123" i="51"/>
  <c r="M39" i="51"/>
  <c r="AG39" i="51" s="1"/>
  <c r="U39" i="51"/>
  <c r="AA25" i="51"/>
  <c r="Z102" i="51"/>
  <c r="AZ102" i="51" s="1"/>
  <c r="AA102" i="51"/>
  <c r="Q102" i="51"/>
  <c r="BA102" i="51" s="1"/>
  <c r="AX112" i="51"/>
  <c r="F112" i="51"/>
  <c r="G112" i="51" s="1"/>
  <c r="AX96" i="51"/>
  <c r="F96" i="51"/>
  <c r="G96" i="51" s="1"/>
  <c r="Z96" i="51" s="1"/>
  <c r="AZ96" i="51" s="1"/>
  <c r="AX64" i="51"/>
  <c r="AG64" i="51"/>
  <c r="AH64" i="51"/>
  <c r="F64" i="51"/>
  <c r="G64" i="51" s="1"/>
  <c r="U64" i="51" s="1"/>
  <c r="AX56" i="51"/>
  <c r="AH56" i="51"/>
  <c r="AX48" i="51"/>
  <c r="F48" i="51"/>
  <c r="G48" i="51" s="1"/>
  <c r="AX40" i="51"/>
  <c r="AH40" i="51"/>
  <c r="AX17" i="51"/>
  <c r="AH17" i="51"/>
  <c r="AX10" i="51"/>
  <c r="AH10" i="51"/>
  <c r="Y59" i="51"/>
  <c r="P57" i="51"/>
  <c r="U57" i="51"/>
  <c r="V61" i="51"/>
  <c r="AY61" i="51" s="1"/>
  <c r="V58" i="51"/>
  <c r="AY58" i="51" s="1"/>
  <c r="AB58" i="51"/>
  <c r="S81" i="51"/>
  <c r="AE43" i="51" a="1"/>
  <c r="AE43" i="51" s="1"/>
  <c r="AB43" i="51"/>
  <c r="Y78" i="51"/>
  <c r="AU20" i="51"/>
  <c r="P79" i="51"/>
  <c r="AE79" i="51" a="1"/>
  <c r="AE79" i="51" s="1"/>
  <c r="V97" i="51"/>
  <c r="AY97" i="51" s="1"/>
  <c r="W97" i="51"/>
  <c r="M123" i="51"/>
  <c r="N39" i="51"/>
  <c r="R25" i="51"/>
  <c r="N20" i="51"/>
  <c r="N58" i="51"/>
  <c r="N4" i="51"/>
  <c r="L4" i="51"/>
  <c r="N15" i="51"/>
  <c r="M15" i="51"/>
  <c r="M105" i="51"/>
  <c r="N105" i="51"/>
  <c r="L97" i="51"/>
  <c r="M97" i="51"/>
  <c r="N97" i="51"/>
  <c r="AA52" i="51"/>
  <c r="Y52" i="51"/>
  <c r="N46" i="51"/>
  <c r="L46" i="51"/>
  <c r="N22" i="51"/>
  <c r="Y22" i="51"/>
  <c r="AA22" i="51"/>
  <c r="U22" i="51"/>
  <c r="W22" i="51"/>
  <c r="L6" i="51"/>
  <c r="N6" i="51"/>
  <c r="M6" i="51"/>
  <c r="AG6" i="51" s="1"/>
  <c r="AX126" i="51"/>
  <c r="F126" i="51"/>
  <c r="G126" i="51" s="1"/>
  <c r="AX119" i="51"/>
  <c r="F119" i="51"/>
  <c r="G119" i="51" s="1"/>
  <c r="AX71" i="51"/>
  <c r="F71" i="51"/>
  <c r="G71" i="51" s="1"/>
  <c r="AX63" i="51"/>
  <c r="BB63" i="51" s="1"/>
  <c r="AG63" i="51"/>
  <c r="AX47" i="51"/>
  <c r="F47" i="51"/>
  <c r="G47" i="51" s="1"/>
  <c r="AH47" i="51"/>
  <c r="AX39" i="51"/>
  <c r="AH39" i="51"/>
  <c r="AX31" i="51"/>
  <c r="AH31" i="51"/>
  <c r="V84" i="51"/>
  <c r="AY84" i="51" s="1"/>
  <c r="P84" i="51"/>
  <c r="R84" i="51"/>
  <c r="Q84" i="51"/>
  <c r="BA84" i="51" s="1"/>
  <c r="W84" i="51"/>
  <c r="L69" i="51"/>
  <c r="N69" i="51"/>
  <c r="AB2" i="51"/>
  <c r="S61" i="51"/>
  <c r="AU9" i="51"/>
  <c r="Z55" i="51"/>
  <c r="AZ55" i="51" s="1"/>
  <c r="Q55" i="51"/>
  <c r="BA55" i="51" s="1"/>
  <c r="V55" i="51"/>
  <c r="AY55" i="51" s="1"/>
  <c r="Y55" i="51"/>
  <c r="P55" i="51"/>
  <c r="AU55" i="51"/>
  <c r="AV105" i="51" s="1"/>
  <c r="S55" i="51"/>
  <c r="L109" i="51"/>
  <c r="M109" i="51"/>
  <c r="L29" i="51"/>
  <c r="N29" i="51"/>
  <c r="V2" i="51"/>
  <c r="AY2" i="51" s="1"/>
  <c r="AA59" i="51"/>
  <c r="Q57" i="51"/>
  <c r="BA57" i="51" s="1"/>
  <c r="Q63" i="51"/>
  <c r="BA63" i="51" s="1"/>
  <c r="Y58" i="51"/>
  <c r="AU58" i="51"/>
  <c r="AV27" i="51" s="1"/>
  <c r="AU43" i="51"/>
  <c r="R35" i="51"/>
  <c r="AB78" i="51"/>
  <c r="Q20" i="51"/>
  <c r="BA20" i="51" s="1"/>
  <c r="S79" i="51"/>
  <c r="AE97" i="51" a="1"/>
  <c r="AE97" i="51" s="1"/>
  <c r="W9" i="51"/>
  <c r="Y102" i="51"/>
  <c r="P90" i="51"/>
  <c r="M77" i="51"/>
  <c r="W55" i="51"/>
  <c r="S29" i="51"/>
  <c r="M29" i="51"/>
  <c r="L58" i="51"/>
  <c r="S102" i="51"/>
  <c r="Y53" i="51"/>
  <c r="W53" i="51"/>
  <c r="AB53" i="51"/>
  <c r="U53" i="51"/>
  <c r="S53" i="51"/>
  <c r="R53" i="51"/>
  <c r="AA85" i="51"/>
  <c r="Z85" i="51"/>
  <c r="AZ85" i="51" s="1"/>
  <c r="Q85" i="51"/>
  <c r="BA85" i="51" s="1"/>
  <c r="P85" i="51"/>
  <c r="W85" i="51"/>
  <c r="AS85" i="51"/>
  <c r="AF85" i="51" s="1"/>
  <c r="V85" i="51"/>
  <c r="AY85" i="51" s="1"/>
  <c r="L80" i="51"/>
  <c r="M80" i="51"/>
  <c r="L73" i="51"/>
  <c r="M73" i="51"/>
  <c r="N36" i="51"/>
  <c r="M36" i="51"/>
  <c r="L36" i="51"/>
  <c r="V25" i="51"/>
  <c r="AY25" i="51" s="1"/>
  <c r="BB25" i="51" s="1"/>
  <c r="Q25" i="51"/>
  <c r="BA25" i="51" s="1"/>
  <c r="AB25" i="51"/>
  <c r="Z25" i="51"/>
  <c r="AZ25" i="51" s="1"/>
  <c r="AU25" i="51"/>
  <c r="AV28" i="51" s="1"/>
  <c r="P25" i="51"/>
  <c r="Y25" i="51"/>
  <c r="V39" i="51"/>
  <c r="AY39" i="51" s="1"/>
  <c r="F10" i="51"/>
  <c r="G10" i="51" s="1"/>
  <c r="U2" i="51"/>
  <c r="Z59" i="51"/>
  <c r="AZ59" i="51" s="1"/>
  <c r="R59" i="51"/>
  <c r="AB21" i="51"/>
  <c r="AA57" i="51"/>
  <c r="S63" i="51"/>
  <c r="Z58" i="51"/>
  <c r="AZ58" i="51" s="1"/>
  <c r="U58" i="51"/>
  <c r="P43" i="51"/>
  <c r="AU35" i="51"/>
  <c r="P78" i="51"/>
  <c r="Z78" i="51"/>
  <c r="AZ78" i="51" s="1"/>
  <c r="P20" i="51"/>
  <c r="AA20" i="51"/>
  <c r="U79" i="51"/>
  <c r="Z97" i="51"/>
  <c r="AZ97" i="51" s="1"/>
  <c r="Z9" i="51"/>
  <c r="AZ9" i="51" s="1"/>
  <c r="F120" i="51"/>
  <c r="G120" i="51" s="1"/>
  <c r="N112" i="51"/>
  <c r="R102" i="51"/>
  <c r="N83" i="51"/>
  <c r="N77" i="51"/>
  <c r="N81" i="51"/>
  <c r="P74" i="51"/>
  <c r="AA55" i="51"/>
  <c r="U5" i="51"/>
  <c r="M112" i="51"/>
  <c r="N60" i="51"/>
  <c r="M60" i="51"/>
  <c r="F72" i="51"/>
  <c r="G72" i="51" s="1"/>
  <c r="L96" i="51"/>
  <c r="N96" i="51"/>
  <c r="AX13" i="51"/>
  <c r="AH13" i="51"/>
  <c r="AX6" i="51"/>
  <c r="AH6" i="51"/>
  <c r="N104" i="51"/>
  <c r="L104" i="51"/>
  <c r="S25" i="51"/>
  <c r="M120" i="51"/>
  <c r="L120" i="51"/>
  <c r="N120" i="51"/>
  <c r="M37" i="51"/>
  <c r="L37" i="51"/>
  <c r="AE59" i="51" a="1"/>
  <c r="AE59" i="51" s="1"/>
  <c r="AB59" i="51"/>
  <c r="V21" i="51"/>
  <c r="AY21" i="51" s="1"/>
  <c r="R57" i="51"/>
  <c r="AE58" i="51" a="1"/>
  <c r="AE58" i="51" s="1"/>
  <c r="Z43" i="51"/>
  <c r="AZ43" i="51" s="1"/>
  <c r="W35" i="51"/>
  <c r="U78" i="51"/>
  <c r="R78" i="51"/>
  <c r="S20" i="51"/>
  <c r="R20" i="51"/>
  <c r="R79" i="51"/>
  <c r="S97" i="51"/>
  <c r="M81" i="51"/>
  <c r="R55" i="51"/>
  <c r="F32" i="51"/>
  <c r="G32" i="51" s="1"/>
  <c r="AB5" i="51"/>
  <c r="V5" i="51"/>
  <c r="AY5" i="51" s="1"/>
  <c r="BB5" i="51" s="1"/>
  <c r="M5" i="51"/>
  <c r="AG5" i="51" s="1"/>
  <c r="M69" i="51"/>
  <c r="N14" i="51"/>
  <c r="M14" i="51"/>
  <c r="AA16" i="51"/>
  <c r="W16" i="51"/>
  <c r="Z16" i="51"/>
  <c r="AZ16" i="51" s="1"/>
  <c r="S16" i="51"/>
  <c r="AE16" i="51" a="1"/>
  <c r="AE16" i="51" s="1"/>
  <c r="AB16" i="51"/>
  <c r="P16" i="51"/>
  <c r="R16" i="51"/>
  <c r="M125" i="51"/>
  <c r="L125" i="51"/>
  <c r="M117" i="51"/>
  <c r="U117" i="51"/>
  <c r="Z117" i="51"/>
  <c r="AZ117" i="51" s="1"/>
  <c r="BB117" i="51" s="1"/>
  <c r="L101" i="51"/>
  <c r="N101" i="51"/>
  <c r="L93" i="51"/>
  <c r="N93" i="51"/>
  <c r="M86" i="51"/>
  <c r="L86" i="51"/>
  <c r="AX115" i="51"/>
  <c r="F115" i="51"/>
  <c r="G115" i="51" s="1"/>
  <c r="AX107" i="51"/>
  <c r="F107" i="51"/>
  <c r="G107" i="51" s="1"/>
  <c r="AX75" i="51"/>
  <c r="F75" i="51"/>
  <c r="G75" i="51" s="1"/>
  <c r="AX67" i="51"/>
  <c r="F67" i="51"/>
  <c r="G67" i="51" s="1"/>
  <c r="AA67" i="51" s="1"/>
  <c r="AX59" i="51"/>
  <c r="BB59" i="51" s="1"/>
  <c r="AG59" i="51"/>
  <c r="AH59" i="51"/>
  <c r="AX51" i="51"/>
  <c r="F51" i="51"/>
  <c r="G51" i="51" s="1"/>
  <c r="AH51" i="51"/>
  <c r="AX35" i="51"/>
  <c r="AH35" i="51"/>
  <c r="AX27" i="51"/>
  <c r="AH27" i="51"/>
  <c r="F27" i="51"/>
  <c r="G27" i="51" s="1"/>
  <c r="N2" i="51"/>
  <c r="M2" i="51"/>
  <c r="AG2" i="51" s="1"/>
  <c r="AX18" i="51"/>
  <c r="AH18" i="51"/>
  <c r="V57" i="51"/>
  <c r="AY57" i="51" s="1"/>
  <c r="BB57" i="51" s="1"/>
  <c r="AA78" i="51"/>
  <c r="L2" i="51"/>
  <c r="V74" i="51"/>
  <c r="AY74" i="51" s="1"/>
  <c r="N74" i="51"/>
  <c r="M74" i="51"/>
  <c r="N13" i="51"/>
  <c r="M13" i="51"/>
  <c r="W2" i="51"/>
  <c r="P59" i="51"/>
  <c r="W57" i="51"/>
  <c r="Q61" i="51"/>
  <c r="BA61" i="51" s="1"/>
  <c r="BB61" i="51" s="1"/>
  <c r="V81" i="51"/>
  <c r="AY81" i="51" s="1"/>
  <c r="Q81" i="51"/>
  <c r="BA81" i="51" s="1"/>
  <c r="BB81" i="51" s="1"/>
  <c r="U43" i="51"/>
  <c r="BB31" i="51"/>
  <c r="AE78" i="51" a="1"/>
  <c r="AE78" i="51" s="1"/>
  <c r="V20" i="51"/>
  <c r="AY20" i="51" s="1"/>
  <c r="Z79" i="51"/>
  <c r="AZ79" i="51" s="1"/>
  <c r="Q97" i="51"/>
  <c r="BA97" i="51" s="1"/>
  <c r="BB97" i="51" s="1"/>
  <c r="N109" i="51"/>
  <c r="AB102" i="51"/>
  <c r="W102" i="51"/>
  <c r="Y84" i="51"/>
  <c r="M90" i="51"/>
  <c r="AS84" i="51"/>
  <c r="AF84" i="51" s="1"/>
  <c r="L83" i="51"/>
  <c r="S74" i="51"/>
  <c r="AB55" i="51"/>
  <c r="AH32" i="51"/>
  <c r="AA39" i="51"/>
  <c r="Z5" i="51"/>
  <c r="AZ5" i="51" s="1"/>
  <c r="M43" i="51"/>
  <c r="N127" i="51"/>
  <c r="AH25" i="51"/>
  <c r="AA5" i="51"/>
  <c r="S5" i="51"/>
  <c r="P5" i="51"/>
  <c r="Y5" i="51"/>
  <c r="W36" i="51"/>
  <c r="AU36" i="51"/>
  <c r="S36" i="51"/>
  <c r="AA36" i="51"/>
  <c r="R36" i="51"/>
  <c r="Z36" i="51"/>
  <c r="AZ36" i="51" s="1"/>
  <c r="P36" i="51"/>
  <c r="R39" i="51"/>
  <c r="Q39" i="51"/>
  <c r="BA39" i="51" s="1"/>
  <c r="Y39" i="51"/>
  <c r="AB39" i="51"/>
  <c r="W39" i="51"/>
  <c r="AU39" i="51"/>
  <c r="AV32" i="51" s="1"/>
  <c r="F56" i="51"/>
  <c r="G56" i="51" s="1"/>
  <c r="AB90" i="51"/>
  <c r="Q90" i="51"/>
  <c r="BA90" i="51" s="1"/>
  <c r="BB90" i="51" s="1"/>
  <c r="AA90" i="51"/>
  <c r="V90" i="51"/>
  <c r="AY90" i="51" s="1"/>
  <c r="Y90" i="51"/>
  <c r="S90" i="51"/>
  <c r="AE106" i="51" a="1"/>
  <c r="AE106" i="51" s="1"/>
  <c r="V106" i="51"/>
  <c r="AY106" i="51" s="1"/>
  <c r="U106" i="51"/>
  <c r="R106" i="51"/>
  <c r="AB106" i="51"/>
  <c r="Q108" i="51"/>
  <c r="BA108" i="51" s="1"/>
  <c r="BB108" i="51" s="1"/>
  <c r="AA108" i="51"/>
  <c r="R108" i="51"/>
  <c r="Z108" i="51"/>
  <c r="AZ108" i="51" s="1"/>
  <c r="AE108" i="51" a="1"/>
  <c r="AE108" i="51" s="1"/>
  <c r="N55" i="51"/>
  <c r="M55" i="51"/>
  <c r="L33" i="51"/>
  <c r="N33" i="51"/>
  <c r="L25" i="51"/>
  <c r="M25" i="51"/>
  <c r="AG25" i="51" s="1"/>
  <c r="M9" i="51"/>
  <c r="AG9" i="51" s="1"/>
  <c r="N9" i="51"/>
  <c r="AG3" i="51"/>
  <c r="Z54" i="51"/>
  <c r="AZ54" i="51" s="1"/>
  <c r="AB117" i="51"/>
  <c r="AB52" i="51"/>
  <c r="AH54" i="51"/>
  <c r="R74" i="51"/>
  <c r="AG18" i="51"/>
  <c r="AH45" i="51"/>
  <c r="AG35" i="51"/>
  <c r="F70" i="51"/>
  <c r="G70" i="51" s="1"/>
  <c r="F77" i="51"/>
  <c r="G77" i="51" s="1"/>
  <c r="V77" i="51" s="1"/>
  <c r="AY77" i="51" s="1"/>
  <c r="S92" i="51"/>
  <c r="F121" i="51"/>
  <c r="G121" i="51" s="1"/>
  <c r="F124" i="51"/>
  <c r="G124" i="51" s="1"/>
  <c r="S59" i="50"/>
  <c r="AU59" i="50"/>
  <c r="AB59" i="50"/>
  <c r="R59" i="50"/>
  <c r="Z59" i="50"/>
  <c r="AZ59" i="50" s="1"/>
  <c r="P59" i="50"/>
  <c r="Y59" i="50"/>
  <c r="W59" i="50"/>
  <c r="V59" i="50"/>
  <c r="AY59" i="50" s="1"/>
  <c r="Q59" i="50"/>
  <c r="BA59" i="50" s="1"/>
  <c r="L84" i="50"/>
  <c r="N84" i="50"/>
  <c r="M84" i="50"/>
  <c r="AB35" i="50"/>
  <c r="L106" i="50"/>
  <c r="Z106" i="50"/>
  <c r="AZ106" i="50" s="1"/>
  <c r="AB106" i="50"/>
  <c r="Y106" i="50"/>
  <c r="N90" i="50"/>
  <c r="Y90" i="50"/>
  <c r="L90" i="50"/>
  <c r="N51" i="50"/>
  <c r="M51" i="50"/>
  <c r="U106" i="50"/>
  <c r="L21" i="50"/>
  <c r="Q38" i="50"/>
  <c r="BA38" i="50" s="1"/>
  <c r="BB38" i="50" s="1"/>
  <c r="AU38" i="50"/>
  <c r="Y38" i="50"/>
  <c r="Z38" i="50"/>
  <c r="AZ38" i="50" s="1"/>
  <c r="U38" i="50"/>
  <c r="P38" i="50"/>
  <c r="AB38" i="50"/>
  <c r="R38" i="50"/>
  <c r="W38" i="50"/>
  <c r="AA38" i="50"/>
  <c r="W47" i="50"/>
  <c r="V47" i="50"/>
  <c r="AY47" i="50" s="1"/>
  <c r="Y47" i="50"/>
  <c r="U47" i="50"/>
  <c r="AU47" i="50"/>
  <c r="AB47" i="50"/>
  <c r="Q47" i="50"/>
  <c r="BA47" i="50" s="1"/>
  <c r="R47" i="50"/>
  <c r="AA98" i="50"/>
  <c r="W98" i="50"/>
  <c r="AB98" i="50"/>
  <c r="V98" i="50"/>
  <c r="AY98" i="50" s="1"/>
  <c r="U98" i="50"/>
  <c r="R98" i="50"/>
  <c r="Y98" i="50"/>
  <c r="AX64" i="50"/>
  <c r="F64" i="50"/>
  <c r="G64" i="50" s="1"/>
  <c r="AX41" i="50"/>
  <c r="AH41" i="50"/>
  <c r="AX25" i="50"/>
  <c r="AH25" i="50"/>
  <c r="AX17" i="50"/>
  <c r="F17" i="50"/>
  <c r="G17" i="50" s="1"/>
  <c r="AX9" i="50"/>
  <c r="F9" i="50"/>
  <c r="G9" i="50" s="1"/>
  <c r="U9" i="50" s="1"/>
  <c r="L129" i="50"/>
  <c r="N129" i="50"/>
  <c r="P121" i="50"/>
  <c r="M121" i="50"/>
  <c r="V121" i="50"/>
  <c r="AY121" i="50" s="1"/>
  <c r="R121" i="50"/>
  <c r="L105" i="50"/>
  <c r="M105" i="50"/>
  <c r="N82" i="50"/>
  <c r="M82" i="50"/>
  <c r="L82" i="50"/>
  <c r="U58" i="50"/>
  <c r="AB58" i="50"/>
  <c r="Z58" i="50"/>
  <c r="AZ58" i="50" s="1"/>
  <c r="L50" i="50"/>
  <c r="N50" i="50"/>
  <c r="M50" i="50"/>
  <c r="L42" i="50"/>
  <c r="N42" i="50"/>
  <c r="N27" i="50"/>
  <c r="M27" i="50"/>
  <c r="AG27" i="50" s="1"/>
  <c r="L27" i="50"/>
  <c r="N12" i="50"/>
  <c r="L12" i="50"/>
  <c r="V4" i="50"/>
  <c r="AY4" i="50" s="1"/>
  <c r="N4" i="50"/>
  <c r="M4" i="50"/>
  <c r="L4" i="50"/>
  <c r="AB22" i="50"/>
  <c r="V22" i="50"/>
  <c r="AY22" i="50" s="1"/>
  <c r="Q22" i="50"/>
  <c r="BA22" i="50" s="1"/>
  <c r="BB22" i="50" s="1"/>
  <c r="AU22" i="50"/>
  <c r="AA22" i="50"/>
  <c r="U22" i="50"/>
  <c r="P22" i="50"/>
  <c r="Z22" i="50"/>
  <c r="AZ22" i="50" s="1"/>
  <c r="M107" i="50"/>
  <c r="Z107" i="50"/>
  <c r="AZ107" i="50" s="1"/>
  <c r="W107" i="50"/>
  <c r="N107" i="50"/>
  <c r="U107" i="50"/>
  <c r="L107" i="50"/>
  <c r="AA107" i="50"/>
  <c r="V107" i="50"/>
  <c r="AY107" i="50" s="1"/>
  <c r="AU35" i="50"/>
  <c r="L20" i="50"/>
  <c r="N20" i="50"/>
  <c r="M98" i="50"/>
  <c r="N98" i="50"/>
  <c r="L98" i="50"/>
  <c r="N28" i="50"/>
  <c r="L28" i="50"/>
  <c r="M28" i="50"/>
  <c r="R35" i="50"/>
  <c r="S35" i="50"/>
  <c r="Q20" i="50"/>
  <c r="BA20" i="50" s="1"/>
  <c r="BB20" i="50" s="1"/>
  <c r="P69" i="50"/>
  <c r="W90" i="50"/>
  <c r="V106" i="50"/>
  <c r="AY106" i="50" s="1"/>
  <c r="BB106" i="50" s="1"/>
  <c r="AA47" i="50"/>
  <c r="M58" i="50"/>
  <c r="AG58" i="50" s="1"/>
  <c r="S22" i="50"/>
  <c r="M5" i="50"/>
  <c r="S47" i="50"/>
  <c r="N74" i="50"/>
  <c r="AH18" i="50"/>
  <c r="V45" i="50"/>
  <c r="AY45" i="50" s="1"/>
  <c r="BB45" i="50" s="1"/>
  <c r="Y45" i="50"/>
  <c r="AU45" i="50"/>
  <c r="U45" i="50"/>
  <c r="AB45" i="50"/>
  <c r="R45" i="50"/>
  <c r="AX103" i="50"/>
  <c r="F103" i="50"/>
  <c r="G103" i="50" s="1"/>
  <c r="AX95" i="50"/>
  <c r="F95" i="50"/>
  <c r="G95" i="50" s="1"/>
  <c r="AX87" i="50"/>
  <c r="F87" i="50"/>
  <c r="G87" i="50" s="1"/>
  <c r="AX47" i="50"/>
  <c r="AH47" i="50"/>
  <c r="AX40" i="50"/>
  <c r="F40" i="50"/>
  <c r="G40" i="50" s="1"/>
  <c r="AX24" i="50"/>
  <c r="AH24" i="50"/>
  <c r="F24" i="50"/>
  <c r="G24" i="50" s="1"/>
  <c r="AX16" i="50"/>
  <c r="F16" i="50"/>
  <c r="G16" i="50" s="1"/>
  <c r="AX8" i="50"/>
  <c r="AH8" i="50"/>
  <c r="F8" i="50"/>
  <c r="G8" i="50" s="1"/>
  <c r="M128" i="50"/>
  <c r="L128" i="50"/>
  <c r="N128" i="50"/>
  <c r="L96" i="50"/>
  <c r="N96" i="50"/>
  <c r="M96" i="50"/>
  <c r="L73" i="50"/>
  <c r="R73" i="50"/>
  <c r="N65" i="50"/>
  <c r="M65" i="50"/>
  <c r="AG65" i="50" s="1"/>
  <c r="L65" i="50"/>
  <c r="L49" i="50"/>
  <c r="M49" i="50"/>
  <c r="AG49" i="50" s="1"/>
  <c r="N49" i="50"/>
  <c r="M26" i="50"/>
  <c r="L26" i="50"/>
  <c r="N19" i="50"/>
  <c r="M19" i="50"/>
  <c r="N99" i="50"/>
  <c r="L99" i="50"/>
  <c r="M99" i="50"/>
  <c r="L48" i="50"/>
  <c r="N48" i="50"/>
  <c r="M100" i="50"/>
  <c r="L100" i="50"/>
  <c r="AX49" i="50"/>
  <c r="AH49" i="50"/>
  <c r="F49" i="50"/>
  <c r="G49" i="50" s="1"/>
  <c r="S21" i="50"/>
  <c r="P21" i="50"/>
  <c r="S5" i="50"/>
  <c r="U35" i="50"/>
  <c r="Z90" i="50"/>
  <c r="AZ90" i="50" s="1"/>
  <c r="W106" i="50"/>
  <c r="M104" i="50"/>
  <c r="P74" i="50"/>
  <c r="AA41" i="50"/>
  <c r="P47" i="50"/>
  <c r="N58" i="50"/>
  <c r="L59" i="50"/>
  <c r="Z15" i="50"/>
  <c r="AZ15" i="50" s="1"/>
  <c r="N21" i="50"/>
  <c r="M22" i="50"/>
  <c r="W22" i="50"/>
  <c r="N5" i="50"/>
  <c r="F25" i="50"/>
  <c r="G25" i="50" s="1"/>
  <c r="W25" i="50" s="1"/>
  <c r="M106" i="50"/>
  <c r="Z11" i="50"/>
  <c r="AZ11" i="50" s="1"/>
  <c r="AB11" i="50"/>
  <c r="Y11" i="50"/>
  <c r="N11" i="50"/>
  <c r="AA11" i="50"/>
  <c r="M11" i="50"/>
  <c r="AG11" i="50" s="1"/>
  <c r="V31" i="50"/>
  <c r="AY31" i="50" s="1"/>
  <c r="U31" i="50"/>
  <c r="Y31" i="50"/>
  <c r="AU31" i="50"/>
  <c r="W31" i="50"/>
  <c r="S31" i="50"/>
  <c r="R31" i="50"/>
  <c r="AA31" i="50"/>
  <c r="AB31" i="50"/>
  <c r="L45" i="50"/>
  <c r="M45" i="50"/>
  <c r="AG45" i="50" s="1"/>
  <c r="N45" i="50"/>
  <c r="M47" i="50"/>
  <c r="AG47" i="50" s="1"/>
  <c r="N47" i="50"/>
  <c r="S125" i="50"/>
  <c r="Q125" i="50"/>
  <c r="BA125" i="50" s="1"/>
  <c r="Z125" i="50"/>
  <c r="AZ125" i="50" s="1"/>
  <c r="W125" i="50"/>
  <c r="P125" i="50"/>
  <c r="Y125" i="50"/>
  <c r="AS125" i="50"/>
  <c r="AF125" i="50" s="1"/>
  <c r="U125" i="50"/>
  <c r="AX86" i="50"/>
  <c r="F86" i="50"/>
  <c r="G86" i="50" s="1"/>
  <c r="AX70" i="50"/>
  <c r="F70" i="50"/>
  <c r="G70" i="50" s="1"/>
  <c r="AX62" i="50"/>
  <c r="F62" i="50"/>
  <c r="G62" i="50" s="1"/>
  <c r="M44" i="50"/>
  <c r="AG44" i="50" s="1"/>
  <c r="L44" i="50"/>
  <c r="N44" i="50"/>
  <c r="L13" i="50"/>
  <c r="N13" i="50"/>
  <c r="M13" i="50"/>
  <c r="AG13" i="50" s="1"/>
  <c r="N114" i="50"/>
  <c r="M114" i="50"/>
  <c r="L83" i="50"/>
  <c r="N83" i="50"/>
  <c r="M83" i="50"/>
  <c r="L43" i="50"/>
  <c r="N43" i="50"/>
  <c r="M43" i="50"/>
  <c r="AS74" i="50"/>
  <c r="AF74" i="50" s="1"/>
  <c r="P5" i="50"/>
  <c r="Y35" i="50"/>
  <c r="AE35" i="50" a="1"/>
  <c r="AE35" i="50" s="1"/>
  <c r="P114" i="50"/>
  <c r="AB90" i="50"/>
  <c r="AB107" i="50"/>
  <c r="M90" i="50"/>
  <c r="N104" i="50"/>
  <c r="AE98" i="50" a="1"/>
  <c r="AE98" i="50" s="1"/>
  <c r="L58" i="50"/>
  <c r="Z47" i="50"/>
  <c r="AZ47" i="50" s="1"/>
  <c r="L51" i="50"/>
  <c r="M59" i="50"/>
  <c r="AG59" i="50" s="1"/>
  <c r="N22" i="50"/>
  <c r="M12" i="50"/>
  <c r="R22" i="50"/>
  <c r="AE22" i="50" a="1"/>
  <c r="AE22" i="50" s="1"/>
  <c r="M20" i="50"/>
  <c r="N106" i="50"/>
  <c r="L8" i="50"/>
  <c r="M8" i="50"/>
  <c r="N8" i="50"/>
  <c r="L41" i="50"/>
  <c r="M41" i="50"/>
  <c r="F56" i="50"/>
  <c r="G56" i="50" s="1"/>
  <c r="N62" i="50"/>
  <c r="L62" i="50"/>
  <c r="M62" i="50"/>
  <c r="AG62" i="50" s="1"/>
  <c r="S91" i="50"/>
  <c r="Q91" i="50"/>
  <c r="BA91" i="50" s="1"/>
  <c r="AB91" i="50"/>
  <c r="Y91" i="50"/>
  <c r="R91" i="50"/>
  <c r="Z91" i="50"/>
  <c r="AZ91" i="50" s="1"/>
  <c r="P91" i="50"/>
  <c r="AX124" i="50"/>
  <c r="F124" i="50"/>
  <c r="G124" i="50" s="1"/>
  <c r="U124" i="50" s="1"/>
  <c r="W74" i="50"/>
  <c r="AA74" i="50"/>
  <c r="S74" i="50"/>
  <c r="Y74" i="50"/>
  <c r="U74" i="50"/>
  <c r="Z74" i="50"/>
  <c r="AZ74" i="50" s="1"/>
  <c r="V74" i="50"/>
  <c r="AY74" i="50" s="1"/>
  <c r="M120" i="50"/>
  <c r="L120" i="50"/>
  <c r="N120" i="50"/>
  <c r="S15" i="50"/>
  <c r="R15" i="50"/>
  <c r="Y15" i="50"/>
  <c r="Q15" i="50"/>
  <c r="BA15" i="50" s="1"/>
  <c r="AB15" i="50"/>
  <c r="W15" i="50"/>
  <c r="V15" i="50"/>
  <c r="AY15" i="50" s="1"/>
  <c r="AA15" i="50"/>
  <c r="AU15" i="50"/>
  <c r="N122" i="50"/>
  <c r="M122" i="50"/>
  <c r="L122" i="50"/>
  <c r="M35" i="50"/>
  <c r="N35" i="50"/>
  <c r="L35" i="50"/>
  <c r="R5" i="50"/>
  <c r="U90" i="50"/>
  <c r="V5" i="50"/>
  <c r="AY5" i="50" s="1"/>
  <c r="W35" i="50"/>
  <c r="V35" i="50"/>
  <c r="AY35" i="50" s="1"/>
  <c r="Q114" i="50"/>
  <c r="BA114" i="50" s="1"/>
  <c r="BB114" i="50" s="1"/>
  <c r="S114" i="50"/>
  <c r="AB34" i="50"/>
  <c r="Q98" i="50"/>
  <c r="BA98" i="50" s="1"/>
  <c r="BB98" i="50" s="1"/>
  <c r="L97" i="50"/>
  <c r="R74" i="50"/>
  <c r="Y41" i="50"/>
  <c r="Y22" i="50"/>
  <c r="AE38" i="50" a="1"/>
  <c r="AE38" i="50" s="1"/>
  <c r="M129" i="50"/>
  <c r="L15" i="50"/>
  <c r="L114" i="50"/>
  <c r="N10" i="50"/>
  <c r="M10" i="50"/>
  <c r="L10" i="50"/>
  <c r="N39" i="50"/>
  <c r="L39" i="50"/>
  <c r="Z52" i="50"/>
  <c r="AZ52" i="50" s="1"/>
  <c r="P52" i="50"/>
  <c r="Y52" i="50"/>
  <c r="W52" i="50"/>
  <c r="V52" i="50"/>
  <c r="AY52" i="50" s="1"/>
  <c r="R52" i="50"/>
  <c r="U52" i="50"/>
  <c r="M109" i="50"/>
  <c r="N109" i="50"/>
  <c r="L109" i="50"/>
  <c r="M93" i="50"/>
  <c r="N93" i="50"/>
  <c r="L93" i="50"/>
  <c r="L38" i="50"/>
  <c r="M38" i="50"/>
  <c r="N38" i="50"/>
  <c r="AA118" i="50"/>
  <c r="V118" i="50"/>
  <c r="AY118" i="50" s="1"/>
  <c r="Z118" i="50"/>
  <c r="AZ118" i="50" s="1"/>
  <c r="U118" i="50"/>
  <c r="R118" i="50"/>
  <c r="P118" i="50"/>
  <c r="Q118" i="50"/>
  <c r="BA118" i="50" s="1"/>
  <c r="Y118" i="50"/>
  <c r="S118" i="50"/>
  <c r="Q41" i="50"/>
  <c r="BA41" i="50" s="1"/>
  <c r="AE41" i="50" a="1"/>
  <c r="AE41" i="50" s="1"/>
  <c r="V41" i="50"/>
  <c r="AY41" i="50" s="1"/>
  <c r="AB41" i="50"/>
  <c r="R41" i="50"/>
  <c r="Q2" i="50"/>
  <c r="BA2" i="50" s="1"/>
  <c r="BB2" i="50" s="1"/>
  <c r="L2" i="50"/>
  <c r="Z35" i="50"/>
  <c r="AZ35" i="50" s="1"/>
  <c r="V114" i="50"/>
  <c r="AY114" i="50" s="1"/>
  <c r="V66" i="50"/>
  <c r="AY66" i="50" s="1"/>
  <c r="AA90" i="50"/>
  <c r="S121" i="50"/>
  <c r="S98" i="50"/>
  <c r="AU41" i="50"/>
  <c r="P41" i="50"/>
  <c r="W58" i="50"/>
  <c r="P4" i="50"/>
  <c r="AH34" i="50"/>
  <c r="AE118" i="50" a="1"/>
  <c r="AE118" i="50" s="1"/>
  <c r="S41" i="50"/>
  <c r="AA106" i="50"/>
  <c r="M15" i="50"/>
  <c r="AH56" i="50"/>
  <c r="W78" i="50"/>
  <c r="S78" i="50"/>
  <c r="V78" i="50"/>
  <c r="AY78" i="50" s="1"/>
  <c r="P78" i="50"/>
  <c r="AS78" i="50"/>
  <c r="AF78" i="50" s="1"/>
  <c r="R78" i="50"/>
  <c r="AH29" i="50"/>
  <c r="F67" i="50"/>
  <c r="G67" i="50" s="1"/>
  <c r="AH61" i="50"/>
  <c r="AG64" i="50"/>
  <c r="F27" i="50"/>
  <c r="G27" i="50" s="1"/>
  <c r="F29" i="50"/>
  <c r="G29" i="50" s="1"/>
  <c r="AH51" i="50"/>
  <c r="F75" i="50"/>
  <c r="G75" i="50" s="1"/>
  <c r="AG16" i="50"/>
  <c r="AH11" i="50"/>
  <c r="F13" i="50"/>
  <c r="G13" i="50" s="1"/>
  <c r="AH19" i="50"/>
  <c r="F97" i="50"/>
  <c r="G97" i="50" s="1"/>
  <c r="N48" i="49"/>
  <c r="S48" i="49"/>
  <c r="Q48" i="49"/>
  <c r="BA48" i="49" s="1"/>
  <c r="BB48" i="49" s="1"/>
  <c r="P48" i="49"/>
  <c r="V48" i="49"/>
  <c r="AY48" i="49" s="1"/>
  <c r="R48" i="49"/>
  <c r="M48" i="49"/>
  <c r="L47" i="49"/>
  <c r="R47" i="49"/>
  <c r="R8" i="49"/>
  <c r="V8" i="49"/>
  <c r="AY8" i="49" s="1"/>
  <c r="AU8" i="49"/>
  <c r="AV79" i="49" s="1"/>
  <c r="S8" i="49"/>
  <c r="AA8" i="49"/>
  <c r="P8" i="49"/>
  <c r="Q8" i="49"/>
  <c r="BA8" i="49" s="1"/>
  <c r="W8" i="49"/>
  <c r="AB8" i="49"/>
  <c r="Z8" i="49"/>
  <c r="AZ8" i="49" s="1"/>
  <c r="Y8" i="49"/>
  <c r="U8" i="49"/>
  <c r="R49" i="49"/>
  <c r="V49" i="49"/>
  <c r="AY49" i="49" s="1"/>
  <c r="Z49" i="49"/>
  <c r="AZ49" i="49" s="1"/>
  <c r="AE49" i="49" a="1"/>
  <c r="AE49" i="49" s="1"/>
  <c r="P49" i="49"/>
  <c r="Y49" i="49"/>
  <c r="S49" i="49"/>
  <c r="W109" i="49"/>
  <c r="AE109" i="49" a="1"/>
  <c r="AE109" i="49" s="1"/>
  <c r="S109" i="49"/>
  <c r="Z109" i="49"/>
  <c r="AZ109" i="49" s="1"/>
  <c r="AX105" i="49"/>
  <c r="F105" i="49"/>
  <c r="G105" i="49" s="1"/>
  <c r="AX49" i="49"/>
  <c r="AH49" i="49"/>
  <c r="AX33" i="49"/>
  <c r="AH33" i="49"/>
  <c r="AX9" i="49"/>
  <c r="F9" i="49"/>
  <c r="G9" i="49" s="1"/>
  <c r="AH9" i="49"/>
  <c r="L104" i="49"/>
  <c r="N104" i="49"/>
  <c r="N9" i="49"/>
  <c r="M9" i="49"/>
  <c r="V114" i="49"/>
  <c r="AY114" i="49" s="1"/>
  <c r="AB120" i="49"/>
  <c r="AB104" i="49"/>
  <c r="W104" i="49"/>
  <c r="Y107" i="49"/>
  <c r="AA87" i="49"/>
  <c r="N80" i="49"/>
  <c r="W40" i="49"/>
  <c r="M56" i="49"/>
  <c r="U49" i="49"/>
  <c r="Q49" i="49"/>
  <c r="BA49" i="49" s="1"/>
  <c r="L39" i="49"/>
  <c r="M39" i="49"/>
  <c r="AB59" i="49"/>
  <c r="U59" i="49"/>
  <c r="AA59" i="49"/>
  <c r="S59" i="49"/>
  <c r="Q59" i="49"/>
  <c r="BA59" i="49" s="1"/>
  <c r="BB59" i="49" s="1"/>
  <c r="W59" i="49"/>
  <c r="Z59" i="49"/>
  <c r="AZ59" i="49" s="1"/>
  <c r="M72" i="49"/>
  <c r="L79" i="49"/>
  <c r="M79" i="49"/>
  <c r="N63" i="49"/>
  <c r="M63" i="49"/>
  <c r="N55" i="49"/>
  <c r="M55" i="49"/>
  <c r="L24" i="49"/>
  <c r="N24" i="49"/>
  <c r="M24" i="49"/>
  <c r="AG24" i="49" s="1"/>
  <c r="N16" i="49"/>
  <c r="M16" i="49"/>
  <c r="L8" i="49"/>
  <c r="M8" i="49"/>
  <c r="AG8" i="49" s="1"/>
  <c r="N8" i="49"/>
  <c r="R3" i="49"/>
  <c r="Q3" i="49"/>
  <c r="BA3" i="49" s="1"/>
  <c r="AB3" i="49"/>
  <c r="AA3" i="49"/>
  <c r="AU3" i="49"/>
  <c r="U3" i="49"/>
  <c r="U83" i="49"/>
  <c r="Z83" i="49"/>
  <c r="AZ83" i="49" s="1"/>
  <c r="AS83" i="49"/>
  <c r="AF83" i="49" s="1"/>
  <c r="P83" i="49"/>
  <c r="AB83" i="49"/>
  <c r="V83" i="49"/>
  <c r="AY83" i="49" s="1"/>
  <c r="BB83" i="49" s="1"/>
  <c r="W83" i="49"/>
  <c r="N33" i="49"/>
  <c r="M33" i="49"/>
  <c r="AA24" i="49"/>
  <c r="S120" i="49"/>
  <c r="L128" i="49"/>
  <c r="M104" i="49"/>
  <c r="Z87" i="49"/>
  <c r="AZ87" i="49" s="1"/>
  <c r="BB87" i="49" s="1"/>
  <c r="L72" i="49"/>
  <c r="P59" i="49"/>
  <c r="M80" i="49"/>
  <c r="F89" i="49"/>
  <c r="G89" i="49" s="1"/>
  <c r="V40" i="49"/>
  <c r="AY40" i="49" s="1"/>
  <c r="AB49" i="49"/>
  <c r="L9" i="49"/>
  <c r="Y5" i="49"/>
  <c r="Y3" i="49"/>
  <c r="L15" i="49"/>
  <c r="N15" i="49"/>
  <c r="M15" i="49"/>
  <c r="N41" i="49"/>
  <c r="M41" i="49"/>
  <c r="L41" i="49"/>
  <c r="L92" i="49"/>
  <c r="N92" i="49"/>
  <c r="M92" i="49"/>
  <c r="AX95" i="49"/>
  <c r="F95" i="49"/>
  <c r="G95" i="49" s="1"/>
  <c r="AX63" i="49"/>
  <c r="AH63" i="49"/>
  <c r="F63" i="49"/>
  <c r="G63" i="49" s="1"/>
  <c r="AX55" i="49"/>
  <c r="AH55" i="49"/>
  <c r="AX47" i="49"/>
  <c r="AH47" i="49"/>
  <c r="AX39" i="49"/>
  <c r="F39" i="49"/>
  <c r="G39" i="49" s="1"/>
  <c r="AH39" i="49"/>
  <c r="AX31" i="49"/>
  <c r="F31" i="49"/>
  <c r="G31" i="49" s="1"/>
  <c r="AH31" i="49"/>
  <c r="AX23" i="49"/>
  <c r="AH23" i="49"/>
  <c r="F23" i="49"/>
  <c r="G23" i="49" s="1"/>
  <c r="AX15" i="49"/>
  <c r="AH15" i="49"/>
  <c r="F15" i="49"/>
  <c r="G15" i="49" s="1"/>
  <c r="AH7" i="49"/>
  <c r="F7" i="49"/>
  <c r="G7" i="49" s="1"/>
  <c r="M110" i="49"/>
  <c r="N110" i="49"/>
  <c r="L102" i="49"/>
  <c r="N102" i="49"/>
  <c r="M102" i="49"/>
  <c r="S3" i="49"/>
  <c r="M53" i="49"/>
  <c r="AG53" i="49" s="1"/>
  <c r="AA53" i="49"/>
  <c r="AB53" i="49"/>
  <c r="Y53" i="49"/>
  <c r="W53" i="49"/>
  <c r="AE107" i="49" a="1"/>
  <c r="AE107" i="49" s="1"/>
  <c r="Q107" i="49"/>
  <c r="BA107" i="49" s="1"/>
  <c r="BB107" i="49" s="1"/>
  <c r="AA107" i="49"/>
  <c r="AB107" i="49"/>
  <c r="U107" i="49"/>
  <c r="AX121" i="49"/>
  <c r="F121" i="49"/>
  <c r="G121" i="49" s="1"/>
  <c r="AE121" i="49" s="1" a="1"/>
  <c r="AE121" i="49" s="1"/>
  <c r="AD121" i="49" s="1"/>
  <c r="AC121" i="49" s="1"/>
  <c r="V26" i="49"/>
  <c r="AY26" i="49" s="1"/>
  <c r="Q120" i="49"/>
  <c r="BA120" i="49" s="1"/>
  <c r="AS120" i="49"/>
  <c r="AF120" i="49" s="1"/>
  <c r="Y104" i="49"/>
  <c r="V109" i="49"/>
  <c r="AY109" i="49" s="1"/>
  <c r="P107" i="49"/>
  <c r="AA55" i="49"/>
  <c r="Y55" i="49"/>
  <c r="U55" i="49"/>
  <c r="R96" i="49"/>
  <c r="Y59" i="49"/>
  <c r="W52" i="49"/>
  <c r="W3" i="49"/>
  <c r="N25" i="49"/>
  <c r="L29" i="49"/>
  <c r="M29" i="49"/>
  <c r="Q47" i="49"/>
  <c r="BA47" i="49" s="1"/>
  <c r="Y47" i="49"/>
  <c r="W47" i="49"/>
  <c r="U47" i="49"/>
  <c r="S47" i="49"/>
  <c r="AA47" i="49"/>
  <c r="AB47" i="49"/>
  <c r="V47" i="49"/>
  <c r="AY47" i="49" s="1"/>
  <c r="P47" i="49"/>
  <c r="M75" i="49"/>
  <c r="L75" i="49"/>
  <c r="N75" i="49"/>
  <c r="V75" i="49"/>
  <c r="AY75" i="49" s="1"/>
  <c r="P86" i="49"/>
  <c r="AB86" i="49"/>
  <c r="R86" i="49"/>
  <c r="Q86" i="49"/>
  <c r="BA86" i="49" s="1"/>
  <c r="Z86" i="49"/>
  <c r="AZ86" i="49" s="1"/>
  <c r="AA86" i="49"/>
  <c r="Y86" i="49"/>
  <c r="AX118" i="49"/>
  <c r="F118" i="49"/>
  <c r="G118" i="49" s="1"/>
  <c r="AX110" i="49"/>
  <c r="F110" i="49"/>
  <c r="G110" i="49" s="1"/>
  <c r="AX38" i="49"/>
  <c r="AH38" i="49"/>
  <c r="AX30" i="49"/>
  <c r="AH30" i="49"/>
  <c r="V125" i="49"/>
  <c r="AY125" i="49" s="1"/>
  <c r="R125" i="49"/>
  <c r="P125" i="49"/>
  <c r="L125" i="49"/>
  <c r="N125" i="49"/>
  <c r="M109" i="49"/>
  <c r="N109" i="49"/>
  <c r="N101" i="49"/>
  <c r="M101" i="49"/>
  <c r="S93" i="49"/>
  <c r="R93" i="49"/>
  <c r="P93" i="49"/>
  <c r="L26" i="49"/>
  <c r="Y87" i="49"/>
  <c r="V87" i="49"/>
  <c r="AY87" i="49" s="1"/>
  <c r="AB87" i="49"/>
  <c r="P87" i="49"/>
  <c r="U87" i="49"/>
  <c r="AS87" i="49"/>
  <c r="AF87" i="49" s="1"/>
  <c r="S87" i="49"/>
  <c r="Q87" i="49"/>
  <c r="BA87" i="49" s="1"/>
  <c r="L40" i="49"/>
  <c r="N40" i="49"/>
  <c r="Z120" i="49"/>
  <c r="AZ120" i="49" s="1"/>
  <c r="U120" i="49"/>
  <c r="Z104" i="49"/>
  <c r="AZ104" i="49" s="1"/>
  <c r="P109" i="49"/>
  <c r="N112" i="49"/>
  <c r="R107" i="49"/>
  <c r="W87" i="49"/>
  <c r="S96" i="49"/>
  <c r="N39" i="49"/>
  <c r="L33" i="49"/>
  <c r="V53" i="49"/>
  <c r="AY53" i="49" s="1"/>
  <c r="BB53" i="49" s="1"/>
  <c r="P3" i="49"/>
  <c r="L23" i="49"/>
  <c r="M23" i="49"/>
  <c r="N23" i="49"/>
  <c r="N29" i="49"/>
  <c r="F33" i="49"/>
  <c r="G33" i="49" s="1"/>
  <c r="U40" i="49"/>
  <c r="AA40" i="49"/>
  <c r="R40" i="49"/>
  <c r="Q40" i="49"/>
  <c r="BA40" i="49" s="1"/>
  <c r="Y40" i="49"/>
  <c r="Z40" i="49"/>
  <c r="AZ40" i="49" s="1"/>
  <c r="AB40" i="49"/>
  <c r="P40" i="49"/>
  <c r="AB64" i="49"/>
  <c r="Z64" i="49"/>
  <c r="AZ64" i="49" s="1"/>
  <c r="AU64" i="49"/>
  <c r="P64" i="49"/>
  <c r="Y64" i="49"/>
  <c r="U64" i="49"/>
  <c r="S64" i="49"/>
  <c r="R64" i="49"/>
  <c r="R67" i="49"/>
  <c r="AB67" i="49"/>
  <c r="Q67" i="49"/>
  <c r="BA67" i="49" s="1"/>
  <c r="W67" i="49"/>
  <c r="Z67" i="49"/>
  <c r="AZ67" i="49" s="1"/>
  <c r="S67" i="49"/>
  <c r="AS67" i="49"/>
  <c r="AF67" i="49" s="1"/>
  <c r="Y67" i="49"/>
  <c r="F71" i="49"/>
  <c r="G71" i="49" s="1"/>
  <c r="L73" i="49"/>
  <c r="N73" i="49"/>
  <c r="L119" i="49"/>
  <c r="N119" i="49"/>
  <c r="AA124" i="49"/>
  <c r="P124" i="49"/>
  <c r="AB124" i="49"/>
  <c r="S124" i="49"/>
  <c r="N5" i="49"/>
  <c r="U5" i="49"/>
  <c r="AB5" i="49"/>
  <c r="M5" i="49"/>
  <c r="AG5" i="49" s="1"/>
  <c r="AA5" i="49"/>
  <c r="W5" i="49"/>
  <c r="W55" i="49"/>
  <c r="AU55" i="49"/>
  <c r="R55" i="49"/>
  <c r="Q55" i="49"/>
  <c r="BA55" i="49" s="1"/>
  <c r="Z55" i="49"/>
  <c r="AZ55" i="49" s="1"/>
  <c r="S55" i="49"/>
  <c r="V55" i="49"/>
  <c r="AY55" i="49" s="1"/>
  <c r="N36" i="49"/>
  <c r="M36" i="49"/>
  <c r="Q52" i="49"/>
  <c r="BA52" i="49" s="1"/>
  <c r="AU52" i="49"/>
  <c r="AA52" i="49"/>
  <c r="Y52" i="49"/>
  <c r="U52" i="49"/>
  <c r="AB52" i="49"/>
  <c r="N88" i="49"/>
  <c r="M88" i="49"/>
  <c r="L88" i="49"/>
  <c r="W24" i="49"/>
  <c r="AA120" i="49"/>
  <c r="V120" i="49"/>
  <c r="AY120" i="49" s="1"/>
  <c r="BB120" i="49" s="1"/>
  <c r="Q109" i="49"/>
  <c r="BA109" i="49" s="1"/>
  <c r="BB109" i="49" s="1"/>
  <c r="M112" i="49"/>
  <c r="S107" i="49"/>
  <c r="S83" i="49"/>
  <c r="L55" i="49"/>
  <c r="Q64" i="49"/>
  <c r="BA64" i="49" s="1"/>
  <c r="BB64" i="49" s="1"/>
  <c r="S52" i="49"/>
  <c r="Z3" i="49"/>
  <c r="AZ3" i="49" s="1"/>
  <c r="AB55" i="49"/>
  <c r="M32" i="49"/>
  <c r="L32" i="49"/>
  <c r="M115" i="49"/>
  <c r="Z115" i="49"/>
  <c r="AZ115" i="49" s="1"/>
  <c r="BB115" i="49" s="1"/>
  <c r="L115" i="49"/>
  <c r="AA115" i="49"/>
  <c r="M117" i="49"/>
  <c r="L117" i="49"/>
  <c r="M124" i="49"/>
  <c r="L124" i="49"/>
  <c r="F126" i="49"/>
  <c r="G126" i="49" s="1"/>
  <c r="L65" i="49"/>
  <c r="N65" i="49"/>
  <c r="N105" i="49"/>
  <c r="L105" i="49"/>
  <c r="N2" i="49"/>
  <c r="M2" i="49"/>
  <c r="AG2" i="49" s="1"/>
  <c r="P96" i="49"/>
  <c r="AB96" i="49"/>
  <c r="AE96" i="49" a="1"/>
  <c r="AE96" i="49" s="1"/>
  <c r="Y96" i="49"/>
  <c r="V96" i="49"/>
  <c r="AY96" i="49" s="1"/>
  <c r="Q96" i="49"/>
  <c r="BA96" i="49" s="1"/>
  <c r="BB96" i="49" s="1"/>
  <c r="Z96" i="49"/>
  <c r="AZ96" i="49" s="1"/>
  <c r="AX41" i="49"/>
  <c r="AH41" i="49"/>
  <c r="AX17" i="49"/>
  <c r="AH17" i="49"/>
  <c r="F17" i="49"/>
  <c r="G17" i="49" s="1"/>
  <c r="N96" i="49"/>
  <c r="M96" i="49"/>
  <c r="Y24" i="49"/>
  <c r="P120" i="49"/>
  <c r="AB109" i="49"/>
  <c r="AA109" i="49"/>
  <c r="Y83" i="49"/>
  <c r="AA96" i="49"/>
  <c r="M65" i="49"/>
  <c r="L36" i="49"/>
  <c r="M26" i="49"/>
  <c r="L5" i="49"/>
  <c r="R52" i="49"/>
  <c r="Z5" i="49"/>
  <c r="AZ5" i="49" s="1"/>
  <c r="L64" i="49"/>
  <c r="Z60" i="49"/>
  <c r="AZ60" i="49" s="1"/>
  <c r="P60" i="49"/>
  <c r="AB60" i="49"/>
  <c r="U60" i="49"/>
  <c r="R60" i="49"/>
  <c r="AE60" i="49" a="1"/>
  <c r="AE60" i="49" s="1"/>
  <c r="W60" i="49"/>
  <c r="P62" i="49"/>
  <c r="V62" i="49"/>
  <c r="AY62" i="49" s="1"/>
  <c r="U62" i="49"/>
  <c r="Y62" i="49"/>
  <c r="AA62" i="49"/>
  <c r="S62" i="49"/>
  <c r="Q62" i="49"/>
  <c r="BA62" i="49" s="1"/>
  <c r="M90" i="49"/>
  <c r="N90" i="49"/>
  <c r="L82" i="49"/>
  <c r="M82" i="49"/>
  <c r="N74" i="49"/>
  <c r="M74" i="49"/>
  <c r="L74" i="49"/>
  <c r="M66" i="49"/>
  <c r="L66" i="49"/>
  <c r="N66" i="49"/>
  <c r="N58" i="49"/>
  <c r="M58" i="49"/>
  <c r="L58" i="49"/>
  <c r="M42" i="49"/>
  <c r="L42" i="49"/>
  <c r="N34" i="49"/>
  <c r="M34" i="49"/>
  <c r="M3" i="49"/>
  <c r="AG3" i="49" s="1"/>
  <c r="L3" i="49"/>
  <c r="F2" i="49"/>
  <c r="G2" i="49" s="1"/>
  <c r="M43" i="49"/>
  <c r="Q75" i="49"/>
  <c r="BA75" i="49" s="1"/>
  <c r="BB75" i="49" s="1"/>
  <c r="U115" i="49"/>
  <c r="F82" i="49"/>
  <c r="G82" i="49" s="1"/>
  <c r="F16" i="49"/>
  <c r="G16" i="49" s="1"/>
  <c r="F72" i="49"/>
  <c r="G72" i="49" s="1"/>
  <c r="AE72" i="49" s="1" a="1"/>
  <c r="AE72" i="49" s="1"/>
  <c r="AD72" i="49" s="1"/>
  <c r="AC72" i="49" s="1"/>
  <c r="N88" i="48"/>
  <c r="P88" i="48"/>
  <c r="L88" i="48"/>
  <c r="N110" i="48"/>
  <c r="L110" i="48"/>
  <c r="N21" i="48"/>
  <c r="M21" i="48"/>
  <c r="N58" i="48"/>
  <c r="L58" i="48"/>
  <c r="M58" i="48"/>
  <c r="AG58" i="48" s="1"/>
  <c r="N7" i="48"/>
  <c r="L7" i="48"/>
  <c r="M7" i="48"/>
  <c r="N41" i="48"/>
  <c r="M41" i="48"/>
  <c r="L41" i="48"/>
  <c r="P64" i="48"/>
  <c r="R64" i="48"/>
  <c r="Z64" i="48"/>
  <c r="AZ64" i="48" s="1"/>
  <c r="R34" i="48"/>
  <c r="M126" i="48"/>
  <c r="N109" i="48"/>
  <c r="V122" i="48"/>
  <c r="AY122" i="48" s="1"/>
  <c r="Z88" i="48"/>
  <c r="AZ88" i="48" s="1"/>
  <c r="R72" i="48"/>
  <c r="N80" i="48"/>
  <c r="M71" i="48"/>
  <c r="AH29" i="48"/>
  <c r="Q42" i="48"/>
  <c r="BA42" i="48" s="1"/>
  <c r="W2" i="48"/>
  <c r="L8" i="48"/>
  <c r="L87" i="48"/>
  <c r="W72" i="48"/>
  <c r="F53" i="48"/>
  <c r="G53" i="48" s="1"/>
  <c r="F69" i="48"/>
  <c r="G69" i="48" s="1"/>
  <c r="V69" i="48" s="1"/>
  <c r="AY69" i="48" s="1"/>
  <c r="F85" i="48"/>
  <c r="G85" i="48" s="1"/>
  <c r="S63" i="48"/>
  <c r="Q31" i="48"/>
  <c r="BA31" i="48" s="1"/>
  <c r="U34" i="48"/>
  <c r="Z123" i="48"/>
  <c r="AZ123" i="48" s="1"/>
  <c r="AB100" i="48"/>
  <c r="N93" i="48"/>
  <c r="L117" i="48"/>
  <c r="V72" i="48"/>
  <c r="AY72" i="48" s="1"/>
  <c r="M101" i="48"/>
  <c r="AH45" i="48"/>
  <c r="AE72" i="48" a="1"/>
  <c r="AE72" i="48" s="1"/>
  <c r="V42" i="48"/>
  <c r="AY42" i="48" s="1"/>
  <c r="W42" i="48"/>
  <c r="U2" i="48"/>
  <c r="F23" i="48"/>
  <c r="G23" i="48" s="1"/>
  <c r="F29" i="48"/>
  <c r="G29" i="48" s="1"/>
  <c r="F111" i="48"/>
  <c r="G111" i="48" s="1"/>
  <c r="U111" i="48" s="1"/>
  <c r="AA100" i="48"/>
  <c r="L93" i="48"/>
  <c r="L101" i="48"/>
  <c r="F45" i="48"/>
  <c r="G45" i="48" s="1"/>
  <c r="AE100" i="48" a="1"/>
  <c r="AE100" i="48" s="1"/>
  <c r="Q100" i="48"/>
  <c r="BA100" i="48" s="1"/>
  <c r="BB100" i="48" s="1"/>
  <c r="V31" i="48"/>
  <c r="AY31" i="48" s="1"/>
  <c r="BB31" i="48" s="1"/>
  <c r="W34" i="48"/>
  <c r="L100" i="48"/>
  <c r="W100" i="48"/>
  <c r="P72" i="48"/>
  <c r="F95" i="48"/>
  <c r="G95" i="48" s="1"/>
  <c r="AH24" i="48"/>
  <c r="Y42" i="48"/>
  <c r="AU2" i="48"/>
  <c r="AV115" i="48" s="1"/>
  <c r="D115" i="48" s="1"/>
  <c r="M87" i="48"/>
  <c r="S88" i="48"/>
  <c r="F56" i="48"/>
  <c r="G56" i="48" s="1"/>
  <c r="AH64" i="48"/>
  <c r="AA27" i="48"/>
  <c r="U42" i="48"/>
  <c r="AB42" i="48"/>
  <c r="F77" i="48"/>
  <c r="G77" i="48" s="1"/>
  <c r="V77" i="48" s="1"/>
  <c r="AY77" i="48" s="1"/>
  <c r="U105" i="48"/>
  <c r="Y34" i="48"/>
  <c r="AB122" i="48"/>
  <c r="Y100" i="48"/>
  <c r="Z72" i="48"/>
  <c r="AZ72" i="48" s="1"/>
  <c r="L80" i="48"/>
  <c r="U72" i="48"/>
  <c r="F44" i="48"/>
  <c r="G44" i="48" s="1"/>
  <c r="P44" i="48" s="1"/>
  <c r="Z42" i="48"/>
  <c r="AZ42" i="48" s="1"/>
  <c r="BB42" i="48" s="1"/>
  <c r="Y2" i="48"/>
  <c r="AE2" i="48" a="1"/>
  <c r="AE2" i="48" s="1"/>
  <c r="F39" i="48"/>
  <c r="G39" i="48" s="1"/>
  <c r="AH56" i="48"/>
  <c r="AA105" i="48"/>
  <c r="R38" i="48"/>
  <c r="P34" i="48"/>
  <c r="R122" i="48"/>
  <c r="F116" i="48"/>
  <c r="G116" i="48" s="1"/>
  <c r="P100" i="48"/>
  <c r="L92" i="48"/>
  <c r="Q72" i="48"/>
  <c r="BA72" i="48" s="1"/>
  <c r="BB72" i="48" s="1"/>
  <c r="S72" i="48"/>
  <c r="AH44" i="48"/>
  <c r="AA42" i="48"/>
  <c r="AH30" i="48"/>
  <c r="P42" i="48"/>
  <c r="M3" i="47"/>
  <c r="AG3" i="47" s="1"/>
  <c r="L3" i="47"/>
  <c r="N3" i="47"/>
  <c r="Q30" i="47"/>
  <c r="BA30" i="47" s="1"/>
  <c r="BB30" i="47" s="1"/>
  <c r="S30" i="47"/>
  <c r="L30" i="47"/>
  <c r="N30" i="47"/>
  <c r="R30" i="47"/>
  <c r="M30" i="47"/>
  <c r="AX101" i="47"/>
  <c r="F101" i="47"/>
  <c r="G101" i="47" s="1"/>
  <c r="AE101" i="47" s="1" a="1"/>
  <c r="AE101" i="47" s="1"/>
  <c r="AD101" i="47" s="1"/>
  <c r="AC101" i="47" s="1"/>
  <c r="AX33" i="47"/>
  <c r="F33" i="47"/>
  <c r="G33" i="47" s="1"/>
  <c r="L123" i="47"/>
  <c r="M123" i="47"/>
  <c r="Z115" i="47"/>
  <c r="AZ115" i="47" s="1"/>
  <c r="P30" i="47"/>
  <c r="W99" i="47"/>
  <c r="AB99" i="47"/>
  <c r="AA99" i="47"/>
  <c r="Z99" i="47"/>
  <c r="AZ99" i="47" s="1"/>
  <c r="U99" i="47"/>
  <c r="F17" i="47"/>
  <c r="G17" i="47" s="1"/>
  <c r="P55" i="47"/>
  <c r="S55" i="47"/>
  <c r="R55" i="47"/>
  <c r="Q55" i="47"/>
  <c r="BA55" i="47" s="1"/>
  <c r="AU55" i="47"/>
  <c r="N92" i="47"/>
  <c r="M92" i="47"/>
  <c r="L92" i="47"/>
  <c r="M6" i="47"/>
  <c r="AG6" i="47" s="1"/>
  <c r="L6" i="47"/>
  <c r="N6" i="47"/>
  <c r="AB10" i="47"/>
  <c r="W10" i="47"/>
  <c r="AE10" i="47" a="1"/>
  <c r="AE10" i="47" s="1"/>
  <c r="Q10" i="47"/>
  <c r="BA10" i="47" s="1"/>
  <c r="BB10" i="47" s="1"/>
  <c r="AA10" i="47"/>
  <c r="Y10" i="47"/>
  <c r="Z10" i="47"/>
  <c r="AZ10" i="47" s="1"/>
  <c r="U10" i="47"/>
  <c r="Q118" i="47"/>
  <c r="BA118" i="47" s="1"/>
  <c r="AS118" i="47"/>
  <c r="AF118" i="47" s="1"/>
  <c r="N123" i="47"/>
  <c r="R14" i="47"/>
  <c r="P14" i="47"/>
  <c r="S14" i="47"/>
  <c r="Q14" i="47"/>
  <c r="BA14" i="47" s="1"/>
  <c r="BB14" i="47" s="1"/>
  <c r="AX78" i="47"/>
  <c r="F78" i="47"/>
  <c r="G78" i="47" s="1"/>
  <c r="AX9" i="47"/>
  <c r="F9" i="47"/>
  <c r="G9" i="47" s="1"/>
  <c r="AH9" i="47"/>
  <c r="V30" i="47"/>
  <c r="AY30" i="47" s="1"/>
  <c r="P62" i="47"/>
  <c r="AB62" i="47"/>
  <c r="AA62" i="47"/>
  <c r="AU62" i="47"/>
  <c r="Q62" i="47"/>
  <c r="BA62" i="47" s="1"/>
  <c r="Y62" i="47"/>
  <c r="U62" i="47"/>
  <c r="AE62" i="47" a="1"/>
  <c r="AE62" i="47" s="1"/>
  <c r="Z62" i="47"/>
  <c r="AZ62" i="47" s="1"/>
  <c r="R62" i="47"/>
  <c r="S62" i="47"/>
  <c r="W62" i="47"/>
  <c r="F85" i="47"/>
  <c r="G85" i="47" s="1"/>
  <c r="M111" i="47"/>
  <c r="Q111" i="47"/>
  <c r="BA111" i="47" s="1"/>
  <c r="BB111" i="47" s="1"/>
  <c r="N111" i="47"/>
  <c r="M56" i="47"/>
  <c r="AG56" i="47" s="1"/>
  <c r="N56" i="47"/>
  <c r="L56" i="47"/>
  <c r="N40" i="47"/>
  <c r="M40" i="47"/>
  <c r="AG40" i="47" s="1"/>
  <c r="L40" i="47"/>
  <c r="N53" i="47"/>
  <c r="L53" i="47"/>
  <c r="L37" i="47"/>
  <c r="M37" i="47"/>
  <c r="AG37" i="47" s="1"/>
  <c r="N37" i="47"/>
  <c r="AX25" i="47"/>
  <c r="AH25" i="47"/>
  <c r="F25" i="47"/>
  <c r="G25" i="47" s="1"/>
  <c r="W59" i="47"/>
  <c r="Q59" i="47"/>
  <c r="BA59" i="47" s="1"/>
  <c r="R59" i="47"/>
  <c r="AU59" i="47"/>
  <c r="P59" i="47"/>
  <c r="Z59" i="47"/>
  <c r="AZ59" i="47" s="1"/>
  <c r="V59" i="47"/>
  <c r="AY59" i="47" s="1"/>
  <c r="AE59" i="47" a="1"/>
  <c r="AE59" i="47" s="1"/>
  <c r="U59" i="47"/>
  <c r="AB59" i="47"/>
  <c r="AA59" i="47"/>
  <c r="L44" i="47"/>
  <c r="M44" i="47"/>
  <c r="V14" i="47"/>
  <c r="AY14" i="47" s="1"/>
  <c r="N108" i="47"/>
  <c r="M108" i="47"/>
  <c r="L108" i="47"/>
  <c r="M22" i="47"/>
  <c r="N22" i="47"/>
  <c r="AX117" i="47"/>
  <c r="F117" i="47"/>
  <c r="G117" i="47" s="1"/>
  <c r="AX93" i="47"/>
  <c r="F93" i="47"/>
  <c r="G93" i="47" s="1"/>
  <c r="AX41" i="47"/>
  <c r="AH41" i="47"/>
  <c r="AU36" i="47"/>
  <c r="Z36" i="47"/>
  <c r="AZ36" i="47" s="1"/>
  <c r="U74" i="47"/>
  <c r="R74" i="47"/>
  <c r="P74" i="47"/>
  <c r="AA74" i="47"/>
  <c r="Q74" i="47"/>
  <c r="BA74" i="47" s="1"/>
  <c r="BB74" i="47" s="1"/>
  <c r="Y74" i="47"/>
  <c r="AB74" i="47"/>
  <c r="W74" i="47"/>
  <c r="AE74" i="47" a="1"/>
  <c r="AE74" i="47" s="1"/>
  <c r="V74" i="47"/>
  <c r="AY74" i="47" s="1"/>
  <c r="F84" i="47"/>
  <c r="G84" i="47" s="1"/>
  <c r="AS84" i="47" s="1"/>
  <c r="AF84" i="47" s="1"/>
  <c r="S75" i="47"/>
  <c r="M122" i="47"/>
  <c r="W80" i="47"/>
  <c r="AH20" i="47"/>
  <c r="S29" i="47"/>
  <c r="W47" i="47"/>
  <c r="Y61" i="47"/>
  <c r="AA57" i="47"/>
  <c r="AB57" i="47"/>
  <c r="Y29" i="47"/>
  <c r="R122" i="47"/>
  <c r="R115" i="47"/>
  <c r="N114" i="47"/>
  <c r="N103" i="47"/>
  <c r="V86" i="47"/>
  <c r="AY86" i="47" s="1"/>
  <c r="Z80" i="47"/>
  <c r="AZ80" i="47" s="1"/>
  <c r="Q86" i="47"/>
  <c r="BA86" i="47" s="1"/>
  <c r="N79" i="47"/>
  <c r="L99" i="47"/>
  <c r="AA66" i="47"/>
  <c r="F44" i="47"/>
  <c r="G44" i="47" s="1"/>
  <c r="R38" i="47"/>
  <c r="R34" i="47"/>
  <c r="M9" i="47"/>
  <c r="AG9" i="47" s="1"/>
  <c r="F20" i="47"/>
  <c r="G20" i="47" s="1"/>
  <c r="W20" i="47" s="1"/>
  <c r="AH17" i="47"/>
  <c r="U80" i="47"/>
  <c r="Y34" i="47"/>
  <c r="F28" i="47"/>
  <c r="G28" i="47" s="1"/>
  <c r="U29" i="47"/>
  <c r="AU47" i="47"/>
  <c r="R61" i="47"/>
  <c r="Q57" i="47"/>
  <c r="BA57" i="47" s="1"/>
  <c r="V57" i="47"/>
  <c r="AY57" i="47" s="1"/>
  <c r="W72" i="47"/>
  <c r="Z29" i="47"/>
  <c r="AZ29" i="47" s="1"/>
  <c r="AB115" i="47"/>
  <c r="P80" i="47"/>
  <c r="Y80" i="47"/>
  <c r="W86" i="47"/>
  <c r="W43" i="47"/>
  <c r="S38" i="47"/>
  <c r="U34" i="47"/>
  <c r="N63" i="47"/>
  <c r="Q11" i="47"/>
  <c r="BA11" i="47" s="1"/>
  <c r="BB11" i="47" s="1"/>
  <c r="N9" i="47"/>
  <c r="L101" i="47"/>
  <c r="V13" i="47"/>
  <c r="AY13" i="47" s="1"/>
  <c r="F124" i="47"/>
  <c r="G124" i="47" s="1"/>
  <c r="U115" i="47"/>
  <c r="V75" i="47"/>
  <c r="AY75" i="47" s="1"/>
  <c r="Q13" i="47"/>
  <c r="BA13" i="47" s="1"/>
  <c r="BB13" i="47" s="1"/>
  <c r="Z2" i="47"/>
  <c r="AZ2" i="47" s="1"/>
  <c r="AB80" i="47"/>
  <c r="V34" i="47"/>
  <c r="AY34" i="47" s="1"/>
  <c r="AH36" i="47"/>
  <c r="V29" i="47"/>
  <c r="AY29" i="47" s="1"/>
  <c r="AE47" i="47" a="1"/>
  <c r="AE47" i="47" s="1"/>
  <c r="AB61" i="47"/>
  <c r="U57" i="47"/>
  <c r="Y57" i="47"/>
  <c r="Z72" i="47"/>
  <c r="AZ72" i="47" s="1"/>
  <c r="Q29" i="47"/>
  <c r="BA29" i="47" s="1"/>
  <c r="BB29" i="47" s="1"/>
  <c r="S122" i="47"/>
  <c r="L91" i="47"/>
  <c r="R80" i="47"/>
  <c r="Y86" i="47"/>
  <c r="AS86" i="47"/>
  <c r="AF86" i="47" s="1"/>
  <c r="M87" i="47"/>
  <c r="N122" i="47"/>
  <c r="Y43" i="47"/>
  <c r="N5" i="47"/>
  <c r="R66" i="47"/>
  <c r="Q91" i="47"/>
  <c r="BA91" i="47" s="1"/>
  <c r="BB91" i="47" s="1"/>
  <c r="N107" i="47"/>
  <c r="AA54" i="47"/>
  <c r="AB47" i="47"/>
  <c r="AU61" i="47"/>
  <c r="S57" i="47"/>
  <c r="Y72" i="47"/>
  <c r="V72" i="47"/>
  <c r="AY72" i="47" s="1"/>
  <c r="AB29" i="47"/>
  <c r="P122" i="47"/>
  <c r="P86" i="47"/>
  <c r="V80" i="47"/>
  <c r="AY80" i="47" s="1"/>
  <c r="AA86" i="47"/>
  <c r="Y71" i="47"/>
  <c r="N72" i="47"/>
  <c r="L73" i="47"/>
  <c r="M71" i="47"/>
  <c r="V43" i="47"/>
  <c r="AY43" i="47" s="1"/>
  <c r="P38" i="47"/>
  <c r="W34" i="47"/>
  <c r="M13" i="47"/>
  <c r="F116" i="47"/>
  <c r="G116" i="47" s="1"/>
  <c r="AE116" i="47" s="1" a="1"/>
  <c r="AE116" i="47" s="1"/>
  <c r="AD116" i="47" s="1"/>
  <c r="AC116" i="47" s="1"/>
  <c r="M5" i="47"/>
  <c r="AG5" i="47" s="1"/>
  <c r="F12" i="47"/>
  <c r="G12" i="47" s="1"/>
  <c r="V91" i="47"/>
  <c r="AY91" i="47" s="1"/>
  <c r="AG51" i="47"/>
  <c r="Z61" i="47"/>
  <c r="AZ61" i="47" s="1"/>
  <c r="W57" i="47"/>
  <c r="AB72" i="47"/>
  <c r="V115" i="47"/>
  <c r="AY115" i="47" s="1"/>
  <c r="U86" i="47"/>
  <c r="L60" i="47"/>
  <c r="L72" i="47"/>
  <c r="F48" i="47"/>
  <c r="G48" i="47" s="1"/>
  <c r="M101" i="47"/>
  <c r="F92" i="47"/>
  <c r="G92" i="47" s="1"/>
  <c r="N84" i="46"/>
  <c r="P84" i="46"/>
  <c r="L84" i="46"/>
  <c r="M84" i="46"/>
  <c r="L12" i="46"/>
  <c r="N12" i="46"/>
  <c r="M12" i="46"/>
  <c r="AG12" i="46" s="1"/>
  <c r="S32" i="46"/>
  <c r="AU32" i="46"/>
  <c r="R32" i="46"/>
  <c r="U32" i="46"/>
  <c r="Q32" i="46"/>
  <c r="BA32" i="46" s="1"/>
  <c r="P32" i="46"/>
  <c r="N26" i="46"/>
  <c r="M26" i="46"/>
  <c r="AG26" i="46" s="1"/>
  <c r="L26" i="46"/>
  <c r="N44" i="46"/>
  <c r="M44" i="46"/>
  <c r="L44" i="46"/>
  <c r="N89" i="46"/>
  <c r="L89" i="46"/>
  <c r="M89" i="46"/>
  <c r="M81" i="46"/>
  <c r="L81" i="46"/>
  <c r="N81" i="46"/>
  <c r="L33" i="46"/>
  <c r="M33" i="46"/>
  <c r="N33" i="46"/>
  <c r="L112" i="46"/>
  <c r="N112" i="46"/>
  <c r="M112" i="46"/>
  <c r="N16" i="46"/>
  <c r="L16" i="46"/>
  <c r="M16" i="46"/>
  <c r="AG16" i="46" s="1"/>
  <c r="M116" i="46"/>
  <c r="L116" i="46"/>
  <c r="N116" i="46"/>
  <c r="M92" i="46"/>
  <c r="N92" i="46"/>
  <c r="L92" i="46"/>
  <c r="L4" i="46"/>
  <c r="N4" i="46"/>
  <c r="S84" i="46"/>
  <c r="N57" i="46"/>
  <c r="L108" i="46"/>
  <c r="L80" i="46"/>
  <c r="L45" i="46"/>
  <c r="N82" i="46"/>
  <c r="W84" i="46"/>
  <c r="M60" i="46"/>
  <c r="AG60" i="46" s="1"/>
  <c r="N9" i="46"/>
  <c r="M53" i="46"/>
  <c r="F56" i="46"/>
  <c r="N50" i="46"/>
  <c r="M109" i="46"/>
  <c r="M108" i="46"/>
  <c r="F44" i="46"/>
  <c r="L82" i="46"/>
  <c r="V84" i="46"/>
  <c r="AY84" i="46" s="1"/>
  <c r="L124" i="46"/>
  <c r="L20" i="46"/>
  <c r="N24" i="46"/>
  <c r="M45" i="46"/>
  <c r="AG45" i="46" s="1"/>
  <c r="M113" i="46"/>
  <c r="F76" i="46"/>
  <c r="G76" i="46" s="1"/>
  <c r="F129" i="46"/>
  <c r="F116" i="46"/>
  <c r="G116" i="46" s="1"/>
  <c r="L76" i="46"/>
  <c r="R84" i="46"/>
  <c r="Q84" i="46"/>
  <c r="BA84" i="46" s="1"/>
  <c r="BB84" i="46" s="1"/>
  <c r="F60" i="46"/>
  <c r="G60" i="46" s="1"/>
  <c r="AE60" i="46" s="1" a="1"/>
  <c r="AE60" i="46" s="1"/>
  <c r="AD60" i="46" s="1"/>
  <c r="N71" i="46"/>
  <c r="L119" i="46"/>
  <c r="M121" i="46"/>
  <c r="F89" i="46"/>
  <c r="F100" i="46"/>
  <c r="M80" i="46"/>
  <c r="Z84" i="46"/>
  <c r="AZ84" i="46" s="1"/>
  <c r="AA84" i="46"/>
  <c r="F36" i="46"/>
  <c r="F28" i="46"/>
  <c r="L10" i="46"/>
  <c r="F113" i="46"/>
  <c r="F92" i="46"/>
  <c r="L120" i="46"/>
  <c r="N121" i="46"/>
  <c r="N87" i="46"/>
  <c r="AG44" i="46"/>
  <c r="AB84" i="46"/>
  <c r="M76" i="46"/>
  <c r="M15" i="46"/>
  <c r="AG15" i="46" s="1"/>
  <c r="L15" i="46"/>
  <c r="M10" i="46"/>
  <c r="F57" i="46"/>
  <c r="G57" i="46" s="1"/>
  <c r="F4" i="46"/>
  <c r="G4" i="46" s="1"/>
  <c r="M120" i="46"/>
  <c r="F9" i="46"/>
  <c r="G9" i="46" s="1"/>
  <c r="M119" i="46"/>
  <c r="F24" i="46"/>
  <c r="F50" i="46"/>
  <c r="G50" i="46" s="1"/>
  <c r="F120" i="46"/>
  <c r="F122" i="46"/>
  <c r="F124" i="46"/>
  <c r="L116" i="45"/>
  <c r="M116" i="45"/>
  <c r="L100" i="45"/>
  <c r="M100" i="45"/>
  <c r="N100" i="45"/>
  <c r="L92" i="45"/>
  <c r="N92" i="45"/>
  <c r="L44" i="45"/>
  <c r="M44" i="45"/>
  <c r="N44" i="45"/>
  <c r="L4" i="45"/>
  <c r="N4" i="45"/>
  <c r="M4" i="45"/>
  <c r="AG4" i="45" s="1"/>
  <c r="L125" i="45"/>
  <c r="N125" i="45"/>
  <c r="M125" i="45"/>
  <c r="N21" i="45"/>
  <c r="M21" i="45"/>
  <c r="AG21" i="45" s="1"/>
  <c r="L21" i="45"/>
  <c r="V100" i="45"/>
  <c r="AY100" i="45" s="1"/>
  <c r="AS100" i="45"/>
  <c r="AF100" i="45" s="1"/>
  <c r="Y21" i="45"/>
  <c r="V21" i="45"/>
  <c r="AY21" i="45" s="1"/>
  <c r="U21" i="45"/>
  <c r="N75" i="45"/>
  <c r="M75" i="45"/>
  <c r="L75" i="45"/>
  <c r="R107" i="45"/>
  <c r="W107" i="45"/>
  <c r="U107" i="45"/>
  <c r="AA107" i="45"/>
  <c r="V107" i="45"/>
  <c r="AY107" i="45" s="1"/>
  <c r="Q107" i="45"/>
  <c r="BA107" i="45" s="1"/>
  <c r="P107" i="45"/>
  <c r="Z107" i="45"/>
  <c r="AZ107" i="45" s="1"/>
  <c r="AE107" i="45" a="1"/>
  <c r="AE107" i="45" s="1"/>
  <c r="S107" i="45"/>
  <c r="AB107" i="45"/>
  <c r="N86" i="45"/>
  <c r="L86" i="45"/>
  <c r="M86" i="45"/>
  <c r="L88" i="45"/>
  <c r="N88" i="45"/>
  <c r="AB88" i="45"/>
  <c r="M88" i="45"/>
  <c r="U88" i="45"/>
  <c r="Y88" i="45"/>
  <c r="W88" i="45"/>
  <c r="Z88" i="45"/>
  <c r="AZ88" i="45" s="1"/>
  <c r="N61" i="45"/>
  <c r="M61" i="45"/>
  <c r="L61" i="45"/>
  <c r="P64" i="45"/>
  <c r="N64" i="45"/>
  <c r="V64" i="45"/>
  <c r="AY64" i="45" s="1"/>
  <c r="S64" i="45"/>
  <c r="M64" i="45"/>
  <c r="L64" i="45"/>
  <c r="R64" i="45"/>
  <c r="N67" i="45"/>
  <c r="M67" i="45"/>
  <c r="AA5" i="45"/>
  <c r="AU5" i="45"/>
  <c r="Q5" i="45"/>
  <c r="BA5" i="45" s="1"/>
  <c r="W5" i="45"/>
  <c r="Y5" i="45"/>
  <c r="AB5" i="45"/>
  <c r="V5" i="45"/>
  <c r="AY5" i="45" s="1"/>
  <c r="Z5" i="45"/>
  <c r="AZ5" i="45" s="1"/>
  <c r="U5" i="45"/>
  <c r="P5" i="45"/>
  <c r="S5" i="45"/>
  <c r="V9" i="45"/>
  <c r="AY9" i="45" s="1"/>
  <c r="P9" i="45"/>
  <c r="AB9" i="45"/>
  <c r="R9" i="45"/>
  <c r="AB52" i="45"/>
  <c r="Y52" i="45"/>
  <c r="R52" i="45"/>
  <c r="W52" i="45"/>
  <c r="AU52" i="45"/>
  <c r="Z52" i="45"/>
  <c r="AZ52" i="45" s="1"/>
  <c r="S52" i="45"/>
  <c r="V52" i="45"/>
  <c r="AY52" i="45" s="1"/>
  <c r="AA52" i="45"/>
  <c r="U52" i="45"/>
  <c r="Q52" i="45"/>
  <c r="BA52" i="45" s="1"/>
  <c r="L60" i="45"/>
  <c r="M60" i="45"/>
  <c r="N60" i="45"/>
  <c r="AX13" i="45"/>
  <c r="F13" i="45"/>
  <c r="G13" i="45" s="1"/>
  <c r="L93" i="45"/>
  <c r="N93" i="45"/>
  <c r="M93" i="45"/>
  <c r="N109" i="45"/>
  <c r="Y49" i="45"/>
  <c r="U49" i="45"/>
  <c r="R49" i="45"/>
  <c r="AX124" i="45"/>
  <c r="F124" i="45"/>
  <c r="G124" i="45" s="1"/>
  <c r="AX20" i="45"/>
  <c r="AH20" i="45"/>
  <c r="F20" i="45"/>
  <c r="G20" i="45" s="1"/>
  <c r="AE20" i="45" s="1" a="1"/>
  <c r="AE20" i="45" s="1"/>
  <c r="AD20" i="45" s="1"/>
  <c r="AC20" i="45" s="1"/>
  <c r="S49" i="45"/>
  <c r="S32" i="45"/>
  <c r="AB25" i="45"/>
  <c r="V29" i="45"/>
  <c r="AY29" i="45" s="1"/>
  <c r="R41" i="45"/>
  <c r="V41" i="45"/>
  <c r="AY41" i="45" s="1"/>
  <c r="AB128" i="45"/>
  <c r="Y25" i="45"/>
  <c r="U37" i="45"/>
  <c r="L109" i="45"/>
  <c r="N105" i="45"/>
  <c r="M53" i="45"/>
  <c r="AG53" i="45" s="1"/>
  <c r="AA49" i="45"/>
  <c r="M40" i="45"/>
  <c r="AG40" i="45" s="1"/>
  <c r="V45" i="45"/>
  <c r="AY45" i="45" s="1"/>
  <c r="AB35" i="45"/>
  <c r="L5" i="45"/>
  <c r="Q29" i="45"/>
  <c r="BA29" i="45" s="1"/>
  <c r="BB29" i="45" s="1"/>
  <c r="M12" i="45"/>
  <c r="N6" i="45"/>
  <c r="M6" i="45"/>
  <c r="AG6" i="45" s="1"/>
  <c r="N32" i="45"/>
  <c r="M32" i="45"/>
  <c r="AB38" i="45"/>
  <c r="V38" i="45"/>
  <c r="AY38" i="45" s="1"/>
  <c r="AA38" i="45"/>
  <c r="R38" i="45"/>
  <c r="Z38" i="45"/>
  <c r="AZ38" i="45" s="1"/>
  <c r="L46" i="45"/>
  <c r="M46" i="45"/>
  <c r="N46" i="45"/>
  <c r="N49" i="45"/>
  <c r="M49" i="45"/>
  <c r="AS104" i="45"/>
  <c r="AF104" i="45" s="1"/>
  <c r="Z104" i="45"/>
  <c r="AZ104" i="45" s="1"/>
  <c r="AX123" i="45"/>
  <c r="F123" i="45"/>
  <c r="G123" i="45" s="1"/>
  <c r="AX115" i="45"/>
  <c r="F115" i="45"/>
  <c r="G115" i="45" s="1"/>
  <c r="AX91" i="45"/>
  <c r="F91" i="45"/>
  <c r="G91" i="45" s="1"/>
  <c r="AX83" i="45"/>
  <c r="F83" i="45"/>
  <c r="G83" i="45" s="1"/>
  <c r="AX75" i="45"/>
  <c r="F75" i="45"/>
  <c r="G75" i="45" s="1"/>
  <c r="AX59" i="45"/>
  <c r="F59" i="45"/>
  <c r="G59" i="45" s="1"/>
  <c r="AX51" i="45"/>
  <c r="F51" i="45"/>
  <c r="G51" i="45" s="1"/>
  <c r="AX43" i="45"/>
  <c r="F43" i="45"/>
  <c r="G43" i="45" s="1"/>
  <c r="AX27" i="45"/>
  <c r="F27" i="45"/>
  <c r="G27" i="45" s="1"/>
  <c r="AX19" i="45"/>
  <c r="F19" i="45"/>
  <c r="G19" i="45" s="1"/>
  <c r="S19" i="45" s="1"/>
  <c r="AX11" i="45"/>
  <c r="F11" i="45"/>
  <c r="G11" i="45" s="1"/>
  <c r="AX3" i="45"/>
  <c r="F3" i="45"/>
  <c r="G3" i="45" s="1"/>
  <c r="AH3" i="45"/>
  <c r="N123" i="45"/>
  <c r="M123" i="45"/>
  <c r="N59" i="45"/>
  <c r="L59" i="45"/>
  <c r="N51" i="45"/>
  <c r="L51" i="45"/>
  <c r="L43" i="45"/>
  <c r="M43" i="45"/>
  <c r="N43" i="45"/>
  <c r="M35" i="45"/>
  <c r="AG35" i="45" s="1"/>
  <c r="N35" i="45"/>
  <c r="M11" i="45"/>
  <c r="N11" i="45"/>
  <c r="M13" i="45"/>
  <c r="L13" i="45"/>
  <c r="N13" i="45"/>
  <c r="AX36" i="45"/>
  <c r="AH36" i="45"/>
  <c r="N52" i="45"/>
  <c r="L52" i="45"/>
  <c r="AB7" i="45"/>
  <c r="AH19" i="45"/>
  <c r="U6" i="45"/>
  <c r="W119" i="45"/>
  <c r="P104" i="45"/>
  <c r="AA32" i="45"/>
  <c r="R32" i="45"/>
  <c r="Y39" i="45"/>
  <c r="W41" i="45"/>
  <c r="AU41" i="45"/>
  <c r="AV39" i="45" s="1"/>
  <c r="S128" i="45"/>
  <c r="Y118" i="45"/>
  <c r="L117" i="45"/>
  <c r="R104" i="45"/>
  <c r="M52" i="45"/>
  <c r="AG52" i="45" s="1"/>
  <c r="AB49" i="45"/>
  <c r="S45" i="45"/>
  <c r="N40" i="45"/>
  <c r="U38" i="45"/>
  <c r="Y35" i="45"/>
  <c r="L11" i="45"/>
  <c r="L123" i="45"/>
  <c r="M20" i="45"/>
  <c r="AG20" i="45" s="1"/>
  <c r="F44" i="45"/>
  <c r="G44" i="45" s="1"/>
  <c r="AX90" i="45"/>
  <c r="F90" i="45"/>
  <c r="G90" i="45" s="1"/>
  <c r="AX66" i="45"/>
  <c r="F66" i="45"/>
  <c r="G66" i="45" s="1"/>
  <c r="AX42" i="45"/>
  <c r="F42" i="45"/>
  <c r="G42" i="45" s="1"/>
  <c r="AX18" i="45"/>
  <c r="AH18" i="45"/>
  <c r="M2" i="45"/>
  <c r="AG2" i="45" s="1"/>
  <c r="L2" i="45"/>
  <c r="AG5" i="45"/>
  <c r="P29" i="45"/>
  <c r="L53" i="45"/>
  <c r="P45" i="45"/>
  <c r="AX116" i="45"/>
  <c r="F116" i="45"/>
  <c r="G116" i="45" s="1"/>
  <c r="AS116" i="45" s="1"/>
  <c r="AF116" i="45" s="1"/>
  <c r="AX76" i="45"/>
  <c r="F76" i="45"/>
  <c r="G76" i="45" s="1"/>
  <c r="AU7" i="45"/>
  <c r="AG19" i="45"/>
  <c r="AG36" i="45"/>
  <c r="U39" i="45"/>
  <c r="Q104" i="45"/>
  <c r="BA104" i="45" s="1"/>
  <c r="V32" i="45"/>
  <c r="AY32" i="45" s="1"/>
  <c r="R29" i="45"/>
  <c r="AH27" i="45"/>
  <c r="Z41" i="45"/>
  <c r="AZ41" i="45" s="1"/>
  <c r="Q41" i="45"/>
  <c r="BA41" i="45" s="1"/>
  <c r="P128" i="45"/>
  <c r="U128" i="45"/>
  <c r="AA25" i="45"/>
  <c r="Z6" i="45"/>
  <c r="AZ6" i="45" s="1"/>
  <c r="L124" i="45"/>
  <c r="P118" i="45"/>
  <c r="M124" i="45"/>
  <c r="M117" i="45"/>
  <c r="L29" i="45"/>
  <c r="L32" i="45"/>
  <c r="P38" i="45"/>
  <c r="L36" i="45"/>
  <c r="M19" i="45"/>
  <c r="W16" i="45"/>
  <c r="AE16" i="45" a="1"/>
  <c r="AE16" i="45" s="1"/>
  <c r="AA16" i="45"/>
  <c r="N19" i="45"/>
  <c r="AB30" i="45"/>
  <c r="Q30" i="45"/>
  <c r="BA30" i="45" s="1"/>
  <c r="BB30" i="45" s="1"/>
  <c r="AA30" i="45"/>
  <c r="S84" i="45"/>
  <c r="R84" i="45"/>
  <c r="L47" i="45"/>
  <c r="N47" i="45"/>
  <c r="AB119" i="45"/>
  <c r="M83" i="45"/>
  <c r="AA104" i="45"/>
  <c r="AU32" i="45"/>
  <c r="AB39" i="45"/>
  <c r="U25" i="45"/>
  <c r="S29" i="45"/>
  <c r="Y41" i="45"/>
  <c r="AA41" i="45"/>
  <c r="Q128" i="45"/>
  <c r="BA128" i="45" s="1"/>
  <c r="BB128" i="45" s="1"/>
  <c r="V128" i="45"/>
  <c r="AY128" i="45" s="1"/>
  <c r="Z118" i="45"/>
  <c r="AZ118" i="45" s="1"/>
  <c r="N101" i="45"/>
  <c r="M51" i="45"/>
  <c r="AG51" i="45" s="1"/>
  <c r="S38" i="45"/>
  <c r="L28" i="45"/>
  <c r="N36" i="45"/>
  <c r="M25" i="45"/>
  <c r="AG25" i="45" s="1"/>
  <c r="L12" i="45"/>
  <c r="M47" i="45"/>
  <c r="N72" i="45"/>
  <c r="M72" i="45"/>
  <c r="V72" i="45"/>
  <c r="AY72" i="45" s="1"/>
  <c r="AE78" i="45" a="1"/>
  <c r="AE78" i="45" s="1"/>
  <c r="Q78" i="45"/>
  <c r="BA78" i="45" s="1"/>
  <c r="BB78" i="45" s="1"/>
  <c r="V78" i="45"/>
  <c r="AY78" i="45" s="1"/>
  <c r="W78" i="45"/>
  <c r="S94" i="45"/>
  <c r="V94" i="45"/>
  <c r="AY94" i="45" s="1"/>
  <c r="AE94" i="45" a="1"/>
  <c r="AE94" i="45" s="1"/>
  <c r="Z94" i="45"/>
  <c r="AZ94" i="45" s="1"/>
  <c r="N48" i="45"/>
  <c r="M48" i="45"/>
  <c r="N45" i="45"/>
  <c r="M45" i="45"/>
  <c r="R45" i="45"/>
  <c r="N5" i="45"/>
  <c r="AA35" i="45"/>
  <c r="U35" i="45"/>
  <c r="S35" i="45"/>
  <c r="AU35" i="45"/>
  <c r="P35" i="45"/>
  <c r="AX108" i="45"/>
  <c r="F108" i="45"/>
  <c r="G108" i="45" s="1"/>
  <c r="AX68" i="45"/>
  <c r="F68" i="45"/>
  <c r="G68" i="45" s="1"/>
  <c r="N68" i="45"/>
  <c r="L68" i="45"/>
  <c r="M68" i="45"/>
  <c r="N3" i="45"/>
  <c r="R118" i="45"/>
  <c r="N77" i="45"/>
  <c r="Z119" i="45"/>
  <c r="AZ119" i="45" s="1"/>
  <c r="BB119" i="45" s="1"/>
  <c r="AB104" i="45"/>
  <c r="Y104" i="45"/>
  <c r="AB32" i="45"/>
  <c r="W32" i="45"/>
  <c r="Z39" i="45"/>
  <c r="AZ39" i="45" s="1"/>
  <c r="AH28" i="45"/>
  <c r="P41" i="45"/>
  <c r="Z128" i="45"/>
  <c r="AZ128" i="45" s="1"/>
  <c r="AE128" i="45" a="1"/>
  <c r="AE128" i="45" s="1"/>
  <c r="Q118" i="45"/>
  <c r="BA118" i="45" s="1"/>
  <c r="AS118" i="45"/>
  <c r="AF118" i="45" s="1"/>
  <c r="F67" i="45"/>
  <c r="G67" i="45" s="1"/>
  <c r="AU49" i="45"/>
  <c r="AV5" i="45" s="1"/>
  <c r="M59" i="45"/>
  <c r="F36" i="45"/>
  <c r="G36" i="45" s="1"/>
  <c r="M37" i="45"/>
  <c r="AG37" i="45" s="1"/>
  <c r="Z35" i="45"/>
  <c r="AZ35" i="45" s="1"/>
  <c r="M28" i="45"/>
  <c r="L35" i="45"/>
  <c r="L25" i="45"/>
  <c r="L6" i="45"/>
  <c r="L20" i="45"/>
  <c r="AH51" i="45"/>
  <c r="AX5" i="45"/>
  <c r="BB5" i="45" s="1"/>
  <c r="AH5" i="45"/>
  <c r="L69" i="45"/>
  <c r="M69" i="45"/>
  <c r="N107" i="45"/>
  <c r="L107" i="45"/>
  <c r="AX60" i="45"/>
  <c r="F60" i="45"/>
  <c r="G60" i="45" s="1"/>
  <c r="AX4" i="45"/>
  <c r="F4" i="45"/>
  <c r="G4" i="45" s="1"/>
  <c r="AB118" i="45"/>
  <c r="U104" i="45"/>
  <c r="Q32" i="45"/>
  <c r="BA32" i="45" s="1"/>
  <c r="BB32" i="45" s="1"/>
  <c r="V25" i="45"/>
  <c r="AY25" i="45" s="1"/>
  <c r="AA128" i="45"/>
  <c r="M119" i="45"/>
  <c r="L108" i="45"/>
  <c r="P84" i="45"/>
  <c r="AE49" i="45" a="1"/>
  <c r="AE49" i="45" s="1"/>
  <c r="P49" i="45"/>
  <c r="R35" i="45"/>
  <c r="F28" i="45"/>
  <c r="G28" i="45" s="1"/>
  <c r="V88" i="45"/>
  <c r="AY88" i="45" s="1"/>
  <c r="F31" i="45"/>
  <c r="G31" i="45" s="1"/>
  <c r="F71" i="45"/>
  <c r="G71" i="45" s="1"/>
  <c r="S71" i="45" s="1"/>
  <c r="F111" i="45"/>
  <c r="G111" i="45" s="1"/>
  <c r="F15" i="45"/>
  <c r="G15" i="45" s="1"/>
  <c r="F57" i="45"/>
  <c r="G57" i="45" s="1"/>
  <c r="AH60" i="45"/>
  <c r="F89" i="45"/>
  <c r="G89" i="45" s="1"/>
  <c r="Z89" i="45" s="1"/>
  <c r="AZ89" i="45" s="1"/>
  <c r="F97" i="45"/>
  <c r="G97" i="45" s="1"/>
  <c r="F23" i="45"/>
  <c r="G23" i="45" s="1"/>
  <c r="F105" i="45"/>
  <c r="G105" i="45" s="1"/>
  <c r="AE105" i="45" s="1" a="1"/>
  <c r="AE105" i="45" s="1"/>
  <c r="AD105" i="45" s="1"/>
  <c r="AC105" i="45" s="1"/>
  <c r="L92" i="44"/>
  <c r="N92" i="44"/>
  <c r="M92" i="44"/>
  <c r="N84" i="44"/>
  <c r="L84" i="44"/>
  <c r="L60" i="44"/>
  <c r="N60" i="44"/>
  <c r="M60" i="44"/>
  <c r="AG60" i="44" s="1"/>
  <c r="L20" i="44"/>
  <c r="M20" i="44"/>
  <c r="N20" i="44"/>
  <c r="V2" i="44"/>
  <c r="AY2" i="44" s="1"/>
  <c r="AE2" i="44" a="1"/>
  <c r="AE2" i="44" s="1"/>
  <c r="W2" i="44"/>
  <c r="Q2" i="44"/>
  <c r="BA2" i="44" s="1"/>
  <c r="BB2" i="44" s="1"/>
  <c r="S2" i="44"/>
  <c r="AA2" i="44"/>
  <c r="AB2" i="44"/>
  <c r="R2" i="44"/>
  <c r="Z2" i="44"/>
  <c r="AZ2" i="44" s="1"/>
  <c r="U2" i="44"/>
  <c r="P2" i="44"/>
  <c r="AU2" i="44"/>
  <c r="AV27" i="44" s="1"/>
  <c r="Y2" i="44"/>
  <c r="Z24" i="44"/>
  <c r="AZ24" i="44" s="1"/>
  <c r="U24" i="44"/>
  <c r="R24" i="44"/>
  <c r="W24" i="44"/>
  <c r="AU24" i="44"/>
  <c r="Y24" i="44"/>
  <c r="AE24" i="44" a="1"/>
  <c r="AE24" i="44" s="1"/>
  <c r="AB24" i="44"/>
  <c r="AA24" i="44"/>
  <c r="S55" i="44"/>
  <c r="Q55" i="44"/>
  <c r="BA55" i="44" s="1"/>
  <c r="Z55" i="44"/>
  <c r="AZ55" i="44" s="1"/>
  <c r="AE55" i="44" a="1"/>
  <c r="AE55" i="44" s="1"/>
  <c r="AU55" i="44"/>
  <c r="V55" i="44"/>
  <c r="AY55" i="44" s="1"/>
  <c r="L51" i="44"/>
  <c r="P51" i="44"/>
  <c r="S51" i="44"/>
  <c r="Q51" i="44"/>
  <c r="BA51" i="44" s="1"/>
  <c r="BB51" i="44" s="1"/>
  <c r="N51" i="44"/>
  <c r="V51" i="44"/>
  <c r="AY51" i="44" s="1"/>
  <c r="M51" i="44"/>
  <c r="R51" i="44"/>
  <c r="R60" i="44"/>
  <c r="W60" i="44"/>
  <c r="U60" i="44"/>
  <c r="Y60" i="44"/>
  <c r="AX49" i="44"/>
  <c r="AH49" i="44"/>
  <c r="N99" i="44"/>
  <c r="AX87" i="44"/>
  <c r="F87" i="44"/>
  <c r="G87" i="44" s="1"/>
  <c r="R87" i="44" s="1"/>
  <c r="U116" i="44"/>
  <c r="L99" i="44"/>
  <c r="Q47" i="44"/>
  <c r="BA47" i="44" s="1"/>
  <c r="Z76" i="44"/>
  <c r="AZ76" i="44" s="1"/>
  <c r="L83" i="44"/>
  <c r="N27" i="44"/>
  <c r="Z27" i="44"/>
  <c r="AZ27" i="44" s="1"/>
  <c r="BB27" i="44" s="1"/>
  <c r="W27" i="44"/>
  <c r="R125" i="44"/>
  <c r="S125" i="44"/>
  <c r="Y110" i="44"/>
  <c r="U110" i="44"/>
  <c r="Y76" i="44"/>
  <c r="R64" i="44"/>
  <c r="AH9" i="44"/>
  <c r="V27" i="44"/>
  <c r="AY27" i="44" s="1"/>
  <c r="AA27" i="44"/>
  <c r="S27" i="44"/>
  <c r="AB37" i="44"/>
  <c r="AE37" i="44" a="1"/>
  <c r="AE37" i="44" s="1"/>
  <c r="S37" i="44"/>
  <c r="AU37" i="44"/>
  <c r="V56" i="44"/>
  <c r="AY56" i="44" s="1"/>
  <c r="Q56" i="44"/>
  <c r="BA56" i="44" s="1"/>
  <c r="BB56" i="44" s="1"/>
  <c r="L86" i="44"/>
  <c r="N86" i="44"/>
  <c r="L106" i="44"/>
  <c r="AX118" i="44"/>
  <c r="F118" i="44"/>
  <c r="G118" i="44" s="1"/>
  <c r="Y118" i="44" s="1"/>
  <c r="AX54" i="44"/>
  <c r="F54" i="44"/>
  <c r="G54" i="44" s="1"/>
  <c r="AE54" i="44" s="1" a="1"/>
  <c r="AE54" i="44" s="1"/>
  <c r="AX47" i="44"/>
  <c r="AH47" i="44"/>
  <c r="AX23" i="44"/>
  <c r="F23" i="44"/>
  <c r="G23" i="44" s="1"/>
  <c r="AH23" i="44"/>
  <c r="AX15" i="44"/>
  <c r="AH15" i="44"/>
  <c r="AG15" i="44"/>
  <c r="AX7" i="44"/>
  <c r="F7" i="44"/>
  <c r="G7" i="44" s="1"/>
  <c r="S7" i="44" s="1"/>
  <c r="N129" i="44"/>
  <c r="L129" i="44"/>
  <c r="M129" i="44"/>
  <c r="N121" i="44"/>
  <c r="L121" i="44"/>
  <c r="N113" i="44"/>
  <c r="M113" i="44"/>
  <c r="AS123" i="44"/>
  <c r="AF123" i="44" s="1"/>
  <c r="S123" i="44"/>
  <c r="W123" i="44"/>
  <c r="AA47" i="44"/>
  <c r="Z47" i="44"/>
  <c r="AZ47" i="44" s="1"/>
  <c r="Y47" i="44"/>
  <c r="N118" i="44"/>
  <c r="M118" i="44"/>
  <c r="AX17" i="44"/>
  <c r="AH17" i="44"/>
  <c r="AB47" i="44"/>
  <c r="R120" i="44"/>
  <c r="Q120" i="44"/>
  <c r="BA120" i="44" s="1"/>
  <c r="BB120" i="44" s="1"/>
  <c r="AA64" i="44"/>
  <c r="R47" i="44"/>
  <c r="AG31" i="44"/>
  <c r="AG17" i="44"/>
  <c r="M19" i="44"/>
  <c r="R27" i="44"/>
  <c r="AU27" i="44"/>
  <c r="S110" i="44"/>
  <c r="AB27" i="44"/>
  <c r="S99" i="44"/>
  <c r="W99" i="44"/>
  <c r="Q99" i="44"/>
  <c r="BA99" i="44" s="1"/>
  <c r="BB99" i="44" s="1"/>
  <c r="Q64" i="44"/>
  <c r="BA64" i="44" s="1"/>
  <c r="M66" i="44"/>
  <c r="V64" i="44"/>
  <c r="AY64" i="44" s="1"/>
  <c r="AU47" i="44"/>
  <c r="P56" i="44"/>
  <c r="AU46" i="44"/>
  <c r="AV117" i="44" s="1"/>
  <c r="R46" i="44"/>
  <c r="AA46" i="44"/>
  <c r="W46" i="44"/>
  <c r="AA37" i="44"/>
  <c r="Z37" i="44"/>
  <c r="AZ37" i="44" s="1"/>
  <c r="M56" i="44"/>
  <c r="M12" i="44"/>
  <c r="AG12" i="44" s="1"/>
  <c r="AG33" i="44"/>
  <c r="N106" i="44"/>
  <c r="M61" i="44"/>
  <c r="AG61" i="44" s="1"/>
  <c r="L61" i="44"/>
  <c r="AX85" i="44"/>
  <c r="F85" i="44"/>
  <c r="G85" i="44" s="1"/>
  <c r="AX61" i="44"/>
  <c r="F61" i="44"/>
  <c r="G61" i="44" s="1"/>
  <c r="AE61" i="44" s="1" a="1"/>
  <c r="AE61" i="44" s="1"/>
  <c r="AD61" i="44" s="1"/>
  <c r="AC61" i="44" s="1"/>
  <c r="AX53" i="44"/>
  <c r="F53" i="44"/>
  <c r="G53" i="44" s="1"/>
  <c r="Y53" i="44" s="1"/>
  <c r="AX30" i="44"/>
  <c r="F30" i="44"/>
  <c r="G30" i="44" s="1"/>
  <c r="AX22" i="44"/>
  <c r="AH22" i="44"/>
  <c r="F22" i="44"/>
  <c r="G22" i="44" s="1"/>
  <c r="AX14" i="44"/>
  <c r="F14" i="44"/>
  <c r="G14" i="44" s="1"/>
  <c r="AU14" i="44" s="1"/>
  <c r="AH14" i="44"/>
  <c r="U125" i="44"/>
  <c r="L68" i="44"/>
  <c r="M68" i="44"/>
  <c r="N4" i="44"/>
  <c r="L4" i="44"/>
  <c r="M4" i="44"/>
  <c r="P123" i="44"/>
  <c r="L3" i="44"/>
  <c r="V76" i="44"/>
  <c r="AY76" i="44" s="1"/>
  <c r="BB76" i="44" s="1"/>
  <c r="N19" i="44"/>
  <c r="W110" i="44"/>
  <c r="S121" i="44"/>
  <c r="Q19" i="44"/>
  <c r="BA19" i="44" s="1"/>
  <c r="Y27" i="44"/>
  <c r="AA76" i="44"/>
  <c r="N76" i="44"/>
  <c r="L66" i="44"/>
  <c r="AH39" i="44"/>
  <c r="W47" i="44"/>
  <c r="L59" i="44"/>
  <c r="Q37" i="44"/>
  <c r="BA37" i="44" s="1"/>
  <c r="BB37" i="44" s="1"/>
  <c r="N56" i="44"/>
  <c r="N12" i="44"/>
  <c r="U8" i="44"/>
  <c r="AB8" i="44"/>
  <c r="N34" i="44"/>
  <c r="L34" i="44"/>
  <c r="U78" i="44"/>
  <c r="Q78" i="44"/>
  <c r="BA78" i="44" s="1"/>
  <c r="Z78" i="44"/>
  <c r="AZ78" i="44" s="1"/>
  <c r="AX68" i="44"/>
  <c r="F68" i="44"/>
  <c r="G68" i="44" s="1"/>
  <c r="AA68" i="44" s="1"/>
  <c r="N119" i="44"/>
  <c r="M119" i="44"/>
  <c r="L119" i="44"/>
  <c r="AB116" i="44"/>
  <c r="AA116" i="44"/>
  <c r="R116" i="44"/>
  <c r="Z116" i="44"/>
  <c r="AZ116" i="44" s="1"/>
  <c r="P116" i="44"/>
  <c r="Q116" i="44"/>
  <c r="BA116" i="44" s="1"/>
  <c r="BB116" i="44" s="1"/>
  <c r="F33" i="44"/>
  <c r="G33" i="44" s="1"/>
  <c r="Z33" i="44" s="1"/>
  <c r="AZ33" i="44" s="1"/>
  <c r="AX55" i="44"/>
  <c r="AH55" i="44"/>
  <c r="M114" i="44"/>
  <c r="N3" i="44"/>
  <c r="F49" i="44"/>
  <c r="G49" i="44" s="1"/>
  <c r="V110" i="44"/>
  <c r="AY110" i="44" s="1"/>
  <c r="AB15" i="44"/>
  <c r="Y44" i="44"/>
  <c r="S120" i="44"/>
  <c r="L113" i="44"/>
  <c r="V116" i="44"/>
  <c r="AY116" i="44" s="1"/>
  <c r="L123" i="44"/>
  <c r="P47" i="44"/>
  <c r="N59" i="44"/>
  <c r="Z19" i="44"/>
  <c r="AZ19" i="44" s="1"/>
  <c r="Y19" i="44"/>
  <c r="R37" i="44"/>
  <c r="L2" i="44"/>
  <c r="M52" i="44"/>
  <c r="M22" i="44"/>
  <c r="N18" i="44"/>
  <c r="AH30" i="44"/>
  <c r="N50" i="44"/>
  <c r="M50" i="44"/>
  <c r="M54" i="44"/>
  <c r="U76" i="44"/>
  <c r="AB76" i="44"/>
  <c r="R76" i="44"/>
  <c r="AX115" i="44"/>
  <c r="F115" i="44"/>
  <c r="G115" i="44" s="1"/>
  <c r="P115" i="44" s="1"/>
  <c r="AX107" i="44"/>
  <c r="F107" i="44"/>
  <c r="G107" i="44" s="1"/>
  <c r="AX91" i="44"/>
  <c r="F91" i="44"/>
  <c r="G91" i="44" s="1"/>
  <c r="N126" i="44"/>
  <c r="M126" i="44"/>
  <c r="U70" i="44"/>
  <c r="Y70" i="44"/>
  <c r="S64" i="44"/>
  <c r="Y64" i="44"/>
  <c r="U64" i="44"/>
  <c r="W42" i="44"/>
  <c r="Q42" i="44"/>
  <c r="BA42" i="44" s="1"/>
  <c r="AX63" i="44"/>
  <c r="F63" i="44"/>
  <c r="G63" i="44" s="1"/>
  <c r="AE63" i="44" s="1" a="1"/>
  <c r="AE63" i="44" s="1"/>
  <c r="AD63" i="44" s="1"/>
  <c r="AC63" i="44" s="1"/>
  <c r="AG63" i="44"/>
  <c r="AH63" i="44"/>
  <c r="V13" i="44"/>
  <c r="AY13" i="44" s="1"/>
  <c r="N114" i="44"/>
  <c r="U123" i="44"/>
  <c r="AS110" i="44"/>
  <c r="AF110" i="44" s="1"/>
  <c r="AA15" i="44"/>
  <c r="S19" i="44"/>
  <c r="AE120" i="44" a="1"/>
  <c r="AE120" i="44" s="1"/>
  <c r="Y116" i="44"/>
  <c r="N98" i="44"/>
  <c r="M123" i="44"/>
  <c r="P64" i="44"/>
  <c r="S47" i="44"/>
  <c r="U37" i="44"/>
  <c r="AE5" i="44" a="1"/>
  <c r="AE5" i="44" s="1"/>
  <c r="M2" i="44"/>
  <c r="L44" i="44"/>
  <c r="M11" i="44"/>
  <c r="AG11" i="44" s="1"/>
  <c r="M98" i="44"/>
  <c r="M94" i="44"/>
  <c r="L94" i="44"/>
  <c r="N94" i="44"/>
  <c r="M62" i="44"/>
  <c r="AG62" i="44" s="1"/>
  <c r="L62" i="44"/>
  <c r="M46" i="44"/>
  <c r="AG46" i="44" s="1"/>
  <c r="L46" i="44"/>
  <c r="N14" i="44"/>
  <c r="M14" i="44"/>
  <c r="AG14" i="44" s="1"/>
  <c r="L76" i="44"/>
  <c r="M76" i="44"/>
  <c r="Z28" i="44"/>
  <c r="AZ28" i="44" s="1"/>
  <c r="U28" i="44"/>
  <c r="AB28" i="44"/>
  <c r="L118" i="44"/>
  <c r="W64" i="44"/>
  <c r="N52" i="44"/>
  <c r="N91" i="44"/>
  <c r="Q123" i="44"/>
  <c r="BA123" i="44" s="1"/>
  <c r="W120" i="44"/>
  <c r="V9" i="44"/>
  <c r="AY9" i="44" s="1"/>
  <c r="M121" i="44"/>
  <c r="S116" i="44"/>
  <c r="M75" i="44"/>
  <c r="AH54" i="44"/>
  <c r="Z64" i="44"/>
  <c r="AZ64" i="44" s="1"/>
  <c r="V37" i="44"/>
  <c r="AY37" i="44" s="1"/>
  <c r="N68" i="44"/>
  <c r="P72" i="44"/>
  <c r="AA72" i="44"/>
  <c r="U72" i="44"/>
  <c r="AE72" i="44" a="1"/>
  <c r="AE72" i="44" s="1"/>
  <c r="Q72" i="44"/>
  <c r="BA72" i="44" s="1"/>
  <c r="BB72" i="44" s="1"/>
  <c r="AB72" i="44"/>
  <c r="F94" i="44"/>
  <c r="G94" i="44" s="1"/>
  <c r="AS94" i="44" s="1"/>
  <c r="AF94" i="44" s="1"/>
  <c r="W127" i="44"/>
  <c r="AS127" i="44"/>
  <c r="AF127" i="44" s="1"/>
  <c r="S127" i="44"/>
  <c r="M116" i="44"/>
  <c r="L116" i="44"/>
  <c r="N116" i="44"/>
  <c r="F90" i="44"/>
  <c r="G90" i="44" s="1"/>
  <c r="AE90" i="44" s="1" a="1"/>
  <c r="AE90" i="44" s="1"/>
  <c r="AD90" i="44" s="1"/>
  <c r="AC90" i="44" s="1"/>
  <c r="AG47" i="44"/>
  <c r="AG29" i="44"/>
  <c r="AH36" i="44"/>
  <c r="F59" i="44"/>
  <c r="G59" i="44" s="1"/>
  <c r="AB59" i="44" s="1"/>
  <c r="F75" i="44"/>
  <c r="G75" i="44" s="1"/>
  <c r="U75" i="44" s="1"/>
  <c r="F20" i="44"/>
  <c r="G20" i="44" s="1"/>
  <c r="AH29" i="44"/>
  <c r="AB113" i="44"/>
  <c r="AH20" i="44"/>
  <c r="F67" i="44"/>
  <c r="G67" i="44" s="1"/>
  <c r="Y9" i="43"/>
  <c r="AB9" i="43"/>
  <c r="U9" i="43"/>
  <c r="AA9" i="43"/>
  <c r="V9" i="43"/>
  <c r="AY9" i="43" s="1"/>
  <c r="M14" i="43"/>
  <c r="N14" i="43"/>
  <c r="L14" i="43"/>
  <c r="M80" i="43"/>
  <c r="L80" i="43"/>
  <c r="N80" i="43"/>
  <c r="M110" i="43"/>
  <c r="N110" i="43"/>
  <c r="L110" i="43"/>
  <c r="AU45" i="43"/>
  <c r="AV80" i="43" s="1"/>
  <c r="S17" i="43"/>
  <c r="S79" i="43"/>
  <c r="V39" i="43"/>
  <c r="AY39" i="43" s="1"/>
  <c r="N41" i="43"/>
  <c r="AE127" i="43" a="1"/>
  <c r="AE127" i="43" s="1"/>
  <c r="P41" i="43"/>
  <c r="Q100" i="43"/>
  <c r="BA100" i="43" s="1"/>
  <c r="AB100" i="43"/>
  <c r="U100" i="43"/>
  <c r="W100" i="43"/>
  <c r="AA100" i="43"/>
  <c r="Z100" i="43"/>
  <c r="AZ100" i="43" s="1"/>
  <c r="M72" i="43"/>
  <c r="M6" i="43"/>
  <c r="AG6" i="43" s="1"/>
  <c r="W32" i="43"/>
  <c r="AU32" i="43"/>
  <c r="AV75" i="43" s="1"/>
  <c r="Z32" i="43"/>
  <c r="AZ32" i="43" s="1"/>
  <c r="AB32" i="43"/>
  <c r="P32" i="43"/>
  <c r="AE32" i="43" a="1"/>
  <c r="AE32" i="43" s="1"/>
  <c r="S32" i="43"/>
  <c r="Y32" i="43"/>
  <c r="AX51" i="43"/>
  <c r="AH51" i="43"/>
  <c r="AX35" i="43"/>
  <c r="AH35" i="43"/>
  <c r="F35" i="43"/>
  <c r="G35" i="43" s="1"/>
  <c r="AX27" i="43"/>
  <c r="AH27" i="43"/>
  <c r="F27" i="43"/>
  <c r="G27" i="43" s="1"/>
  <c r="AX19" i="43"/>
  <c r="F19" i="43"/>
  <c r="G19" i="43" s="1"/>
  <c r="AX3" i="43"/>
  <c r="F3" i="43"/>
  <c r="G3" i="43" s="1"/>
  <c r="AH3" i="43"/>
  <c r="N102" i="43"/>
  <c r="M102" i="43"/>
  <c r="L102" i="43"/>
  <c r="N87" i="43"/>
  <c r="M87" i="43"/>
  <c r="L87" i="43"/>
  <c r="L64" i="43"/>
  <c r="N64" i="43"/>
  <c r="M64" i="43"/>
  <c r="M56" i="43"/>
  <c r="AG56" i="43" s="1"/>
  <c r="L56" i="43"/>
  <c r="N56" i="43"/>
  <c r="N48" i="43"/>
  <c r="L48" i="43"/>
  <c r="N40" i="43"/>
  <c r="M40" i="43"/>
  <c r="N8" i="43"/>
  <c r="L8" i="43"/>
  <c r="M8" i="43"/>
  <c r="AG8" i="43" s="1"/>
  <c r="Y45" i="43"/>
  <c r="V17" i="43"/>
  <c r="AY17" i="43" s="1"/>
  <c r="V79" i="43"/>
  <c r="AY79" i="43" s="1"/>
  <c r="P118" i="43"/>
  <c r="V118" i="43"/>
  <c r="AY118" i="43" s="1"/>
  <c r="V41" i="43"/>
  <c r="AY41" i="43" s="1"/>
  <c r="AE64" i="43" a="1"/>
  <c r="AE64" i="43" s="1"/>
  <c r="W40" i="43"/>
  <c r="AA82" i="43"/>
  <c r="Y82" i="43"/>
  <c r="R82" i="43"/>
  <c r="AS82" i="43"/>
  <c r="AF82" i="43" s="1"/>
  <c r="V82" i="43"/>
  <c r="AY82" i="43" s="1"/>
  <c r="P82" i="43"/>
  <c r="U82" i="43"/>
  <c r="Q82" i="43"/>
  <c r="BA82" i="43" s="1"/>
  <c r="S48" i="43"/>
  <c r="F112" i="43"/>
  <c r="G112" i="43" s="1"/>
  <c r="R44" i="43"/>
  <c r="W44" i="43"/>
  <c r="AB44" i="43"/>
  <c r="U44" i="43"/>
  <c r="P44" i="43"/>
  <c r="AE44" i="43" a="1"/>
  <c r="AE44" i="43" s="1"/>
  <c r="AA44" i="43"/>
  <c r="AU44" i="43"/>
  <c r="AV72" i="43" s="1"/>
  <c r="Y44" i="43"/>
  <c r="L77" i="43"/>
  <c r="Z57" i="43"/>
  <c r="AZ57" i="43" s="1"/>
  <c r="P57" i="43"/>
  <c r="AU57" i="43"/>
  <c r="AB57" i="43"/>
  <c r="S57" i="43"/>
  <c r="U57" i="43"/>
  <c r="N6" i="43"/>
  <c r="L85" i="43"/>
  <c r="N85" i="43"/>
  <c r="P92" i="43"/>
  <c r="AA92" i="43"/>
  <c r="S92" i="43"/>
  <c r="AB92" i="43"/>
  <c r="Z92" i="43"/>
  <c r="AZ92" i="43" s="1"/>
  <c r="AX113" i="43"/>
  <c r="F113" i="43"/>
  <c r="G113" i="43" s="1"/>
  <c r="AX97" i="43"/>
  <c r="F97" i="43"/>
  <c r="G97" i="43" s="1"/>
  <c r="AX89" i="43"/>
  <c r="F89" i="43"/>
  <c r="G89" i="43" s="1"/>
  <c r="AX73" i="43"/>
  <c r="F73" i="43"/>
  <c r="G73" i="43" s="1"/>
  <c r="Q73" i="43" s="1"/>
  <c r="BA73" i="43" s="1"/>
  <c r="AX58" i="43"/>
  <c r="AH58" i="43"/>
  <c r="AX50" i="43"/>
  <c r="F50" i="43"/>
  <c r="G50" i="43" s="1"/>
  <c r="AX42" i="43"/>
  <c r="AH42" i="43"/>
  <c r="AX26" i="43"/>
  <c r="F26" i="43"/>
  <c r="G26" i="43" s="1"/>
  <c r="P26" i="43" s="1"/>
  <c r="AX18" i="43"/>
  <c r="AH18" i="43"/>
  <c r="F18" i="43"/>
  <c r="G18" i="43" s="1"/>
  <c r="AX10" i="43"/>
  <c r="F10" i="43"/>
  <c r="G10" i="43" s="1"/>
  <c r="AH10" i="43"/>
  <c r="N117" i="43"/>
  <c r="L117" i="43"/>
  <c r="M109" i="43"/>
  <c r="N109" i="43"/>
  <c r="L101" i="43"/>
  <c r="M101" i="43"/>
  <c r="M79" i="43"/>
  <c r="N79" i="43"/>
  <c r="L79" i="43"/>
  <c r="N71" i="43"/>
  <c r="L71" i="43"/>
  <c r="N63" i="43"/>
  <c r="M63" i="43"/>
  <c r="U41" i="43"/>
  <c r="Q41" i="43"/>
  <c r="BA41" i="43" s="1"/>
  <c r="AU41" i="43"/>
  <c r="AA65" i="43"/>
  <c r="Z65" i="43"/>
  <c r="AZ65" i="43" s="1"/>
  <c r="Q65" i="43"/>
  <c r="BA65" i="43" s="1"/>
  <c r="AB65" i="43"/>
  <c r="S65" i="43"/>
  <c r="P65" i="43"/>
  <c r="Y65" i="43"/>
  <c r="P17" i="43"/>
  <c r="Y79" i="43"/>
  <c r="AE65" i="43" a="1"/>
  <c r="AE65" i="43" s="1"/>
  <c r="Q99" i="43"/>
  <c r="BA99" i="43" s="1"/>
  <c r="AS99" i="43"/>
  <c r="AF99" i="43" s="1"/>
  <c r="AX120" i="43"/>
  <c r="F120" i="43"/>
  <c r="G120" i="43" s="1"/>
  <c r="AX96" i="43"/>
  <c r="F96" i="43"/>
  <c r="G96" i="43" s="1"/>
  <c r="AX72" i="43"/>
  <c r="F72" i="43"/>
  <c r="G72" i="43" s="1"/>
  <c r="P79" i="43"/>
  <c r="R39" i="43"/>
  <c r="V16" i="43"/>
  <c r="AY16" i="43" s="1"/>
  <c r="N126" i="43"/>
  <c r="W118" i="43"/>
  <c r="Y118" i="43"/>
  <c r="Y41" i="43"/>
  <c r="P100" i="43"/>
  <c r="L118" i="43"/>
  <c r="F80" i="43"/>
  <c r="G80" i="43" s="1"/>
  <c r="L84" i="43"/>
  <c r="M112" i="43"/>
  <c r="L112" i="43"/>
  <c r="N112" i="43"/>
  <c r="AX63" i="43"/>
  <c r="AH63" i="43"/>
  <c r="AG63" i="43"/>
  <c r="AX56" i="43"/>
  <c r="F56" i="43"/>
  <c r="G56" i="43" s="1"/>
  <c r="AX48" i="43"/>
  <c r="AH48" i="43"/>
  <c r="AX40" i="43"/>
  <c r="AG40" i="43"/>
  <c r="AH40" i="43"/>
  <c r="AX24" i="43"/>
  <c r="AH24" i="43"/>
  <c r="F24" i="43"/>
  <c r="G24" i="43" s="1"/>
  <c r="AX8" i="43"/>
  <c r="AH8" i="43"/>
  <c r="F8" i="43"/>
  <c r="G8" i="43" s="1"/>
  <c r="L123" i="43"/>
  <c r="N123" i="43"/>
  <c r="L115" i="43"/>
  <c r="M115" i="43"/>
  <c r="W69" i="43"/>
  <c r="V61" i="43"/>
  <c r="AY61" i="43" s="1"/>
  <c r="R61" i="43"/>
  <c r="L45" i="43"/>
  <c r="N45" i="43"/>
  <c r="M45" i="43"/>
  <c r="AB41" i="43"/>
  <c r="R33" i="43"/>
  <c r="W90" i="43"/>
  <c r="AE90" i="43" a="1"/>
  <c r="AE90" i="43" s="1"/>
  <c r="AB90" i="43"/>
  <c r="V90" i="43"/>
  <c r="AY90" i="43" s="1"/>
  <c r="Y90" i="43"/>
  <c r="Q90" i="43"/>
  <c r="BA90" i="43" s="1"/>
  <c r="BB90" i="43" s="1"/>
  <c r="AA90" i="43"/>
  <c r="P90" i="43"/>
  <c r="Z90" i="43"/>
  <c r="AZ90" i="43" s="1"/>
  <c r="R63" i="43"/>
  <c r="AA63" i="43"/>
  <c r="AE63" i="43" a="1"/>
  <c r="AE63" i="43" s="1"/>
  <c r="W63" i="43"/>
  <c r="Q63" i="43"/>
  <c r="BA63" i="43" s="1"/>
  <c r="V63" i="43"/>
  <c r="AY63" i="43" s="1"/>
  <c r="Z63" i="43"/>
  <c r="AZ63" i="43" s="1"/>
  <c r="AU63" i="43"/>
  <c r="P63" i="43"/>
  <c r="S64" i="43"/>
  <c r="AB64" i="43"/>
  <c r="AA64" i="43"/>
  <c r="Z64" i="43"/>
  <c r="AZ64" i="43" s="1"/>
  <c r="P64" i="43"/>
  <c r="Y64" i="43"/>
  <c r="V64" i="43"/>
  <c r="AY64" i="43" s="1"/>
  <c r="R79" i="43"/>
  <c r="AU39" i="43"/>
  <c r="Q39" i="43"/>
  <c r="BA39" i="43" s="1"/>
  <c r="Z39" i="43"/>
  <c r="AZ39" i="43" s="1"/>
  <c r="R65" i="43"/>
  <c r="S126" i="43"/>
  <c r="Z118" i="43"/>
  <c r="AZ118" i="43" s="1"/>
  <c r="W41" i="43"/>
  <c r="AA41" i="43"/>
  <c r="AS100" i="43"/>
  <c r="AF100" i="43" s="1"/>
  <c r="R90" i="43"/>
  <c r="AE79" i="43" a="1"/>
  <c r="AE79" i="43" s="1"/>
  <c r="U32" i="43"/>
  <c r="U64" i="43"/>
  <c r="Y63" i="43"/>
  <c r="F128" i="43"/>
  <c r="G128" i="43" s="1"/>
  <c r="V128" i="43" s="1"/>
  <c r="AY128" i="43" s="1"/>
  <c r="R91" i="43"/>
  <c r="AH11" i="43"/>
  <c r="M22" i="43"/>
  <c r="AG22" i="43" s="1"/>
  <c r="L40" i="43"/>
  <c r="Q33" i="43"/>
  <c r="BA33" i="43" s="1"/>
  <c r="W33" i="43"/>
  <c r="AB33" i="43"/>
  <c r="U33" i="43"/>
  <c r="S33" i="43"/>
  <c r="AG35" i="43"/>
  <c r="U40" i="43"/>
  <c r="L52" i="43"/>
  <c r="M52" i="43"/>
  <c r="AG52" i="43" s="1"/>
  <c r="AA119" i="43"/>
  <c r="U119" i="43"/>
  <c r="AE126" i="43" a="1"/>
  <c r="AE126" i="43" s="1"/>
  <c r="AA126" i="43"/>
  <c r="AX110" i="43"/>
  <c r="F110" i="43"/>
  <c r="G110" i="43" s="1"/>
  <c r="P110" i="43" s="1"/>
  <c r="AX102" i="43"/>
  <c r="F102" i="43"/>
  <c r="G102" i="43" s="1"/>
  <c r="AX94" i="43"/>
  <c r="F94" i="43"/>
  <c r="G94" i="43" s="1"/>
  <c r="AE94" i="43" s="1" a="1"/>
  <c r="AE94" i="43" s="1"/>
  <c r="AX86" i="43"/>
  <c r="F86" i="43"/>
  <c r="G86" i="43" s="1"/>
  <c r="AX70" i="43"/>
  <c r="F70" i="43"/>
  <c r="G70" i="43" s="1"/>
  <c r="Z70" i="43" s="1"/>
  <c r="AZ70" i="43" s="1"/>
  <c r="N77" i="43"/>
  <c r="N94" i="43"/>
  <c r="L94" i="43"/>
  <c r="M94" i="43"/>
  <c r="AX104" i="43"/>
  <c r="F104" i="43"/>
  <c r="G104" i="43" s="1"/>
  <c r="AX64" i="43"/>
  <c r="AH64" i="43"/>
  <c r="M30" i="43"/>
  <c r="N30" i="43"/>
  <c r="L30" i="43"/>
  <c r="Q17" i="43"/>
  <c r="BA17" i="43" s="1"/>
  <c r="Z79" i="43"/>
  <c r="AZ79" i="43" s="1"/>
  <c r="S39" i="43"/>
  <c r="P16" i="43"/>
  <c r="S16" i="43"/>
  <c r="AB39" i="43"/>
  <c r="R126" i="43"/>
  <c r="AA118" i="43"/>
  <c r="L41" i="43"/>
  <c r="M33" i="43"/>
  <c r="R100" i="43"/>
  <c r="U90" i="43"/>
  <c r="AA32" i="43"/>
  <c r="W42" i="43"/>
  <c r="Q42" i="43"/>
  <c r="BA42" i="43" s="1"/>
  <c r="AU42" i="43"/>
  <c r="U65" i="43"/>
  <c r="W64" i="43"/>
  <c r="AB63" i="43"/>
  <c r="Z54" i="43"/>
  <c r="AZ54" i="43" s="1"/>
  <c r="S54" i="43"/>
  <c r="AB54" i="43"/>
  <c r="Q54" i="43"/>
  <c r="BA54" i="43" s="1"/>
  <c r="V54" i="43"/>
  <c r="AY54" i="43" s="1"/>
  <c r="BB54" i="43" s="1"/>
  <c r="Y54" i="43"/>
  <c r="R54" i="43"/>
  <c r="W54" i="43"/>
  <c r="AA54" i="43"/>
  <c r="N22" i="43"/>
  <c r="P23" i="43"/>
  <c r="Z23" i="43"/>
  <c r="AZ23" i="43" s="1"/>
  <c r="AU23" i="43"/>
  <c r="S23" i="43"/>
  <c r="N59" i="43"/>
  <c r="M59" i="43"/>
  <c r="L59" i="43"/>
  <c r="S127" i="43"/>
  <c r="P127" i="43"/>
  <c r="AX88" i="43"/>
  <c r="F88" i="43"/>
  <c r="G88" i="43" s="1"/>
  <c r="AE88" i="43" s="1" a="1"/>
  <c r="AE88" i="43" s="1"/>
  <c r="AD88" i="43" s="1"/>
  <c r="AC88" i="43" s="1"/>
  <c r="N16" i="43"/>
  <c r="R17" i="43"/>
  <c r="AA79" i="43"/>
  <c r="W79" i="43"/>
  <c r="S100" i="43"/>
  <c r="Q32" i="43"/>
  <c r="BA32" i="43" s="1"/>
  <c r="W65" i="43"/>
  <c r="R64" i="43"/>
  <c r="Q64" i="43"/>
  <c r="BA64" i="43" s="1"/>
  <c r="BB64" i="43" s="1"/>
  <c r="S63" i="43"/>
  <c r="M32" i="43"/>
  <c r="L16" i="43"/>
  <c r="F11" i="43"/>
  <c r="G11" i="43" s="1"/>
  <c r="P11" i="43" s="1"/>
  <c r="AH19" i="43"/>
  <c r="R38" i="43"/>
  <c r="AB38" i="43"/>
  <c r="AU38" i="43"/>
  <c r="Q38" i="43"/>
  <c r="BA38" i="43" s="1"/>
  <c r="P38" i="43"/>
  <c r="M43" i="43"/>
  <c r="N43" i="43"/>
  <c r="Y47" i="43"/>
  <c r="AE47" i="43" a="1"/>
  <c r="AE47" i="43" s="1"/>
  <c r="U47" i="43"/>
  <c r="AU47" i="43"/>
  <c r="AA47" i="43"/>
  <c r="M53" i="43"/>
  <c r="AG53" i="43" s="1"/>
  <c r="N53" i="43"/>
  <c r="AA53" i="43"/>
  <c r="L53" i="43"/>
  <c r="W53" i="43"/>
  <c r="Y53" i="43"/>
  <c r="L93" i="43"/>
  <c r="P93" i="43"/>
  <c r="AG3" i="43"/>
  <c r="AG19" i="43"/>
  <c r="AG18" i="43"/>
  <c r="N128" i="42"/>
  <c r="L128" i="42"/>
  <c r="M128" i="42"/>
  <c r="L37" i="42"/>
  <c r="N37" i="42"/>
  <c r="V37" i="42"/>
  <c r="AY37" i="42" s="1"/>
  <c r="R37" i="42"/>
  <c r="P37" i="42"/>
  <c r="M37" i="42"/>
  <c r="Q37" i="42"/>
  <c r="BA37" i="42" s="1"/>
  <c r="BB37" i="42" s="1"/>
  <c r="S37" i="42"/>
  <c r="L44" i="42"/>
  <c r="M44" i="42"/>
  <c r="AG44" i="42" s="1"/>
  <c r="Z44" i="42"/>
  <c r="AZ44" i="42" s="1"/>
  <c r="U44" i="42"/>
  <c r="W44" i="42"/>
  <c r="AB44" i="42"/>
  <c r="N44" i="42"/>
  <c r="AA44" i="42"/>
  <c r="Y44" i="42"/>
  <c r="V44" i="42"/>
  <c r="AY44" i="42" s="1"/>
  <c r="N107" i="42"/>
  <c r="M107" i="42"/>
  <c r="L107" i="42"/>
  <c r="N30" i="42"/>
  <c r="M30" i="42"/>
  <c r="AG30" i="42" s="1"/>
  <c r="Z30" i="42"/>
  <c r="AZ30" i="42" s="1"/>
  <c r="AB30" i="42"/>
  <c r="V30" i="42"/>
  <c r="AY30" i="42" s="1"/>
  <c r="U30" i="42"/>
  <c r="W30" i="42"/>
  <c r="L30" i="42"/>
  <c r="AX65" i="42"/>
  <c r="F65" i="42"/>
  <c r="G65" i="42" s="1"/>
  <c r="Y65" i="42" s="1"/>
  <c r="AX17" i="42"/>
  <c r="AH17" i="42"/>
  <c r="F17" i="42"/>
  <c r="G17" i="42" s="1"/>
  <c r="M22" i="42"/>
  <c r="P22" i="42"/>
  <c r="Q22" i="42"/>
  <c r="BA22" i="42" s="1"/>
  <c r="BB22" i="42" s="1"/>
  <c r="R22" i="42"/>
  <c r="F73" i="42"/>
  <c r="G73" i="42" s="1"/>
  <c r="M71" i="42"/>
  <c r="L71" i="42"/>
  <c r="AX64" i="42"/>
  <c r="F64" i="42"/>
  <c r="G64" i="42" s="1"/>
  <c r="AH64" i="42"/>
  <c r="AX24" i="42"/>
  <c r="F24" i="42"/>
  <c r="G24" i="42" s="1"/>
  <c r="R24" i="42" s="1"/>
  <c r="AH24" i="42"/>
  <c r="L70" i="42"/>
  <c r="R38" i="42"/>
  <c r="Y45" i="42"/>
  <c r="R53" i="42"/>
  <c r="P71" i="42"/>
  <c r="Z98" i="42"/>
  <c r="AZ98" i="42" s="1"/>
  <c r="AU57" i="42"/>
  <c r="F25" i="42"/>
  <c r="G25" i="42" s="1"/>
  <c r="Z25" i="42" s="1"/>
  <c r="AZ25" i="42" s="1"/>
  <c r="S22" i="42"/>
  <c r="S128" i="42"/>
  <c r="AS128" i="42"/>
  <c r="AF128" i="42" s="1"/>
  <c r="P128" i="42"/>
  <c r="AB128" i="42"/>
  <c r="W128" i="42"/>
  <c r="R128" i="42"/>
  <c r="L114" i="42"/>
  <c r="P84" i="42"/>
  <c r="N13" i="42"/>
  <c r="AE5" i="42" a="1"/>
  <c r="AE5" i="42" s="1"/>
  <c r="R5" i="42"/>
  <c r="P5" i="42"/>
  <c r="AA5" i="42"/>
  <c r="Z5" i="42"/>
  <c r="AZ5" i="42" s="1"/>
  <c r="V5" i="42"/>
  <c r="AY5" i="42" s="1"/>
  <c r="N28" i="42"/>
  <c r="M28" i="42"/>
  <c r="AG28" i="42" s="1"/>
  <c r="L28" i="42"/>
  <c r="L25" i="42"/>
  <c r="M25" i="42"/>
  <c r="AX125" i="42"/>
  <c r="F125" i="42"/>
  <c r="G125" i="42" s="1"/>
  <c r="W125" i="42" s="1"/>
  <c r="AX110" i="42"/>
  <c r="F110" i="42"/>
  <c r="G110" i="42" s="1"/>
  <c r="AX102" i="42"/>
  <c r="F102" i="42"/>
  <c r="G102" i="42" s="1"/>
  <c r="AX94" i="42"/>
  <c r="F94" i="42"/>
  <c r="G94" i="42" s="1"/>
  <c r="AX79" i="42"/>
  <c r="F79" i="42"/>
  <c r="G79" i="42" s="1"/>
  <c r="S79" i="42" s="1"/>
  <c r="AX55" i="42"/>
  <c r="AH55" i="42"/>
  <c r="AX47" i="42"/>
  <c r="F47" i="42"/>
  <c r="G47" i="42" s="1"/>
  <c r="AX31" i="42"/>
  <c r="AH31" i="42"/>
  <c r="F31" i="42"/>
  <c r="G31" i="42" s="1"/>
  <c r="AX23" i="42"/>
  <c r="F23" i="42"/>
  <c r="G23" i="42" s="1"/>
  <c r="S23" i="42" s="1"/>
  <c r="AX15" i="42"/>
  <c r="F15" i="42"/>
  <c r="G15" i="42" s="1"/>
  <c r="AX7" i="42"/>
  <c r="F7" i="42"/>
  <c r="G7" i="42" s="1"/>
  <c r="AH7" i="42"/>
  <c r="L120" i="42"/>
  <c r="N120" i="42"/>
  <c r="N112" i="42"/>
  <c r="M112" i="42"/>
  <c r="N105" i="42"/>
  <c r="L105" i="42"/>
  <c r="M105" i="42"/>
  <c r="M91" i="42"/>
  <c r="U91" i="42"/>
  <c r="W91" i="42"/>
  <c r="N68" i="42"/>
  <c r="L68" i="42"/>
  <c r="N36" i="42"/>
  <c r="M36" i="42"/>
  <c r="L36" i="42"/>
  <c r="L4" i="42"/>
  <c r="M4" i="42"/>
  <c r="V22" i="42"/>
  <c r="AY22" i="42" s="1"/>
  <c r="Q55" i="42"/>
  <c r="BA55" i="42" s="1"/>
  <c r="BB55" i="42" s="1"/>
  <c r="U55" i="42"/>
  <c r="AU55" i="42"/>
  <c r="AB55" i="42"/>
  <c r="AE55" i="42" a="1"/>
  <c r="AE55" i="42" s="1"/>
  <c r="R55" i="42"/>
  <c r="AA55" i="42"/>
  <c r="Z10" i="42"/>
  <c r="AZ10" i="42" s="1"/>
  <c r="BB10" i="42" s="1"/>
  <c r="R10" i="42"/>
  <c r="W10" i="42"/>
  <c r="U10" i="42"/>
  <c r="AA10" i="42"/>
  <c r="AB10" i="42"/>
  <c r="S10" i="42"/>
  <c r="AE118" i="42" a="1"/>
  <c r="AE118" i="42" s="1"/>
  <c r="AA118" i="42"/>
  <c r="M99" i="42"/>
  <c r="L99" i="42"/>
  <c r="M76" i="42"/>
  <c r="N76" i="42"/>
  <c r="N29" i="42"/>
  <c r="L29" i="42"/>
  <c r="AB127" i="42"/>
  <c r="Y127" i="42"/>
  <c r="U29" i="42"/>
  <c r="S6" i="42"/>
  <c r="M127" i="42"/>
  <c r="U128" i="42"/>
  <c r="R71" i="42"/>
  <c r="U98" i="42"/>
  <c r="U18" i="42"/>
  <c r="S5" i="42"/>
  <c r="Z57" i="42"/>
  <c r="AZ57" i="42" s="1"/>
  <c r="AH65" i="42"/>
  <c r="AB82" i="42"/>
  <c r="L91" i="42"/>
  <c r="Q120" i="42"/>
  <c r="BA120" i="42" s="1"/>
  <c r="BB120" i="42" s="1"/>
  <c r="AB120" i="42"/>
  <c r="W120" i="42"/>
  <c r="R120" i="42"/>
  <c r="Z120" i="42"/>
  <c r="AZ120" i="42" s="1"/>
  <c r="AE120" i="42" a="1"/>
  <c r="AE120" i="42" s="1"/>
  <c r="V120" i="42"/>
  <c r="AY120" i="42" s="1"/>
  <c r="Y120" i="42"/>
  <c r="M114" i="42"/>
  <c r="P38" i="42"/>
  <c r="F16" i="42"/>
  <c r="G16" i="42" s="1"/>
  <c r="U16" i="42" s="1"/>
  <c r="M29" i="42"/>
  <c r="AG29" i="42" s="1"/>
  <c r="N10" i="42"/>
  <c r="M10" i="42"/>
  <c r="AG10" i="42" s="1"/>
  <c r="L10" i="42"/>
  <c r="L50" i="42"/>
  <c r="M50" i="42"/>
  <c r="L78" i="42"/>
  <c r="M78" i="42"/>
  <c r="F126" i="42"/>
  <c r="G126" i="42" s="1"/>
  <c r="S126" i="42" s="1"/>
  <c r="AX117" i="42"/>
  <c r="F117" i="42"/>
  <c r="G117" i="42" s="1"/>
  <c r="AB93" i="42"/>
  <c r="AS93" i="42"/>
  <c r="AF93" i="42" s="1"/>
  <c r="AX41" i="42"/>
  <c r="AH41" i="42"/>
  <c r="N93" i="42"/>
  <c r="L93" i="42"/>
  <c r="L62" i="42"/>
  <c r="U62" i="42"/>
  <c r="M62" i="42"/>
  <c r="AG62" i="42" s="1"/>
  <c r="Z62" i="42"/>
  <c r="AZ62" i="42" s="1"/>
  <c r="N62" i="42"/>
  <c r="AX80" i="42"/>
  <c r="F80" i="42"/>
  <c r="G80" i="42" s="1"/>
  <c r="AX56" i="42"/>
  <c r="F56" i="42"/>
  <c r="G56" i="42" s="1"/>
  <c r="AB56" i="42" s="1"/>
  <c r="AX8" i="42"/>
  <c r="F8" i="42"/>
  <c r="G8" i="42" s="1"/>
  <c r="AH8" i="42"/>
  <c r="Y59" i="42"/>
  <c r="Z127" i="42"/>
  <c r="AZ127" i="42" s="1"/>
  <c r="W29" i="42"/>
  <c r="M7" i="42"/>
  <c r="Z128" i="42"/>
  <c r="AZ128" i="42" s="1"/>
  <c r="BB128" i="42" s="1"/>
  <c r="S71" i="42"/>
  <c r="P98" i="42"/>
  <c r="R82" i="42"/>
  <c r="Y62" i="42"/>
  <c r="Q5" i="42"/>
  <c r="BA5" i="42" s="1"/>
  <c r="BB5" i="42" s="1"/>
  <c r="V57" i="42"/>
  <c r="AY57" i="42" s="1"/>
  <c r="P10" i="42"/>
  <c r="L76" i="42"/>
  <c r="M69" i="42"/>
  <c r="AA52" i="42"/>
  <c r="Y52" i="42"/>
  <c r="AB52" i="42"/>
  <c r="Q52" i="42"/>
  <c r="BA52" i="42" s="1"/>
  <c r="BB52" i="42" s="1"/>
  <c r="R52" i="42"/>
  <c r="W52" i="42"/>
  <c r="Z52" i="42"/>
  <c r="AZ52" i="42" s="1"/>
  <c r="AE52" i="42" a="1"/>
  <c r="AE52" i="42" s="1"/>
  <c r="AH16" i="42"/>
  <c r="M68" i="42"/>
  <c r="M94" i="42"/>
  <c r="N94" i="42"/>
  <c r="L94" i="42"/>
  <c r="Q96" i="42"/>
  <c r="BA96" i="42" s="1"/>
  <c r="Z96" i="42"/>
  <c r="AZ96" i="42" s="1"/>
  <c r="BB96" i="42" s="1"/>
  <c r="P96" i="42"/>
  <c r="AB96" i="42"/>
  <c r="W96" i="42"/>
  <c r="S96" i="42"/>
  <c r="V96" i="42"/>
  <c r="AY96" i="42" s="1"/>
  <c r="L111" i="42"/>
  <c r="N111" i="42"/>
  <c r="M111" i="42"/>
  <c r="W18" i="42"/>
  <c r="AB18" i="42"/>
  <c r="AE18" i="42" a="1"/>
  <c r="AE18" i="42" s="1"/>
  <c r="AU18" i="42"/>
  <c r="AA18" i="42"/>
  <c r="AX57" i="42"/>
  <c r="AH57" i="42"/>
  <c r="AX33" i="42"/>
  <c r="F33" i="42"/>
  <c r="G33" i="42" s="1"/>
  <c r="M85" i="42"/>
  <c r="L85" i="42"/>
  <c r="N85" i="42"/>
  <c r="N54" i="42"/>
  <c r="V54" i="42"/>
  <c r="AY54" i="42" s="1"/>
  <c r="P54" i="42"/>
  <c r="L54" i="42"/>
  <c r="S54" i="42"/>
  <c r="M70" i="42"/>
  <c r="AB71" i="42"/>
  <c r="F41" i="42"/>
  <c r="G41" i="42" s="1"/>
  <c r="L5" i="42"/>
  <c r="M5" i="42"/>
  <c r="L24" i="42"/>
  <c r="S100" i="42"/>
  <c r="AG63" i="42"/>
  <c r="Y29" i="42"/>
  <c r="V93" i="42"/>
  <c r="AY93" i="42" s="1"/>
  <c r="S38" i="42"/>
  <c r="L7" i="42"/>
  <c r="Y128" i="42"/>
  <c r="S82" i="42"/>
  <c r="V18" i="42"/>
  <c r="AY18" i="42" s="1"/>
  <c r="Q10" i="42"/>
  <c r="BA10" i="42" s="1"/>
  <c r="R54" i="42"/>
  <c r="N91" i="42"/>
  <c r="N25" i="42"/>
  <c r="Y55" i="42"/>
  <c r="R127" i="42"/>
  <c r="AS127" i="42"/>
  <c r="AF127" i="42" s="1"/>
  <c r="L69" i="42"/>
  <c r="S46" i="42"/>
  <c r="R46" i="42"/>
  <c r="Q46" i="42"/>
  <c r="BA46" i="42" s="1"/>
  <c r="F63" i="42"/>
  <c r="G63" i="42" s="1"/>
  <c r="M116" i="42"/>
  <c r="N116" i="42"/>
  <c r="L116" i="42"/>
  <c r="M118" i="42"/>
  <c r="N118" i="42"/>
  <c r="L118" i="42"/>
  <c r="Y98" i="42"/>
  <c r="AB98" i="42"/>
  <c r="V98" i="42"/>
  <c r="AY98" i="42" s="1"/>
  <c r="AA98" i="42"/>
  <c r="V71" i="42"/>
  <c r="AY71" i="42" s="1"/>
  <c r="U71" i="42"/>
  <c r="AA71" i="42"/>
  <c r="Z71" i="42"/>
  <c r="AZ71" i="42" s="1"/>
  <c r="AA14" i="42"/>
  <c r="AU14" i="42"/>
  <c r="S14" i="42"/>
  <c r="Q14" i="42"/>
  <c r="BA14" i="42" s="1"/>
  <c r="R14" i="42"/>
  <c r="M32" i="42"/>
  <c r="AG32" i="42" s="1"/>
  <c r="L32" i="42"/>
  <c r="N32" i="42"/>
  <c r="AX89" i="42"/>
  <c r="F89" i="42"/>
  <c r="G89" i="42" s="1"/>
  <c r="S98" i="42"/>
  <c r="N77" i="42"/>
  <c r="AX95" i="42"/>
  <c r="F95" i="42"/>
  <c r="G95" i="42" s="1"/>
  <c r="V95" i="42" s="1"/>
  <c r="AY95" i="42" s="1"/>
  <c r="AX40" i="42"/>
  <c r="AH40" i="42"/>
  <c r="F40" i="42"/>
  <c r="G40" i="42" s="1"/>
  <c r="M106" i="42"/>
  <c r="N106" i="42"/>
  <c r="Y106" i="42"/>
  <c r="V106" i="42"/>
  <c r="AY106" i="42" s="1"/>
  <c r="BB106" i="42" s="1"/>
  <c r="AB106" i="42"/>
  <c r="L106" i="42"/>
  <c r="P100" i="42"/>
  <c r="W127" i="42"/>
  <c r="S70" i="42"/>
  <c r="V38" i="42"/>
  <c r="AY38" i="42" s="1"/>
  <c r="AB45" i="42"/>
  <c r="V53" i="42"/>
  <c r="AY53" i="42" s="1"/>
  <c r="AA128" i="42"/>
  <c r="Y71" i="42"/>
  <c r="R98" i="42"/>
  <c r="Z18" i="42"/>
  <c r="AZ18" i="42" s="1"/>
  <c r="S120" i="42"/>
  <c r="Z106" i="42"/>
  <c r="AZ106" i="42" s="1"/>
  <c r="AU10" i="42"/>
  <c r="L113" i="42"/>
  <c r="Z55" i="42"/>
  <c r="AZ55" i="42" s="1"/>
  <c r="F103" i="42"/>
  <c r="G103" i="42" s="1"/>
  <c r="F111" i="42"/>
  <c r="G111" i="42" s="1"/>
  <c r="M93" i="42"/>
  <c r="N71" i="42"/>
  <c r="N69" i="42"/>
  <c r="M38" i="42"/>
  <c r="L22" i="42"/>
  <c r="AE37" i="42" a="1"/>
  <c r="AE37" i="42" s="1"/>
  <c r="Z37" i="42"/>
  <c r="AZ37" i="42" s="1"/>
  <c r="AH63" i="42"/>
  <c r="AE57" i="42" a="1"/>
  <c r="AE57" i="42" s="1"/>
  <c r="U57" i="42"/>
  <c r="Y57" i="42"/>
  <c r="AA57" i="42"/>
  <c r="AB57" i="42"/>
  <c r="Q57" i="42"/>
  <c r="BA57" i="42" s="1"/>
  <c r="P57" i="42"/>
  <c r="S57" i="42"/>
  <c r="W57" i="42"/>
  <c r="AA82" i="42"/>
  <c r="AE82" i="42" a="1"/>
  <c r="AE82" i="42" s="1"/>
  <c r="W82" i="42"/>
  <c r="Y82" i="42"/>
  <c r="U82" i="42"/>
  <c r="P82" i="42"/>
  <c r="L2" i="42"/>
  <c r="M2" i="42"/>
  <c r="AX49" i="42"/>
  <c r="AH49" i="42"/>
  <c r="F49" i="42"/>
  <c r="G49" i="42" s="1"/>
  <c r="N6" i="42"/>
  <c r="L6" i="42"/>
  <c r="M6" i="42"/>
  <c r="R6" i="42"/>
  <c r="F9" i="42"/>
  <c r="G9" i="42" s="1"/>
  <c r="Y9" i="42" s="1"/>
  <c r="M84" i="42"/>
  <c r="L84" i="42"/>
  <c r="L21" i="42"/>
  <c r="V21" i="42"/>
  <c r="AY21" i="42" s="1"/>
  <c r="Q21" i="42"/>
  <c r="BA21" i="42" s="1"/>
  <c r="BB21" i="42" s="1"/>
  <c r="R21" i="42"/>
  <c r="S21" i="42"/>
  <c r="S2" i="42"/>
  <c r="Y13" i="42"/>
  <c r="V100" i="42"/>
  <c r="AY100" i="42" s="1"/>
  <c r="W93" i="42"/>
  <c r="S55" i="42"/>
  <c r="R70" i="42"/>
  <c r="Q38" i="42"/>
  <c r="BA38" i="42" s="1"/>
  <c r="P6" i="42"/>
  <c r="V128" i="42"/>
  <c r="AY128" i="42" s="1"/>
  <c r="W71" i="42"/>
  <c r="Q54" i="42"/>
  <c r="BA54" i="42" s="1"/>
  <c r="BB54" i="42" s="1"/>
  <c r="Q82" i="42"/>
  <c r="BA82" i="42" s="1"/>
  <c r="BB82" i="42" s="1"/>
  <c r="P120" i="42"/>
  <c r="U106" i="42"/>
  <c r="AE98" i="42" a="1"/>
  <c r="AE98" i="42" s="1"/>
  <c r="S69" i="42"/>
  <c r="V10" i="42"/>
  <c r="AY10" i="42" s="1"/>
  <c r="AG49" i="42"/>
  <c r="M113" i="42"/>
  <c r="W55" i="42"/>
  <c r="N99" i="42"/>
  <c r="L98" i="42"/>
  <c r="F87" i="42"/>
  <c r="G87" i="42" s="1"/>
  <c r="AH47" i="42"/>
  <c r="N38" i="42"/>
  <c r="N24" i="42"/>
  <c r="W5" i="42"/>
  <c r="N21" i="42"/>
  <c r="AA6" i="42"/>
  <c r="Q6" i="42"/>
  <c r="BA6" i="42" s="1"/>
  <c r="BB6" i="42" s="1"/>
  <c r="AE6" i="42" a="1"/>
  <c r="AE6" i="42" s="1"/>
  <c r="AH15" i="42"/>
  <c r="AH23" i="42"/>
  <c r="F32" i="42"/>
  <c r="G32" i="42" s="1"/>
  <c r="AH56" i="42"/>
  <c r="P61" i="42"/>
  <c r="Y61" i="42"/>
  <c r="AU61" i="42"/>
  <c r="Z61" i="42"/>
  <c r="AZ61" i="42" s="1"/>
  <c r="V61" i="42"/>
  <c r="AY61" i="42" s="1"/>
  <c r="F101" i="42"/>
  <c r="G101" i="42" s="1"/>
  <c r="AE101" i="42" s="1" a="1"/>
  <c r="AE101" i="42" s="1"/>
  <c r="AG16" i="42"/>
  <c r="AG31" i="42"/>
  <c r="F86" i="42"/>
  <c r="G86" i="42" s="1"/>
  <c r="F129" i="42"/>
  <c r="G129" i="42" s="1"/>
  <c r="AE129" i="42" s="1" a="1"/>
  <c r="AE129" i="42" s="1"/>
  <c r="AD129" i="42" s="1"/>
  <c r="AC129" i="42" s="1"/>
  <c r="AG65" i="42"/>
  <c r="AG33" i="42"/>
  <c r="AB77" i="42"/>
  <c r="AU12" i="41"/>
  <c r="Z12" i="41"/>
  <c r="AZ12" i="41" s="1"/>
  <c r="U12" i="41"/>
  <c r="W12" i="41"/>
  <c r="Y12" i="41"/>
  <c r="M64" i="41"/>
  <c r="L64" i="41"/>
  <c r="R64" i="41"/>
  <c r="S64" i="41"/>
  <c r="V64" i="41"/>
  <c r="AY64" i="41" s="1"/>
  <c r="P64" i="41"/>
  <c r="Q64" i="41"/>
  <c r="BA64" i="41" s="1"/>
  <c r="BB64" i="41" s="1"/>
  <c r="N64" i="41"/>
  <c r="R43" i="41"/>
  <c r="U43" i="41"/>
  <c r="P43" i="41"/>
  <c r="AA43" i="41"/>
  <c r="Z43" i="41"/>
  <c r="AZ43" i="41" s="1"/>
  <c r="AU43" i="41"/>
  <c r="W43" i="41"/>
  <c r="Y43" i="41"/>
  <c r="V43" i="41"/>
  <c r="AY43" i="41" s="1"/>
  <c r="AE43" i="41" a="1"/>
  <c r="AE43" i="41" s="1"/>
  <c r="AB43" i="41"/>
  <c r="Q43" i="41"/>
  <c r="BA43" i="41" s="1"/>
  <c r="S43" i="41"/>
  <c r="M103" i="41"/>
  <c r="L103" i="41"/>
  <c r="N103" i="41"/>
  <c r="N87" i="41"/>
  <c r="M87" i="41"/>
  <c r="L87" i="41"/>
  <c r="N71" i="41"/>
  <c r="L71" i="41"/>
  <c r="M71" i="41"/>
  <c r="W71" i="41"/>
  <c r="Z71" i="41"/>
  <c r="AZ71" i="41" s="1"/>
  <c r="AB71" i="41"/>
  <c r="AA71" i="41"/>
  <c r="U71" i="41"/>
  <c r="V71" i="41"/>
  <c r="AY71" i="41" s="1"/>
  <c r="Y71" i="41"/>
  <c r="N15" i="41"/>
  <c r="L15" i="41"/>
  <c r="S15" i="41"/>
  <c r="M15" i="41"/>
  <c r="M80" i="41"/>
  <c r="L80" i="41"/>
  <c r="P80" i="41"/>
  <c r="Q80" i="41"/>
  <c r="BA80" i="41" s="1"/>
  <c r="BB80" i="41" s="1"/>
  <c r="V80" i="41"/>
  <c r="AY80" i="41" s="1"/>
  <c r="S80" i="41"/>
  <c r="R80" i="41"/>
  <c r="N80" i="41"/>
  <c r="N8" i="41"/>
  <c r="M8" i="41"/>
  <c r="AG8" i="41" s="1"/>
  <c r="L8" i="41"/>
  <c r="U8" i="41"/>
  <c r="AA8" i="41"/>
  <c r="AA14" i="41"/>
  <c r="Y14" i="41"/>
  <c r="M16" i="41"/>
  <c r="L16" i="41"/>
  <c r="AX107" i="41"/>
  <c r="F107" i="41"/>
  <c r="G107" i="41" s="1"/>
  <c r="AX60" i="41"/>
  <c r="AH60" i="41"/>
  <c r="F60" i="41"/>
  <c r="G60" i="41" s="1"/>
  <c r="AX20" i="41"/>
  <c r="AH20" i="41"/>
  <c r="N72" i="41"/>
  <c r="L72" i="41"/>
  <c r="M40" i="41"/>
  <c r="AG40" i="41" s="1"/>
  <c r="L40" i="41"/>
  <c r="U104" i="41"/>
  <c r="Z18" i="41"/>
  <c r="AZ18" i="41" s="1"/>
  <c r="Y32" i="41"/>
  <c r="V32" i="41"/>
  <c r="AY32" i="41" s="1"/>
  <c r="Q32" i="41"/>
  <c r="BA32" i="41" s="1"/>
  <c r="BB32" i="41" s="1"/>
  <c r="P32" i="41"/>
  <c r="S78" i="41"/>
  <c r="P78" i="41"/>
  <c r="Y78" i="41"/>
  <c r="V78" i="41"/>
  <c r="AY78" i="41" s="1"/>
  <c r="AA78" i="41"/>
  <c r="AB78" i="41"/>
  <c r="AX75" i="41"/>
  <c r="F75" i="41"/>
  <c r="G75" i="41" s="1"/>
  <c r="P22" i="41"/>
  <c r="V47" i="41"/>
  <c r="AY47" i="41" s="1"/>
  <c r="V16" i="41"/>
  <c r="AY16" i="41" s="1"/>
  <c r="L24" i="41"/>
  <c r="S45" i="41"/>
  <c r="N31" i="41"/>
  <c r="Y104" i="41"/>
  <c r="U115" i="41"/>
  <c r="P111" i="41"/>
  <c r="U19" i="41"/>
  <c r="AA120" i="41"/>
  <c r="AA18" i="41"/>
  <c r="AU15" i="41"/>
  <c r="U45" i="41"/>
  <c r="U32" i="41"/>
  <c r="W55" i="41"/>
  <c r="Z97" i="41"/>
  <c r="AZ97" i="41" s="1"/>
  <c r="AA23" i="41"/>
  <c r="AA55" i="41"/>
  <c r="AA40" i="41"/>
  <c r="M104" i="41"/>
  <c r="Z78" i="41"/>
  <c r="AZ78" i="41" s="1"/>
  <c r="F35" i="41"/>
  <c r="G35" i="41" s="1"/>
  <c r="U35" i="41" s="1"/>
  <c r="N28" i="41"/>
  <c r="Q48" i="41"/>
  <c r="BA48" i="41" s="1"/>
  <c r="BB48" i="41" s="1"/>
  <c r="AU8" i="41"/>
  <c r="R8" i="41"/>
  <c r="S8" i="41"/>
  <c r="AB8" i="41"/>
  <c r="Z8" i="41"/>
  <c r="AZ8" i="41" s="1"/>
  <c r="V8" i="41"/>
  <c r="AY8" i="41" s="1"/>
  <c r="BB8" i="41" s="1"/>
  <c r="M51" i="41"/>
  <c r="AG51" i="41" s="1"/>
  <c r="N51" i="41"/>
  <c r="M60" i="41"/>
  <c r="N60" i="41"/>
  <c r="U17" i="41"/>
  <c r="W17" i="41"/>
  <c r="AU17" i="41"/>
  <c r="AX121" i="41"/>
  <c r="F121" i="41"/>
  <c r="G121" i="41" s="1"/>
  <c r="AE121" i="41" s="1" a="1"/>
  <c r="AE121" i="41" s="1"/>
  <c r="AD121" i="41" s="1"/>
  <c r="AC121" i="41" s="1"/>
  <c r="AX52" i="41"/>
  <c r="F52" i="41"/>
  <c r="G52" i="41" s="1"/>
  <c r="AX4" i="41"/>
  <c r="AH4" i="41"/>
  <c r="Z19" i="41"/>
  <c r="AZ19" i="41" s="1"/>
  <c r="N18" i="41"/>
  <c r="AX67" i="41"/>
  <c r="F67" i="41"/>
  <c r="G67" i="41" s="1"/>
  <c r="S67" i="41" s="1"/>
  <c r="AX27" i="41"/>
  <c r="F27" i="41"/>
  <c r="G27" i="41" s="1"/>
  <c r="AH27" i="41"/>
  <c r="P127" i="41"/>
  <c r="U22" i="41"/>
  <c r="M24" i="41"/>
  <c r="AG24" i="41" s="1"/>
  <c r="W45" i="41"/>
  <c r="AB104" i="41"/>
  <c r="L127" i="41"/>
  <c r="U120" i="41"/>
  <c r="AA115" i="41"/>
  <c r="V111" i="41"/>
  <c r="AY111" i="41" s="1"/>
  <c r="Q111" i="41"/>
  <c r="BA111" i="41" s="1"/>
  <c r="V19" i="41"/>
  <c r="AY19" i="41" s="1"/>
  <c r="M120" i="41"/>
  <c r="U50" i="41"/>
  <c r="AB18" i="41"/>
  <c r="Z66" i="41"/>
  <c r="AZ66" i="41" s="1"/>
  <c r="P66" i="41"/>
  <c r="Y17" i="41"/>
  <c r="Y8" i="41"/>
  <c r="P15" i="41"/>
  <c r="S16" i="41"/>
  <c r="S19" i="41"/>
  <c r="Z32" i="41"/>
  <c r="AZ32" i="41" s="1"/>
  <c r="AB23" i="41"/>
  <c r="W97" i="41"/>
  <c r="Y55" i="41"/>
  <c r="AB39" i="41"/>
  <c r="L119" i="41"/>
  <c r="R78" i="41"/>
  <c r="AB55" i="41"/>
  <c r="Q55" i="41"/>
  <c r="BA55" i="41" s="1"/>
  <c r="P55" i="41"/>
  <c r="U55" i="41"/>
  <c r="R48" i="41"/>
  <c r="N40" i="41"/>
  <c r="Z48" i="41"/>
  <c r="AZ48" i="41" s="1"/>
  <c r="AB48" i="41"/>
  <c r="AE48" i="41" a="1"/>
  <c r="AE48" i="41" s="1"/>
  <c r="AU48" i="41"/>
  <c r="W48" i="41"/>
  <c r="Y48" i="41"/>
  <c r="U48" i="41"/>
  <c r="S48" i="41"/>
  <c r="M118" i="41"/>
  <c r="N118" i="41"/>
  <c r="M122" i="41"/>
  <c r="L122" i="41"/>
  <c r="N115" i="41"/>
  <c r="L115" i="41"/>
  <c r="AX84" i="41"/>
  <c r="F84" i="41"/>
  <c r="G84" i="41" s="1"/>
  <c r="AS84" i="41" s="1"/>
  <c r="AF84" i="41" s="1"/>
  <c r="AX36" i="41"/>
  <c r="AH36" i="41"/>
  <c r="N128" i="41"/>
  <c r="L128" i="41"/>
  <c r="N67" i="41"/>
  <c r="L67" i="41"/>
  <c r="AU22" i="41"/>
  <c r="AV68" i="41" s="1"/>
  <c r="Q46" i="41"/>
  <c r="BA46" i="41" s="1"/>
  <c r="BB46" i="41" s="1"/>
  <c r="V120" i="41"/>
  <c r="AY120" i="41" s="1"/>
  <c r="Y45" i="41"/>
  <c r="R104" i="41"/>
  <c r="M32" i="41"/>
  <c r="R32" i="41"/>
  <c r="M127" i="41"/>
  <c r="P95" i="41"/>
  <c r="AB111" i="41"/>
  <c r="AA111" i="41"/>
  <c r="AB19" i="41"/>
  <c r="Y50" i="41"/>
  <c r="Y18" i="41"/>
  <c r="U18" i="41"/>
  <c r="Q66" i="41"/>
  <c r="BA66" i="41" s="1"/>
  <c r="V66" i="41"/>
  <c r="AY66" i="41" s="1"/>
  <c r="BB66" i="41" s="1"/>
  <c r="AE78" i="41" a="1"/>
  <c r="AE78" i="41" s="1"/>
  <c r="Z17" i="41"/>
  <c r="AZ17" i="41" s="1"/>
  <c r="W8" i="41"/>
  <c r="Q15" i="41"/>
  <c r="BA15" i="41" s="1"/>
  <c r="BB15" i="41" s="1"/>
  <c r="R16" i="41"/>
  <c r="AU19" i="41"/>
  <c r="AA32" i="41"/>
  <c r="S97" i="41"/>
  <c r="Y39" i="41"/>
  <c r="N119" i="41"/>
  <c r="Z39" i="41"/>
  <c r="AZ39" i="41" s="1"/>
  <c r="AB40" i="41"/>
  <c r="M48" i="41"/>
  <c r="V48" i="41"/>
  <c r="AY48" i="41" s="1"/>
  <c r="F4" i="41"/>
  <c r="G4" i="41" s="1"/>
  <c r="F20" i="41"/>
  <c r="G20" i="41" s="1"/>
  <c r="N114" i="41"/>
  <c r="M114" i="41"/>
  <c r="AX68" i="41"/>
  <c r="F68" i="41"/>
  <c r="G68" i="41" s="1"/>
  <c r="AX12" i="41"/>
  <c r="AH12" i="41"/>
  <c r="N112" i="41"/>
  <c r="L112" i="41"/>
  <c r="U97" i="41"/>
  <c r="AH52" i="41"/>
  <c r="M7" i="41"/>
  <c r="AG7" i="41" s="1"/>
  <c r="L7" i="41"/>
  <c r="AX51" i="41"/>
  <c r="AH51" i="41"/>
  <c r="AX3" i="41"/>
  <c r="F3" i="41"/>
  <c r="G3" i="41" s="1"/>
  <c r="N111" i="41"/>
  <c r="M111" i="41"/>
  <c r="M79" i="41"/>
  <c r="L79" i="41"/>
  <c r="L23" i="41"/>
  <c r="U23" i="41"/>
  <c r="Y46" i="41"/>
  <c r="Y120" i="41"/>
  <c r="S104" i="41"/>
  <c r="V40" i="41"/>
  <c r="AY40" i="41" s="1"/>
  <c r="V63" i="41"/>
  <c r="AY63" i="41" s="1"/>
  <c r="Z45" i="41"/>
  <c r="AZ45" i="41" s="1"/>
  <c r="M91" i="41"/>
  <c r="Y40" i="41"/>
  <c r="N32" i="41"/>
  <c r="S32" i="41"/>
  <c r="L31" i="41"/>
  <c r="V79" i="41"/>
  <c r="AY79" i="41" s="1"/>
  <c r="AB115" i="41"/>
  <c r="Y111" i="41"/>
  <c r="P19" i="41"/>
  <c r="AA19" i="41"/>
  <c r="V50" i="41"/>
  <c r="AY50" i="41" s="1"/>
  <c r="W18" i="41"/>
  <c r="V18" i="41"/>
  <c r="AY18" i="41" s="1"/>
  <c r="BB18" i="41" s="1"/>
  <c r="U66" i="41"/>
  <c r="AE32" i="41" a="1"/>
  <c r="AE32" i="41" s="1"/>
  <c r="AE45" i="41" a="1"/>
  <c r="AE45" i="41" s="1"/>
  <c r="AA17" i="41"/>
  <c r="P8" i="41"/>
  <c r="Y23" i="41"/>
  <c r="V23" i="41"/>
  <c r="AY23" i="41" s="1"/>
  <c r="AG3" i="41"/>
  <c r="U78" i="41"/>
  <c r="L51" i="41"/>
  <c r="AA45" i="41"/>
  <c r="M23" i="41"/>
  <c r="AG23" i="41" s="1"/>
  <c r="P48" i="41"/>
  <c r="M67" i="41"/>
  <c r="N61" i="41"/>
  <c r="L61" i="41"/>
  <c r="N43" i="41"/>
  <c r="M43" i="41"/>
  <c r="N19" i="41"/>
  <c r="M19" i="41"/>
  <c r="AG19" i="41" s="1"/>
  <c r="N35" i="41"/>
  <c r="L35" i="41"/>
  <c r="AA97" i="41"/>
  <c r="Y97" i="41"/>
  <c r="AB97" i="41"/>
  <c r="Q97" i="41"/>
  <c r="BA97" i="41" s="1"/>
  <c r="P97" i="41"/>
  <c r="AX92" i="41"/>
  <c r="F92" i="41"/>
  <c r="G92" i="41" s="1"/>
  <c r="AX44" i="41"/>
  <c r="F44" i="41"/>
  <c r="G44" i="41" s="1"/>
  <c r="AB24" i="41"/>
  <c r="N24" i="41"/>
  <c r="Z111" i="41"/>
  <c r="AZ111" i="41" s="1"/>
  <c r="AH44" i="41"/>
  <c r="AA104" i="41"/>
  <c r="AA98" i="41"/>
  <c r="AX43" i="41"/>
  <c r="AH43" i="41"/>
  <c r="P46" i="41"/>
  <c r="S47" i="41"/>
  <c r="Z40" i="41"/>
  <c r="AZ40" i="41" s="1"/>
  <c r="R63" i="41"/>
  <c r="N78" i="41"/>
  <c r="M56" i="41"/>
  <c r="AG56" i="41" s="1"/>
  <c r="L91" i="41"/>
  <c r="AU32" i="41"/>
  <c r="AG52" i="41"/>
  <c r="V115" i="41"/>
  <c r="AY115" i="41" s="1"/>
  <c r="BB115" i="41" s="1"/>
  <c r="S95" i="41"/>
  <c r="S111" i="41"/>
  <c r="Q19" i="41"/>
  <c r="BA19" i="41" s="1"/>
  <c r="Q95" i="41"/>
  <c r="BA95" i="41" s="1"/>
  <c r="BB95" i="41" s="1"/>
  <c r="W50" i="41"/>
  <c r="AB66" i="41"/>
  <c r="AE97" i="41" a="1"/>
  <c r="AE97" i="41" s="1"/>
  <c r="Y98" i="41"/>
  <c r="L96" i="41"/>
  <c r="P104" i="41"/>
  <c r="L76" i="41"/>
  <c r="L48" i="41"/>
  <c r="N23" i="41"/>
  <c r="L47" i="41"/>
  <c r="F36" i="41"/>
  <c r="G36" i="41" s="1"/>
  <c r="M128" i="41"/>
  <c r="L39" i="41"/>
  <c r="R2" i="41"/>
  <c r="V2" i="41"/>
  <c r="AY2" i="41" s="1"/>
  <c r="AG4" i="41"/>
  <c r="Q16" i="41"/>
  <c r="BA16" i="41" s="1"/>
  <c r="BB16" i="41" s="1"/>
  <c r="Z16" i="41"/>
  <c r="AZ16" i="41" s="1"/>
  <c r="W16" i="41"/>
  <c r="P16" i="41"/>
  <c r="M26" i="41"/>
  <c r="L26" i="41"/>
  <c r="W112" i="41"/>
  <c r="V112" i="41"/>
  <c r="AY112" i="41" s="1"/>
  <c r="F129" i="41"/>
  <c r="G129" i="41" s="1"/>
  <c r="AX86" i="41"/>
  <c r="F86" i="41"/>
  <c r="G86" i="41" s="1"/>
  <c r="AX70" i="41"/>
  <c r="F70" i="41"/>
  <c r="G70" i="41" s="1"/>
  <c r="N106" i="41"/>
  <c r="L106" i="41"/>
  <c r="M106" i="41"/>
  <c r="M82" i="41"/>
  <c r="L82" i="41"/>
  <c r="M74" i="41"/>
  <c r="L74" i="41"/>
  <c r="AX76" i="41"/>
  <c r="F76" i="41"/>
  <c r="G76" i="41" s="1"/>
  <c r="AX28" i="41"/>
  <c r="F28" i="41"/>
  <c r="G28" i="41" s="1"/>
  <c r="Y115" i="41"/>
  <c r="U15" i="41"/>
  <c r="AE15" i="41" a="1"/>
  <c r="AE15" i="41" s="1"/>
  <c r="V15" i="41"/>
  <c r="AY15" i="41" s="1"/>
  <c r="Z15" i="41"/>
  <c r="AZ15" i="41" s="1"/>
  <c r="AB15" i="41"/>
  <c r="AX59" i="41"/>
  <c r="F59" i="41"/>
  <c r="G59" i="41" s="1"/>
  <c r="AX11" i="41"/>
  <c r="F11" i="41"/>
  <c r="G11" i="41" s="1"/>
  <c r="N55" i="41"/>
  <c r="L55" i="41"/>
  <c r="M55" i="41"/>
  <c r="AG55" i="41" s="1"/>
  <c r="L63" i="41"/>
  <c r="S112" i="41"/>
  <c r="Z55" i="41"/>
  <c r="AZ55" i="41" s="1"/>
  <c r="W32" i="41"/>
  <c r="W104" i="41"/>
  <c r="W115" i="41"/>
  <c r="W111" i="41"/>
  <c r="Y19" i="41"/>
  <c r="R50" i="41"/>
  <c r="AA66" i="41"/>
  <c r="AE63" i="41" a="1"/>
  <c r="AE63" i="41" s="1"/>
  <c r="AE17" i="41" a="1"/>
  <c r="AE17" i="41" s="1"/>
  <c r="P63" i="41"/>
  <c r="F106" i="41"/>
  <c r="G106" i="41" s="1"/>
  <c r="Q106" i="41" s="1"/>
  <c r="BA106" i="41" s="1"/>
  <c r="BB106" i="41" s="1"/>
  <c r="N104" i="41"/>
  <c r="M112" i="41"/>
  <c r="R112" i="41"/>
  <c r="Q104" i="41"/>
  <c r="BA104" i="41" s="1"/>
  <c r="N79" i="41"/>
  <c r="N76" i="41"/>
  <c r="AH28" i="41"/>
  <c r="W39" i="41"/>
  <c r="U39" i="41"/>
  <c r="AA39" i="41"/>
  <c r="S39" i="41"/>
  <c r="Q39" i="41"/>
  <c r="BA39" i="41" s="1"/>
  <c r="M47" i="41"/>
  <c r="N39" i="41"/>
  <c r="N16" i="41"/>
  <c r="AH19" i="41"/>
  <c r="AH35" i="41"/>
  <c r="W53" i="41"/>
  <c r="N53" i="41"/>
  <c r="F91" i="41"/>
  <c r="G91" i="41" s="1"/>
  <c r="AB108" i="41"/>
  <c r="S108" i="41"/>
  <c r="N110" i="41"/>
  <c r="L110" i="41"/>
  <c r="F128" i="41"/>
  <c r="G128" i="41" s="1"/>
  <c r="AE128" i="41" s="1" a="1"/>
  <c r="AE128" i="41" s="1"/>
  <c r="F113" i="41"/>
  <c r="G113" i="41" s="1"/>
  <c r="N50" i="41"/>
  <c r="L50" i="41"/>
  <c r="M62" i="41"/>
  <c r="F7" i="41"/>
  <c r="G7" i="41" s="1"/>
  <c r="F119" i="41"/>
  <c r="G119" i="41" s="1"/>
  <c r="F65" i="41"/>
  <c r="G65" i="41" s="1"/>
  <c r="P65" i="41" s="1"/>
  <c r="V29" i="41"/>
  <c r="AY29" i="41" s="1"/>
  <c r="F9" i="41"/>
  <c r="G9" i="41" s="1"/>
  <c r="AG36" i="41"/>
  <c r="F124" i="41"/>
  <c r="G124" i="41" s="1"/>
  <c r="F33" i="41"/>
  <c r="G33" i="41" s="1"/>
  <c r="R95" i="41"/>
  <c r="AG54" i="41"/>
  <c r="W40" i="41"/>
  <c r="AH15" i="41"/>
  <c r="F31" i="41"/>
  <c r="G31" i="41" s="1"/>
  <c r="AH9" i="41"/>
  <c r="V28" i="40"/>
  <c r="AY28" i="40" s="1"/>
  <c r="W28" i="40"/>
  <c r="AU28" i="40"/>
  <c r="AV6" i="40" s="1"/>
  <c r="AB28" i="40"/>
  <c r="AA28" i="40"/>
  <c r="S28" i="40"/>
  <c r="Z28" i="40"/>
  <c r="AZ28" i="40" s="1"/>
  <c r="Y28" i="40"/>
  <c r="Q28" i="40"/>
  <c r="BA28" i="40" s="1"/>
  <c r="U28" i="40"/>
  <c r="Q33" i="40"/>
  <c r="BA33" i="40" s="1"/>
  <c r="AU33" i="40"/>
  <c r="S33" i="40"/>
  <c r="AA33" i="40"/>
  <c r="U33" i="40"/>
  <c r="P33" i="40"/>
  <c r="Z33" i="40"/>
  <c r="AZ33" i="40" s="1"/>
  <c r="W33" i="40"/>
  <c r="R33" i="40"/>
  <c r="AB33" i="40"/>
  <c r="V33" i="40"/>
  <c r="AY33" i="40" s="1"/>
  <c r="BB33" i="40" s="1"/>
  <c r="Y33" i="40"/>
  <c r="N128" i="40"/>
  <c r="M128" i="40"/>
  <c r="L128" i="40"/>
  <c r="M112" i="40"/>
  <c r="L112" i="40"/>
  <c r="N112" i="40"/>
  <c r="V112" i="40"/>
  <c r="AY112" i="40" s="1"/>
  <c r="BB112" i="40" s="1"/>
  <c r="W112" i="40"/>
  <c r="U112" i="40"/>
  <c r="AA112" i="40"/>
  <c r="Z112" i="40"/>
  <c r="AZ112" i="40" s="1"/>
  <c r="N104" i="40"/>
  <c r="M104" i="40"/>
  <c r="L104" i="40"/>
  <c r="P104" i="40"/>
  <c r="N69" i="40"/>
  <c r="Q69" i="40"/>
  <c r="BA69" i="40" s="1"/>
  <c r="BB69" i="40" s="1"/>
  <c r="V69" i="40"/>
  <c r="AY69" i="40" s="1"/>
  <c r="L69" i="40"/>
  <c r="S69" i="40"/>
  <c r="M61" i="40"/>
  <c r="AG61" i="40" s="1"/>
  <c r="W61" i="40"/>
  <c r="U61" i="40"/>
  <c r="V61" i="40"/>
  <c r="AY61" i="40" s="1"/>
  <c r="N61" i="40"/>
  <c r="L61" i="40"/>
  <c r="AB61" i="40"/>
  <c r="L53" i="40"/>
  <c r="N53" i="40"/>
  <c r="S53" i="40"/>
  <c r="M53" i="40"/>
  <c r="L13" i="40"/>
  <c r="U13" i="40"/>
  <c r="AB13" i="40"/>
  <c r="M13" i="40"/>
  <c r="AG13" i="40" s="1"/>
  <c r="AA13" i="40"/>
  <c r="Y13" i="40"/>
  <c r="W13" i="40"/>
  <c r="N13" i="40"/>
  <c r="V13" i="40"/>
  <c r="AY13" i="40" s="1"/>
  <c r="U17" i="40"/>
  <c r="AU17" i="40"/>
  <c r="W17" i="40"/>
  <c r="AB17" i="40"/>
  <c r="V17" i="40"/>
  <c r="AY17" i="40" s="1"/>
  <c r="BB17" i="40" s="1"/>
  <c r="Q17" i="40"/>
  <c r="BA17" i="40" s="1"/>
  <c r="R17" i="40"/>
  <c r="P17" i="40"/>
  <c r="Z17" i="40"/>
  <c r="AZ17" i="40" s="1"/>
  <c r="Y17" i="40"/>
  <c r="AA17" i="40"/>
  <c r="S17" i="40"/>
  <c r="M120" i="40"/>
  <c r="N120" i="40"/>
  <c r="L120" i="40"/>
  <c r="P120" i="40"/>
  <c r="N56" i="40"/>
  <c r="M56" i="40"/>
  <c r="L56" i="40"/>
  <c r="S56" i="40"/>
  <c r="P56" i="40"/>
  <c r="V56" i="40"/>
  <c r="AY56" i="40" s="1"/>
  <c r="P28" i="40"/>
  <c r="R28" i="40"/>
  <c r="AU58" i="40"/>
  <c r="R58" i="40"/>
  <c r="S58" i="40"/>
  <c r="Q58" i="40"/>
  <c r="BA58" i="40" s="1"/>
  <c r="P58" i="40"/>
  <c r="W126" i="40"/>
  <c r="AA126" i="40"/>
  <c r="P126" i="40"/>
  <c r="AX57" i="40"/>
  <c r="AH57" i="40"/>
  <c r="AX9" i="40"/>
  <c r="AH9" i="40"/>
  <c r="L16" i="40"/>
  <c r="M16" i="40"/>
  <c r="AG16" i="40" s="1"/>
  <c r="N16" i="40"/>
  <c r="AX129" i="40"/>
  <c r="F129" i="40"/>
  <c r="G129" i="40" s="1"/>
  <c r="R52" i="40"/>
  <c r="Z64" i="40"/>
  <c r="AZ64" i="40" s="1"/>
  <c r="AE5" i="40" a="1"/>
  <c r="AE5" i="40" s="1"/>
  <c r="Q19" i="40"/>
  <c r="BA19" i="40" s="1"/>
  <c r="BB19" i="40" s="1"/>
  <c r="S24" i="40"/>
  <c r="S8" i="40"/>
  <c r="Y48" i="40"/>
  <c r="R35" i="40"/>
  <c r="L110" i="40"/>
  <c r="M45" i="40"/>
  <c r="AG45" i="40" s="1"/>
  <c r="M19" i="40"/>
  <c r="M24" i="40"/>
  <c r="N4" i="40"/>
  <c r="L4" i="40"/>
  <c r="R15" i="40"/>
  <c r="V15" i="40"/>
  <c r="AY15" i="40" s="1"/>
  <c r="W37" i="40"/>
  <c r="V37" i="40"/>
  <c r="AY37" i="40" s="1"/>
  <c r="AU37" i="40"/>
  <c r="Y37" i="40"/>
  <c r="N78" i="40"/>
  <c r="L78" i="40"/>
  <c r="M78" i="40"/>
  <c r="N84" i="40"/>
  <c r="R84" i="40"/>
  <c r="L84" i="40"/>
  <c r="S84" i="40"/>
  <c r="M84" i="40"/>
  <c r="Y120" i="40"/>
  <c r="W120" i="40"/>
  <c r="V120" i="40"/>
  <c r="AY120" i="40" s="1"/>
  <c r="S120" i="40"/>
  <c r="Q120" i="40"/>
  <c r="BA120" i="40" s="1"/>
  <c r="BB120" i="40" s="1"/>
  <c r="U120" i="40"/>
  <c r="L124" i="40"/>
  <c r="M124" i="40"/>
  <c r="AX88" i="40"/>
  <c r="F88" i="40"/>
  <c r="G88" i="40" s="1"/>
  <c r="V86" i="40"/>
  <c r="AY86" i="40" s="1"/>
  <c r="AX25" i="40"/>
  <c r="AH25" i="40"/>
  <c r="M72" i="40"/>
  <c r="N72" i="40"/>
  <c r="L72" i="40"/>
  <c r="N32" i="40"/>
  <c r="M32" i="40"/>
  <c r="AG32" i="40" s="1"/>
  <c r="S52" i="40"/>
  <c r="AA32" i="40"/>
  <c r="V80" i="40"/>
  <c r="AY80" i="40" s="1"/>
  <c r="V45" i="40"/>
  <c r="AY45" i="40" s="1"/>
  <c r="Z37" i="40"/>
  <c r="AZ37" i="40" s="1"/>
  <c r="AB110" i="40"/>
  <c r="M21" i="40"/>
  <c r="U21" i="40"/>
  <c r="AB64" i="40"/>
  <c r="Y96" i="40"/>
  <c r="AE120" i="40" a="1"/>
  <c r="AE120" i="40" s="1"/>
  <c r="U91" i="40"/>
  <c r="V16" i="40"/>
  <c r="AY16" i="40" s="1"/>
  <c r="AB37" i="40"/>
  <c r="P8" i="40"/>
  <c r="Z48" i="40"/>
  <c r="AZ48" i="40" s="1"/>
  <c r="BB48" i="40" s="1"/>
  <c r="V5" i="40"/>
  <c r="AY5" i="40" s="1"/>
  <c r="N110" i="40"/>
  <c r="S104" i="40"/>
  <c r="Z104" i="40"/>
  <c r="AZ104" i="40" s="1"/>
  <c r="Q104" i="40"/>
  <c r="BA104" i="40" s="1"/>
  <c r="BB104" i="40" s="1"/>
  <c r="R104" i="40"/>
  <c r="V104" i="40"/>
  <c r="AY104" i="40" s="1"/>
  <c r="Y104" i="40"/>
  <c r="AA104" i="40"/>
  <c r="Y61" i="40"/>
  <c r="AA61" i="40"/>
  <c r="Z61" i="40"/>
  <c r="AZ61" i="40" s="1"/>
  <c r="Z13" i="40"/>
  <c r="AZ13" i="40" s="1"/>
  <c r="M75" i="40"/>
  <c r="Z75" i="40"/>
  <c r="AZ75" i="40" s="1"/>
  <c r="L75" i="40"/>
  <c r="W75" i="40"/>
  <c r="V75" i="40"/>
  <c r="AY75" i="40" s="1"/>
  <c r="AA75" i="40"/>
  <c r="AB75" i="40"/>
  <c r="Y112" i="40"/>
  <c r="N118" i="40"/>
  <c r="M118" i="40"/>
  <c r="AX127" i="40"/>
  <c r="F127" i="40"/>
  <c r="G127" i="40" s="1"/>
  <c r="AX119" i="40"/>
  <c r="F119" i="40"/>
  <c r="G119" i="40" s="1"/>
  <c r="AX71" i="40"/>
  <c r="F71" i="40"/>
  <c r="G71" i="40" s="1"/>
  <c r="AX63" i="40"/>
  <c r="AH63" i="40"/>
  <c r="AX55" i="40"/>
  <c r="BB55" i="40" s="1"/>
  <c r="AH55" i="40"/>
  <c r="AX47" i="40"/>
  <c r="AH47" i="40"/>
  <c r="F47" i="40"/>
  <c r="G47" i="40" s="1"/>
  <c r="AX39" i="40"/>
  <c r="F39" i="40"/>
  <c r="G39" i="40" s="1"/>
  <c r="AX23" i="40"/>
  <c r="F23" i="40"/>
  <c r="G23" i="40" s="1"/>
  <c r="AB23" i="40" s="1"/>
  <c r="AH23" i="40"/>
  <c r="AX7" i="40"/>
  <c r="AH7" i="40"/>
  <c r="M102" i="40"/>
  <c r="L102" i="40"/>
  <c r="N102" i="40"/>
  <c r="L86" i="40"/>
  <c r="N86" i="40"/>
  <c r="M70" i="40"/>
  <c r="N70" i="40"/>
  <c r="Y128" i="40"/>
  <c r="P128" i="40"/>
  <c r="AB128" i="40"/>
  <c r="R128" i="40"/>
  <c r="S128" i="40"/>
  <c r="W128" i="40"/>
  <c r="V128" i="40"/>
  <c r="AY128" i="40" s="1"/>
  <c r="Q128" i="40"/>
  <c r="BA128" i="40" s="1"/>
  <c r="AX17" i="40"/>
  <c r="AH17" i="40"/>
  <c r="N40" i="40"/>
  <c r="M40" i="40"/>
  <c r="V40" i="40"/>
  <c r="AY40" i="40" s="1"/>
  <c r="R40" i="40"/>
  <c r="P40" i="40"/>
  <c r="S40" i="40"/>
  <c r="AB16" i="40"/>
  <c r="V32" i="40"/>
  <c r="AY32" i="40" s="1"/>
  <c r="AU35" i="40"/>
  <c r="AB35" i="40"/>
  <c r="Y35" i="40"/>
  <c r="Q35" i="40"/>
  <c r="BA35" i="40" s="1"/>
  <c r="BB35" i="40" s="1"/>
  <c r="V35" i="40"/>
  <c r="AY35" i="40" s="1"/>
  <c r="U35" i="40"/>
  <c r="W35" i="40"/>
  <c r="AA35" i="40"/>
  <c r="AX78" i="40"/>
  <c r="F78" i="40"/>
  <c r="G78" i="40" s="1"/>
  <c r="AE78" i="40" s="1" a="1"/>
  <c r="AE78" i="40" s="1"/>
  <c r="AD78" i="40" s="1"/>
  <c r="AC78" i="40" s="1"/>
  <c r="AX54" i="40"/>
  <c r="F54" i="40"/>
  <c r="G54" i="40" s="1"/>
  <c r="Y54" i="40" s="1"/>
  <c r="AX22" i="40"/>
  <c r="F22" i="40"/>
  <c r="G22" i="40" s="1"/>
  <c r="AH22" i="40"/>
  <c r="N125" i="40"/>
  <c r="L125" i="40"/>
  <c r="N93" i="40"/>
  <c r="M93" i="40"/>
  <c r="L93" i="40"/>
  <c r="M5" i="40"/>
  <c r="N5" i="40"/>
  <c r="L5" i="40"/>
  <c r="Y80" i="40"/>
  <c r="W45" i="40"/>
  <c r="R37" i="40"/>
  <c r="P21" i="40"/>
  <c r="V21" i="40"/>
  <c r="AY21" i="40" s="1"/>
  <c r="AA86" i="40"/>
  <c r="AA96" i="40"/>
  <c r="AE98" i="40" a="1"/>
  <c r="AE98" i="40" s="1"/>
  <c r="AE86" i="40" a="1"/>
  <c r="AE86" i="40" s="1"/>
  <c r="V19" i="40"/>
  <c r="AY19" i="40" s="1"/>
  <c r="W16" i="40"/>
  <c r="AA120" i="40"/>
  <c r="N48" i="40"/>
  <c r="V48" i="40"/>
  <c r="AY48" i="40" s="1"/>
  <c r="Z128" i="40"/>
  <c r="AZ128" i="40" s="1"/>
  <c r="Y86" i="40"/>
  <c r="AG46" i="40"/>
  <c r="AH38" i="40"/>
  <c r="M88" i="40"/>
  <c r="AB7" i="40"/>
  <c r="U7" i="40"/>
  <c r="Z7" i="40"/>
  <c r="AZ7" i="40" s="1"/>
  <c r="AA7" i="40"/>
  <c r="N27" i="40"/>
  <c r="AA27" i="40"/>
  <c r="Y27" i="40"/>
  <c r="M27" i="40"/>
  <c r="AG27" i="40" s="1"/>
  <c r="L27" i="40"/>
  <c r="Z27" i="40"/>
  <c r="AZ27" i="40" s="1"/>
  <c r="BB27" i="40" s="1"/>
  <c r="V77" i="40"/>
  <c r="AY77" i="40" s="1"/>
  <c r="U77" i="40"/>
  <c r="Y100" i="40"/>
  <c r="Z100" i="40"/>
  <c r="AZ100" i="40" s="1"/>
  <c r="U100" i="40"/>
  <c r="W100" i="40"/>
  <c r="V100" i="40"/>
  <c r="AY100" i="40" s="1"/>
  <c r="P100" i="40"/>
  <c r="R100" i="40"/>
  <c r="AX117" i="40"/>
  <c r="F117" i="40"/>
  <c r="G117" i="40" s="1"/>
  <c r="AA117" i="40" s="1"/>
  <c r="AX109" i="40"/>
  <c r="F109" i="40"/>
  <c r="G109" i="40" s="1"/>
  <c r="AA109" i="40" s="1"/>
  <c r="AX93" i="40"/>
  <c r="F93" i="40"/>
  <c r="G93" i="40" s="1"/>
  <c r="AX85" i="40"/>
  <c r="F85" i="40"/>
  <c r="G85" i="40" s="1"/>
  <c r="AX65" i="40"/>
  <c r="AH65" i="40"/>
  <c r="F65" i="40"/>
  <c r="G65" i="40" s="1"/>
  <c r="AX33" i="40"/>
  <c r="AH33" i="40"/>
  <c r="L24" i="40"/>
  <c r="Q24" i="40"/>
  <c r="BA24" i="40" s="1"/>
  <c r="BB24" i="40" s="1"/>
  <c r="N24" i="40"/>
  <c r="P24" i="40"/>
  <c r="Y64" i="40"/>
  <c r="F57" i="40"/>
  <c r="G57" i="40" s="1"/>
  <c r="AU57" i="40" s="1"/>
  <c r="AV17" i="40" s="1"/>
  <c r="N52" i="40"/>
  <c r="M52" i="40"/>
  <c r="W83" i="40"/>
  <c r="Y83" i="40"/>
  <c r="V83" i="40"/>
  <c r="AY83" i="40" s="1"/>
  <c r="R83" i="40"/>
  <c r="Z83" i="40"/>
  <c r="AZ83" i="40" s="1"/>
  <c r="V18" i="40"/>
  <c r="AY18" i="40" s="1"/>
  <c r="S18" i="40"/>
  <c r="R18" i="40"/>
  <c r="U18" i="40"/>
  <c r="AA18" i="40"/>
  <c r="AX14" i="40"/>
  <c r="F14" i="40"/>
  <c r="G14" i="40" s="1"/>
  <c r="Z14" i="40" s="1"/>
  <c r="AZ14" i="40" s="1"/>
  <c r="AH14" i="40"/>
  <c r="L37" i="40"/>
  <c r="M37" i="40"/>
  <c r="N37" i="40"/>
  <c r="M80" i="40"/>
  <c r="S80" i="40"/>
  <c r="Z16" i="40"/>
  <c r="AZ16" i="40" s="1"/>
  <c r="Z21" i="40"/>
  <c r="AZ21" i="40" s="1"/>
  <c r="R21" i="40"/>
  <c r="AA110" i="40"/>
  <c r="S98" i="40"/>
  <c r="AE37" i="40" a="1"/>
  <c r="AE37" i="40" s="1"/>
  <c r="U16" i="40"/>
  <c r="W18" i="40"/>
  <c r="AB32" i="40"/>
  <c r="U55" i="40"/>
  <c r="AB120" i="40"/>
  <c r="Y126" i="40"/>
  <c r="F9" i="40"/>
  <c r="G9" i="40" s="1"/>
  <c r="M4" i="40"/>
  <c r="AA128" i="40"/>
  <c r="AA101" i="40"/>
  <c r="R120" i="40"/>
  <c r="P83" i="40"/>
  <c r="S83" i="40"/>
  <c r="AB31" i="40"/>
  <c r="N34" i="40"/>
  <c r="M22" i="40"/>
  <c r="L22" i="40"/>
  <c r="R32" i="40"/>
  <c r="AU32" i="40"/>
  <c r="W32" i="40"/>
  <c r="S32" i="40"/>
  <c r="Z32" i="40"/>
  <c r="AZ32" i="40" s="1"/>
  <c r="BB32" i="40" s="1"/>
  <c r="Y32" i="40"/>
  <c r="R53" i="40"/>
  <c r="W53" i="40"/>
  <c r="P53" i="40"/>
  <c r="AA53" i="40"/>
  <c r="V53" i="40"/>
  <c r="AY53" i="40" s="1"/>
  <c r="Q53" i="40"/>
  <c r="BA53" i="40" s="1"/>
  <c r="BB53" i="40" s="1"/>
  <c r="U53" i="40"/>
  <c r="AU53" i="40"/>
  <c r="R107" i="40"/>
  <c r="U107" i="40"/>
  <c r="AB82" i="40"/>
  <c r="W82" i="40"/>
  <c r="S82" i="40"/>
  <c r="Y82" i="40"/>
  <c r="M113" i="40"/>
  <c r="N113" i="40"/>
  <c r="AG33" i="40"/>
  <c r="AX124" i="40"/>
  <c r="F124" i="40"/>
  <c r="G124" i="40" s="1"/>
  <c r="R124" i="40" s="1"/>
  <c r="AX116" i="40"/>
  <c r="F116" i="40"/>
  <c r="G116" i="40" s="1"/>
  <c r="AX92" i="40"/>
  <c r="F92" i="40"/>
  <c r="G92" i="40" s="1"/>
  <c r="AE92" i="40" s="1" a="1"/>
  <c r="AE92" i="40" s="1"/>
  <c r="AD92" i="40" s="1"/>
  <c r="AC92" i="40" s="1"/>
  <c r="AX41" i="40"/>
  <c r="AH41" i="40"/>
  <c r="F41" i="40"/>
  <c r="G41" i="40" s="1"/>
  <c r="N8" i="40"/>
  <c r="L8" i="40"/>
  <c r="M8" i="40"/>
  <c r="V64" i="40"/>
  <c r="AY64" i="40" s="1"/>
  <c r="AB96" i="40"/>
  <c r="AU5" i="40"/>
  <c r="U5" i="40"/>
  <c r="W5" i="40"/>
  <c r="R5" i="40"/>
  <c r="S5" i="40"/>
  <c r="AB5" i="40"/>
  <c r="AA5" i="40"/>
  <c r="P5" i="40"/>
  <c r="Y5" i="40"/>
  <c r="M91" i="40"/>
  <c r="N91" i="40"/>
  <c r="N49" i="40"/>
  <c r="M49" i="40"/>
  <c r="AG49" i="40" s="1"/>
  <c r="L49" i="40"/>
  <c r="AX70" i="40"/>
  <c r="F70" i="40"/>
  <c r="G70" i="40" s="1"/>
  <c r="AX46" i="40"/>
  <c r="F46" i="40"/>
  <c r="G46" i="40" s="1"/>
  <c r="AH46" i="40"/>
  <c r="AX6" i="40"/>
  <c r="F6" i="40"/>
  <c r="G6" i="40" s="1"/>
  <c r="P6" i="40" s="1"/>
  <c r="L109" i="40"/>
  <c r="N109" i="40"/>
  <c r="M109" i="40"/>
  <c r="AB29" i="40"/>
  <c r="N29" i="40"/>
  <c r="Y20" i="40"/>
  <c r="M34" i="40"/>
  <c r="U15" i="40"/>
  <c r="R80" i="40"/>
  <c r="W80" i="40"/>
  <c r="AU55" i="40"/>
  <c r="AB21" i="40"/>
  <c r="S34" i="40"/>
  <c r="AA64" i="40"/>
  <c r="AE55" i="40" a="1"/>
  <c r="AE55" i="40" s="1"/>
  <c r="AE83" i="40" a="1"/>
  <c r="AE83" i="40" s="1"/>
  <c r="AE35" i="40" a="1"/>
  <c r="AE35" i="40" s="1"/>
  <c r="R19" i="40"/>
  <c r="Q34" i="40"/>
  <c r="BA34" i="40" s="1"/>
  <c r="BB34" i="40" s="1"/>
  <c r="AB18" i="40"/>
  <c r="Q37" i="40"/>
  <c r="BA37" i="40" s="1"/>
  <c r="BB37" i="40" s="1"/>
  <c r="U32" i="40"/>
  <c r="R24" i="40"/>
  <c r="V126" i="40"/>
  <c r="AY126" i="40" s="1"/>
  <c r="U128" i="40"/>
  <c r="Q83" i="40"/>
  <c r="BA83" i="40" s="1"/>
  <c r="BB83" i="40" s="1"/>
  <c r="V42" i="40"/>
  <c r="AY42" i="40" s="1"/>
  <c r="AU42" i="40"/>
  <c r="AB42" i="40"/>
  <c r="AA42" i="40"/>
  <c r="U42" i="40"/>
  <c r="Z42" i="40"/>
  <c r="AZ42" i="40" s="1"/>
  <c r="BB42" i="40" s="1"/>
  <c r="Q42" i="40"/>
  <c r="BA42" i="40" s="1"/>
  <c r="S43" i="40"/>
  <c r="U43" i="40"/>
  <c r="P43" i="40"/>
  <c r="F38" i="40"/>
  <c r="G38" i="40" s="1"/>
  <c r="L32" i="40"/>
  <c r="AB56" i="40"/>
  <c r="AU56" i="40"/>
  <c r="Z56" i="40"/>
  <c r="AZ56" i="40" s="1"/>
  <c r="W56" i="40"/>
  <c r="Q56" i="40"/>
  <c r="BA56" i="40" s="1"/>
  <c r="U56" i="40"/>
  <c r="M25" i="40"/>
  <c r="N25" i="40"/>
  <c r="L68" i="40"/>
  <c r="N68" i="40"/>
  <c r="AX49" i="40"/>
  <c r="AH49" i="40"/>
  <c r="F49" i="40"/>
  <c r="G49" i="40" s="1"/>
  <c r="M48" i="40"/>
  <c r="AG48" i="40" s="1"/>
  <c r="AB48" i="40"/>
  <c r="L48" i="40"/>
  <c r="W48" i="40"/>
  <c r="AA48" i="40"/>
  <c r="W96" i="40"/>
  <c r="N88" i="40"/>
  <c r="Y55" i="40"/>
  <c r="S55" i="40"/>
  <c r="W55" i="40"/>
  <c r="R55" i="40"/>
  <c r="P55" i="40"/>
  <c r="Z55" i="40"/>
  <c r="AZ55" i="40" s="1"/>
  <c r="Q55" i="40"/>
  <c r="BA55" i="40" s="1"/>
  <c r="AX62" i="40"/>
  <c r="F62" i="40"/>
  <c r="G62" i="40" s="1"/>
  <c r="AX30" i="40"/>
  <c r="F30" i="40"/>
  <c r="G30" i="40" s="1"/>
  <c r="AE30" i="40" s="1" a="1"/>
  <c r="AE30" i="40" s="1"/>
  <c r="AD30" i="40" s="1"/>
  <c r="AC30" i="40" s="1"/>
  <c r="AH30" i="40"/>
  <c r="U80" i="40"/>
  <c r="Z80" i="40"/>
  <c r="AZ80" i="40" s="1"/>
  <c r="AA16" i="40"/>
  <c r="AB55" i="40"/>
  <c r="S21" i="40"/>
  <c r="V34" i="40"/>
  <c r="AY34" i="40" s="1"/>
  <c r="W64" i="40"/>
  <c r="AE18" i="40" a="1"/>
  <c r="AE18" i="40" s="1"/>
  <c r="AS128" i="40"/>
  <c r="AF128" i="40" s="1"/>
  <c r="AS80" i="40"/>
  <c r="AF80" i="40" s="1"/>
  <c r="AS126" i="40"/>
  <c r="AF126" i="40" s="1"/>
  <c r="Y18" i="40"/>
  <c r="Y16" i="40"/>
  <c r="P34" i="40"/>
  <c r="Q18" i="40"/>
  <c r="BA18" i="40" s="1"/>
  <c r="BB18" i="40" s="1"/>
  <c r="U37" i="40"/>
  <c r="S15" i="40"/>
  <c r="AA55" i="40"/>
  <c r="Z126" i="40"/>
  <c r="AZ126" i="40" s="1"/>
  <c r="BB126" i="40" s="1"/>
  <c r="F25" i="40"/>
  <c r="G25" i="40" s="1"/>
  <c r="AA83" i="40"/>
  <c r="L85" i="40"/>
  <c r="L64" i="40"/>
  <c r="AU8" i="40"/>
  <c r="Y8" i="40"/>
  <c r="W8" i="40"/>
  <c r="V8" i="40"/>
  <c r="AY8" i="40" s="1"/>
  <c r="AB8" i="40"/>
  <c r="AA8" i="40"/>
  <c r="L92" i="40"/>
  <c r="M92" i="40"/>
  <c r="L94" i="40"/>
  <c r="N94" i="40"/>
  <c r="AG17" i="40"/>
  <c r="F74" i="40"/>
  <c r="G74" i="40" s="1"/>
  <c r="Y74" i="40" s="1"/>
  <c r="M80" i="39"/>
  <c r="N80" i="39"/>
  <c r="L80" i="39"/>
  <c r="AU8" i="39"/>
  <c r="U8" i="39"/>
  <c r="W8" i="39"/>
  <c r="AB8" i="39"/>
  <c r="Z8" i="39"/>
  <c r="AZ8" i="39" s="1"/>
  <c r="Q8" i="39"/>
  <c r="BA8" i="39" s="1"/>
  <c r="R8" i="39"/>
  <c r="P8" i="39"/>
  <c r="S8" i="39"/>
  <c r="R2" i="39"/>
  <c r="Z2" i="39"/>
  <c r="AZ2" i="39" s="1"/>
  <c r="V2" i="39"/>
  <c r="AY2" i="39" s="1"/>
  <c r="P2" i="39"/>
  <c r="Y2" i="39"/>
  <c r="U2" i="39"/>
  <c r="AA2" i="39"/>
  <c r="W2" i="39"/>
  <c r="S2" i="39"/>
  <c r="AB2" i="39"/>
  <c r="Q2" i="39"/>
  <c r="BA2" i="39" s="1"/>
  <c r="AU2" i="39"/>
  <c r="M117" i="39"/>
  <c r="L117" i="39"/>
  <c r="N117" i="39"/>
  <c r="W117" i="39"/>
  <c r="U117" i="39"/>
  <c r="AB117" i="39"/>
  <c r="L93" i="39"/>
  <c r="N93" i="39"/>
  <c r="M93" i="39"/>
  <c r="AB55" i="39"/>
  <c r="P55" i="39"/>
  <c r="Z55" i="39"/>
  <c r="AZ55" i="39" s="1"/>
  <c r="Q55" i="39"/>
  <c r="BA55" i="39" s="1"/>
  <c r="S55" i="39"/>
  <c r="W55" i="39"/>
  <c r="V55" i="39"/>
  <c r="AY55" i="39" s="1"/>
  <c r="U55" i="39"/>
  <c r="Y55" i="39"/>
  <c r="AU55" i="39"/>
  <c r="AA55" i="39"/>
  <c r="R55" i="39"/>
  <c r="N39" i="39"/>
  <c r="L39" i="39"/>
  <c r="M39" i="39"/>
  <c r="AG39" i="39" s="1"/>
  <c r="W31" i="39"/>
  <c r="S31" i="39"/>
  <c r="R31" i="39"/>
  <c r="AU31" i="39"/>
  <c r="Q31" i="39"/>
  <c r="BA31" i="39" s="1"/>
  <c r="AA31" i="39"/>
  <c r="AE31" i="39" a="1"/>
  <c r="AE31" i="39" s="1"/>
  <c r="P31" i="39"/>
  <c r="P16" i="39"/>
  <c r="R16" i="39"/>
  <c r="M24" i="39"/>
  <c r="AG24" i="39" s="1"/>
  <c r="N24" i="39"/>
  <c r="L24" i="39"/>
  <c r="N88" i="39"/>
  <c r="M88" i="39"/>
  <c r="L88" i="39"/>
  <c r="W88" i="39"/>
  <c r="W5" i="39"/>
  <c r="AA24" i="39"/>
  <c r="U24" i="39"/>
  <c r="AB14" i="39"/>
  <c r="P14" i="39"/>
  <c r="R14" i="39"/>
  <c r="V14" i="39"/>
  <c r="AY14" i="39" s="1"/>
  <c r="Y14" i="39"/>
  <c r="S14" i="39"/>
  <c r="Q14" i="39"/>
  <c r="BA14" i="39" s="1"/>
  <c r="BB14" i="39" s="1"/>
  <c r="L84" i="39"/>
  <c r="M84" i="39"/>
  <c r="L109" i="39"/>
  <c r="M109" i="39"/>
  <c r="P109" i="39"/>
  <c r="L119" i="39"/>
  <c r="M119" i="39"/>
  <c r="N119" i="39"/>
  <c r="AX71" i="39"/>
  <c r="F71" i="39"/>
  <c r="G71" i="39" s="1"/>
  <c r="AX39" i="39"/>
  <c r="F39" i="39"/>
  <c r="G39" i="39" s="1"/>
  <c r="R39" i="39" s="1"/>
  <c r="AX23" i="39"/>
  <c r="F23" i="39"/>
  <c r="G23" i="39" s="1"/>
  <c r="N104" i="39"/>
  <c r="M104" i="39"/>
  <c r="M96" i="39"/>
  <c r="N96" i="39"/>
  <c r="M64" i="39"/>
  <c r="N64" i="39"/>
  <c r="Z40" i="39"/>
  <c r="AZ40" i="39" s="1"/>
  <c r="V40" i="39"/>
  <c r="AY40" i="39" s="1"/>
  <c r="M32" i="39"/>
  <c r="Q32" i="39"/>
  <c r="BA32" i="39" s="1"/>
  <c r="BB32" i="39" s="1"/>
  <c r="L32" i="39"/>
  <c r="L8" i="39"/>
  <c r="N8" i="39"/>
  <c r="P32" i="39"/>
  <c r="Z70" i="39"/>
  <c r="AZ70" i="39" s="1"/>
  <c r="Z107" i="39"/>
  <c r="AZ107" i="39" s="1"/>
  <c r="Y120" i="39"/>
  <c r="AB17" i="39"/>
  <c r="Q94" i="39"/>
  <c r="BA94" i="39" s="1"/>
  <c r="BB94" i="39" s="1"/>
  <c r="P70" i="39"/>
  <c r="Z72" i="39"/>
  <c r="AZ72" i="39" s="1"/>
  <c r="V99" i="39"/>
  <c r="AY99" i="39" s="1"/>
  <c r="BB99" i="39" s="1"/>
  <c r="W99" i="39"/>
  <c r="U99" i="39"/>
  <c r="R99" i="39"/>
  <c r="AA99" i="39"/>
  <c r="P99" i="39"/>
  <c r="Q99" i="39"/>
  <c r="BA99" i="39" s="1"/>
  <c r="Z99" i="39"/>
  <c r="AZ99" i="39" s="1"/>
  <c r="N10" i="39"/>
  <c r="M10" i="39"/>
  <c r="V54" i="39"/>
  <c r="AY54" i="39" s="1"/>
  <c r="U54" i="39"/>
  <c r="Y54" i="39"/>
  <c r="S54" i="39"/>
  <c r="AB111" i="39"/>
  <c r="R111" i="39"/>
  <c r="AA111" i="39"/>
  <c r="U111" i="39"/>
  <c r="Y111" i="39"/>
  <c r="Z111" i="39"/>
  <c r="AZ111" i="39" s="1"/>
  <c r="Q111" i="39"/>
  <c r="BA111" i="39" s="1"/>
  <c r="BB111" i="39" s="1"/>
  <c r="AX92" i="39"/>
  <c r="F92" i="39"/>
  <c r="G92" i="39" s="1"/>
  <c r="AX85" i="39"/>
  <c r="F85" i="39"/>
  <c r="G85" i="39" s="1"/>
  <c r="AX38" i="39"/>
  <c r="AH38" i="39"/>
  <c r="AX6" i="39"/>
  <c r="F6" i="39"/>
  <c r="G6" i="39" s="1"/>
  <c r="AG6" i="39"/>
  <c r="N127" i="39"/>
  <c r="L127" i="39"/>
  <c r="M127" i="39"/>
  <c r="L111" i="39"/>
  <c r="N111" i="39"/>
  <c r="M111" i="39"/>
  <c r="N103" i="39"/>
  <c r="M103" i="39"/>
  <c r="L103" i="39"/>
  <c r="Q95" i="39"/>
  <c r="BA95" i="39" s="1"/>
  <c r="BB95" i="39" s="1"/>
  <c r="P95" i="39"/>
  <c r="L95" i="39"/>
  <c r="R95" i="39"/>
  <c r="N95" i="39"/>
  <c r="M79" i="39"/>
  <c r="N79" i="39"/>
  <c r="L79" i="39"/>
  <c r="N47" i="39"/>
  <c r="M47" i="39"/>
  <c r="L47" i="39"/>
  <c r="L55" i="39"/>
  <c r="AH23" i="39"/>
  <c r="AA40" i="39"/>
  <c r="AB27" i="39"/>
  <c r="Q19" i="39"/>
  <c r="BA19" i="39" s="1"/>
  <c r="Q109" i="39"/>
  <c r="BA109" i="39" s="1"/>
  <c r="BB109" i="39" s="1"/>
  <c r="AA77" i="39"/>
  <c r="W77" i="39"/>
  <c r="AA120" i="39"/>
  <c r="AB94" i="39"/>
  <c r="P17" i="39"/>
  <c r="Z101" i="39"/>
  <c r="AZ101" i="39" s="1"/>
  <c r="R94" i="39"/>
  <c r="S126" i="39"/>
  <c r="AU14" i="39"/>
  <c r="V109" i="39"/>
  <c r="AY109" i="39" s="1"/>
  <c r="L7" i="39"/>
  <c r="AA5" i="39"/>
  <c r="W112" i="39"/>
  <c r="P112" i="39"/>
  <c r="Z112" i="39"/>
  <c r="AZ112" i="39" s="1"/>
  <c r="W27" i="39"/>
  <c r="AH6" i="39"/>
  <c r="AB124" i="39"/>
  <c r="AA124" i="39"/>
  <c r="Y124" i="39"/>
  <c r="M126" i="39"/>
  <c r="L126" i="39"/>
  <c r="N115" i="39"/>
  <c r="M115" i="39"/>
  <c r="AX123" i="39"/>
  <c r="F123" i="39"/>
  <c r="G123" i="39" s="1"/>
  <c r="AX91" i="39"/>
  <c r="F91" i="39"/>
  <c r="G91" i="39" s="1"/>
  <c r="AB91" i="39" s="1"/>
  <c r="AX84" i="39"/>
  <c r="F84" i="39"/>
  <c r="G84" i="39" s="1"/>
  <c r="AS120" i="39"/>
  <c r="AF120" i="39" s="1"/>
  <c r="U40" i="39"/>
  <c r="W94" i="39"/>
  <c r="AB75" i="39"/>
  <c r="AE75" i="39" a="1"/>
  <c r="AE75" i="39" s="1"/>
  <c r="Q126" i="39"/>
  <c r="BA126" i="39" s="1"/>
  <c r="BB126" i="39" s="1"/>
  <c r="W126" i="39"/>
  <c r="AB126" i="39"/>
  <c r="V126" i="39"/>
  <c r="AY126" i="39" s="1"/>
  <c r="P126" i="39"/>
  <c r="Z126" i="39"/>
  <c r="AZ126" i="39" s="1"/>
  <c r="AX4" i="39"/>
  <c r="F4" i="39"/>
  <c r="G4" i="39" s="1"/>
  <c r="AH4" i="39"/>
  <c r="M85" i="39"/>
  <c r="L85" i="39"/>
  <c r="M53" i="39"/>
  <c r="AG53" i="39" s="1"/>
  <c r="N53" i="39"/>
  <c r="L21" i="39"/>
  <c r="M21" i="39"/>
  <c r="AG21" i="39" s="1"/>
  <c r="N21" i="39"/>
  <c r="Y69" i="39"/>
  <c r="V32" i="39"/>
  <c r="AY32" i="39" s="1"/>
  <c r="AH39" i="39"/>
  <c r="W40" i="39"/>
  <c r="S27" i="39"/>
  <c r="V19" i="39"/>
  <c r="AY19" i="39" s="1"/>
  <c r="Y94" i="39"/>
  <c r="N37" i="39"/>
  <c r="S70" i="39"/>
  <c r="V94" i="39"/>
  <c r="AY94" i="39" s="1"/>
  <c r="S109" i="39"/>
  <c r="S77" i="39"/>
  <c r="N69" i="39"/>
  <c r="W107" i="39"/>
  <c r="R120" i="39"/>
  <c r="W17" i="39"/>
  <c r="S95" i="39"/>
  <c r="V101" i="39"/>
  <c r="AY101" i="39" s="1"/>
  <c r="BB101" i="39" s="1"/>
  <c r="AA17" i="39"/>
  <c r="AE107" i="39" a="1"/>
  <c r="AE107" i="39" s="1"/>
  <c r="AB40" i="39"/>
  <c r="R29" i="39"/>
  <c r="Q36" i="39"/>
  <c r="BA36" i="39" s="1"/>
  <c r="Y126" i="39"/>
  <c r="Z14" i="39"/>
  <c r="AZ14" i="39" s="1"/>
  <c r="N120" i="39"/>
  <c r="L104" i="39"/>
  <c r="N85" i="39"/>
  <c r="Q62" i="39"/>
  <c r="BA62" i="39" s="1"/>
  <c r="AU27" i="39"/>
  <c r="N71" i="39"/>
  <c r="N36" i="39"/>
  <c r="L36" i="39"/>
  <c r="M36" i="39"/>
  <c r="AG36" i="39" s="1"/>
  <c r="U48" i="39"/>
  <c r="AE48" i="39" a="1"/>
  <c r="AE48" i="39" s="1"/>
  <c r="V48" i="39"/>
  <c r="AY48" i="39" s="1"/>
  <c r="Z119" i="39"/>
  <c r="AZ119" i="39" s="1"/>
  <c r="Q119" i="39"/>
  <c r="BA119" i="39" s="1"/>
  <c r="AX105" i="39"/>
  <c r="F105" i="39"/>
  <c r="G105" i="39" s="1"/>
  <c r="V105" i="39" s="1"/>
  <c r="AY105" i="39" s="1"/>
  <c r="AA89" i="39"/>
  <c r="AB89" i="39"/>
  <c r="AX82" i="39"/>
  <c r="F82" i="39"/>
  <c r="G82" i="39" s="1"/>
  <c r="S94" i="39"/>
  <c r="M112" i="39"/>
  <c r="N78" i="39"/>
  <c r="P78" i="39"/>
  <c r="N107" i="39"/>
  <c r="L107" i="39"/>
  <c r="AX122" i="39"/>
  <c r="F122" i="39"/>
  <c r="G122" i="39" s="1"/>
  <c r="AX36" i="39"/>
  <c r="AH36" i="39"/>
  <c r="AX12" i="39"/>
  <c r="AH12" i="39"/>
  <c r="F12" i="39"/>
  <c r="G12" i="39" s="1"/>
  <c r="S12" i="39" s="1"/>
  <c r="L37" i="39"/>
  <c r="N5" i="39"/>
  <c r="M5" i="39"/>
  <c r="AG5" i="39" s="1"/>
  <c r="L5" i="39"/>
  <c r="L77" i="39"/>
  <c r="F63" i="39"/>
  <c r="G63" i="39" s="1"/>
  <c r="U63" i="39" s="1"/>
  <c r="AA27" i="39"/>
  <c r="Y19" i="39"/>
  <c r="Z17" i="39"/>
  <c r="AZ17" i="39" s="1"/>
  <c r="Y77" i="39"/>
  <c r="L69" i="39"/>
  <c r="AB107" i="39"/>
  <c r="Z120" i="39"/>
  <c r="AZ120" i="39" s="1"/>
  <c r="W101" i="39"/>
  <c r="AA94" i="39"/>
  <c r="Y17" i="39"/>
  <c r="AE14" i="39" a="1"/>
  <c r="AE14" i="39" s="1"/>
  <c r="R36" i="39"/>
  <c r="R126" i="39"/>
  <c r="AA14" i="39"/>
  <c r="N109" i="39"/>
  <c r="AB37" i="39"/>
  <c r="S99" i="39"/>
  <c r="M120" i="39"/>
  <c r="M107" i="39"/>
  <c r="V111" i="39"/>
  <c r="AY111" i="39" s="1"/>
  <c r="L64" i="39"/>
  <c r="M71" i="39"/>
  <c r="AG2" i="39"/>
  <c r="N7" i="39"/>
  <c r="Y72" i="39"/>
  <c r="W72" i="39"/>
  <c r="S72" i="39"/>
  <c r="AB72" i="39"/>
  <c r="Z88" i="39"/>
  <c r="AZ88" i="39" s="1"/>
  <c r="Q88" i="39"/>
  <c r="BA88" i="39" s="1"/>
  <c r="W14" i="39"/>
  <c r="S112" i="39"/>
  <c r="AA70" i="39"/>
  <c r="W70" i="39"/>
  <c r="V70" i="39"/>
  <c r="AY70" i="39" s="1"/>
  <c r="BB70" i="39" s="1"/>
  <c r="U70" i="39"/>
  <c r="M99" i="39"/>
  <c r="N99" i="39"/>
  <c r="L41" i="39"/>
  <c r="M41" i="39"/>
  <c r="AG41" i="39" s="1"/>
  <c r="AX2" i="39"/>
  <c r="AH2" i="39"/>
  <c r="AX114" i="39"/>
  <c r="F114" i="39"/>
  <c r="G114" i="39" s="1"/>
  <c r="AX44" i="39"/>
  <c r="F44" i="39"/>
  <c r="G44" i="39" s="1"/>
  <c r="AH44" i="39"/>
  <c r="AX20" i="39"/>
  <c r="AH20" i="39"/>
  <c r="L45" i="39"/>
  <c r="N45" i="39"/>
  <c r="N13" i="39"/>
  <c r="M13" i="39"/>
  <c r="L13" i="39"/>
  <c r="M78" i="39"/>
  <c r="M77" i="39"/>
  <c r="AH63" i="39"/>
  <c r="U27" i="39"/>
  <c r="Z19" i="39"/>
  <c r="AZ19" i="39" s="1"/>
  <c r="BB19" i="39" s="1"/>
  <c r="Q70" i="39"/>
  <c r="BA70" i="39" s="1"/>
  <c r="S17" i="39"/>
  <c r="P77" i="39"/>
  <c r="Q76" i="39"/>
  <c r="BA76" i="39" s="1"/>
  <c r="U120" i="39"/>
  <c r="V95" i="39"/>
  <c r="AY95" i="39" s="1"/>
  <c r="M101" i="39"/>
  <c r="AE94" i="39" a="1"/>
  <c r="AE94" i="39" s="1"/>
  <c r="R17" i="39"/>
  <c r="AE62" i="39" a="1"/>
  <c r="AE62" i="39" s="1"/>
  <c r="AE111" i="39" a="1"/>
  <c r="AE111" i="39" s="1"/>
  <c r="U14" i="39"/>
  <c r="N40" i="39"/>
  <c r="Y99" i="39"/>
  <c r="L87" i="39"/>
  <c r="P111" i="39"/>
  <c r="N84" i="39"/>
  <c r="M95" i="39"/>
  <c r="L61" i="39"/>
  <c r="F20" i="39"/>
  <c r="G20" i="39" s="1"/>
  <c r="N22" i="39"/>
  <c r="M22" i="39"/>
  <c r="AG22" i="39" s="1"/>
  <c r="L22" i="39"/>
  <c r="L46" i="39"/>
  <c r="M46" i="39"/>
  <c r="M70" i="39"/>
  <c r="L70" i="39"/>
  <c r="S117" i="39"/>
  <c r="AA117" i="39"/>
  <c r="Y117" i="39"/>
  <c r="Q117" i="39"/>
  <c r="BA117" i="39" s="1"/>
  <c r="R117" i="39"/>
  <c r="Z117" i="39"/>
  <c r="AZ117" i="39" s="1"/>
  <c r="P117" i="39"/>
  <c r="V117" i="39"/>
  <c r="AY117" i="39" s="1"/>
  <c r="V103" i="39"/>
  <c r="AY103" i="39" s="1"/>
  <c r="S32" i="39"/>
  <c r="V112" i="39"/>
  <c r="AY112" i="39" s="1"/>
  <c r="U17" i="39"/>
  <c r="Q107" i="39"/>
  <c r="BA107" i="39" s="1"/>
  <c r="BB107" i="39" s="1"/>
  <c r="V107" i="39"/>
  <c r="AY107" i="39" s="1"/>
  <c r="AA36" i="39"/>
  <c r="P36" i="39"/>
  <c r="V36" i="39"/>
  <c r="AY36" i="39" s="1"/>
  <c r="Y36" i="39"/>
  <c r="W36" i="39"/>
  <c r="U36" i="39"/>
  <c r="S36" i="39"/>
  <c r="AU62" i="39"/>
  <c r="AB62" i="39"/>
  <c r="U62" i="39"/>
  <c r="S62" i="39"/>
  <c r="AX28" i="39"/>
  <c r="F28" i="39"/>
  <c r="G28" i="39" s="1"/>
  <c r="AH28" i="39"/>
  <c r="M29" i="39"/>
  <c r="P29" i="39"/>
  <c r="Q29" i="39"/>
  <c r="BA29" i="39" s="1"/>
  <c r="V29" i="39"/>
  <c r="AY29" i="39" s="1"/>
  <c r="L63" i="39"/>
  <c r="Y27" i="39"/>
  <c r="AA19" i="39"/>
  <c r="Y70" i="39"/>
  <c r="U77" i="39"/>
  <c r="Q17" i="39"/>
  <c r="BA17" i="39" s="1"/>
  <c r="BB17" i="39" s="1"/>
  <c r="V77" i="39"/>
  <c r="AY77" i="39" s="1"/>
  <c r="P76" i="39"/>
  <c r="R107" i="39"/>
  <c r="U94" i="39"/>
  <c r="N101" i="39"/>
  <c r="Z36" i="39"/>
  <c r="AZ36" i="39" s="1"/>
  <c r="AA103" i="39"/>
  <c r="N32" i="39"/>
  <c r="M8" i="39"/>
  <c r="AG8" i="39" s="1"/>
  <c r="N112" i="39"/>
  <c r="AB99" i="39"/>
  <c r="M87" i="39"/>
  <c r="L96" i="39"/>
  <c r="S111" i="39"/>
  <c r="AG52" i="39"/>
  <c r="M61" i="39"/>
  <c r="AH14" i="39"/>
  <c r="AA16" i="39"/>
  <c r="S16" i="39"/>
  <c r="W16" i="39"/>
  <c r="Q16" i="39"/>
  <c r="BA16" i="39" s="1"/>
  <c r="BB16" i="39" s="1"/>
  <c r="V16" i="39"/>
  <c r="AY16" i="39" s="1"/>
  <c r="AB16" i="39"/>
  <c r="U16" i="39"/>
  <c r="AB53" i="39"/>
  <c r="Q53" i="39"/>
  <c r="BA53" i="39" s="1"/>
  <c r="V53" i="39"/>
  <c r="AY53" i="39" s="1"/>
  <c r="BB53" i="39" s="1"/>
  <c r="AA53" i="39"/>
  <c r="U53" i="39"/>
  <c r="AU53" i="39"/>
  <c r="Z53" i="39"/>
  <c r="AZ53" i="39" s="1"/>
  <c r="R53" i="39"/>
  <c r="Y53" i="39"/>
  <c r="AH62" i="39"/>
  <c r="AG54" i="39"/>
  <c r="P45" i="39"/>
  <c r="Z21" i="39"/>
  <c r="AZ21" i="39" s="1"/>
  <c r="AH27" i="39"/>
  <c r="F51" i="39"/>
  <c r="G51" i="39" s="1"/>
  <c r="AH53" i="39"/>
  <c r="F61" i="39"/>
  <c r="G61" i="39" s="1"/>
  <c r="N108" i="38"/>
  <c r="M108" i="38"/>
  <c r="L108" i="38"/>
  <c r="L85" i="38"/>
  <c r="M85" i="38"/>
  <c r="N85" i="38"/>
  <c r="N77" i="38"/>
  <c r="L77" i="38"/>
  <c r="U77" i="38"/>
  <c r="M77" i="38"/>
  <c r="AB77" i="38"/>
  <c r="L69" i="38"/>
  <c r="M69" i="38"/>
  <c r="N69" i="38"/>
  <c r="Q6" i="38"/>
  <c r="BA6" i="38" s="1"/>
  <c r="BB6" i="38" s="1"/>
  <c r="AB60" i="38"/>
  <c r="Q60" i="38"/>
  <c r="BA60" i="38" s="1"/>
  <c r="W60" i="38"/>
  <c r="P60" i="38"/>
  <c r="U60" i="38"/>
  <c r="AA60" i="38"/>
  <c r="S60" i="38"/>
  <c r="Y60" i="38"/>
  <c r="R60" i="38"/>
  <c r="V60" i="38"/>
  <c r="AY60" i="38" s="1"/>
  <c r="Z60" i="38"/>
  <c r="AZ60" i="38" s="1"/>
  <c r="AU60" i="38"/>
  <c r="AV4" i="38" s="1"/>
  <c r="Z49" i="38"/>
  <c r="AZ49" i="38" s="1"/>
  <c r="BB49" i="38" s="1"/>
  <c r="L92" i="38"/>
  <c r="Y115" i="38"/>
  <c r="AA19" i="38"/>
  <c r="S19" i="38"/>
  <c r="W12" i="38"/>
  <c r="AA67" i="38"/>
  <c r="R34" i="38"/>
  <c r="W34" i="38"/>
  <c r="R58" i="38"/>
  <c r="AA58" i="38"/>
  <c r="AB98" i="38"/>
  <c r="AG33" i="38"/>
  <c r="AH57" i="38"/>
  <c r="AE20" i="38" a="1"/>
  <c r="AE20" i="38" s="1"/>
  <c r="W15" i="38"/>
  <c r="P84" i="38"/>
  <c r="M10" i="38"/>
  <c r="AG10" i="38" s="1"/>
  <c r="P72" i="38"/>
  <c r="V50" i="38"/>
  <c r="AY50" i="38" s="1"/>
  <c r="P86" i="38"/>
  <c r="U86" i="38"/>
  <c r="AB86" i="38"/>
  <c r="S86" i="38"/>
  <c r="W86" i="38"/>
  <c r="Q86" i="38"/>
  <c r="BA86" i="38" s="1"/>
  <c r="BB86" i="38" s="1"/>
  <c r="N38" i="38"/>
  <c r="Q4" i="38"/>
  <c r="BA4" i="38" s="1"/>
  <c r="BB4" i="38" s="1"/>
  <c r="U4" i="38"/>
  <c r="V4" i="38"/>
  <c r="AY4" i="38" s="1"/>
  <c r="AB4" i="38"/>
  <c r="R4" i="38"/>
  <c r="S4" i="38"/>
  <c r="AA4" i="38"/>
  <c r="W4" i="38"/>
  <c r="P4" i="38"/>
  <c r="Z22" i="38"/>
  <c r="AZ22" i="38" s="1"/>
  <c r="S22" i="38"/>
  <c r="AA22" i="38"/>
  <c r="AB22" i="38"/>
  <c r="Y22" i="38"/>
  <c r="Q22" i="38"/>
  <c r="BA22" i="38" s="1"/>
  <c r="BB22" i="38" s="1"/>
  <c r="N55" i="38"/>
  <c r="L55" i="38"/>
  <c r="U59" i="38"/>
  <c r="Y59" i="38"/>
  <c r="S70" i="38"/>
  <c r="R70" i="38"/>
  <c r="N70" i="38"/>
  <c r="Q70" i="38"/>
  <c r="BA70" i="38" s="1"/>
  <c r="BB70" i="38" s="1"/>
  <c r="P70" i="38"/>
  <c r="L70" i="38"/>
  <c r="V70" i="38"/>
  <c r="AY70" i="38" s="1"/>
  <c r="L84" i="38"/>
  <c r="N84" i="38"/>
  <c r="L86" i="38"/>
  <c r="N86" i="38"/>
  <c r="M122" i="38"/>
  <c r="L122" i="38"/>
  <c r="U55" i="38"/>
  <c r="S55" i="38"/>
  <c r="R55" i="38"/>
  <c r="AU55" i="38"/>
  <c r="P55" i="38"/>
  <c r="Z55" i="38"/>
  <c r="AZ55" i="38" s="1"/>
  <c r="V55" i="38"/>
  <c r="AY55" i="38" s="1"/>
  <c r="AA55" i="38"/>
  <c r="Q58" i="38"/>
  <c r="BA58" i="38" s="1"/>
  <c r="Y84" i="38"/>
  <c r="Y55" i="38"/>
  <c r="Q64" i="38"/>
  <c r="BA64" i="38" s="1"/>
  <c r="R64" i="38"/>
  <c r="Y64" i="38"/>
  <c r="AU64" i="38"/>
  <c r="V64" i="38"/>
  <c r="AY64" i="38" s="1"/>
  <c r="P64" i="38"/>
  <c r="Y20" i="38"/>
  <c r="AA20" i="38"/>
  <c r="N24" i="38"/>
  <c r="M24" i="38"/>
  <c r="Z27" i="38"/>
  <c r="AZ27" i="38" s="1"/>
  <c r="P27" i="38"/>
  <c r="AU27" i="38"/>
  <c r="S27" i="38"/>
  <c r="Y27" i="38"/>
  <c r="N45" i="38"/>
  <c r="L45" i="38"/>
  <c r="M45" i="38"/>
  <c r="AG45" i="38" s="1"/>
  <c r="V52" i="38"/>
  <c r="AY52" i="38" s="1"/>
  <c r="P52" i="38"/>
  <c r="L52" i="38"/>
  <c r="R52" i="38"/>
  <c r="N52" i="38"/>
  <c r="M63" i="38"/>
  <c r="AG63" i="38" s="1"/>
  <c r="N63" i="38"/>
  <c r="P75" i="38"/>
  <c r="Q113" i="38"/>
  <c r="BA113" i="38" s="1"/>
  <c r="R113" i="38"/>
  <c r="AX89" i="38"/>
  <c r="F89" i="38"/>
  <c r="G89" i="38" s="1"/>
  <c r="Y89" i="38" s="1"/>
  <c r="AX81" i="38"/>
  <c r="F81" i="38"/>
  <c r="G81" i="38" s="1"/>
  <c r="M124" i="38"/>
  <c r="L124" i="38"/>
  <c r="M116" i="38"/>
  <c r="L116" i="38"/>
  <c r="L100" i="38"/>
  <c r="N100" i="38"/>
  <c r="M100" i="38"/>
  <c r="S100" i="38"/>
  <c r="N62" i="38"/>
  <c r="W62" i="38"/>
  <c r="V62" i="38"/>
  <c r="AY62" i="38" s="1"/>
  <c r="L62" i="38"/>
  <c r="M62" i="38"/>
  <c r="AG62" i="38" s="1"/>
  <c r="AA62" i="38"/>
  <c r="AB62" i="38"/>
  <c r="Y62" i="38"/>
  <c r="N54" i="38"/>
  <c r="L54" i="38"/>
  <c r="Z46" i="38"/>
  <c r="AZ46" i="38" s="1"/>
  <c r="Y46" i="38"/>
  <c r="AB46" i="38"/>
  <c r="V46" i="38"/>
  <c r="AY46" i="38" s="1"/>
  <c r="BB46" i="38" s="1"/>
  <c r="L46" i="38"/>
  <c r="U46" i="38"/>
  <c r="M30" i="38"/>
  <c r="AG30" i="38" s="1"/>
  <c r="L30" i="38"/>
  <c r="N30" i="38"/>
  <c r="Y30" i="38"/>
  <c r="N22" i="38"/>
  <c r="L22" i="38"/>
  <c r="L14" i="38"/>
  <c r="M14" i="38"/>
  <c r="AG14" i="38" s="1"/>
  <c r="U72" i="38"/>
  <c r="W72" i="38"/>
  <c r="V72" i="38"/>
  <c r="AY72" i="38" s="1"/>
  <c r="AB72" i="38"/>
  <c r="P49" i="38"/>
  <c r="R49" i="38"/>
  <c r="N96" i="38"/>
  <c r="W115" i="38"/>
  <c r="R115" i="38"/>
  <c r="R19" i="38"/>
  <c r="AU12" i="38"/>
  <c r="AU34" i="38"/>
  <c r="P58" i="38"/>
  <c r="Y14" i="38"/>
  <c r="F9" i="38"/>
  <c r="G9" i="38" s="1"/>
  <c r="S98" i="38"/>
  <c r="F41" i="38"/>
  <c r="G41" i="38" s="1"/>
  <c r="F65" i="38"/>
  <c r="G65" i="38" s="1"/>
  <c r="AE65" i="38" s="1" a="1"/>
  <c r="AE65" i="38" s="1"/>
  <c r="AD65" i="38" s="1"/>
  <c r="AC65" i="38" s="1"/>
  <c r="AA10" i="38"/>
  <c r="Y58" i="38"/>
  <c r="AE19" i="38" a="1"/>
  <c r="AE19" i="38" s="1"/>
  <c r="AS113" i="38"/>
  <c r="AF113" i="38" s="1"/>
  <c r="AE84" i="38" a="1"/>
  <c r="AE84" i="38" s="1"/>
  <c r="P7" i="38"/>
  <c r="U14" i="38"/>
  <c r="U20" i="38"/>
  <c r="U30" i="38"/>
  <c r="Z30" i="38"/>
  <c r="AZ30" i="38" s="1"/>
  <c r="AB84" i="38"/>
  <c r="W64" i="38"/>
  <c r="V92" i="38"/>
  <c r="AY92" i="38" s="1"/>
  <c r="R100" i="38"/>
  <c r="Q55" i="38"/>
  <c r="BA55" i="38" s="1"/>
  <c r="BB55" i="38" s="1"/>
  <c r="P113" i="38"/>
  <c r="AB54" i="38"/>
  <c r="M52" i="38"/>
  <c r="M42" i="38"/>
  <c r="AG42" i="38" s="1"/>
  <c r="W27" i="38"/>
  <c r="P23" i="38"/>
  <c r="M75" i="38"/>
  <c r="L75" i="38"/>
  <c r="L119" i="38"/>
  <c r="N119" i="38"/>
  <c r="F121" i="38"/>
  <c r="G121" i="38" s="1"/>
  <c r="M127" i="38"/>
  <c r="N127" i="38"/>
  <c r="F129" i="38"/>
  <c r="G129" i="38" s="1"/>
  <c r="AA129" i="38" s="1"/>
  <c r="AX104" i="38"/>
  <c r="F104" i="38"/>
  <c r="G104" i="38" s="1"/>
  <c r="AX96" i="38"/>
  <c r="F96" i="38"/>
  <c r="G96" i="38" s="1"/>
  <c r="R96" i="38" s="1"/>
  <c r="AX88" i="38"/>
  <c r="F88" i="38"/>
  <c r="G88" i="38" s="1"/>
  <c r="AX80" i="38"/>
  <c r="F80" i="38"/>
  <c r="G80" i="38" s="1"/>
  <c r="AX56" i="38"/>
  <c r="AH56" i="38"/>
  <c r="F56" i="38"/>
  <c r="G56" i="38" s="1"/>
  <c r="AX48" i="38"/>
  <c r="F48" i="38"/>
  <c r="G48" i="38" s="1"/>
  <c r="AE48" i="38" s="1" a="1"/>
  <c r="AE48" i="38" s="1"/>
  <c r="AD48" i="38" s="1"/>
  <c r="AC48" i="38" s="1"/>
  <c r="AH48" i="38"/>
  <c r="AX40" i="38"/>
  <c r="AH40" i="38"/>
  <c r="AX32" i="38"/>
  <c r="F32" i="38"/>
  <c r="G32" i="38" s="1"/>
  <c r="AX24" i="38"/>
  <c r="F24" i="38"/>
  <c r="G24" i="38" s="1"/>
  <c r="AX16" i="38"/>
  <c r="AH16" i="38"/>
  <c r="AX8" i="38"/>
  <c r="F8" i="38"/>
  <c r="G8" i="38" s="1"/>
  <c r="L123" i="38"/>
  <c r="N123" i="38"/>
  <c r="AA123" i="38"/>
  <c r="M123" i="38"/>
  <c r="Z123" i="38"/>
  <c r="AZ123" i="38" s="1"/>
  <c r="BB123" i="38" s="1"/>
  <c r="U123" i="38"/>
  <c r="M115" i="38"/>
  <c r="N115" i="38"/>
  <c r="N107" i="38"/>
  <c r="L107" i="38"/>
  <c r="M107" i="38"/>
  <c r="L99" i="38"/>
  <c r="M99" i="38"/>
  <c r="L76" i="38"/>
  <c r="M76" i="38"/>
  <c r="N68" i="38"/>
  <c r="L68" i="38"/>
  <c r="M68" i="38"/>
  <c r="M53" i="38"/>
  <c r="L53" i="38"/>
  <c r="L37" i="38"/>
  <c r="M37" i="38"/>
  <c r="M21" i="38"/>
  <c r="L21" i="38"/>
  <c r="S49" i="38"/>
  <c r="AB49" i="38"/>
  <c r="AA115" i="38"/>
  <c r="P19" i="38"/>
  <c r="P12" i="38"/>
  <c r="Y67" i="38"/>
  <c r="AE34" i="38" a="1"/>
  <c r="AE34" i="38" s="1"/>
  <c r="W58" i="38"/>
  <c r="P98" i="38"/>
  <c r="F17" i="38"/>
  <c r="G17" i="38" s="1"/>
  <c r="AH41" i="38"/>
  <c r="AA14" i="38"/>
  <c r="S20" i="38"/>
  <c r="W30" i="38"/>
  <c r="AA84" i="38"/>
  <c r="Z64" i="38"/>
  <c r="AZ64" i="38" s="1"/>
  <c r="Y92" i="38"/>
  <c r="M22" i="38"/>
  <c r="V22" i="38"/>
  <c r="AY22" i="38" s="1"/>
  <c r="W55" i="38"/>
  <c r="N124" i="38"/>
  <c r="AA92" i="38"/>
  <c r="Q92" i="38"/>
  <c r="BA92" i="38" s="1"/>
  <c r="U92" i="38"/>
  <c r="Z92" i="38"/>
  <c r="AZ92" i="38" s="1"/>
  <c r="BB92" i="38" s="1"/>
  <c r="W92" i="38"/>
  <c r="N42" i="38"/>
  <c r="V16" i="38"/>
  <c r="AY16" i="38" s="1"/>
  <c r="Z16" i="38"/>
  <c r="AZ16" i="38" s="1"/>
  <c r="P16" i="38"/>
  <c r="AU16" i="38"/>
  <c r="L23" i="38"/>
  <c r="L48" i="38"/>
  <c r="M48" i="38"/>
  <c r="AG48" i="38" s="1"/>
  <c r="L83" i="38"/>
  <c r="N83" i="38"/>
  <c r="M83" i="38"/>
  <c r="Z110" i="38"/>
  <c r="AZ110" i="38" s="1"/>
  <c r="Q110" i="38"/>
  <c r="BA110" i="38" s="1"/>
  <c r="W110" i="38"/>
  <c r="R110" i="38"/>
  <c r="P110" i="38"/>
  <c r="AA110" i="38"/>
  <c r="L4" i="38"/>
  <c r="M4" i="38"/>
  <c r="N7" i="38"/>
  <c r="L7" i="38"/>
  <c r="AU58" i="38"/>
  <c r="AV37" i="38" s="1"/>
  <c r="AE55" i="38" a="1"/>
  <c r="AE55" i="38" s="1"/>
  <c r="R7" i="38"/>
  <c r="Q7" i="38"/>
  <c r="BA7" i="38" s="1"/>
  <c r="BB7" i="38" s="1"/>
  <c r="W50" i="38"/>
  <c r="Y50" i="38"/>
  <c r="Z50" i="38"/>
  <c r="AZ50" i="38" s="1"/>
  <c r="AU50" i="38"/>
  <c r="M7" i="38"/>
  <c r="L11" i="38"/>
  <c r="M11" i="38"/>
  <c r="AG11" i="38" s="1"/>
  <c r="N3" i="38"/>
  <c r="M3" i="38"/>
  <c r="Y49" i="38"/>
  <c r="L96" i="38"/>
  <c r="M92" i="38"/>
  <c r="V115" i="38"/>
  <c r="AY115" i="38" s="1"/>
  <c r="U19" i="38"/>
  <c r="Z19" i="38"/>
  <c r="AZ19" i="38" s="1"/>
  <c r="Z12" i="38"/>
  <c r="AZ12" i="38" s="1"/>
  <c r="Q67" i="38"/>
  <c r="BA67" i="38" s="1"/>
  <c r="BB67" i="38" s="1"/>
  <c r="U34" i="38"/>
  <c r="Z34" i="38"/>
  <c r="AZ34" i="38" s="1"/>
  <c r="U58" i="38"/>
  <c r="AB14" i="38"/>
  <c r="Z98" i="38"/>
  <c r="AZ98" i="38" s="1"/>
  <c r="V98" i="38"/>
  <c r="AY98" i="38" s="1"/>
  <c r="AH49" i="38"/>
  <c r="Z10" i="38"/>
  <c r="AZ10" i="38" s="1"/>
  <c r="U50" i="38"/>
  <c r="Z20" i="38"/>
  <c r="AZ20" i="38" s="1"/>
  <c r="V20" i="38"/>
  <c r="AY20" i="38" s="1"/>
  <c r="AA15" i="38"/>
  <c r="Y15" i="38"/>
  <c r="S64" i="38"/>
  <c r="Q72" i="38"/>
  <c r="BA72" i="38" s="1"/>
  <c r="Z62" i="38"/>
  <c r="AZ62" i="38" s="1"/>
  <c r="N14" i="38"/>
  <c r="N33" i="38"/>
  <c r="L33" i="38"/>
  <c r="AB95" i="38"/>
  <c r="M95" i="38"/>
  <c r="Z95" i="38"/>
  <c r="AZ95" i="38" s="1"/>
  <c r="BB95" i="38" s="1"/>
  <c r="N95" i="38"/>
  <c r="U95" i="38"/>
  <c r="F97" i="38"/>
  <c r="G97" i="38" s="1"/>
  <c r="Y97" i="38" s="1"/>
  <c r="V112" i="38"/>
  <c r="AY112" i="38" s="1"/>
  <c r="BB112" i="38" s="1"/>
  <c r="W112" i="38"/>
  <c r="AB112" i="38"/>
  <c r="P112" i="38"/>
  <c r="R112" i="38"/>
  <c r="Y112" i="38"/>
  <c r="Z112" i="38"/>
  <c r="AZ112" i="38" s="1"/>
  <c r="AX125" i="38"/>
  <c r="F125" i="38"/>
  <c r="G125" i="38" s="1"/>
  <c r="AX117" i="38"/>
  <c r="F117" i="38"/>
  <c r="G117" i="38" s="1"/>
  <c r="AX69" i="38"/>
  <c r="F69" i="38"/>
  <c r="G69" i="38" s="1"/>
  <c r="AX61" i="38"/>
  <c r="AH61" i="38"/>
  <c r="F61" i="38"/>
  <c r="G61" i="38" s="1"/>
  <c r="AX53" i="38"/>
  <c r="F53" i="38"/>
  <c r="G53" i="38" s="1"/>
  <c r="AX45" i="38"/>
  <c r="AH45" i="38"/>
  <c r="AX37" i="38"/>
  <c r="F37" i="38"/>
  <c r="G37" i="38" s="1"/>
  <c r="AX29" i="38"/>
  <c r="AH29" i="38"/>
  <c r="AX21" i="38"/>
  <c r="AH21" i="38"/>
  <c r="F21" i="38"/>
  <c r="G21" i="38" s="1"/>
  <c r="AX13" i="38"/>
  <c r="F13" i="38"/>
  <c r="G13" i="38" s="1"/>
  <c r="U13" i="38" s="1"/>
  <c r="AH13" i="38"/>
  <c r="AX5" i="38"/>
  <c r="AH5" i="38"/>
  <c r="F5" i="38"/>
  <c r="G5" i="38" s="1"/>
  <c r="AB5" i="38" s="1"/>
  <c r="M128" i="38"/>
  <c r="L128" i="38"/>
  <c r="M112" i="38"/>
  <c r="L112" i="38"/>
  <c r="M89" i="38"/>
  <c r="N89" i="38"/>
  <c r="L65" i="38"/>
  <c r="M65" i="38"/>
  <c r="AG65" i="38" s="1"/>
  <c r="N65" i="38"/>
  <c r="M58" i="38"/>
  <c r="AG58" i="38" s="1"/>
  <c r="L58" i="38"/>
  <c r="N18" i="38"/>
  <c r="M18" i="38"/>
  <c r="L18" i="38"/>
  <c r="R84" i="38"/>
  <c r="Q84" i="38"/>
  <c r="BA84" i="38" s="1"/>
  <c r="BB84" i="38" s="1"/>
  <c r="V84" i="38"/>
  <c r="AY84" i="38" s="1"/>
  <c r="S84" i="38"/>
  <c r="W84" i="38"/>
  <c r="N92" i="38"/>
  <c r="AB19" i="38"/>
  <c r="Q19" i="38"/>
  <c r="BA19" i="38" s="1"/>
  <c r="BB19" i="38" s="1"/>
  <c r="V12" i="38"/>
  <c r="AY12" i="38" s="1"/>
  <c r="BB12" i="38" s="1"/>
  <c r="Y34" i="38"/>
  <c r="Z58" i="38"/>
  <c r="AZ58" i="38" s="1"/>
  <c r="Z14" i="38"/>
  <c r="AZ14" i="38" s="1"/>
  <c r="F25" i="38"/>
  <c r="G25" i="38" s="1"/>
  <c r="F57" i="38"/>
  <c r="G57" i="38" s="1"/>
  <c r="W10" i="38"/>
  <c r="AB50" i="38"/>
  <c r="P50" i="38"/>
  <c r="W20" i="38"/>
  <c r="R50" i="38"/>
  <c r="Z15" i="38"/>
  <c r="AZ15" i="38" s="1"/>
  <c r="L10" i="38"/>
  <c r="P22" i="38"/>
  <c r="S52" i="38"/>
  <c r="S72" i="38"/>
  <c r="AA46" i="38"/>
  <c r="V15" i="38"/>
  <c r="AY15" i="38" s="1"/>
  <c r="S113" i="38"/>
  <c r="W77" i="38"/>
  <c r="V77" i="38"/>
  <c r="AY77" i="38" s="1"/>
  <c r="Z77" i="38"/>
  <c r="AZ77" i="38" s="1"/>
  <c r="Y77" i="38"/>
  <c r="R77" i="38"/>
  <c r="AA77" i="38"/>
  <c r="M54" i="38"/>
  <c r="M38" i="38"/>
  <c r="N36" i="38"/>
  <c r="M36" i="38"/>
  <c r="N61" i="38"/>
  <c r="M61" i="38"/>
  <c r="AG61" i="38" s="1"/>
  <c r="M66" i="38"/>
  <c r="N66" i="38"/>
  <c r="L97" i="38"/>
  <c r="M97" i="38"/>
  <c r="S122" i="38"/>
  <c r="P122" i="38"/>
  <c r="W122" i="38"/>
  <c r="Q122" i="38"/>
  <c r="BA122" i="38" s="1"/>
  <c r="U122" i="38"/>
  <c r="Y122" i="38"/>
  <c r="U128" i="38"/>
  <c r="S128" i="38"/>
  <c r="W128" i="38"/>
  <c r="R128" i="38"/>
  <c r="AA128" i="38"/>
  <c r="V128" i="38"/>
  <c r="AY128" i="38" s="1"/>
  <c r="N17" i="38"/>
  <c r="M17" i="38"/>
  <c r="AG17" i="38" s="1"/>
  <c r="U15" i="38"/>
  <c r="AG32" i="38"/>
  <c r="V123" i="38"/>
  <c r="AY123" i="38" s="1"/>
  <c r="P20" i="38"/>
  <c r="N78" i="37"/>
  <c r="M78" i="37"/>
  <c r="P78" i="37"/>
  <c r="V78" i="37"/>
  <c r="AY78" i="37" s="1"/>
  <c r="S78" i="37"/>
  <c r="L78" i="37"/>
  <c r="R78" i="37"/>
  <c r="N46" i="37"/>
  <c r="L46" i="37"/>
  <c r="W114" i="37"/>
  <c r="V114" i="37"/>
  <c r="AY114" i="37" s="1"/>
  <c r="Z114" i="37"/>
  <c r="AZ114" i="37" s="1"/>
  <c r="U114" i="37"/>
  <c r="AB114" i="37"/>
  <c r="R114" i="37"/>
  <c r="Y114" i="37"/>
  <c r="Z40" i="37"/>
  <c r="AZ40" i="37" s="1"/>
  <c r="L86" i="37"/>
  <c r="Y25" i="37"/>
  <c r="S94" i="37"/>
  <c r="Q114" i="37"/>
  <c r="BA114" i="37" s="1"/>
  <c r="Y107" i="37"/>
  <c r="AS114" i="37"/>
  <c r="AF114" i="37" s="1"/>
  <c r="W40" i="37"/>
  <c r="N44" i="37"/>
  <c r="L44" i="37"/>
  <c r="S96" i="37"/>
  <c r="Y96" i="37"/>
  <c r="Q96" i="37"/>
  <c r="BA96" i="37" s="1"/>
  <c r="BB96" i="37" s="1"/>
  <c r="Z96" i="37"/>
  <c r="AZ96" i="37" s="1"/>
  <c r="U103" i="37"/>
  <c r="V103" i="37"/>
  <c r="AY103" i="37" s="1"/>
  <c r="AS103" i="37"/>
  <c r="AF103" i="37" s="1"/>
  <c r="AA103" i="37"/>
  <c r="Q103" i="37"/>
  <c r="BA103" i="37" s="1"/>
  <c r="S103" i="37"/>
  <c r="Q52" i="37"/>
  <c r="BA52" i="37" s="1"/>
  <c r="Y52" i="37"/>
  <c r="Z52" i="37"/>
  <c r="AZ52" i="37" s="1"/>
  <c r="V52" i="37"/>
  <c r="AY52" i="37" s="1"/>
  <c r="AB52" i="37"/>
  <c r="U52" i="37"/>
  <c r="R52" i="37"/>
  <c r="AA52" i="37"/>
  <c r="M109" i="37"/>
  <c r="L109" i="37"/>
  <c r="N10" i="37"/>
  <c r="L10" i="37"/>
  <c r="AA25" i="37"/>
  <c r="Z33" i="37"/>
  <c r="AZ33" i="37" s="1"/>
  <c r="W95" i="37"/>
  <c r="U95" i="37"/>
  <c r="AB95" i="37"/>
  <c r="Q95" i="37"/>
  <c r="BA95" i="37" s="1"/>
  <c r="BB95" i="37" s="1"/>
  <c r="V95" i="37"/>
  <c r="AY95" i="37" s="1"/>
  <c r="M49" i="37"/>
  <c r="M46" i="37"/>
  <c r="P114" i="37"/>
  <c r="W52" i="37"/>
  <c r="AX98" i="37"/>
  <c r="F98" i="37"/>
  <c r="G98" i="37" s="1"/>
  <c r="AX82" i="37"/>
  <c r="F82" i="37"/>
  <c r="G82" i="37" s="1"/>
  <c r="AE43" i="37" a="1"/>
  <c r="AE43" i="37" s="1"/>
  <c r="AA43" i="37"/>
  <c r="R43" i="37"/>
  <c r="AX19" i="37"/>
  <c r="AH19" i="37"/>
  <c r="AX11" i="37"/>
  <c r="AH11" i="37"/>
  <c r="L124" i="37"/>
  <c r="N124" i="37"/>
  <c r="L110" i="37"/>
  <c r="M110" i="37"/>
  <c r="N110" i="37"/>
  <c r="N63" i="37"/>
  <c r="M29" i="37"/>
  <c r="L56" i="37"/>
  <c r="W43" i="37"/>
  <c r="Q88" i="37"/>
  <c r="BA88" i="37" s="1"/>
  <c r="AB120" i="37"/>
  <c r="Z103" i="37"/>
  <c r="AZ103" i="37" s="1"/>
  <c r="W128" i="37"/>
  <c r="AA128" i="37"/>
  <c r="AB128" i="37"/>
  <c r="AE94" i="37" a="1"/>
  <c r="AE94" i="37" s="1"/>
  <c r="U94" i="37"/>
  <c r="Z94" i="37"/>
  <c r="AZ94" i="37" s="1"/>
  <c r="Q94" i="37"/>
  <c r="BA94" i="37" s="1"/>
  <c r="BB94" i="37" s="1"/>
  <c r="AB94" i="37"/>
  <c r="L54" i="37"/>
  <c r="Z54" i="37"/>
  <c r="AZ54" i="37" s="1"/>
  <c r="V54" i="37"/>
  <c r="AY54" i="37" s="1"/>
  <c r="U54" i="37"/>
  <c r="AB54" i="37"/>
  <c r="AA54" i="37"/>
  <c r="M54" i="37"/>
  <c r="AG54" i="37" s="1"/>
  <c r="U78" i="37"/>
  <c r="AB78" i="37"/>
  <c r="AA78" i="37"/>
  <c r="Q78" i="37"/>
  <c r="BA78" i="37" s="1"/>
  <c r="AE78" i="37" a="1"/>
  <c r="AE78" i="37" s="1"/>
  <c r="Y78" i="37"/>
  <c r="AX113" i="37"/>
  <c r="F113" i="37"/>
  <c r="G113" i="37" s="1"/>
  <c r="V73" i="37"/>
  <c r="AY73" i="37" s="1"/>
  <c r="U73" i="37"/>
  <c r="W73" i="37"/>
  <c r="AB73" i="37"/>
  <c r="Y73" i="37"/>
  <c r="P73" i="37"/>
  <c r="AX66" i="37"/>
  <c r="F66" i="37"/>
  <c r="G66" i="37" s="1"/>
  <c r="AX58" i="37"/>
  <c r="F58" i="37"/>
  <c r="G58" i="37" s="1"/>
  <c r="AX34" i="37"/>
  <c r="F34" i="37"/>
  <c r="G34" i="37" s="1"/>
  <c r="AH34" i="37"/>
  <c r="AX10" i="37"/>
  <c r="F10" i="37"/>
  <c r="G10" i="37" s="1"/>
  <c r="L101" i="37"/>
  <c r="Z101" i="37"/>
  <c r="AZ101" i="37" s="1"/>
  <c r="W101" i="37"/>
  <c r="M101" i="37"/>
  <c r="AA101" i="37"/>
  <c r="N93" i="37"/>
  <c r="L93" i="37"/>
  <c r="M93" i="37"/>
  <c r="N62" i="37"/>
  <c r="M62" i="37"/>
  <c r="N55" i="37"/>
  <c r="L55" i="37"/>
  <c r="U48" i="37"/>
  <c r="AA48" i="37"/>
  <c r="AE48" i="37" a="1"/>
  <c r="AE48" i="37" s="1"/>
  <c r="AU48" i="37"/>
  <c r="AB48" i="37"/>
  <c r="V33" i="37"/>
  <c r="AY33" i="37" s="1"/>
  <c r="S33" i="37"/>
  <c r="U33" i="37"/>
  <c r="P33" i="37"/>
  <c r="R33" i="37"/>
  <c r="AU33" i="37"/>
  <c r="AA33" i="37"/>
  <c r="AE33" i="37" a="1"/>
  <c r="AE33" i="37" s="1"/>
  <c r="W33" i="37"/>
  <c r="N42" i="37"/>
  <c r="M42" i="37"/>
  <c r="P107" i="37"/>
  <c r="W107" i="37"/>
  <c r="Q107" i="37"/>
  <c r="BA107" i="37" s="1"/>
  <c r="BB107" i="37" s="1"/>
  <c r="S107" i="37"/>
  <c r="AA107" i="37"/>
  <c r="U107" i="37"/>
  <c r="Z107" i="37"/>
  <c r="AZ107" i="37" s="1"/>
  <c r="L33" i="37"/>
  <c r="N33" i="37"/>
  <c r="M33" i="37"/>
  <c r="R120" i="37"/>
  <c r="Y103" i="37"/>
  <c r="S114" i="37"/>
  <c r="R107" i="37"/>
  <c r="S38" i="37"/>
  <c r="Y38" i="37"/>
  <c r="AB38" i="37"/>
  <c r="AU38" i="37"/>
  <c r="AA38" i="37"/>
  <c r="U38" i="37"/>
  <c r="AX90" i="37"/>
  <c r="F90" i="37"/>
  <c r="G90" i="37" s="1"/>
  <c r="AX59" i="37"/>
  <c r="F59" i="37"/>
  <c r="G59" i="37" s="1"/>
  <c r="AX51" i="37"/>
  <c r="AG51" i="37"/>
  <c r="AX35" i="37"/>
  <c r="F35" i="37"/>
  <c r="G35" i="37" s="1"/>
  <c r="AH35" i="37"/>
  <c r="N117" i="37"/>
  <c r="M117" i="37"/>
  <c r="L117" i="37"/>
  <c r="N102" i="37"/>
  <c r="M102" i="37"/>
  <c r="L102" i="37"/>
  <c r="N40" i="37"/>
  <c r="V40" i="37"/>
  <c r="AY40" i="37" s="1"/>
  <c r="L40" i="37"/>
  <c r="N32" i="37"/>
  <c r="P32" i="37"/>
  <c r="V32" i="37"/>
  <c r="AY32" i="37" s="1"/>
  <c r="L63" i="37"/>
  <c r="L29" i="37"/>
  <c r="N56" i="37"/>
  <c r="Q33" i="37"/>
  <c r="BA33" i="37" s="1"/>
  <c r="BB33" i="37" s="1"/>
  <c r="AS120" i="37"/>
  <c r="AF120" i="37" s="1"/>
  <c r="R6" i="37"/>
  <c r="R103" i="37"/>
  <c r="V112" i="37"/>
  <c r="AY112" i="37" s="1"/>
  <c r="S112" i="37"/>
  <c r="Q112" i="37"/>
  <c r="BA112" i="37" s="1"/>
  <c r="BB112" i="37" s="1"/>
  <c r="Z112" i="37"/>
  <c r="AZ112" i="37" s="1"/>
  <c r="AE112" i="37" a="1"/>
  <c r="AE112" i="37" s="1"/>
  <c r="U112" i="37"/>
  <c r="Q38" i="37"/>
  <c r="BA38" i="37" s="1"/>
  <c r="N70" i="37"/>
  <c r="M23" i="37"/>
  <c r="AG23" i="37" s="1"/>
  <c r="N23" i="37"/>
  <c r="L23" i="37"/>
  <c r="L90" i="37"/>
  <c r="N90" i="37"/>
  <c r="M90" i="37"/>
  <c r="N126" i="37"/>
  <c r="M126" i="37"/>
  <c r="N49" i="37"/>
  <c r="N94" i="37"/>
  <c r="Y43" i="37"/>
  <c r="AB33" i="37"/>
  <c r="AB6" i="37"/>
  <c r="N109" i="37"/>
  <c r="R38" i="37"/>
  <c r="N9" i="37"/>
  <c r="AS88" i="37"/>
  <c r="AF88" i="37" s="1"/>
  <c r="Y88" i="37"/>
  <c r="Z88" i="37"/>
  <c r="AZ88" i="37" s="1"/>
  <c r="U88" i="37"/>
  <c r="P88" i="37"/>
  <c r="AA88" i="37"/>
  <c r="F106" i="37"/>
  <c r="G106" i="37" s="1"/>
  <c r="N108" i="37"/>
  <c r="L108" i="37"/>
  <c r="Z115" i="37"/>
  <c r="AZ115" i="37" s="1"/>
  <c r="BB115" i="37" s="1"/>
  <c r="P115" i="37"/>
  <c r="S115" i="37"/>
  <c r="V115" i="37"/>
  <c r="AY115" i="37" s="1"/>
  <c r="U115" i="37"/>
  <c r="AB115" i="37"/>
  <c r="Y115" i="37"/>
  <c r="Q115" i="37"/>
  <c r="BA115" i="37" s="1"/>
  <c r="AX127" i="37"/>
  <c r="F127" i="37"/>
  <c r="G127" i="37" s="1"/>
  <c r="AE127" i="37" s="1" a="1"/>
  <c r="AE127" i="37" s="1"/>
  <c r="M45" i="37"/>
  <c r="L45" i="37"/>
  <c r="N37" i="37"/>
  <c r="AA37" i="37"/>
  <c r="Z37" i="37"/>
  <c r="AZ37" i="37" s="1"/>
  <c r="V37" i="37"/>
  <c r="AY37" i="37" s="1"/>
  <c r="BB37" i="37" s="1"/>
  <c r="M37" i="37"/>
  <c r="AG37" i="37" s="1"/>
  <c r="Z22" i="37"/>
  <c r="AZ22" i="37" s="1"/>
  <c r="BB22" i="37" s="1"/>
  <c r="N22" i="37"/>
  <c r="W22" i="37"/>
  <c r="V22" i="37"/>
  <c r="AY22" i="37" s="1"/>
  <c r="U22" i="37"/>
  <c r="N14" i="37"/>
  <c r="M14" i="37"/>
  <c r="P14" i="37"/>
  <c r="R14" i="37"/>
  <c r="Q14" i="37"/>
  <c r="BA14" i="37" s="1"/>
  <c r="BB14" i="37" s="1"/>
  <c r="AA120" i="37"/>
  <c r="Q120" i="37"/>
  <c r="BA120" i="37" s="1"/>
  <c r="W120" i="37"/>
  <c r="Z120" i="37"/>
  <c r="AZ120" i="37" s="1"/>
  <c r="V120" i="37"/>
  <c r="AY120" i="37" s="1"/>
  <c r="Y120" i="37"/>
  <c r="S120" i="37"/>
  <c r="N25" i="37"/>
  <c r="M25" i="37"/>
  <c r="AG25" i="37" s="1"/>
  <c r="Z25" i="37"/>
  <c r="AZ25" i="37" s="1"/>
  <c r="V25" i="37"/>
  <c r="AY25" i="37" s="1"/>
  <c r="AB25" i="37"/>
  <c r="W37" i="37"/>
  <c r="L94" i="37"/>
  <c r="L32" i="37"/>
  <c r="Y22" i="37"/>
  <c r="Y48" i="37"/>
  <c r="Y95" i="37"/>
  <c r="S52" i="37"/>
  <c r="V38" i="37"/>
  <c r="AY38" i="37" s="1"/>
  <c r="L25" i="37"/>
  <c r="L9" i="37"/>
  <c r="L11" i="37"/>
  <c r="M11" i="37"/>
  <c r="AU13" i="37"/>
  <c r="P13" i="37"/>
  <c r="AA13" i="37"/>
  <c r="Y13" i="37"/>
  <c r="Q13" i="37"/>
  <c r="BA13" i="37" s="1"/>
  <c r="BB13" i="37" s="1"/>
  <c r="R13" i="37"/>
  <c r="U13" i="37"/>
  <c r="R18" i="37"/>
  <c r="V18" i="37"/>
  <c r="AY18" i="37" s="1"/>
  <c r="AA18" i="37"/>
  <c r="U18" i="37"/>
  <c r="Z18" i="37"/>
  <c r="AZ18" i="37" s="1"/>
  <c r="P18" i="37"/>
  <c r="AB18" i="37"/>
  <c r="W18" i="37"/>
  <c r="Q55" i="37"/>
  <c r="BA55" i="37" s="1"/>
  <c r="U55" i="37"/>
  <c r="Z55" i="37"/>
  <c r="AZ55" i="37" s="1"/>
  <c r="AU55" i="37"/>
  <c r="Y55" i="37"/>
  <c r="AX63" i="37"/>
  <c r="F63" i="37"/>
  <c r="G63" i="37" s="1"/>
  <c r="AH63" i="37"/>
  <c r="AX55" i="37"/>
  <c r="AH55" i="37"/>
  <c r="AX15" i="37"/>
  <c r="F15" i="37"/>
  <c r="G15" i="37" s="1"/>
  <c r="U15" i="37" s="1"/>
  <c r="AX7" i="37"/>
  <c r="F7" i="37"/>
  <c r="G7" i="37" s="1"/>
  <c r="L121" i="37"/>
  <c r="N121" i="37"/>
  <c r="M98" i="37"/>
  <c r="L98" i="37"/>
  <c r="N82" i="37"/>
  <c r="M82" i="37"/>
  <c r="L66" i="37"/>
  <c r="N66" i="37"/>
  <c r="P6" i="37"/>
  <c r="W6" i="37"/>
  <c r="Y6" i="37"/>
  <c r="U6" i="37"/>
  <c r="S6" i="37"/>
  <c r="Z6" i="37"/>
  <c r="AZ6" i="37" s="1"/>
  <c r="M18" i="37"/>
  <c r="AG18" i="37" s="1"/>
  <c r="L18" i="37"/>
  <c r="N18" i="37"/>
  <c r="AG3" i="37"/>
  <c r="AB40" i="37"/>
  <c r="M32" i="37"/>
  <c r="W25" i="37"/>
  <c r="Z48" i="37"/>
  <c r="AZ48" i="37" s="1"/>
  <c r="Z95" i="37"/>
  <c r="AZ95" i="37" s="1"/>
  <c r="W115" i="37"/>
  <c r="M108" i="37"/>
  <c r="S83" i="37"/>
  <c r="W83" i="37"/>
  <c r="P83" i="37"/>
  <c r="AB83" i="37"/>
  <c r="U83" i="37"/>
  <c r="R83" i="37"/>
  <c r="Q83" i="37"/>
  <c r="BA83" i="37" s="1"/>
  <c r="Z83" i="37"/>
  <c r="AZ83" i="37" s="1"/>
  <c r="BB83" i="37" s="1"/>
  <c r="AS84" i="37"/>
  <c r="AF84" i="37" s="1"/>
  <c r="R84" i="37"/>
  <c r="P84" i="37"/>
  <c r="Z84" i="37"/>
  <c r="AZ84" i="37" s="1"/>
  <c r="V84" i="37"/>
  <c r="AY84" i="37" s="1"/>
  <c r="W84" i="37"/>
  <c r="Q84" i="37"/>
  <c r="BA84" i="37" s="1"/>
  <c r="AU52" i="37"/>
  <c r="AV94" i="37" s="1"/>
  <c r="L37" i="37"/>
  <c r="AB37" i="37"/>
  <c r="F11" i="37"/>
  <c r="G11" i="37" s="1"/>
  <c r="F19" i="37"/>
  <c r="G19" i="37" s="1"/>
  <c r="P38" i="37"/>
  <c r="M70" i="37"/>
  <c r="M84" i="37"/>
  <c r="N84" i="37"/>
  <c r="F102" i="37"/>
  <c r="G102" i="37" s="1"/>
  <c r="AX125" i="37"/>
  <c r="F125" i="37"/>
  <c r="G125" i="37" s="1"/>
  <c r="F119" i="37"/>
  <c r="G119" i="37" s="1"/>
  <c r="AA119" i="37" s="1"/>
  <c r="AG7" i="37"/>
  <c r="V51" i="36"/>
  <c r="AY51" i="36" s="1"/>
  <c r="Y51" i="36"/>
  <c r="AU51" i="36"/>
  <c r="AA51" i="36"/>
  <c r="AB51" i="36"/>
  <c r="AE51" i="36" a="1"/>
  <c r="AE51" i="36" s="1"/>
  <c r="U51" i="36"/>
  <c r="P51" i="36"/>
  <c r="W51" i="36"/>
  <c r="S51" i="36"/>
  <c r="Z24" i="36"/>
  <c r="AZ24" i="36" s="1"/>
  <c r="AA24" i="36"/>
  <c r="AB24" i="36"/>
  <c r="AE24" i="36" a="1"/>
  <c r="AE24" i="36" s="1"/>
  <c r="Q24" i="36"/>
  <c r="BA24" i="36" s="1"/>
  <c r="BB24" i="36" s="1"/>
  <c r="AU24" i="36"/>
  <c r="AV85" i="36" s="1"/>
  <c r="V67" i="36"/>
  <c r="AY67" i="36" s="1"/>
  <c r="U67" i="36"/>
  <c r="AE67" i="36" a="1"/>
  <c r="AE67" i="36" s="1"/>
  <c r="AA67" i="36"/>
  <c r="W67" i="36"/>
  <c r="AB67" i="36"/>
  <c r="R67" i="36"/>
  <c r="Y67" i="36"/>
  <c r="Z67" i="36"/>
  <c r="AZ67" i="36" s="1"/>
  <c r="P94" i="36"/>
  <c r="V94" i="36"/>
  <c r="AY94" i="36" s="1"/>
  <c r="AS94" i="36"/>
  <c r="AF94" i="36" s="1"/>
  <c r="R94" i="36"/>
  <c r="S94" i="36"/>
  <c r="N124" i="36"/>
  <c r="M124" i="36"/>
  <c r="L124" i="36"/>
  <c r="N92" i="36"/>
  <c r="L92" i="36"/>
  <c r="M92" i="36"/>
  <c r="N127" i="36"/>
  <c r="L127" i="36"/>
  <c r="L88" i="36"/>
  <c r="N88" i="36"/>
  <c r="N122" i="36"/>
  <c r="L25" i="36"/>
  <c r="AA80" i="36"/>
  <c r="U101" i="36"/>
  <c r="P101" i="36"/>
  <c r="M56" i="36"/>
  <c r="M6" i="36"/>
  <c r="N6" i="36"/>
  <c r="U33" i="36"/>
  <c r="R33" i="36"/>
  <c r="V33" i="36"/>
  <c r="AY33" i="36" s="1"/>
  <c r="AB33" i="36"/>
  <c r="P33" i="36"/>
  <c r="M85" i="36"/>
  <c r="L85" i="36"/>
  <c r="AX108" i="36"/>
  <c r="F108" i="36"/>
  <c r="G108" i="36" s="1"/>
  <c r="AX84" i="36"/>
  <c r="F84" i="36"/>
  <c r="G84" i="36" s="1"/>
  <c r="AX68" i="36"/>
  <c r="F68" i="36"/>
  <c r="G68" i="36" s="1"/>
  <c r="AX37" i="36"/>
  <c r="AH37" i="36"/>
  <c r="AX13" i="36"/>
  <c r="AH13" i="36"/>
  <c r="AX6" i="36"/>
  <c r="F6" i="36"/>
  <c r="G6" i="36" s="1"/>
  <c r="Q6" i="36" s="1"/>
  <c r="BA6" i="36" s="1"/>
  <c r="N39" i="36"/>
  <c r="S39" i="36"/>
  <c r="M39" i="36"/>
  <c r="L31" i="36"/>
  <c r="M31" i="36"/>
  <c r="AG31" i="36" s="1"/>
  <c r="N31" i="36"/>
  <c r="N8" i="36"/>
  <c r="M8" i="36"/>
  <c r="N77" i="36"/>
  <c r="M77" i="36"/>
  <c r="AB16" i="36"/>
  <c r="L48" i="36"/>
  <c r="M48" i="36"/>
  <c r="AG48" i="36" s="1"/>
  <c r="L77" i="36"/>
  <c r="AB94" i="36"/>
  <c r="AA17" i="36"/>
  <c r="AB80" i="36"/>
  <c r="V120" i="36"/>
  <c r="AY120" i="36" s="1"/>
  <c r="AB120" i="36"/>
  <c r="P120" i="36"/>
  <c r="U120" i="36"/>
  <c r="P81" i="36"/>
  <c r="S81" i="36"/>
  <c r="AS81" i="36"/>
  <c r="AF81" i="36" s="1"/>
  <c r="Q81" i="36"/>
  <c r="BA81" i="36" s="1"/>
  <c r="L56" i="36"/>
  <c r="AH6" i="36"/>
  <c r="N30" i="36"/>
  <c r="M30" i="36"/>
  <c r="AG30" i="36" s="1"/>
  <c r="AH52" i="36"/>
  <c r="N117" i="36"/>
  <c r="M117" i="36"/>
  <c r="L117" i="36"/>
  <c r="M86" i="36"/>
  <c r="N86" i="36"/>
  <c r="L86" i="36"/>
  <c r="N62" i="36"/>
  <c r="M62" i="36"/>
  <c r="AG62" i="36" s="1"/>
  <c r="M54" i="36"/>
  <c r="V54" i="36"/>
  <c r="AY54" i="36" s="1"/>
  <c r="Q54" i="36"/>
  <c r="BA54" i="36" s="1"/>
  <c r="BB54" i="36" s="1"/>
  <c r="N54" i="36"/>
  <c r="P54" i="36"/>
  <c r="S54" i="36"/>
  <c r="L38" i="36"/>
  <c r="N38" i="36"/>
  <c r="M38" i="36"/>
  <c r="N22" i="36"/>
  <c r="L22" i="36"/>
  <c r="V22" i="36"/>
  <c r="AY22" i="36" s="1"/>
  <c r="S22" i="36"/>
  <c r="M22" i="36"/>
  <c r="R22" i="36"/>
  <c r="M7" i="36"/>
  <c r="L7" i="36"/>
  <c r="N7" i="36"/>
  <c r="V7" i="36"/>
  <c r="AY7" i="36" s="1"/>
  <c r="U94" i="36"/>
  <c r="U30" i="36"/>
  <c r="W30" i="36"/>
  <c r="AB30" i="36"/>
  <c r="AA30" i="36"/>
  <c r="S30" i="36"/>
  <c r="L122" i="36"/>
  <c r="Q94" i="36"/>
  <c r="BA94" i="36" s="1"/>
  <c r="M25" i="36"/>
  <c r="Q39" i="36"/>
  <c r="BA39" i="36" s="1"/>
  <c r="BB39" i="36" s="1"/>
  <c r="M127" i="36"/>
  <c r="AA94" i="36"/>
  <c r="W94" i="36"/>
  <c r="N85" i="36"/>
  <c r="S103" i="36"/>
  <c r="AA103" i="36"/>
  <c r="W103" i="36"/>
  <c r="Z103" i="36"/>
  <c r="AZ103" i="36" s="1"/>
  <c r="AB103" i="36"/>
  <c r="Z30" i="36"/>
  <c r="AZ30" i="36" s="1"/>
  <c r="BB30" i="36" s="1"/>
  <c r="Q5" i="36"/>
  <c r="BA5" i="36" s="1"/>
  <c r="BB5" i="36" s="1"/>
  <c r="S5" i="36"/>
  <c r="AA5" i="36"/>
  <c r="Y5" i="36"/>
  <c r="AU5" i="36"/>
  <c r="AV97" i="36" s="1"/>
  <c r="R5" i="36"/>
  <c r="V30" i="36"/>
  <c r="AY30" i="36" s="1"/>
  <c r="W17" i="36"/>
  <c r="AB25" i="36"/>
  <c r="Z25" i="36"/>
  <c r="AZ25" i="36" s="1"/>
  <c r="Y25" i="36"/>
  <c r="M40" i="36"/>
  <c r="V40" i="36"/>
  <c r="AY40" i="36" s="1"/>
  <c r="L40" i="36"/>
  <c r="P40" i="36"/>
  <c r="U102" i="36"/>
  <c r="Z102" i="36"/>
  <c r="AZ102" i="36" s="1"/>
  <c r="R102" i="36"/>
  <c r="P102" i="36"/>
  <c r="Q102" i="36"/>
  <c r="BA102" i="36" s="1"/>
  <c r="BB102" i="36" s="1"/>
  <c r="W102" i="36"/>
  <c r="AA102" i="36"/>
  <c r="S102" i="36"/>
  <c r="M109" i="36"/>
  <c r="L109" i="36"/>
  <c r="AX2" i="36"/>
  <c r="F2" i="36"/>
  <c r="G2" i="36" s="1"/>
  <c r="AX114" i="36"/>
  <c r="F114" i="36"/>
  <c r="G114" i="36" s="1"/>
  <c r="AX82" i="36"/>
  <c r="F82" i="36"/>
  <c r="G82" i="36" s="1"/>
  <c r="AX35" i="36"/>
  <c r="F35" i="36"/>
  <c r="G35" i="36" s="1"/>
  <c r="S35" i="36" s="1"/>
  <c r="AH35" i="36"/>
  <c r="AX19" i="36"/>
  <c r="AH19" i="36"/>
  <c r="F19" i="36"/>
  <c r="G19" i="36" s="1"/>
  <c r="AX4" i="36"/>
  <c r="AH4" i="36"/>
  <c r="F4" i="36"/>
  <c r="G4" i="36" s="1"/>
  <c r="N116" i="36"/>
  <c r="M116" i="36"/>
  <c r="L116" i="36"/>
  <c r="Q116" i="36"/>
  <c r="BA116" i="36" s="1"/>
  <c r="BB116" i="36" s="1"/>
  <c r="M108" i="36"/>
  <c r="L108" i="36"/>
  <c r="N108" i="36"/>
  <c r="L101" i="36"/>
  <c r="N101" i="36"/>
  <c r="M93" i="36"/>
  <c r="L93" i="36"/>
  <c r="N93" i="36"/>
  <c r="N69" i="36"/>
  <c r="M69" i="36"/>
  <c r="V45" i="36"/>
  <c r="AY45" i="36" s="1"/>
  <c r="BB45" i="36" s="1"/>
  <c r="AA45" i="36"/>
  <c r="U45" i="36"/>
  <c r="N45" i="36"/>
  <c r="Y45" i="36"/>
  <c r="L45" i="36"/>
  <c r="AB45" i="36"/>
  <c r="S50" i="36"/>
  <c r="Q50" i="36"/>
  <c r="BA50" i="36" s="1"/>
  <c r="P50" i="36"/>
  <c r="Y50" i="36"/>
  <c r="W50" i="36"/>
  <c r="R50" i="36"/>
  <c r="N16" i="36"/>
  <c r="M16" i="36"/>
  <c r="AG16" i="36" s="1"/>
  <c r="L16" i="36"/>
  <c r="N33" i="36"/>
  <c r="L33" i="36"/>
  <c r="N80" i="36"/>
  <c r="L80" i="36"/>
  <c r="F13" i="36"/>
  <c r="G13" i="36" s="1"/>
  <c r="L17" i="36"/>
  <c r="Y96" i="36"/>
  <c r="Q119" i="36"/>
  <c r="BA119" i="36" s="1"/>
  <c r="BB119" i="36" s="1"/>
  <c r="Z50" i="36"/>
  <c r="AZ50" i="36" s="1"/>
  <c r="Z94" i="36"/>
  <c r="AZ94" i="36" s="1"/>
  <c r="BB94" i="36" s="1"/>
  <c r="W33" i="36"/>
  <c r="Y33" i="36"/>
  <c r="V16" i="36"/>
  <c r="AY16" i="36" s="1"/>
  <c r="F37" i="36"/>
  <c r="G37" i="36" s="1"/>
  <c r="Z59" i="36"/>
  <c r="AZ59" i="36" s="1"/>
  <c r="U59" i="36"/>
  <c r="AA59" i="36"/>
  <c r="W59" i="36"/>
  <c r="AB59" i="36"/>
  <c r="R59" i="36"/>
  <c r="AX129" i="36"/>
  <c r="F129" i="36"/>
  <c r="G129" i="36" s="1"/>
  <c r="AX65" i="36"/>
  <c r="F65" i="36"/>
  <c r="G65" i="36" s="1"/>
  <c r="U65" i="36" s="1"/>
  <c r="AH65" i="36"/>
  <c r="AG65" i="36"/>
  <c r="AX57" i="36"/>
  <c r="AH57" i="36"/>
  <c r="F57" i="36"/>
  <c r="G57" i="36" s="1"/>
  <c r="AX49" i="36"/>
  <c r="F49" i="36"/>
  <c r="G49" i="36" s="1"/>
  <c r="AH49" i="36"/>
  <c r="AB18" i="36"/>
  <c r="AA18" i="36"/>
  <c r="V18" i="36"/>
  <c r="AY18" i="36" s="1"/>
  <c r="Z18" i="36"/>
  <c r="AZ18" i="36" s="1"/>
  <c r="P18" i="36"/>
  <c r="S18" i="36"/>
  <c r="Y3" i="36"/>
  <c r="AA3" i="36"/>
  <c r="AU3" i="36"/>
  <c r="M10" i="36"/>
  <c r="AG10" i="36" s="1"/>
  <c r="L10" i="36"/>
  <c r="AG60" i="36"/>
  <c r="R119" i="36"/>
  <c r="U50" i="36"/>
  <c r="M119" i="36"/>
  <c r="M87" i="36"/>
  <c r="Z33" i="36"/>
  <c r="AZ33" i="36" s="1"/>
  <c r="BB33" i="36" s="1"/>
  <c r="S33" i="36"/>
  <c r="W16" i="36"/>
  <c r="AH21" i="36"/>
  <c r="AX128" i="36"/>
  <c r="F128" i="36"/>
  <c r="G128" i="36" s="1"/>
  <c r="L2" i="36"/>
  <c r="M2" i="36"/>
  <c r="U14" i="36"/>
  <c r="W14" i="36"/>
  <c r="L94" i="36"/>
  <c r="N94" i="36"/>
  <c r="V119" i="36"/>
  <c r="AY119" i="36" s="1"/>
  <c r="S119" i="36"/>
  <c r="L119" i="36"/>
  <c r="P119" i="36"/>
  <c r="M64" i="36"/>
  <c r="AG64" i="36" s="1"/>
  <c r="N64" i="36"/>
  <c r="N106" i="36"/>
  <c r="V39" i="36"/>
  <c r="AY39" i="36" s="1"/>
  <c r="R101" i="36"/>
  <c r="AB50" i="36"/>
  <c r="M88" i="36"/>
  <c r="F52" i="36"/>
  <c r="G52" i="36" s="1"/>
  <c r="P52" i="36" s="1"/>
  <c r="V53" i="36"/>
  <c r="AY53" i="36" s="1"/>
  <c r="W53" i="36"/>
  <c r="AB53" i="36"/>
  <c r="S53" i="36"/>
  <c r="R53" i="36"/>
  <c r="U53" i="36"/>
  <c r="Q53" i="36"/>
  <c r="BA53" i="36" s="1"/>
  <c r="BB53" i="36" s="1"/>
  <c r="Y53" i="36"/>
  <c r="AA53" i="36"/>
  <c r="AU30" i="36"/>
  <c r="Y30" i="36"/>
  <c r="N10" i="36"/>
  <c r="N48" i="36"/>
  <c r="Z16" i="36"/>
  <c r="AZ16" i="36" s="1"/>
  <c r="P16" i="36"/>
  <c r="Y16" i="36"/>
  <c r="AU16" i="36"/>
  <c r="AA16" i="36"/>
  <c r="S16" i="36"/>
  <c r="N18" i="36"/>
  <c r="L18" i="36"/>
  <c r="W117" i="36"/>
  <c r="AE117" i="36" a="1"/>
  <c r="AE117" i="36" s="1"/>
  <c r="V117" i="36"/>
  <c r="AY117" i="36" s="1"/>
  <c r="AA117" i="36"/>
  <c r="U117" i="36"/>
  <c r="P117" i="36"/>
  <c r="N82" i="36"/>
  <c r="M82" i="36"/>
  <c r="L82" i="36"/>
  <c r="L58" i="36"/>
  <c r="M58" i="36"/>
  <c r="AG58" i="36" s="1"/>
  <c r="L50" i="36"/>
  <c r="N50" i="36"/>
  <c r="M50" i="36"/>
  <c r="U93" i="36"/>
  <c r="AH25" i="36"/>
  <c r="AH33" i="36"/>
  <c r="F62" i="36"/>
  <c r="G62" i="36" s="1"/>
  <c r="F64" i="36"/>
  <c r="G64" i="36" s="1"/>
  <c r="AE64" i="36" s="1" a="1"/>
  <c r="AE64" i="36" s="1"/>
  <c r="AD64" i="36" s="1"/>
  <c r="AC64" i="36" s="1"/>
  <c r="AH17" i="36"/>
  <c r="F110" i="36"/>
  <c r="G110" i="36" s="1"/>
  <c r="M92" i="35"/>
  <c r="L92" i="35"/>
  <c r="N92" i="35"/>
  <c r="N30" i="35"/>
  <c r="L30" i="35"/>
  <c r="M30" i="35"/>
  <c r="M6" i="35"/>
  <c r="AG6" i="35" s="1"/>
  <c r="N6" i="35"/>
  <c r="L6" i="35"/>
  <c r="N107" i="35"/>
  <c r="M107" i="35"/>
  <c r="L107" i="35"/>
  <c r="P59" i="35"/>
  <c r="M59" i="35"/>
  <c r="N59" i="35"/>
  <c r="L59" i="35"/>
  <c r="S59" i="35"/>
  <c r="Q59" i="35"/>
  <c r="BA59" i="35" s="1"/>
  <c r="BB59" i="35" s="1"/>
  <c r="R59" i="35"/>
  <c r="N60" i="35"/>
  <c r="L60" i="35"/>
  <c r="M60" i="35"/>
  <c r="N22" i="35"/>
  <c r="M22" i="35"/>
  <c r="AG22" i="35" s="1"/>
  <c r="U22" i="35"/>
  <c r="AA22" i="35"/>
  <c r="Y22" i="35"/>
  <c r="V22" i="35"/>
  <c r="AY22" i="35" s="1"/>
  <c r="AB22" i="35"/>
  <c r="L22" i="35"/>
  <c r="L97" i="35"/>
  <c r="M97" i="35"/>
  <c r="N97" i="35"/>
  <c r="R21" i="35"/>
  <c r="Z21" i="35"/>
  <c r="AZ21" i="35" s="1"/>
  <c r="AB21" i="35"/>
  <c r="P21" i="35"/>
  <c r="V21" i="35"/>
  <c r="AY21" i="35" s="1"/>
  <c r="Q21" i="35"/>
  <c r="BA21" i="35" s="1"/>
  <c r="AA21" i="35"/>
  <c r="W21" i="35"/>
  <c r="AU21" i="35"/>
  <c r="U21" i="35"/>
  <c r="Y21" i="35"/>
  <c r="S21" i="35"/>
  <c r="N112" i="35"/>
  <c r="M112" i="35"/>
  <c r="L112" i="35"/>
  <c r="AE27" i="35" a="1"/>
  <c r="AE27" i="35" s="1"/>
  <c r="V27" i="35"/>
  <c r="AY27" i="35" s="1"/>
  <c r="AA27" i="35"/>
  <c r="P27" i="35"/>
  <c r="W27" i="35"/>
  <c r="Q27" i="35"/>
  <c r="BA27" i="35" s="1"/>
  <c r="U27" i="35"/>
  <c r="AB27" i="35"/>
  <c r="AU27" i="35"/>
  <c r="R27" i="35"/>
  <c r="Y27" i="35"/>
  <c r="S27" i="35"/>
  <c r="AE10" i="35" a="1"/>
  <c r="AE10" i="35" s="1"/>
  <c r="AU10" i="35"/>
  <c r="AA10" i="35"/>
  <c r="P10" i="35"/>
  <c r="Q10" i="35"/>
  <c r="BA10" i="35" s="1"/>
  <c r="BB10" i="35" s="1"/>
  <c r="Z10" i="35"/>
  <c r="AZ10" i="35" s="1"/>
  <c r="Y10" i="35"/>
  <c r="S10" i="35"/>
  <c r="W10" i="35"/>
  <c r="R10" i="35"/>
  <c r="U10" i="35"/>
  <c r="V10" i="35"/>
  <c r="AY10" i="35" s="1"/>
  <c r="AB10" i="35"/>
  <c r="Q5" i="35"/>
  <c r="BA5" i="35" s="1"/>
  <c r="AU5" i="35"/>
  <c r="Z5" i="35"/>
  <c r="AZ5" i="35" s="1"/>
  <c r="AA5" i="35"/>
  <c r="W5" i="35"/>
  <c r="S5" i="35"/>
  <c r="AB5" i="35"/>
  <c r="U5" i="35"/>
  <c r="Y5" i="35"/>
  <c r="V5" i="35"/>
  <c r="AY5" i="35" s="1"/>
  <c r="R5" i="35"/>
  <c r="P5" i="35"/>
  <c r="Y48" i="35"/>
  <c r="AU48" i="35"/>
  <c r="V48" i="35"/>
  <c r="AY48" i="35" s="1"/>
  <c r="M84" i="35"/>
  <c r="L84" i="35"/>
  <c r="R57" i="35"/>
  <c r="AB57" i="35"/>
  <c r="AH9" i="35"/>
  <c r="S46" i="35"/>
  <c r="AB15" i="35"/>
  <c r="N121" i="35"/>
  <c r="U114" i="35"/>
  <c r="N114" i="35"/>
  <c r="M46" i="35"/>
  <c r="AE48" i="35" a="1"/>
  <c r="AE48" i="35" s="1"/>
  <c r="AU32" i="35"/>
  <c r="Y32" i="35"/>
  <c r="S32" i="35"/>
  <c r="AB32" i="35"/>
  <c r="AA32" i="35"/>
  <c r="M53" i="35"/>
  <c r="AG53" i="35" s="1"/>
  <c r="M48" i="35"/>
  <c r="L48" i="35"/>
  <c r="AU50" i="35"/>
  <c r="AB50" i="35"/>
  <c r="Z50" i="35"/>
  <c r="AZ50" i="35" s="1"/>
  <c r="Q50" i="35"/>
  <c r="BA50" i="35" s="1"/>
  <c r="AX29" i="35"/>
  <c r="F29" i="35"/>
  <c r="G29" i="35" s="1"/>
  <c r="AX8" i="35"/>
  <c r="F8" i="35"/>
  <c r="G8" i="35" s="1"/>
  <c r="V8" i="35" s="1"/>
  <c r="AY8" i="35" s="1"/>
  <c r="M128" i="35"/>
  <c r="L128" i="35"/>
  <c r="N75" i="35"/>
  <c r="M75" i="35"/>
  <c r="L29" i="35"/>
  <c r="M29" i="35"/>
  <c r="N21" i="35"/>
  <c r="M21" i="35"/>
  <c r="AG21" i="35" s="1"/>
  <c r="L5" i="35"/>
  <c r="M5" i="35"/>
  <c r="AG5" i="35" s="1"/>
  <c r="Y57" i="35"/>
  <c r="AU57" i="35"/>
  <c r="AH21" i="35"/>
  <c r="P64" i="35"/>
  <c r="U64" i="35"/>
  <c r="P89" i="35"/>
  <c r="AB89" i="35"/>
  <c r="AE111" i="35" a="1"/>
  <c r="AE111" i="35" s="1"/>
  <c r="Q76" i="35"/>
  <c r="BA76" i="35" s="1"/>
  <c r="BB76" i="35" s="1"/>
  <c r="AA94" i="35"/>
  <c r="AB94" i="35"/>
  <c r="R32" i="35"/>
  <c r="W73" i="35"/>
  <c r="S94" i="35"/>
  <c r="M89" i="35"/>
  <c r="N65" i="35"/>
  <c r="Z48" i="35"/>
  <c r="AZ48" i="35" s="1"/>
  <c r="L44" i="35"/>
  <c r="N11" i="35"/>
  <c r="N3" i="35"/>
  <c r="V2" i="35"/>
  <c r="AY2" i="35" s="1"/>
  <c r="Q2" i="35"/>
  <c r="BA2" i="35" s="1"/>
  <c r="Q22" i="35"/>
  <c r="BA22" i="35" s="1"/>
  <c r="Z22" i="35"/>
  <c r="AZ22" i="35" s="1"/>
  <c r="BB22" i="35" s="1"/>
  <c r="W22" i="35"/>
  <c r="P22" i="35"/>
  <c r="AS71" i="35"/>
  <c r="AF71" i="35" s="1"/>
  <c r="V71" i="35"/>
  <c r="AY71" i="35" s="1"/>
  <c r="R71" i="35"/>
  <c r="Q71" i="35"/>
  <c r="BA71" i="35" s="1"/>
  <c r="AH49" i="35"/>
  <c r="AX36" i="35"/>
  <c r="F36" i="35"/>
  <c r="G36" i="35" s="1"/>
  <c r="AX28" i="35"/>
  <c r="AH28" i="35"/>
  <c r="AH14" i="35"/>
  <c r="L127" i="35"/>
  <c r="M127" i="35"/>
  <c r="M20" i="35"/>
  <c r="L20" i="35"/>
  <c r="S57" i="35"/>
  <c r="V57" i="35"/>
  <c r="AY57" i="35" s="1"/>
  <c r="P94" i="35"/>
  <c r="Z94" i="35"/>
  <c r="AZ94" i="35" s="1"/>
  <c r="AE15" i="35" a="1"/>
  <c r="AE15" i="35" s="1"/>
  <c r="R50" i="35"/>
  <c r="W32" i="35"/>
  <c r="W53" i="35"/>
  <c r="P48" i="35"/>
  <c r="N5" i="35"/>
  <c r="N84" i="35"/>
  <c r="Z35" i="35"/>
  <c r="AZ35" i="35" s="1"/>
  <c r="Y35" i="35"/>
  <c r="P35" i="35"/>
  <c r="W35" i="35"/>
  <c r="M39" i="35"/>
  <c r="AG39" i="35" s="1"/>
  <c r="N39" i="35"/>
  <c r="L39" i="35"/>
  <c r="AX128" i="35"/>
  <c r="F128" i="35"/>
  <c r="G128" i="35" s="1"/>
  <c r="Y128" i="35" s="1"/>
  <c r="AX112" i="35"/>
  <c r="F112" i="35"/>
  <c r="G112" i="35" s="1"/>
  <c r="Y112" i="35" s="1"/>
  <c r="AX56" i="35"/>
  <c r="F56" i="35"/>
  <c r="G56" i="35" s="1"/>
  <c r="AX43" i="35"/>
  <c r="F43" i="35"/>
  <c r="G43" i="35" s="1"/>
  <c r="N126" i="35"/>
  <c r="M126" i="35"/>
  <c r="M81" i="35"/>
  <c r="N81" i="35"/>
  <c r="L81" i="35"/>
  <c r="M27" i="35"/>
  <c r="N27" i="35"/>
  <c r="Z57" i="35"/>
  <c r="AZ57" i="35" s="1"/>
  <c r="AH8" i="35"/>
  <c r="AA64" i="35"/>
  <c r="AA89" i="35"/>
  <c r="Q89" i="35"/>
  <c r="BA89" i="35" s="1"/>
  <c r="S111" i="35"/>
  <c r="R111" i="35"/>
  <c r="Q94" i="35"/>
  <c r="BA94" i="35" s="1"/>
  <c r="BB94" i="35" s="1"/>
  <c r="S50" i="35"/>
  <c r="P32" i="35"/>
  <c r="V114" i="35"/>
  <c r="AY114" i="35" s="1"/>
  <c r="F88" i="35"/>
  <c r="G88" i="35" s="1"/>
  <c r="Q88" i="35" s="1"/>
  <c r="BA88" i="35" s="1"/>
  <c r="AA48" i="35"/>
  <c r="U20" i="35"/>
  <c r="P20" i="35"/>
  <c r="AB35" i="35"/>
  <c r="L19" i="35"/>
  <c r="F14" i="35"/>
  <c r="G14" i="35" s="1"/>
  <c r="Q14" i="35" s="1"/>
  <c r="BA14" i="35" s="1"/>
  <c r="BB14" i="35" s="1"/>
  <c r="AB114" i="35"/>
  <c r="L21" i="35"/>
  <c r="AU13" i="35"/>
  <c r="AV82" i="35" s="1"/>
  <c r="AE13" i="35" a="1"/>
  <c r="AE13" i="35" s="1"/>
  <c r="Z13" i="35"/>
  <c r="AZ13" i="35" s="1"/>
  <c r="M35" i="35"/>
  <c r="AG35" i="35" s="1"/>
  <c r="L35" i="35"/>
  <c r="AB42" i="35"/>
  <c r="AU42" i="35"/>
  <c r="Z42" i="35"/>
  <c r="AZ42" i="35" s="1"/>
  <c r="AE42" i="35" a="1"/>
  <c r="AE42" i="35" s="1"/>
  <c r="U62" i="35"/>
  <c r="P62" i="35"/>
  <c r="R62" i="35"/>
  <c r="AE62" i="35" a="1"/>
  <c r="AE62" i="35" s="1"/>
  <c r="N67" i="35"/>
  <c r="N125" i="35"/>
  <c r="M125" i="35"/>
  <c r="L125" i="35"/>
  <c r="AX79" i="35"/>
  <c r="F79" i="35"/>
  <c r="G79" i="35" s="1"/>
  <c r="AX26" i="35"/>
  <c r="F26" i="35"/>
  <c r="G26" i="35" s="1"/>
  <c r="AX19" i="35"/>
  <c r="F19" i="35"/>
  <c r="G19" i="35" s="1"/>
  <c r="N80" i="35"/>
  <c r="M80" i="35"/>
  <c r="L80" i="35"/>
  <c r="N49" i="35"/>
  <c r="L49" i="35"/>
  <c r="AA15" i="35"/>
  <c r="Y15" i="35"/>
  <c r="W15" i="35"/>
  <c r="L68" i="35"/>
  <c r="N68" i="35"/>
  <c r="W57" i="35"/>
  <c r="AH15" i="35"/>
  <c r="Z64" i="35"/>
  <c r="AZ64" i="35" s="1"/>
  <c r="U89" i="35"/>
  <c r="W111" i="35"/>
  <c r="Q111" i="35"/>
  <c r="BA111" i="35" s="1"/>
  <c r="BB111" i="35" s="1"/>
  <c r="R76" i="35"/>
  <c r="AE94" i="35" a="1"/>
  <c r="AE94" i="35" s="1"/>
  <c r="V15" i="35"/>
  <c r="AY15" i="35" s="1"/>
  <c r="U50" i="35"/>
  <c r="Z32" i="35"/>
  <c r="AZ32" i="35" s="1"/>
  <c r="M121" i="35"/>
  <c r="L106" i="35"/>
  <c r="L65" i="35"/>
  <c r="N48" i="35"/>
  <c r="Y53" i="35"/>
  <c r="F49" i="35"/>
  <c r="G49" i="35" s="1"/>
  <c r="M45" i="35"/>
  <c r="Q48" i="35"/>
  <c r="BA48" i="35" s="1"/>
  <c r="W48" i="35"/>
  <c r="AE28" i="35" a="1"/>
  <c r="AE28" i="35" s="1"/>
  <c r="U28" i="35"/>
  <c r="AU28" i="35"/>
  <c r="AV24" i="35" s="1"/>
  <c r="S35" i="35"/>
  <c r="S11" i="35"/>
  <c r="Q11" i="35"/>
  <c r="BA11" i="35" s="1"/>
  <c r="Y11" i="35"/>
  <c r="V55" i="35"/>
  <c r="AY55" i="35" s="1"/>
  <c r="BB55" i="35" s="1"/>
  <c r="P55" i="35"/>
  <c r="W55" i="35"/>
  <c r="Z55" i="35"/>
  <c r="AZ55" i="35" s="1"/>
  <c r="S55" i="35"/>
  <c r="Y55" i="35"/>
  <c r="L64" i="35"/>
  <c r="AE92" i="35" a="1"/>
  <c r="AE92" i="35" s="1"/>
  <c r="Y92" i="35"/>
  <c r="P92" i="35"/>
  <c r="F96" i="35"/>
  <c r="G96" i="35" s="1"/>
  <c r="Y96" i="35" s="1"/>
  <c r="AX86" i="35"/>
  <c r="F86" i="35"/>
  <c r="G86" i="35" s="1"/>
  <c r="AX78" i="35"/>
  <c r="F78" i="35"/>
  <c r="G78" i="35" s="1"/>
  <c r="AX41" i="35"/>
  <c r="F41" i="35"/>
  <c r="G41" i="35" s="1"/>
  <c r="R18" i="35"/>
  <c r="AU18" i="35"/>
  <c r="AV53" i="35" s="1"/>
  <c r="S12" i="35"/>
  <c r="Q12" i="35"/>
  <c r="BA12" i="35" s="1"/>
  <c r="R12" i="35"/>
  <c r="AA12" i="35"/>
  <c r="Y12" i="35"/>
  <c r="N51" i="35"/>
  <c r="L51" i="35"/>
  <c r="L37" i="35"/>
  <c r="M37" i="35"/>
  <c r="AG37" i="35" s="1"/>
  <c r="P57" i="35"/>
  <c r="N76" i="35"/>
  <c r="S64" i="35"/>
  <c r="S89" i="35"/>
  <c r="U111" i="35"/>
  <c r="AA111" i="35"/>
  <c r="U94" i="35"/>
  <c r="AU15" i="35"/>
  <c r="R83" i="35"/>
  <c r="V50" i="35"/>
  <c r="AY50" i="35" s="1"/>
  <c r="Q32" i="35"/>
  <c r="BA32" i="35" s="1"/>
  <c r="BB32" i="35" s="1"/>
  <c r="N128" i="35"/>
  <c r="AA114" i="35"/>
  <c r="F44" i="35"/>
  <c r="G44" i="35" s="1"/>
  <c r="U44" i="35" s="1"/>
  <c r="Z53" i="35"/>
  <c r="AZ53" i="35" s="1"/>
  <c r="R48" i="35"/>
  <c r="L45" i="35"/>
  <c r="AB48" i="35"/>
  <c r="L36" i="35"/>
  <c r="U35" i="35"/>
  <c r="N29" i="35"/>
  <c r="L27" i="35"/>
  <c r="AG8" i="35"/>
  <c r="L11" i="35"/>
  <c r="AH64" i="35"/>
  <c r="Q70" i="35"/>
  <c r="BA70" i="35" s="1"/>
  <c r="R70" i="35"/>
  <c r="M94" i="35"/>
  <c r="L94" i="35"/>
  <c r="Z114" i="35"/>
  <c r="AZ114" i="35" s="1"/>
  <c r="BB114" i="35" s="1"/>
  <c r="P114" i="35"/>
  <c r="Y114" i="35"/>
  <c r="AX93" i="35"/>
  <c r="F93" i="35"/>
  <c r="G93" i="35" s="1"/>
  <c r="AX77" i="35"/>
  <c r="F77" i="35"/>
  <c r="G77" i="35" s="1"/>
  <c r="R53" i="35"/>
  <c r="U53" i="35"/>
  <c r="AU53" i="35"/>
  <c r="AB53" i="35"/>
  <c r="N46" i="35"/>
  <c r="L46" i="35"/>
  <c r="AH44" i="35"/>
  <c r="L76" i="35"/>
  <c r="Y64" i="35"/>
  <c r="AU64" i="35"/>
  <c r="AV63" i="35" s="1"/>
  <c r="V89" i="35"/>
  <c r="AY89" i="35" s="1"/>
  <c r="Y111" i="35"/>
  <c r="Q15" i="35"/>
  <c r="BA15" i="35" s="1"/>
  <c r="Y50" i="35"/>
  <c r="U32" i="35"/>
  <c r="F120" i="35"/>
  <c r="G120" i="35" s="1"/>
  <c r="L91" i="35"/>
  <c r="L52" i="35"/>
  <c r="S48" i="35"/>
  <c r="V35" i="35"/>
  <c r="AY35" i="35" s="1"/>
  <c r="R11" i="35"/>
  <c r="Q46" i="35"/>
  <c r="BA46" i="35" s="1"/>
  <c r="R46" i="35"/>
  <c r="AA46" i="35"/>
  <c r="P46" i="35"/>
  <c r="N103" i="35"/>
  <c r="M103" i="35"/>
  <c r="L103" i="35"/>
  <c r="AG54" i="35"/>
  <c r="F124" i="35"/>
  <c r="G124" i="35" s="1"/>
  <c r="AH10" i="35"/>
  <c r="Q16" i="35"/>
  <c r="BA16" i="35" s="1"/>
  <c r="Z29" i="34"/>
  <c r="AZ29" i="34" s="1"/>
  <c r="AU29" i="34"/>
  <c r="Y29" i="34"/>
  <c r="S29" i="34"/>
  <c r="W29" i="34"/>
  <c r="AB29" i="34"/>
  <c r="U29" i="34"/>
  <c r="R29" i="34"/>
  <c r="V29" i="34"/>
  <c r="AY29" i="34" s="1"/>
  <c r="Q29" i="34"/>
  <c r="BA29" i="34" s="1"/>
  <c r="P29" i="34"/>
  <c r="AA29" i="34"/>
  <c r="L3" i="34"/>
  <c r="M3" i="34"/>
  <c r="V3" i="34"/>
  <c r="AY3" i="34" s="1"/>
  <c r="Q3" i="34"/>
  <c r="BA3" i="34" s="1"/>
  <c r="BB3" i="34" s="1"/>
  <c r="R3" i="34"/>
  <c r="N3" i="34"/>
  <c r="P3" i="34"/>
  <c r="Y126" i="34"/>
  <c r="Q126" i="34"/>
  <c r="BA126" i="34" s="1"/>
  <c r="S126" i="34"/>
  <c r="U126" i="34"/>
  <c r="W126" i="34"/>
  <c r="AA126" i="34"/>
  <c r="Z126" i="34"/>
  <c r="AZ126" i="34" s="1"/>
  <c r="V126" i="34"/>
  <c r="AY126" i="34" s="1"/>
  <c r="AS126" i="34"/>
  <c r="AF126" i="34" s="1"/>
  <c r="AB126" i="34"/>
  <c r="R126" i="34"/>
  <c r="P126" i="34"/>
  <c r="N119" i="34"/>
  <c r="M119" i="34"/>
  <c r="L119" i="34"/>
  <c r="S72" i="34"/>
  <c r="N72" i="34"/>
  <c r="R72" i="34"/>
  <c r="P72" i="34"/>
  <c r="L72" i="34"/>
  <c r="M72" i="34"/>
  <c r="Q72" i="34"/>
  <c r="BA72" i="34" s="1"/>
  <c r="BB72" i="34" s="1"/>
  <c r="V72" i="34"/>
  <c r="AY72" i="34" s="1"/>
  <c r="N64" i="34"/>
  <c r="M64" i="34"/>
  <c r="AG64" i="34" s="1"/>
  <c r="L64" i="34"/>
  <c r="L94" i="34"/>
  <c r="N94" i="34"/>
  <c r="M94" i="34"/>
  <c r="N92" i="34"/>
  <c r="M92" i="34"/>
  <c r="R112" i="34"/>
  <c r="Y112" i="34"/>
  <c r="P112" i="34"/>
  <c r="AA112" i="34"/>
  <c r="W112" i="34"/>
  <c r="Z112" i="34"/>
  <c r="AZ112" i="34" s="1"/>
  <c r="V61" i="34"/>
  <c r="AY61" i="34" s="1"/>
  <c r="U61" i="34"/>
  <c r="R123" i="34"/>
  <c r="Z65" i="34"/>
  <c r="AZ65" i="34" s="1"/>
  <c r="AU47" i="34"/>
  <c r="AV117" i="34" s="1"/>
  <c r="AA80" i="34"/>
  <c r="AA108" i="34"/>
  <c r="R20" i="34"/>
  <c r="AB112" i="34"/>
  <c r="Z90" i="34"/>
  <c r="AZ90" i="34" s="1"/>
  <c r="Q91" i="34"/>
  <c r="BA91" i="34" s="1"/>
  <c r="AS91" i="34"/>
  <c r="AF91" i="34" s="1"/>
  <c r="V91" i="34"/>
  <c r="AY91" i="34" s="1"/>
  <c r="W91" i="34"/>
  <c r="Z91" i="34"/>
  <c r="AZ91" i="34" s="1"/>
  <c r="Y91" i="34"/>
  <c r="S91" i="34"/>
  <c r="N18" i="34"/>
  <c r="N24" i="34"/>
  <c r="M24" i="34"/>
  <c r="L24" i="34"/>
  <c r="M78" i="34"/>
  <c r="L78" i="34"/>
  <c r="N78" i="34"/>
  <c r="M80" i="34"/>
  <c r="N80" i="34"/>
  <c r="L80" i="34"/>
  <c r="Z86" i="34"/>
  <c r="AZ86" i="34" s="1"/>
  <c r="P86" i="34"/>
  <c r="W86" i="34"/>
  <c r="Y86" i="34"/>
  <c r="U86" i="34"/>
  <c r="AB86" i="34"/>
  <c r="AX62" i="34"/>
  <c r="AH62" i="34"/>
  <c r="F62" i="34"/>
  <c r="G62" i="34" s="1"/>
  <c r="AX46" i="34"/>
  <c r="F46" i="34"/>
  <c r="G46" i="34" s="1"/>
  <c r="AH46" i="34"/>
  <c r="AX30" i="34"/>
  <c r="AH30" i="34"/>
  <c r="AX22" i="34"/>
  <c r="AH22" i="34"/>
  <c r="N127" i="34"/>
  <c r="M127" i="34"/>
  <c r="L111" i="34"/>
  <c r="M111" i="34"/>
  <c r="N41" i="34"/>
  <c r="M41" i="34"/>
  <c r="L41" i="34"/>
  <c r="N25" i="34"/>
  <c r="M25" i="34"/>
  <c r="L25" i="34"/>
  <c r="N10" i="34"/>
  <c r="M10" i="34"/>
  <c r="AG10" i="34" s="1"/>
  <c r="L10" i="34"/>
  <c r="L96" i="34"/>
  <c r="N96" i="34"/>
  <c r="M96" i="34"/>
  <c r="W127" i="34"/>
  <c r="V123" i="34"/>
  <c r="AY123" i="34" s="1"/>
  <c r="BB123" i="34" s="1"/>
  <c r="V34" i="34"/>
  <c r="AY34" i="34" s="1"/>
  <c r="M9" i="34"/>
  <c r="U47" i="34"/>
  <c r="M33" i="34"/>
  <c r="AG33" i="34" s="1"/>
  <c r="R108" i="34"/>
  <c r="U91" i="34"/>
  <c r="M103" i="34"/>
  <c r="AU20" i="34"/>
  <c r="U112" i="34"/>
  <c r="N111" i="34"/>
  <c r="U101" i="34"/>
  <c r="Y101" i="34"/>
  <c r="S101" i="34"/>
  <c r="Z101" i="34"/>
  <c r="AZ101" i="34" s="1"/>
  <c r="AB101" i="34"/>
  <c r="R101" i="34"/>
  <c r="AA101" i="34"/>
  <c r="L36" i="34"/>
  <c r="AA38" i="34"/>
  <c r="Z3" i="34"/>
  <c r="AZ3" i="34" s="1"/>
  <c r="AB3" i="34"/>
  <c r="S3" i="34"/>
  <c r="AX93" i="34"/>
  <c r="F93" i="34"/>
  <c r="G93" i="34" s="1"/>
  <c r="AX85" i="34"/>
  <c r="F85" i="34"/>
  <c r="G85" i="34" s="1"/>
  <c r="U85" i="34" s="1"/>
  <c r="AX77" i="34"/>
  <c r="F77" i="34"/>
  <c r="G77" i="34" s="1"/>
  <c r="AX69" i="34"/>
  <c r="F69" i="34"/>
  <c r="G69" i="34" s="1"/>
  <c r="AX53" i="34"/>
  <c r="AH53" i="34"/>
  <c r="F53" i="34"/>
  <c r="G53" i="34" s="1"/>
  <c r="AX45" i="34"/>
  <c r="AH45" i="34"/>
  <c r="AX37" i="34"/>
  <c r="AH37" i="34"/>
  <c r="AX13" i="34"/>
  <c r="F13" i="34"/>
  <c r="G13" i="34" s="1"/>
  <c r="AX6" i="34"/>
  <c r="AH6" i="34"/>
  <c r="F6" i="34"/>
  <c r="G6" i="34" s="1"/>
  <c r="N126" i="34"/>
  <c r="M126" i="34"/>
  <c r="L126" i="34"/>
  <c r="M87" i="34"/>
  <c r="P87" i="34"/>
  <c r="L79" i="34"/>
  <c r="N79" i="34"/>
  <c r="L63" i="34"/>
  <c r="M63" i="34"/>
  <c r="AG63" i="34" s="1"/>
  <c r="N63" i="34"/>
  <c r="N32" i="34"/>
  <c r="M32" i="34"/>
  <c r="AG32" i="34" s="1"/>
  <c r="Z11" i="34"/>
  <c r="AZ11" i="34" s="1"/>
  <c r="V11" i="34"/>
  <c r="AY11" i="34" s="1"/>
  <c r="Y11" i="34"/>
  <c r="U11" i="34"/>
  <c r="S80" i="34"/>
  <c r="P80" i="34"/>
  <c r="W80" i="34"/>
  <c r="V80" i="34"/>
  <c r="AY80" i="34" s="1"/>
  <c r="M57" i="34"/>
  <c r="N57" i="34"/>
  <c r="L57" i="34"/>
  <c r="M34" i="34"/>
  <c r="L34" i="34"/>
  <c r="AB127" i="34"/>
  <c r="Z127" i="34"/>
  <c r="AZ127" i="34" s="1"/>
  <c r="BB127" i="34" s="1"/>
  <c r="U123" i="34"/>
  <c r="S34" i="34"/>
  <c r="AB47" i="34"/>
  <c r="N33" i="34"/>
  <c r="AA95" i="34"/>
  <c r="F94" i="34"/>
  <c r="G94" i="34" s="1"/>
  <c r="U94" i="34" s="1"/>
  <c r="AB91" i="34"/>
  <c r="N103" i="34"/>
  <c r="S20" i="34"/>
  <c r="V112" i="34"/>
  <c r="AY112" i="34" s="1"/>
  <c r="V86" i="34"/>
  <c r="AY86" i="34" s="1"/>
  <c r="R47" i="34"/>
  <c r="Z66" i="34"/>
  <c r="AZ66" i="34" s="1"/>
  <c r="W66" i="34"/>
  <c r="AA66" i="34"/>
  <c r="Y66" i="34"/>
  <c r="U66" i="34"/>
  <c r="F54" i="34"/>
  <c r="G54" i="34" s="1"/>
  <c r="M36" i="34"/>
  <c r="M11" i="34"/>
  <c r="AG11" i="34" s="1"/>
  <c r="AB11" i="34"/>
  <c r="M61" i="34"/>
  <c r="AG61" i="34" s="1"/>
  <c r="N61" i="34"/>
  <c r="L61" i="34"/>
  <c r="AX116" i="34"/>
  <c r="F116" i="34"/>
  <c r="G116" i="34" s="1"/>
  <c r="AX100" i="34"/>
  <c r="F100" i="34"/>
  <c r="G100" i="34" s="1"/>
  <c r="S100" i="34" s="1"/>
  <c r="AX60" i="34"/>
  <c r="AH60" i="34"/>
  <c r="F60" i="34"/>
  <c r="G60" i="34" s="1"/>
  <c r="R60" i="34" s="1"/>
  <c r="AX52" i="34"/>
  <c r="AH52" i="34"/>
  <c r="F52" i="34"/>
  <c r="G52" i="34" s="1"/>
  <c r="AX44" i="34"/>
  <c r="F44" i="34"/>
  <c r="G44" i="34" s="1"/>
  <c r="Z44" i="34" s="1"/>
  <c r="AZ44" i="34" s="1"/>
  <c r="AH44" i="34"/>
  <c r="AX28" i="34"/>
  <c r="F28" i="34"/>
  <c r="G28" i="34" s="1"/>
  <c r="Y28" i="34" s="1"/>
  <c r="AX20" i="34"/>
  <c r="AH20" i="34"/>
  <c r="AX5" i="34"/>
  <c r="AH5" i="34"/>
  <c r="F5" i="34"/>
  <c r="G5" i="34" s="1"/>
  <c r="N125" i="34"/>
  <c r="M125" i="34"/>
  <c r="M93" i="34"/>
  <c r="N93" i="34"/>
  <c r="L93" i="34"/>
  <c r="Z110" i="34"/>
  <c r="AZ110" i="34" s="1"/>
  <c r="P110" i="34"/>
  <c r="M115" i="34"/>
  <c r="L115" i="34"/>
  <c r="P47" i="34"/>
  <c r="AA47" i="34"/>
  <c r="Z47" i="34"/>
  <c r="AZ47" i="34" s="1"/>
  <c r="Y47" i="34"/>
  <c r="V47" i="34"/>
  <c r="AY47" i="34" s="1"/>
  <c r="S123" i="34"/>
  <c r="U80" i="34"/>
  <c r="V95" i="34"/>
  <c r="AY95" i="34" s="1"/>
  <c r="Q86" i="34"/>
  <c r="BA86" i="34" s="1"/>
  <c r="L73" i="34"/>
  <c r="AH54" i="34"/>
  <c r="S9" i="34"/>
  <c r="Y95" i="34"/>
  <c r="M20" i="34"/>
  <c r="N20" i="34"/>
  <c r="L20" i="34"/>
  <c r="F68" i="34"/>
  <c r="G68" i="34" s="1"/>
  <c r="F102" i="34"/>
  <c r="G102" i="34" s="1"/>
  <c r="N128" i="34"/>
  <c r="V128" i="34"/>
  <c r="AY128" i="34" s="1"/>
  <c r="U128" i="34"/>
  <c r="AB128" i="34"/>
  <c r="N6" i="34"/>
  <c r="L6" i="34"/>
  <c r="L7" i="34"/>
  <c r="M7" i="34"/>
  <c r="N7" i="34"/>
  <c r="AB20" i="34"/>
  <c r="AA20" i="34"/>
  <c r="P20" i="34"/>
  <c r="Z20" i="34"/>
  <c r="AZ20" i="34" s="1"/>
  <c r="V20" i="34"/>
  <c r="AY20" i="34" s="1"/>
  <c r="Q20" i="34"/>
  <c r="BA20" i="34" s="1"/>
  <c r="BB20" i="34" s="1"/>
  <c r="U20" i="34"/>
  <c r="AE20" i="34" a="1"/>
  <c r="AE20" i="34" s="1"/>
  <c r="W20" i="34"/>
  <c r="W90" i="34"/>
  <c r="M81" i="34"/>
  <c r="N81" i="34"/>
  <c r="L81" i="34"/>
  <c r="M65" i="34"/>
  <c r="AG65" i="34" s="1"/>
  <c r="N65" i="34"/>
  <c r="L65" i="34"/>
  <c r="M42" i="34"/>
  <c r="AG42" i="34" s="1"/>
  <c r="L42" i="34"/>
  <c r="N42" i="34"/>
  <c r="U127" i="34"/>
  <c r="AA127" i="34"/>
  <c r="Y123" i="34"/>
  <c r="N50" i="34"/>
  <c r="AB80" i="34"/>
  <c r="P91" i="34"/>
  <c r="L127" i="34"/>
  <c r="R110" i="34"/>
  <c r="N95" i="34"/>
  <c r="AA86" i="34"/>
  <c r="F78" i="34"/>
  <c r="G78" i="34" s="1"/>
  <c r="N73" i="34"/>
  <c r="L50" i="34"/>
  <c r="AE9" i="34" a="1"/>
  <c r="AE9" i="34" s="1"/>
  <c r="Y9" i="34"/>
  <c r="AU9" i="34"/>
  <c r="W9" i="34"/>
  <c r="AB9" i="34"/>
  <c r="AA9" i="34"/>
  <c r="R9" i="34"/>
  <c r="N52" i="34"/>
  <c r="M52" i="34"/>
  <c r="L52" i="34"/>
  <c r="L91" i="34"/>
  <c r="M91" i="34"/>
  <c r="N53" i="34"/>
  <c r="M53" i="34"/>
  <c r="L53" i="34"/>
  <c r="N13" i="34"/>
  <c r="M13" i="34"/>
  <c r="AG13" i="34" s="1"/>
  <c r="L13" i="34"/>
  <c r="S108" i="34"/>
  <c r="AS108" i="34"/>
  <c r="AF108" i="34" s="1"/>
  <c r="P108" i="34"/>
  <c r="Y108" i="34"/>
  <c r="AB108" i="34"/>
  <c r="V108" i="34"/>
  <c r="AY108" i="34" s="1"/>
  <c r="Z108" i="34"/>
  <c r="AZ108" i="34" s="1"/>
  <c r="L92" i="34"/>
  <c r="AS110" i="34"/>
  <c r="AF110" i="34" s="1"/>
  <c r="U38" i="34"/>
  <c r="Y127" i="34"/>
  <c r="R34" i="34"/>
  <c r="M88" i="34"/>
  <c r="Y80" i="34"/>
  <c r="AS112" i="34"/>
  <c r="AF112" i="34" s="1"/>
  <c r="R91" i="34"/>
  <c r="U108" i="34"/>
  <c r="R129" i="34"/>
  <c r="Q129" i="34"/>
  <c r="BA129" i="34" s="1"/>
  <c r="W129" i="34"/>
  <c r="AS129" i="34"/>
  <c r="AF129" i="34" s="1"/>
  <c r="U95" i="34"/>
  <c r="R86" i="34"/>
  <c r="Q47" i="34"/>
  <c r="BA47" i="34" s="1"/>
  <c r="N11" i="34"/>
  <c r="R55" i="34"/>
  <c r="Q55" i="34"/>
  <c r="BA55" i="34" s="1"/>
  <c r="BB55" i="34" s="1"/>
  <c r="AA39" i="34"/>
  <c r="M114" i="34"/>
  <c r="P95" i="34"/>
  <c r="M89" i="34"/>
  <c r="U87" i="34"/>
  <c r="AH63" i="34"/>
  <c r="R83" i="34"/>
  <c r="U83" i="34"/>
  <c r="L47" i="34"/>
  <c r="AB31" i="34"/>
  <c r="L43" i="34"/>
  <c r="P19" i="34"/>
  <c r="F25" i="34"/>
  <c r="G25" i="34" s="1"/>
  <c r="M2" i="34"/>
  <c r="S19" i="34"/>
  <c r="U55" i="34"/>
  <c r="AU39" i="34"/>
  <c r="N114" i="34"/>
  <c r="Z95" i="34"/>
  <c r="AZ95" i="34" s="1"/>
  <c r="L97" i="34"/>
  <c r="V87" i="34"/>
  <c r="AY87" i="34" s="1"/>
  <c r="V83" i="34"/>
  <c r="AY83" i="34" s="1"/>
  <c r="Q49" i="34"/>
  <c r="BA49" i="34" s="1"/>
  <c r="V19" i="34"/>
  <c r="AY19" i="34" s="1"/>
  <c r="M5" i="34"/>
  <c r="AH65" i="34"/>
  <c r="Q19" i="34"/>
  <c r="BA19" i="34" s="1"/>
  <c r="BB19" i="34" s="1"/>
  <c r="F79" i="34"/>
  <c r="G79" i="34" s="1"/>
  <c r="AG46" i="34"/>
  <c r="F121" i="34"/>
  <c r="G121" i="34" s="1"/>
  <c r="AB95" i="34"/>
  <c r="N104" i="34"/>
  <c r="Y87" i="34"/>
  <c r="AG31" i="34"/>
  <c r="M21" i="34"/>
  <c r="F103" i="34"/>
  <c r="G103" i="34" s="1"/>
  <c r="N113" i="33"/>
  <c r="M113" i="33"/>
  <c r="L113" i="33"/>
  <c r="N35" i="33"/>
  <c r="L35" i="33"/>
  <c r="M35" i="33"/>
  <c r="AG35" i="33" s="1"/>
  <c r="M96" i="33"/>
  <c r="N96" i="33"/>
  <c r="L96" i="33"/>
  <c r="L33" i="33"/>
  <c r="N33" i="33"/>
  <c r="M33" i="33"/>
  <c r="N106" i="33"/>
  <c r="M106" i="33"/>
  <c r="AX125" i="33"/>
  <c r="F125" i="33"/>
  <c r="G125" i="33" s="1"/>
  <c r="AG23" i="33"/>
  <c r="AU13" i="33"/>
  <c r="AB57" i="33"/>
  <c r="Z7" i="33"/>
  <c r="AZ7" i="33" s="1"/>
  <c r="W7" i="33"/>
  <c r="W8" i="33"/>
  <c r="V11" i="33"/>
  <c r="AY11" i="33" s="1"/>
  <c r="F102" i="33"/>
  <c r="G102" i="33" s="1"/>
  <c r="V82" i="33"/>
  <c r="AY82" i="33" s="1"/>
  <c r="P13" i="33"/>
  <c r="W4" i="33"/>
  <c r="L8" i="33"/>
  <c r="M8" i="33"/>
  <c r="AG8" i="33" s="1"/>
  <c r="AX69" i="33"/>
  <c r="F69" i="33"/>
  <c r="G69" i="33" s="1"/>
  <c r="AX61" i="33"/>
  <c r="AH61" i="33"/>
  <c r="AX37" i="33"/>
  <c r="F37" i="33"/>
  <c r="G37" i="33" s="1"/>
  <c r="AX13" i="33"/>
  <c r="AH13" i="33"/>
  <c r="AX5" i="33"/>
  <c r="F5" i="33"/>
  <c r="G5" i="33" s="1"/>
  <c r="L25" i="33"/>
  <c r="M25" i="33"/>
  <c r="AG25" i="33" s="1"/>
  <c r="AG7" i="33"/>
  <c r="U87" i="33"/>
  <c r="M103" i="33"/>
  <c r="R82" i="33"/>
  <c r="F55" i="33"/>
  <c r="G55" i="33" s="1"/>
  <c r="W13" i="33"/>
  <c r="Z68" i="33"/>
  <c r="AZ68" i="33" s="1"/>
  <c r="U57" i="33"/>
  <c r="Q129" i="33"/>
  <c r="BA129" i="33" s="1"/>
  <c r="BB129" i="33" s="1"/>
  <c r="AS120" i="33"/>
  <c r="AF120" i="33" s="1"/>
  <c r="S7" i="33"/>
  <c r="AU8" i="33"/>
  <c r="AV4" i="33" s="1"/>
  <c r="P87" i="33"/>
  <c r="AE11" i="33" a="1"/>
  <c r="AE11" i="33" s="1"/>
  <c r="M110" i="33"/>
  <c r="Q111" i="33"/>
  <c r="BA111" i="33" s="1"/>
  <c r="BB111" i="33" s="1"/>
  <c r="AB82" i="33"/>
  <c r="L48" i="33"/>
  <c r="P26" i="33"/>
  <c r="S26" i="33"/>
  <c r="AB13" i="33"/>
  <c r="F61" i="33"/>
  <c r="G61" i="33" s="1"/>
  <c r="S61" i="33" s="1"/>
  <c r="M64" i="33"/>
  <c r="N64" i="33"/>
  <c r="Z4" i="33"/>
  <c r="AZ4" i="33" s="1"/>
  <c r="N4" i="33"/>
  <c r="AB4" i="33"/>
  <c r="Y4" i="33"/>
  <c r="AA4" i="33"/>
  <c r="U4" i="33"/>
  <c r="AX126" i="33"/>
  <c r="F126" i="33"/>
  <c r="G126" i="33" s="1"/>
  <c r="AA7" i="33"/>
  <c r="V7" i="33"/>
  <c r="AY7" i="33" s="1"/>
  <c r="N11" i="33"/>
  <c r="M11" i="33"/>
  <c r="Z50" i="33"/>
  <c r="AZ50" i="33" s="1"/>
  <c r="U50" i="33"/>
  <c r="V13" i="33"/>
  <c r="AY13" i="33" s="1"/>
  <c r="AB68" i="33"/>
  <c r="M42" i="33"/>
  <c r="AU57" i="33"/>
  <c r="P68" i="33"/>
  <c r="Z120" i="33"/>
  <c r="AZ120" i="33" s="1"/>
  <c r="BB120" i="33" s="1"/>
  <c r="U7" i="33"/>
  <c r="R128" i="33"/>
  <c r="W112" i="33"/>
  <c r="Z112" i="33"/>
  <c r="AZ112" i="33" s="1"/>
  <c r="N110" i="33"/>
  <c r="W82" i="33"/>
  <c r="S46" i="33"/>
  <c r="W46" i="33"/>
  <c r="N63" i="33"/>
  <c r="M48" i="33"/>
  <c r="N19" i="33"/>
  <c r="AU38" i="33"/>
  <c r="Q38" i="33"/>
  <c r="BA38" i="33" s="1"/>
  <c r="R38" i="33"/>
  <c r="AX114" i="33"/>
  <c r="F114" i="33"/>
  <c r="G114" i="33" s="1"/>
  <c r="AA114" i="33" s="1"/>
  <c r="AX106" i="33"/>
  <c r="F106" i="33"/>
  <c r="G106" i="33" s="1"/>
  <c r="AX98" i="33"/>
  <c r="F98" i="33"/>
  <c r="G98" i="33" s="1"/>
  <c r="AX90" i="33"/>
  <c r="F90" i="33"/>
  <c r="G90" i="33" s="1"/>
  <c r="AX67" i="33"/>
  <c r="F67" i="33"/>
  <c r="G67" i="33" s="1"/>
  <c r="AB67" i="33" s="1"/>
  <c r="AX59" i="33"/>
  <c r="F59" i="33"/>
  <c r="G59" i="33" s="1"/>
  <c r="Z43" i="33"/>
  <c r="AZ43" i="33" s="1"/>
  <c r="AB43" i="33"/>
  <c r="AA43" i="33"/>
  <c r="AX27" i="33"/>
  <c r="F27" i="33"/>
  <c r="G27" i="33" s="1"/>
  <c r="R27" i="33" s="1"/>
  <c r="L117" i="33"/>
  <c r="N117" i="33"/>
  <c r="M86" i="33"/>
  <c r="L86" i="33"/>
  <c r="M62" i="33"/>
  <c r="L62" i="33"/>
  <c r="N62" i="33"/>
  <c r="Y13" i="33"/>
  <c r="Z13" i="33"/>
  <c r="AZ13" i="33" s="1"/>
  <c r="AX63" i="33"/>
  <c r="F63" i="33"/>
  <c r="G63" i="33" s="1"/>
  <c r="AX39" i="33"/>
  <c r="F39" i="33"/>
  <c r="G39" i="33" s="1"/>
  <c r="AH39" i="33"/>
  <c r="Y57" i="33"/>
  <c r="AB7" i="33"/>
  <c r="L121" i="33"/>
  <c r="AE13" i="33" a="1"/>
  <c r="AE13" i="33" s="1"/>
  <c r="P50" i="33"/>
  <c r="S50" i="33"/>
  <c r="R50" i="33"/>
  <c r="F79" i="33"/>
  <c r="G79" i="33" s="1"/>
  <c r="S83" i="33"/>
  <c r="AB83" i="33"/>
  <c r="F94" i="33"/>
  <c r="G94" i="33" s="1"/>
  <c r="AB94" i="33" s="1"/>
  <c r="Z111" i="33"/>
  <c r="AZ111" i="33" s="1"/>
  <c r="Y111" i="33"/>
  <c r="R111" i="33"/>
  <c r="V111" i="33"/>
  <c r="AY111" i="33" s="1"/>
  <c r="AX121" i="33"/>
  <c r="F121" i="33"/>
  <c r="G121" i="33" s="1"/>
  <c r="Z89" i="33"/>
  <c r="AZ89" i="33" s="1"/>
  <c r="BB89" i="33" s="1"/>
  <c r="U89" i="33"/>
  <c r="W89" i="33"/>
  <c r="V89" i="33"/>
  <c r="AY89" i="33" s="1"/>
  <c r="AA89" i="33"/>
  <c r="AX42" i="33"/>
  <c r="F42" i="33"/>
  <c r="G42" i="33" s="1"/>
  <c r="AX34" i="33"/>
  <c r="AH34" i="33"/>
  <c r="AX26" i="33"/>
  <c r="BB26" i="33" s="1"/>
  <c r="AH26" i="33"/>
  <c r="AX18" i="33"/>
  <c r="F18" i="33"/>
  <c r="G18" i="33" s="1"/>
  <c r="N30" i="33"/>
  <c r="L30" i="33"/>
  <c r="W22" i="33"/>
  <c r="Y22" i="33"/>
  <c r="AB22" i="33"/>
  <c r="S87" i="33"/>
  <c r="Z87" i="33"/>
  <c r="AZ87" i="33" s="1"/>
  <c r="AA13" i="33"/>
  <c r="P7" i="33"/>
  <c r="M82" i="33"/>
  <c r="Q82" i="33"/>
  <c r="BA82" i="33" s="1"/>
  <c r="F47" i="33"/>
  <c r="G47" i="33" s="1"/>
  <c r="W11" i="33"/>
  <c r="AB11" i="33"/>
  <c r="S11" i="33"/>
  <c r="Y8" i="33"/>
  <c r="Z8" i="33"/>
  <c r="AZ8" i="33" s="1"/>
  <c r="U8" i="33"/>
  <c r="L19" i="33"/>
  <c r="L3" i="33"/>
  <c r="Y129" i="33"/>
  <c r="Q68" i="33"/>
  <c r="BA68" i="33" s="1"/>
  <c r="AA120" i="33"/>
  <c r="Y7" i="33"/>
  <c r="V8" i="33"/>
  <c r="AY8" i="33" s="1"/>
  <c r="BB8" i="33" s="1"/>
  <c r="S8" i="33"/>
  <c r="R87" i="33"/>
  <c r="P11" i="33"/>
  <c r="AA11" i="33"/>
  <c r="P129" i="33"/>
  <c r="P48" i="33"/>
  <c r="S111" i="33"/>
  <c r="N82" i="33"/>
  <c r="L63" i="33"/>
  <c r="AH47" i="33"/>
  <c r="F23" i="33"/>
  <c r="G23" i="33" s="1"/>
  <c r="AE23" i="33" s="1" a="1"/>
  <c r="AE23" i="33" s="1"/>
  <c r="AD23" i="33" s="1"/>
  <c r="AC23" i="33" s="1"/>
  <c r="N25" i="33"/>
  <c r="AB24" i="33"/>
  <c r="Z24" i="33"/>
  <c r="AZ24" i="33" s="1"/>
  <c r="Q24" i="33"/>
  <c r="BA24" i="33" s="1"/>
  <c r="Y32" i="33"/>
  <c r="S32" i="33"/>
  <c r="Z32" i="33"/>
  <c r="AZ32" i="33" s="1"/>
  <c r="AU32" i="33"/>
  <c r="V4" i="33"/>
  <c r="AY4" i="33" s="1"/>
  <c r="BB4" i="33" s="1"/>
  <c r="M98" i="33"/>
  <c r="AH21" i="33"/>
  <c r="R66" i="33"/>
  <c r="M79" i="33"/>
  <c r="L79" i="33"/>
  <c r="N79" i="33"/>
  <c r="L21" i="33"/>
  <c r="N21" i="33"/>
  <c r="P82" i="33"/>
  <c r="S82" i="33"/>
  <c r="U82" i="33"/>
  <c r="Y82" i="33"/>
  <c r="Z82" i="33"/>
  <c r="AZ82" i="33" s="1"/>
  <c r="AX31" i="33"/>
  <c r="F31" i="33"/>
  <c r="G31" i="33" s="1"/>
  <c r="M128" i="33"/>
  <c r="N128" i="33"/>
  <c r="L128" i="33"/>
  <c r="L90" i="33"/>
  <c r="N90" i="33"/>
  <c r="AH63" i="33"/>
  <c r="L42" i="33"/>
  <c r="Y87" i="33"/>
  <c r="Q11" i="33"/>
  <c r="BA11" i="33" s="1"/>
  <c r="BB11" i="33" s="1"/>
  <c r="L106" i="33"/>
  <c r="AS82" i="33"/>
  <c r="AF82" i="33" s="1"/>
  <c r="U68" i="33"/>
  <c r="M3" i="33"/>
  <c r="AG3" i="33" s="1"/>
  <c r="AB120" i="33"/>
  <c r="U129" i="33"/>
  <c r="Q7" i="33"/>
  <c r="BA7" i="33" s="1"/>
  <c r="AA8" i="33"/>
  <c r="AB87" i="33"/>
  <c r="U11" i="33"/>
  <c r="R11" i="33"/>
  <c r="R129" i="33"/>
  <c r="Q48" i="33"/>
  <c r="BA48" i="33" s="1"/>
  <c r="M119" i="33"/>
  <c r="AA34" i="33"/>
  <c r="Z34" i="33"/>
  <c r="AZ34" i="33" s="1"/>
  <c r="N98" i="33"/>
  <c r="F21" i="33"/>
  <c r="G21" i="33" s="1"/>
  <c r="N28" i="33"/>
  <c r="M28" i="33"/>
  <c r="R28" i="33"/>
  <c r="Z48" i="33"/>
  <c r="AZ48" i="33" s="1"/>
  <c r="U48" i="33"/>
  <c r="Y48" i="33"/>
  <c r="AA48" i="33"/>
  <c r="V48" i="33"/>
  <c r="AY48" i="33" s="1"/>
  <c r="AX40" i="33"/>
  <c r="AH40" i="33"/>
  <c r="AX32" i="33"/>
  <c r="BB32" i="33" s="1"/>
  <c r="AH32" i="33"/>
  <c r="AX16" i="33"/>
  <c r="F16" i="33"/>
  <c r="G16" i="33" s="1"/>
  <c r="AU16" i="33" s="1"/>
  <c r="N121" i="33"/>
  <c r="M99" i="33"/>
  <c r="U99" i="33"/>
  <c r="N99" i="33"/>
  <c r="Z99" i="33"/>
  <c r="AZ99" i="33" s="1"/>
  <c r="AA99" i="33"/>
  <c r="L75" i="33"/>
  <c r="N75" i="33"/>
  <c r="AG2" i="33"/>
  <c r="L19" i="32"/>
  <c r="M19" i="32"/>
  <c r="S19" i="32"/>
  <c r="N19" i="32"/>
  <c r="V5" i="32"/>
  <c r="AY5" i="32" s="1"/>
  <c r="AU2" i="32"/>
  <c r="AS113" i="32"/>
  <c r="AF113" i="32" s="1"/>
  <c r="V113" i="32"/>
  <c r="AY113" i="32" s="1"/>
  <c r="AB113" i="32"/>
  <c r="Q113" i="32"/>
  <c r="BA113" i="32" s="1"/>
  <c r="W113" i="32"/>
  <c r="M75" i="32"/>
  <c r="AU42" i="32"/>
  <c r="AA42" i="32"/>
  <c r="Q42" i="32"/>
  <c r="BA42" i="32" s="1"/>
  <c r="W42" i="32"/>
  <c r="Z42" i="32"/>
  <c r="AZ42" i="32" s="1"/>
  <c r="P42" i="32"/>
  <c r="S42" i="32"/>
  <c r="V42" i="32"/>
  <c r="AY42" i="32" s="1"/>
  <c r="Q82" i="32"/>
  <c r="BA82" i="32" s="1"/>
  <c r="BB82" i="32" s="1"/>
  <c r="V82" i="32"/>
  <c r="AY82" i="32" s="1"/>
  <c r="L90" i="32"/>
  <c r="N90" i="32"/>
  <c r="W59" i="32"/>
  <c r="AB59" i="32"/>
  <c r="L59" i="32"/>
  <c r="AA59" i="32"/>
  <c r="N59" i="32"/>
  <c r="Y59" i="32"/>
  <c r="M59" i="32"/>
  <c r="AG59" i="32" s="1"/>
  <c r="Z59" i="32"/>
  <c r="AZ59" i="32" s="1"/>
  <c r="L43" i="32"/>
  <c r="Z43" i="32"/>
  <c r="AZ43" i="32" s="1"/>
  <c r="N43" i="32"/>
  <c r="L35" i="32"/>
  <c r="N35" i="32"/>
  <c r="M35" i="32"/>
  <c r="S35" i="32"/>
  <c r="V35" i="32"/>
  <c r="AY35" i="32" s="1"/>
  <c r="N27" i="32"/>
  <c r="W27" i="32"/>
  <c r="L27" i="32"/>
  <c r="U27" i="32"/>
  <c r="AA27" i="32"/>
  <c r="AB27" i="32"/>
  <c r="V27" i="32"/>
  <c r="AY27" i="32" s="1"/>
  <c r="L92" i="32"/>
  <c r="M92" i="32"/>
  <c r="N36" i="32"/>
  <c r="L36" i="32"/>
  <c r="M36" i="32"/>
  <c r="AA40" i="32"/>
  <c r="L5" i="32"/>
  <c r="N51" i="32"/>
  <c r="S4" i="32"/>
  <c r="AB29" i="32"/>
  <c r="Q5" i="32"/>
  <c r="BA5" i="32" s="1"/>
  <c r="BB5" i="32" s="1"/>
  <c r="R113" i="32"/>
  <c r="S82" i="32"/>
  <c r="W75" i="32"/>
  <c r="AA75" i="32"/>
  <c r="Z75" i="32"/>
  <c r="AZ75" i="32" s="1"/>
  <c r="Y75" i="32"/>
  <c r="Q75" i="32"/>
  <c r="BA75" i="32" s="1"/>
  <c r="AA70" i="32"/>
  <c r="AB70" i="32"/>
  <c r="W70" i="32"/>
  <c r="R70" i="32"/>
  <c r="V70" i="32"/>
  <c r="AY70" i="32" s="1"/>
  <c r="Y70" i="32"/>
  <c r="Q70" i="32"/>
  <c r="BA70" i="32" s="1"/>
  <c r="BB70" i="32" s="1"/>
  <c r="AE70" i="32" a="1"/>
  <c r="AE70" i="32" s="1"/>
  <c r="P70" i="32"/>
  <c r="Q35" i="32"/>
  <c r="BA35" i="32" s="1"/>
  <c r="BB35" i="32" s="1"/>
  <c r="M27" i="32"/>
  <c r="AG27" i="32" s="1"/>
  <c r="AB6" i="32"/>
  <c r="V6" i="32"/>
  <c r="AY6" i="32" s="1"/>
  <c r="Q6" i="32"/>
  <c r="BA6" i="32" s="1"/>
  <c r="BB6" i="32" s="1"/>
  <c r="S6" i="32"/>
  <c r="AE6" i="32" a="1"/>
  <c r="AE6" i="32" s="1"/>
  <c r="Z6" i="32"/>
  <c r="AZ6" i="32" s="1"/>
  <c r="Y6" i="32"/>
  <c r="P34" i="32"/>
  <c r="AA34" i="32"/>
  <c r="AU34" i="32"/>
  <c r="Y34" i="32"/>
  <c r="Z34" i="32"/>
  <c r="AZ34" i="32" s="1"/>
  <c r="AE34" i="32" a="1"/>
  <c r="AE34" i="32" s="1"/>
  <c r="AS76" i="32"/>
  <c r="AF76" i="32" s="1"/>
  <c r="W76" i="32"/>
  <c r="AA76" i="32"/>
  <c r="R76" i="32"/>
  <c r="Y76" i="32"/>
  <c r="P76" i="32"/>
  <c r="AX87" i="32"/>
  <c r="F87" i="32"/>
  <c r="G87" i="32" s="1"/>
  <c r="AX79" i="32"/>
  <c r="F79" i="32"/>
  <c r="G79" i="32" s="1"/>
  <c r="AX71" i="32"/>
  <c r="F71" i="32"/>
  <c r="G71" i="32" s="1"/>
  <c r="W65" i="32"/>
  <c r="Z65" i="32"/>
  <c r="AZ65" i="32" s="1"/>
  <c r="Y65" i="32"/>
  <c r="AX57" i="32"/>
  <c r="AH57" i="32"/>
  <c r="F57" i="32"/>
  <c r="G57" i="32" s="1"/>
  <c r="AX49" i="32"/>
  <c r="F49" i="32"/>
  <c r="G49" i="32" s="1"/>
  <c r="Y49" i="32" s="1"/>
  <c r="N129" i="32"/>
  <c r="L129" i="32"/>
  <c r="M129" i="32"/>
  <c r="N121" i="32"/>
  <c r="L121" i="32"/>
  <c r="M121" i="32"/>
  <c r="Z113" i="32"/>
  <c r="AZ113" i="32" s="1"/>
  <c r="N113" i="32"/>
  <c r="L113" i="32"/>
  <c r="M89" i="32"/>
  <c r="L89" i="32"/>
  <c r="N89" i="32"/>
  <c r="L73" i="32"/>
  <c r="S73" i="32"/>
  <c r="P66" i="32"/>
  <c r="V66" i="32"/>
  <c r="AY66" i="32" s="1"/>
  <c r="M66" i="32"/>
  <c r="L66" i="32"/>
  <c r="S66" i="32"/>
  <c r="N66" i="32"/>
  <c r="M58" i="32"/>
  <c r="L58" i="32"/>
  <c r="N58" i="32"/>
  <c r="N50" i="32"/>
  <c r="L50" i="32"/>
  <c r="M50" i="32"/>
  <c r="AA28" i="32"/>
  <c r="Z28" i="32"/>
  <c r="AZ28" i="32" s="1"/>
  <c r="BB28" i="32" s="1"/>
  <c r="W28" i="32"/>
  <c r="Y28" i="32"/>
  <c r="S40" i="32"/>
  <c r="N3" i="32"/>
  <c r="M51" i="32"/>
  <c r="P4" i="32"/>
  <c r="V51" i="32"/>
  <c r="AY51" i="32" s="1"/>
  <c r="AS128" i="32"/>
  <c r="AF128" i="32" s="1"/>
  <c r="S128" i="32"/>
  <c r="Z128" i="32"/>
  <c r="AZ128" i="32" s="1"/>
  <c r="Z27" i="32"/>
  <c r="AZ27" i="32" s="1"/>
  <c r="N107" i="32"/>
  <c r="M107" i="32"/>
  <c r="L107" i="32"/>
  <c r="V119" i="32"/>
  <c r="AY119" i="32" s="1"/>
  <c r="S119" i="32"/>
  <c r="Y119" i="32"/>
  <c r="AE119" i="32" a="1"/>
  <c r="AE119" i="32" s="1"/>
  <c r="W119" i="32"/>
  <c r="AB119" i="32"/>
  <c r="U119" i="32"/>
  <c r="AX102" i="32"/>
  <c r="F102" i="32"/>
  <c r="G102" i="32" s="1"/>
  <c r="AX86" i="32"/>
  <c r="F86" i="32"/>
  <c r="G86" i="32" s="1"/>
  <c r="AX64" i="32"/>
  <c r="F64" i="32"/>
  <c r="G64" i="32" s="1"/>
  <c r="AX56" i="32"/>
  <c r="AH56" i="32"/>
  <c r="AX32" i="32"/>
  <c r="AH32" i="32"/>
  <c r="F32" i="32"/>
  <c r="G32" i="32" s="1"/>
  <c r="AX16" i="32"/>
  <c r="F16" i="32"/>
  <c r="G16" i="32" s="1"/>
  <c r="AE16" i="32" s="1" a="1"/>
  <c r="AE16" i="32" s="1"/>
  <c r="AD16" i="32" s="1"/>
  <c r="AC16" i="32" s="1"/>
  <c r="AX8" i="32"/>
  <c r="AH8" i="32"/>
  <c r="F8" i="32"/>
  <c r="G8" i="32" s="1"/>
  <c r="L128" i="32"/>
  <c r="N128" i="32"/>
  <c r="L112" i="32"/>
  <c r="M112" i="32"/>
  <c r="N23" i="32"/>
  <c r="L23" i="32"/>
  <c r="M23" i="32"/>
  <c r="N29" i="32"/>
  <c r="M83" i="32"/>
  <c r="L83" i="32"/>
  <c r="N83" i="32"/>
  <c r="L12" i="32"/>
  <c r="W12" i="32"/>
  <c r="U12" i="32"/>
  <c r="AB12" i="32"/>
  <c r="N12" i="32"/>
  <c r="AA12" i="32"/>
  <c r="AA11" i="32"/>
  <c r="L3" i="32"/>
  <c r="L44" i="32"/>
  <c r="P35" i="32"/>
  <c r="U29" i="32"/>
  <c r="Q51" i="32"/>
  <c r="BA51" i="32" s="1"/>
  <c r="BB51" i="32" s="1"/>
  <c r="V59" i="32"/>
  <c r="AY59" i="32" s="1"/>
  <c r="BB59" i="32" s="1"/>
  <c r="AB28" i="32"/>
  <c r="Y12" i="32"/>
  <c r="P82" i="32"/>
  <c r="M82" i="32"/>
  <c r="P5" i="32"/>
  <c r="AB5" i="32"/>
  <c r="S5" i="32"/>
  <c r="Y5" i="32"/>
  <c r="Z31" i="32"/>
  <c r="AZ31" i="32" s="1"/>
  <c r="R31" i="32"/>
  <c r="S31" i="32"/>
  <c r="AB56" i="32"/>
  <c r="V56" i="32"/>
  <c r="AY56" i="32" s="1"/>
  <c r="N61" i="32"/>
  <c r="M61" i="32"/>
  <c r="AG61" i="32" s="1"/>
  <c r="AX85" i="32"/>
  <c r="F85" i="32"/>
  <c r="G85" i="32" s="1"/>
  <c r="AX55" i="32"/>
  <c r="AH55" i="32"/>
  <c r="AX47" i="32"/>
  <c r="F47" i="32"/>
  <c r="G47" i="32" s="1"/>
  <c r="AB47" i="32" s="1"/>
  <c r="AX39" i="32"/>
  <c r="AH39" i="32"/>
  <c r="F39" i="32"/>
  <c r="G39" i="32" s="1"/>
  <c r="AX23" i="32"/>
  <c r="AH23" i="32"/>
  <c r="F23" i="32"/>
  <c r="G23" i="32" s="1"/>
  <c r="AX15" i="32"/>
  <c r="F15" i="32"/>
  <c r="G15" i="32" s="1"/>
  <c r="Y15" i="32" s="1"/>
  <c r="AH15" i="32"/>
  <c r="N127" i="32"/>
  <c r="M127" i="32"/>
  <c r="L103" i="32"/>
  <c r="N103" i="32"/>
  <c r="R129" i="32"/>
  <c r="W129" i="32"/>
  <c r="AA129" i="32"/>
  <c r="P7" i="32"/>
  <c r="P2" i="32"/>
  <c r="U2" i="32"/>
  <c r="Y2" i="32"/>
  <c r="S2" i="32"/>
  <c r="AB2" i="32"/>
  <c r="W2" i="32"/>
  <c r="R2" i="32"/>
  <c r="Z13" i="32"/>
  <c r="AZ13" i="32" s="1"/>
  <c r="BB13" i="32" s="1"/>
  <c r="R44" i="32"/>
  <c r="Q44" i="32"/>
  <c r="BA44" i="32" s="1"/>
  <c r="P44" i="32"/>
  <c r="S20" i="32"/>
  <c r="R20" i="32"/>
  <c r="V20" i="32"/>
  <c r="AY20" i="32" s="1"/>
  <c r="Q20" i="32"/>
  <c r="BA20" i="32" s="1"/>
  <c r="BB20" i="32" s="1"/>
  <c r="P62" i="32"/>
  <c r="M3" i="32"/>
  <c r="N52" i="32"/>
  <c r="Y113" i="32"/>
  <c r="Z29" i="32"/>
  <c r="AZ29" i="32" s="1"/>
  <c r="Z129" i="32"/>
  <c r="AZ129" i="32" s="1"/>
  <c r="Q2" i="32"/>
  <c r="BA2" i="32" s="1"/>
  <c r="BB2" i="32" s="1"/>
  <c r="U28" i="32"/>
  <c r="V36" i="32"/>
  <c r="AY36" i="32" s="1"/>
  <c r="R82" i="32"/>
  <c r="N82" i="32"/>
  <c r="M43" i="32"/>
  <c r="AG43" i="32" s="1"/>
  <c r="V26" i="32"/>
  <c r="AY26" i="32" s="1"/>
  <c r="AU26" i="32"/>
  <c r="W26" i="32"/>
  <c r="S26" i="32"/>
  <c r="U26" i="32"/>
  <c r="Q26" i="32"/>
  <c r="BA26" i="32" s="1"/>
  <c r="AB26" i="32"/>
  <c r="P26" i="32"/>
  <c r="Y36" i="32"/>
  <c r="AE36" i="32" a="1"/>
  <c r="AE36" i="32" s="1"/>
  <c r="S36" i="32"/>
  <c r="R36" i="32"/>
  <c r="AA36" i="32"/>
  <c r="P36" i="32"/>
  <c r="Z36" i="32"/>
  <c r="AZ36" i="32" s="1"/>
  <c r="AB36" i="32"/>
  <c r="W36" i="32"/>
  <c r="Q36" i="32"/>
  <c r="BA36" i="32" s="1"/>
  <c r="BB36" i="32" s="1"/>
  <c r="P3" i="32"/>
  <c r="W3" i="32"/>
  <c r="Y3" i="32"/>
  <c r="U3" i="32"/>
  <c r="AB3" i="32"/>
  <c r="L16" i="32"/>
  <c r="M16" i="32"/>
  <c r="AG16" i="32" s="1"/>
  <c r="AU19" i="32"/>
  <c r="R19" i="32"/>
  <c r="AA19" i="32"/>
  <c r="Q19" i="32"/>
  <c r="BA19" i="32" s="1"/>
  <c r="BB19" i="32" s="1"/>
  <c r="Z19" i="32"/>
  <c r="AZ19" i="32" s="1"/>
  <c r="P19" i="32"/>
  <c r="S52" i="32"/>
  <c r="Y52" i="32"/>
  <c r="R52" i="32"/>
  <c r="L56" i="32"/>
  <c r="N56" i="32"/>
  <c r="M56" i="32"/>
  <c r="L46" i="32"/>
  <c r="N46" i="32"/>
  <c r="N4" i="32"/>
  <c r="M4" i="32"/>
  <c r="L4" i="32"/>
  <c r="L52" i="32"/>
  <c r="Q4" i="32"/>
  <c r="BA4" i="32" s="1"/>
  <c r="BB4" i="32" s="1"/>
  <c r="AA29" i="32"/>
  <c r="S51" i="32"/>
  <c r="P129" i="32"/>
  <c r="R35" i="32"/>
  <c r="AA2" i="32"/>
  <c r="W21" i="32"/>
  <c r="AB21" i="32"/>
  <c r="Q21" i="32"/>
  <c r="BA21" i="32" s="1"/>
  <c r="S21" i="32"/>
  <c r="AA21" i="32"/>
  <c r="Y21" i="32"/>
  <c r="V21" i="32"/>
  <c r="AY21" i="32" s="1"/>
  <c r="P21" i="32"/>
  <c r="AE21" i="32" a="1"/>
  <c r="AE21" i="32" s="1"/>
  <c r="Z21" i="32"/>
  <c r="AZ21" i="32" s="1"/>
  <c r="M29" i="32"/>
  <c r="AG29" i="32" s="1"/>
  <c r="M62" i="32"/>
  <c r="AG62" i="32" s="1"/>
  <c r="L62" i="32"/>
  <c r="N62" i="32"/>
  <c r="Z91" i="32"/>
  <c r="AZ91" i="32" s="1"/>
  <c r="BB91" i="32" s="1"/>
  <c r="R91" i="32"/>
  <c r="Y27" i="32"/>
  <c r="F118" i="32"/>
  <c r="G118" i="32" s="1"/>
  <c r="F96" i="32"/>
  <c r="G96" i="32" s="1"/>
  <c r="AB10" i="31"/>
  <c r="R10" i="31"/>
  <c r="V10" i="31"/>
  <c r="AY10" i="31" s="1"/>
  <c r="AA10" i="31"/>
  <c r="M66" i="31"/>
  <c r="N66" i="31"/>
  <c r="L66" i="31"/>
  <c r="V20" i="31"/>
  <c r="AY20" i="31" s="1"/>
  <c r="AA20" i="31"/>
  <c r="R20" i="31"/>
  <c r="Q20" i="31"/>
  <c r="BA20" i="31" s="1"/>
  <c r="Z20" i="31"/>
  <c r="AZ20" i="31" s="1"/>
  <c r="BB20" i="31" s="1"/>
  <c r="Y20" i="31"/>
  <c r="S20" i="31"/>
  <c r="AB20" i="31"/>
  <c r="L76" i="31"/>
  <c r="M76" i="31"/>
  <c r="P76" i="31"/>
  <c r="R76" i="31"/>
  <c r="Q76" i="31"/>
  <c r="BA76" i="31" s="1"/>
  <c r="BB76" i="31" s="1"/>
  <c r="AX115" i="31"/>
  <c r="F115" i="31"/>
  <c r="G115" i="31" s="1"/>
  <c r="AX107" i="31"/>
  <c r="F107" i="31"/>
  <c r="G107" i="31" s="1"/>
  <c r="AX91" i="31"/>
  <c r="F91" i="31"/>
  <c r="G91" i="31" s="1"/>
  <c r="AX83" i="31"/>
  <c r="F83" i="31"/>
  <c r="G83" i="31" s="1"/>
  <c r="AA83" i="31" s="1"/>
  <c r="AX75" i="31"/>
  <c r="F75" i="31"/>
  <c r="G75" i="31" s="1"/>
  <c r="AX67" i="31"/>
  <c r="F67" i="31"/>
  <c r="G67" i="31" s="1"/>
  <c r="AX59" i="31"/>
  <c r="AH59" i="31"/>
  <c r="F59" i="31"/>
  <c r="G59" i="31" s="1"/>
  <c r="AX51" i="31"/>
  <c r="AH51" i="31"/>
  <c r="F51" i="31"/>
  <c r="G51" i="31" s="1"/>
  <c r="AX43" i="31"/>
  <c r="AH43" i="31"/>
  <c r="AX35" i="31"/>
  <c r="AH35" i="31"/>
  <c r="AG35" i="31"/>
  <c r="F35" i="31"/>
  <c r="G35" i="31" s="1"/>
  <c r="AE35" i="31" s="1" a="1"/>
  <c r="AE35" i="31" s="1"/>
  <c r="AD35" i="31" s="1"/>
  <c r="AC35" i="31" s="1"/>
  <c r="AX27" i="31"/>
  <c r="AH27" i="31"/>
  <c r="AX19" i="31"/>
  <c r="F19" i="31"/>
  <c r="G19" i="31" s="1"/>
  <c r="AH19" i="31"/>
  <c r="AX11" i="31"/>
  <c r="AH11" i="31"/>
  <c r="F11" i="31"/>
  <c r="G11" i="31" s="1"/>
  <c r="R11" i="31" s="1"/>
  <c r="AX3" i="31"/>
  <c r="F3" i="31"/>
  <c r="G3" i="31" s="1"/>
  <c r="AH3" i="31"/>
  <c r="N123" i="31"/>
  <c r="M123" i="31"/>
  <c r="L123" i="31"/>
  <c r="N115" i="31"/>
  <c r="M115" i="31"/>
  <c r="L115" i="31"/>
  <c r="L107" i="31"/>
  <c r="N107" i="31"/>
  <c r="M107" i="31"/>
  <c r="N99" i="31"/>
  <c r="M99" i="31"/>
  <c r="L99" i="31"/>
  <c r="L91" i="31"/>
  <c r="M91" i="31"/>
  <c r="N91" i="31"/>
  <c r="M52" i="31"/>
  <c r="AG52" i="31" s="1"/>
  <c r="N52" i="31"/>
  <c r="L52" i="31"/>
  <c r="N44" i="31"/>
  <c r="L44" i="31"/>
  <c r="M44" i="31"/>
  <c r="N36" i="31"/>
  <c r="M36" i="31"/>
  <c r="AG36" i="31" s="1"/>
  <c r="M28" i="31"/>
  <c r="R28" i="31"/>
  <c r="N28" i="31"/>
  <c r="Q28" i="31"/>
  <c r="BA28" i="31" s="1"/>
  <c r="BB28" i="31" s="1"/>
  <c r="P28" i="31"/>
  <c r="S28" i="31"/>
  <c r="L21" i="31"/>
  <c r="M21" i="31"/>
  <c r="AG21" i="31" s="1"/>
  <c r="N13" i="31"/>
  <c r="L13" i="31"/>
  <c r="M13" i="31"/>
  <c r="V13" i="31"/>
  <c r="AY13" i="31" s="1"/>
  <c r="N5" i="31"/>
  <c r="U5" i="31"/>
  <c r="AB5" i="31"/>
  <c r="V5" i="31"/>
  <c r="AY5" i="31" s="1"/>
  <c r="M5" i="31"/>
  <c r="AG5" i="31" s="1"/>
  <c r="Z5" i="31"/>
  <c r="AZ5" i="31" s="1"/>
  <c r="AA5" i="31"/>
  <c r="L5" i="31"/>
  <c r="R61" i="31"/>
  <c r="AA61" i="31"/>
  <c r="P61" i="31"/>
  <c r="AE61" i="31" a="1"/>
  <c r="AE61" i="31" s="1"/>
  <c r="Y61" i="31"/>
  <c r="AU61" i="31"/>
  <c r="V61" i="31"/>
  <c r="AY61" i="31" s="1"/>
  <c r="Q61" i="31"/>
  <c r="BA61" i="31" s="1"/>
  <c r="U61" i="31"/>
  <c r="W61" i="31"/>
  <c r="N70" i="31"/>
  <c r="W70" i="31"/>
  <c r="L70" i="31"/>
  <c r="Y70" i="31"/>
  <c r="S64" i="31"/>
  <c r="Q64" i="31"/>
  <c r="BA64" i="31" s="1"/>
  <c r="BB64" i="31" s="1"/>
  <c r="P64" i="31"/>
  <c r="N64" i="31"/>
  <c r="L64" i="31"/>
  <c r="V64" i="31"/>
  <c r="AY64" i="31" s="1"/>
  <c r="M64" i="31"/>
  <c r="R64" i="31"/>
  <c r="L106" i="31"/>
  <c r="M106" i="31"/>
  <c r="N98" i="31"/>
  <c r="L98" i="31"/>
  <c r="M98" i="31"/>
  <c r="M74" i="31"/>
  <c r="N74" i="31"/>
  <c r="L74" i="31"/>
  <c r="M59" i="31"/>
  <c r="N59" i="31"/>
  <c r="L59" i="31"/>
  <c r="S61" i="31"/>
  <c r="U123" i="31"/>
  <c r="Y123" i="31"/>
  <c r="Q123" i="31"/>
  <c r="BA123" i="31" s="1"/>
  <c r="BB123" i="31" s="1"/>
  <c r="V123" i="31"/>
  <c r="AY123" i="31" s="1"/>
  <c r="Z123" i="31"/>
  <c r="AZ123" i="31" s="1"/>
  <c r="AB123" i="31"/>
  <c r="W123" i="31"/>
  <c r="AE123" i="31" a="1"/>
  <c r="AE123" i="31" s="1"/>
  <c r="Z61" i="31"/>
  <c r="AZ61" i="31" s="1"/>
  <c r="M70" i="31"/>
  <c r="AB56" i="31"/>
  <c r="R56" i="31"/>
  <c r="S56" i="31"/>
  <c r="Q56" i="31"/>
  <c r="BA56" i="31" s="1"/>
  <c r="Z56" i="31"/>
  <c r="AZ56" i="31" s="1"/>
  <c r="P56" i="31"/>
  <c r="AA56" i="31"/>
  <c r="AU56" i="31"/>
  <c r="W56" i="31"/>
  <c r="L27" i="31"/>
  <c r="M27" i="31"/>
  <c r="N27" i="31"/>
  <c r="AB111" i="31"/>
  <c r="S111" i="31"/>
  <c r="Y111" i="31"/>
  <c r="V111" i="31"/>
  <c r="AY111" i="31" s="1"/>
  <c r="U111" i="31"/>
  <c r="P111" i="31"/>
  <c r="Q48" i="31"/>
  <c r="BA48" i="31" s="1"/>
  <c r="BB48" i="31" s="1"/>
  <c r="U48" i="31"/>
  <c r="AU48" i="31"/>
  <c r="S48" i="31"/>
  <c r="Y48" i="31"/>
  <c r="AE48" i="31" a="1"/>
  <c r="AE48" i="31" s="1"/>
  <c r="R48" i="31"/>
  <c r="V48" i="31"/>
  <c r="AY48" i="31" s="1"/>
  <c r="W48" i="31"/>
  <c r="AB48" i="31"/>
  <c r="Z48" i="31"/>
  <c r="AZ48" i="31" s="1"/>
  <c r="N90" i="31"/>
  <c r="M90" i="31"/>
  <c r="L90" i="31"/>
  <c r="W120" i="31"/>
  <c r="V21" i="31"/>
  <c r="AY21" i="31" s="1"/>
  <c r="BB21" i="31" s="1"/>
  <c r="Y21" i="31"/>
  <c r="AE60" i="31" a="1"/>
  <c r="AE60" i="31" s="1"/>
  <c r="AH50" i="31"/>
  <c r="U30" i="31"/>
  <c r="Z34" i="31"/>
  <c r="AZ34" i="31" s="1"/>
  <c r="AH18" i="31"/>
  <c r="S129" i="31"/>
  <c r="Q129" i="31"/>
  <c r="BA129" i="31" s="1"/>
  <c r="AU39" i="31"/>
  <c r="R16" i="31"/>
  <c r="Y16" i="31"/>
  <c r="Y120" i="31"/>
  <c r="Z21" i="31"/>
  <c r="AZ21" i="31" s="1"/>
  <c r="Y60" i="31"/>
  <c r="F122" i="31"/>
  <c r="G122" i="31" s="1"/>
  <c r="W122" i="31" s="1"/>
  <c r="F121" i="31"/>
  <c r="G121" i="31" s="1"/>
  <c r="F74" i="31"/>
  <c r="G74" i="31" s="1"/>
  <c r="F90" i="31"/>
  <c r="G90" i="31" s="1"/>
  <c r="L50" i="31"/>
  <c r="F42" i="31"/>
  <c r="G42" i="31" s="1"/>
  <c r="AH49" i="31"/>
  <c r="N34" i="31"/>
  <c r="W30" i="31"/>
  <c r="R34" i="31"/>
  <c r="AU4" i="31"/>
  <c r="AH17" i="31"/>
  <c r="L35" i="31"/>
  <c r="L79" i="31"/>
  <c r="Z68" i="31"/>
  <c r="AZ68" i="31" s="1"/>
  <c r="P129" i="31"/>
  <c r="Q39" i="31"/>
  <c r="BA39" i="31" s="1"/>
  <c r="AU16" i="31"/>
  <c r="Z16" i="31"/>
  <c r="AZ16" i="31" s="1"/>
  <c r="Q120" i="31"/>
  <c r="BA120" i="31" s="1"/>
  <c r="AE49" i="31" a="1"/>
  <c r="AE49" i="31" s="1"/>
  <c r="R21" i="31"/>
  <c r="Z60" i="31"/>
  <c r="AZ60" i="31" s="1"/>
  <c r="F82" i="31"/>
  <c r="G82" i="31" s="1"/>
  <c r="AA82" i="31" s="1"/>
  <c r="AH57" i="31"/>
  <c r="N50" i="31"/>
  <c r="AH42" i="31"/>
  <c r="L34" i="31"/>
  <c r="V30" i="31"/>
  <c r="AY30" i="31" s="1"/>
  <c r="W34" i="31"/>
  <c r="P4" i="31"/>
  <c r="F2" i="31"/>
  <c r="G2" i="31" s="1"/>
  <c r="F17" i="31"/>
  <c r="G17" i="31" s="1"/>
  <c r="M58" i="31"/>
  <c r="V68" i="31"/>
  <c r="AY68" i="31" s="1"/>
  <c r="R129" i="31"/>
  <c r="S39" i="31"/>
  <c r="Q16" i="31"/>
  <c r="BA16" i="31" s="1"/>
  <c r="BB16" i="31" s="1"/>
  <c r="S16" i="31"/>
  <c r="AA120" i="31"/>
  <c r="AB21" i="31"/>
  <c r="AA60" i="31"/>
  <c r="F114" i="31"/>
  <c r="G114" i="31" s="1"/>
  <c r="Y114" i="31" s="1"/>
  <c r="F113" i="31"/>
  <c r="G113" i="31" s="1"/>
  <c r="V113" i="31" s="1"/>
  <c r="AY113" i="31" s="1"/>
  <c r="AA85" i="31"/>
  <c r="F81" i="31"/>
  <c r="G81" i="31" s="1"/>
  <c r="S81" i="31" s="1"/>
  <c r="F41" i="31"/>
  <c r="G41" i="31" s="1"/>
  <c r="S68" i="31"/>
  <c r="F33" i="31"/>
  <c r="G33" i="31" s="1"/>
  <c r="P30" i="31"/>
  <c r="AE30" i="31" a="1"/>
  <c r="AE30" i="31" s="1"/>
  <c r="AA34" i="31"/>
  <c r="Q4" i="31"/>
  <c r="BA4" i="31" s="1"/>
  <c r="N35" i="31"/>
  <c r="M2" i="31"/>
  <c r="AG2" i="31" s="1"/>
  <c r="AG19" i="31"/>
  <c r="S34" i="31"/>
  <c r="AB68" i="31"/>
  <c r="Y39" i="31"/>
  <c r="U16" i="31"/>
  <c r="S120" i="31"/>
  <c r="R120" i="31"/>
  <c r="S21" i="31"/>
  <c r="AB60" i="31"/>
  <c r="F98" i="31"/>
  <c r="G98" i="31" s="1"/>
  <c r="AE98" i="31" s="1" a="1"/>
  <c r="AE98" i="31" s="1"/>
  <c r="AD98" i="31" s="1"/>
  <c r="AC98" i="31" s="1"/>
  <c r="P68" i="31"/>
  <c r="M42" i="31"/>
  <c r="AH33" i="31"/>
  <c r="L20" i="31"/>
  <c r="AB30" i="31"/>
  <c r="Y30" i="31"/>
  <c r="U34" i="31"/>
  <c r="R4" i="31"/>
  <c r="S13" i="31"/>
  <c r="F50" i="31"/>
  <c r="G50" i="31" s="1"/>
  <c r="V50" i="31" s="1"/>
  <c r="AY50" i="31" s="1"/>
  <c r="AG18" i="31"/>
  <c r="AB34" i="31"/>
  <c r="AG50" i="31"/>
  <c r="AA30" i="31"/>
  <c r="Z120" i="31"/>
  <c r="AZ120" i="31" s="1"/>
  <c r="AB120" i="31"/>
  <c r="AA21" i="31"/>
  <c r="N87" i="31"/>
  <c r="Q30" i="31"/>
  <c r="BA30" i="31" s="1"/>
  <c r="BB30" i="31" s="1"/>
  <c r="AH9" i="31"/>
  <c r="M44" i="30"/>
  <c r="AG44" i="30" s="1"/>
  <c r="U44" i="30"/>
  <c r="N44" i="30"/>
  <c r="V44" i="30"/>
  <c r="AY44" i="30" s="1"/>
  <c r="L44" i="30"/>
  <c r="W44" i="30"/>
  <c r="AB44" i="30"/>
  <c r="L12" i="30"/>
  <c r="N12" i="30"/>
  <c r="M12" i="30"/>
  <c r="AG12" i="30" s="1"/>
  <c r="AX92" i="30"/>
  <c r="F92" i="30"/>
  <c r="G92" i="30" s="1"/>
  <c r="AX64" i="30"/>
  <c r="AH64" i="30"/>
  <c r="S20" i="30"/>
  <c r="N76" i="30"/>
  <c r="U4" i="30"/>
  <c r="S4" i="30"/>
  <c r="AB4" i="30"/>
  <c r="AU4" i="30"/>
  <c r="R4" i="30"/>
  <c r="W4" i="30"/>
  <c r="AA4" i="30"/>
  <c r="N84" i="30"/>
  <c r="M84" i="30"/>
  <c r="N61" i="30"/>
  <c r="L61" i="30"/>
  <c r="M61" i="30"/>
  <c r="AG61" i="30" s="1"/>
  <c r="N45" i="30"/>
  <c r="M45" i="30"/>
  <c r="AG45" i="30" s="1"/>
  <c r="L45" i="30"/>
  <c r="N13" i="30"/>
  <c r="L13" i="30"/>
  <c r="M13" i="30"/>
  <c r="AX116" i="30"/>
  <c r="F116" i="30"/>
  <c r="G116" i="30" s="1"/>
  <c r="L2" i="30"/>
  <c r="V2" i="30"/>
  <c r="AY2" i="30" s="1"/>
  <c r="P2" i="30"/>
  <c r="M5" i="30"/>
  <c r="AG48" i="30"/>
  <c r="AA125" i="30"/>
  <c r="Q125" i="30"/>
  <c r="BA125" i="30" s="1"/>
  <c r="Z125" i="30"/>
  <c r="AZ125" i="30" s="1"/>
  <c r="V125" i="30"/>
  <c r="AY125" i="30" s="1"/>
  <c r="U125" i="30"/>
  <c r="S125" i="30"/>
  <c r="Z123" i="30"/>
  <c r="AZ123" i="30" s="1"/>
  <c r="AS123" i="30"/>
  <c r="AF123" i="30" s="1"/>
  <c r="S123" i="30"/>
  <c r="V123" i="30"/>
  <c r="AY123" i="30" s="1"/>
  <c r="BB123" i="30" s="1"/>
  <c r="Y61" i="30"/>
  <c r="Q61" i="30"/>
  <c r="BA61" i="30" s="1"/>
  <c r="R79" i="30"/>
  <c r="AS79" i="30"/>
  <c r="AF79" i="30" s="1"/>
  <c r="Y79" i="30"/>
  <c r="W79" i="30"/>
  <c r="U79" i="30"/>
  <c r="V79" i="30"/>
  <c r="AY79" i="30" s="1"/>
  <c r="BB79" i="30" s="1"/>
  <c r="AB79" i="30"/>
  <c r="Q79" i="30"/>
  <c r="BA79" i="30" s="1"/>
  <c r="F108" i="30"/>
  <c r="G108" i="30" s="1"/>
  <c r="AE108" i="30" s="1" a="1"/>
  <c r="AE108" i="30" s="1"/>
  <c r="AD108" i="30" s="1"/>
  <c r="AC108" i="30" s="1"/>
  <c r="AX39" i="30"/>
  <c r="AH39" i="30"/>
  <c r="AX31" i="30"/>
  <c r="F31" i="30"/>
  <c r="G31" i="30" s="1"/>
  <c r="AH31" i="30"/>
  <c r="AX16" i="30"/>
  <c r="F16" i="30"/>
  <c r="G16" i="30" s="1"/>
  <c r="AX8" i="30"/>
  <c r="AH8" i="30"/>
  <c r="F8" i="30"/>
  <c r="G8" i="30" s="1"/>
  <c r="L121" i="30"/>
  <c r="N121" i="30"/>
  <c r="N113" i="30"/>
  <c r="M113" i="30"/>
  <c r="L113" i="30"/>
  <c r="AA113" i="30"/>
  <c r="N105" i="30"/>
  <c r="L105" i="30"/>
  <c r="L98" i="30"/>
  <c r="N98" i="30"/>
  <c r="M98" i="30"/>
  <c r="L67" i="30"/>
  <c r="M67" i="30"/>
  <c r="N67" i="30"/>
  <c r="M59" i="30"/>
  <c r="AG59" i="30" s="1"/>
  <c r="L59" i="30"/>
  <c r="V59" i="30"/>
  <c r="AY59" i="30" s="1"/>
  <c r="Z59" i="30"/>
  <c r="AZ59" i="30" s="1"/>
  <c r="N59" i="30"/>
  <c r="W59" i="30"/>
  <c r="AB59" i="30"/>
  <c r="N51" i="30"/>
  <c r="L51" i="30"/>
  <c r="M51" i="30"/>
  <c r="N43" i="30"/>
  <c r="M43" i="30"/>
  <c r="AG43" i="30" s="1"/>
  <c r="L43" i="30"/>
  <c r="N19" i="30"/>
  <c r="M19" i="30"/>
  <c r="L19" i="30"/>
  <c r="L11" i="30"/>
  <c r="M11" i="30"/>
  <c r="AG11" i="30" s="1"/>
  <c r="N3" i="30"/>
  <c r="M3" i="30"/>
  <c r="L3" i="30"/>
  <c r="AB20" i="30"/>
  <c r="AE20" i="30" a="1"/>
  <c r="AE20" i="30" s="1"/>
  <c r="R35" i="30"/>
  <c r="N5" i="30"/>
  <c r="W123" i="30"/>
  <c r="S121" i="30"/>
  <c r="F115" i="30"/>
  <c r="G115" i="30" s="1"/>
  <c r="M115" i="30"/>
  <c r="L99" i="30"/>
  <c r="M75" i="30"/>
  <c r="W71" i="30"/>
  <c r="P71" i="30"/>
  <c r="N69" i="30"/>
  <c r="AA47" i="30"/>
  <c r="AH9" i="30"/>
  <c r="N27" i="30"/>
  <c r="M2" i="30"/>
  <c r="M69" i="30"/>
  <c r="F83" i="30"/>
  <c r="G83" i="30" s="1"/>
  <c r="N110" i="30"/>
  <c r="L110" i="30"/>
  <c r="Y28" i="30"/>
  <c r="AX114" i="30"/>
  <c r="F114" i="30"/>
  <c r="G114" i="30" s="1"/>
  <c r="P114" i="30" s="1"/>
  <c r="AX98" i="30"/>
  <c r="F98" i="30"/>
  <c r="G98" i="30" s="1"/>
  <c r="Y82" i="30"/>
  <c r="V82" i="30"/>
  <c r="AY82" i="30" s="1"/>
  <c r="Q82" i="30"/>
  <c r="BA82" i="30" s="1"/>
  <c r="BB82" i="30" s="1"/>
  <c r="AB82" i="30"/>
  <c r="AA82" i="30"/>
  <c r="W76" i="30"/>
  <c r="S76" i="30"/>
  <c r="R76" i="30"/>
  <c r="P76" i="30"/>
  <c r="AB76" i="30"/>
  <c r="Q76" i="30"/>
  <c r="BA76" i="30" s="1"/>
  <c r="Z76" i="30"/>
  <c r="AZ76" i="30" s="1"/>
  <c r="AX54" i="30"/>
  <c r="AH54" i="30"/>
  <c r="AX46" i="30"/>
  <c r="AH46" i="30"/>
  <c r="F46" i="30"/>
  <c r="G46" i="30" s="1"/>
  <c r="AU46" i="30" s="1"/>
  <c r="AV59" i="30" s="1"/>
  <c r="AX38" i="30"/>
  <c r="F38" i="30"/>
  <c r="G38" i="30" s="1"/>
  <c r="AX23" i="30"/>
  <c r="F23" i="30"/>
  <c r="G23" i="30" s="1"/>
  <c r="AX15" i="30"/>
  <c r="AH15" i="30"/>
  <c r="AX7" i="30"/>
  <c r="F7" i="30"/>
  <c r="G7" i="30" s="1"/>
  <c r="U7" i="30" s="1"/>
  <c r="W128" i="30"/>
  <c r="M128" i="30"/>
  <c r="L128" i="30"/>
  <c r="U128" i="30"/>
  <c r="Z128" i="30"/>
  <c r="AZ128" i="30" s="1"/>
  <c r="AB128" i="30"/>
  <c r="L112" i="30"/>
  <c r="U112" i="30"/>
  <c r="W112" i="30"/>
  <c r="M83" i="30"/>
  <c r="L83" i="30"/>
  <c r="P20" i="30"/>
  <c r="Y20" i="30"/>
  <c r="V35" i="30"/>
  <c r="AY35" i="30" s="1"/>
  <c r="AB123" i="30"/>
  <c r="Q123" i="30"/>
  <c r="BA123" i="30" s="1"/>
  <c r="Z121" i="30"/>
  <c r="AZ121" i="30" s="1"/>
  <c r="P125" i="30"/>
  <c r="Y4" i="30"/>
  <c r="Y123" i="30"/>
  <c r="M99" i="30"/>
  <c r="N68" i="30"/>
  <c r="AA59" i="30"/>
  <c r="S67" i="30"/>
  <c r="Y47" i="30"/>
  <c r="N2" i="30"/>
  <c r="U50" i="30"/>
  <c r="Z50" i="30"/>
  <c r="AZ50" i="30" s="1"/>
  <c r="AE50" i="30" a="1"/>
  <c r="AE50" i="30" s="1"/>
  <c r="W50" i="30"/>
  <c r="Y50" i="30"/>
  <c r="AU50" i="30"/>
  <c r="AE103" i="30" a="1"/>
  <c r="AE103" i="30" s="1"/>
  <c r="U103" i="30"/>
  <c r="Y103" i="30"/>
  <c r="AB103" i="30"/>
  <c r="P103" i="30"/>
  <c r="Q103" i="30"/>
  <c r="BA103" i="30" s="1"/>
  <c r="AX40" i="30"/>
  <c r="AH40" i="30"/>
  <c r="AX17" i="30"/>
  <c r="AH17" i="30"/>
  <c r="L76" i="30"/>
  <c r="M76" i="30"/>
  <c r="U20" i="30"/>
  <c r="W20" i="30"/>
  <c r="R2" i="30"/>
  <c r="AE121" i="30" a="1"/>
  <c r="AE121" i="30" s="1"/>
  <c r="W125" i="30"/>
  <c r="Z4" i="30"/>
  <c r="AZ4" i="30" s="1"/>
  <c r="Y121" i="30"/>
  <c r="Z79" i="30"/>
  <c r="AZ79" i="30" s="1"/>
  <c r="Q58" i="30"/>
  <c r="BA58" i="30" s="1"/>
  <c r="L92" i="30"/>
  <c r="Q20" i="30"/>
  <c r="BA20" i="30" s="1"/>
  <c r="BB20" i="30" s="1"/>
  <c r="R20" i="30"/>
  <c r="Z29" i="30"/>
  <c r="AZ29" i="30" s="1"/>
  <c r="F9" i="30"/>
  <c r="G9" i="30" s="1"/>
  <c r="R58" i="30"/>
  <c r="AB121" i="30"/>
  <c r="Y125" i="30"/>
  <c r="Q4" i="30"/>
  <c r="BA4" i="30" s="1"/>
  <c r="BB4" i="30" s="1"/>
  <c r="U121" i="30"/>
  <c r="P79" i="30"/>
  <c r="AU58" i="30"/>
  <c r="AG47" i="30"/>
  <c r="Q15" i="30"/>
  <c r="BA15" i="30" s="1"/>
  <c r="AU15" i="30"/>
  <c r="AV74" i="30" s="1"/>
  <c r="V15" i="30"/>
  <c r="AY15" i="30" s="1"/>
  <c r="W15" i="30"/>
  <c r="U15" i="30"/>
  <c r="Z15" i="30"/>
  <c r="AZ15" i="30" s="1"/>
  <c r="S15" i="30"/>
  <c r="Y15" i="30"/>
  <c r="N11" i="30"/>
  <c r="L84" i="30"/>
  <c r="L23" i="30"/>
  <c r="M23" i="30"/>
  <c r="N23" i="30"/>
  <c r="Z67" i="30"/>
  <c r="AZ67" i="30" s="1"/>
  <c r="U67" i="30"/>
  <c r="L102" i="30"/>
  <c r="N102" i="30"/>
  <c r="M102" i="30"/>
  <c r="M55" i="30"/>
  <c r="L55" i="30"/>
  <c r="Q71" i="30"/>
  <c r="BA71" i="30" s="1"/>
  <c r="BB71" i="30" s="1"/>
  <c r="S71" i="30"/>
  <c r="AA71" i="30"/>
  <c r="Y71" i="30"/>
  <c r="AE71" i="30" a="1"/>
  <c r="AE71" i="30" s="1"/>
  <c r="R71" i="30"/>
  <c r="Z71" i="30"/>
  <c r="AZ71" i="30" s="1"/>
  <c r="V71" i="30"/>
  <c r="AY71" i="30" s="1"/>
  <c r="AX32" i="30"/>
  <c r="F32" i="30"/>
  <c r="G32" i="30" s="1"/>
  <c r="N122" i="30"/>
  <c r="L122" i="30"/>
  <c r="N91" i="30"/>
  <c r="M91" i="30"/>
  <c r="M20" i="30"/>
  <c r="L20" i="30"/>
  <c r="N20" i="30"/>
  <c r="V20" i="30"/>
  <c r="AY20" i="30" s="1"/>
  <c r="AA58" i="30"/>
  <c r="W121" i="30"/>
  <c r="N83" i="30"/>
  <c r="U123" i="30"/>
  <c r="R125" i="30"/>
  <c r="V4" i="30"/>
  <c r="AY4" i="30" s="1"/>
  <c r="AA79" i="30"/>
  <c r="L91" i="30"/>
  <c r="V76" i="30"/>
  <c r="AY76" i="30" s="1"/>
  <c r="BB76" i="30" s="1"/>
  <c r="AB71" i="30"/>
  <c r="AG64" i="30"/>
  <c r="P47" i="30"/>
  <c r="W26" i="30"/>
  <c r="Z26" i="30"/>
  <c r="AZ26" i="30" s="1"/>
  <c r="U26" i="30"/>
  <c r="AU26" i="30"/>
  <c r="V29" i="30"/>
  <c r="AY29" i="30" s="1"/>
  <c r="F64" i="30"/>
  <c r="G64" i="30" s="1"/>
  <c r="W11" i="30"/>
  <c r="Z11" i="30"/>
  <c r="AZ11" i="30" s="1"/>
  <c r="AU11" i="30"/>
  <c r="N70" i="30"/>
  <c r="M70" i="30"/>
  <c r="V14" i="30"/>
  <c r="AY14" i="30" s="1"/>
  <c r="AB14" i="30"/>
  <c r="U14" i="30"/>
  <c r="N14" i="30"/>
  <c r="M6" i="30"/>
  <c r="L6" i="30"/>
  <c r="N6" i="30"/>
  <c r="Q6" i="30"/>
  <c r="BA6" i="30" s="1"/>
  <c r="BB6" i="30" s="1"/>
  <c r="R6" i="30"/>
  <c r="Z14" i="30"/>
  <c r="AZ14" i="30" s="1"/>
  <c r="P112" i="30"/>
  <c r="F117" i="30"/>
  <c r="G117" i="30" s="1"/>
  <c r="AB117" i="30" s="1"/>
  <c r="N116" i="30"/>
  <c r="L93" i="30"/>
  <c r="M93" i="30"/>
  <c r="L107" i="30"/>
  <c r="L79" i="30"/>
  <c r="L63" i="30"/>
  <c r="F49" i="30"/>
  <c r="G49" i="30" s="1"/>
  <c r="N15" i="30"/>
  <c r="AH3" i="30"/>
  <c r="F80" i="30"/>
  <c r="G80" i="30" s="1"/>
  <c r="AU27" i="30"/>
  <c r="S6" i="30"/>
  <c r="Q14" i="30"/>
  <c r="BA14" i="30" s="1"/>
  <c r="V112" i="30"/>
  <c r="AY112" i="30" s="1"/>
  <c r="F110" i="30"/>
  <c r="G110" i="30" s="1"/>
  <c r="AB110" i="30" s="1"/>
  <c r="M107" i="30"/>
  <c r="M79" i="30"/>
  <c r="L85" i="30"/>
  <c r="L62" i="30"/>
  <c r="AH34" i="30"/>
  <c r="AG26" i="30"/>
  <c r="F65" i="30"/>
  <c r="G65" i="30" s="1"/>
  <c r="N78" i="30"/>
  <c r="AH19" i="30"/>
  <c r="Q27" i="30"/>
  <c r="BA27" i="30" s="1"/>
  <c r="U6" i="30"/>
  <c r="L116" i="30"/>
  <c r="N62" i="30"/>
  <c r="F42" i="30"/>
  <c r="G42" i="30" s="1"/>
  <c r="F34" i="30"/>
  <c r="G34" i="30" s="1"/>
  <c r="F33" i="30"/>
  <c r="G33" i="30" s="1"/>
  <c r="AH65" i="30"/>
  <c r="F41" i="30"/>
  <c r="G41" i="30" s="1"/>
  <c r="F19" i="30"/>
  <c r="G19" i="30" s="1"/>
  <c r="F109" i="30"/>
  <c r="G109" i="30" s="1"/>
  <c r="AE109" i="30" s="1" a="1"/>
  <c r="AE109" i="30" s="1"/>
  <c r="AD109" i="30" s="1"/>
  <c r="AC109" i="30" s="1"/>
  <c r="AA44" i="30"/>
  <c r="Y62" i="28"/>
  <c r="AU62" i="28"/>
  <c r="AE62" i="28" a="1"/>
  <c r="AE62" i="28" s="1"/>
  <c r="W62" i="28"/>
  <c r="S62" i="28"/>
  <c r="P62" i="28"/>
  <c r="U62" i="28"/>
  <c r="Q62" i="28"/>
  <c r="BA62" i="28" s="1"/>
  <c r="Z62" i="28"/>
  <c r="AZ62" i="28" s="1"/>
  <c r="L83" i="28"/>
  <c r="BD87" i="28" s="1" a="1"/>
  <c r="BD87" i="28" s="1"/>
  <c r="N83" i="28"/>
  <c r="M83" i="28"/>
  <c r="M42" i="28"/>
  <c r="N42" i="28"/>
  <c r="L42" i="28"/>
  <c r="BD46" i="28" s="1" a="1"/>
  <c r="BD46" i="28" s="1"/>
  <c r="L80" i="28"/>
  <c r="BD73" i="28" s="1" a="1"/>
  <c r="BD73" i="28" s="1"/>
  <c r="N80" i="28"/>
  <c r="M80" i="28"/>
  <c r="W102" i="28"/>
  <c r="V102" i="28"/>
  <c r="AY102" i="28" s="1"/>
  <c r="U102" i="28"/>
  <c r="AB102" i="28"/>
  <c r="Y102" i="28"/>
  <c r="AA102" i="28"/>
  <c r="L102" i="28"/>
  <c r="BD99" i="28" s="1" a="1"/>
  <c r="BD99" i="28" s="1"/>
  <c r="N48" i="28"/>
  <c r="L48" i="28"/>
  <c r="BD45" i="28" s="1" a="1"/>
  <c r="BD45" i="28" s="1"/>
  <c r="M48" i="28"/>
  <c r="N70" i="28"/>
  <c r="L70" i="28"/>
  <c r="BD68" i="28" s="1" a="1"/>
  <c r="BD68" i="28" s="1"/>
  <c r="M70" i="28"/>
  <c r="P24" i="28"/>
  <c r="AU24" i="28"/>
  <c r="S24" i="28"/>
  <c r="L123" i="28"/>
  <c r="BD127" i="28" s="1" a="1"/>
  <c r="BD127" i="28" s="1"/>
  <c r="N123" i="28"/>
  <c r="V2" i="28"/>
  <c r="AY2" i="28" s="1"/>
  <c r="S45" i="28"/>
  <c r="V94" i="28"/>
  <c r="AY94" i="28" s="1"/>
  <c r="R63" i="28"/>
  <c r="L11" i="28"/>
  <c r="BD15" i="28" s="1" a="1"/>
  <c r="BD15" i="28" s="1"/>
  <c r="AH25" i="28"/>
  <c r="AB73" i="28"/>
  <c r="Y54" i="28"/>
  <c r="F14" i="28"/>
  <c r="G14" i="28" s="1"/>
  <c r="AU41" i="28"/>
  <c r="W124" i="28"/>
  <c r="Z124" i="28"/>
  <c r="AZ124" i="28" s="1"/>
  <c r="F95" i="28"/>
  <c r="G95" i="28" s="1"/>
  <c r="W8" i="28"/>
  <c r="Z37" i="28"/>
  <c r="AZ37" i="28" s="1"/>
  <c r="AA70" i="28"/>
  <c r="U91" i="28"/>
  <c r="V41" i="28"/>
  <c r="AY41" i="28" s="1"/>
  <c r="AH3" i="28"/>
  <c r="U7" i="28"/>
  <c r="N124" i="28"/>
  <c r="N26" i="28"/>
  <c r="Z65" i="28"/>
  <c r="AZ65" i="28" s="1"/>
  <c r="AH54" i="28"/>
  <c r="L31" i="28"/>
  <c r="BD26" i="28" s="1" a="1"/>
  <c r="BD26" i="28" s="1"/>
  <c r="L21" i="28"/>
  <c r="BD24" i="28" s="1" a="1"/>
  <c r="BD24" i="28" s="1"/>
  <c r="F64" i="28"/>
  <c r="G64" i="28" s="1"/>
  <c r="R64" i="28" s="1"/>
  <c r="F3" i="28"/>
  <c r="G3" i="28" s="1"/>
  <c r="W3" i="28" s="1"/>
  <c r="U2" i="28"/>
  <c r="R94" i="28"/>
  <c r="AB63" i="28"/>
  <c r="AG51" i="28"/>
  <c r="L127" i="28"/>
  <c r="BD122" i="28" s="1" a="1"/>
  <c r="BD122" i="28" s="1"/>
  <c r="AU54" i="28"/>
  <c r="AV87" i="28" s="1"/>
  <c r="D87" i="28" s="1"/>
  <c r="N109" i="28"/>
  <c r="F67" i="28"/>
  <c r="G67" i="28" s="1"/>
  <c r="Y67" i="28" s="1"/>
  <c r="AH14" i="28"/>
  <c r="Y41" i="28"/>
  <c r="P124" i="28"/>
  <c r="Q124" i="28"/>
  <c r="BA124" i="28" s="1"/>
  <c r="BB124" i="28" s="1"/>
  <c r="P8" i="28"/>
  <c r="Y8" i="28"/>
  <c r="U37" i="28"/>
  <c r="S70" i="28"/>
  <c r="Z91" i="28"/>
  <c r="AZ91" i="28" s="1"/>
  <c r="Z7" i="28"/>
  <c r="AZ7" i="28" s="1"/>
  <c r="M124" i="28"/>
  <c r="P65" i="28"/>
  <c r="F127" i="28"/>
  <c r="G127" i="28" s="1"/>
  <c r="M31" i="28"/>
  <c r="R2" i="28"/>
  <c r="U32" i="28"/>
  <c r="AA99" i="28"/>
  <c r="F25" i="28"/>
  <c r="G25" i="28" s="1"/>
  <c r="F22" i="28"/>
  <c r="G22" i="28" s="1"/>
  <c r="M127" i="28"/>
  <c r="AA41" i="28"/>
  <c r="R54" i="28"/>
  <c r="V91" i="28"/>
  <c r="AY91" i="28" s="1"/>
  <c r="L109" i="28"/>
  <c r="L6" i="28"/>
  <c r="BD3" i="28" s="1" a="1"/>
  <c r="BD3" i="28" s="1"/>
  <c r="W69" i="28"/>
  <c r="S41" i="28"/>
  <c r="Y124" i="28"/>
  <c r="U124" i="28"/>
  <c r="Q8" i="28"/>
  <c r="BA8" i="28" s="1"/>
  <c r="S8" i="28"/>
  <c r="AB37" i="28"/>
  <c r="W70" i="28"/>
  <c r="U70" i="28"/>
  <c r="Q56" i="28"/>
  <c r="BA56" i="28" s="1"/>
  <c r="F103" i="28"/>
  <c r="G103" i="28" s="1"/>
  <c r="P48" i="28"/>
  <c r="AE65" i="28" a="1"/>
  <c r="AE65" i="28" s="1"/>
  <c r="W7" i="28"/>
  <c r="M7" i="28"/>
  <c r="AG7" i="28" s="1"/>
  <c r="N77" i="28"/>
  <c r="U65" i="28"/>
  <c r="L113" i="28"/>
  <c r="BD113" i="28" s="1" a="1"/>
  <c r="BD113" i="28" s="1"/>
  <c r="F86" i="28"/>
  <c r="G86" i="28" s="1"/>
  <c r="W86" i="28" s="1"/>
  <c r="AH64" i="28"/>
  <c r="AH43" i="28"/>
  <c r="AH7" i="28"/>
  <c r="AU2" i="28"/>
  <c r="Q94" i="28"/>
  <c r="BA94" i="28" s="1"/>
  <c r="AU32" i="28"/>
  <c r="U99" i="28"/>
  <c r="Z48" i="28"/>
  <c r="AZ48" i="28" s="1"/>
  <c r="P26" i="28"/>
  <c r="AH22" i="28"/>
  <c r="AG40" i="28"/>
  <c r="Q54" i="28"/>
  <c r="BA54" i="28" s="1"/>
  <c r="AH40" i="28"/>
  <c r="AA124" i="28"/>
  <c r="R8" i="28"/>
  <c r="AB8" i="28"/>
  <c r="Y70" i="28"/>
  <c r="W56" i="28"/>
  <c r="Y93" i="28"/>
  <c r="V65" i="28"/>
  <c r="AY65" i="28" s="1"/>
  <c r="AB124" i="28"/>
  <c r="AB7" i="28"/>
  <c r="F78" i="28"/>
  <c r="G78" i="28" s="1"/>
  <c r="V78" i="28" s="1"/>
  <c r="AY78" i="28" s="1"/>
  <c r="W54" i="28"/>
  <c r="Q2" i="28"/>
  <c r="BA2" i="28" s="1"/>
  <c r="W2" i="28"/>
  <c r="AA32" i="28"/>
  <c r="AB99" i="28"/>
  <c r="Y99" i="28"/>
  <c r="F72" i="28"/>
  <c r="G72" i="28" s="1"/>
  <c r="U72" i="28" s="1"/>
  <c r="R48" i="28"/>
  <c r="W73" i="28"/>
  <c r="L73" i="28"/>
  <c r="F11" i="28"/>
  <c r="G11" i="28" s="1"/>
  <c r="S54" i="28"/>
  <c r="N89" i="28"/>
  <c r="V124" i="28"/>
  <c r="AY124" i="28" s="1"/>
  <c r="V8" i="28"/>
  <c r="AY8" i="28" s="1"/>
  <c r="BB8" i="28" s="1"/>
  <c r="V37" i="28"/>
  <c r="AY37" i="28" s="1"/>
  <c r="Z70" i="28"/>
  <c r="AZ70" i="28" s="1"/>
  <c r="F40" i="28"/>
  <c r="G40" i="28" s="1"/>
  <c r="F90" i="28"/>
  <c r="G90" i="28" s="1"/>
  <c r="AB41" i="28"/>
  <c r="L55" i="28"/>
  <c r="F31" i="28"/>
  <c r="G31" i="28" s="1"/>
  <c r="Z31" i="28" s="1"/>
  <c r="AZ31" i="28" s="1"/>
  <c r="R7" i="28"/>
  <c r="P7" i="28"/>
  <c r="V16" i="28"/>
  <c r="AY16" i="28" s="1"/>
  <c r="W65" i="28"/>
  <c r="W12" i="28"/>
  <c r="M78" i="28"/>
  <c r="M57" i="28"/>
  <c r="AG57" i="28" s="1"/>
  <c r="M12" i="28"/>
  <c r="F81" i="28"/>
  <c r="G81" i="28" s="1"/>
  <c r="Z2" i="28"/>
  <c r="AZ2" i="28" s="1"/>
  <c r="Z99" i="28"/>
  <c r="AZ99" i="28" s="1"/>
  <c r="N73" i="28"/>
  <c r="F98" i="28"/>
  <c r="G98" i="28" s="1"/>
  <c r="AH32" i="28"/>
  <c r="W41" i="28"/>
  <c r="Z8" i="28"/>
  <c r="AZ8" i="28" s="1"/>
  <c r="L99" i="28"/>
  <c r="BD103" i="28" s="1" a="1"/>
  <c r="BD103" i="28" s="1"/>
  <c r="AH56" i="28"/>
  <c r="M55" i="28"/>
  <c r="AA7" i="28"/>
  <c r="Q7" i="28"/>
  <c r="BA7" i="28" s="1"/>
  <c r="AB12" i="28"/>
  <c r="F111" i="28"/>
  <c r="G111" i="28" s="1"/>
  <c r="Q111" i="28" s="1"/>
  <c r="BA111" i="28" s="1"/>
  <c r="BB111" i="28" s="1"/>
  <c r="F117" i="28"/>
  <c r="G117" i="28" s="1"/>
  <c r="Z117" i="28" s="1"/>
  <c r="AZ117" i="28" s="1"/>
  <c r="L78" i="28"/>
  <c r="BD75" i="28" s="1" a="1"/>
  <c r="BD75" i="28" s="1"/>
  <c r="AH46" i="28"/>
  <c r="AH28" i="28"/>
  <c r="AH17" i="28"/>
  <c r="BB37" i="55"/>
  <c r="BB11" i="52"/>
  <c r="BB39" i="41"/>
  <c r="BB53" i="53"/>
  <c r="BB40" i="40"/>
  <c r="BB56" i="40"/>
  <c r="BB6" i="36"/>
  <c r="BB86" i="34"/>
  <c r="BB62" i="39"/>
  <c r="BB15" i="35"/>
  <c r="BB129" i="31"/>
  <c r="BB112" i="39"/>
  <c r="BB38" i="42"/>
  <c r="BB107" i="53"/>
  <c r="BB15" i="56"/>
  <c r="BB75" i="56"/>
  <c r="BB59" i="50"/>
  <c r="BB67" i="53"/>
  <c r="BB75" i="54"/>
  <c r="BB45" i="32"/>
  <c r="BB128" i="40"/>
  <c r="BB8" i="59"/>
  <c r="BB26" i="30"/>
  <c r="BB81" i="30"/>
  <c r="BB100" i="40"/>
  <c r="BB111" i="41"/>
  <c r="BB73" i="44"/>
  <c r="BB24" i="49"/>
  <c r="BB20" i="51"/>
  <c r="BB14" i="56"/>
  <c r="BB54" i="51"/>
  <c r="BB55" i="51"/>
  <c r="BB99" i="54"/>
  <c r="BB49" i="54"/>
  <c r="BB72" i="57"/>
  <c r="BB120" i="31"/>
  <c r="BB15" i="31"/>
  <c r="BB125" i="50"/>
  <c r="BB91" i="52"/>
  <c r="BB16" i="43"/>
  <c r="BB46" i="51"/>
  <c r="BB20" i="53"/>
  <c r="BB83" i="54"/>
  <c r="BB72" i="45"/>
  <c r="BB74" i="50"/>
  <c r="BB21" i="32"/>
  <c r="BB91" i="53"/>
  <c r="BB115" i="54"/>
  <c r="BB17" i="54"/>
  <c r="BB61" i="42"/>
  <c r="BB72" i="38"/>
  <c r="BB63" i="43"/>
  <c r="BB58" i="45"/>
  <c r="BB19" i="44"/>
  <c r="BB28" i="53"/>
  <c r="BB64" i="54"/>
  <c r="BB97" i="41"/>
  <c r="BB32" i="43"/>
  <c r="BB62" i="51"/>
  <c r="BB71" i="50"/>
  <c r="BB14" i="52"/>
  <c r="BB92" i="52"/>
  <c r="BB109" i="54"/>
  <c r="BB88" i="55"/>
  <c r="BB127" i="58"/>
  <c r="BB111" i="58"/>
  <c r="BB7" i="40"/>
  <c r="BB10" i="28"/>
  <c r="BB26" i="41"/>
  <c r="BB24" i="53"/>
  <c r="BB35" i="55"/>
  <c r="BB55" i="58"/>
  <c r="BB47" i="49"/>
  <c r="BB70" i="57"/>
  <c r="BB77" i="38"/>
  <c r="BB102" i="51"/>
  <c r="BB99" i="53"/>
  <c r="BB123" i="54"/>
  <c r="BB107" i="54"/>
  <c r="BB91" i="54"/>
  <c r="BB19" i="49"/>
  <c r="BB56" i="55"/>
  <c r="BB67" i="49"/>
  <c r="BB67" i="52"/>
  <c r="BB66" i="53"/>
  <c r="BB116" i="54"/>
  <c r="BB30" i="56"/>
  <c r="BB47" i="58"/>
  <c r="BB123" i="50"/>
  <c r="BB101" i="51"/>
  <c r="BB85" i="51"/>
  <c r="BB113" i="52"/>
  <c r="BB107" i="56"/>
  <c r="BB108" i="58"/>
  <c r="BB79" i="50"/>
  <c r="BB44" i="42"/>
  <c r="BB111" i="51"/>
  <c r="BB37" i="52"/>
  <c r="BB45" i="56"/>
  <c r="BB62" i="56"/>
  <c r="BB63" i="58"/>
  <c r="BB118" i="50"/>
  <c r="BB52" i="51"/>
  <c r="BB36" i="51"/>
  <c r="BB24" i="55"/>
  <c r="BB4" i="55"/>
  <c r="BB107" i="50"/>
  <c r="BB105" i="53"/>
  <c r="BB97" i="54"/>
  <c r="BB100" i="55"/>
  <c r="BB90" i="56"/>
  <c r="BB107" i="58"/>
  <c r="BB12" i="33"/>
  <c r="BB68" i="33"/>
  <c r="BB74" i="41"/>
  <c r="BB33" i="43"/>
  <c r="BB16" i="44"/>
  <c r="BB79" i="51"/>
  <c r="BB3" i="49"/>
  <c r="BB115" i="52"/>
  <c r="BB83" i="52"/>
  <c r="BB6" i="52"/>
  <c r="BB22" i="56"/>
  <c r="BB62" i="58"/>
  <c r="BB90" i="42"/>
  <c r="BB83" i="51"/>
  <c r="BB93" i="53"/>
  <c r="BB119" i="53"/>
  <c r="BB128" i="54"/>
  <c r="BB96" i="54"/>
  <c r="BB115" i="55"/>
  <c r="BB97" i="56"/>
  <c r="BB102" i="57"/>
  <c r="BB87" i="57"/>
  <c r="BB20" i="59"/>
  <c r="BB97" i="59"/>
  <c r="BB89" i="41"/>
  <c r="BB41" i="45"/>
  <c r="BB19" i="53"/>
  <c r="BB41" i="50"/>
  <c r="BB75" i="52"/>
  <c r="BB71" i="53"/>
  <c r="BB14" i="58"/>
  <c r="BB128" i="34"/>
  <c r="BB128" i="50"/>
  <c r="BB98" i="51"/>
  <c r="BB82" i="51"/>
  <c r="BB103" i="53"/>
  <c r="BB127" i="54"/>
  <c r="BB128" i="56"/>
  <c r="BB117" i="57"/>
  <c r="BB113" i="58"/>
  <c r="BB90" i="59"/>
  <c r="BB116" i="41"/>
  <c r="BB30" i="42"/>
  <c r="BB59" i="52"/>
  <c r="BB65" i="54"/>
  <c r="BB48" i="56"/>
  <c r="BB43" i="56"/>
  <c r="BB102" i="53"/>
  <c r="BB86" i="53"/>
  <c r="BB80" i="56"/>
  <c r="BB85" i="57"/>
  <c r="BB112" i="58"/>
  <c r="BB120" i="59"/>
  <c r="BB17" i="43"/>
  <c r="BB57" i="43"/>
  <c r="BB107" i="45"/>
  <c r="BB104" i="49"/>
  <c r="BB29" i="34"/>
  <c r="BB118" i="43"/>
  <c r="BB82" i="45"/>
  <c r="BB115" i="47"/>
  <c r="BB86" i="49"/>
  <c r="BB43" i="42"/>
  <c r="BB5" i="49"/>
  <c r="BB87" i="33"/>
  <c r="BB28" i="33"/>
  <c r="BB53" i="43"/>
  <c r="BB23" i="43"/>
  <c r="BB103" i="30"/>
  <c r="BB85" i="49"/>
  <c r="BB94" i="28"/>
  <c r="BB64" i="35"/>
  <c r="BB35" i="45"/>
  <c r="BB91" i="42"/>
  <c r="BB88" i="45"/>
  <c r="BB121" i="47"/>
  <c r="BB29" i="39"/>
  <c r="BB99" i="49"/>
  <c r="BB76" i="39"/>
  <c r="BB111" i="43"/>
  <c r="BB57" i="47"/>
  <c r="BB38" i="45"/>
  <c r="BB19" i="47"/>
  <c r="BB12" i="36"/>
  <c r="BB78" i="37"/>
  <c r="BB82" i="43"/>
  <c r="BB118" i="45"/>
  <c r="BB119" i="47"/>
  <c r="BB53" i="41"/>
  <c r="BB86" i="47"/>
  <c r="BB28" i="40"/>
  <c r="BB89" i="35"/>
  <c r="BB45" i="40"/>
  <c r="BB19" i="41"/>
  <c r="BB12" i="32"/>
  <c r="BB112" i="34"/>
  <c r="BB120" i="37"/>
  <c r="BB84" i="37"/>
  <c r="BB57" i="35"/>
  <c r="BB85" i="31"/>
  <c r="BB75" i="34"/>
  <c r="BB108" i="34"/>
  <c r="BB14" i="38"/>
  <c r="BB6" i="37"/>
  <c r="BB110" i="38"/>
  <c r="BB25" i="37"/>
  <c r="BB28" i="38"/>
  <c r="BB116" i="39"/>
  <c r="BB103" i="37"/>
  <c r="BB73" i="35"/>
  <c r="BB39" i="28"/>
  <c r="BB6" i="31"/>
  <c r="BB116" i="35"/>
  <c r="BB96" i="40"/>
  <c r="BB95" i="34"/>
  <c r="BB117" i="39"/>
  <c r="BB101" i="37"/>
  <c r="BB120" i="39"/>
  <c r="BB60" i="38"/>
  <c r="BB20" i="33"/>
  <c r="BB20" i="35"/>
  <c r="BB42" i="32"/>
  <c r="BB27" i="32"/>
  <c r="BB99" i="33"/>
  <c r="BB7" i="28"/>
  <c r="BB68" i="31"/>
  <c r="BB55" i="37"/>
  <c r="BB64" i="40"/>
  <c r="BB22" i="31"/>
  <c r="BB18" i="37"/>
  <c r="BB114" i="37"/>
  <c r="BB29" i="30"/>
  <c r="BB5" i="31"/>
  <c r="BB11" i="34"/>
  <c r="BB36" i="39"/>
  <c r="BB24" i="37"/>
  <c r="BB21" i="35"/>
  <c r="BB54" i="31"/>
  <c r="BB34" i="41"/>
  <c r="BB50" i="41"/>
  <c r="BB13" i="40"/>
  <c r="BB2" i="41"/>
  <c r="BB57" i="41"/>
  <c r="BB125" i="30"/>
  <c r="BB112" i="30"/>
  <c r="BB59" i="40"/>
  <c r="BB16" i="40"/>
  <c r="BB55" i="41"/>
  <c r="BB71" i="41"/>
  <c r="BB15" i="38"/>
  <c r="BB84" i="33"/>
  <c r="BB16" i="36"/>
  <c r="BB37" i="28"/>
  <c r="BB129" i="34"/>
  <c r="BB40" i="37"/>
  <c r="BB76" i="38"/>
  <c r="BB102" i="39"/>
  <c r="BB104" i="41"/>
  <c r="BB64" i="38"/>
  <c r="BB31" i="34"/>
  <c r="BB59" i="36"/>
  <c r="BB72" i="33"/>
  <c r="BB79" i="36"/>
  <c r="BB102" i="31"/>
  <c r="BB71" i="35"/>
  <c r="BB54" i="37"/>
  <c r="AZ66" i="12"/>
  <c r="AY66" i="12"/>
  <c r="AE66" i="12" a="1"/>
  <c r="AE66" i="12" s="1"/>
  <c r="U37" i="12"/>
  <c r="S37" i="12"/>
  <c r="Z37" i="12"/>
  <c r="AZ37" i="12" s="1"/>
  <c r="AE37" i="12" a="1"/>
  <c r="AE37" i="12" s="1"/>
  <c r="AB37" i="12"/>
  <c r="P37" i="12"/>
  <c r="R37" i="12"/>
  <c r="U32" i="12"/>
  <c r="AU32" i="12"/>
  <c r="Q32" i="12"/>
  <c r="BA32" i="12" s="1"/>
  <c r="S32" i="12"/>
  <c r="AB62" i="12"/>
  <c r="P62" i="12"/>
  <c r="U62" i="12"/>
  <c r="S62" i="12"/>
  <c r="U54" i="12"/>
  <c r="L52" i="12"/>
  <c r="M52" i="12"/>
  <c r="N52" i="12"/>
  <c r="AA72" i="12"/>
  <c r="N5" i="12"/>
  <c r="N40" i="12"/>
  <c r="M85" i="12"/>
  <c r="F77" i="12"/>
  <c r="G77" i="12" s="1"/>
  <c r="W77" i="12" s="1"/>
  <c r="AU50" i="12"/>
  <c r="N60" i="12"/>
  <c r="L85" i="12"/>
  <c r="F24" i="12"/>
  <c r="G24" i="12" s="1"/>
  <c r="U24" i="12" s="1"/>
  <c r="AH48" i="12"/>
  <c r="AH60" i="12"/>
  <c r="L24" i="12"/>
  <c r="N101" i="12"/>
  <c r="BA50" i="12"/>
  <c r="BB50" i="12" s="1"/>
  <c r="N76" i="12"/>
  <c r="F107" i="12"/>
  <c r="G107" i="12" s="1"/>
  <c r="W107" i="12" s="1"/>
  <c r="AH21" i="12"/>
  <c r="L101" i="12"/>
  <c r="F106" i="12"/>
  <c r="G106" i="12" s="1"/>
  <c r="AE106" i="12" s="1" a="1"/>
  <c r="AE106" i="12" s="1"/>
  <c r="AD106" i="12" s="1"/>
  <c r="L40" i="12"/>
  <c r="M13" i="12"/>
  <c r="AG13" i="12" s="1"/>
  <c r="AY50" i="12"/>
  <c r="Y72" i="12"/>
  <c r="AG62" i="12"/>
  <c r="AA127" i="12"/>
  <c r="F48" i="12"/>
  <c r="G48" i="12" s="1"/>
  <c r="W48" i="12" s="1"/>
  <c r="F23" i="12"/>
  <c r="G23" i="12" s="1"/>
  <c r="AB23" i="12" s="1"/>
  <c r="F114" i="12"/>
  <c r="G114" i="12" s="1"/>
  <c r="L13" i="12"/>
  <c r="V72" i="12"/>
  <c r="AY72" i="12" s="1"/>
  <c r="AH2" i="12"/>
  <c r="L108" i="12"/>
  <c r="M125" i="12"/>
  <c r="W64" i="12"/>
  <c r="AH11" i="12"/>
  <c r="F116" i="12"/>
  <c r="G116" i="12" s="1"/>
  <c r="Z116" i="12" s="1"/>
  <c r="AZ116" i="12" s="1"/>
  <c r="N125" i="12"/>
  <c r="AH23" i="12"/>
  <c r="AU10" i="59"/>
  <c r="AE10" i="59" a="1"/>
  <c r="AE10" i="59" s="1"/>
  <c r="Z10" i="59"/>
  <c r="AZ10" i="59" s="1"/>
  <c r="AA10" i="59"/>
  <c r="R10" i="59"/>
  <c r="Y10" i="59"/>
  <c r="Q10" i="59"/>
  <c r="BA10" i="59" s="1"/>
  <c r="BB10" i="59" s="1"/>
  <c r="U10" i="59"/>
  <c r="S10" i="59"/>
  <c r="P10" i="59"/>
  <c r="W10" i="59"/>
  <c r="V10" i="59"/>
  <c r="AY10" i="59" s="1"/>
  <c r="AB10" i="59"/>
  <c r="U62" i="30"/>
  <c r="Z62" i="30"/>
  <c r="AZ62" i="30" s="1"/>
  <c r="R62" i="30"/>
  <c r="V62" i="30"/>
  <c r="AY62" i="30" s="1"/>
  <c r="P62" i="30"/>
  <c r="S62" i="30"/>
  <c r="AA62" i="30"/>
  <c r="Q62" i="30"/>
  <c r="BA62" i="30" s="1"/>
  <c r="AU62" i="30"/>
  <c r="W62" i="30"/>
  <c r="Y62" i="30"/>
  <c r="AB62" i="30"/>
  <c r="U44" i="36"/>
  <c r="AA44" i="36"/>
  <c r="W44" i="36"/>
  <c r="AB44" i="36"/>
  <c r="R44" i="36"/>
  <c r="Z44" i="36"/>
  <c r="AZ44" i="36" s="1"/>
  <c r="P44" i="36"/>
  <c r="Y44" i="36"/>
  <c r="S44" i="36"/>
  <c r="Q44" i="36"/>
  <c r="BA44" i="36" s="1"/>
  <c r="V44" i="36"/>
  <c r="AY44" i="36" s="1"/>
  <c r="AU44" i="36"/>
  <c r="V60" i="40"/>
  <c r="AY60" i="40" s="1"/>
  <c r="S60" i="40"/>
  <c r="R60" i="40"/>
  <c r="AU60" i="40"/>
  <c r="U60" i="40"/>
  <c r="Y60" i="40"/>
  <c r="AA60" i="40"/>
  <c r="P60" i="40"/>
  <c r="Z60" i="40"/>
  <c r="AZ60" i="40" s="1"/>
  <c r="Q60" i="40"/>
  <c r="BA60" i="40" s="1"/>
  <c r="W60" i="40"/>
  <c r="AB60" i="40"/>
  <c r="P12" i="42"/>
  <c r="AU12" i="42"/>
  <c r="AA12" i="42"/>
  <c r="S12" i="42"/>
  <c r="R12" i="42"/>
  <c r="W12" i="42"/>
  <c r="U12" i="42"/>
  <c r="V12" i="42"/>
  <c r="AY12" i="42" s="1"/>
  <c r="Z12" i="42"/>
  <c r="AZ12" i="42" s="1"/>
  <c r="Q12" i="42"/>
  <c r="BA12" i="42" s="1"/>
  <c r="Y12" i="42"/>
  <c r="AB12" i="42"/>
  <c r="S58" i="59"/>
  <c r="Q58" i="59"/>
  <c r="BA58" i="59" s="1"/>
  <c r="BB58" i="59" s="1"/>
  <c r="W58" i="59"/>
  <c r="U58" i="59"/>
  <c r="P58" i="59"/>
  <c r="AS87" i="31"/>
  <c r="AF87" i="31" s="1"/>
  <c r="W87" i="31"/>
  <c r="AB87" i="31"/>
  <c r="Z87" i="31"/>
  <c r="AZ87" i="31" s="1"/>
  <c r="S87" i="31"/>
  <c r="P87" i="31"/>
  <c r="V87" i="31"/>
  <c r="AY87" i="31" s="1"/>
  <c r="Q87" i="31"/>
  <c r="BA87" i="31" s="1"/>
  <c r="AA87" i="31"/>
  <c r="Y87" i="31"/>
  <c r="U87" i="31"/>
  <c r="R87" i="31"/>
  <c r="Q17" i="34"/>
  <c r="BA17" i="34" s="1"/>
  <c r="R17" i="34"/>
  <c r="S17" i="34"/>
  <c r="AU17" i="34"/>
  <c r="W36" i="37"/>
  <c r="R36" i="37"/>
  <c r="Q36" i="37"/>
  <c r="BA36" i="37" s="1"/>
  <c r="S36" i="37"/>
  <c r="Z36" i="37"/>
  <c r="AZ36" i="37" s="1"/>
  <c r="V36" i="37"/>
  <c r="AY36" i="37" s="1"/>
  <c r="AB36" i="37"/>
  <c r="AU36" i="37"/>
  <c r="P36" i="37"/>
  <c r="AA36" i="37"/>
  <c r="U36" i="37"/>
  <c r="Y36" i="37"/>
  <c r="V12" i="40"/>
  <c r="AY12" i="40" s="1"/>
  <c r="BB12" i="40" s="1"/>
  <c r="Y12" i="40"/>
  <c r="R12" i="40"/>
  <c r="S12" i="40"/>
  <c r="Z12" i="40"/>
  <c r="AZ12" i="40" s="1"/>
  <c r="Q12" i="40"/>
  <c r="BA12" i="40" s="1"/>
  <c r="U12" i="40"/>
  <c r="AU12" i="40"/>
  <c r="W12" i="40"/>
  <c r="P12" i="40"/>
  <c r="AA12" i="40"/>
  <c r="AB12" i="40"/>
  <c r="P28" i="42"/>
  <c r="V28" i="42"/>
  <c r="AY28" i="42" s="1"/>
  <c r="AU28" i="42"/>
  <c r="AU31" i="44"/>
  <c r="Q31" i="44"/>
  <c r="BA31" i="44" s="1"/>
  <c r="U31" i="44"/>
  <c r="AA31" i="44"/>
  <c r="P31" i="44"/>
  <c r="S31" i="44"/>
  <c r="R31" i="44"/>
  <c r="AB31" i="44"/>
  <c r="W31" i="44"/>
  <c r="V31" i="44"/>
  <c r="AY31" i="44" s="1"/>
  <c r="BB31" i="44" s="1"/>
  <c r="Y31" i="44"/>
  <c r="Z31" i="44"/>
  <c r="AZ31" i="44" s="1"/>
  <c r="AU19" i="59"/>
  <c r="AV46" i="59" s="1"/>
  <c r="AB40" i="31"/>
  <c r="R40" i="31"/>
  <c r="Y40" i="31"/>
  <c r="AA40" i="31"/>
  <c r="S40" i="31"/>
  <c r="Z40" i="31"/>
  <c r="AZ40" i="31" s="1"/>
  <c r="W40" i="31"/>
  <c r="P40" i="31"/>
  <c r="V40" i="31"/>
  <c r="AY40" i="31" s="1"/>
  <c r="AU40" i="31"/>
  <c r="Q40" i="31"/>
  <c r="BA40" i="31" s="1"/>
  <c r="U40" i="31"/>
  <c r="W52" i="31"/>
  <c r="AB52" i="31"/>
  <c r="Z52" i="31"/>
  <c r="AZ52" i="31" s="1"/>
  <c r="U52" i="31"/>
  <c r="R52" i="31"/>
  <c r="V52" i="31"/>
  <c r="AY52" i="31" s="1"/>
  <c r="AU52" i="31"/>
  <c r="Q52" i="31"/>
  <c r="BA52" i="31" s="1"/>
  <c r="AA52" i="31"/>
  <c r="P52" i="31"/>
  <c r="Y52" i="31"/>
  <c r="S52" i="31"/>
  <c r="P50" i="37"/>
  <c r="R50" i="37"/>
  <c r="W50" i="37"/>
  <c r="V50" i="37"/>
  <c r="AY50" i="37" s="1"/>
  <c r="Y50" i="37"/>
  <c r="S50" i="37"/>
  <c r="U50" i="37"/>
  <c r="AU50" i="37"/>
  <c r="AV26" i="37" s="1"/>
  <c r="Z50" i="37"/>
  <c r="AZ50" i="37" s="1"/>
  <c r="AA50" i="37"/>
  <c r="Q50" i="37"/>
  <c r="BA50" i="37" s="1"/>
  <c r="AB50" i="37"/>
  <c r="R89" i="30"/>
  <c r="W89" i="30"/>
  <c r="S89" i="30"/>
  <c r="Q89" i="30"/>
  <c r="BA89" i="30" s="1"/>
  <c r="BB89" i="30" s="1"/>
  <c r="AA89" i="30"/>
  <c r="V89" i="30"/>
  <c r="AY89" i="30" s="1"/>
  <c r="AE89" i="30" a="1"/>
  <c r="AE89" i="30" s="1"/>
  <c r="Y89" i="30"/>
  <c r="AB89" i="30"/>
  <c r="U89" i="30"/>
  <c r="Z89" i="30"/>
  <c r="AZ89" i="30" s="1"/>
  <c r="P89" i="30"/>
  <c r="R42" i="36"/>
  <c r="V42" i="36"/>
  <c r="AY42" i="36" s="1"/>
  <c r="AU48" i="36"/>
  <c r="V48" i="36"/>
  <c r="AY48" i="36" s="1"/>
  <c r="U48" i="36"/>
  <c r="AB48" i="36"/>
  <c r="S48" i="36"/>
  <c r="W48" i="36"/>
  <c r="Q48" i="36"/>
  <c r="BA48" i="36" s="1"/>
  <c r="R48" i="36"/>
  <c r="AA48" i="36"/>
  <c r="Z48" i="36"/>
  <c r="AZ48" i="36" s="1"/>
  <c r="P48" i="36"/>
  <c r="Y48" i="36"/>
  <c r="V59" i="31"/>
  <c r="AY59" i="31" s="1"/>
  <c r="Z59" i="31"/>
  <c r="AZ59" i="31" s="1"/>
  <c r="AA21" i="34"/>
  <c r="P21" i="34"/>
  <c r="W21" i="34"/>
  <c r="AE21" i="34" a="1"/>
  <c r="AE21" i="34" s="1"/>
  <c r="AB21" i="34"/>
  <c r="V21" i="34"/>
  <c r="AY21" i="34" s="1"/>
  <c r="Y21" i="34"/>
  <c r="U21" i="34"/>
  <c r="AU21" i="34"/>
  <c r="S21" i="34"/>
  <c r="Q21" i="34"/>
  <c r="BA21" i="34" s="1"/>
  <c r="BB21" i="34" s="1"/>
  <c r="R21" i="34"/>
  <c r="Z21" i="34"/>
  <c r="AZ21" i="34" s="1"/>
  <c r="R57" i="37"/>
  <c r="AB57" i="37"/>
  <c r="V57" i="37"/>
  <c r="AY57" i="37" s="1"/>
  <c r="Q57" i="37"/>
  <c r="BA57" i="37" s="1"/>
  <c r="P57" i="37"/>
  <c r="Y57" i="37"/>
  <c r="W57" i="37"/>
  <c r="U57" i="37"/>
  <c r="AU57" i="37"/>
  <c r="S57" i="37"/>
  <c r="AA57" i="37"/>
  <c r="Z57" i="37"/>
  <c r="AZ57" i="37" s="1"/>
  <c r="Z110" i="12"/>
  <c r="AZ110" i="12" s="1"/>
  <c r="Q110" i="12"/>
  <c r="BA110" i="12" s="1"/>
  <c r="R110" i="12"/>
  <c r="S110" i="12"/>
  <c r="P110" i="12"/>
  <c r="Y110" i="12"/>
  <c r="AS110" i="12"/>
  <c r="AF110" i="12" s="1"/>
  <c r="W110" i="12"/>
  <c r="U110" i="12"/>
  <c r="V110" i="12"/>
  <c r="AY110" i="12" s="1"/>
  <c r="AA110" i="12"/>
  <c r="AB110" i="12"/>
  <c r="W62" i="37"/>
  <c r="AE62" i="37" a="1"/>
  <c r="AE62" i="37" s="1"/>
  <c r="U62" i="37"/>
  <c r="Y62" i="37"/>
  <c r="Z62" i="37"/>
  <c r="AZ62" i="37" s="1"/>
  <c r="AB62" i="37"/>
  <c r="AU62" i="37"/>
  <c r="V62" i="37"/>
  <c r="AY62" i="37" s="1"/>
  <c r="AA62" i="37"/>
  <c r="R62" i="37"/>
  <c r="Q62" i="37"/>
  <c r="BA62" i="37" s="1"/>
  <c r="BB62" i="37" s="1"/>
  <c r="S62" i="37"/>
  <c r="P62" i="37"/>
  <c r="W115" i="39"/>
  <c r="AA115" i="39"/>
  <c r="V115" i="39"/>
  <c r="AY115" i="39" s="1"/>
  <c r="S54" i="41"/>
  <c r="Y54" i="41"/>
  <c r="Z54" i="41"/>
  <c r="AZ54" i="41" s="1"/>
  <c r="V54" i="41"/>
  <c r="AY54" i="41" s="1"/>
  <c r="W54" i="41"/>
  <c r="AU54" i="41"/>
  <c r="AB21" i="28"/>
  <c r="Y16" i="34"/>
  <c r="P16" i="34"/>
  <c r="V16" i="34"/>
  <c r="AY16" i="34" s="1"/>
  <c r="BB16" i="34" s="1"/>
  <c r="AB16" i="34"/>
  <c r="AU16" i="34"/>
  <c r="AV52" i="34" s="1"/>
  <c r="S16" i="34"/>
  <c r="AA16" i="34"/>
  <c r="Z16" i="34"/>
  <c r="AZ16" i="34" s="1"/>
  <c r="U16" i="34"/>
  <c r="R16" i="34"/>
  <c r="Q16" i="34"/>
  <c r="BA16" i="34" s="1"/>
  <c r="W16" i="34"/>
  <c r="W60" i="35"/>
  <c r="Y60" i="35"/>
  <c r="Z60" i="35"/>
  <c r="AZ60" i="35" s="1"/>
  <c r="S60" i="35"/>
  <c r="V60" i="35"/>
  <c r="AY60" i="35" s="1"/>
  <c r="AU60" i="35"/>
  <c r="AE60" i="35" a="1"/>
  <c r="AE60" i="35" s="1"/>
  <c r="R60" i="35"/>
  <c r="Q60" i="35"/>
  <c r="BA60" i="35" s="1"/>
  <c r="BB60" i="35" s="1"/>
  <c r="P60" i="35"/>
  <c r="U60" i="35"/>
  <c r="AB60" i="35"/>
  <c r="AA60" i="35"/>
  <c r="Y6" i="41"/>
  <c r="AB6" i="41"/>
  <c r="S6" i="41"/>
  <c r="AU6" i="41"/>
  <c r="Q37" i="43"/>
  <c r="BA37" i="43" s="1"/>
  <c r="R37" i="43"/>
  <c r="AB37" i="43"/>
  <c r="AA97" i="39"/>
  <c r="AE97" i="39" a="1"/>
  <c r="AE97" i="39" s="1"/>
  <c r="S97" i="39"/>
  <c r="V97" i="39"/>
  <c r="AY97" i="39" s="1"/>
  <c r="AB97" i="39"/>
  <c r="Y97" i="39"/>
  <c r="R97" i="39"/>
  <c r="Z97" i="39"/>
  <c r="AZ97" i="39" s="1"/>
  <c r="AE58" i="41" a="1"/>
  <c r="AE58" i="41" s="1"/>
  <c r="AU58" i="41"/>
  <c r="AV114" i="41" s="1"/>
  <c r="S58" i="41"/>
  <c r="Q58" i="41"/>
  <c r="BA58" i="41" s="1"/>
  <c r="BB58" i="41" s="1"/>
  <c r="AB58" i="41"/>
  <c r="V58" i="41"/>
  <c r="AY58" i="41" s="1"/>
  <c r="Z58" i="41"/>
  <c r="AZ58" i="41" s="1"/>
  <c r="U58" i="41"/>
  <c r="W58" i="41"/>
  <c r="AB80" i="48"/>
  <c r="AA80" i="48"/>
  <c r="R80" i="48"/>
  <c r="U80" i="48"/>
  <c r="Y80" i="48"/>
  <c r="Z80" i="48"/>
  <c r="AZ80" i="48" s="1"/>
  <c r="V80" i="48"/>
  <c r="AY80" i="48" s="1"/>
  <c r="BB80" i="48" s="1"/>
  <c r="S80" i="48"/>
  <c r="Q80" i="48"/>
  <c r="BA80" i="48" s="1"/>
  <c r="AA79" i="49"/>
  <c r="AE79" i="49" a="1"/>
  <c r="AE79" i="49" s="1"/>
  <c r="Q79" i="49"/>
  <c r="BA79" i="49" s="1"/>
  <c r="BB79" i="49" s="1"/>
  <c r="W79" i="49"/>
  <c r="S79" i="49"/>
  <c r="U79" i="49"/>
  <c r="P79" i="49"/>
  <c r="AB79" i="49"/>
  <c r="Z79" i="49"/>
  <c r="AZ79" i="49" s="1"/>
  <c r="AA120" i="50"/>
  <c r="Q120" i="50"/>
  <c r="BA120" i="50" s="1"/>
  <c r="BB120" i="50" s="1"/>
  <c r="S120" i="50"/>
  <c r="W120" i="50"/>
  <c r="P120" i="50"/>
  <c r="AE120" i="50" a="1"/>
  <c r="AE120" i="50" s="1"/>
  <c r="AB120" i="50"/>
  <c r="V120" i="50"/>
  <c r="AY120" i="50" s="1"/>
  <c r="Z120" i="50"/>
  <c r="AZ120" i="50" s="1"/>
  <c r="U8" i="50"/>
  <c r="S8" i="50"/>
  <c r="AE8" i="50" a="1"/>
  <c r="AE8" i="50" s="1"/>
  <c r="R8" i="50"/>
  <c r="V8" i="50"/>
  <c r="AY8" i="50" s="1"/>
  <c r="AU8" i="50"/>
  <c r="AA8" i="50"/>
  <c r="AB8" i="50"/>
  <c r="Q8" i="50"/>
  <c r="BA8" i="50" s="1"/>
  <c r="Y8" i="50"/>
  <c r="P49" i="50"/>
  <c r="R49" i="50"/>
  <c r="Q26" i="51"/>
  <c r="BA26" i="51" s="1"/>
  <c r="BB26" i="51" s="1"/>
  <c r="AB26" i="51"/>
  <c r="Z26" i="51"/>
  <c r="AZ26" i="51" s="1"/>
  <c r="Y26" i="51"/>
  <c r="AE26" i="51" a="1"/>
  <c r="AE26" i="51" s="1"/>
  <c r="S26" i="51"/>
  <c r="V26" i="51"/>
  <c r="AY26" i="51" s="1"/>
  <c r="AU26" i="51"/>
  <c r="U26" i="51"/>
  <c r="R26" i="51"/>
  <c r="U117" i="52"/>
  <c r="AB117" i="52"/>
  <c r="AA117" i="52"/>
  <c r="R117" i="52"/>
  <c r="W117" i="52"/>
  <c r="P117" i="52"/>
  <c r="AE117" i="52" a="1"/>
  <c r="AE117" i="52" s="1"/>
  <c r="Y117" i="52"/>
  <c r="Z117" i="52"/>
  <c r="AZ117" i="52" s="1"/>
  <c r="AE25" i="52" a="1"/>
  <c r="AE25" i="52" s="1"/>
  <c r="V25" i="52"/>
  <c r="AY25" i="52" s="1"/>
  <c r="U25" i="52"/>
  <c r="P25" i="52"/>
  <c r="AA25" i="52"/>
  <c r="Y25" i="52"/>
  <c r="Q25" i="52"/>
  <c r="BA25" i="52" s="1"/>
  <c r="BB25" i="52" s="1"/>
  <c r="AU25" i="52"/>
  <c r="AB25" i="52"/>
  <c r="AA114" i="55"/>
  <c r="Q114" i="55"/>
  <c r="BA114" i="55" s="1"/>
  <c r="AS114" i="55"/>
  <c r="AF114" i="55" s="1"/>
  <c r="Z114" i="55"/>
  <c r="AZ114" i="55" s="1"/>
  <c r="R114" i="55"/>
  <c r="U114" i="55"/>
  <c r="P114" i="55"/>
  <c r="Y114" i="55"/>
  <c r="AB114" i="55"/>
  <c r="Z5" i="56"/>
  <c r="AZ5" i="56" s="1"/>
  <c r="AB5" i="56"/>
  <c r="P5" i="56"/>
  <c r="R5" i="56"/>
  <c r="Y5" i="56"/>
  <c r="S5" i="56"/>
  <c r="W5" i="56"/>
  <c r="AE5" i="56" a="1"/>
  <c r="AE5" i="56" s="1"/>
  <c r="AA5" i="56"/>
  <c r="V5" i="56"/>
  <c r="AY5" i="56" s="1"/>
  <c r="U14" i="41"/>
  <c r="U20" i="40"/>
  <c r="AB34" i="59"/>
  <c r="Y45" i="28"/>
  <c r="Y25" i="28"/>
  <c r="W63" i="28"/>
  <c r="AU9" i="30"/>
  <c r="Z50" i="31"/>
  <c r="AZ50" i="31" s="1"/>
  <c r="BB50" i="31" s="1"/>
  <c r="P50" i="31"/>
  <c r="Y111" i="32"/>
  <c r="U40" i="32"/>
  <c r="AB40" i="32"/>
  <c r="W15" i="37"/>
  <c r="P33" i="38"/>
  <c r="W20" i="40"/>
  <c r="S20" i="40"/>
  <c r="V60" i="44"/>
  <c r="AY60" i="44" s="1"/>
  <c r="S60" i="44"/>
  <c r="R22" i="28"/>
  <c r="AA121" i="40"/>
  <c r="AE121" i="40" a="1"/>
  <c r="AE121" i="40" s="1"/>
  <c r="P97" i="39"/>
  <c r="P80" i="48"/>
  <c r="Y126" i="44"/>
  <c r="W126" i="44"/>
  <c r="R126" i="44"/>
  <c r="W103" i="45"/>
  <c r="U103" i="45"/>
  <c r="AS103" i="45"/>
  <c r="AF103" i="45" s="1"/>
  <c r="R103" i="45"/>
  <c r="S103" i="45"/>
  <c r="AB103" i="45"/>
  <c r="AA103" i="45"/>
  <c r="V103" i="45"/>
  <c r="AY103" i="45" s="1"/>
  <c r="BB103" i="45" s="1"/>
  <c r="AA9" i="45"/>
  <c r="S9" i="45"/>
  <c r="Q9" i="45"/>
  <c r="BA9" i="45" s="1"/>
  <c r="U9" i="45"/>
  <c r="Z9" i="45"/>
  <c r="AZ9" i="45" s="1"/>
  <c r="Y9" i="45"/>
  <c r="AU9" i="45"/>
  <c r="Z49" i="39"/>
  <c r="AZ49" i="39" s="1"/>
  <c r="Q49" i="39"/>
  <c r="BA49" i="39" s="1"/>
  <c r="BB49" i="39" s="1"/>
  <c r="AB49" i="39"/>
  <c r="Y49" i="39"/>
  <c r="S49" i="39"/>
  <c r="V49" i="39"/>
  <c r="AY49" i="39" s="1"/>
  <c r="W49" i="39"/>
  <c r="AE49" i="39" a="1"/>
  <c r="AE49" i="39" s="1"/>
  <c r="AB116" i="48"/>
  <c r="AA116" i="48"/>
  <c r="W116" i="48"/>
  <c r="AE116" i="48" a="1"/>
  <c r="AE116" i="48" s="1"/>
  <c r="P116" i="48"/>
  <c r="Z116" i="48"/>
  <c r="AZ116" i="48" s="1"/>
  <c r="P95" i="49"/>
  <c r="AA95" i="49"/>
  <c r="Y95" i="49"/>
  <c r="AE95" i="49" a="1"/>
  <c r="AE95" i="49" s="1"/>
  <c r="Z95" i="49"/>
  <c r="AZ95" i="49" s="1"/>
  <c r="R95" i="49"/>
  <c r="V95" i="49"/>
  <c r="AY95" i="49" s="1"/>
  <c r="U95" i="49"/>
  <c r="Y39" i="49"/>
  <c r="P39" i="49"/>
  <c r="W39" i="49"/>
  <c r="Z39" i="49"/>
  <c r="AZ39" i="49" s="1"/>
  <c r="S39" i="49"/>
  <c r="R39" i="49"/>
  <c r="AA39" i="49"/>
  <c r="V39" i="49"/>
  <c r="AY39" i="49" s="1"/>
  <c r="U39" i="49"/>
  <c r="P9" i="49"/>
  <c r="W9" i="49"/>
  <c r="Z9" i="49"/>
  <c r="AZ9" i="49" s="1"/>
  <c r="V9" i="49"/>
  <c r="AY9" i="49" s="1"/>
  <c r="Y9" i="49"/>
  <c r="R9" i="49"/>
  <c r="AU9" i="49"/>
  <c r="U9" i="49"/>
  <c r="Q9" i="49"/>
  <c r="BA9" i="49" s="1"/>
  <c r="Y87" i="50"/>
  <c r="V87" i="50"/>
  <c r="AY87" i="50" s="1"/>
  <c r="S87" i="50"/>
  <c r="W87" i="50"/>
  <c r="Q87" i="50"/>
  <c r="BA87" i="50" s="1"/>
  <c r="BB87" i="50" s="1"/>
  <c r="U87" i="50"/>
  <c r="P87" i="50"/>
  <c r="AA87" i="50"/>
  <c r="AE87" i="50" a="1"/>
  <c r="AE87" i="50" s="1"/>
  <c r="S69" i="50"/>
  <c r="AE69" i="50" a="1"/>
  <c r="AE69" i="50" s="1"/>
  <c r="Y69" i="50"/>
  <c r="R69" i="50"/>
  <c r="AB69" i="50"/>
  <c r="V69" i="50"/>
  <c r="AY69" i="50" s="1"/>
  <c r="AA69" i="50"/>
  <c r="Z69" i="50"/>
  <c r="AZ69" i="50" s="1"/>
  <c r="W69" i="50"/>
  <c r="Q64" i="52"/>
  <c r="BA64" i="52" s="1"/>
  <c r="R64" i="52"/>
  <c r="AU64" i="52"/>
  <c r="AV36" i="52" s="1"/>
  <c r="P64" i="52"/>
  <c r="AB64" i="52"/>
  <c r="U64" i="52"/>
  <c r="Y64" i="52"/>
  <c r="V64" i="52"/>
  <c r="AY64" i="52" s="1"/>
  <c r="BB64" i="52" s="1"/>
  <c r="W64" i="52"/>
  <c r="U96" i="53"/>
  <c r="AA96" i="53"/>
  <c r="Z96" i="53"/>
  <c r="AZ96" i="53" s="1"/>
  <c r="W96" i="53"/>
  <c r="Y96" i="53"/>
  <c r="V96" i="53"/>
  <c r="AY96" i="53" s="1"/>
  <c r="AB96" i="53"/>
  <c r="P96" i="53"/>
  <c r="Q96" i="53"/>
  <c r="BA96" i="53" s="1"/>
  <c r="BB96" i="53" s="1"/>
  <c r="AE96" i="53" a="1"/>
  <c r="AE96" i="53" s="1"/>
  <c r="P49" i="53"/>
  <c r="V49" i="53"/>
  <c r="AY49" i="53" s="1"/>
  <c r="AU49" i="53"/>
  <c r="R49" i="53"/>
  <c r="Y49" i="53"/>
  <c r="S49" i="53"/>
  <c r="U49" i="53"/>
  <c r="AA49" i="53"/>
  <c r="AE49" i="53" a="1"/>
  <c r="AE49" i="53" s="1"/>
  <c r="Q49" i="53"/>
  <c r="BA49" i="53" s="1"/>
  <c r="BB49" i="53" s="1"/>
  <c r="Q108" i="54"/>
  <c r="BA108" i="54" s="1"/>
  <c r="P108" i="54"/>
  <c r="Y108" i="54"/>
  <c r="AS108" i="54"/>
  <c r="AF108" i="54" s="1"/>
  <c r="U108" i="54"/>
  <c r="AB108" i="54"/>
  <c r="S108" i="54"/>
  <c r="R108" i="54"/>
  <c r="Z108" i="54"/>
  <c r="AZ108" i="54" s="1"/>
  <c r="Z48" i="55"/>
  <c r="AZ48" i="55" s="1"/>
  <c r="V48" i="55"/>
  <c r="AY48" i="55" s="1"/>
  <c r="U48" i="55"/>
  <c r="S48" i="55"/>
  <c r="P48" i="55"/>
  <c r="AU48" i="55"/>
  <c r="AB48" i="55"/>
  <c r="AE48" i="55" a="1"/>
  <c r="AE48" i="55" s="1"/>
  <c r="AA48" i="55"/>
  <c r="U31" i="55"/>
  <c r="P31" i="55"/>
  <c r="AU31" i="55"/>
  <c r="Y31" i="55"/>
  <c r="S31" i="55"/>
  <c r="W31" i="55"/>
  <c r="R31" i="55"/>
  <c r="AE31" i="55" a="1"/>
  <c r="AE31" i="55" s="1"/>
  <c r="AA31" i="55"/>
  <c r="Q31" i="55"/>
  <c r="BA31" i="55" s="1"/>
  <c r="BB31" i="55" s="1"/>
  <c r="AA120" i="56"/>
  <c r="W120" i="56"/>
  <c r="Z120" i="56"/>
  <c r="AZ120" i="56" s="1"/>
  <c r="AE120" i="56" a="1"/>
  <c r="AE120" i="56" s="1"/>
  <c r="Y120" i="56"/>
  <c r="U120" i="56"/>
  <c r="P120" i="56"/>
  <c r="S120" i="56"/>
  <c r="AB120" i="56"/>
  <c r="U59" i="56"/>
  <c r="W59" i="56"/>
  <c r="AA59" i="56"/>
  <c r="S59" i="56"/>
  <c r="Q59" i="56"/>
  <c r="BA59" i="56" s="1"/>
  <c r="P59" i="56"/>
  <c r="AB59" i="56"/>
  <c r="V59" i="56"/>
  <c r="AY59" i="56" s="1"/>
  <c r="Z59" i="56"/>
  <c r="AZ59" i="56" s="1"/>
  <c r="Q7" i="56"/>
  <c r="BA7" i="56" s="1"/>
  <c r="BB7" i="56" s="1"/>
  <c r="U7" i="56"/>
  <c r="AE7" i="56" a="1"/>
  <c r="AE7" i="56" s="1"/>
  <c r="AB7" i="56"/>
  <c r="P7" i="56"/>
  <c r="R7" i="56"/>
  <c r="Y7" i="56"/>
  <c r="V7" i="56"/>
  <c r="AY7" i="56" s="1"/>
  <c r="AU7" i="56"/>
  <c r="U74" i="56"/>
  <c r="V74" i="56"/>
  <c r="AY74" i="56" s="1"/>
  <c r="AB74" i="56"/>
  <c r="W74" i="56"/>
  <c r="R74" i="56"/>
  <c r="Q74" i="56"/>
  <c r="BA74" i="56" s="1"/>
  <c r="Z74" i="56"/>
  <c r="AZ74" i="56" s="1"/>
  <c r="Y74" i="56"/>
  <c r="AA74" i="56"/>
  <c r="S74" i="56"/>
  <c r="P74" i="56"/>
  <c r="Z111" i="32"/>
  <c r="AZ111" i="32" s="1"/>
  <c r="AB14" i="46"/>
  <c r="P34" i="59"/>
  <c r="S69" i="59"/>
  <c r="Q45" i="28"/>
  <c r="BA45" i="28" s="1"/>
  <c r="BB45" i="28" s="1"/>
  <c r="P25" i="28"/>
  <c r="Z63" i="28"/>
  <c r="AZ63" i="28" s="1"/>
  <c r="R50" i="31"/>
  <c r="W50" i="31"/>
  <c r="R111" i="32"/>
  <c r="AE40" i="32" a="1"/>
  <c r="AE40" i="32" s="1"/>
  <c r="W40" i="32"/>
  <c r="AU15" i="37"/>
  <c r="V20" i="40"/>
  <c r="AY20" i="40" s="1"/>
  <c r="P20" i="40"/>
  <c r="AU60" i="44"/>
  <c r="AV32" i="44" s="1"/>
  <c r="AA60" i="44"/>
  <c r="S121" i="40"/>
  <c r="W80" i="48"/>
  <c r="V79" i="49"/>
  <c r="AY79" i="49" s="1"/>
  <c r="P26" i="51"/>
  <c r="R99" i="44"/>
  <c r="AA99" i="44"/>
  <c r="P99" i="44"/>
  <c r="U99" i="44"/>
  <c r="AB99" i="44"/>
  <c r="V99" i="44"/>
  <c r="AY99" i="44" s="1"/>
  <c r="Y99" i="44"/>
  <c r="AB37" i="45"/>
  <c r="AU37" i="45"/>
  <c r="Z37" i="45"/>
  <c r="AZ37" i="45" s="1"/>
  <c r="AA37" i="45"/>
  <c r="Y37" i="45"/>
  <c r="S37" i="45"/>
  <c r="V37" i="45"/>
  <c r="AY37" i="45" s="1"/>
  <c r="W37" i="45"/>
  <c r="R119" i="47"/>
  <c r="P119" i="47"/>
  <c r="AS119" i="47"/>
  <c r="AF119" i="47" s="1"/>
  <c r="U119" i="47"/>
  <c r="AB119" i="47"/>
  <c r="S119" i="47"/>
  <c r="W119" i="47"/>
  <c r="AA119" i="47"/>
  <c r="Y42" i="47"/>
  <c r="AU38" i="48"/>
  <c r="AB38" i="48"/>
  <c r="U114" i="49"/>
  <c r="P114" i="49"/>
  <c r="AS114" i="49"/>
  <c r="AF114" i="49" s="1"/>
  <c r="Z114" i="49"/>
  <c r="AZ114" i="49" s="1"/>
  <c r="BB114" i="49" s="1"/>
  <c r="S114" i="49"/>
  <c r="Y114" i="49"/>
  <c r="R114" i="49"/>
  <c r="AA114" i="49"/>
  <c r="Q114" i="49"/>
  <c r="BA114" i="49" s="1"/>
  <c r="Q76" i="51"/>
  <c r="BA76" i="51" s="1"/>
  <c r="BB76" i="51" s="1"/>
  <c r="AB76" i="51"/>
  <c r="P76" i="51"/>
  <c r="S76" i="51"/>
  <c r="AA76" i="51"/>
  <c r="U76" i="51"/>
  <c r="Y76" i="51"/>
  <c r="AE76" i="51" a="1"/>
  <c r="AE76" i="51" s="1"/>
  <c r="V76" i="51"/>
  <c r="AY76" i="51" s="1"/>
  <c r="Y64" i="51"/>
  <c r="AB112" i="52"/>
  <c r="V112" i="52"/>
  <c r="AY112" i="52" s="1"/>
  <c r="R112" i="52"/>
  <c r="S112" i="52"/>
  <c r="Y112" i="52"/>
  <c r="U112" i="52"/>
  <c r="P112" i="52"/>
  <c r="AA112" i="52"/>
  <c r="AS112" i="52"/>
  <c r="AF112" i="52" s="1"/>
  <c r="Y77" i="53"/>
  <c r="AA67" i="54"/>
  <c r="Y67" i="54"/>
  <c r="Q67" i="54"/>
  <c r="BA67" i="54" s="1"/>
  <c r="BB67" i="54" s="1"/>
  <c r="S67" i="54"/>
  <c r="AE67" i="54" a="1"/>
  <c r="AE67" i="54" s="1"/>
  <c r="P67" i="54"/>
  <c r="W67" i="54"/>
  <c r="Z67" i="54"/>
  <c r="AZ67" i="54" s="1"/>
  <c r="AB67" i="54"/>
  <c r="V67" i="54"/>
  <c r="AY67" i="54" s="1"/>
  <c r="AA52" i="55"/>
  <c r="W52" i="55"/>
  <c r="AE100" i="56" a="1"/>
  <c r="AE100" i="56" s="1"/>
  <c r="W100" i="56"/>
  <c r="V100" i="56"/>
  <c r="AY100" i="56" s="1"/>
  <c r="S100" i="56"/>
  <c r="U100" i="56"/>
  <c r="Q100" i="56"/>
  <c r="BA100" i="56" s="1"/>
  <c r="BB100" i="56" s="1"/>
  <c r="P100" i="56"/>
  <c r="AA100" i="56"/>
  <c r="Z100" i="56"/>
  <c r="AZ100" i="56" s="1"/>
  <c r="Z121" i="40"/>
  <c r="AZ121" i="40" s="1"/>
  <c r="P113" i="44"/>
  <c r="Y79" i="49"/>
  <c r="W26" i="51"/>
  <c r="AB121" i="44"/>
  <c r="P121" i="44"/>
  <c r="AA42" i="44"/>
  <c r="U42" i="44"/>
  <c r="V42" i="44"/>
  <c r="AY42" i="44" s="1"/>
  <c r="Q21" i="45"/>
  <c r="BA21" i="45" s="1"/>
  <c r="R21" i="45"/>
  <c r="Z21" i="45"/>
  <c r="AZ21" i="45" s="1"/>
  <c r="BB21" i="45" s="1"/>
  <c r="AB21" i="45"/>
  <c r="P21" i="45"/>
  <c r="S21" i="45"/>
  <c r="AU21" i="45"/>
  <c r="W21" i="45"/>
  <c r="AB74" i="46"/>
  <c r="W74" i="46"/>
  <c r="Z54" i="47"/>
  <c r="AZ54" i="47" s="1"/>
  <c r="W54" i="47"/>
  <c r="S54" i="47"/>
  <c r="Y54" i="47"/>
  <c r="R54" i="47"/>
  <c r="V54" i="47"/>
  <c r="AY54" i="47" s="1"/>
  <c r="AU54" i="47"/>
  <c r="AB54" i="47"/>
  <c r="Q54" i="47"/>
  <c r="BA54" i="47" s="1"/>
  <c r="U7" i="49"/>
  <c r="W7" i="49"/>
  <c r="S7" i="49"/>
  <c r="AU7" i="49"/>
  <c r="AB7" i="49"/>
  <c r="V7" i="49"/>
  <c r="AY7" i="49" s="1"/>
  <c r="P7" i="49"/>
  <c r="AA7" i="49"/>
  <c r="Z7" i="49"/>
  <c r="AZ7" i="49" s="1"/>
  <c r="U66" i="50"/>
  <c r="Q66" i="50"/>
  <c r="BA66" i="50" s="1"/>
  <c r="BB66" i="50" s="1"/>
  <c r="W66" i="50"/>
  <c r="P66" i="50"/>
  <c r="R66" i="50"/>
  <c r="S66" i="50"/>
  <c r="Z66" i="50"/>
  <c r="AZ66" i="50" s="1"/>
  <c r="AA66" i="50"/>
  <c r="Y66" i="50"/>
  <c r="AA60" i="50"/>
  <c r="Y60" i="50"/>
  <c r="Q60" i="50"/>
  <c r="BA60" i="50" s="1"/>
  <c r="W60" i="50"/>
  <c r="Z60" i="50"/>
  <c r="AZ60" i="50" s="1"/>
  <c r="AU60" i="50"/>
  <c r="P60" i="50"/>
  <c r="U60" i="50"/>
  <c r="AB60" i="50"/>
  <c r="Q9" i="50"/>
  <c r="BA9" i="50" s="1"/>
  <c r="Z9" i="50"/>
  <c r="AZ9" i="50" s="1"/>
  <c r="AE9" i="50" a="1"/>
  <c r="AE9" i="50" s="1"/>
  <c r="Y9" i="50"/>
  <c r="R9" i="50"/>
  <c r="AA9" i="50"/>
  <c r="S9" i="50"/>
  <c r="W9" i="50"/>
  <c r="R52" i="52"/>
  <c r="V52" i="52"/>
  <c r="AY52" i="52" s="1"/>
  <c r="AU52" i="52"/>
  <c r="AB52" i="52"/>
  <c r="AE52" i="52" a="1"/>
  <c r="AE52" i="52" s="1"/>
  <c r="AA52" i="52"/>
  <c r="P52" i="52"/>
  <c r="U52" i="52"/>
  <c r="Z52" i="52"/>
  <c r="AZ52" i="52" s="1"/>
  <c r="Q25" i="53"/>
  <c r="BA25" i="53" s="1"/>
  <c r="Y25" i="53"/>
  <c r="Z25" i="53"/>
  <c r="AZ25" i="53" s="1"/>
  <c r="W25" i="53"/>
  <c r="S25" i="53"/>
  <c r="U25" i="53"/>
  <c r="V25" i="53"/>
  <c r="AY25" i="53" s="1"/>
  <c r="W20" i="55"/>
  <c r="Y20" i="55"/>
  <c r="AA20" i="55"/>
  <c r="V20" i="55"/>
  <c r="AY20" i="55" s="1"/>
  <c r="BB20" i="55" s="1"/>
  <c r="Q20" i="55"/>
  <c r="BA20" i="55" s="1"/>
  <c r="AB20" i="55"/>
  <c r="S20" i="55"/>
  <c r="R20" i="55"/>
  <c r="P20" i="55"/>
  <c r="AU18" i="55"/>
  <c r="Y18" i="55"/>
  <c r="V18" i="55"/>
  <c r="AY18" i="55" s="1"/>
  <c r="AB18" i="55"/>
  <c r="U18" i="55"/>
  <c r="R18" i="55"/>
  <c r="AA18" i="55"/>
  <c r="Q18" i="55"/>
  <c r="BA18" i="55" s="1"/>
  <c r="Z18" i="55"/>
  <c r="AZ18" i="55" s="1"/>
  <c r="Z45" i="28"/>
  <c r="AZ45" i="28" s="1"/>
  <c r="AS111" i="32"/>
  <c r="AF111" i="32" s="1"/>
  <c r="V40" i="32"/>
  <c r="AY40" i="32" s="1"/>
  <c r="P40" i="32"/>
  <c r="Z9" i="38"/>
  <c r="AZ9" i="38" s="1"/>
  <c r="AB45" i="28"/>
  <c r="W45" i="28"/>
  <c r="Z25" i="28"/>
  <c r="AZ25" i="28" s="1"/>
  <c r="AB25" i="28"/>
  <c r="AB9" i="30"/>
  <c r="Q50" i="31"/>
  <c r="BA50" i="31" s="1"/>
  <c r="P111" i="32"/>
  <c r="AU40" i="32"/>
  <c r="Y40" i="32"/>
  <c r="Y15" i="37"/>
  <c r="AE20" i="40" a="1"/>
  <c r="AE20" i="40" s="1"/>
  <c r="AB20" i="40"/>
  <c r="Q60" i="44"/>
  <c r="BA60" i="44" s="1"/>
  <c r="Y121" i="40"/>
  <c r="R79" i="49"/>
  <c r="Z8" i="50"/>
  <c r="AZ8" i="50" s="1"/>
  <c r="AA26" i="51"/>
  <c r="V120" i="44"/>
  <c r="AY120" i="44" s="1"/>
  <c r="P120" i="44"/>
  <c r="U120" i="44"/>
  <c r="AA120" i="44"/>
  <c r="AB120" i="44"/>
  <c r="Y120" i="44"/>
  <c r="Z120" i="44"/>
  <c r="AZ120" i="44" s="1"/>
  <c r="AB10" i="41"/>
  <c r="AU10" i="41"/>
  <c r="R10" i="41"/>
  <c r="S10" i="41"/>
  <c r="W10" i="41"/>
  <c r="V10" i="41"/>
  <c r="AY10" i="41" s="1"/>
  <c r="Z10" i="41"/>
  <c r="AZ10" i="41" s="1"/>
  <c r="Q10" i="41"/>
  <c r="BA10" i="41" s="1"/>
  <c r="BB10" i="41" s="1"/>
  <c r="P10" i="41"/>
  <c r="P95" i="47"/>
  <c r="V95" i="47"/>
  <c r="AY95" i="47" s="1"/>
  <c r="Y95" i="47"/>
  <c r="AB95" i="47"/>
  <c r="U95" i="47"/>
  <c r="R95" i="47"/>
  <c r="S95" i="47"/>
  <c r="AA95" i="47"/>
  <c r="AE95" i="47" a="1"/>
  <c r="AE95" i="47" s="1"/>
  <c r="U12" i="49"/>
  <c r="AB12" i="49"/>
  <c r="AE12" i="49" a="1"/>
  <c r="AE12" i="49" s="1"/>
  <c r="R12" i="49"/>
  <c r="AU12" i="49"/>
  <c r="AV70" i="49" s="1"/>
  <c r="AA12" i="49"/>
  <c r="W12" i="49"/>
  <c r="Z12" i="49"/>
  <c r="AZ12" i="49" s="1"/>
  <c r="S12" i="49"/>
  <c r="Y12" i="49"/>
  <c r="AB98" i="49"/>
  <c r="S98" i="49"/>
  <c r="Z98" i="49"/>
  <c r="AZ98" i="49" s="1"/>
  <c r="BB98" i="49" s="1"/>
  <c r="W98" i="49"/>
  <c r="AS98" i="49"/>
  <c r="AF98" i="49" s="1"/>
  <c r="P98" i="49"/>
  <c r="AS120" i="51"/>
  <c r="AF120" i="51" s="1"/>
  <c r="V120" i="51"/>
  <c r="AY120" i="51" s="1"/>
  <c r="Y120" i="51"/>
  <c r="S120" i="51"/>
  <c r="P120" i="51"/>
  <c r="R120" i="51"/>
  <c r="AA120" i="51"/>
  <c r="W120" i="51"/>
  <c r="Q120" i="51"/>
  <c r="BA120" i="51" s="1"/>
  <c r="S74" i="52"/>
  <c r="Q74" i="52"/>
  <c r="BA74" i="52" s="1"/>
  <c r="P74" i="52"/>
  <c r="V74" i="52"/>
  <c r="AY74" i="52" s="1"/>
  <c r="AB74" i="52"/>
  <c r="Y74" i="52"/>
  <c r="Z74" i="52"/>
  <c r="AZ74" i="52" s="1"/>
  <c r="W74" i="52"/>
  <c r="U74" i="52"/>
  <c r="R12" i="52"/>
  <c r="P12" i="52"/>
  <c r="AU12" i="52"/>
  <c r="AA12" i="52"/>
  <c r="V12" i="52"/>
  <c r="AY12" i="52" s="1"/>
  <c r="Y12" i="52"/>
  <c r="U12" i="52"/>
  <c r="Q12" i="52"/>
  <c r="BA12" i="52" s="1"/>
  <c r="S12" i="52"/>
  <c r="Q57" i="53"/>
  <c r="BA57" i="53" s="1"/>
  <c r="W57" i="53"/>
  <c r="AB57" i="53"/>
  <c r="R57" i="53"/>
  <c r="P57" i="53"/>
  <c r="AA57" i="53"/>
  <c r="Z57" i="53"/>
  <c r="AZ57" i="53" s="1"/>
  <c r="BB57" i="53" s="1"/>
  <c r="U57" i="53"/>
  <c r="Y57" i="53"/>
  <c r="AS112" i="54"/>
  <c r="AF112" i="54" s="1"/>
  <c r="AB112" i="54"/>
  <c r="S112" i="54"/>
  <c r="AA112" i="54"/>
  <c r="U112" i="54"/>
  <c r="Q112" i="54"/>
  <c r="BA112" i="54" s="1"/>
  <c r="P112" i="54"/>
  <c r="W112" i="54"/>
  <c r="Z112" i="54"/>
  <c r="AZ112" i="54" s="1"/>
  <c r="BB112" i="54" s="1"/>
  <c r="S74" i="54"/>
  <c r="U74" i="54"/>
  <c r="V21" i="54"/>
  <c r="AY21" i="54" s="1"/>
  <c r="R21" i="54"/>
  <c r="Z42" i="55"/>
  <c r="AZ42" i="55" s="1"/>
  <c r="Y42" i="55"/>
  <c r="AE42" i="55" a="1"/>
  <c r="AE42" i="55" s="1"/>
  <c r="V42" i="55"/>
  <c r="AY42" i="55" s="1"/>
  <c r="U42" i="55"/>
  <c r="AU42" i="55"/>
  <c r="P42" i="55"/>
  <c r="W42" i="55"/>
  <c r="AB42" i="55"/>
  <c r="S116" i="56"/>
  <c r="P116" i="56"/>
  <c r="AB116" i="56"/>
  <c r="AE116" i="56" a="1"/>
  <c r="AE116" i="56" s="1"/>
  <c r="AA116" i="56"/>
  <c r="Z116" i="56"/>
  <c r="AZ116" i="56" s="1"/>
  <c r="Q116" i="56"/>
  <c r="BA116" i="56" s="1"/>
  <c r="BB116" i="56" s="1"/>
  <c r="V116" i="56"/>
  <c r="AY116" i="56" s="1"/>
  <c r="Y116" i="56"/>
  <c r="U116" i="56"/>
  <c r="Y50" i="31"/>
  <c r="AA20" i="40"/>
  <c r="V45" i="28"/>
  <c r="AY45" i="28" s="1"/>
  <c r="Q20" i="40"/>
  <c r="BA20" i="40" s="1"/>
  <c r="BB20" i="40" s="1"/>
  <c r="P60" i="44"/>
  <c r="AB60" i="44"/>
  <c r="U27" i="59"/>
  <c r="P45" i="28"/>
  <c r="U45" i="28"/>
  <c r="AU25" i="28"/>
  <c r="U25" i="28"/>
  <c r="AE9" i="30" a="1"/>
  <c r="AE9" i="30" s="1"/>
  <c r="AA50" i="31"/>
  <c r="V111" i="32"/>
  <c r="AY111" i="32" s="1"/>
  <c r="BB111" i="32" s="1"/>
  <c r="Z40" i="32"/>
  <c r="AZ40" i="32" s="1"/>
  <c r="Q40" i="32"/>
  <c r="BA40" i="32" s="1"/>
  <c r="AA15" i="37"/>
  <c r="U33" i="38"/>
  <c r="AA9" i="38"/>
  <c r="AU20" i="40"/>
  <c r="Z20" i="40"/>
  <c r="AZ20" i="40" s="1"/>
  <c r="Z60" i="44"/>
  <c r="AZ60" i="44" s="1"/>
  <c r="P121" i="40"/>
  <c r="AU30" i="41"/>
  <c r="R58" i="41"/>
  <c r="Y120" i="50"/>
  <c r="P8" i="50"/>
  <c r="R25" i="52"/>
  <c r="V129" i="44"/>
  <c r="AY129" i="44" s="1"/>
  <c r="AA129" i="44"/>
  <c r="AU36" i="44"/>
  <c r="AV38" i="44" s="1"/>
  <c r="AA36" i="44"/>
  <c r="W19" i="44"/>
  <c r="AB19" i="44"/>
  <c r="V19" i="44"/>
  <c r="AY19" i="44" s="1"/>
  <c r="R19" i="44"/>
  <c r="AE19" i="44" a="1"/>
  <c r="AE19" i="44" s="1"/>
  <c r="AA19" i="44"/>
  <c r="U19" i="44"/>
  <c r="P19" i="44"/>
  <c r="Q75" i="45"/>
  <c r="BA75" i="45" s="1"/>
  <c r="BB75" i="45" s="1"/>
  <c r="AB75" i="45"/>
  <c r="Y75" i="45"/>
  <c r="Z75" i="45"/>
  <c r="AZ75" i="45" s="1"/>
  <c r="P83" i="47"/>
  <c r="Q83" i="47"/>
  <c r="BA83" i="47" s="1"/>
  <c r="R83" i="47"/>
  <c r="Z83" i="47"/>
  <c r="AZ83" i="47" s="1"/>
  <c r="U83" i="47"/>
  <c r="V27" i="49"/>
  <c r="AY27" i="49" s="1"/>
  <c r="U27" i="49"/>
  <c r="AB27" i="49"/>
  <c r="AE27" i="49" a="1"/>
  <c r="AE27" i="49" s="1"/>
  <c r="Y27" i="49"/>
  <c r="AU27" i="49"/>
  <c r="R27" i="49"/>
  <c r="AA27" i="49"/>
  <c r="Q27" i="49"/>
  <c r="BA27" i="49" s="1"/>
  <c r="BB27" i="49" s="1"/>
  <c r="P27" i="49"/>
  <c r="U26" i="49"/>
  <c r="Q26" i="49"/>
  <c r="BA26" i="49" s="1"/>
  <c r="BB26" i="49" s="1"/>
  <c r="Y26" i="49"/>
  <c r="P26" i="49"/>
  <c r="AE26" i="49" a="1"/>
  <c r="AE26" i="49" s="1"/>
  <c r="AU26" i="49"/>
  <c r="S26" i="49"/>
  <c r="AA26" i="49"/>
  <c r="R26" i="49"/>
  <c r="W26" i="49"/>
  <c r="Z26" i="49"/>
  <c r="AZ26" i="49" s="1"/>
  <c r="W62" i="51"/>
  <c r="U62" i="51"/>
  <c r="V62" i="51"/>
  <c r="AY62" i="51" s="1"/>
  <c r="AU62" i="51"/>
  <c r="AV113" i="51" s="1"/>
  <c r="P62" i="51"/>
  <c r="AB62" i="51"/>
  <c r="R62" i="51"/>
  <c r="Z62" i="51"/>
  <c r="AZ62" i="51" s="1"/>
  <c r="AA62" i="51"/>
  <c r="Y62" i="51"/>
  <c r="W43" i="54"/>
  <c r="AU43" i="54"/>
  <c r="AA43" i="54"/>
  <c r="U43" i="54"/>
  <c r="Q43" i="54"/>
  <c r="BA43" i="54" s="1"/>
  <c r="S43" i="54"/>
  <c r="AB43" i="54"/>
  <c r="Z43" i="54"/>
  <c r="AZ43" i="54" s="1"/>
  <c r="BB43" i="54" s="1"/>
  <c r="Y43" i="54"/>
  <c r="P51" i="55"/>
  <c r="AB51" i="55"/>
  <c r="W51" i="55"/>
  <c r="Z51" i="55"/>
  <c r="AZ51" i="55" s="1"/>
  <c r="S51" i="55"/>
  <c r="V51" i="55"/>
  <c r="AY51" i="55" s="1"/>
  <c r="AA51" i="55"/>
  <c r="R51" i="55"/>
  <c r="U51" i="55"/>
  <c r="Q29" i="55"/>
  <c r="BA29" i="55" s="1"/>
  <c r="BB29" i="55" s="1"/>
  <c r="P29" i="55"/>
  <c r="Y29" i="55"/>
  <c r="W29" i="55"/>
  <c r="AE29" i="55" a="1"/>
  <c r="AE29" i="55" s="1"/>
  <c r="U29" i="55"/>
  <c r="AB29" i="55"/>
  <c r="AU29" i="55"/>
  <c r="AV3" i="55" s="1"/>
  <c r="Z29" i="55"/>
  <c r="AZ29" i="55" s="1"/>
  <c r="S29" i="55"/>
  <c r="V29" i="55"/>
  <c r="AY29" i="55" s="1"/>
  <c r="Y119" i="56"/>
  <c r="Z119" i="56"/>
  <c r="AZ119" i="56" s="1"/>
  <c r="W119" i="56"/>
  <c r="R119" i="56"/>
  <c r="AE119" i="56" a="1"/>
  <c r="AE119" i="56" s="1"/>
  <c r="Q119" i="56"/>
  <c r="BA119" i="56" s="1"/>
  <c r="BB119" i="56" s="1"/>
  <c r="U119" i="56"/>
  <c r="S119" i="56"/>
  <c r="AB119" i="56"/>
  <c r="Z108" i="56"/>
  <c r="AZ108" i="56" s="1"/>
  <c r="Y108" i="56"/>
  <c r="R108" i="56"/>
  <c r="Q108" i="56"/>
  <c r="BA108" i="56" s="1"/>
  <c r="AB108" i="56"/>
  <c r="W108" i="56"/>
  <c r="V108" i="56"/>
  <c r="AY108" i="56" s="1"/>
  <c r="AS108" i="56"/>
  <c r="AF108" i="56" s="1"/>
  <c r="S108" i="56"/>
  <c r="V85" i="56"/>
  <c r="AY85" i="56" s="1"/>
  <c r="Q85" i="56"/>
  <c r="BA85" i="56" s="1"/>
  <c r="AE85" i="56" a="1"/>
  <c r="AE85" i="56" s="1"/>
  <c r="W85" i="56"/>
  <c r="AA85" i="56"/>
  <c r="S85" i="56"/>
  <c r="Y85" i="56"/>
  <c r="AB85" i="56"/>
  <c r="Z85" i="56"/>
  <c r="AZ85" i="56" s="1"/>
  <c r="P24" i="56"/>
  <c r="AA24" i="56"/>
  <c r="AB24" i="56"/>
  <c r="Q24" i="56"/>
  <c r="BA24" i="56" s="1"/>
  <c r="BB24" i="56" s="1"/>
  <c r="Z24" i="56"/>
  <c r="AZ24" i="56" s="1"/>
  <c r="W24" i="56"/>
  <c r="V24" i="56"/>
  <c r="AY24" i="56" s="1"/>
  <c r="U24" i="56"/>
  <c r="R24" i="56"/>
  <c r="AE24" i="56" a="1"/>
  <c r="AE24" i="56" s="1"/>
  <c r="V25" i="28"/>
  <c r="AY25" i="28" s="1"/>
  <c r="U50" i="31"/>
  <c r="S15" i="37"/>
  <c r="Y68" i="59"/>
  <c r="R45" i="28"/>
  <c r="Q25" i="28"/>
  <c r="BA25" i="28" s="1"/>
  <c r="W9" i="30"/>
  <c r="AB50" i="31"/>
  <c r="V9" i="38"/>
  <c r="AY9" i="38" s="1"/>
  <c r="U121" i="40"/>
  <c r="Q97" i="39"/>
  <c r="BA97" i="39" s="1"/>
  <c r="BB97" i="39" s="1"/>
  <c r="P58" i="41"/>
  <c r="R120" i="50"/>
  <c r="W8" i="50"/>
  <c r="S25" i="52"/>
  <c r="S117" i="52"/>
  <c r="S114" i="55"/>
  <c r="U5" i="56"/>
  <c r="AB55" i="44"/>
  <c r="U55" i="44"/>
  <c r="R55" i="44"/>
  <c r="AA55" i="44"/>
  <c r="V57" i="48"/>
  <c r="AY57" i="48" s="1"/>
  <c r="Z57" i="48"/>
  <c r="AZ57" i="48" s="1"/>
  <c r="P115" i="50"/>
  <c r="AE115" i="50" a="1"/>
  <c r="AE115" i="50" s="1"/>
  <c r="S115" i="50"/>
  <c r="Y115" i="50"/>
  <c r="R115" i="50"/>
  <c r="V115" i="50"/>
  <c r="AY115" i="50" s="1"/>
  <c r="AA115" i="50"/>
  <c r="U115" i="50"/>
  <c r="Q115" i="50"/>
  <c r="BA115" i="50" s="1"/>
  <c r="BB115" i="50" s="1"/>
  <c r="V34" i="50"/>
  <c r="AY34" i="50" s="1"/>
  <c r="Q34" i="50"/>
  <c r="BA34" i="50" s="1"/>
  <c r="BB34" i="50" s="1"/>
  <c r="AE34" i="50" a="1"/>
  <c r="AE34" i="50" s="1"/>
  <c r="U34" i="50"/>
  <c r="Y34" i="50"/>
  <c r="R34" i="50"/>
  <c r="AU34" i="50"/>
  <c r="AA34" i="50"/>
  <c r="Z34" i="50"/>
  <c r="AZ34" i="50" s="1"/>
  <c r="P34" i="50"/>
  <c r="S20" i="50"/>
  <c r="AE20" i="50" a="1"/>
  <c r="AE20" i="50" s="1"/>
  <c r="AA20" i="50"/>
  <c r="V20" i="50"/>
  <c r="AY20" i="50" s="1"/>
  <c r="P20" i="50"/>
  <c r="Y20" i="50"/>
  <c r="AB20" i="50"/>
  <c r="W20" i="50"/>
  <c r="R20" i="50"/>
  <c r="U20" i="50"/>
  <c r="AB42" i="51"/>
  <c r="V42" i="51"/>
  <c r="AY42" i="51" s="1"/>
  <c r="AA42" i="51"/>
  <c r="S42" i="51"/>
  <c r="AU42" i="51"/>
  <c r="U42" i="51"/>
  <c r="Y42" i="51"/>
  <c r="R42" i="51"/>
  <c r="W42" i="51"/>
  <c r="Q42" i="51"/>
  <c r="BA42" i="51" s="1"/>
  <c r="BB42" i="51" s="1"/>
  <c r="Y60" i="52"/>
  <c r="AA60" i="52"/>
  <c r="V60" i="52"/>
  <c r="AY60" i="52" s="1"/>
  <c r="Q60" i="52"/>
  <c r="BA60" i="52" s="1"/>
  <c r="U60" i="52"/>
  <c r="R60" i="52"/>
  <c r="Z60" i="52"/>
  <c r="AZ60" i="52" s="1"/>
  <c r="AB60" i="52"/>
  <c r="P60" i="52"/>
  <c r="Z78" i="52"/>
  <c r="AZ78" i="52" s="1"/>
  <c r="S78" i="52"/>
  <c r="Y78" i="52"/>
  <c r="AS78" i="52"/>
  <c r="AF78" i="52" s="1"/>
  <c r="U78" i="52"/>
  <c r="P78" i="52"/>
  <c r="V78" i="52"/>
  <c r="AY78" i="52" s="1"/>
  <c r="AA78" i="52"/>
  <c r="AB78" i="52"/>
  <c r="U35" i="52"/>
  <c r="AE35" i="52" a="1"/>
  <c r="AE35" i="52" s="1"/>
  <c r="AU7" i="52"/>
  <c r="S108" i="55"/>
  <c r="AA108" i="55"/>
  <c r="Y108" i="55"/>
  <c r="AB108" i="55"/>
  <c r="U108" i="55"/>
  <c r="R108" i="55"/>
  <c r="Q108" i="55"/>
  <c r="BA108" i="55" s="1"/>
  <c r="BB108" i="55" s="1"/>
  <c r="Z108" i="55"/>
  <c r="AZ108" i="55" s="1"/>
  <c r="AE108" i="55" a="1"/>
  <c r="AE108" i="55" s="1"/>
  <c r="Q41" i="55"/>
  <c r="BA41" i="55" s="1"/>
  <c r="P41" i="55"/>
  <c r="V49" i="56"/>
  <c r="AY49" i="56" s="1"/>
  <c r="Y49" i="56"/>
  <c r="AU49" i="56"/>
  <c r="U49" i="56"/>
  <c r="R49" i="56"/>
  <c r="AA49" i="56"/>
  <c r="P49" i="56"/>
  <c r="Q49" i="56"/>
  <c r="BA49" i="56" s="1"/>
  <c r="Z49" i="56"/>
  <c r="AZ49" i="56" s="1"/>
  <c r="V114" i="55"/>
  <c r="AY114" i="55" s="1"/>
  <c r="AU5" i="56"/>
  <c r="Y28" i="44"/>
  <c r="V28" i="44"/>
  <c r="AY28" i="44" s="1"/>
  <c r="W28" i="44"/>
  <c r="AA28" i="44"/>
  <c r="S28" i="44"/>
  <c r="Q28" i="44"/>
  <c r="BA28" i="44" s="1"/>
  <c r="R28" i="44"/>
  <c r="U121" i="45"/>
  <c r="P121" i="45"/>
  <c r="Q121" i="45"/>
  <c r="BA121" i="45" s="1"/>
  <c r="AB121" i="45"/>
  <c r="W121" i="45"/>
  <c r="R121" i="45"/>
  <c r="AS121" i="45"/>
  <c r="AF121" i="45" s="1"/>
  <c r="Z121" i="45"/>
  <c r="AZ121" i="45" s="1"/>
  <c r="V19" i="45"/>
  <c r="AY19" i="45" s="1"/>
  <c r="W19" i="45"/>
  <c r="AA9" i="39"/>
  <c r="S9" i="39"/>
  <c r="V9" i="39"/>
  <c r="AY9" i="39" s="1"/>
  <c r="U9" i="39"/>
  <c r="Z9" i="39"/>
  <c r="AZ9" i="39" s="1"/>
  <c r="AB9" i="39"/>
  <c r="P9" i="39"/>
  <c r="AU9" i="39"/>
  <c r="AS103" i="47"/>
  <c r="AF103" i="47" s="1"/>
  <c r="V103" i="47"/>
  <c r="AY103" i="47" s="1"/>
  <c r="S103" i="47"/>
  <c r="Z103" i="47"/>
  <c r="AZ103" i="47" s="1"/>
  <c r="AB103" i="47"/>
  <c r="Y103" i="47"/>
  <c r="AA103" i="47"/>
  <c r="Q103" i="47"/>
  <c r="BA103" i="47" s="1"/>
  <c r="W103" i="47"/>
  <c r="Y64" i="50"/>
  <c r="U64" i="50"/>
  <c r="S64" i="50"/>
  <c r="R64" i="50"/>
  <c r="AU64" i="50"/>
  <c r="AV71" i="50" s="1"/>
  <c r="Q64" i="50"/>
  <c r="BA64" i="50" s="1"/>
  <c r="P64" i="50"/>
  <c r="AA64" i="50"/>
  <c r="Z64" i="50"/>
  <c r="AZ64" i="50" s="1"/>
  <c r="AE63" i="51" a="1"/>
  <c r="AE63" i="51" s="1"/>
  <c r="U63" i="51"/>
  <c r="Z63" i="51"/>
  <c r="AZ63" i="51" s="1"/>
  <c r="AU63" i="51"/>
  <c r="Y63" i="51"/>
  <c r="AB63" i="51"/>
  <c r="P63" i="51"/>
  <c r="R63" i="51"/>
  <c r="V63" i="51"/>
  <c r="AY63" i="51" s="1"/>
  <c r="AA63" i="51"/>
  <c r="AE65" i="51" a="1"/>
  <c r="AE65" i="51" s="1"/>
  <c r="AE33" i="51" a="1"/>
  <c r="AE33" i="51" s="1"/>
  <c r="W21" i="51"/>
  <c r="U21" i="51"/>
  <c r="S21" i="51"/>
  <c r="AA21" i="51"/>
  <c r="R21" i="51"/>
  <c r="Q21" i="51"/>
  <c r="BA21" i="51" s="1"/>
  <c r="P21" i="51"/>
  <c r="Y21" i="51"/>
  <c r="Z21" i="51"/>
  <c r="AZ21" i="51" s="1"/>
  <c r="Y9" i="52"/>
  <c r="Q9" i="52"/>
  <c r="BA9" i="52" s="1"/>
  <c r="BB9" i="52" s="1"/>
  <c r="AU9" i="52"/>
  <c r="AV89" i="52" s="1"/>
  <c r="P9" i="52"/>
  <c r="W9" i="52"/>
  <c r="AB9" i="52"/>
  <c r="V9" i="52"/>
  <c r="AY9" i="52" s="1"/>
  <c r="Z9" i="52"/>
  <c r="AZ9" i="52" s="1"/>
  <c r="U9" i="52"/>
  <c r="S9" i="52"/>
  <c r="AB16" i="54"/>
  <c r="Y16" i="54"/>
  <c r="U16" i="54"/>
  <c r="W16" i="54"/>
  <c r="P16" i="54"/>
  <c r="Q16" i="54"/>
  <c r="BA16" i="54" s="1"/>
  <c r="U77" i="55"/>
  <c r="AA77" i="55"/>
  <c r="AE77" i="55" a="1"/>
  <c r="AE77" i="55" s="1"/>
  <c r="Q77" i="55"/>
  <c r="BA77" i="55" s="1"/>
  <c r="BB77" i="55" s="1"/>
  <c r="AB77" i="55"/>
  <c r="P77" i="55"/>
  <c r="Z77" i="55"/>
  <c r="AZ77" i="55" s="1"/>
  <c r="R77" i="55"/>
  <c r="Y77" i="55"/>
  <c r="S50" i="55"/>
  <c r="AA50" i="55"/>
  <c r="AB50" i="55"/>
  <c r="Z50" i="55"/>
  <c r="AZ50" i="55" s="1"/>
  <c r="BB50" i="55" s="1"/>
  <c r="P50" i="55"/>
  <c r="Y50" i="55"/>
  <c r="U50" i="55"/>
  <c r="W50" i="55"/>
  <c r="R50" i="55"/>
  <c r="AB65" i="30"/>
  <c r="AU59" i="33"/>
  <c r="AV58" i="33" s="1"/>
  <c r="AB59" i="33"/>
  <c r="U59" i="33"/>
  <c r="Y59" i="33"/>
  <c r="U42" i="33"/>
  <c r="AE42" i="33" a="1"/>
  <c r="AE42" i="33" s="1"/>
  <c r="P42" i="33"/>
  <c r="AA42" i="33"/>
  <c r="AB42" i="33"/>
  <c r="AU42" i="33"/>
  <c r="Z42" i="33"/>
  <c r="AZ42" i="33" s="1"/>
  <c r="Y42" i="33"/>
  <c r="W42" i="33"/>
  <c r="AB52" i="34"/>
  <c r="Z52" i="34"/>
  <c r="AZ52" i="34" s="1"/>
  <c r="R52" i="34"/>
  <c r="Y52" i="34"/>
  <c r="W52" i="34"/>
  <c r="AA52" i="34"/>
  <c r="V52" i="34"/>
  <c r="AY52" i="34" s="1"/>
  <c r="Q52" i="34"/>
  <c r="BA52" i="34" s="1"/>
  <c r="BB52" i="34" s="1"/>
  <c r="U52" i="34"/>
  <c r="AU52" i="34"/>
  <c r="P52" i="34"/>
  <c r="AB4" i="34"/>
  <c r="Z4" i="34"/>
  <c r="AZ4" i="34" s="1"/>
  <c r="Y4" i="34"/>
  <c r="AA4" i="34"/>
  <c r="AU4" i="34"/>
  <c r="W4" i="34"/>
  <c r="AE4" i="34" a="1"/>
  <c r="AE4" i="34" s="1"/>
  <c r="U54" i="35"/>
  <c r="S54" i="35"/>
  <c r="R54" i="35"/>
  <c r="AA54" i="35"/>
  <c r="W54" i="35"/>
  <c r="P54" i="35"/>
  <c r="Z54" i="35"/>
  <c r="AZ54" i="35" s="1"/>
  <c r="Q54" i="35"/>
  <c r="BA54" i="35" s="1"/>
  <c r="Y54" i="35"/>
  <c r="AU54" i="35"/>
  <c r="AV104" i="35" s="1"/>
  <c r="Z3" i="36"/>
  <c r="AZ3" i="36" s="1"/>
  <c r="V3" i="36"/>
  <c r="AY3" i="36" s="1"/>
  <c r="Q3" i="36"/>
  <c r="BA3" i="36" s="1"/>
  <c r="V23" i="42"/>
  <c r="AY23" i="42" s="1"/>
  <c r="W23" i="42"/>
  <c r="AU7" i="43"/>
  <c r="Q7" i="43"/>
  <c r="BA7" i="43" s="1"/>
  <c r="W7" i="43"/>
  <c r="AA7" i="43"/>
  <c r="V7" i="43"/>
  <c r="AY7" i="43" s="1"/>
  <c r="Z7" i="43"/>
  <c r="AZ7" i="43" s="1"/>
  <c r="U7" i="43"/>
  <c r="S7" i="43"/>
  <c r="AB7" i="43"/>
  <c r="R7" i="43"/>
  <c r="U48" i="28"/>
  <c r="Q48" i="28"/>
  <c r="BA48" i="28" s="1"/>
  <c r="M3" i="28"/>
  <c r="AG3" i="28" s="1"/>
  <c r="L3" i="28"/>
  <c r="BD7" i="28" s="1" a="1"/>
  <c r="BD7" i="28" s="1"/>
  <c r="N77" i="30"/>
  <c r="M77" i="30"/>
  <c r="N111" i="36"/>
  <c r="L111" i="36"/>
  <c r="M111" i="36"/>
  <c r="L104" i="36"/>
  <c r="V104" i="36"/>
  <c r="AY104" i="36" s="1"/>
  <c r="N104" i="36"/>
  <c r="AU63" i="41"/>
  <c r="S63" i="41"/>
  <c r="Q63" i="41"/>
  <c r="BA63" i="41" s="1"/>
  <c r="BB63" i="41" s="1"/>
  <c r="AB63" i="41"/>
  <c r="AA63" i="41"/>
  <c r="W63" i="41"/>
  <c r="Y63" i="41"/>
  <c r="AA128" i="41"/>
  <c r="Z83" i="42"/>
  <c r="AZ83" i="42" s="1"/>
  <c r="S107" i="42"/>
  <c r="AB47" i="43"/>
  <c r="Z47" i="43"/>
  <c r="AZ47" i="43" s="1"/>
  <c r="W47" i="43"/>
  <c r="AA12" i="51"/>
  <c r="W12" i="51"/>
  <c r="U35" i="51"/>
  <c r="Y35" i="51"/>
  <c r="Y29" i="51"/>
  <c r="AA29" i="51"/>
  <c r="P76" i="52"/>
  <c r="AE9" i="42" a="1"/>
  <c r="AE9" i="42" s="1"/>
  <c r="AE75" i="31" a="1"/>
  <c r="AE75" i="31" s="1"/>
  <c r="Y7" i="43"/>
  <c r="P122" i="31"/>
  <c r="AE122" i="31" a="1"/>
  <c r="AE122" i="31" s="1"/>
  <c r="U122" i="31"/>
  <c r="Z122" i="31"/>
  <c r="AZ122" i="31" s="1"/>
  <c r="AB122" i="31"/>
  <c r="AA122" i="31"/>
  <c r="Y122" i="31"/>
  <c r="V57" i="33"/>
  <c r="AY57" i="33" s="1"/>
  <c r="S57" i="33"/>
  <c r="P57" i="33"/>
  <c r="S76" i="35"/>
  <c r="Z76" i="35"/>
  <c r="AZ76" i="35" s="1"/>
  <c r="P12" i="51"/>
  <c r="Y12" i="51"/>
  <c r="Z35" i="51"/>
  <c r="AZ35" i="51" s="1"/>
  <c r="Z29" i="51"/>
  <c r="AZ29" i="51" s="1"/>
  <c r="U29" i="51"/>
  <c r="AA49" i="52"/>
  <c r="AU49" i="52"/>
  <c r="U39" i="52"/>
  <c r="AU39" i="52"/>
  <c r="U76" i="52"/>
  <c r="P45" i="52"/>
  <c r="V45" i="52"/>
  <c r="AY45" i="52" s="1"/>
  <c r="R62" i="53"/>
  <c r="Z62" i="53"/>
  <c r="AZ62" i="53" s="1"/>
  <c r="W98" i="53"/>
  <c r="Z87" i="53"/>
  <c r="AZ87" i="53" s="1"/>
  <c r="AA87" i="53"/>
  <c r="AE43" i="53" a="1"/>
  <c r="AE43" i="53" s="1"/>
  <c r="R40" i="53"/>
  <c r="P76" i="53"/>
  <c r="W76" i="53"/>
  <c r="Y90" i="53"/>
  <c r="W90" i="53"/>
  <c r="Y60" i="54"/>
  <c r="R23" i="54"/>
  <c r="AA120" i="54"/>
  <c r="AE120" i="54" a="1"/>
  <c r="AE120" i="54" s="1"/>
  <c r="S41" i="54"/>
  <c r="AB41" i="54"/>
  <c r="AB83" i="54"/>
  <c r="Z10" i="54"/>
  <c r="AZ10" i="54" s="1"/>
  <c r="BB10" i="54" s="1"/>
  <c r="U105" i="55"/>
  <c r="S111" i="47"/>
  <c r="AA74" i="31"/>
  <c r="P74" i="31"/>
  <c r="Q74" i="31"/>
  <c r="BA74" i="31" s="1"/>
  <c r="BB74" i="31" s="1"/>
  <c r="Z74" i="31"/>
  <c r="AZ74" i="31" s="1"/>
  <c r="Y74" i="31"/>
  <c r="V74" i="31"/>
  <c r="AY74" i="31" s="1"/>
  <c r="W74" i="31"/>
  <c r="R74" i="31"/>
  <c r="U74" i="31"/>
  <c r="AE74" i="31" a="1"/>
  <c r="AE74" i="31" s="1"/>
  <c r="Y10" i="31"/>
  <c r="S10" i="31"/>
  <c r="AU2" i="33"/>
  <c r="Q2" i="33"/>
  <c r="BA2" i="33" s="1"/>
  <c r="V2" i="33"/>
  <c r="AY2" i="33" s="1"/>
  <c r="U2" i="33"/>
  <c r="AB2" i="33"/>
  <c r="R2" i="33"/>
  <c r="Y2" i="33"/>
  <c r="Z2" i="33"/>
  <c r="AZ2" i="33" s="1"/>
  <c r="W2" i="33"/>
  <c r="P2" i="33"/>
  <c r="Z52" i="35"/>
  <c r="AZ52" i="35" s="1"/>
  <c r="AB52" i="35"/>
  <c r="Y52" i="35"/>
  <c r="V52" i="35"/>
  <c r="AY52" i="35" s="1"/>
  <c r="R52" i="35"/>
  <c r="AA52" i="35"/>
  <c r="P52" i="35"/>
  <c r="AU52" i="35"/>
  <c r="Z27" i="51"/>
  <c r="AZ27" i="51" s="1"/>
  <c r="Z12" i="51"/>
  <c r="AZ12" i="51" s="1"/>
  <c r="AU12" i="51"/>
  <c r="AA35" i="51"/>
  <c r="AB29" i="51"/>
  <c r="V29" i="51"/>
  <c r="AY29" i="51" s="1"/>
  <c r="R49" i="52"/>
  <c r="Z39" i="52"/>
  <c r="AZ39" i="52" s="1"/>
  <c r="R39" i="52"/>
  <c r="Y76" i="52"/>
  <c r="Z45" i="52"/>
  <c r="AZ45" i="52" s="1"/>
  <c r="W45" i="52"/>
  <c r="P62" i="53"/>
  <c r="AB62" i="53"/>
  <c r="Y98" i="53"/>
  <c r="S87" i="53"/>
  <c r="V87" i="53"/>
  <c r="AY87" i="53" s="1"/>
  <c r="S43" i="53"/>
  <c r="W43" i="53"/>
  <c r="AU40" i="53"/>
  <c r="U76" i="53"/>
  <c r="Y76" i="53"/>
  <c r="Z90" i="53"/>
  <c r="AZ90" i="53" s="1"/>
  <c r="R90" i="53"/>
  <c r="Z60" i="54"/>
  <c r="AZ60" i="54" s="1"/>
  <c r="W23" i="54"/>
  <c r="AE23" i="54" a="1"/>
  <c r="AE23" i="54" s="1"/>
  <c r="AB120" i="54"/>
  <c r="W120" i="54"/>
  <c r="Q41" i="54"/>
  <c r="BA41" i="54" s="1"/>
  <c r="BB41" i="54" s="1"/>
  <c r="P83" i="54"/>
  <c r="S10" i="54"/>
  <c r="P10" i="54"/>
  <c r="V105" i="55"/>
  <c r="AY105" i="55" s="1"/>
  <c r="BB105" i="55" s="1"/>
  <c r="Y92" i="55"/>
  <c r="R59" i="33"/>
  <c r="U113" i="31"/>
  <c r="P113" i="31"/>
  <c r="AB113" i="31"/>
  <c r="AE113" i="31" a="1"/>
  <c r="AE113" i="31" s="1"/>
  <c r="R113" i="31"/>
  <c r="Z113" i="31"/>
  <c r="AZ113" i="31" s="1"/>
  <c r="AA113" i="31"/>
  <c r="S113" i="31"/>
  <c r="Q113" i="31"/>
  <c r="BA113" i="31" s="1"/>
  <c r="BB113" i="31" s="1"/>
  <c r="Y113" i="31"/>
  <c r="W113" i="31"/>
  <c r="Z100" i="34"/>
  <c r="AZ100" i="34" s="1"/>
  <c r="V100" i="34"/>
  <c r="AY100" i="34" s="1"/>
  <c r="AU37" i="34"/>
  <c r="AV20" i="34" s="1"/>
  <c r="V37" i="34"/>
  <c r="AY37" i="34" s="1"/>
  <c r="AA37" i="34"/>
  <c r="Y37" i="34"/>
  <c r="Q37" i="34"/>
  <c r="BA37" i="34" s="1"/>
  <c r="BB37" i="34" s="1"/>
  <c r="U37" i="34"/>
  <c r="Z37" i="34"/>
  <c r="AZ37" i="34" s="1"/>
  <c r="S37" i="34"/>
  <c r="P37" i="34"/>
  <c r="W37" i="34"/>
  <c r="AB37" i="34"/>
  <c r="AE37" i="34" a="1"/>
  <c r="AE37" i="34" s="1"/>
  <c r="R48" i="34"/>
  <c r="AB48" i="34"/>
  <c r="AA48" i="34"/>
  <c r="Q48" i="34"/>
  <c r="BA48" i="34" s="1"/>
  <c r="AU48" i="34"/>
  <c r="AV123" i="34" s="1"/>
  <c r="Y48" i="34"/>
  <c r="W48" i="34"/>
  <c r="Z48" i="34"/>
  <c r="AZ48" i="34" s="1"/>
  <c r="V48" i="34"/>
  <c r="AY48" i="34" s="1"/>
  <c r="P48" i="34"/>
  <c r="U48" i="34"/>
  <c r="U127" i="36"/>
  <c r="P127" i="36"/>
  <c r="AS127" i="36"/>
  <c r="AF127" i="36" s="1"/>
  <c r="S127" i="36"/>
  <c r="AB127" i="36"/>
  <c r="R127" i="36"/>
  <c r="Y127" i="36"/>
  <c r="AA127" i="36"/>
  <c r="W127" i="36"/>
  <c r="Z127" i="36"/>
  <c r="AZ127" i="36" s="1"/>
  <c r="BB127" i="36" s="1"/>
  <c r="R116" i="39"/>
  <c r="Y116" i="39"/>
  <c r="S116" i="39"/>
  <c r="Q14" i="44"/>
  <c r="BA14" i="44" s="1"/>
  <c r="Z42" i="45"/>
  <c r="AZ42" i="45" s="1"/>
  <c r="V42" i="33"/>
  <c r="AY42" i="33" s="1"/>
  <c r="W3" i="36"/>
  <c r="P7" i="30"/>
  <c r="R7" i="30"/>
  <c r="V7" i="30"/>
  <c r="AY7" i="30" s="1"/>
  <c r="Z57" i="32"/>
  <c r="AZ57" i="32" s="1"/>
  <c r="V57" i="32"/>
  <c r="AY57" i="32" s="1"/>
  <c r="AB57" i="32"/>
  <c r="W57" i="32"/>
  <c r="AE113" i="33" a="1"/>
  <c r="AE113" i="33" s="1"/>
  <c r="Z113" i="33"/>
  <c r="AZ113" i="33" s="1"/>
  <c r="V113" i="33"/>
  <c r="AY113" i="33" s="1"/>
  <c r="Y113" i="33"/>
  <c r="U113" i="33"/>
  <c r="R113" i="33"/>
  <c r="S113" i="33"/>
  <c r="P113" i="33"/>
  <c r="AA113" i="33"/>
  <c r="Q113" i="33"/>
  <c r="BA113" i="33" s="1"/>
  <c r="BB113" i="33" s="1"/>
  <c r="W113" i="33"/>
  <c r="V49" i="33"/>
  <c r="AY49" i="33" s="1"/>
  <c r="AU49" i="33"/>
  <c r="U49" i="33"/>
  <c r="Y49" i="33"/>
  <c r="S49" i="33"/>
  <c r="Z49" i="33"/>
  <c r="AZ49" i="33" s="1"/>
  <c r="AB49" i="33"/>
  <c r="R49" i="33"/>
  <c r="AA49" i="33"/>
  <c r="W49" i="33"/>
  <c r="Q49" i="33"/>
  <c r="BA49" i="33" s="1"/>
  <c r="BB49" i="33" s="1"/>
  <c r="W16" i="33"/>
  <c r="U16" i="33"/>
  <c r="AB16" i="33"/>
  <c r="P16" i="33"/>
  <c r="R16" i="33"/>
  <c r="AE16" i="33" a="1"/>
  <c r="AE16" i="33" s="1"/>
  <c r="AA16" i="33"/>
  <c r="Z16" i="33"/>
  <c r="AZ16" i="33" s="1"/>
  <c r="Q16" i="33"/>
  <c r="BA16" i="33" s="1"/>
  <c r="BB16" i="33" s="1"/>
  <c r="Y16" i="33"/>
  <c r="P10" i="34"/>
  <c r="AB10" i="34"/>
  <c r="R10" i="34"/>
  <c r="Q10" i="34"/>
  <c r="BA10" i="34" s="1"/>
  <c r="Z10" i="34"/>
  <c r="AZ10" i="34" s="1"/>
  <c r="AA10" i="34"/>
  <c r="Y10" i="34"/>
  <c r="Z51" i="36"/>
  <c r="AZ51" i="36" s="1"/>
  <c r="R51" i="36"/>
  <c r="Q51" i="36"/>
  <c r="BA51" i="36" s="1"/>
  <c r="BB51" i="36" s="1"/>
  <c r="U27" i="51"/>
  <c r="S12" i="51"/>
  <c r="AB12" i="51"/>
  <c r="AB35" i="51"/>
  <c r="R29" i="51"/>
  <c r="S49" i="52"/>
  <c r="AE39" i="52" a="1"/>
  <c r="AE39" i="52" s="1"/>
  <c r="S39" i="52"/>
  <c r="V76" i="52"/>
  <c r="AY76" i="52" s="1"/>
  <c r="AB76" i="52"/>
  <c r="AA45" i="52"/>
  <c r="AU45" i="52"/>
  <c r="Q62" i="53"/>
  <c r="BA62" i="53" s="1"/>
  <c r="BB62" i="53" s="1"/>
  <c r="V62" i="53"/>
  <c r="AY62" i="53" s="1"/>
  <c r="P98" i="53"/>
  <c r="U98" i="53"/>
  <c r="Y87" i="53"/>
  <c r="U43" i="53"/>
  <c r="AU43" i="53"/>
  <c r="Z40" i="53"/>
  <c r="AZ40" i="53" s="1"/>
  <c r="V40" i="53"/>
  <c r="AY40" i="53" s="1"/>
  <c r="Z76" i="53"/>
  <c r="AZ76" i="53" s="1"/>
  <c r="AB76" i="53"/>
  <c r="P90" i="53"/>
  <c r="S90" i="53"/>
  <c r="U60" i="54"/>
  <c r="Q23" i="54"/>
  <c r="BA23" i="54" s="1"/>
  <c r="BB23" i="54" s="1"/>
  <c r="Q120" i="54"/>
  <c r="BA120" i="54" s="1"/>
  <c r="BB120" i="54" s="1"/>
  <c r="AU41" i="54"/>
  <c r="W41" i="54"/>
  <c r="R83" i="54"/>
  <c r="U10" i="54"/>
  <c r="R10" i="54"/>
  <c r="Q105" i="55"/>
  <c r="BA105" i="55" s="1"/>
  <c r="AA6" i="45"/>
  <c r="AE65" i="39" a="1"/>
  <c r="AE65" i="39" s="1"/>
  <c r="AE52" i="34" a="1"/>
  <c r="AE52" i="34" s="1"/>
  <c r="W110" i="30"/>
  <c r="L77" i="30"/>
  <c r="Q31" i="30"/>
  <c r="BA31" i="30" s="1"/>
  <c r="Y31" i="30"/>
  <c r="AA42" i="31"/>
  <c r="W42" i="31"/>
  <c r="Q42" i="31"/>
  <c r="BA42" i="31" s="1"/>
  <c r="BB42" i="31" s="1"/>
  <c r="P42" i="31"/>
  <c r="AU42" i="31"/>
  <c r="U42" i="31"/>
  <c r="Y42" i="31"/>
  <c r="S42" i="31"/>
  <c r="AE42" i="31" a="1"/>
  <c r="AE42" i="31" s="1"/>
  <c r="AB42" i="31"/>
  <c r="V42" i="31"/>
  <c r="AY42" i="31" s="1"/>
  <c r="U10" i="34"/>
  <c r="U28" i="47"/>
  <c r="U12" i="51"/>
  <c r="P35" i="51"/>
  <c r="S35" i="51"/>
  <c r="AU29" i="51"/>
  <c r="AV125" i="51" s="1"/>
  <c r="U49" i="52"/>
  <c r="W39" i="52"/>
  <c r="Z76" i="52"/>
  <c r="AZ76" i="52" s="1"/>
  <c r="R76" i="52"/>
  <c r="R45" i="52"/>
  <c r="S62" i="53"/>
  <c r="U62" i="53"/>
  <c r="Q98" i="53"/>
  <c r="BA98" i="53" s="1"/>
  <c r="R98" i="53"/>
  <c r="V43" i="53"/>
  <c r="AY43" i="53" s="1"/>
  <c r="Q43" i="53"/>
  <c r="BA43" i="53" s="1"/>
  <c r="BB43" i="53" s="1"/>
  <c r="Q40" i="53"/>
  <c r="BA40" i="53" s="1"/>
  <c r="W40" i="53"/>
  <c r="AA76" i="53"/>
  <c r="AB60" i="54"/>
  <c r="AB23" i="54"/>
  <c r="Y120" i="54"/>
  <c r="S83" i="54"/>
  <c r="U83" i="54"/>
  <c r="Q10" i="54"/>
  <c r="BA10" i="54" s="1"/>
  <c r="AB105" i="55"/>
  <c r="W127" i="47"/>
  <c r="V116" i="31"/>
  <c r="AY116" i="31" s="1"/>
  <c r="U4" i="34"/>
  <c r="S52" i="34"/>
  <c r="AA123" i="31"/>
  <c r="R123" i="31"/>
  <c r="S123" i="31"/>
  <c r="Q106" i="31"/>
  <c r="BA106" i="31" s="1"/>
  <c r="BB106" i="31" s="1"/>
  <c r="R106" i="31"/>
  <c r="P106" i="31"/>
  <c r="AE106" i="31" a="1"/>
  <c r="AE106" i="31" s="1"/>
  <c r="AB106" i="31"/>
  <c r="Z106" i="31"/>
  <c r="AZ106" i="31" s="1"/>
  <c r="Y106" i="31"/>
  <c r="W106" i="31"/>
  <c r="U106" i="31"/>
  <c r="V106" i="31"/>
  <c r="AY106" i="31" s="1"/>
  <c r="AS100" i="31"/>
  <c r="AF100" i="31" s="1"/>
  <c r="Z100" i="31"/>
  <c r="AZ100" i="31" s="1"/>
  <c r="W100" i="31"/>
  <c r="V100" i="31"/>
  <c r="AY100" i="31" s="1"/>
  <c r="U100" i="31"/>
  <c r="S100" i="31"/>
  <c r="AA100" i="31"/>
  <c r="R100" i="31"/>
  <c r="Q100" i="31"/>
  <c r="BA100" i="31" s="1"/>
  <c r="Y100" i="31"/>
  <c r="P100" i="31"/>
  <c r="V129" i="32"/>
  <c r="AY129" i="32" s="1"/>
  <c r="BB129" i="32" s="1"/>
  <c r="U129" i="32"/>
  <c r="AB129" i="32"/>
  <c r="Y129" i="32"/>
  <c r="S129" i="32"/>
  <c r="Q129" i="32"/>
  <c r="BA129" i="32" s="1"/>
  <c r="Y128" i="33"/>
  <c r="W128" i="33"/>
  <c r="AA128" i="33"/>
  <c r="AE128" i="33" a="1"/>
  <c r="AE128" i="33" s="1"/>
  <c r="Z128" i="33"/>
  <c r="AZ128" i="33" s="1"/>
  <c r="V128" i="33"/>
  <c r="AY128" i="33" s="1"/>
  <c r="Q128" i="33"/>
  <c r="BA128" i="33" s="1"/>
  <c r="BB128" i="33" s="1"/>
  <c r="U128" i="33"/>
  <c r="P128" i="33"/>
  <c r="S128" i="33"/>
  <c r="AB128" i="33"/>
  <c r="W53" i="34"/>
  <c r="V31" i="35"/>
  <c r="AY31" i="35" s="1"/>
  <c r="Y31" i="35"/>
  <c r="U31" i="35"/>
  <c r="R31" i="35"/>
  <c r="AU31" i="35"/>
  <c r="S31" i="35"/>
  <c r="AA31" i="35"/>
  <c r="P31" i="35"/>
  <c r="W31" i="35"/>
  <c r="AB101" i="36"/>
  <c r="AE101" i="36" a="1"/>
  <c r="AE101" i="36" s="1"/>
  <c r="Y19" i="36"/>
  <c r="R19" i="36"/>
  <c r="S19" i="36"/>
  <c r="AU19" i="36"/>
  <c r="W19" i="36"/>
  <c r="AA19" i="36"/>
  <c r="AE19" i="36" a="1"/>
  <c r="AE19" i="36" s="1"/>
  <c r="Q19" i="36"/>
  <c r="BA19" i="36" s="1"/>
  <c r="V19" i="36"/>
  <c r="AY19" i="36" s="1"/>
  <c r="Z19" i="36"/>
  <c r="AZ19" i="36" s="1"/>
  <c r="U19" i="36"/>
  <c r="R6" i="36"/>
  <c r="AE6" i="36" a="1"/>
  <c r="AE6" i="36" s="1"/>
  <c r="Q35" i="51"/>
  <c r="BA35" i="51" s="1"/>
  <c r="P49" i="52"/>
  <c r="AA76" i="52"/>
  <c r="V98" i="53"/>
  <c r="AY98" i="53" s="1"/>
  <c r="AB43" i="53"/>
  <c r="AA40" i="53"/>
  <c r="V83" i="54"/>
  <c r="AY83" i="54" s="1"/>
  <c r="AB54" i="35"/>
  <c r="Q46" i="30"/>
  <c r="BA46" i="30" s="1"/>
  <c r="AB38" i="30"/>
  <c r="R38" i="30"/>
  <c r="Y38" i="30"/>
  <c r="W38" i="30"/>
  <c r="P38" i="30"/>
  <c r="AE38" i="30" a="1"/>
  <c r="AE38" i="30" s="1"/>
  <c r="AU38" i="30"/>
  <c r="V38" i="30"/>
  <c r="AY38" i="30" s="1"/>
  <c r="AA38" i="30"/>
  <c r="U38" i="30"/>
  <c r="Q38" i="30"/>
  <c r="BA38" i="30" s="1"/>
  <c r="R124" i="31"/>
  <c r="AE124" i="31" a="1"/>
  <c r="AE124" i="31" s="1"/>
  <c r="AA124" i="31"/>
  <c r="S124" i="31"/>
  <c r="Q124" i="31"/>
  <c r="BA124" i="31" s="1"/>
  <c r="BB124" i="31" s="1"/>
  <c r="Y124" i="31"/>
  <c r="W124" i="31"/>
  <c r="V124" i="31"/>
  <c r="AY124" i="31" s="1"/>
  <c r="U124" i="31"/>
  <c r="P124" i="31"/>
  <c r="R84" i="31"/>
  <c r="Q84" i="31"/>
  <c r="BA84" i="31" s="1"/>
  <c r="U129" i="31"/>
  <c r="AB129" i="31"/>
  <c r="AA129" i="31"/>
  <c r="Y129" i="31"/>
  <c r="AE129" i="31" a="1"/>
  <c r="AE129" i="31" s="1"/>
  <c r="W129" i="31"/>
  <c r="Z129" i="31"/>
  <c r="AZ129" i="31" s="1"/>
  <c r="AB105" i="32"/>
  <c r="AA105" i="32"/>
  <c r="Y105" i="32"/>
  <c r="V105" i="32"/>
  <c r="AY105" i="32" s="1"/>
  <c r="R105" i="32"/>
  <c r="P105" i="32"/>
  <c r="U105" i="32"/>
  <c r="AE105" i="32" a="1"/>
  <c r="AE105" i="32" s="1"/>
  <c r="S105" i="32"/>
  <c r="Q105" i="32"/>
  <c r="BA105" i="32" s="1"/>
  <c r="BB105" i="32" s="1"/>
  <c r="U59" i="32"/>
  <c r="P59" i="32"/>
  <c r="Y9" i="32"/>
  <c r="S9" i="32"/>
  <c r="R72" i="33"/>
  <c r="Q72" i="33"/>
  <c r="BA72" i="33" s="1"/>
  <c r="S72" i="33"/>
  <c r="P72" i="33"/>
  <c r="AA63" i="34"/>
  <c r="V63" i="34"/>
  <c r="AY63" i="34" s="1"/>
  <c r="W63" i="34"/>
  <c r="AB63" i="34"/>
  <c r="AU63" i="34"/>
  <c r="Z63" i="34"/>
  <c r="AZ63" i="34" s="1"/>
  <c r="S63" i="34"/>
  <c r="Y63" i="34"/>
  <c r="U63" i="34"/>
  <c r="P63" i="34"/>
  <c r="R63" i="34"/>
  <c r="AS111" i="36"/>
  <c r="AF111" i="36" s="1"/>
  <c r="P111" i="36"/>
  <c r="S111" i="36"/>
  <c r="AB111" i="36"/>
  <c r="R111" i="36"/>
  <c r="AA111" i="36"/>
  <c r="Y111" i="36"/>
  <c r="Z111" i="36"/>
  <c r="AZ111" i="36" s="1"/>
  <c r="W111" i="36"/>
  <c r="V111" i="36"/>
  <c r="AY111" i="36" s="1"/>
  <c r="V101" i="34"/>
  <c r="AY101" i="34" s="1"/>
  <c r="AA8" i="34"/>
  <c r="R22" i="38"/>
  <c r="S96" i="12"/>
  <c r="R96" i="12"/>
  <c r="R75" i="12"/>
  <c r="U106" i="37"/>
  <c r="W106" i="37"/>
  <c r="AE106" i="37" a="1"/>
  <c r="AE106" i="37" s="1"/>
  <c r="R101" i="42"/>
  <c r="AB101" i="42"/>
  <c r="S101" i="42"/>
  <c r="U101" i="42"/>
  <c r="AA101" i="42"/>
  <c r="V101" i="42"/>
  <c r="AY101" i="42" s="1"/>
  <c r="Q101" i="42"/>
  <c r="BA101" i="42" s="1"/>
  <c r="BB101" i="42" s="1"/>
  <c r="Z101" i="42"/>
  <c r="AZ101" i="42" s="1"/>
  <c r="Y101" i="42"/>
  <c r="P101" i="42"/>
  <c r="W101" i="42"/>
  <c r="AA123" i="30"/>
  <c r="AZ90" i="12"/>
  <c r="Z24" i="28"/>
  <c r="AZ24" i="28" s="1"/>
  <c r="AB24" i="28"/>
  <c r="Y24" i="28"/>
  <c r="U68" i="34"/>
  <c r="Q68" i="34"/>
  <c r="BA68" i="34" s="1"/>
  <c r="BB68" i="34" s="1"/>
  <c r="W44" i="38"/>
  <c r="V44" i="38"/>
  <c r="AY44" i="38" s="1"/>
  <c r="BB44" i="38" s="1"/>
  <c r="AA44" i="38"/>
  <c r="Q124" i="40"/>
  <c r="BA124" i="40" s="1"/>
  <c r="P124" i="40"/>
  <c r="U124" i="40"/>
  <c r="S124" i="40"/>
  <c r="P102" i="39"/>
  <c r="M97" i="12"/>
  <c r="L97" i="12"/>
  <c r="N97" i="12"/>
  <c r="L119" i="35"/>
  <c r="N119" i="35"/>
  <c r="AA5" i="37"/>
  <c r="V5" i="37"/>
  <c r="AY5" i="37" s="1"/>
  <c r="U5" i="37"/>
  <c r="W88" i="38"/>
  <c r="AA88" i="38"/>
  <c r="Q88" i="38"/>
  <c r="BA88" i="38" s="1"/>
  <c r="Z88" i="38"/>
  <c r="AZ88" i="38" s="1"/>
  <c r="U88" i="38"/>
  <c r="S88" i="38"/>
  <c r="R88" i="38"/>
  <c r="Y88" i="38"/>
  <c r="V88" i="38"/>
  <c r="AY88" i="38" s="1"/>
  <c r="P88" i="38"/>
  <c r="Y45" i="39"/>
  <c r="W45" i="39"/>
  <c r="S45" i="39"/>
  <c r="Q45" i="39"/>
  <c r="BA45" i="39" s="1"/>
  <c r="BB45" i="39" s="1"/>
  <c r="V45" i="39"/>
  <c r="AY45" i="39" s="1"/>
  <c r="AU45" i="39"/>
  <c r="U45" i="39"/>
  <c r="AA45" i="39"/>
  <c r="AB45" i="39"/>
  <c r="Z45" i="39"/>
  <c r="AZ45" i="39" s="1"/>
  <c r="R45" i="39"/>
  <c r="AU51" i="28"/>
  <c r="P51" i="28"/>
  <c r="R51" i="28"/>
  <c r="Q51" i="28"/>
  <c r="BA51" i="28" s="1"/>
  <c r="M128" i="28"/>
  <c r="L128" i="28"/>
  <c r="BD125" i="28" s="1" a="1"/>
  <c r="BD125" i="28" s="1"/>
  <c r="M46" i="28"/>
  <c r="P46" i="28"/>
  <c r="L46" i="28"/>
  <c r="U85" i="43"/>
  <c r="AB85" i="43"/>
  <c r="R85" i="43"/>
  <c r="Y85" i="43"/>
  <c r="V85" i="43"/>
  <c r="AY85" i="43" s="1"/>
  <c r="Z85" i="43"/>
  <c r="AZ85" i="43" s="1"/>
  <c r="P85" i="43"/>
  <c r="W85" i="43"/>
  <c r="AA85" i="43"/>
  <c r="Z102" i="43"/>
  <c r="AZ102" i="43" s="1"/>
  <c r="U102" i="43"/>
  <c r="Z27" i="35"/>
  <c r="AZ27" i="35" s="1"/>
  <c r="N76" i="28"/>
  <c r="L76" i="28"/>
  <c r="BD76" i="28" s="1" a="1"/>
  <c r="BD76" i="28" s="1"/>
  <c r="AU32" i="39"/>
  <c r="Y32" i="39"/>
  <c r="P11" i="40"/>
  <c r="R70" i="41"/>
  <c r="R58" i="31"/>
  <c r="V85" i="12"/>
  <c r="AY85" i="12" s="1"/>
  <c r="N18" i="12"/>
  <c r="M18" i="12"/>
  <c r="L18" i="12"/>
  <c r="M119" i="28"/>
  <c r="L119" i="28"/>
  <c r="BD114" i="28" s="1" a="1"/>
  <c r="BD114" i="28" s="1"/>
  <c r="N119" i="28"/>
  <c r="R78" i="33"/>
  <c r="W58" i="37"/>
  <c r="AB58" i="37"/>
  <c r="AA58" i="37"/>
  <c r="V58" i="37"/>
  <c r="AY58" i="37" s="1"/>
  <c r="Z58" i="37"/>
  <c r="AZ58" i="37" s="1"/>
  <c r="S58" i="37"/>
  <c r="AU58" i="37"/>
  <c r="P91" i="40"/>
  <c r="Q91" i="40"/>
  <c r="BA91" i="40" s="1"/>
  <c r="W91" i="40"/>
  <c r="Z91" i="40"/>
  <c r="AZ91" i="40" s="1"/>
  <c r="AA91" i="40"/>
  <c r="AB91" i="40"/>
  <c r="V91" i="40"/>
  <c r="AY91" i="40" s="1"/>
  <c r="R91" i="40"/>
  <c r="S95" i="42"/>
  <c r="P95" i="42"/>
  <c r="Y94" i="43"/>
  <c r="L35" i="28"/>
  <c r="M35" i="28"/>
  <c r="AG35" i="28" s="1"/>
  <c r="N35" i="28"/>
  <c r="AA79" i="41"/>
  <c r="P79" i="41"/>
  <c r="AB79" i="41"/>
  <c r="F97" i="12"/>
  <c r="G97" i="12" s="1"/>
  <c r="Z97" i="12" s="1"/>
  <c r="AZ97" i="12" s="1"/>
  <c r="F53" i="12"/>
  <c r="G53" i="12" s="1"/>
  <c r="Y53" i="12" s="1"/>
  <c r="F8" i="12"/>
  <c r="G8" i="12" s="1"/>
  <c r="V8" i="12" s="1"/>
  <c r="AY8" i="12" s="1"/>
  <c r="AH53" i="12"/>
  <c r="AH4" i="12"/>
  <c r="F118" i="12"/>
  <c r="G118" i="12" s="1"/>
  <c r="R118" i="12" s="1"/>
  <c r="AX118" i="12"/>
  <c r="D111" i="12"/>
  <c r="AX111" i="12"/>
  <c r="F88" i="12"/>
  <c r="G88" i="12" s="1"/>
  <c r="R88" i="12" s="1"/>
  <c r="AX88" i="12"/>
  <c r="F73" i="12"/>
  <c r="G73" i="12" s="1"/>
  <c r="V73" i="12" s="1"/>
  <c r="AY73" i="12" s="1"/>
  <c r="AX73" i="12"/>
  <c r="AH52" i="12"/>
  <c r="AX52" i="12"/>
  <c r="AH37" i="12"/>
  <c r="AX37" i="12"/>
  <c r="D128" i="28"/>
  <c r="AX128" i="28"/>
  <c r="F121" i="28"/>
  <c r="G121" i="28" s="1"/>
  <c r="AX121" i="28"/>
  <c r="F114" i="28"/>
  <c r="G114" i="28" s="1"/>
  <c r="S114" i="28" s="1"/>
  <c r="AX114" i="28"/>
  <c r="F106" i="28"/>
  <c r="G106" i="28" s="1"/>
  <c r="D99" i="28"/>
  <c r="AX99" i="28"/>
  <c r="BB99" i="28" s="1"/>
  <c r="D91" i="28"/>
  <c r="AX91" i="28"/>
  <c r="F83" i="28"/>
  <c r="G83" i="28" s="1"/>
  <c r="AX83" i="28"/>
  <c r="F76" i="28"/>
  <c r="G76" i="28" s="1"/>
  <c r="R76" i="28" s="1"/>
  <c r="AX76" i="28"/>
  <c r="F60" i="28"/>
  <c r="G60" i="28" s="1"/>
  <c r="Y60" i="28" s="1"/>
  <c r="AX60" i="28"/>
  <c r="A29" i="28"/>
  <c r="AX29" i="28"/>
  <c r="F101" i="30"/>
  <c r="G101" i="30" s="1"/>
  <c r="F87" i="30"/>
  <c r="G87" i="30" s="1"/>
  <c r="AX87" i="30"/>
  <c r="AH59" i="30"/>
  <c r="AX59" i="30"/>
  <c r="BB59" i="30" s="1"/>
  <c r="F51" i="30"/>
  <c r="G51" i="30" s="1"/>
  <c r="AX51" i="30"/>
  <c r="F21" i="30"/>
  <c r="G21" i="30" s="1"/>
  <c r="AX21" i="30"/>
  <c r="M118" i="31"/>
  <c r="F92" i="31"/>
  <c r="G92" i="31" s="1"/>
  <c r="AB92" i="31" s="1"/>
  <c r="AX92" i="31"/>
  <c r="AH52" i="31"/>
  <c r="AX52" i="31"/>
  <c r="F36" i="31"/>
  <c r="G36" i="31" s="1"/>
  <c r="AX36" i="31"/>
  <c r="F123" i="32"/>
  <c r="G123" i="32" s="1"/>
  <c r="Y123" i="32" s="1"/>
  <c r="AX123" i="32"/>
  <c r="F94" i="32"/>
  <c r="G94" i="32" s="1"/>
  <c r="AE94" i="32" s="1" a="1"/>
  <c r="AE94" i="32" s="1"/>
  <c r="AD94" i="32" s="1"/>
  <c r="AC94" i="32" s="1"/>
  <c r="AX94" i="32"/>
  <c r="AH50" i="32"/>
  <c r="AX50" i="32"/>
  <c r="BB50" i="32" s="1"/>
  <c r="F123" i="33"/>
  <c r="G123" i="33" s="1"/>
  <c r="AX123" i="33"/>
  <c r="F116" i="33"/>
  <c r="G116" i="33" s="1"/>
  <c r="AX116" i="33"/>
  <c r="F109" i="33"/>
  <c r="G109" i="33" s="1"/>
  <c r="AX109" i="33"/>
  <c r="D101" i="33"/>
  <c r="AX101" i="33"/>
  <c r="F64" i="33"/>
  <c r="G64" i="33" s="1"/>
  <c r="AX64" i="33"/>
  <c r="F56" i="33"/>
  <c r="G56" i="33" s="1"/>
  <c r="AA56" i="33" s="1"/>
  <c r="AX56" i="33"/>
  <c r="AH48" i="33"/>
  <c r="AX48" i="33"/>
  <c r="BB48" i="33" s="1"/>
  <c r="D25" i="33"/>
  <c r="AX25" i="33"/>
  <c r="F70" i="34"/>
  <c r="G70" i="34" s="1"/>
  <c r="D126" i="34"/>
  <c r="AX126" i="34"/>
  <c r="BB126" i="34" s="1"/>
  <c r="F118" i="34"/>
  <c r="G118" i="34" s="1"/>
  <c r="AX118" i="34"/>
  <c r="F111" i="34"/>
  <c r="G111" i="34" s="1"/>
  <c r="AX111" i="34"/>
  <c r="F33" i="34"/>
  <c r="G33" i="34" s="1"/>
  <c r="AX33" i="34"/>
  <c r="F67" i="35"/>
  <c r="G67" i="35" s="1"/>
  <c r="AB67" i="35" s="1"/>
  <c r="AX67" i="35"/>
  <c r="AH46" i="35"/>
  <c r="AX46" i="35"/>
  <c r="AH31" i="35"/>
  <c r="AX31" i="35"/>
  <c r="AH11" i="35"/>
  <c r="AX11" i="35"/>
  <c r="BB11" i="35" s="1"/>
  <c r="AH5" i="35"/>
  <c r="AX5" i="35"/>
  <c r="BB5" i="35" s="1"/>
  <c r="Z54" i="36"/>
  <c r="AZ54" i="36" s="1"/>
  <c r="F125" i="36"/>
  <c r="G125" i="36" s="1"/>
  <c r="AX125" i="36"/>
  <c r="D80" i="36"/>
  <c r="AX80" i="36"/>
  <c r="AH50" i="36"/>
  <c r="AX50" i="36"/>
  <c r="A27" i="36"/>
  <c r="AX27" i="36"/>
  <c r="F11" i="36"/>
  <c r="G11" i="36" s="1"/>
  <c r="AX11" i="36"/>
  <c r="F74" i="37"/>
  <c r="G74" i="37" s="1"/>
  <c r="AX74" i="37"/>
  <c r="F67" i="37"/>
  <c r="G67" i="37" s="1"/>
  <c r="AX67" i="37"/>
  <c r="AH43" i="37"/>
  <c r="AX43" i="37"/>
  <c r="BB43" i="37" s="1"/>
  <c r="F27" i="37"/>
  <c r="G27" i="37" s="1"/>
  <c r="AX27" i="37"/>
  <c r="W94" i="45"/>
  <c r="L75" i="50"/>
  <c r="M75" i="50"/>
  <c r="N52" i="51"/>
  <c r="M52" i="51"/>
  <c r="L99" i="54"/>
  <c r="M99" i="54"/>
  <c r="M76" i="54"/>
  <c r="L76" i="54"/>
  <c r="N76" i="54"/>
  <c r="L21" i="54"/>
  <c r="N21" i="54"/>
  <c r="AB61" i="54"/>
  <c r="Y61" i="54"/>
  <c r="M91" i="55"/>
  <c r="N91" i="55"/>
  <c r="Z51" i="40"/>
  <c r="AZ51" i="40" s="1"/>
  <c r="U43" i="42"/>
  <c r="F10" i="12"/>
  <c r="G10" i="12" s="1"/>
  <c r="F46" i="12"/>
  <c r="G46" i="12" s="1"/>
  <c r="AB46" i="12" s="1"/>
  <c r="AH38" i="12"/>
  <c r="F16" i="12"/>
  <c r="G16" i="12" s="1"/>
  <c r="V16" i="12" s="1"/>
  <c r="AY16" i="12" s="1"/>
  <c r="AX16" i="12"/>
  <c r="AH10" i="12"/>
  <c r="F125" i="12"/>
  <c r="G125" i="12" s="1"/>
  <c r="AE125" i="12" s="1" a="1"/>
  <c r="AE125" i="12" s="1"/>
  <c r="AD125" i="12" s="1"/>
  <c r="AC125" i="12" s="1"/>
  <c r="AX125" i="12"/>
  <c r="F95" i="12"/>
  <c r="G95" i="12" s="1"/>
  <c r="Y95" i="12" s="1"/>
  <c r="AX95" i="12"/>
  <c r="F87" i="12"/>
  <c r="G87" i="12" s="1"/>
  <c r="U87" i="12" s="1"/>
  <c r="AX87" i="12"/>
  <c r="N63" i="28"/>
  <c r="F120" i="28"/>
  <c r="G120" i="28" s="1"/>
  <c r="S120" i="28" s="1"/>
  <c r="AX120" i="28"/>
  <c r="F113" i="28"/>
  <c r="G113" i="28" s="1"/>
  <c r="AB113" i="28" s="1"/>
  <c r="AX113" i="28"/>
  <c r="F82" i="28"/>
  <c r="G82" i="28" s="1"/>
  <c r="AX82" i="28"/>
  <c r="F75" i="28"/>
  <c r="G75" i="28" s="1"/>
  <c r="AX75" i="28"/>
  <c r="AH51" i="28"/>
  <c r="AX51" i="28"/>
  <c r="F23" i="28"/>
  <c r="G23" i="28" s="1"/>
  <c r="AE23" i="28" s="1" a="1"/>
  <c r="AE23" i="28" s="1"/>
  <c r="AD23" i="28" s="1"/>
  <c r="AC23" i="28" s="1"/>
  <c r="AX23" i="28"/>
  <c r="F88" i="30"/>
  <c r="G88" i="30" s="1"/>
  <c r="F94" i="30"/>
  <c r="G94" i="30" s="1"/>
  <c r="AE94" i="30" s="1" a="1"/>
  <c r="AE94" i="30" s="1"/>
  <c r="AD94" i="30" s="1"/>
  <c r="AC94" i="30" s="1"/>
  <c r="AX94" i="30"/>
  <c r="F73" i="30"/>
  <c r="G73" i="30" s="1"/>
  <c r="V73" i="30" s="1"/>
  <c r="AY73" i="30" s="1"/>
  <c r="AX73" i="30"/>
  <c r="F66" i="30"/>
  <c r="G66" i="30" s="1"/>
  <c r="AX66" i="30"/>
  <c r="AH27" i="30"/>
  <c r="AX27" i="30"/>
  <c r="F99" i="31"/>
  <c r="G99" i="31" s="1"/>
  <c r="AX99" i="31"/>
  <c r="AH12" i="31"/>
  <c r="AX12" i="31"/>
  <c r="AH64" i="32"/>
  <c r="F92" i="32"/>
  <c r="G92" i="32" s="1"/>
  <c r="F122" i="32"/>
  <c r="G122" i="32" s="1"/>
  <c r="AX122" i="32"/>
  <c r="F116" i="32"/>
  <c r="G116" i="32" s="1"/>
  <c r="Y116" i="32" s="1"/>
  <c r="AX116" i="32"/>
  <c r="F108" i="32"/>
  <c r="G108" i="32" s="1"/>
  <c r="Y108" i="32" s="1"/>
  <c r="AX108" i="32"/>
  <c r="AH65" i="32"/>
  <c r="AX65" i="32"/>
  <c r="AH49" i="32"/>
  <c r="D26" i="32"/>
  <c r="AX26" i="32"/>
  <c r="BB26" i="32" s="1"/>
  <c r="AH38" i="33"/>
  <c r="F115" i="33"/>
  <c r="G115" i="33" s="1"/>
  <c r="AX115" i="33"/>
  <c r="F108" i="33"/>
  <c r="G108" i="33" s="1"/>
  <c r="AX108" i="33"/>
  <c r="F100" i="33"/>
  <c r="G100" i="33" s="1"/>
  <c r="AX100" i="33"/>
  <c r="F93" i="33"/>
  <c r="G93" i="33" s="1"/>
  <c r="AX93" i="33"/>
  <c r="F86" i="33"/>
  <c r="G86" i="33" s="1"/>
  <c r="AX86" i="33"/>
  <c r="AH55" i="33"/>
  <c r="AX55" i="33"/>
  <c r="AH24" i="33"/>
  <c r="AX24" i="33"/>
  <c r="BB24" i="33" s="1"/>
  <c r="AH31" i="34"/>
  <c r="AH38" i="34"/>
  <c r="F125" i="34"/>
  <c r="G125" i="34" s="1"/>
  <c r="AX125" i="34"/>
  <c r="F117" i="34"/>
  <c r="G117" i="34" s="1"/>
  <c r="F71" i="34"/>
  <c r="G71" i="34" s="1"/>
  <c r="AX71" i="34"/>
  <c r="AH47" i="34"/>
  <c r="AX47" i="34"/>
  <c r="BB47" i="34" s="1"/>
  <c r="Z43" i="35"/>
  <c r="AZ43" i="35" s="1"/>
  <c r="F100" i="35"/>
  <c r="G100" i="35" s="1"/>
  <c r="AE100" i="35" s="1" a="1"/>
  <c r="AE100" i="35" s="1"/>
  <c r="AD100" i="35" s="1"/>
  <c r="AC100" i="35" s="1"/>
  <c r="F110" i="35"/>
  <c r="G110" i="35" s="1"/>
  <c r="F127" i="35"/>
  <c r="G127" i="35" s="1"/>
  <c r="S127" i="35" s="1"/>
  <c r="AX127" i="35"/>
  <c r="F119" i="35"/>
  <c r="G119" i="35" s="1"/>
  <c r="AX119" i="35"/>
  <c r="F105" i="35"/>
  <c r="G105" i="35" s="1"/>
  <c r="AX105" i="35"/>
  <c r="F98" i="35"/>
  <c r="G98" i="35" s="1"/>
  <c r="V98" i="35" s="1"/>
  <c r="AY98" i="35" s="1"/>
  <c r="AX98" i="35"/>
  <c r="F90" i="35"/>
  <c r="G90" i="35" s="1"/>
  <c r="AB90" i="35" s="1"/>
  <c r="AX90" i="35"/>
  <c r="F74" i="35"/>
  <c r="G74" i="35" s="1"/>
  <c r="AX74" i="35"/>
  <c r="F66" i="35"/>
  <c r="G66" i="35" s="1"/>
  <c r="AX66" i="35"/>
  <c r="F51" i="35"/>
  <c r="G51" i="35" s="1"/>
  <c r="AE51" i="35" s="1" a="1"/>
  <c r="AE51" i="35" s="1"/>
  <c r="AD51" i="35" s="1"/>
  <c r="AC51" i="35" s="1"/>
  <c r="AX51" i="35"/>
  <c r="AH30" i="35"/>
  <c r="AX30" i="35"/>
  <c r="AH22" i="35"/>
  <c r="AH17" i="35"/>
  <c r="AX17" i="35"/>
  <c r="BB17" i="35" s="1"/>
  <c r="F124" i="36"/>
  <c r="G124" i="36" s="1"/>
  <c r="AE124" i="36" s="1" a="1"/>
  <c r="AE124" i="36" s="1"/>
  <c r="AD124" i="36" s="1"/>
  <c r="AC124" i="36" s="1"/>
  <c r="AX124" i="36"/>
  <c r="F87" i="36"/>
  <c r="G87" i="36" s="1"/>
  <c r="AX87" i="36"/>
  <c r="F72" i="36"/>
  <c r="G72" i="36" s="1"/>
  <c r="AX72" i="36"/>
  <c r="AH56" i="36"/>
  <c r="AX56" i="36"/>
  <c r="F34" i="36"/>
  <c r="G34" i="36" s="1"/>
  <c r="AX34" i="36"/>
  <c r="F26" i="36"/>
  <c r="G26" i="36" s="1"/>
  <c r="AE26" i="36" s="1" a="1"/>
  <c r="AE26" i="36" s="1"/>
  <c r="AD26" i="36" s="1"/>
  <c r="AC26" i="36" s="1"/>
  <c r="AX26" i="36"/>
  <c r="AH18" i="36"/>
  <c r="AX18" i="36"/>
  <c r="BB18" i="36" s="1"/>
  <c r="F10" i="36"/>
  <c r="G10" i="36" s="1"/>
  <c r="AX10" i="36"/>
  <c r="AH3" i="36"/>
  <c r="AX3" i="36"/>
  <c r="AH56" i="37"/>
  <c r="F79" i="37"/>
  <c r="G79" i="37" s="1"/>
  <c r="F118" i="37"/>
  <c r="G118" i="37" s="1"/>
  <c r="F111" i="37"/>
  <c r="G111" i="37" s="1"/>
  <c r="F105" i="37"/>
  <c r="G105" i="37" s="1"/>
  <c r="AX105" i="37"/>
  <c r="F97" i="37"/>
  <c r="G97" i="37" s="1"/>
  <c r="R97" i="37" s="1"/>
  <c r="AX97" i="37"/>
  <c r="F89" i="37"/>
  <c r="G89" i="37" s="1"/>
  <c r="AX89" i="37"/>
  <c r="AH50" i="37"/>
  <c r="AX50" i="37"/>
  <c r="AH3" i="37"/>
  <c r="AX3" i="37"/>
  <c r="M23" i="38"/>
  <c r="Q3" i="40"/>
  <c r="BA3" i="40" s="1"/>
  <c r="BB3" i="40" s="1"/>
  <c r="N93" i="43"/>
  <c r="S56" i="44"/>
  <c r="AE84" i="46" a="1"/>
  <c r="AE84" i="46" s="1"/>
  <c r="AX113" i="39"/>
  <c r="F113" i="39"/>
  <c r="G113" i="39" s="1"/>
  <c r="AB113" i="39" s="1"/>
  <c r="M17" i="49"/>
  <c r="L17" i="49"/>
  <c r="N17" i="49"/>
  <c r="L83" i="54"/>
  <c r="M83" i="54"/>
  <c r="M52" i="54"/>
  <c r="L52" i="54"/>
  <c r="N52" i="54"/>
  <c r="L28" i="54"/>
  <c r="N28" i="54"/>
  <c r="N106" i="55"/>
  <c r="L106" i="55"/>
  <c r="S108" i="12"/>
  <c r="A3" i="12"/>
  <c r="AX3" i="12"/>
  <c r="F124" i="12"/>
  <c r="G124" i="12" s="1"/>
  <c r="AE124" i="12" s="1" a="1"/>
  <c r="AE124" i="12" s="1"/>
  <c r="AD124" i="12" s="1"/>
  <c r="AC124" i="12" s="1"/>
  <c r="AX124" i="12"/>
  <c r="F94" i="12"/>
  <c r="G94" i="12" s="1"/>
  <c r="AB94" i="12" s="1"/>
  <c r="AX94" i="12"/>
  <c r="A79" i="12"/>
  <c r="AX79" i="12"/>
  <c r="D71" i="12"/>
  <c r="AX71" i="12"/>
  <c r="AH65" i="12"/>
  <c r="AX65" i="12"/>
  <c r="BB65" i="12" s="1"/>
  <c r="F119" i="28"/>
  <c r="G119" i="28" s="1"/>
  <c r="AX119" i="28"/>
  <c r="F112" i="28"/>
  <c r="G112" i="28" s="1"/>
  <c r="AX112" i="28"/>
  <c r="F89" i="28"/>
  <c r="G89" i="28" s="1"/>
  <c r="Y89" i="28" s="1"/>
  <c r="AX89" i="28"/>
  <c r="F74" i="28"/>
  <c r="G74" i="28" s="1"/>
  <c r="W74" i="28" s="1"/>
  <c r="AX74" i="28"/>
  <c r="A35" i="28"/>
  <c r="AX35" i="28"/>
  <c r="F6" i="28"/>
  <c r="G6" i="28" s="1"/>
  <c r="AX6" i="28"/>
  <c r="F107" i="30"/>
  <c r="G107" i="30" s="1"/>
  <c r="AE107" i="30" s="1" a="1"/>
  <c r="AE107" i="30" s="1"/>
  <c r="AD107" i="30" s="1"/>
  <c r="AC107" i="30" s="1"/>
  <c r="AX107" i="30"/>
  <c r="F100" i="30"/>
  <c r="G100" i="30" s="1"/>
  <c r="V100" i="30" s="1"/>
  <c r="AY100" i="30" s="1"/>
  <c r="AX100" i="30"/>
  <c r="F85" i="30"/>
  <c r="G85" i="30" s="1"/>
  <c r="AX85" i="30"/>
  <c r="F72" i="30"/>
  <c r="G72" i="30" s="1"/>
  <c r="AX72" i="30"/>
  <c r="AH57" i="30"/>
  <c r="AX57" i="30"/>
  <c r="F66" i="31"/>
  <c r="G66" i="31" s="1"/>
  <c r="AE66" i="31" s="1" a="1"/>
  <c r="AE66" i="31" s="1"/>
  <c r="AD66" i="31" s="1"/>
  <c r="AC66" i="31" s="1"/>
  <c r="AX66" i="31"/>
  <c r="AH58" i="31"/>
  <c r="AX58" i="31"/>
  <c r="AH34" i="31"/>
  <c r="AX34" i="31"/>
  <c r="BB34" i="31" s="1"/>
  <c r="AH26" i="31"/>
  <c r="AX26" i="31"/>
  <c r="Z86" i="32"/>
  <c r="AZ86" i="32" s="1"/>
  <c r="F121" i="32"/>
  <c r="G121" i="32" s="1"/>
  <c r="AX121" i="32"/>
  <c r="F115" i="32"/>
  <c r="G115" i="32" s="1"/>
  <c r="AB115" i="32" s="1"/>
  <c r="AX115" i="32"/>
  <c r="F77" i="32"/>
  <c r="G77" i="32" s="1"/>
  <c r="AX77" i="32"/>
  <c r="F122" i="33"/>
  <c r="G122" i="33" s="1"/>
  <c r="AA122" i="33" s="1"/>
  <c r="AX122" i="33"/>
  <c r="F107" i="33"/>
  <c r="G107" i="33" s="1"/>
  <c r="V107" i="33" s="1"/>
  <c r="AY107" i="33" s="1"/>
  <c r="AX107" i="33"/>
  <c r="F70" i="33"/>
  <c r="G70" i="33" s="1"/>
  <c r="AB70" i="33" s="1"/>
  <c r="AX70" i="33"/>
  <c r="F54" i="33"/>
  <c r="G54" i="33" s="1"/>
  <c r="AX54" i="33"/>
  <c r="AH7" i="33"/>
  <c r="AX7" i="33"/>
  <c r="BB7" i="33" s="1"/>
  <c r="F109" i="34"/>
  <c r="G109" i="34" s="1"/>
  <c r="AE109" i="34" s="1" a="1"/>
  <c r="AE109" i="34" s="1"/>
  <c r="AD109" i="34" s="1"/>
  <c r="AC109" i="34" s="1"/>
  <c r="AX109" i="34"/>
  <c r="F126" i="35"/>
  <c r="G126" i="35" s="1"/>
  <c r="S126" i="35" s="1"/>
  <c r="AX126" i="35"/>
  <c r="F118" i="35"/>
  <c r="G118" i="35" s="1"/>
  <c r="AX118" i="35"/>
  <c r="F97" i="35"/>
  <c r="G97" i="35" s="1"/>
  <c r="AX97" i="35"/>
  <c r="AH50" i="35"/>
  <c r="AX50" i="35"/>
  <c r="AH37" i="35"/>
  <c r="AX37" i="35"/>
  <c r="AH16" i="35"/>
  <c r="AX16" i="35"/>
  <c r="BB16" i="35" s="1"/>
  <c r="F3" i="35"/>
  <c r="G3" i="35" s="1"/>
  <c r="AE3" i="35" s="1" a="1"/>
  <c r="AE3" i="35" s="1"/>
  <c r="AD3" i="35" s="1"/>
  <c r="AC3" i="35" s="1"/>
  <c r="AX3" i="35"/>
  <c r="AH51" i="36"/>
  <c r="F92" i="36"/>
  <c r="G92" i="36" s="1"/>
  <c r="F126" i="36"/>
  <c r="G126" i="36" s="1"/>
  <c r="F123" i="36"/>
  <c r="G123" i="36" s="1"/>
  <c r="U123" i="36" s="1"/>
  <c r="AX123" i="36"/>
  <c r="F109" i="36"/>
  <c r="G109" i="36" s="1"/>
  <c r="W109" i="36" s="1"/>
  <c r="AX109" i="36"/>
  <c r="F86" i="36"/>
  <c r="G86" i="36" s="1"/>
  <c r="AX86" i="36"/>
  <c r="F71" i="36"/>
  <c r="G71" i="36" s="1"/>
  <c r="AX71" i="36"/>
  <c r="F63" i="36"/>
  <c r="G63" i="36" s="1"/>
  <c r="Z63" i="36" s="1"/>
  <c r="AZ63" i="36" s="1"/>
  <c r="AX63" i="36"/>
  <c r="AH55" i="36"/>
  <c r="AH9" i="36"/>
  <c r="AX9" i="36"/>
  <c r="F56" i="37"/>
  <c r="G56" i="37" s="1"/>
  <c r="AE56" i="37" s="1" a="1"/>
  <c r="AE56" i="37" s="1"/>
  <c r="AD56" i="37" s="1"/>
  <c r="AC56" i="37" s="1"/>
  <c r="F124" i="37"/>
  <c r="G124" i="37" s="1"/>
  <c r="Q124" i="37" s="1"/>
  <c r="BA124" i="37" s="1"/>
  <c r="BB124" i="37" s="1"/>
  <c r="AX124" i="37"/>
  <c r="F104" i="37"/>
  <c r="G104" i="37" s="1"/>
  <c r="AX104" i="37"/>
  <c r="AH49" i="37"/>
  <c r="AX49" i="37"/>
  <c r="F41" i="37"/>
  <c r="G41" i="37" s="1"/>
  <c r="V41" i="37" s="1"/>
  <c r="AY41" i="37" s="1"/>
  <c r="AX41" i="37"/>
  <c r="AH17" i="37"/>
  <c r="L20" i="38"/>
  <c r="AA27" i="38"/>
  <c r="M111" i="38"/>
  <c r="Z128" i="38"/>
  <c r="AZ128" i="38" s="1"/>
  <c r="Z26" i="40"/>
  <c r="AZ26" i="40" s="1"/>
  <c r="N46" i="40"/>
  <c r="N62" i="40"/>
  <c r="L75" i="41"/>
  <c r="V13" i="42"/>
  <c r="AY13" i="42" s="1"/>
  <c r="Q38" i="45"/>
  <c r="BA38" i="45" s="1"/>
  <c r="AE124" i="45" a="1"/>
  <c r="AE124" i="45" s="1"/>
  <c r="M107" i="51"/>
  <c r="N107" i="51"/>
  <c r="M64" i="51"/>
  <c r="N64" i="51"/>
  <c r="U21" i="52"/>
  <c r="AU21" i="52"/>
  <c r="AV52" i="52" s="1"/>
  <c r="F112" i="12"/>
  <c r="G112" i="12" s="1"/>
  <c r="AS112" i="12" s="1"/>
  <c r="AF112" i="12" s="1"/>
  <c r="F86" i="12"/>
  <c r="G86" i="12" s="1"/>
  <c r="R86" i="12" s="1"/>
  <c r="AH46" i="12"/>
  <c r="F129" i="12"/>
  <c r="G129" i="12" s="1"/>
  <c r="P129" i="12" s="1"/>
  <c r="AX129" i="12"/>
  <c r="F123" i="12"/>
  <c r="G123" i="12" s="1"/>
  <c r="W123" i="12" s="1"/>
  <c r="AX123" i="12"/>
  <c r="F93" i="12"/>
  <c r="G93" i="12" s="1"/>
  <c r="Z93" i="12" s="1"/>
  <c r="AZ93" i="12" s="1"/>
  <c r="AX93" i="12"/>
  <c r="AH64" i="12"/>
  <c r="AX64" i="12"/>
  <c r="M30" i="28"/>
  <c r="AE16" i="28" a="1"/>
  <c r="AE16" i="28" s="1"/>
  <c r="F126" i="28"/>
  <c r="G126" i="28" s="1"/>
  <c r="AX126" i="28"/>
  <c r="F118" i="28"/>
  <c r="G118" i="28" s="1"/>
  <c r="AX118" i="28"/>
  <c r="F88" i="28"/>
  <c r="G88" i="28" s="1"/>
  <c r="W88" i="28" s="1"/>
  <c r="AX88" i="28"/>
  <c r="D73" i="28"/>
  <c r="AX73" i="28"/>
  <c r="AH27" i="28"/>
  <c r="AX27" i="28"/>
  <c r="F86" i="30"/>
  <c r="G86" i="30" s="1"/>
  <c r="R86" i="30" s="1"/>
  <c r="F124" i="30"/>
  <c r="G124" i="30" s="1"/>
  <c r="F122" i="30"/>
  <c r="G122" i="30" s="1"/>
  <c r="AX122" i="30"/>
  <c r="F106" i="30"/>
  <c r="G106" i="30" s="1"/>
  <c r="AX106" i="30"/>
  <c r="F99" i="30"/>
  <c r="G99" i="30" s="1"/>
  <c r="AX99" i="30"/>
  <c r="F84" i="30"/>
  <c r="G84" i="30" s="1"/>
  <c r="AX84" i="30"/>
  <c r="F78" i="30"/>
  <c r="G78" i="30" s="1"/>
  <c r="AX78" i="30"/>
  <c r="F56" i="30"/>
  <c r="G56" i="30" s="1"/>
  <c r="AX56" i="30"/>
  <c r="F18" i="30"/>
  <c r="G18" i="30" s="1"/>
  <c r="AX18" i="30"/>
  <c r="A11" i="30"/>
  <c r="AX11" i="30"/>
  <c r="F97" i="31"/>
  <c r="G97" i="31" s="1"/>
  <c r="AX97" i="31"/>
  <c r="F89" i="31"/>
  <c r="G89" i="31" s="1"/>
  <c r="AX89" i="31"/>
  <c r="F73" i="31"/>
  <c r="G73" i="31" s="1"/>
  <c r="AX73" i="31"/>
  <c r="AH65" i="31"/>
  <c r="AX65" i="31"/>
  <c r="AH10" i="31"/>
  <c r="AX10" i="31"/>
  <c r="F127" i="32"/>
  <c r="G127" i="32" s="1"/>
  <c r="W127" i="32" s="1"/>
  <c r="AX127" i="32"/>
  <c r="F98" i="32"/>
  <c r="G98" i="32" s="1"/>
  <c r="P98" i="32" s="1"/>
  <c r="AX98" i="32"/>
  <c r="F84" i="32"/>
  <c r="G84" i="32" s="1"/>
  <c r="AX84" i="32"/>
  <c r="AH48" i="32"/>
  <c r="AX48" i="32"/>
  <c r="AH40" i="32"/>
  <c r="AX40" i="32"/>
  <c r="F17" i="32"/>
  <c r="G17" i="32" s="1"/>
  <c r="V17" i="32" s="1"/>
  <c r="AY17" i="32" s="1"/>
  <c r="BB17" i="32" s="1"/>
  <c r="AX17" i="32"/>
  <c r="AH9" i="32"/>
  <c r="AX9" i="32"/>
  <c r="AH2" i="33"/>
  <c r="F85" i="33"/>
  <c r="G85" i="33" s="1"/>
  <c r="F77" i="33"/>
  <c r="G77" i="33" s="1"/>
  <c r="AX77" i="33"/>
  <c r="F45" i="33"/>
  <c r="G45" i="33" s="1"/>
  <c r="AX45" i="33"/>
  <c r="F29" i="33"/>
  <c r="G29" i="33" s="1"/>
  <c r="N101" i="34"/>
  <c r="F119" i="34"/>
  <c r="G119" i="34" s="1"/>
  <c r="F84" i="34"/>
  <c r="G84" i="34" s="1"/>
  <c r="AX84" i="34"/>
  <c r="F76" i="34"/>
  <c r="G76" i="34" s="1"/>
  <c r="AA76" i="34" s="1"/>
  <c r="AX76" i="34"/>
  <c r="F14" i="34"/>
  <c r="G14" i="34" s="1"/>
  <c r="AX14" i="34"/>
  <c r="AU35" i="35"/>
  <c r="V53" i="35"/>
  <c r="AY53" i="35" s="1"/>
  <c r="F104" i="35"/>
  <c r="G104" i="35" s="1"/>
  <c r="AB104" i="35" s="1"/>
  <c r="F125" i="35"/>
  <c r="G125" i="35" s="1"/>
  <c r="AX125" i="35"/>
  <c r="F80" i="35"/>
  <c r="G80" i="35" s="1"/>
  <c r="AX80" i="35"/>
  <c r="F72" i="35"/>
  <c r="G72" i="35" s="1"/>
  <c r="Y72" i="35" s="1"/>
  <c r="AX72" i="35"/>
  <c r="F115" i="36"/>
  <c r="G115" i="36" s="1"/>
  <c r="AX115" i="36"/>
  <c r="F85" i="36"/>
  <c r="G85" i="36" s="1"/>
  <c r="R85" i="36" s="1"/>
  <c r="AX85" i="36"/>
  <c r="F78" i="36"/>
  <c r="G78" i="36" s="1"/>
  <c r="AX78" i="36"/>
  <c r="F8" i="36"/>
  <c r="G8" i="36" s="1"/>
  <c r="AX8" i="36"/>
  <c r="F117" i="37"/>
  <c r="G117" i="37" s="1"/>
  <c r="AX117" i="37"/>
  <c r="F110" i="37"/>
  <c r="G110" i="37" s="1"/>
  <c r="AX110" i="37"/>
  <c r="N21" i="43"/>
  <c r="AB4" i="46"/>
  <c r="AX96" i="39"/>
  <c r="F96" i="39"/>
  <c r="G96" i="39" s="1"/>
  <c r="F81" i="39"/>
  <c r="G81" i="39" s="1"/>
  <c r="AX81" i="39"/>
  <c r="N99" i="51"/>
  <c r="M99" i="51"/>
  <c r="L104" i="55"/>
  <c r="N104" i="55"/>
  <c r="L2" i="55"/>
  <c r="N2" i="55"/>
  <c r="M78" i="57"/>
  <c r="N78" i="57"/>
  <c r="AH14" i="12"/>
  <c r="AX14" i="12"/>
  <c r="F122" i="12"/>
  <c r="G122" i="12" s="1"/>
  <c r="BA122" i="12" s="1"/>
  <c r="AX122" i="12"/>
  <c r="F115" i="12"/>
  <c r="G115" i="12" s="1"/>
  <c r="AX115" i="12"/>
  <c r="F92" i="12"/>
  <c r="G92" i="12" s="1"/>
  <c r="Z92" i="12" s="1"/>
  <c r="AZ92" i="12" s="1"/>
  <c r="AX92" i="12"/>
  <c r="F56" i="12"/>
  <c r="G56" i="12" s="1"/>
  <c r="S56" i="12" s="1"/>
  <c r="AX56" i="12"/>
  <c r="F18" i="12"/>
  <c r="G18" i="12" s="1"/>
  <c r="AX18" i="12"/>
  <c r="D125" i="28"/>
  <c r="AX125" i="28"/>
  <c r="F110" i="28"/>
  <c r="G110" i="28" s="1"/>
  <c r="U110" i="28" s="1"/>
  <c r="AX110" i="28"/>
  <c r="F87" i="28"/>
  <c r="G87" i="28" s="1"/>
  <c r="AX87" i="28"/>
  <c r="F80" i="28"/>
  <c r="G80" i="28" s="1"/>
  <c r="AX80" i="28"/>
  <c r="AH41" i="28"/>
  <c r="AX41" i="28"/>
  <c r="F102" i="30"/>
  <c r="G102" i="30" s="1"/>
  <c r="F105" i="30"/>
  <c r="G105" i="30" s="1"/>
  <c r="AX105" i="30"/>
  <c r="F91" i="30"/>
  <c r="G91" i="30" s="1"/>
  <c r="AX91" i="30"/>
  <c r="F77" i="30"/>
  <c r="G77" i="30" s="1"/>
  <c r="AX77" i="30"/>
  <c r="F63" i="30"/>
  <c r="G63" i="30" s="1"/>
  <c r="AX63" i="30"/>
  <c r="AH47" i="30"/>
  <c r="AX47" i="30"/>
  <c r="F25" i="30"/>
  <c r="G25" i="30" s="1"/>
  <c r="AX25" i="30"/>
  <c r="F17" i="30"/>
  <c r="G17" i="30" s="1"/>
  <c r="F129" i="30"/>
  <c r="G129" i="30" s="1"/>
  <c r="P129" i="30" s="1"/>
  <c r="AX129" i="30"/>
  <c r="M119" i="31"/>
  <c r="F128" i="31"/>
  <c r="G128" i="31" s="1"/>
  <c r="AX128" i="31"/>
  <c r="F96" i="31"/>
  <c r="G96" i="31" s="1"/>
  <c r="AX96" i="31"/>
  <c r="F72" i="31"/>
  <c r="G72" i="31" s="1"/>
  <c r="AX72" i="31"/>
  <c r="AH16" i="31"/>
  <c r="AA22" i="32"/>
  <c r="F72" i="32"/>
  <c r="G72" i="32" s="1"/>
  <c r="F99" i="32"/>
  <c r="G99" i="32" s="1"/>
  <c r="F97" i="32"/>
  <c r="G97" i="32" s="1"/>
  <c r="AX97" i="32"/>
  <c r="F90" i="32"/>
  <c r="G90" i="32" s="1"/>
  <c r="AE90" i="32" s="1" a="1"/>
  <c r="AE90" i="32" s="1"/>
  <c r="AD90" i="32" s="1"/>
  <c r="AC90" i="32" s="1"/>
  <c r="AX90" i="32"/>
  <c r="F83" i="32"/>
  <c r="G83" i="32" s="1"/>
  <c r="AX83" i="32"/>
  <c r="M97" i="33"/>
  <c r="F127" i="33"/>
  <c r="G127" i="33" s="1"/>
  <c r="AX127" i="33"/>
  <c r="F97" i="33"/>
  <c r="G97" i="33" s="1"/>
  <c r="F76" i="33"/>
  <c r="G76" i="33" s="1"/>
  <c r="AX76" i="33"/>
  <c r="F122" i="34"/>
  <c r="G122" i="34" s="1"/>
  <c r="AX122" i="34"/>
  <c r="F115" i="34"/>
  <c r="G115" i="34" s="1"/>
  <c r="AX115" i="34"/>
  <c r="F107" i="34"/>
  <c r="G107" i="34" s="1"/>
  <c r="Z107" i="34" s="1"/>
  <c r="AZ107" i="34" s="1"/>
  <c r="AX107" i="34"/>
  <c r="F99" i="34"/>
  <c r="G99" i="34" s="1"/>
  <c r="AX99" i="34"/>
  <c r="V59" i="35"/>
  <c r="AY59" i="35" s="1"/>
  <c r="F117" i="35"/>
  <c r="G117" i="35" s="1"/>
  <c r="F109" i="35"/>
  <c r="G109" i="35" s="1"/>
  <c r="AX109" i="35"/>
  <c r="F95" i="35"/>
  <c r="G95" i="35" s="1"/>
  <c r="AX95" i="35"/>
  <c r="F63" i="35"/>
  <c r="G63" i="35" s="1"/>
  <c r="P63" i="35" s="1"/>
  <c r="AX63" i="35"/>
  <c r="AH35" i="35"/>
  <c r="AX35" i="35"/>
  <c r="AH27" i="35"/>
  <c r="AX27" i="35"/>
  <c r="BB27" i="35" s="1"/>
  <c r="R30" i="36"/>
  <c r="M96" i="36"/>
  <c r="F100" i="36"/>
  <c r="G100" i="36" s="1"/>
  <c r="F118" i="36"/>
  <c r="G118" i="36" s="1"/>
  <c r="F122" i="36"/>
  <c r="G122" i="36" s="1"/>
  <c r="AE122" i="36" s="1" a="1"/>
  <c r="AE122" i="36" s="1"/>
  <c r="AD122" i="36" s="1"/>
  <c r="AC122" i="36" s="1"/>
  <c r="AX122" i="36"/>
  <c r="F91" i="36"/>
  <c r="G91" i="36" s="1"/>
  <c r="AE91" i="36" s="1" a="1"/>
  <c r="AE91" i="36" s="1"/>
  <c r="AD91" i="36" s="1"/>
  <c r="AC91" i="36" s="1"/>
  <c r="AX91" i="36"/>
  <c r="F77" i="36"/>
  <c r="G77" i="36" s="1"/>
  <c r="AX77" i="36"/>
  <c r="F69" i="36"/>
  <c r="G69" i="36" s="1"/>
  <c r="AX69" i="36"/>
  <c r="F23" i="36"/>
  <c r="G23" i="36" s="1"/>
  <c r="AX23" i="36"/>
  <c r="F15" i="36"/>
  <c r="G15" i="36" s="1"/>
  <c r="V15" i="36" s="1"/>
  <c r="AY15" i="36" s="1"/>
  <c r="AX15" i="36"/>
  <c r="V107" i="37"/>
  <c r="AY107" i="37" s="1"/>
  <c r="F129" i="37"/>
  <c r="G129" i="37" s="1"/>
  <c r="AX129" i="37"/>
  <c r="F122" i="37"/>
  <c r="G122" i="37" s="1"/>
  <c r="U122" i="37" s="1"/>
  <c r="AX122" i="37"/>
  <c r="F116" i="37"/>
  <c r="G116" i="37" s="1"/>
  <c r="AX116" i="37"/>
  <c r="F109" i="37"/>
  <c r="G109" i="37" s="1"/>
  <c r="AX109" i="37"/>
  <c r="F86" i="37"/>
  <c r="G86" i="37" s="1"/>
  <c r="AX86" i="37"/>
  <c r="F71" i="37"/>
  <c r="G71" i="37" s="1"/>
  <c r="AE71" i="37" s="1" a="1"/>
  <c r="AE71" i="37" s="1"/>
  <c r="AD71" i="37" s="1"/>
  <c r="AC71" i="37" s="1"/>
  <c r="AX71" i="37"/>
  <c r="M20" i="38"/>
  <c r="N111" i="38"/>
  <c r="Q129" i="39"/>
  <c r="BA129" i="39" s="1"/>
  <c r="BB129" i="39" s="1"/>
  <c r="L80" i="52"/>
  <c r="N80" i="52"/>
  <c r="L85" i="53"/>
  <c r="N85" i="53"/>
  <c r="M80" i="54"/>
  <c r="L80" i="54"/>
  <c r="N80" i="54"/>
  <c r="R51" i="42"/>
  <c r="U120" i="12"/>
  <c r="F89" i="12"/>
  <c r="G89" i="12" s="1"/>
  <c r="AE89" i="12" s="1" a="1"/>
  <c r="AE89" i="12" s="1"/>
  <c r="F119" i="12"/>
  <c r="G119" i="12" s="1"/>
  <c r="U119" i="12" s="1"/>
  <c r="F102" i="12"/>
  <c r="G102" i="12" s="1"/>
  <c r="AB102" i="12" s="1"/>
  <c r="F7" i="12"/>
  <c r="G7" i="12" s="1"/>
  <c r="R7" i="12" s="1"/>
  <c r="AX7" i="12"/>
  <c r="F121" i="12"/>
  <c r="G121" i="12" s="1"/>
  <c r="S121" i="12" s="1"/>
  <c r="AX121" i="12"/>
  <c r="D99" i="12"/>
  <c r="AX99" i="12"/>
  <c r="F91" i="12"/>
  <c r="G91" i="12" s="1"/>
  <c r="S91" i="12" s="1"/>
  <c r="AX91" i="12"/>
  <c r="F69" i="12"/>
  <c r="G69" i="12" s="1"/>
  <c r="AA69" i="12" s="1"/>
  <c r="AX69" i="12"/>
  <c r="AH62" i="12"/>
  <c r="AX62" i="12"/>
  <c r="F40" i="12"/>
  <c r="G40" i="12" s="1"/>
  <c r="AA40" i="12" s="1"/>
  <c r="AX40" i="12"/>
  <c r="AH32" i="12"/>
  <c r="AX32" i="12"/>
  <c r="F116" i="28"/>
  <c r="G116" i="28" s="1"/>
  <c r="Q116" i="28" s="1"/>
  <c r="BA116" i="28" s="1"/>
  <c r="AX116" i="28"/>
  <c r="F109" i="28"/>
  <c r="G109" i="28" s="1"/>
  <c r="W109" i="28" s="1"/>
  <c r="AX109" i="28"/>
  <c r="A102" i="28"/>
  <c r="AX102" i="28"/>
  <c r="AH48" i="28"/>
  <c r="AX48" i="28"/>
  <c r="F19" i="28"/>
  <c r="G19" i="28" s="1"/>
  <c r="U19" i="28" s="1"/>
  <c r="AX19" i="28"/>
  <c r="F120" i="30"/>
  <c r="G120" i="30" s="1"/>
  <c r="AX120" i="30"/>
  <c r="F104" i="30"/>
  <c r="G104" i="30" s="1"/>
  <c r="AX104" i="30"/>
  <c r="F97" i="30"/>
  <c r="G97" i="30" s="1"/>
  <c r="AE97" i="30" s="1" a="1"/>
  <c r="AE97" i="30" s="1"/>
  <c r="AD97" i="30" s="1"/>
  <c r="AC97" i="30" s="1"/>
  <c r="AX97" i="30"/>
  <c r="F70" i="30"/>
  <c r="G70" i="30" s="1"/>
  <c r="AX70" i="30"/>
  <c r="AH30" i="30"/>
  <c r="AX30" i="30"/>
  <c r="F24" i="30"/>
  <c r="G24" i="30" s="1"/>
  <c r="AX24" i="30"/>
  <c r="AA106" i="30"/>
  <c r="R9" i="30"/>
  <c r="F127" i="31"/>
  <c r="G127" i="31" s="1"/>
  <c r="AX127" i="31"/>
  <c r="F95" i="31"/>
  <c r="G95" i="31" s="1"/>
  <c r="AX95" i="31"/>
  <c r="A79" i="31"/>
  <c r="AX79" i="31"/>
  <c r="F71" i="31"/>
  <c r="G71" i="31" s="1"/>
  <c r="AE71" i="31" s="1" a="1"/>
  <c r="AE71" i="31" s="1"/>
  <c r="AD71" i="31" s="1"/>
  <c r="AC71" i="31" s="1"/>
  <c r="AX71" i="31"/>
  <c r="AH63" i="31"/>
  <c r="AX63" i="31"/>
  <c r="AG23" i="31"/>
  <c r="AX23" i="31"/>
  <c r="Y121" i="31"/>
  <c r="S97" i="31"/>
  <c r="F126" i="32"/>
  <c r="G126" i="32" s="1"/>
  <c r="AE126" i="32" s="1" a="1"/>
  <c r="AE126" i="32" s="1"/>
  <c r="AD126" i="32" s="1"/>
  <c r="AC126" i="32" s="1"/>
  <c r="AX126" i="32"/>
  <c r="F104" i="32"/>
  <c r="G104" i="32" s="1"/>
  <c r="R104" i="32" s="1"/>
  <c r="AX104" i="32"/>
  <c r="D7" i="32"/>
  <c r="AX7" i="32"/>
  <c r="AB97" i="32"/>
  <c r="S68" i="32"/>
  <c r="R38" i="32"/>
  <c r="Y31" i="32"/>
  <c r="AH43" i="33"/>
  <c r="AX43" i="33"/>
  <c r="AH8" i="34"/>
  <c r="F15" i="34"/>
  <c r="G15" i="34" s="1"/>
  <c r="AE15" i="34" s="1" a="1"/>
  <c r="AE15" i="34" s="1"/>
  <c r="AD15" i="34" s="1"/>
  <c r="AC15" i="34" s="1"/>
  <c r="F88" i="34"/>
  <c r="G88" i="34" s="1"/>
  <c r="F124" i="34"/>
  <c r="G124" i="34" s="1"/>
  <c r="F114" i="34"/>
  <c r="G114" i="34" s="1"/>
  <c r="AX114" i="34"/>
  <c r="F106" i="34"/>
  <c r="G106" i="34" s="1"/>
  <c r="AX106" i="34"/>
  <c r="F74" i="34"/>
  <c r="G74" i="34" s="1"/>
  <c r="AE74" i="34" s="1" a="1"/>
  <c r="AE74" i="34" s="1"/>
  <c r="AD74" i="34" s="1"/>
  <c r="AC74" i="34" s="1"/>
  <c r="F67" i="34"/>
  <c r="G67" i="34" s="1"/>
  <c r="V67" i="34" s="1"/>
  <c r="AY67" i="34" s="1"/>
  <c r="AX67" i="34"/>
  <c r="F59" i="34"/>
  <c r="G59" i="34" s="1"/>
  <c r="AX59" i="34"/>
  <c r="F6" i="35"/>
  <c r="G6" i="35" s="1"/>
  <c r="AH32" i="35"/>
  <c r="F84" i="35"/>
  <c r="G84" i="35" s="1"/>
  <c r="AH2" i="35"/>
  <c r="AX2" i="35"/>
  <c r="F123" i="35"/>
  <c r="G123" i="35" s="1"/>
  <c r="AX123" i="35"/>
  <c r="AH54" i="35"/>
  <c r="AX54" i="35"/>
  <c r="AH42" i="35"/>
  <c r="AX42" i="35"/>
  <c r="F70" i="36"/>
  <c r="G70" i="36" s="1"/>
  <c r="L96" i="36"/>
  <c r="F121" i="36"/>
  <c r="G121" i="36" s="1"/>
  <c r="AX121" i="36"/>
  <c r="F106" i="36"/>
  <c r="G106" i="36" s="1"/>
  <c r="Z106" i="36" s="1"/>
  <c r="AZ106" i="36" s="1"/>
  <c r="AX106" i="36"/>
  <c r="F98" i="36"/>
  <c r="G98" i="36" s="1"/>
  <c r="Z98" i="36" s="1"/>
  <c r="AZ98" i="36" s="1"/>
  <c r="AX98" i="36"/>
  <c r="F90" i="36"/>
  <c r="G90" i="36" s="1"/>
  <c r="AX90" i="36"/>
  <c r="F83" i="36"/>
  <c r="G83" i="36" s="1"/>
  <c r="AX83" i="36"/>
  <c r="F60" i="36"/>
  <c r="G60" i="36" s="1"/>
  <c r="AE60" i="36" s="1" a="1"/>
  <c r="AE60" i="36" s="1"/>
  <c r="AD60" i="36" s="1"/>
  <c r="AC60" i="36" s="1"/>
  <c r="AX60" i="36"/>
  <c r="L114" i="37"/>
  <c r="F121" i="37"/>
  <c r="G121" i="37" s="1"/>
  <c r="AX121" i="37"/>
  <c r="F108" i="37"/>
  <c r="G108" i="37" s="1"/>
  <c r="AX108" i="37"/>
  <c r="F93" i="37"/>
  <c r="G93" i="37" s="1"/>
  <c r="AX93" i="37"/>
  <c r="F85" i="37"/>
  <c r="G85" i="37" s="1"/>
  <c r="AE85" i="37" s="1" a="1"/>
  <c r="AE85" i="37" s="1"/>
  <c r="AD85" i="37" s="1"/>
  <c r="AC85" i="37" s="1"/>
  <c r="AX85" i="37"/>
  <c r="F77" i="37"/>
  <c r="G77" i="37" s="1"/>
  <c r="AX77" i="37"/>
  <c r="F70" i="37"/>
  <c r="G70" i="37" s="1"/>
  <c r="AE70" i="37" s="1" a="1"/>
  <c r="AE70" i="37" s="1"/>
  <c r="AD70" i="37" s="1"/>
  <c r="AC70" i="37" s="1"/>
  <c r="AX70" i="37"/>
  <c r="A38" i="37"/>
  <c r="AX38" i="37"/>
  <c r="F30" i="37"/>
  <c r="G30" i="37" s="1"/>
  <c r="AX30" i="37"/>
  <c r="P19" i="40"/>
  <c r="N22" i="42"/>
  <c r="AB40" i="43"/>
  <c r="AX101" i="38"/>
  <c r="F101" i="38"/>
  <c r="G101" i="38" s="1"/>
  <c r="F93" i="38"/>
  <c r="G93" i="38" s="1"/>
  <c r="P93" i="38" s="1"/>
  <c r="AX93" i="38"/>
  <c r="F85" i="38"/>
  <c r="G85" i="38" s="1"/>
  <c r="AX85" i="38"/>
  <c r="N87" i="58"/>
  <c r="M87" i="58"/>
  <c r="AS108" i="12"/>
  <c r="AF108" i="12" s="1"/>
  <c r="F83" i="12"/>
  <c r="G83" i="12" s="1"/>
  <c r="W83" i="12" s="1"/>
  <c r="AX83" i="12"/>
  <c r="F68" i="12"/>
  <c r="G68" i="12" s="1"/>
  <c r="AE68" i="12" s="1" a="1"/>
  <c r="AE68" i="12" s="1"/>
  <c r="AX68" i="12"/>
  <c r="AH54" i="12"/>
  <c r="AX54" i="12"/>
  <c r="AH47" i="12"/>
  <c r="AX47" i="12"/>
  <c r="L30" i="28"/>
  <c r="BD27" i="28" s="1" a="1"/>
  <c r="BD27" i="28" s="1"/>
  <c r="F115" i="28"/>
  <c r="G115" i="28" s="1"/>
  <c r="Q115" i="28" s="1"/>
  <c r="BA115" i="28" s="1"/>
  <c r="F108" i="28"/>
  <c r="G108" i="28" s="1"/>
  <c r="AX108" i="28"/>
  <c r="F85" i="28"/>
  <c r="G85" i="28" s="1"/>
  <c r="AX85" i="28"/>
  <c r="D70" i="28"/>
  <c r="AX70" i="28"/>
  <c r="A62" i="28"/>
  <c r="AX62" i="28"/>
  <c r="AH47" i="28"/>
  <c r="AX47" i="28"/>
  <c r="F127" i="30"/>
  <c r="G127" i="30" s="1"/>
  <c r="AE127" i="30" s="1" a="1"/>
  <c r="AE127" i="30" s="1"/>
  <c r="AD127" i="30" s="1"/>
  <c r="AC127" i="30" s="1"/>
  <c r="AX127" i="30"/>
  <c r="F96" i="30"/>
  <c r="G96" i="30" s="1"/>
  <c r="F69" i="30"/>
  <c r="G69" i="30" s="1"/>
  <c r="AX69" i="30"/>
  <c r="AH61" i="30"/>
  <c r="AX61" i="30"/>
  <c r="AH2" i="31"/>
  <c r="M79" i="31"/>
  <c r="F126" i="31"/>
  <c r="G126" i="31" s="1"/>
  <c r="AX126" i="31"/>
  <c r="F110" i="31"/>
  <c r="G110" i="31" s="1"/>
  <c r="AX110" i="31"/>
  <c r="F94" i="31"/>
  <c r="G94" i="31" s="1"/>
  <c r="AA94" i="31" s="1"/>
  <c r="AX94" i="31"/>
  <c r="F7" i="31"/>
  <c r="G7" i="31" s="1"/>
  <c r="AE7" i="31" s="1" a="1"/>
  <c r="AE7" i="31" s="1"/>
  <c r="AD7" i="31" s="1"/>
  <c r="AC7" i="31" s="1"/>
  <c r="AX7" i="31"/>
  <c r="F125" i="32"/>
  <c r="G125" i="32" s="1"/>
  <c r="AX125" i="32"/>
  <c r="F103" i="32"/>
  <c r="G103" i="32" s="1"/>
  <c r="AX103" i="32"/>
  <c r="F89" i="32"/>
  <c r="G89" i="32" s="1"/>
  <c r="AX89" i="32"/>
  <c r="F60" i="32"/>
  <c r="G60" i="32" s="1"/>
  <c r="AB60" i="32" s="1"/>
  <c r="AX60" i="32"/>
  <c r="F62" i="33"/>
  <c r="G62" i="33" s="1"/>
  <c r="F119" i="33"/>
  <c r="G119" i="33" s="1"/>
  <c r="F124" i="33"/>
  <c r="G124" i="33" s="1"/>
  <c r="Q124" i="33" s="1"/>
  <c r="BA124" i="33" s="1"/>
  <c r="BB124" i="33" s="1"/>
  <c r="F118" i="33"/>
  <c r="G118" i="33" s="1"/>
  <c r="AX118" i="33"/>
  <c r="F96" i="33"/>
  <c r="G96" i="33" s="1"/>
  <c r="AX96" i="33"/>
  <c r="F81" i="33"/>
  <c r="G81" i="33" s="1"/>
  <c r="V81" i="33" s="1"/>
  <c r="AY81" i="33" s="1"/>
  <c r="AX81" i="33"/>
  <c r="F74" i="33"/>
  <c r="G74" i="33" s="1"/>
  <c r="AX74" i="33"/>
  <c r="AG15" i="34"/>
  <c r="F96" i="34"/>
  <c r="G96" i="34" s="1"/>
  <c r="F120" i="34"/>
  <c r="G120" i="34" s="1"/>
  <c r="AX120" i="34"/>
  <c r="F105" i="34"/>
  <c r="G105" i="34" s="1"/>
  <c r="AX105" i="34"/>
  <c r="F81" i="34"/>
  <c r="G81" i="34" s="1"/>
  <c r="AE81" i="34" s="1" a="1"/>
  <c r="AE81" i="34" s="1"/>
  <c r="AD81" i="34" s="1"/>
  <c r="AC81" i="34" s="1"/>
  <c r="AX81" i="34"/>
  <c r="AG27" i="34"/>
  <c r="AX27" i="34"/>
  <c r="Y42" i="35"/>
  <c r="F103" i="35"/>
  <c r="G103" i="35" s="1"/>
  <c r="F129" i="35"/>
  <c r="G129" i="35" s="1"/>
  <c r="S129" i="35" s="1"/>
  <c r="F122" i="35"/>
  <c r="G122" i="35" s="1"/>
  <c r="AX122" i="35"/>
  <c r="F101" i="35"/>
  <c r="G101" i="35" s="1"/>
  <c r="AE101" i="35" s="1" a="1"/>
  <c r="AE101" i="35" s="1"/>
  <c r="AD101" i="35" s="1"/>
  <c r="AC101" i="35" s="1"/>
  <c r="AX101" i="35"/>
  <c r="A53" i="35"/>
  <c r="AX53" i="35"/>
  <c r="A48" i="35"/>
  <c r="AX48" i="35"/>
  <c r="BB48" i="35" s="1"/>
  <c r="AH33" i="35"/>
  <c r="AX33" i="35"/>
  <c r="F25" i="35"/>
  <c r="G25" i="35" s="1"/>
  <c r="AA25" i="35" s="1"/>
  <c r="AX25" i="35"/>
  <c r="AH6" i="35"/>
  <c r="F105" i="36"/>
  <c r="G105" i="36" s="1"/>
  <c r="W105" i="36" s="1"/>
  <c r="AX105" i="36"/>
  <c r="F97" i="36"/>
  <c r="G97" i="36" s="1"/>
  <c r="AX97" i="36"/>
  <c r="F89" i="36"/>
  <c r="G89" i="36" s="1"/>
  <c r="AA89" i="36" s="1"/>
  <c r="AX89" i="36"/>
  <c r="AH44" i="36"/>
  <c r="AX44" i="36"/>
  <c r="AH40" i="37"/>
  <c r="AH44" i="37"/>
  <c r="F68" i="37"/>
  <c r="G68" i="37" s="1"/>
  <c r="AE68" i="37" s="1" a="1"/>
  <c r="AE68" i="37" s="1"/>
  <c r="AD68" i="37" s="1"/>
  <c r="AC68" i="37" s="1"/>
  <c r="F92" i="37"/>
  <c r="G92" i="37" s="1"/>
  <c r="AX92" i="37"/>
  <c r="F45" i="37"/>
  <c r="G45" i="37" s="1"/>
  <c r="AX45" i="37"/>
  <c r="Q100" i="38"/>
  <c r="BA100" i="38" s="1"/>
  <c r="BB100" i="38" s="1"/>
  <c r="M21" i="42"/>
  <c r="L97" i="49"/>
  <c r="N97" i="49"/>
  <c r="N4" i="49"/>
  <c r="L4" i="49"/>
  <c r="Q16" i="51"/>
  <c r="BA16" i="51" s="1"/>
  <c r="BB16" i="51" s="1"/>
  <c r="N39" i="54"/>
  <c r="L39" i="54"/>
  <c r="N54" i="55"/>
  <c r="L54" i="55"/>
  <c r="M54" i="55"/>
  <c r="M46" i="58"/>
  <c r="AG46" i="58" s="1"/>
  <c r="N46" i="58"/>
  <c r="F126" i="12"/>
  <c r="G126" i="12" s="1"/>
  <c r="W126" i="12" s="1"/>
  <c r="AX126" i="12"/>
  <c r="F67" i="12"/>
  <c r="G67" i="12" s="1"/>
  <c r="S67" i="12" s="1"/>
  <c r="AX67" i="12"/>
  <c r="F122" i="28"/>
  <c r="G122" i="28" s="1"/>
  <c r="P122" i="28" s="1"/>
  <c r="AX122" i="28"/>
  <c r="F107" i="28"/>
  <c r="G107" i="28" s="1"/>
  <c r="S107" i="28" s="1"/>
  <c r="AX107" i="28"/>
  <c r="F84" i="28"/>
  <c r="G84" i="28" s="1"/>
  <c r="AX84" i="28"/>
  <c r="F77" i="28"/>
  <c r="G77" i="28" s="1"/>
  <c r="AX77" i="28"/>
  <c r="F53" i="28"/>
  <c r="G53" i="28" s="1"/>
  <c r="P53" i="28" s="1"/>
  <c r="AX53" i="28"/>
  <c r="F38" i="28"/>
  <c r="G38" i="28" s="1"/>
  <c r="R38" i="28" s="1"/>
  <c r="AX38" i="28"/>
  <c r="AH24" i="28"/>
  <c r="AX24" i="28"/>
  <c r="F126" i="30"/>
  <c r="G126" i="30" s="1"/>
  <c r="AE126" i="30" s="1" a="1"/>
  <c r="AE126" i="30" s="1"/>
  <c r="AD126" i="30" s="1"/>
  <c r="AC126" i="30" s="1"/>
  <c r="AX126" i="30"/>
  <c r="F118" i="30"/>
  <c r="G118" i="30" s="1"/>
  <c r="AX118" i="30"/>
  <c r="F75" i="30"/>
  <c r="G75" i="30" s="1"/>
  <c r="AX75" i="30"/>
  <c r="D44" i="30"/>
  <c r="AX44" i="30"/>
  <c r="F36" i="30"/>
  <c r="G36" i="30" s="1"/>
  <c r="P36" i="30" s="1"/>
  <c r="AX36" i="30"/>
  <c r="F125" i="31"/>
  <c r="G125" i="31" s="1"/>
  <c r="AX125" i="31"/>
  <c r="F101" i="31"/>
  <c r="G101" i="31" s="1"/>
  <c r="AX101" i="31"/>
  <c r="F93" i="31"/>
  <c r="G93" i="31" s="1"/>
  <c r="AX93" i="31"/>
  <c r="F69" i="31"/>
  <c r="G69" i="31" s="1"/>
  <c r="AX69" i="31"/>
  <c r="AH61" i="31"/>
  <c r="AX61" i="31"/>
  <c r="BB61" i="31" s="1"/>
  <c r="F53" i="31"/>
  <c r="G53" i="31" s="1"/>
  <c r="AX53" i="31"/>
  <c r="F124" i="32"/>
  <c r="G124" i="32" s="1"/>
  <c r="AS124" i="32" s="1"/>
  <c r="AF124" i="32" s="1"/>
  <c r="AX124" i="32"/>
  <c r="F95" i="32"/>
  <c r="G95" i="32" s="1"/>
  <c r="AX95" i="32"/>
  <c r="F88" i="32"/>
  <c r="G88" i="32" s="1"/>
  <c r="AX88" i="32"/>
  <c r="F80" i="32"/>
  <c r="G80" i="32" s="1"/>
  <c r="AE80" i="32" s="1" a="1"/>
  <c r="AE80" i="32" s="1"/>
  <c r="AD80" i="32" s="1"/>
  <c r="AC80" i="32" s="1"/>
  <c r="AX80" i="32"/>
  <c r="F67" i="32"/>
  <c r="G67" i="32" s="1"/>
  <c r="P67" i="32" s="1"/>
  <c r="AX67" i="32"/>
  <c r="A44" i="32"/>
  <c r="AX44" i="32"/>
  <c r="F117" i="33"/>
  <c r="G117" i="33" s="1"/>
  <c r="AX117" i="33"/>
  <c r="F110" i="33"/>
  <c r="G110" i="33" s="1"/>
  <c r="AX110" i="33"/>
  <c r="F95" i="33"/>
  <c r="G95" i="33" s="1"/>
  <c r="AX95" i="33"/>
  <c r="F88" i="33"/>
  <c r="G88" i="33" s="1"/>
  <c r="V88" i="33" s="1"/>
  <c r="AY88" i="33" s="1"/>
  <c r="AX88" i="33"/>
  <c r="F80" i="33"/>
  <c r="G80" i="33" s="1"/>
  <c r="AX80" i="33"/>
  <c r="F33" i="33"/>
  <c r="G33" i="33" s="1"/>
  <c r="AX33" i="33"/>
  <c r="F104" i="34"/>
  <c r="G104" i="34" s="1"/>
  <c r="AX104" i="34"/>
  <c r="F73" i="34"/>
  <c r="G73" i="34" s="1"/>
  <c r="Q73" i="34" s="1"/>
  <c r="BA73" i="34" s="1"/>
  <c r="BB73" i="34" s="1"/>
  <c r="AX73" i="34"/>
  <c r="F57" i="34"/>
  <c r="G57" i="34" s="1"/>
  <c r="AX57" i="34"/>
  <c r="AH49" i="34"/>
  <c r="AX49" i="34"/>
  <c r="F121" i="35"/>
  <c r="G121" i="35" s="1"/>
  <c r="AX121" i="35"/>
  <c r="F113" i="35"/>
  <c r="G113" i="35" s="1"/>
  <c r="AB113" i="35" s="1"/>
  <c r="AX113" i="35"/>
  <c r="F106" i="35"/>
  <c r="G106" i="35" s="1"/>
  <c r="AX106" i="35"/>
  <c r="AH47" i="35"/>
  <c r="AX47" i="35"/>
  <c r="BB47" i="35" s="1"/>
  <c r="AH18" i="35"/>
  <c r="AX18" i="35"/>
  <c r="AH12" i="35"/>
  <c r="AX12" i="35"/>
  <c r="BB12" i="35" s="1"/>
  <c r="F74" i="36"/>
  <c r="G74" i="36" s="1"/>
  <c r="Q74" i="36" s="1"/>
  <c r="BA74" i="36" s="1"/>
  <c r="AX74" i="36"/>
  <c r="F66" i="36"/>
  <c r="G66" i="36" s="1"/>
  <c r="AX66" i="36"/>
  <c r="F58" i="36"/>
  <c r="G58" i="36" s="1"/>
  <c r="AX58" i="36"/>
  <c r="AH43" i="36"/>
  <c r="AX43" i="36"/>
  <c r="AH28" i="36"/>
  <c r="AX28" i="36"/>
  <c r="F126" i="37"/>
  <c r="G126" i="37" s="1"/>
  <c r="AX126" i="37"/>
  <c r="F75" i="37"/>
  <c r="G75" i="37" s="1"/>
  <c r="AX75" i="37"/>
  <c r="AH52" i="37"/>
  <c r="AX52" i="37"/>
  <c r="AH5" i="37"/>
  <c r="AX5" i="37"/>
  <c r="V30" i="38"/>
  <c r="AY30" i="38" s="1"/>
  <c r="BB30" i="38" s="1"/>
  <c r="F107" i="38"/>
  <c r="G107" i="38" s="1"/>
  <c r="AX107" i="38"/>
  <c r="R77" i="39"/>
  <c r="N120" i="49"/>
  <c r="M120" i="49"/>
  <c r="R6" i="52"/>
  <c r="M6" i="52"/>
  <c r="M29" i="55"/>
  <c r="N29" i="55"/>
  <c r="F101" i="41"/>
  <c r="G101" i="41" s="1"/>
  <c r="AX101" i="41"/>
  <c r="F87" i="41"/>
  <c r="G87" i="41" s="1"/>
  <c r="AX87" i="41"/>
  <c r="F39" i="42"/>
  <c r="G39" i="42" s="1"/>
  <c r="AX39" i="42"/>
  <c r="F75" i="43"/>
  <c r="G75" i="43" s="1"/>
  <c r="AX75" i="43"/>
  <c r="F67" i="43"/>
  <c r="G67" i="43" s="1"/>
  <c r="AX67" i="43"/>
  <c r="AG61" i="43"/>
  <c r="AX61" i="43"/>
  <c r="F128" i="44"/>
  <c r="G128" i="44" s="1"/>
  <c r="R128" i="44" s="1"/>
  <c r="AX128" i="44"/>
  <c r="F104" i="44"/>
  <c r="G104" i="44" s="1"/>
  <c r="AX104" i="44"/>
  <c r="F96" i="44"/>
  <c r="G96" i="44" s="1"/>
  <c r="Q96" i="44" s="1"/>
  <c r="BA96" i="44" s="1"/>
  <c r="AX96" i="44"/>
  <c r="F89" i="44"/>
  <c r="G89" i="44" s="1"/>
  <c r="Y89" i="44" s="1"/>
  <c r="AX89" i="44"/>
  <c r="F81" i="44"/>
  <c r="G81" i="44" s="1"/>
  <c r="S81" i="44" s="1"/>
  <c r="AX81" i="44"/>
  <c r="F66" i="44"/>
  <c r="G66" i="44" s="1"/>
  <c r="AX66" i="44"/>
  <c r="F58" i="44"/>
  <c r="G58" i="44" s="1"/>
  <c r="AE58" i="44" s="1" a="1"/>
  <c r="AE58" i="44" s="1"/>
  <c r="AD58" i="44" s="1"/>
  <c r="AC58" i="44" s="1"/>
  <c r="AX58" i="44"/>
  <c r="AH4" i="44"/>
  <c r="AX4" i="44"/>
  <c r="Q128" i="39"/>
  <c r="BA128" i="39" s="1"/>
  <c r="BB128" i="39" s="1"/>
  <c r="F102" i="45"/>
  <c r="G102" i="45" s="1"/>
  <c r="AE102" i="45" s="1" a="1"/>
  <c r="AE102" i="45" s="1"/>
  <c r="AD102" i="45" s="1"/>
  <c r="AC102" i="45" s="1"/>
  <c r="AX102" i="45"/>
  <c r="F26" i="45"/>
  <c r="G26" i="45" s="1"/>
  <c r="AX26" i="45"/>
  <c r="F68" i="46"/>
  <c r="AX68" i="46"/>
  <c r="D52" i="46"/>
  <c r="AX52" i="46"/>
  <c r="F20" i="46"/>
  <c r="AX20" i="46"/>
  <c r="F125" i="47"/>
  <c r="G125" i="47" s="1"/>
  <c r="AX125" i="47"/>
  <c r="F70" i="47"/>
  <c r="G70" i="47" s="1"/>
  <c r="AA70" i="47" s="1"/>
  <c r="AX70" i="47"/>
  <c r="F63" i="47"/>
  <c r="G63" i="47" s="1"/>
  <c r="AX63" i="47"/>
  <c r="F56" i="47"/>
  <c r="G56" i="47" s="1"/>
  <c r="AX56" i="47"/>
  <c r="U124" i="52"/>
  <c r="Q81" i="57"/>
  <c r="BA81" i="57" s="1"/>
  <c r="BB81" i="57" s="1"/>
  <c r="AG19" i="57"/>
  <c r="F117" i="59"/>
  <c r="G117" i="59" s="1"/>
  <c r="AE117" i="59" s="1" a="1"/>
  <c r="AE117" i="59" s="1"/>
  <c r="AD117" i="59" s="1"/>
  <c r="AC117" i="59" s="1"/>
  <c r="F86" i="59"/>
  <c r="G86" i="59" s="1"/>
  <c r="AG60" i="59"/>
  <c r="F16" i="59"/>
  <c r="G16" i="59" s="1"/>
  <c r="AB126" i="45"/>
  <c r="F79" i="38"/>
  <c r="G79" i="38" s="1"/>
  <c r="AX79" i="38"/>
  <c r="F127" i="39"/>
  <c r="G127" i="39" s="1"/>
  <c r="W127" i="39" s="1"/>
  <c r="AX127" i="39"/>
  <c r="AH55" i="39"/>
  <c r="AX55" i="39"/>
  <c r="F47" i="39"/>
  <c r="G47" i="39" s="1"/>
  <c r="AX47" i="39"/>
  <c r="AH31" i="39"/>
  <c r="AX31" i="39"/>
  <c r="AG7" i="39"/>
  <c r="AX7" i="39"/>
  <c r="F103" i="40"/>
  <c r="G103" i="40" s="1"/>
  <c r="AX103" i="40"/>
  <c r="F95" i="40"/>
  <c r="G95" i="40" s="1"/>
  <c r="AX95" i="40"/>
  <c r="F81" i="40"/>
  <c r="G81" i="40" s="1"/>
  <c r="Q81" i="40" s="1"/>
  <c r="BA81" i="40" s="1"/>
  <c r="AX81" i="40"/>
  <c r="F121" i="42"/>
  <c r="G121" i="42" s="1"/>
  <c r="AX121" i="42"/>
  <c r="F114" i="42"/>
  <c r="G114" i="42" s="1"/>
  <c r="AX114" i="42"/>
  <c r="F99" i="42"/>
  <c r="G99" i="42" s="1"/>
  <c r="AX99" i="42"/>
  <c r="F78" i="42"/>
  <c r="G78" i="42" s="1"/>
  <c r="AX78" i="42"/>
  <c r="F103" i="43"/>
  <c r="G103" i="43" s="1"/>
  <c r="AE103" i="43" s="1" a="1"/>
  <c r="AE103" i="43" s="1"/>
  <c r="AD103" i="43" s="1"/>
  <c r="AC103" i="43" s="1"/>
  <c r="AX103" i="43"/>
  <c r="F81" i="43"/>
  <c r="G81" i="43" s="1"/>
  <c r="F74" i="43"/>
  <c r="G74" i="43" s="1"/>
  <c r="AX74" i="43"/>
  <c r="AG66" i="43"/>
  <c r="AX66" i="43"/>
  <c r="BB66" i="43" s="1"/>
  <c r="AH38" i="43"/>
  <c r="AX38" i="43"/>
  <c r="AH31" i="43"/>
  <c r="AX31" i="43"/>
  <c r="BB31" i="43" s="1"/>
  <c r="F111" i="44"/>
  <c r="G111" i="44" s="1"/>
  <c r="Z111" i="44" s="1"/>
  <c r="AZ111" i="44" s="1"/>
  <c r="AX111" i="44"/>
  <c r="F57" i="44"/>
  <c r="G57" i="44" s="1"/>
  <c r="S57" i="44" s="1"/>
  <c r="AX57" i="44"/>
  <c r="AH35" i="44"/>
  <c r="AX35" i="44"/>
  <c r="AB14" i="40"/>
  <c r="S18" i="42"/>
  <c r="F93" i="45"/>
  <c r="G93" i="45" s="1"/>
  <c r="F86" i="45"/>
  <c r="G86" i="45" s="1"/>
  <c r="AX86" i="45"/>
  <c r="F48" i="45"/>
  <c r="G48" i="45" s="1"/>
  <c r="AX48" i="45"/>
  <c r="F17" i="45"/>
  <c r="G17" i="45" s="1"/>
  <c r="AX17" i="45"/>
  <c r="F10" i="45"/>
  <c r="G10" i="45" s="1"/>
  <c r="Z10" i="45" s="1"/>
  <c r="AZ10" i="45" s="1"/>
  <c r="AX10" i="45"/>
  <c r="F115" i="46"/>
  <c r="AX115" i="46"/>
  <c r="F107" i="46"/>
  <c r="G107" i="46" s="1"/>
  <c r="AE107" i="46" s="1" a="1"/>
  <c r="AE107" i="46" s="1"/>
  <c r="AD107" i="46" s="1"/>
  <c r="AX107" i="46"/>
  <c r="F99" i="46"/>
  <c r="G99" i="46" s="1"/>
  <c r="AX99" i="46"/>
  <c r="F75" i="46"/>
  <c r="AX75" i="46"/>
  <c r="F67" i="46"/>
  <c r="AX67" i="46"/>
  <c r="A51" i="46"/>
  <c r="AX51" i="46"/>
  <c r="F6" i="47"/>
  <c r="G6" i="47" s="1"/>
  <c r="AB6" i="47" s="1"/>
  <c r="F108" i="47"/>
  <c r="G108" i="47" s="1"/>
  <c r="AX108" i="47"/>
  <c r="A77" i="47"/>
  <c r="AX77" i="47"/>
  <c r="F69" i="47"/>
  <c r="G69" i="47" s="1"/>
  <c r="R69" i="47" s="1"/>
  <c r="AX69" i="47"/>
  <c r="AG62" i="47"/>
  <c r="AX62" i="47"/>
  <c r="BB62" i="47" s="1"/>
  <c r="F40" i="47"/>
  <c r="G40" i="47" s="1"/>
  <c r="AX40" i="47"/>
  <c r="F32" i="47"/>
  <c r="G32" i="47" s="1"/>
  <c r="AU32" i="47" s="1"/>
  <c r="AX32" i="47"/>
  <c r="F8" i="47"/>
  <c r="G8" i="47" s="1"/>
  <c r="S8" i="47" s="1"/>
  <c r="AX8" i="47"/>
  <c r="AH21" i="48"/>
  <c r="F50" i="48"/>
  <c r="G50" i="48" s="1"/>
  <c r="AH53" i="48"/>
  <c r="AH19" i="49"/>
  <c r="AH25" i="49"/>
  <c r="F35" i="49"/>
  <c r="G35" i="49" s="1"/>
  <c r="AE35" i="49" s="1" a="1"/>
  <c r="AE35" i="49" s="1"/>
  <c r="AD35" i="49" s="1"/>
  <c r="AC35" i="49" s="1"/>
  <c r="F41" i="49"/>
  <c r="G41" i="49" s="1"/>
  <c r="F46" i="49"/>
  <c r="G46" i="49" s="1"/>
  <c r="L68" i="49"/>
  <c r="F112" i="49"/>
  <c r="G112" i="49" s="1"/>
  <c r="U116" i="49"/>
  <c r="AH3" i="50"/>
  <c r="AH21" i="50"/>
  <c r="AH27" i="50"/>
  <c r="F30" i="50"/>
  <c r="G30" i="50" s="1"/>
  <c r="AH40" i="50"/>
  <c r="F44" i="50"/>
  <c r="G44" i="50" s="1"/>
  <c r="W45" i="50"/>
  <c r="F51" i="50"/>
  <c r="G51" i="50" s="1"/>
  <c r="F54" i="50"/>
  <c r="G54" i="50" s="1"/>
  <c r="AB54" i="50" s="1"/>
  <c r="N69" i="50"/>
  <c r="M88" i="50"/>
  <c r="F93" i="50"/>
  <c r="G93" i="50" s="1"/>
  <c r="F108" i="50"/>
  <c r="G108" i="50" s="1"/>
  <c r="F112" i="50"/>
  <c r="G112" i="50" s="1"/>
  <c r="F89" i="50"/>
  <c r="G89" i="50" s="1"/>
  <c r="AH59" i="50"/>
  <c r="F6" i="51"/>
  <c r="G6" i="51" s="1"/>
  <c r="F34" i="51"/>
  <c r="G34" i="51" s="1"/>
  <c r="Z39" i="51"/>
  <c r="AZ39" i="51" s="1"/>
  <c r="L43" i="51"/>
  <c r="F69" i="51"/>
  <c r="G69" i="51" s="1"/>
  <c r="AA69" i="51" s="1"/>
  <c r="F88" i="51"/>
  <c r="G88" i="51" s="1"/>
  <c r="Y88" i="51" s="1"/>
  <c r="L100" i="51"/>
  <c r="F116" i="51"/>
  <c r="G116" i="51" s="1"/>
  <c r="F105" i="51"/>
  <c r="G105" i="51" s="1"/>
  <c r="L28" i="52"/>
  <c r="F66" i="52"/>
  <c r="G66" i="52" s="1"/>
  <c r="F111" i="52"/>
  <c r="G111" i="52" s="1"/>
  <c r="F119" i="52"/>
  <c r="G119" i="52" s="1"/>
  <c r="F98" i="52"/>
  <c r="G98" i="52" s="1"/>
  <c r="F10" i="52"/>
  <c r="G10" i="52" s="1"/>
  <c r="AH12" i="53"/>
  <c r="L51" i="53"/>
  <c r="F72" i="53"/>
  <c r="G72" i="53" s="1"/>
  <c r="F85" i="53"/>
  <c r="G85" i="53" s="1"/>
  <c r="F112" i="53"/>
  <c r="G112" i="53" s="1"/>
  <c r="F117" i="53"/>
  <c r="G117" i="53" s="1"/>
  <c r="AG58" i="53"/>
  <c r="M14" i="54"/>
  <c r="AG14" i="54" s="1"/>
  <c r="F27" i="54"/>
  <c r="G27" i="54" s="1"/>
  <c r="AH30" i="54"/>
  <c r="AH31" i="54"/>
  <c r="F44" i="54"/>
  <c r="G44" i="54" s="1"/>
  <c r="AH52" i="54"/>
  <c r="F100" i="54"/>
  <c r="G100" i="54" s="1"/>
  <c r="F105" i="54"/>
  <c r="G105" i="54" s="1"/>
  <c r="S105" i="54" s="1"/>
  <c r="F113" i="54"/>
  <c r="G113" i="54" s="1"/>
  <c r="Q113" i="54" s="1"/>
  <c r="BA113" i="54" s="1"/>
  <c r="F118" i="54"/>
  <c r="G118" i="54" s="1"/>
  <c r="F40" i="54"/>
  <c r="G40" i="54" s="1"/>
  <c r="AH2" i="55"/>
  <c r="F6" i="55"/>
  <c r="G6" i="55" s="1"/>
  <c r="AE6" i="55" s="1" a="1"/>
  <c r="AE6" i="55" s="1"/>
  <c r="AD6" i="55" s="1"/>
  <c r="AC6" i="55" s="1"/>
  <c r="N13" i="55"/>
  <c r="AH19" i="55"/>
  <c r="AH32" i="55"/>
  <c r="L46" i="55"/>
  <c r="F49" i="55"/>
  <c r="G49" i="55" s="1"/>
  <c r="F53" i="55"/>
  <c r="G53" i="55" s="1"/>
  <c r="L72" i="55"/>
  <c r="F89" i="55"/>
  <c r="G89" i="55" s="1"/>
  <c r="M90" i="55"/>
  <c r="F95" i="55"/>
  <c r="G95" i="55" s="1"/>
  <c r="L117" i="55"/>
  <c r="AG65" i="55"/>
  <c r="F8" i="56"/>
  <c r="G8" i="56" s="1"/>
  <c r="F9" i="56"/>
  <c r="G9" i="56" s="1"/>
  <c r="AH11" i="56"/>
  <c r="M14" i="56"/>
  <c r="F16" i="56"/>
  <c r="G16" i="56" s="1"/>
  <c r="N30" i="56"/>
  <c r="F77" i="56"/>
  <c r="G77" i="56" s="1"/>
  <c r="U77" i="56" s="1"/>
  <c r="L92" i="56"/>
  <c r="F95" i="56"/>
  <c r="G95" i="56" s="1"/>
  <c r="L100" i="56"/>
  <c r="F111" i="56"/>
  <c r="G111" i="56" s="1"/>
  <c r="N114" i="56"/>
  <c r="F114" i="56"/>
  <c r="G114" i="56" s="1"/>
  <c r="F10" i="56"/>
  <c r="G10" i="56" s="1"/>
  <c r="AH7" i="57"/>
  <c r="AH8" i="57"/>
  <c r="AH19" i="57"/>
  <c r="AH22" i="57"/>
  <c r="AH24" i="57"/>
  <c r="L27" i="57"/>
  <c r="BD30" i="57" s="1" a="1"/>
  <c r="BD30" i="57" s="1"/>
  <c r="AH35" i="57"/>
  <c r="AH48" i="57"/>
  <c r="AH59" i="57"/>
  <c r="F62" i="57"/>
  <c r="G62" i="57" s="1"/>
  <c r="F66" i="57"/>
  <c r="G66" i="57" s="1"/>
  <c r="U66" i="57" s="1"/>
  <c r="F69" i="57"/>
  <c r="G69" i="57" s="1"/>
  <c r="F128" i="57"/>
  <c r="G128" i="57" s="1"/>
  <c r="F74" i="57"/>
  <c r="G74" i="57" s="1"/>
  <c r="F25" i="57"/>
  <c r="G25" i="57" s="1"/>
  <c r="AH18" i="57"/>
  <c r="AH37" i="58"/>
  <c r="AH59" i="58"/>
  <c r="AG68" i="58"/>
  <c r="M70" i="58"/>
  <c r="F75" i="58"/>
  <c r="G75" i="58" s="1"/>
  <c r="M89" i="58"/>
  <c r="F97" i="58"/>
  <c r="G97" i="58" s="1"/>
  <c r="AE97" i="58" s="1" a="1"/>
  <c r="AE97" i="58" s="1"/>
  <c r="AD97" i="58" s="1"/>
  <c r="AC97" i="58" s="1"/>
  <c r="N106" i="58"/>
  <c r="M110" i="58"/>
  <c r="F118" i="58"/>
  <c r="G118" i="58" s="1"/>
  <c r="F123" i="58"/>
  <c r="G123" i="58" s="1"/>
  <c r="F99" i="59"/>
  <c r="G99" i="59" s="1"/>
  <c r="AG73" i="59"/>
  <c r="AG64" i="59"/>
  <c r="W52" i="59"/>
  <c r="F104" i="39"/>
  <c r="G104" i="39" s="1"/>
  <c r="W104" i="39" s="1"/>
  <c r="AX104" i="39"/>
  <c r="F118" i="40"/>
  <c r="G118" i="40" s="1"/>
  <c r="U118" i="40" s="1"/>
  <c r="AX118" i="40"/>
  <c r="F102" i="40"/>
  <c r="G102" i="40" s="1"/>
  <c r="P102" i="40" s="1"/>
  <c r="AX102" i="40"/>
  <c r="F73" i="40"/>
  <c r="G73" i="40" s="1"/>
  <c r="AX73" i="40"/>
  <c r="F122" i="41"/>
  <c r="G122" i="41" s="1"/>
  <c r="AX122" i="41"/>
  <c r="F114" i="41"/>
  <c r="G114" i="41" s="1"/>
  <c r="AX114" i="41"/>
  <c r="F99" i="41"/>
  <c r="G99" i="41" s="1"/>
  <c r="F93" i="41"/>
  <c r="G93" i="41" s="1"/>
  <c r="AX93" i="41"/>
  <c r="F69" i="41"/>
  <c r="G69" i="41" s="1"/>
  <c r="AH14" i="41"/>
  <c r="AX14" i="41"/>
  <c r="F113" i="42"/>
  <c r="G113" i="42" s="1"/>
  <c r="F85" i="42"/>
  <c r="G85" i="42" s="1"/>
  <c r="AX85" i="42"/>
  <c r="F95" i="43"/>
  <c r="G95" i="43" s="1"/>
  <c r="AX95" i="43"/>
  <c r="AG65" i="43"/>
  <c r="AX65" i="43"/>
  <c r="BB65" i="43" s="1"/>
  <c r="AG59" i="43"/>
  <c r="AH37" i="43"/>
  <c r="AH30" i="43"/>
  <c r="AX30" i="43"/>
  <c r="F22" i="43"/>
  <c r="G22" i="43" s="1"/>
  <c r="AX22" i="43"/>
  <c r="F14" i="43"/>
  <c r="G14" i="43" s="1"/>
  <c r="AX14" i="43"/>
  <c r="F6" i="43"/>
  <c r="G6" i="43" s="1"/>
  <c r="AX6" i="43"/>
  <c r="F102" i="44"/>
  <c r="G102" i="44" s="1"/>
  <c r="S102" i="44" s="1"/>
  <c r="AX102" i="44"/>
  <c r="F79" i="44"/>
  <c r="G79" i="44" s="1"/>
  <c r="AE79" i="44" s="1" a="1"/>
  <c r="AE79" i="44" s="1"/>
  <c r="AD79" i="44" s="1"/>
  <c r="AC79" i="44" s="1"/>
  <c r="AX79" i="44"/>
  <c r="F71" i="44"/>
  <c r="G71" i="44" s="1"/>
  <c r="AX71" i="44"/>
  <c r="F122" i="45"/>
  <c r="G122" i="45" s="1"/>
  <c r="F85" i="45"/>
  <c r="G85" i="45" s="1"/>
  <c r="AS85" i="45" s="1"/>
  <c r="AF85" i="45" s="1"/>
  <c r="AH9" i="45"/>
  <c r="AX9" i="45"/>
  <c r="F114" i="46"/>
  <c r="AX114" i="46"/>
  <c r="F106" i="46"/>
  <c r="G106" i="46" s="1"/>
  <c r="AE106" i="46" s="1" a="1"/>
  <c r="AE106" i="46" s="1"/>
  <c r="AD106" i="46" s="1"/>
  <c r="AX106" i="46"/>
  <c r="AG66" i="46"/>
  <c r="AX66" i="46"/>
  <c r="F18" i="46"/>
  <c r="AX18" i="46"/>
  <c r="AX10" i="46"/>
  <c r="N64" i="47"/>
  <c r="F123" i="47"/>
  <c r="G123" i="47" s="1"/>
  <c r="AX123" i="47"/>
  <c r="F76" i="47"/>
  <c r="G76" i="47" s="1"/>
  <c r="AX76" i="47"/>
  <c r="F68" i="47"/>
  <c r="G68" i="47" s="1"/>
  <c r="AX68" i="47"/>
  <c r="AG61" i="47"/>
  <c r="AX61" i="47"/>
  <c r="F39" i="47"/>
  <c r="G39" i="47" s="1"/>
  <c r="AX39" i="47"/>
  <c r="F31" i="47"/>
  <c r="G31" i="47" s="1"/>
  <c r="AX31" i="47"/>
  <c r="F108" i="48"/>
  <c r="G108" i="48" s="1"/>
  <c r="Y108" i="48" s="1"/>
  <c r="F101" i="49"/>
  <c r="G101" i="49" s="1"/>
  <c r="F122" i="49"/>
  <c r="G122" i="49" s="1"/>
  <c r="AG69" i="49"/>
  <c r="AH16" i="50"/>
  <c r="M39" i="50"/>
  <c r="S67" i="50"/>
  <c r="F83" i="50"/>
  <c r="G83" i="50" s="1"/>
  <c r="F81" i="50"/>
  <c r="G81" i="50" s="1"/>
  <c r="F19" i="51"/>
  <c r="G19" i="51" s="1"/>
  <c r="M100" i="51"/>
  <c r="F125" i="51"/>
  <c r="G125" i="51" s="1"/>
  <c r="AB71" i="51"/>
  <c r="F73" i="51"/>
  <c r="G73" i="51" s="1"/>
  <c r="M28" i="52"/>
  <c r="AG28" i="52" s="1"/>
  <c r="L94" i="52"/>
  <c r="F118" i="52"/>
  <c r="G118" i="52" s="1"/>
  <c r="N51" i="53"/>
  <c r="N59" i="53"/>
  <c r="F84" i="53"/>
  <c r="G84" i="53" s="1"/>
  <c r="F97" i="53"/>
  <c r="G97" i="53" s="1"/>
  <c r="L100" i="54"/>
  <c r="F126" i="54"/>
  <c r="G126" i="54" s="1"/>
  <c r="AE126" i="54" s="1" a="1"/>
  <c r="AE126" i="54" s="1"/>
  <c r="AD126" i="54" s="1"/>
  <c r="AC126" i="54" s="1"/>
  <c r="U109" i="54"/>
  <c r="F32" i="54"/>
  <c r="G32" i="54" s="1"/>
  <c r="N46" i="55"/>
  <c r="F71" i="55"/>
  <c r="G71" i="55" s="1"/>
  <c r="N72" i="55"/>
  <c r="F128" i="55"/>
  <c r="G128" i="55" s="1"/>
  <c r="F106" i="55"/>
  <c r="G106" i="55" s="1"/>
  <c r="AG64" i="55"/>
  <c r="F127" i="56"/>
  <c r="G127" i="56" s="1"/>
  <c r="F106" i="56"/>
  <c r="G106" i="56" s="1"/>
  <c r="F104" i="57"/>
  <c r="G104" i="57" s="1"/>
  <c r="F129" i="57"/>
  <c r="G129" i="57" s="1"/>
  <c r="M53" i="58"/>
  <c r="N75" i="58"/>
  <c r="F115" i="58"/>
  <c r="G115" i="58" s="1"/>
  <c r="F106" i="58"/>
  <c r="G106" i="58" s="1"/>
  <c r="AE106" i="58" s="1" a="1"/>
  <c r="AE106" i="58" s="1"/>
  <c r="AD106" i="58" s="1"/>
  <c r="AC106" i="58" s="1"/>
  <c r="F125" i="40"/>
  <c r="G125" i="40" s="1"/>
  <c r="AX125" i="40"/>
  <c r="F72" i="40"/>
  <c r="G72" i="40" s="1"/>
  <c r="AX72" i="40"/>
  <c r="F119" i="42"/>
  <c r="G119" i="42" s="1"/>
  <c r="Z119" i="42" s="1"/>
  <c r="AZ119" i="42" s="1"/>
  <c r="AX119" i="42"/>
  <c r="F105" i="42"/>
  <c r="G105" i="42" s="1"/>
  <c r="AX105" i="42"/>
  <c r="F76" i="42"/>
  <c r="G76" i="42" s="1"/>
  <c r="AX76" i="42"/>
  <c r="F68" i="42"/>
  <c r="G68" i="42" s="1"/>
  <c r="AX68" i="42"/>
  <c r="F20" i="42"/>
  <c r="G20" i="42" s="1"/>
  <c r="V20" i="42" s="1"/>
  <c r="AY20" i="42" s="1"/>
  <c r="F125" i="43"/>
  <c r="G125" i="43" s="1"/>
  <c r="AX125" i="43"/>
  <c r="F109" i="43"/>
  <c r="G109" i="43" s="1"/>
  <c r="AX109" i="43"/>
  <c r="F101" i="43"/>
  <c r="G101" i="43" s="1"/>
  <c r="P101" i="43" s="1"/>
  <c r="F87" i="43"/>
  <c r="G87" i="43" s="1"/>
  <c r="AX87" i="43"/>
  <c r="AG64" i="43"/>
  <c r="F52" i="43"/>
  <c r="G52" i="43" s="1"/>
  <c r="AX52" i="43"/>
  <c r="F86" i="44"/>
  <c r="G86" i="44" s="1"/>
  <c r="AX86" i="44"/>
  <c r="F114" i="45"/>
  <c r="G114" i="45" s="1"/>
  <c r="AX114" i="45"/>
  <c r="F106" i="45"/>
  <c r="G106" i="45" s="1"/>
  <c r="F99" i="45"/>
  <c r="G99" i="45" s="1"/>
  <c r="AE99" i="45" s="1" a="1"/>
  <c r="AE99" i="45" s="1"/>
  <c r="AD99" i="45" s="1"/>
  <c r="AC99" i="45" s="1"/>
  <c r="AX99" i="45"/>
  <c r="F92" i="45"/>
  <c r="G92" i="45" s="1"/>
  <c r="AX92" i="45"/>
  <c r="F77" i="45"/>
  <c r="G77" i="45" s="1"/>
  <c r="AX77" i="45"/>
  <c r="F69" i="45"/>
  <c r="G69" i="45" s="1"/>
  <c r="AX69" i="45"/>
  <c r="F46" i="45"/>
  <c r="G46" i="45" s="1"/>
  <c r="AX46" i="45"/>
  <c r="F121" i="46"/>
  <c r="AX121" i="46"/>
  <c r="F105" i="46"/>
  <c r="AX105" i="46"/>
  <c r="F97" i="46"/>
  <c r="AX97" i="46"/>
  <c r="F81" i="46"/>
  <c r="AX81" i="46"/>
  <c r="F73" i="46"/>
  <c r="AX73" i="46"/>
  <c r="F65" i="46"/>
  <c r="G65" i="46" s="1"/>
  <c r="AE65" i="46" s="1" a="1"/>
  <c r="AE65" i="46" s="1"/>
  <c r="AD65" i="46" s="1"/>
  <c r="AX65" i="46"/>
  <c r="F49" i="46"/>
  <c r="AX49" i="46"/>
  <c r="F41" i="46"/>
  <c r="AX41" i="46"/>
  <c r="F33" i="46"/>
  <c r="AX33" i="46"/>
  <c r="F25" i="46"/>
  <c r="G25" i="46" s="1"/>
  <c r="AX25" i="46"/>
  <c r="AX17" i="46"/>
  <c r="Y19" i="47"/>
  <c r="N44" i="47"/>
  <c r="V10" i="47"/>
  <c r="AY10" i="47" s="1"/>
  <c r="F98" i="47"/>
  <c r="G98" i="47" s="1"/>
  <c r="AX98" i="47"/>
  <c r="F90" i="47"/>
  <c r="G90" i="47" s="1"/>
  <c r="AX90" i="47"/>
  <c r="F53" i="47"/>
  <c r="G53" i="47" s="1"/>
  <c r="AX53" i="47"/>
  <c r="F22" i="47"/>
  <c r="G22" i="47" s="1"/>
  <c r="AX22" i="47"/>
  <c r="R116" i="48"/>
  <c r="N46" i="49"/>
  <c r="F61" i="49"/>
  <c r="G61" i="49" s="1"/>
  <c r="F77" i="49"/>
  <c r="G77" i="49" s="1"/>
  <c r="F117" i="49"/>
  <c r="G117" i="49" s="1"/>
  <c r="V124" i="49"/>
  <c r="AY124" i="49" s="1"/>
  <c r="F58" i="49"/>
  <c r="G58" i="49" s="1"/>
  <c r="F72" i="50"/>
  <c r="G72" i="50" s="1"/>
  <c r="F80" i="50"/>
  <c r="G80" i="50" s="1"/>
  <c r="F57" i="50"/>
  <c r="G57" i="50" s="1"/>
  <c r="W5" i="51"/>
  <c r="U55" i="51"/>
  <c r="F87" i="51"/>
  <c r="G87" i="51" s="1"/>
  <c r="AE87" i="51" s="1" a="1"/>
  <c r="AE87" i="51" s="1"/>
  <c r="AD87" i="51" s="1"/>
  <c r="AC87" i="51" s="1"/>
  <c r="AH49" i="51"/>
  <c r="L10" i="52"/>
  <c r="L15" i="52"/>
  <c r="N31" i="52"/>
  <c r="L118" i="52"/>
  <c r="F90" i="52"/>
  <c r="G90" i="52" s="1"/>
  <c r="AE90" i="52" s="1" a="1"/>
  <c r="AE90" i="52" s="1"/>
  <c r="AD90" i="52" s="1"/>
  <c r="AC90" i="52" s="1"/>
  <c r="N84" i="53"/>
  <c r="Y114" i="53"/>
  <c r="AH49" i="53"/>
  <c r="M78" i="54"/>
  <c r="N105" i="54"/>
  <c r="S15" i="55"/>
  <c r="F112" i="55"/>
  <c r="G112" i="55" s="1"/>
  <c r="F98" i="55"/>
  <c r="G98" i="55" s="1"/>
  <c r="AE98" i="55" s="1" a="1"/>
  <c r="AE98" i="55" s="1"/>
  <c r="AD98" i="55" s="1"/>
  <c r="AC98" i="55" s="1"/>
  <c r="AG60" i="55"/>
  <c r="L35" i="56"/>
  <c r="F98" i="56"/>
  <c r="G98" i="56" s="1"/>
  <c r="F51" i="59"/>
  <c r="G51" i="59" s="1"/>
  <c r="AE51" i="59" s="1" a="1"/>
  <c r="AE51" i="59" s="1"/>
  <c r="AD51" i="59" s="1"/>
  <c r="AC51" i="59" s="1"/>
  <c r="M59" i="59"/>
  <c r="F74" i="39"/>
  <c r="G74" i="39" s="1"/>
  <c r="W74" i="39" s="1"/>
  <c r="AX74" i="39"/>
  <c r="F68" i="39"/>
  <c r="G68" i="39" s="1"/>
  <c r="S68" i="39" s="1"/>
  <c r="AX68" i="39"/>
  <c r="F83" i="41"/>
  <c r="G83" i="41" s="1"/>
  <c r="AX83" i="41"/>
  <c r="F112" i="42"/>
  <c r="G112" i="42" s="1"/>
  <c r="AX112" i="42"/>
  <c r="F104" i="42"/>
  <c r="G104" i="42" s="1"/>
  <c r="AX104" i="42"/>
  <c r="F97" i="42"/>
  <c r="G97" i="42" s="1"/>
  <c r="AX97" i="42"/>
  <c r="F75" i="42"/>
  <c r="G75" i="42" s="1"/>
  <c r="S75" i="42" s="1"/>
  <c r="AX75" i="42"/>
  <c r="F108" i="43"/>
  <c r="G108" i="43" s="1"/>
  <c r="AX108" i="43"/>
  <c r="F71" i="43"/>
  <c r="G71" i="43" s="1"/>
  <c r="AX71" i="43"/>
  <c r="F20" i="43"/>
  <c r="G20" i="43" s="1"/>
  <c r="AX20" i="43"/>
  <c r="F124" i="44"/>
  <c r="G124" i="44" s="1"/>
  <c r="AX124" i="44"/>
  <c r="F100" i="44"/>
  <c r="G100" i="44" s="1"/>
  <c r="AX100" i="44"/>
  <c r="F77" i="44"/>
  <c r="G77" i="44" s="1"/>
  <c r="AX77" i="44"/>
  <c r="F69" i="44"/>
  <c r="G69" i="44" s="1"/>
  <c r="Q69" i="44" s="1"/>
  <c r="BA69" i="44" s="1"/>
  <c r="BB69" i="44" s="1"/>
  <c r="AX69" i="44"/>
  <c r="AH32" i="44"/>
  <c r="AX32" i="44"/>
  <c r="BB32" i="44" s="1"/>
  <c r="V70" i="44"/>
  <c r="AY70" i="44" s="1"/>
  <c r="F113" i="45"/>
  <c r="G113" i="45" s="1"/>
  <c r="AX113" i="45"/>
  <c r="F98" i="45"/>
  <c r="G98" i="45" s="1"/>
  <c r="AX98" i="45"/>
  <c r="AH52" i="45"/>
  <c r="AX52" i="45"/>
  <c r="BB52" i="45" s="1"/>
  <c r="F112" i="46"/>
  <c r="AX112" i="46"/>
  <c r="F8" i="46"/>
  <c r="AX8" i="46"/>
  <c r="AB83" i="47"/>
  <c r="F129" i="47"/>
  <c r="G129" i="47" s="1"/>
  <c r="AX129" i="47"/>
  <c r="F105" i="47"/>
  <c r="G105" i="47" s="1"/>
  <c r="P105" i="47" s="1"/>
  <c r="AX105" i="47"/>
  <c r="F97" i="47"/>
  <c r="G97" i="47" s="1"/>
  <c r="AX97" i="47"/>
  <c r="F81" i="47"/>
  <c r="G81" i="47" s="1"/>
  <c r="AX81" i="47"/>
  <c r="AG66" i="47"/>
  <c r="AX66" i="47"/>
  <c r="AG59" i="47"/>
  <c r="AX59" i="47"/>
  <c r="BB59" i="47" s="1"/>
  <c r="F45" i="47"/>
  <c r="G45" i="47" s="1"/>
  <c r="AX45" i="47"/>
  <c r="F21" i="47"/>
  <c r="G21" i="47" s="1"/>
  <c r="AX21" i="47"/>
  <c r="Q116" i="52"/>
  <c r="BA116" i="52" s="1"/>
  <c r="AA26" i="54"/>
  <c r="Q51" i="54"/>
  <c r="BA51" i="54" s="1"/>
  <c r="BB51" i="54" s="1"/>
  <c r="Y107" i="54"/>
  <c r="AG41" i="55"/>
  <c r="F58" i="57"/>
  <c r="G58" i="57" s="1"/>
  <c r="L114" i="58"/>
  <c r="Y62" i="58"/>
  <c r="Y47" i="58"/>
  <c r="F66" i="59"/>
  <c r="G66" i="59" s="1"/>
  <c r="AE66" i="59" s="1" a="1"/>
  <c r="AE66" i="59" s="1"/>
  <c r="AD66" i="59" s="1"/>
  <c r="AC66" i="59" s="1"/>
  <c r="F114" i="38"/>
  <c r="G114" i="38" s="1"/>
  <c r="Q114" i="38" s="1"/>
  <c r="BA114" i="38" s="1"/>
  <c r="AX114" i="38"/>
  <c r="F106" i="38"/>
  <c r="G106" i="38" s="1"/>
  <c r="AX106" i="38"/>
  <c r="F80" i="39"/>
  <c r="G80" i="39" s="1"/>
  <c r="AX80" i="39"/>
  <c r="F67" i="39"/>
  <c r="G67" i="39" s="1"/>
  <c r="AX67" i="39"/>
  <c r="F99" i="40"/>
  <c r="G99" i="40" s="1"/>
  <c r="AX99" i="40"/>
  <c r="F90" i="41"/>
  <c r="G90" i="41" s="1"/>
  <c r="AX90" i="41"/>
  <c r="F82" i="41"/>
  <c r="G82" i="41" s="1"/>
  <c r="AX82" i="41"/>
  <c r="AH26" i="42"/>
  <c r="AX26" i="42"/>
  <c r="AH19" i="42"/>
  <c r="AX19" i="42"/>
  <c r="F11" i="42"/>
  <c r="G11" i="42" s="1"/>
  <c r="AX11" i="42"/>
  <c r="AH3" i="42"/>
  <c r="AX3" i="42"/>
  <c r="F123" i="43"/>
  <c r="G123" i="43" s="1"/>
  <c r="AX123" i="43"/>
  <c r="F107" i="43"/>
  <c r="G107" i="43" s="1"/>
  <c r="Z107" i="43" s="1"/>
  <c r="AZ107" i="43" s="1"/>
  <c r="AX107" i="43"/>
  <c r="F78" i="43"/>
  <c r="G78" i="43" s="1"/>
  <c r="AX78" i="43"/>
  <c r="AG49" i="38"/>
  <c r="F127" i="46"/>
  <c r="AX127" i="46"/>
  <c r="F111" i="46"/>
  <c r="AX111" i="46"/>
  <c r="F103" i="46"/>
  <c r="AX103" i="46"/>
  <c r="F95" i="46"/>
  <c r="G95" i="46" s="1"/>
  <c r="AE95" i="46" s="1" a="1"/>
  <c r="AE95" i="46" s="1"/>
  <c r="AD95" i="46" s="1"/>
  <c r="AX95" i="46"/>
  <c r="F87" i="46"/>
  <c r="AX87" i="46"/>
  <c r="F79" i="46"/>
  <c r="AX79" i="46"/>
  <c r="F71" i="46"/>
  <c r="AX71" i="46"/>
  <c r="F63" i="46"/>
  <c r="G63" i="46" s="1"/>
  <c r="AE63" i="46" s="1" a="1"/>
  <c r="AE63" i="46" s="1"/>
  <c r="AD63" i="46" s="1"/>
  <c r="AX63" i="46"/>
  <c r="F55" i="46"/>
  <c r="G55" i="46" s="1"/>
  <c r="AX55" i="46"/>
  <c r="F15" i="46"/>
  <c r="AX15" i="46"/>
  <c r="F109" i="47"/>
  <c r="G109" i="47" s="1"/>
  <c r="F128" i="47"/>
  <c r="G128" i="47" s="1"/>
  <c r="AX128" i="47"/>
  <c r="F120" i="47"/>
  <c r="G120" i="47" s="1"/>
  <c r="AX120" i="47"/>
  <c r="F112" i="47"/>
  <c r="G112" i="47" s="1"/>
  <c r="AX112" i="47"/>
  <c r="F104" i="47"/>
  <c r="G104" i="47" s="1"/>
  <c r="AE104" i="47" s="1" a="1"/>
  <c r="AE104" i="47" s="1"/>
  <c r="AD104" i="47" s="1"/>
  <c r="AC104" i="47" s="1"/>
  <c r="AX104" i="47"/>
  <c r="F96" i="47"/>
  <c r="G96" i="47" s="1"/>
  <c r="AX96" i="47"/>
  <c r="F88" i="47"/>
  <c r="G88" i="47" s="1"/>
  <c r="AX88" i="47"/>
  <c r="F73" i="47"/>
  <c r="G73" i="47" s="1"/>
  <c r="AX73" i="47"/>
  <c r="AH4" i="47"/>
  <c r="AX4" i="47"/>
  <c r="F103" i="48"/>
  <c r="G103" i="48" s="1"/>
  <c r="P103" i="48" s="1"/>
  <c r="F119" i="48"/>
  <c r="G119" i="48" s="1"/>
  <c r="L48" i="49"/>
  <c r="L60" i="49"/>
  <c r="AH61" i="49"/>
  <c r="F97" i="49"/>
  <c r="G97" i="49" s="1"/>
  <c r="R97" i="49" s="1"/>
  <c r="AG61" i="49"/>
  <c r="W54" i="51"/>
  <c r="M10" i="52"/>
  <c r="AG10" i="52" s="1"/>
  <c r="U42" i="52"/>
  <c r="F102" i="54"/>
  <c r="G102" i="54" s="1"/>
  <c r="N20" i="55"/>
  <c r="N35" i="56"/>
  <c r="L19" i="57"/>
  <c r="M114" i="58"/>
  <c r="L59" i="59"/>
  <c r="F110" i="59"/>
  <c r="G110" i="59" s="1"/>
  <c r="F114" i="59"/>
  <c r="G114" i="59" s="1"/>
  <c r="F102" i="59"/>
  <c r="G102" i="59" s="1"/>
  <c r="AE102" i="59" s="1" a="1"/>
  <c r="AE102" i="59" s="1"/>
  <c r="AD102" i="59" s="1"/>
  <c r="AC102" i="59" s="1"/>
  <c r="F83" i="59"/>
  <c r="G83" i="59" s="1"/>
  <c r="AG66" i="59"/>
  <c r="F120" i="38"/>
  <c r="G120" i="38" s="1"/>
  <c r="AX120" i="38"/>
  <c r="F105" i="38"/>
  <c r="G105" i="38" s="1"/>
  <c r="AX105" i="38"/>
  <c r="F82" i="38"/>
  <c r="G82" i="38" s="1"/>
  <c r="AX82" i="38"/>
  <c r="F74" i="38"/>
  <c r="G74" i="38" s="1"/>
  <c r="Q74" i="38" s="1"/>
  <c r="BA74" i="38" s="1"/>
  <c r="AX74" i="38"/>
  <c r="F100" i="39"/>
  <c r="G100" i="39" s="1"/>
  <c r="AX100" i="39"/>
  <c r="F93" i="39"/>
  <c r="G93" i="39" s="1"/>
  <c r="AX93" i="39"/>
  <c r="F79" i="39"/>
  <c r="G79" i="39" s="1"/>
  <c r="AX79" i="39"/>
  <c r="F73" i="39"/>
  <c r="G73" i="39" s="1"/>
  <c r="AE73" i="39" s="1" a="1"/>
  <c r="AE73" i="39" s="1"/>
  <c r="AD73" i="39" s="1"/>
  <c r="AC73" i="39" s="1"/>
  <c r="AX73" i="39"/>
  <c r="F26" i="39"/>
  <c r="G26" i="39" s="1"/>
  <c r="AX26" i="39"/>
  <c r="F18" i="39"/>
  <c r="G18" i="39" s="1"/>
  <c r="AX18" i="39"/>
  <c r="F122" i="40"/>
  <c r="G122" i="40" s="1"/>
  <c r="AX122" i="40"/>
  <c r="F114" i="40"/>
  <c r="G114" i="40" s="1"/>
  <c r="AX114" i="40"/>
  <c r="F81" i="41"/>
  <c r="G81" i="41" s="1"/>
  <c r="Z81" i="41" s="1"/>
  <c r="AZ81" i="41" s="1"/>
  <c r="AX81" i="41"/>
  <c r="F42" i="41"/>
  <c r="G42" i="41" s="1"/>
  <c r="AX42" i="41"/>
  <c r="F81" i="42"/>
  <c r="G81" i="42" s="1"/>
  <c r="AX81" i="42"/>
  <c r="F114" i="43"/>
  <c r="G114" i="43" s="1"/>
  <c r="AX114" i="43"/>
  <c r="F106" i="43"/>
  <c r="G106" i="43" s="1"/>
  <c r="AX106" i="43"/>
  <c r="F77" i="43"/>
  <c r="G77" i="43" s="1"/>
  <c r="AX77" i="43"/>
  <c r="F122" i="44"/>
  <c r="G122" i="44" s="1"/>
  <c r="Q122" i="44" s="1"/>
  <c r="BA122" i="44" s="1"/>
  <c r="AX122" i="44"/>
  <c r="F114" i="44"/>
  <c r="G114" i="44" s="1"/>
  <c r="V114" i="44" s="1"/>
  <c r="AY114" i="44" s="1"/>
  <c r="AX114" i="44"/>
  <c r="F106" i="44"/>
  <c r="G106" i="44" s="1"/>
  <c r="AX106" i="44"/>
  <c r="F98" i="44"/>
  <c r="G98" i="44" s="1"/>
  <c r="Z98" i="44" s="1"/>
  <c r="AZ98" i="44" s="1"/>
  <c r="AX98" i="44"/>
  <c r="F83" i="44"/>
  <c r="G83" i="44" s="1"/>
  <c r="S83" i="44" s="1"/>
  <c r="AX83" i="44"/>
  <c r="F6" i="44"/>
  <c r="G6" i="44" s="1"/>
  <c r="AU6" i="44" s="1"/>
  <c r="AX6" i="44"/>
  <c r="F125" i="45"/>
  <c r="G125" i="45" s="1"/>
  <c r="F50" i="45"/>
  <c r="G50" i="45" s="1"/>
  <c r="U50" i="45" s="1"/>
  <c r="F102" i="46"/>
  <c r="G102" i="46" s="1"/>
  <c r="AX102" i="46"/>
  <c r="F94" i="46"/>
  <c r="G94" i="46" s="1"/>
  <c r="AE94" i="46" s="1" a="1"/>
  <c r="AE94" i="46" s="1"/>
  <c r="AD94" i="46" s="1"/>
  <c r="AX94" i="46"/>
  <c r="F86" i="46"/>
  <c r="AX86" i="46"/>
  <c r="AX46" i="46"/>
  <c r="F52" i="47"/>
  <c r="G52" i="47" s="1"/>
  <c r="F107" i="47"/>
  <c r="G107" i="47" s="1"/>
  <c r="S107" i="47" s="1"/>
  <c r="F87" i="47"/>
  <c r="G87" i="47" s="1"/>
  <c r="Z87" i="47" s="1"/>
  <c r="AZ87" i="47" s="1"/>
  <c r="AX87" i="47"/>
  <c r="F58" i="47"/>
  <c r="G58" i="47" s="1"/>
  <c r="AX58" i="47"/>
  <c r="F21" i="48"/>
  <c r="G21" i="48" s="1"/>
  <c r="Y21" i="48" s="1"/>
  <c r="F112" i="48"/>
  <c r="G112" i="48" s="1"/>
  <c r="V112" i="48" s="1"/>
  <c r="AY112" i="48" s="1"/>
  <c r="F49" i="48"/>
  <c r="G49" i="48" s="1"/>
  <c r="AE49" i="48" s="1" a="1"/>
  <c r="AE49" i="48" s="1"/>
  <c r="AD49" i="48" s="1"/>
  <c r="AC49" i="48" s="1"/>
  <c r="AH2" i="49"/>
  <c r="AH22" i="49"/>
  <c r="F25" i="49"/>
  <c r="G25" i="49" s="1"/>
  <c r="F38" i="49"/>
  <c r="G38" i="49" s="1"/>
  <c r="AH46" i="49"/>
  <c r="AH57" i="49"/>
  <c r="N60" i="49"/>
  <c r="F69" i="49"/>
  <c r="G69" i="49" s="1"/>
  <c r="F74" i="49"/>
  <c r="G74" i="49" s="1"/>
  <c r="F128" i="49"/>
  <c r="G128" i="49" s="1"/>
  <c r="F3" i="50"/>
  <c r="G3" i="50" s="1"/>
  <c r="AH17" i="50"/>
  <c r="F19" i="50"/>
  <c r="G19" i="50" s="1"/>
  <c r="F36" i="50"/>
  <c r="G36" i="50" s="1"/>
  <c r="F46" i="50"/>
  <c r="G46" i="50" s="1"/>
  <c r="AH53" i="50"/>
  <c r="F84" i="50"/>
  <c r="G84" i="50" s="1"/>
  <c r="F99" i="50"/>
  <c r="G99" i="50" s="1"/>
  <c r="N110" i="50"/>
  <c r="F113" i="50"/>
  <c r="G113" i="50" s="1"/>
  <c r="AE113" i="50" s="1" a="1"/>
  <c r="AE113" i="50" s="1"/>
  <c r="AD113" i="50" s="1"/>
  <c r="AC113" i="50" s="1"/>
  <c r="F33" i="50"/>
  <c r="G33" i="50" s="1"/>
  <c r="AG32" i="50"/>
  <c r="F13" i="51"/>
  <c r="G13" i="51" s="1"/>
  <c r="F18" i="51"/>
  <c r="G18" i="51" s="1"/>
  <c r="F40" i="51"/>
  <c r="G40" i="51" s="1"/>
  <c r="AE40" i="51" s="1" a="1"/>
  <c r="AE40" i="51" s="1"/>
  <c r="AD40" i="51" s="1"/>
  <c r="AC40" i="51" s="1"/>
  <c r="F86" i="51"/>
  <c r="G86" i="51" s="1"/>
  <c r="F89" i="51"/>
  <c r="G89" i="51" s="1"/>
  <c r="F94" i="51"/>
  <c r="G94" i="51" s="1"/>
  <c r="S94" i="51" s="1"/>
  <c r="F100" i="51"/>
  <c r="G100" i="51" s="1"/>
  <c r="F123" i="51"/>
  <c r="G123" i="51" s="1"/>
  <c r="P92" i="51"/>
  <c r="AH21" i="52"/>
  <c r="F29" i="52"/>
  <c r="G29" i="52" s="1"/>
  <c r="AE29" i="52" s="1" a="1"/>
  <c r="AE29" i="52" s="1"/>
  <c r="AD29" i="52" s="1"/>
  <c r="AC29" i="52" s="1"/>
  <c r="L40" i="52"/>
  <c r="F44" i="52"/>
  <c r="G44" i="52" s="1"/>
  <c r="AH55" i="52"/>
  <c r="N61" i="52"/>
  <c r="F79" i="52"/>
  <c r="G79" i="52" s="1"/>
  <c r="AE79" i="52" s="1" a="1"/>
  <c r="AE79" i="52" s="1"/>
  <c r="AD79" i="52" s="1"/>
  <c r="AC79" i="52" s="1"/>
  <c r="F96" i="52"/>
  <c r="G96" i="52" s="1"/>
  <c r="F107" i="52"/>
  <c r="G107" i="52" s="1"/>
  <c r="AE107" i="52" s="1" a="1"/>
  <c r="AE107" i="52" s="1"/>
  <c r="AD107" i="52" s="1"/>
  <c r="AC107" i="52" s="1"/>
  <c r="AH34" i="52"/>
  <c r="Z4" i="53"/>
  <c r="AZ4" i="53" s="1"/>
  <c r="BB4" i="53" s="1"/>
  <c r="F12" i="53"/>
  <c r="G12" i="53" s="1"/>
  <c r="Q32" i="53"/>
  <c r="BA32" i="53" s="1"/>
  <c r="BB32" i="53" s="1"/>
  <c r="F52" i="53"/>
  <c r="G52" i="53" s="1"/>
  <c r="Z83" i="53"/>
  <c r="AZ83" i="53" s="1"/>
  <c r="BB83" i="53" s="1"/>
  <c r="F104" i="53"/>
  <c r="G104" i="53" s="1"/>
  <c r="F118" i="53"/>
  <c r="G118" i="53" s="1"/>
  <c r="Y118" i="53" s="1"/>
  <c r="F15" i="54"/>
  <c r="G15" i="54" s="1"/>
  <c r="F37" i="54"/>
  <c r="G37" i="54" s="1"/>
  <c r="AH40" i="54"/>
  <c r="F46" i="54"/>
  <c r="G46" i="54" s="1"/>
  <c r="F110" i="54"/>
  <c r="G110" i="54" s="1"/>
  <c r="AE110" i="54" s="1" a="1"/>
  <c r="AE110" i="54" s="1"/>
  <c r="AD110" i="54" s="1"/>
  <c r="AC110" i="54" s="1"/>
  <c r="F114" i="54"/>
  <c r="G114" i="54" s="1"/>
  <c r="F121" i="54"/>
  <c r="G121" i="54" s="1"/>
  <c r="AH5" i="55"/>
  <c r="F13" i="55"/>
  <c r="G13" i="55" s="1"/>
  <c r="F14" i="55"/>
  <c r="G14" i="55" s="1"/>
  <c r="F19" i="55"/>
  <c r="G19" i="55" s="1"/>
  <c r="AE19" i="55" s="1" a="1"/>
  <c r="AE19" i="55" s="1"/>
  <c r="AD19" i="55" s="1"/>
  <c r="AC19" i="55" s="1"/>
  <c r="AH22" i="55"/>
  <c r="F32" i="55"/>
  <c r="G32" i="55" s="1"/>
  <c r="F46" i="55"/>
  <c r="G46" i="55" s="1"/>
  <c r="AH53" i="55"/>
  <c r="F63" i="55"/>
  <c r="G63" i="55" s="1"/>
  <c r="M64" i="55"/>
  <c r="F72" i="55"/>
  <c r="G72" i="55" s="1"/>
  <c r="F87" i="55"/>
  <c r="G87" i="55" s="1"/>
  <c r="AA87" i="55" s="1"/>
  <c r="F90" i="55"/>
  <c r="G90" i="55" s="1"/>
  <c r="F99" i="55"/>
  <c r="G99" i="55" s="1"/>
  <c r="F109" i="55"/>
  <c r="G109" i="55" s="1"/>
  <c r="F111" i="55"/>
  <c r="G111" i="55" s="1"/>
  <c r="F125" i="55"/>
  <c r="G125" i="55" s="1"/>
  <c r="F58" i="55"/>
  <c r="G58" i="55" s="1"/>
  <c r="AG68" i="55"/>
  <c r="AH5" i="56"/>
  <c r="AH7" i="56"/>
  <c r="AH13" i="56"/>
  <c r="F19" i="56"/>
  <c r="G19" i="56" s="1"/>
  <c r="Z20" i="56"/>
  <c r="AZ20" i="56" s="1"/>
  <c r="AH40" i="56"/>
  <c r="AH52" i="56"/>
  <c r="L59" i="56"/>
  <c r="F63" i="56"/>
  <c r="G63" i="56" s="1"/>
  <c r="F84" i="56"/>
  <c r="G84" i="56" s="1"/>
  <c r="F92" i="56"/>
  <c r="G92" i="56" s="1"/>
  <c r="AE92" i="56" s="1" a="1"/>
  <c r="AE92" i="56" s="1"/>
  <c r="AD92" i="56" s="1"/>
  <c r="AC92" i="56" s="1"/>
  <c r="F115" i="56"/>
  <c r="G115" i="56" s="1"/>
  <c r="F126" i="56"/>
  <c r="G126" i="56" s="1"/>
  <c r="F34" i="56"/>
  <c r="G34" i="56" s="1"/>
  <c r="AH13" i="57"/>
  <c r="F27" i="57"/>
  <c r="G27" i="57" s="1"/>
  <c r="AH37" i="57"/>
  <c r="AH51" i="57"/>
  <c r="F56" i="57"/>
  <c r="G56" i="57" s="1"/>
  <c r="AE56" i="57" s="1" a="1"/>
  <c r="AE56" i="57" s="1"/>
  <c r="AD56" i="57" s="1"/>
  <c r="AC56" i="57" s="1"/>
  <c r="F59" i="57"/>
  <c r="G59" i="57" s="1"/>
  <c r="AB59" i="57" s="1"/>
  <c r="F107" i="57"/>
  <c r="G107" i="57" s="1"/>
  <c r="L110" i="57"/>
  <c r="F112" i="57"/>
  <c r="G112" i="57" s="1"/>
  <c r="F34" i="57"/>
  <c r="G34" i="57" s="1"/>
  <c r="AH3" i="58"/>
  <c r="AH23" i="58"/>
  <c r="AH65" i="58"/>
  <c r="F70" i="58"/>
  <c r="G70" i="58" s="1"/>
  <c r="F71" i="58"/>
  <c r="G71" i="58" s="1"/>
  <c r="F78" i="58"/>
  <c r="G78" i="58" s="1"/>
  <c r="F79" i="58"/>
  <c r="G79" i="58" s="1"/>
  <c r="AE79" i="58" s="1" a="1"/>
  <c r="AE79" i="58" s="1"/>
  <c r="AD79" i="58" s="1"/>
  <c r="AC79" i="58" s="1"/>
  <c r="F91" i="58"/>
  <c r="G91" i="58" s="1"/>
  <c r="F104" i="58"/>
  <c r="G104" i="58" s="1"/>
  <c r="F110" i="58"/>
  <c r="G110" i="58" s="1"/>
  <c r="F121" i="58"/>
  <c r="G121" i="58" s="1"/>
  <c r="F34" i="58"/>
  <c r="G34" i="58" s="1"/>
  <c r="AG70" i="59"/>
  <c r="AG61" i="59"/>
  <c r="F73" i="38"/>
  <c r="G73" i="38" s="1"/>
  <c r="AX73" i="38"/>
  <c r="F121" i="39"/>
  <c r="G121" i="39" s="1"/>
  <c r="S121" i="39" s="1"/>
  <c r="AX121" i="39"/>
  <c r="F106" i="39"/>
  <c r="G106" i="39" s="1"/>
  <c r="AX106" i="39"/>
  <c r="F113" i="40"/>
  <c r="G113" i="40" s="1"/>
  <c r="P113" i="40" s="1"/>
  <c r="AX113" i="40"/>
  <c r="F105" i="40"/>
  <c r="G105" i="40" s="1"/>
  <c r="AX105" i="40"/>
  <c r="F97" i="40"/>
  <c r="G97" i="40" s="1"/>
  <c r="AE97" i="40" s="1" a="1"/>
  <c r="AE97" i="40" s="1"/>
  <c r="AD97" i="40" s="1"/>
  <c r="AC97" i="40" s="1"/>
  <c r="AX97" i="40"/>
  <c r="F68" i="40"/>
  <c r="G68" i="40" s="1"/>
  <c r="AX68" i="40"/>
  <c r="F117" i="41"/>
  <c r="G117" i="41" s="1"/>
  <c r="AX117" i="41"/>
  <c r="F123" i="42"/>
  <c r="G123" i="42" s="1"/>
  <c r="AX123" i="42"/>
  <c r="F109" i="42"/>
  <c r="G109" i="42" s="1"/>
  <c r="AX109" i="42"/>
  <c r="F88" i="42"/>
  <c r="G88" i="42" s="1"/>
  <c r="AX88" i="42"/>
  <c r="F72" i="42"/>
  <c r="G72" i="42" s="1"/>
  <c r="AX72" i="42"/>
  <c r="F129" i="43"/>
  <c r="G129" i="43" s="1"/>
  <c r="W129" i="43" s="1"/>
  <c r="AX129" i="43"/>
  <c r="F121" i="43"/>
  <c r="G121" i="43" s="1"/>
  <c r="AX121" i="43"/>
  <c r="F105" i="43"/>
  <c r="G105" i="43" s="1"/>
  <c r="AX105" i="43"/>
  <c r="F98" i="43"/>
  <c r="G98" i="43" s="1"/>
  <c r="AX98" i="43"/>
  <c r="F76" i="43"/>
  <c r="G76" i="43" s="1"/>
  <c r="W76" i="43" s="1"/>
  <c r="AX76" i="43"/>
  <c r="F68" i="43"/>
  <c r="G68" i="43" s="1"/>
  <c r="AX68" i="43"/>
  <c r="AG62" i="43"/>
  <c r="AX62" i="43"/>
  <c r="F105" i="44"/>
  <c r="G105" i="44" s="1"/>
  <c r="R105" i="44" s="1"/>
  <c r="AX105" i="44"/>
  <c r="F82" i="44"/>
  <c r="G82" i="44" s="1"/>
  <c r="AX82" i="44"/>
  <c r="D21" i="44"/>
  <c r="AX21" i="44"/>
  <c r="AH13" i="44"/>
  <c r="AX13" i="44"/>
  <c r="F110" i="45"/>
  <c r="G110" i="45" s="1"/>
  <c r="AX110" i="45"/>
  <c r="F34" i="45"/>
  <c r="G34" i="45" s="1"/>
  <c r="AX34" i="45"/>
  <c r="F125" i="46"/>
  <c r="AX125" i="46"/>
  <c r="F117" i="46"/>
  <c r="AX117" i="46"/>
  <c r="F109" i="46"/>
  <c r="AX109" i="46"/>
  <c r="F101" i="46"/>
  <c r="G101" i="46" s="1"/>
  <c r="AX101" i="46"/>
  <c r="F93" i="46"/>
  <c r="G93" i="46" s="1"/>
  <c r="AX93" i="46"/>
  <c r="F53" i="46"/>
  <c r="AX53" i="46"/>
  <c r="AX45" i="46"/>
  <c r="AH13" i="47"/>
  <c r="R20" i="47"/>
  <c r="F41" i="47"/>
  <c r="G41" i="47" s="1"/>
  <c r="F126" i="47"/>
  <c r="G126" i="47" s="1"/>
  <c r="S126" i="47" s="1"/>
  <c r="AX126" i="47"/>
  <c r="F110" i="47"/>
  <c r="G110" i="47" s="1"/>
  <c r="AX110" i="47"/>
  <c r="F102" i="47"/>
  <c r="G102" i="47" s="1"/>
  <c r="AX102" i="47"/>
  <c r="F94" i="47"/>
  <c r="G94" i="47" s="1"/>
  <c r="S94" i="47" s="1"/>
  <c r="AX94" i="47"/>
  <c r="A42" i="47"/>
  <c r="AX42" i="47"/>
  <c r="F5" i="48"/>
  <c r="G5" i="48" s="1"/>
  <c r="W5" i="48" s="1"/>
  <c r="L21" i="48"/>
  <c r="F36" i="48"/>
  <c r="G36" i="48" s="1"/>
  <c r="V36" i="48" s="1"/>
  <c r="AY36" i="48" s="1"/>
  <c r="Y64" i="48"/>
  <c r="F22" i="49"/>
  <c r="G22" i="49" s="1"/>
  <c r="AE22" i="49" s="1" a="1"/>
  <c r="AE22" i="49" s="1"/>
  <c r="AD22" i="49" s="1"/>
  <c r="AC22" i="49" s="1"/>
  <c r="F30" i="49"/>
  <c r="G30" i="49" s="1"/>
  <c r="F57" i="49"/>
  <c r="G57" i="49" s="1"/>
  <c r="F113" i="49"/>
  <c r="G113" i="49" s="1"/>
  <c r="F123" i="49"/>
  <c r="G123" i="49" s="1"/>
  <c r="F32" i="50"/>
  <c r="G32" i="50" s="1"/>
  <c r="F42" i="50"/>
  <c r="G42" i="50" s="1"/>
  <c r="F101" i="50"/>
  <c r="G101" i="50" s="1"/>
  <c r="F109" i="50"/>
  <c r="G109" i="50" s="1"/>
  <c r="F119" i="50"/>
  <c r="G119" i="50" s="1"/>
  <c r="P119" i="50" s="1"/>
  <c r="F126" i="50"/>
  <c r="G126" i="50" s="1"/>
  <c r="AE126" i="50" s="1" a="1"/>
  <c r="AE126" i="50" s="1"/>
  <c r="AD126" i="50" s="1"/>
  <c r="AC126" i="50" s="1"/>
  <c r="AH64" i="50"/>
  <c r="AB51" i="51"/>
  <c r="N54" i="51"/>
  <c r="F110" i="51"/>
  <c r="G110" i="51" s="1"/>
  <c r="F113" i="51"/>
  <c r="G113" i="51" s="1"/>
  <c r="F17" i="51"/>
  <c r="G17" i="51" s="1"/>
  <c r="M40" i="52"/>
  <c r="S87" i="52"/>
  <c r="N92" i="52"/>
  <c r="F26" i="52"/>
  <c r="G26" i="52" s="1"/>
  <c r="F129" i="53"/>
  <c r="G129" i="53" s="1"/>
  <c r="F9" i="53"/>
  <c r="G9" i="53" s="1"/>
  <c r="F68" i="54"/>
  <c r="G68" i="54" s="1"/>
  <c r="V85" i="54"/>
  <c r="AY85" i="54" s="1"/>
  <c r="F72" i="54"/>
  <c r="G72" i="54" s="1"/>
  <c r="F57" i="55"/>
  <c r="G57" i="55" s="1"/>
  <c r="F120" i="55"/>
  <c r="G120" i="55" s="1"/>
  <c r="Y120" i="55" s="1"/>
  <c r="F124" i="55"/>
  <c r="G124" i="55" s="1"/>
  <c r="Y124" i="55" s="1"/>
  <c r="F34" i="55"/>
  <c r="G34" i="55" s="1"/>
  <c r="F71" i="56"/>
  <c r="G71" i="56" s="1"/>
  <c r="F86" i="56"/>
  <c r="G86" i="56" s="1"/>
  <c r="N92" i="56"/>
  <c r="F112" i="56"/>
  <c r="G112" i="56" s="1"/>
  <c r="F26" i="56"/>
  <c r="G26" i="56" s="1"/>
  <c r="AE26" i="56" s="1" a="1"/>
  <c r="AE26" i="56" s="1"/>
  <c r="AD26" i="56" s="1"/>
  <c r="AC26" i="56" s="1"/>
  <c r="P78" i="57"/>
  <c r="F95" i="57"/>
  <c r="G95" i="57" s="1"/>
  <c r="Y95" i="57" s="1"/>
  <c r="N110" i="57"/>
  <c r="F120" i="57"/>
  <c r="G120" i="57" s="1"/>
  <c r="F89" i="57"/>
  <c r="G89" i="57" s="1"/>
  <c r="M91" i="58"/>
  <c r="N98" i="58"/>
  <c r="N110" i="58"/>
  <c r="AA82" i="59"/>
  <c r="Q78" i="12"/>
  <c r="BA78" i="12" s="1"/>
  <c r="Y78" i="12"/>
  <c r="AS78" i="12"/>
  <c r="AF78" i="12" s="1"/>
  <c r="U78" i="12"/>
  <c r="S78" i="12"/>
  <c r="AB78" i="12"/>
  <c r="W78" i="12"/>
  <c r="R78" i="12"/>
  <c r="P78" i="12"/>
  <c r="V78" i="12"/>
  <c r="AY78" i="12" s="1"/>
  <c r="AA78" i="12"/>
  <c r="Z78" i="12"/>
  <c r="AZ78" i="12" s="1"/>
  <c r="Q39" i="12"/>
  <c r="BA39" i="12" s="1"/>
  <c r="BB39" i="12" s="1"/>
  <c r="AB39" i="12"/>
  <c r="AE39" i="12" a="1"/>
  <c r="AE39" i="12" s="1"/>
  <c r="AA39" i="12"/>
  <c r="Z39" i="12"/>
  <c r="AZ39" i="12" s="1"/>
  <c r="W39" i="12"/>
  <c r="V39" i="12"/>
  <c r="AY39" i="12" s="1"/>
  <c r="P39" i="12"/>
  <c r="Y39" i="12"/>
  <c r="AU39" i="12"/>
  <c r="R39" i="12"/>
  <c r="U39" i="12"/>
  <c r="S39" i="12"/>
  <c r="F100" i="12"/>
  <c r="G100" i="12" s="1"/>
  <c r="Y100" i="12" s="1"/>
  <c r="D77" i="12"/>
  <c r="A77" i="12"/>
  <c r="AH49" i="12"/>
  <c r="F49" i="12"/>
  <c r="G49" i="12" s="1"/>
  <c r="AE49" i="12" s="1" a="1"/>
  <c r="AE49" i="12" s="1"/>
  <c r="AD49" i="12" s="1"/>
  <c r="AC49" i="12" s="1"/>
  <c r="AZ18" i="12"/>
  <c r="AY18" i="12"/>
  <c r="Q71" i="12"/>
  <c r="BA71" i="12" s="1"/>
  <c r="P71" i="12"/>
  <c r="S71" i="12"/>
  <c r="L71" i="12"/>
  <c r="V71" i="12"/>
  <c r="AY71" i="12" s="1"/>
  <c r="R71" i="12"/>
  <c r="N71" i="12"/>
  <c r="N29" i="12"/>
  <c r="L29" i="12"/>
  <c r="N22" i="12"/>
  <c r="V22" i="12"/>
  <c r="AY22" i="12" s="1"/>
  <c r="M22" i="12"/>
  <c r="S102" i="12"/>
  <c r="A26" i="12"/>
  <c r="BC26" i="12" s="1"/>
  <c r="D26" i="12"/>
  <c r="F104" i="12"/>
  <c r="G104" i="12" s="1"/>
  <c r="U104" i="12" s="1"/>
  <c r="F76" i="12"/>
  <c r="G76" i="12" s="1"/>
  <c r="AE76" i="12" s="1" a="1"/>
  <c r="AE76" i="12" s="1"/>
  <c r="AD76" i="12" s="1"/>
  <c r="AC76" i="12" s="1"/>
  <c r="AH55" i="12"/>
  <c r="F55" i="12"/>
  <c r="G55" i="12" s="1"/>
  <c r="A55" i="12"/>
  <c r="N121" i="12"/>
  <c r="M121" i="12"/>
  <c r="L98" i="12"/>
  <c r="N98" i="12"/>
  <c r="Y77" i="12"/>
  <c r="N77" i="12"/>
  <c r="M77" i="12"/>
  <c r="Q51" i="12"/>
  <c r="BA51" i="12" s="1"/>
  <c r="BB51" i="12" s="1"/>
  <c r="M51" i="12"/>
  <c r="N51" i="12"/>
  <c r="V51" i="12"/>
  <c r="AY51" i="12" s="1"/>
  <c r="N36" i="12"/>
  <c r="M36" i="12"/>
  <c r="L36" i="12"/>
  <c r="L28" i="12"/>
  <c r="N28" i="12"/>
  <c r="M28" i="12"/>
  <c r="AG28" i="12" s="1"/>
  <c r="BA66" i="12"/>
  <c r="BB66" i="12" s="1"/>
  <c r="M8" i="12"/>
  <c r="D17" i="12"/>
  <c r="A17" i="12"/>
  <c r="R72" i="12"/>
  <c r="P21" i="12"/>
  <c r="AB21" i="12"/>
  <c r="A44" i="12"/>
  <c r="D44" i="12"/>
  <c r="Z68" i="12"/>
  <c r="AZ68" i="12" s="1"/>
  <c r="Q68" i="12"/>
  <c r="BA68" i="12" s="1"/>
  <c r="F61" i="12"/>
  <c r="G61" i="12" s="1"/>
  <c r="S61" i="12" s="1"/>
  <c r="AH61" i="12"/>
  <c r="M12" i="12"/>
  <c r="AG12" i="12" s="1"/>
  <c r="N12" i="12"/>
  <c r="M50" i="12"/>
  <c r="N50" i="12"/>
  <c r="L50" i="12"/>
  <c r="L42" i="12"/>
  <c r="M42" i="12"/>
  <c r="AG42" i="12" s="1"/>
  <c r="M35" i="12"/>
  <c r="N35" i="12"/>
  <c r="L35" i="12"/>
  <c r="W54" i="12"/>
  <c r="P54" i="12"/>
  <c r="S54" i="12"/>
  <c r="L119" i="12"/>
  <c r="M119" i="12"/>
  <c r="N119" i="12"/>
  <c r="N111" i="12"/>
  <c r="M111" i="12"/>
  <c r="M103" i="12"/>
  <c r="N103" i="12"/>
  <c r="L103" i="12"/>
  <c r="L83" i="12"/>
  <c r="M83" i="12"/>
  <c r="N83" i="12"/>
  <c r="L75" i="12"/>
  <c r="M75" i="12"/>
  <c r="N75" i="12"/>
  <c r="L61" i="12"/>
  <c r="M61" i="12"/>
  <c r="AG61" i="12" s="1"/>
  <c r="L41" i="12"/>
  <c r="M41" i="12"/>
  <c r="M34" i="12"/>
  <c r="N34" i="12"/>
  <c r="N19" i="12"/>
  <c r="M19" i="12"/>
  <c r="L19" i="12"/>
  <c r="M71" i="12"/>
  <c r="L22" i="12"/>
  <c r="AS122" i="12"/>
  <c r="AF122" i="12" s="1"/>
  <c r="AY122" i="12"/>
  <c r="F29" i="12"/>
  <c r="G29" i="12" s="1"/>
  <c r="AE29" i="12" s="1" a="1"/>
  <c r="AE29" i="12" s="1"/>
  <c r="AD29" i="12" s="1"/>
  <c r="AC29" i="12" s="1"/>
  <c r="AH29" i="12"/>
  <c r="M4" i="12"/>
  <c r="N4" i="12"/>
  <c r="L4" i="12"/>
  <c r="M102" i="12"/>
  <c r="L102" i="12"/>
  <c r="N54" i="12"/>
  <c r="L54" i="12"/>
  <c r="M33" i="12"/>
  <c r="AG33" i="12" s="1"/>
  <c r="N33" i="12"/>
  <c r="L8" i="12"/>
  <c r="P32" i="12"/>
  <c r="AB32" i="12"/>
  <c r="V32" i="12"/>
  <c r="AY32" i="12" s="1"/>
  <c r="AA32" i="12"/>
  <c r="W32" i="12"/>
  <c r="Y32" i="12"/>
  <c r="Z32" i="12"/>
  <c r="AZ32" i="12" s="1"/>
  <c r="A107" i="12"/>
  <c r="D107" i="12"/>
  <c r="F36" i="12"/>
  <c r="G36" i="12" s="1"/>
  <c r="W36" i="12" s="1"/>
  <c r="M117" i="12"/>
  <c r="V117" i="12"/>
  <c r="AY117" i="12" s="1"/>
  <c r="N117" i="12"/>
  <c r="M109" i="12"/>
  <c r="L109" i="12"/>
  <c r="L95" i="12"/>
  <c r="L88" i="12"/>
  <c r="N88" i="12"/>
  <c r="M66" i="12"/>
  <c r="L66" i="12"/>
  <c r="N66" i="12"/>
  <c r="M47" i="12"/>
  <c r="AG47" i="12" s="1"/>
  <c r="L47" i="12"/>
  <c r="N47" i="12"/>
  <c r="N32" i="12"/>
  <c r="M32" i="12"/>
  <c r="AG32" i="12" s="1"/>
  <c r="L114" i="12"/>
  <c r="W62" i="12"/>
  <c r="Y62" i="12"/>
  <c r="Q62" i="12"/>
  <c r="BA62" i="12" s="1"/>
  <c r="V62" i="12"/>
  <c r="AY62" i="12" s="1"/>
  <c r="R62" i="12"/>
  <c r="AU62" i="12"/>
  <c r="AA62" i="12"/>
  <c r="Y37" i="12"/>
  <c r="W37" i="12"/>
  <c r="Q37" i="12"/>
  <c r="BA37" i="12" s="1"/>
  <c r="V37" i="12"/>
  <c r="AY37" i="12" s="1"/>
  <c r="AU37" i="12"/>
  <c r="F12" i="12"/>
  <c r="G12" i="12" s="1"/>
  <c r="Q12" i="12" s="1"/>
  <c r="BA12" i="12" s="1"/>
  <c r="L116" i="12"/>
  <c r="N116" i="12"/>
  <c r="M116" i="12"/>
  <c r="L100" i="12"/>
  <c r="N100" i="12"/>
  <c r="M100" i="12"/>
  <c r="L46" i="12"/>
  <c r="BD43" i="12" s="1" a="1"/>
  <c r="BD43" i="12" s="1"/>
  <c r="M46" i="12"/>
  <c r="AG46" i="12" s="1"/>
  <c r="N114" i="12"/>
  <c r="AA105" i="12"/>
  <c r="Y105" i="12"/>
  <c r="W93" i="12"/>
  <c r="AB93" i="12"/>
  <c r="F70" i="12"/>
  <c r="G70" i="12" s="1"/>
  <c r="AB70" i="12" s="1"/>
  <c r="AH42" i="12"/>
  <c r="F42" i="12"/>
  <c r="G42" i="12" s="1"/>
  <c r="L9" i="12"/>
  <c r="N9" i="12"/>
  <c r="N107" i="12"/>
  <c r="M107" i="12"/>
  <c r="L107" i="12"/>
  <c r="AA79" i="12"/>
  <c r="L79" i="12"/>
  <c r="N79" i="12"/>
  <c r="M79" i="12"/>
  <c r="M58" i="12"/>
  <c r="AG58" i="12" s="1"/>
  <c r="L58" i="12"/>
  <c r="A51" i="12"/>
  <c r="Q22" i="12"/>
  <c r="BA22" i="12" s="1"/>
  <c r="BB22" i="12" s="1"/>
  <c r="A54" i="12"/>
  <c r="D57" i="12"/>
  <c r="F14" i="12"/>
  <c r="G14" i="12" s="1"/>
  <c r="AE14" i="12" s="1" a="1"/>
  <c r="AE14" i="12" s="1"/>
  <c r="AD14" i="12" s="1"/>
  <c r="AC14" i="12" s="1"/>
  <c r="A14" i="12"/>
  <c r="AH3" i="12"/>
  <c r="A111" i="12"/>
  <c r="A50" i="12"/>
  <c r="BC50" i="12" s="1"/>
  <c r="V101" i="28"/>
  <c r="AY101" i="28" s="1"/>
  <c r="R101" i="28"/>
  <c r="W101" i="28"/>
  <c r="P101" i="28"/>
  <c r="AB101" i="28"/>
  <c r="Z101" i="28"/>
  <c r="AZ101" i="28" s="1"/>
  <c r="Q101" i="28"/>
  <c r="BA101" i="28" s="1"/>
  <c r="U101" i="28"/>
  <c r="AA101" i="28"/>
  <c r="S101" i="28"/>
  <c r="Y101" i="28"/>
  <c r="Q89" i="28"/>
  <c r="BA89" i="28" s="1"/>
  <c r="AA98" i="28"/>
  <c r="W98" i="28"/>
  <c r="Z98" i="28"/>
  <c r="AZ98" i="28" s="1"/>
  <c r="U98" i="28"/>
  <c r="P98" i="28"/>
  <c r="V98" i="28"/>
  <c r="AY98" i="28" s="1"/>
  <c r="R98" i="28"/>
  <c r="AB98" i="28"/>
  <c r="Q98" i="28"/>
  <c r="BA98" i="28" s="1"/>
  <c r="S98" i="28"/>
  <c r="Y98" i="28"/>
  <c r="V49" i="28"/>
  <c r="AY49" i="28" s="1"/>
  <c r="Z103" i="28"/>
  <c r="AZ103" i="28" s="1"/>
  <c r="P103" i="28"/>
  <c r="R103" i="28"/>
  <c r="AU29" i="28"/>
  <c r="P29" i="28"/>
  <c r="AA29" i="28"/>
  <c r="U29" i="28"/>
  <c r="Y29" i="28"/>
  <c r="S29" i="28"/>
  <c r="W29" i="28"/>
  <c r="AE29" i="28" a="1"/>
  <c r="AE29" i="28" s="1"/>
  <c r="AB29" i="28"/>
  <c r="Z29" i="28"/>
  <c r="AZ29" i="28" s="1"/>
  <c r="V29" i="28"/>
  <c r="AY29" i="28" s="1"/>
  <c r="A38" i="28"/>
  <c r="D38" i="28"/>
  <c r="Y83" i="28"/>
  <c r="P83" i="28"/>
  <c r="Q83" i="28"/>
  <c r="BA83" i="28" s="1"/>
  <c r="AB83" i="28"/>
  <c r="S83" i="28"/>
  <c r="V83" i="28"/>
  <c r="AY83" i="28" s="1"/>
  <c r="R83" i="28"/>
  <c r="U83" i="28"/>
  <c r="Z83" i="28"/>
  <c r="AZ83" i="28" s="1"/>
  <c r="W83" i="28"/>
  <c r="F61" i="28"/>
  <c r="G61" i="28" s="1"/>
  <c r="AH61" i="28"/>
  <c r="Z114" i="28"/>
  <c r="AZ114" i="28" s="1"/>
  <c r="L114" i="28"/>
  <c r="BD118" i="28" s="1" a="1"/>
  <c r="BD118" i="28" s="1"/>
  <c r="N93" i="28"/>
  <c r="M93" i="28"/>
  <c r="L93" i="28"/>
  <c r="BD96" i="28" s="1" a="1"/>
  <c r="BD96" i="28" s="1"/>
  <c r="N79" i="28"/>
  <c r="S79" i="28"/>
  <c r="V79" i="28"/>
  <c r="AY79" i="28" s="1"/>
  <c r="Q79" i="28"/>
  <c r="BA79" i="28" s="1"/>
  <c r="BB79" i="28" s="1"/>
  <c r="M79" i="28"/>
  <c r="R79" i="28"/>
  <c r="L79" i="28"/>
  <c r="BD74" i="28" s="1" a="1"/>
  <c r="BD74" i="28" s="1"/>
  <c r="P79" i="28"/>
  <c r="R58" i="28"/>
  <c r="V58" i="28"/>
  <c r="AY58" i="28" s="1"/>
  <c r="P58" i="28"/>
  <c r="Q58" i="28"/>
  <c r="BA58" i="28" s="1"/>
  <c r="BB58" i="28" s="1"/>
  <c r="S58" i="28"/>
  <c r="D32" i="28"/>
  <c r="U26" i="28"/>
  <c r="Y22" i="28"/>
  <c r="W22" i="28"/>
  <c r="N58" i="28"/>
  <c r="V114" i="28"/>
  <c r="AY114" i="28" s="1"/>
  <c r="A103" i="28"/>
  <c r="D103" i="28"/>
  <c r="S123" i="28"/>
  <c r="W123" i="28"/>
  <c r="P123" i="28"/>
  <c r="V123" i="28"/>
  <c r="AY123" i="28" s="1"/>
  <c r="R123" i="28"/>
  <c r="AE123" i="28" a="1"/>
  <c r="AE123" i="28" s="1"/>
  <c r="Q123" i="28"/>
  <c r="BA123" i="28" s="1"/>
  <c r="BB123" i="28" s="1"/>
  <c r="Y125" i="28"/>
  <c r="W125" i="28"/>
  <c r="AE125" i="28" a="1"/>
  <c r="AE125" i="28" s="1"/>
  <c r="AB125" i="28"/>
  <c r="R125" i="28"/>
  <c r="U125" i="28"/>
  <c r="Q125" i="28"/>
  <c r="BA125" i="28" s="1"/>
  <c r="BB125" i="28" s="1"/>
  <c r="Z92" i="28"/>
  <c r="AZ92" i="28" s="1"/>
  <c r="V92" i="28"/>
  <c r="AY92" i="28" s="1"/>
  <c r="S92" i="28"/>
  <c r="P92" i="28"/>
  <c r="Y92" i="28"/>
  <c r="AA92" i="28"/>
  <c r="AB92" i="28"/>
  <c r="AE92" i="28" a="1"/>
  <c r="AE92" i="28" s="1"/>
  <c r="Q92" i="28"/>
  <c r="BA92" i="28" s="1"/>
  <c r="BB92" i="28" s="1"/>
  <c r="W92" i="28"/>
  <c r="V69" i="28"/>
  <c r="AY69" i="28" s="1"/>
  <c r="AB69" i="28"/>
  <c r="Z69" i="28"/>
  <c r="AZ69" i="28" s="1"/>
  <c r="U69" i="28"/>
  <c r="AA69" i="28"/>
  <c r="R69" i="28"/>
  <c r="Q69" i="28"/>
  <c r="BA69" i="28" s="1"/>
  <c r="U31" i="28"/>
  <c r="Z127" i="28"/>
  <c r="AZ127" i="28" s="1"/>
  <c r="AA127" i="28"/>
  <c r="Q127" i="28"/>
  <c r="BA127" i="28" s="1"/>
  <c r="BB127" i="28" s="1"/>
  <c r="AE127" i="28" a="1"/>
  <c r="AE127" i="28" s="1"/>
  <c r="AB127" i="28"/>
  <c r="U127" i="28"/>
  <c r="F68" i="28"/>
  <c r="G68" i="28" s="1"/>
  <c r="AB53" i="28"/>
  <c r="Z53" i="28"/>
  <c r="AZ53" i="28" s="1"/>
  <c r="V126" i="28"/>
  <c r="AY126" i="28" s="1"/>
  <c r="P126" i="28"/>
  <c r="N84" i="28"/>
  <c r="L84" i="28"/>
  <c r="BD84" i="28" s="1" a="1"/>
  <c r="BD84" i="28" s="1"/>
  <c r="M84" i="28"/>
  <c r="S26" i="28"/>
  <c r="Q22" i="28"/>
  <c r="BA22" i="28" s="1"/>
  <c r="AA22" i="28"/>
  <c r="M58" i="28"/>
  <c r="AB114" i="28"/>
  <c r="P111" i="28"/>
  <c r="F104" i="28"/>
  <c r="G104" i="28" s="1"/>
  <c r="D52" i="28"/>
  <c r="A52" i="28"/>
  <c r="A16" i="28"/>
  <c r="D16" i="28"/>
  <c r="AH9" i="28"/>
  <c r="L106" i="28"/>
  <c r="BD110" i="28" s="1" a="1"/>
  <c r="BD110" i="28" s="1"/>
  <c r="P106" i="28"/>
  <c r="Q106" i="28"/>
  <c r="BA106" i="28" s="1"/>
  <c r="BB106" i="28" s="1"/>
  <c r="R106" i="28"/>
  <c r="V106" i="28"/>
  <c r="AY106" i="28" s="1"/>
  <c r="M91" i="28"/>
  <c r="P91" i="28"/>
  <c r="Q91" i="28"/>
  <c r="BA91" i="28" s="1"/>
  <c r="BB91" i="28" s="1"/>
  <c r="S91" i="28"/>
  <c r="R91" i="28"/>
  <c r="L91" i="28"/>
  <c r="BD95" i="28" s="1" a="1"/>
  <c r="BD95" i="28" s="1"/>
  <c r="Z71" i="28"/>
  <c r="AZ71" i="28" s="1"/>
  <c r="L71" i="28"/>
  <c r="BD66" i="28" s="1" a="1"/>
  <c r="BD66" i="28" s="1"/>
  <c r="Y71" i="28"/>
  <c r="N71" i="28"/>
  <c r="V71" i="28"/>
  <c r="AY71" i="28" s="1"/>
  <c r="M71" i="28"/>
  <c r="AA71" i="28"/>
  <c r="W71" i="28"/>
  <c r="U71" i="28"/>
  <c r="M64" i="28"/>
  <c r="L64" i="28"/>
  <c r="BD61" i="28" s="1" a="1"/>
  <c r="BD61" i="28" s="1"/>
  <c r="N64" i="28"/>
  <c r="Y56" i="28"/>
  <c r="U56" i="28"/>
  <c r="M43" i="28"/>
  <c r="N43" i="28"/>
  <c r="L22" i="28"/>
  <c r="BD19" i="28" s="1" a="1"/>
  <c r="BD19" i="28" s="1"/>
  <c r="N22" i="28"/>
  <c r="M14" i="28"/>
  <c r="N14" i="28"/>
  <c r="AU26" i="28"/>
  <c r="Z26" i="28"/>
  <c r="AZ26" i="28" s="1"/>
  <c r="P22" i="28"/>
  <c r="M114" i="28"/>
  <c r="AA83" i="28"/>
  <c r="R92" i="28"/>
  <c r="Y78" i="28"/>
  <c r="A73" i="28"/>
  <c r="F44" i="28"/>
  <c r="G44" i="28" s="1"/>
  <c r="AB44" i="28" s="1"/>
  <c r="F36" i="28"/>
  <c r="G36" i="28" s="1"/>
  <c r="AH36" i="28"/>
  <c r="AG36" i="28"/>
  <c r="F15" i="28"/>
  <c r="G15" i="28" s="1"/>
  <c r="U15" i="28" s="1"/>
  <c r="AH15" i="28"/>
  <c r="M112" i="28"/>
  <c r="V112" i="28"/>
  <c r="AY112" i="28" s="1"/>
  <c r="S112" i="28"/>
  <c r="R112" i="28"/>
  <c r="P112" i="28"/>
  <c r="M105" i="28"/>
  <c r="L105" i="28"/>
  <c r="BD105" i="28" s="1" a="1"/>
  <c r="BD105" i="28" s="1"/>
  <c r="N105" i="28"/>
  <c r="W26" i="28"/>
  <c r="R26" i="28"/>
  <c r="S22" i="28"/>
  <c r="U114" i="28"/>
  <c r="D54" i="28"/>
  <c r="A54" i="28"/>
  <c r="W40" i="28"/>
  <c r="S40" i="28"/>
  <c r="AA66" i="28"/>
  <c r="Q66" i="28"/>
  <c r="BA66" i="28" s="1"/>
  <c r="S66" i="28"/>
  <c r="P66" i="28"/>
  <c r="U66" i="28"/>
  <c r="R66" i="28"/>
  <c r="Y66" i="28"/>
  <c r="D8" i="28"/>
  <c r="A8" i="28"/>
  <c r="M39" i="28"/>
  <c r="AG39" i="28" s="1"/>
  <c r="L39" i="28"/>
  <c r="BD34" i="28" s="1" a="1"/>
  <c r="BD34" i="28" s="1"/>
  <c r="N39" i="28"/>
  <c r="Z80" i="28"/>
  <c r="AZ80" i="28" s="1"/>
  <c r="W80" i="28"/>
  <c r="V80" i="28"/>
  <c r="AY80" i="28" s="1"/>
  <c r="AB80" i="28"/>
  <c r="U80" i="28"/>
  <c r="Y80" i="28"/>
  <c r="AE80" i="28" a="1"/>
  <c r="AE80" i="28" s="1"/>
  <c r="R80" i="28"/>
  <c r="AA80" i="28"/>
  <c r="S80" i="28"/>
  <c r="AA27" i="28"/>
  <c r="W27" i="28"/>
  <c r="Y27" i="28"/>
  <c r="S27" i="28"/>
  <c r="AE27" i="28" a="1"/>
  <c r="AE27" i="28" s="1"/>
  <c r="Z27" i="28"/>
  <c r="AZ27" i="28" s="1"/>
  <c r="AU27" i="28"/>
  <c r="U27" i="28"/>
  <c r="M47" i="28"/>
  <c r="Q47" i="28"/>
  <c r="BA47" i="28" s="1"/>
  <c r="S47" i="28"/>
  <c r="P47" i="28"/>
  <c r="L47" i="28"/>
  <c r="BD42" i="28" s="1" a="1"/>
  <c r="BD42" i="28" s="1"/>
  <c r="N34" i="28"/>
  <c r="M34" i="28"/>
  <c r="AG34" i="28" s="1"/>
  <c r="L34" i="28"/>
  <c r="BD38" i="28" s="1" a="1"/>
  <c r="BD38" i="28" s="1"/>
  <c r="Y26" i="28"/>
  <c r="AE26" i="28" a="1"/>
  <c r="AE26" i="28" s="1"/>
  <c r="AB22" i="28"/>
  <c r="Y114" i="28"/>
  <c r="V93" i="28"/>
  <c r="AY93" i="28" s="1"/>
  <c r="W52" i="28"/>
  <c r="U52" i="28"/>
  <c r="Q52" i="28"/>
  <c r="BA52" i="28" s="1"/>
  <c r="S52" i="28"/>
  <c r="AU52" i="28"/>
  <c r="Y52" i="28"/>
  <c r="V52" i="28"/>
  <c r="AY52" i="28" s="1"/>
  <c r="BB52" i="28" s="1"/>
  <c r="AA52" i="28"/>
  <c r="P52" i="28"/>
  <c r="R52" i="28"/>
  <c r="P69" i="28"/>
  <c r="A6" i="28"/>
  <c r="D6" i="28"/>
  <c r="S122" i="28"/>
  <c r="D57" i="28"/>
  <c r="A57" i="28"/>
  <c r="A34" i="28"/>
  <c r="BC34" i="28" s="1"/>
  <c r="D34" i="28"/>
  <c r="M88" i="28"/>
  <c r="L88" i="28"/>
  <c r="BD85" i="28" s="1" a="1"/>
  <c r="BD85" i="28" s="1"/>
  <c r="L69" i="28"/>
  <c r="M69" i="28"/>
  <c r="N69" i="28"/>
  <c r="W19" i="28"/>
  <c r="Q26" i="28"/>
  <c r="BA26" i="28" s="1"/>
  <c r="BB26" i="28" s="1"/>
  <c r="AB26" i="28"/>
  <c r="V22" i="28"/>
  <c r="AY22" i="28" s="1"/>
  <c r="N114" i="28"/>
  <c r="S42" i="28"/>
  <c r="AE42" i="28" a="1"/>
  <c r="AE42" i="28" s="1"/>
  <c r="Y42" i="28"/>
  <c r="V42" i="28"/>
  <c r="AY42" i="28" s="1"/>
  <c r="U42" i="28"/>
  <c r="AA42" i="28"/>
  <c r="R42" i="28"/>
  <c r="AU42" i="28"/>
  <c r="Z42" i="28"/>
  <c r="AZ42" i="28" s="1"/>
  <c r="Q42" i="28"/>
  <c r="BA42" i="28" s="1"/>
  <c r="BB42" i="28" s="1"/>
  <c r="P42" i="28"/>
  <c r="R86" i="28"/>
  <c r="Y39" i="28"/>
  <c r="Q39" i="28"/>
  <c r="BA39" i="28" s="1"/>
  <c r="P39" i="28"/>
  <c r="A63" i="28"/>
  <c r="D63" i="28"/>
  <c r="AH20" i="28"/>
  <c r="F20" i="28"/>
  <c r="G20" i="28" s="1"/>
  <c r="D12" i="28"/>
  <c r="A12" i="28"/>
  <c r="L18" i="28"/>
  <c r="BD22" i="28" s="1" a="1"/>
  <c r="BD22" i="28" s="1"/>
  <c r="N18" i="28"/>
  <c r="M18" i="28"/>
  <c r="AG18" i="28" s="1"/>
  <c r="AA26" i="28"/>
  <c r="AU22" i="28"/>
  <c r="W114" i="28"/>
  <c r="AB93" i="28"/>
  <c r="W93" i="28"/>
  <c r="P93" i="28"/>
  <c r="R93" i="28"/>
  <c r="U93" i="28"/>
  <c r="Q93" i="28"/>
  <c r="BA93" i="28" s="1"/>
  <c r="BB93" i="28" s="1"/>
  <c r="Z93" i="28"/>
  <c r="AZ93" i="28" s="1"/>
  <c r="AA93" i="28"/>
  <c r="S93" i="28"/>
  <c r="P105" i="28"/>
  <c r="Q105" i="28"/>
  <c r="BA105" i="28" s="1"/>
  <c r="Z120" i="28"/>
  <c r="AZ120" i="28" s="1"/>
  <c r="R120" i="28"/>
  <c r="V120" i="28"/>
  <c r="AY120" i="28" s="1"/>
  <c r="P120" i="28"/>
  <c r="Q120" i="28"/>
  <c r="BA120" i="28" s="1"/>
  <c r="AA120" i="28"/>
  <c r="Y120" i="28"/>
  <c r="W120" i="28"/>
  <c r="U120" i="28"/>
  <c r="AB120" i="28"/>
  <c r="V113" i="28"/>
  <c r="AY113" i="28" s="1"/>
  <c r="AE77" i="28" a="1"/>
  <c r="AE77" i="28" s="1"/>
  <c r="Z77" i="28"/>
  <c r="AZ77" i="28" s="1"/>
  <c r="AB77" i="28"/>
  <c r="AA77" i="28"/>
  <c r="P77" i="28"/>
  <c r="W77" i="28"/>
  <c r="U77" i="28"/>
  <c r="AH55" i="28"/>
  <c r="F55" i="28"/>
  <c r="G55" i="28" s="1"/>
  <c r="W55" i="28" s="1"/>
  <c r="V108" i="28"/>
  <c r="AY108" i="28" s="1"/>
  <c r="L108" i="28"/>
  <c r="BD108" i="28" s="1" a="1"/>
  <c r="BD108" i="28" s="1"/>
  <c r="L74" i="28"/>
  <c r="BD78" i="28" s="1" a="1"/>
  <c r="BD78" i="28" s="1"/>
  <c r="N74" i="28"/>
  <c r="N59" i="28"/>
  <c r="M59" i="28"/>
  <c r="P64" i="28"/>
  <c r="Y16" i="28"/>
  <c r="U54" i="28"/>
  <c r="AG55" i="28"/>
  <c r="A69" i="28"/>
  <c r="F129" i="28"/>
  <c r="G129" i="28" s="1"/>
  <c r="AB129" i="28" s="1"/>
  <c r="M123" i="28"/>
  <c r="F28" i="28"/>
  <c r="G28" i="28" s="1"/>
  <c r="N128" i="28"/>
  <c r="AG20" i="28"/>
  <c r="A49" i="28"/>
  <c r="U95" i="30"/>
  <c r="Q95" i="30"/>
  <c r="BA95" i="30" s="1"/>
  <c r="V95" i="30"/>
  <c r="AY95" i="30" s="1"/>
  <c r="S95" i="30"/>
  <c r="R95" i="30"/>
  <c r="AS95" i="30"/>
  <c r="AF95" i="30" s="1"/>
  <c r="Y95" i="30"/>
  <c r="P95" i="30"/>
  <c r="W95" i="30"/>
  <c r="AB95" i="30"/>
  <c r="AA95" i="30"/>
  <c r="Z95" i="30"/>
  <c r="AZ95" i="30" s="1"/>
  <c r="S117" i="30"/>
  <c r="AA117" i="30"/>
  <c r="Z117" i="30"/>
  <c r="AZ117" i="30" s="1"/>
  <c r="U119" i="30"/>
  <c r="S119" i="30"/>
  <c r="AB119" i="30"/>
  <c r="Y119" i="30"/>
  <c r="R119" i="30"/>
  <c r="W119" i="30"/>
  <c r="AA119" i="30"/>
  <c r="P119" i="30"/>
  <c r="Q119" i="30"/>
  <c r="BA119" i="30" s="1"/>
  <c r="BB119" i="30" s="1"/>
  <c r="Z119" i="30"/>
  <c r="AZ119" i="30" s="1"/>
  <c r="AE119" i="30" a="1"/>
  <c r="AE119" i="30" s="1"/>
  <c r="V119" i="30"/>
  <c r="AY119" i="30" s="1"/>
  <c r="U115" i="30"/>
  <c r="AE115" i="30" a="1"/>
  <c r="AE115" i="30" s="1"/>
  <c r="AB115" i="30"/>
  <c r="R115" i="30"/>
  <c r="Y115" i="30"/>
  <c r="AA115" i="30"/>
  <c r="W115" i="30"/>
  <c r="Q115" i="30"/>
  <c r="BA115" i="30" s="1"/>
  <c r="BB115" i="30" s="1"/>
  <c r="P115" i="30"/>
  <c r="V115" i="30"/>
  <c r="AY115" i="30" s="1"/>
  <c r="Z115" i="30"/>
  <c r="AZ115" i="30" s="1"/>
  <c r="S115" i="30"/>
  <c r="R55" i="30"/>
  <c r="AA55" i="30"/>
  <c r="W55" i="30"/>
  <c r="S55" i="30"/>
  <c r="U55" i="30"/>
  <c r="AU55" i="30"/>
  <c r="Y55" i="30"/>
  <c r="AE55" i="30" a="1"/>
  <c r="AE55" i="30" s="1"/>
  <c r="V55" i="30"/>
  <c r="AY55" i="30" s="1"/>
  <c r="Q55" i="30"/>
  <c r="BA55" i="30" s="1"/>
  <c r="BB55" i="30" s="1"/>
  <c r="P55" i="30"/>
  <c r="AB55" i="30"/>
  <c r="Z55" i="30"/>
  <c r="AZ55" i="30" s="1"/>
  <c r="U114" i="30"/>
  <c r="R114" i="30"/>
  <c r="W114" i="30"/>
  <c r="AE73" i="30" a="1"/>
  <c r="AE73" i="30" s="1"/>
  <c r="Z73" i="30"/>
  <c r="AZ73" i="30" s="1"/>
  <c r="S73" i="30"/>
  <c r="F60" i="30"/>
  <c r="G60" i="30" s="1"/>
  <c r="AE60" i="30" s="1" a="1"/>
  <c r="AE60" i="30" s="1"/>
  <c r="AD60" i="30" s="1"/>
  <c r="AC60" i="30" s="1"/>
  <c r="AH60" i="30"/>
  <c r="Q9" i="30"/>
  <c r="BA9" i="30" s="1"/>
  <c r="BB9" i="30" s="1"/>
  <c r="U29" i="30"/>
  <c r="Z110" i="30"/>
  <c r="AZ110" i="30" s="1"/>
  <c r="AB27" i="30"/>
  <c r="Q65" i="30"/>
  <c r="BA65" i="30" s="1"/>
  <c r="AA61" i="30"/>
  <c r="R110" i="30"/>
  <c r="M121" i="30"/>
  <c r="M114" i="30"/>
  <c r="L106" i="30"/>
  <c r="S11" i="30"/>
  <c r="V11" i="30"/>
  <c r="AY11" i="30" s="1"/>
  <c r="Q11" i="30"/>
  <c r="BA11" i="30" s="1"/>
  <c r="U11" i="30"/>
  <c r="AB11" i="30"/>
  <c r="R11" i="30"/>
  <c r="AA11" i="30"/>
  <c r="P11" i="30"/>
  <c r="Y11" i="30"/>
  <c r="P43" i="30"/>
  <c r="U43" i="30"/>
  <c r="Z69" i="30"/>
  <c r="AZ69" i="30" s="1"/>
  <c r="Y69" i="30"/>
  <c r="AB69" i="30"/>
  <c r="AE69" i="30" a="1"/>
  <c r="AE69" i="30" s="1"/>
  <c r="U69" i="30"/>
  <c r="S69" i="30"/>
  <c r="V69" i="30"/>
  <c r="AY69" i="30" s="1"/>
  <c r="AA69" i="30"/>
  <c r="R69" i="30"/>
  <c r="F53" i="30"/>
  <c r="G53" i="30" s="1"/>
  <c r="AH53" i="30"/>
  <c r="AH45" i="30"/>
  <c r="D45" i="30"/>
  <c r="F45" i="30"/>
  <c r="G45" i="30" s="1"/>
  <c r="F37" i="30"/>
  <c r="G37" i="30" s="1"/>
  <c r="AH37" i="30"/>
  <c r="AH29" i="30"/>
  <c r="N114" i="30"/>
  <c r="N72" i="30"/>
  <c r="M72" i="30"/>
  <c r="P57" i="30"/>
  <c r="V57" i="30"/>
  <c r="AY57" i="30" s="1"/>
  <c r="S57" i="30"/>
  <c r="M57" i="30"/>
  <c r="R57" i="30"/>
  <c r="L57" i="30"/>
  <c r="Q57" i="30"/>
  <c r="BA57" i="30" s="1"/>
  <c r="BB57" i="30" s="1"/>
  <c r="N57" i="30"/>
  <c r="N41" i="30"/>
  <c r="L41" i="30"/>
  <c r="M41" i="30"/>
  <c r="L10" i="30"/>
  <c r="N10" i="30"/>
  <c r="M10" i="30"/>
  <c r="AG10" i="30" s="1"/>
  <c r="U72" i="30"/>
  <c r="W72" i="30"/>
  <c r="V72" i="30"/>
  <c r="AY72" i="30" s="1"/>
  <c r="D9" i="30"/>
  <c r="P72" i="30"/>
  <c r="L9" i="30"/>
  <c r="AS110" i="30"/>
  <c r="AF110" i="30" s="1"/>
  <c r="V121" i="30"/>
  <c r="AY121" i="30" s="1"/>
  <c r="W27" i="30"/>
  <c r="R27" i="30"/>
  <c r="A125" i="30"/>
  <c r="R65" i="30"/>
  <c r="R61" i="30"/>
  <c r="D13" i="30"/>
  <c r="A13" i="30"/>
  <c r="AE19" i="30" a="1"/>
  <c r="AE19" i="30" s="1"/>
  <c r="AA19" i="30"/>
  <c r="V19" i="30"/>
  <c r="AY19" i="30" s="1"/>
  <c r="Q19" i="30"/>
  <c r="BA19" i="30" s="1"/>
  <c r="BB19" i="30" s="1"/>
  <c r="AB19" i="30"/>
  <c r="Z19" i="30"/>
  <c r="AZ19" i="30" s="1"/>
  <c r="R19" i="30"/>
  <c r="Y19" i="30"/>
  <c r="AU19" i="30"/>
  <c r="N32" i="30"/>
  <c r="M32" i="30"/>
  <c r="AG32" i="30" s="1"/>
  <c r="W47" i="30"/>
  <c r="V47" i="30"/>
  <c r="AY47" i="30" s="1"/>
  <c r="S47" i="30"/>
  <c r="AB47" i="30"/>
  <c r="Q47" i="30"/>
  <c r="BA47" i="30" s="1"/>
  <c r="Z47" i="30"/>
  <c r="AZ47" i="30" s="1"/>
  <c r="AU47" i="30"/>
  <c r="U47" i="30"/>
  <c r="AU64" i="30"/>
  <c r="AB64" i="30"/>
  <c r="P64" i="30"/>
  <c r="AA64" i="30"/>
  <c r="V64" i="30"/>
  <c r="AY64" i="30" s="1"/>
  <c r="W64" i="30"/>
  <c r="R64" i="30"/>
  <c r="U64" i="30"/>
  <c r="AA67" i="30"/>
  <c r="P67" i="30"/>
  <c r="R67" i="30"/>
  <c r="W67" i="30"/>
  <c r="Q67" i="30"/>
  <c r="BA67" i="30" s="1"/>
  <c r="BB67" i="30" s="1"/>
  <c r="Y67" i="30"/>
  <c r="AB67" i="30"/>
  <c r="V67" i="30"/>
  <c r="AY67" i="30" s="1"/>
  <c r="AE67" i="30" a="1"/>
  <c r="AE67" i="30" s="1"/>
  <c r="Z21" i="30"/>
  <c r="AZ21" i="30" s="1"/>
  <c r="P21" i="30"/>
  <c r="Y21" i="30"/>
  <c r="S21" i="30"/>
  <c r="U21" i="30"/>
  <c r="R21" i="30"/>
  <c r="AA21" i="30"/>
  <c r="Q8" i="30"/>
  <c r="BA8" i="30" s="1"/>
  <c r="R8" i="30"/>
  <c r="Y29" i="30"/>
  <c r="S29" i="30"/>
  <c r="AA29" i="30"/>
  <c r="AB29" i="30"/>
  <c r="N106" i="30"/>
  <c r="AB106" i="30"/>
  <c r="W106" i="30"/>
  <c r="Y106" i="30"/>
  <c r="P9" i="30"/>
  <c r="Q72" i="30"/>
  <c r="BA72" i="30" s="1"/>
  <c r="BB72" i="30" s="1"/>
  <c r="P29" i="30"/>
  <c r="M9" i="30"/>
  <c r="S65" i="30"/>
  <c r="AA110" i="30"/>
  <c r="S25" i="30"/>
  <c r="Q121" i="30"/>
  <c r="BA121" i="30" s="1"/>
  <c r="BB121" i="30" s="1"/>
  <c r="Y27" i="30"/>
  <c r="U27" i="30"/>
  <c r="W65" i="30"/>
  <c r="S61" i="30"/>
  <c r="Q110" i="30"/>
  <c r="BA110" i="30" s="1"/>
  <c r="P121" i="30"/>
  <c r="M106" i="30"/>
  <c r="M100" i="30"/>
  <c r="AE72" i="30" a="1"/>
  <c r="AE72" i="30" s="1"/>
  <c r="Z72" i="30"/>
  <c r="AZ72" i="30" s="1"/>
  <c r="AA35" i="30"/>
  <c r="Q35" i="30"/>
  <c r="BA35" i="30" s="1"/>
  <c r="BB35" i="30" s="1"/>
  <c r="Z35" i="30"/>
  <c r="AZ35" i="30" s="1"/>
  <c r="AE35" i="30" a="1"/>
  <c r="AE35" i="30" s="1"/>
  <c r="P35" i="30"/>
  <c r="W35" i="30"/>
  <c r="U35" i="30"/>
  <c r="F93" i="30"/>
  <c r="G93" i="30" s="1"/>
  <c r="AE93" i="30" s="1" a="1"/>
  <c r="AE93" i="30" s="1"/>
  <c r="AD93" i="30" s="1"/>
  <c r="AC93" i="30" s="1"/>
  <c r="U85" i="30"/>
  <c r="AE85" i="30" a="1"/>
  <c r="AE85" i="30" s="1"/>
  <c r="P66" i="30"/>
  <c r="Y66" i="30"/>
  <c r="V66" i="30"/>
  <c r="AY66" i="30" s="1"/>
  <c r="U66" i="30"/>
  <c r="AE66" i="30" a="1"/>
  <c r="AE66" i="30" s="1"/>
  <c r="W66" i="30"/>
  <c r="S66" i="30"/>
  <c r="AB66" i="30"/>
  <c r="R66" i="30"/>
  <c r="F13" i="30"/>
  <c r="G13" i="30" s="1"/>
  <c r="AH13" i="30"/>
  <c r="F5" i="30"/>
  <c r="G5" i="30" s="1"/>
  <c r="AH5" i="30"/>
  <c r="V9" i="30"/>
  <c r="AY9" i="30" s="1"/>
  <c r="W29" i="30"/>
  <c r="V65" i="30"/>
  <c r="AY65" i="30" s="1"/>
  <c r="U110" i="30"/>
  <c r="R25" i="30"/>
  <c r="Q25" i="30"/>
  <c r="BA25" i="30" s="1"/>
  <c r="BB25" i="30" s="1"/>
  <c r="M25" i="30"/>
  <c r="S27" i="30"/>
  <c r="V27" i="30"/>
  <c r="AY27" i="30" s="1"/>
  <c r="Z65" i="30"/>
  <c r="AZ65" i="30" s="1"/>
  <c r="AB61" i="30"/>
  <c r="U61" i="30"/>
  <c r="S110" i="30"/>
  <c r="N100" i="30"/>
  <c r="AB72" i="30"/>
  <c r="Z106" i="30"/>
  <c r="AZ106" i="30" s="1"/>
  <c r="U58" i="30"/>
  <c r="A30" i="30"/>
  <c r="D30" i="30"/>
  <c r="L30" i="30"/>
  <c r="N30" i="30"/>
  <c r="AU29" i="30"/>
  <c r="U65" i="30"/>
  <c r="N25" i="30"/>
  <c r="Z27" i="30"/>
  <c r="AZ27" i="30" s="1"/>
  <c r="AA65" i="30"/>
  <c r="AU61" i="30"/>
  <c r="W61" i="30"/>
  <c r="P110" i="30"/>
  <c r="AA72" i="30"/>
  <c r="L18" i="30"/>
  <c r="N18" i="30"/>
  <c r="M18" i="30"/>
  <c r="AU23" i="30"/>
  <c r="S23" i="30"/>
  <c r="N46" i="30"/>
  <c r="L46" i="30"/>
  <c r="AA80" i="30"/>
  <c r="R80" i="30"/>
  <c r="P80" i="30"/>
  <c r="Y80" i="30"/>
  <c r="W77" i="30"/>
  <c r="U77" i="30"/>
  <c r="V77" i="30"/>
  <c r="AY77" i="30" s="1"/>
  <c r="Q77" i="30"/>
  <c r="BA77" i="30" s="1"/>
  <c r="R77" i="30"/>
  <c r="Z77" i="30"/>
  <c r="AZ77" i="30" s="1"/>
  <c r="W56" i="30"/>
  <c r="U56" i="30"/>
  <c r="AH48" i="30"/>
  <c r="F48" i="30"/>
  <c r="G48" i="30" s="1"/>
  <c r="F40" i="30"/>
  <c r="G40" i="30" s="1"/>
  <c r="AH32" i="30"/>
  <c r="AE25" i="30" a="1"/>
  <c r="AE25" i="30" s="1"/>
  <c r="P25" i="30"/>
  <c r="P18" i="30"/>
  <c r="AE18" i="30" a="1"/>
  <c r="AE18" i="30" s="1"/>
  <c r="V18" i="30"/>
  <c r="AY18" i="30" s="1"/>
  <c r="AU18" i="30"/>
  <c r="U18" i="30"/>
  <c r="AB18" i="30"/>
  <c r="A3" i="30"/>
  <c r="D3" i="30"/>
  <c r="AB75" i="30"/>
  <c r="W75" i="30"/>
  <c r="Z75" i="30"/>
  <c r="AZ75" i="30" s="1"/>
  <c r="L60" i="30"/>
  <c r="M60" i="30"/>
  <c r="AG60" i="30" s="1"/>
  <c r="M52" i="30"/>
  <c r="N52" i="30"/>
  <c r="L52" i="30"/>
  <c r="L37" i="30"/>
  <c r="N37" i="30"/>
  <c r="M29" i="30"/>
  <c r="AG29" i="30" s="1"/>
  <c r="L29" i="30"/>
  <c r="N21" i="30"/>
  <c r="L21" i="30"/>
  <c r="M21" i="30"/>
  <c r="L58" i="30"/>
  <c r="AB58" i="30"/>
  <c r="V58" i="30"/>
  <c r="AY58" i="30" s="1"/>
  <c r="BB58" i="30" s="1"/>
  <c r="M58" i="30"/>
  <c r="AG58" i="30" s="1"/>
  <c r="Y58" i="30"/>
  <c r="W58" i="30"/>
  <c r="Q29" i="30"/>
  <c r="BA29" i="30" s="1"/>
  <c r="Y65" i="30"/>
  <c r="V25" i="30"/>
  <c r="AY25" i="30" s="1"/>
  <c r="AA27" i="30"/>
  <c r="P65" i="30"/>
  <c r="P61" i="30"/>
  <c r="V61" i="30"/>
  <c r="AY61" i="30" s="1"/>
  <c r="V110" i="30"/>
  <c r="AY110" i="30" s="1"/>
  <c r="BB110" i="30" s="1"/>
  <c r="M129" i="30"/>
  <c r="U106" i="30"/>
  <c r="R72" i="30"/>
  <c r="L129" i="30"/>
  <c r="N53" i="30"/>
  <c r="L53" i="30"/>
  <c r="F90" i="30"/>
  <c r="G90" i="30" s="1"/>
  <c r="V90" i="30" s="1"/>
  <c r="AY90" i="30" s="1"/>
  <c r="U82" i="30"/>
  <c r="Z82" i="30"/>
  <c r="AZ82" i="30" s="1"/>
  <c r="AE82" i="30" a="1"/>
  <c r="AE82" i="30" s="1"/>
  <c r="W82" i="30"/>
  <c r="R82" i="30"/>
  <c r="S82" i="30"/>
  <c r="P82" i="30"/>
  <c r="Y63" i="30"/>
  <c r="AA63" i="30"/>
  <c r="V63" i="30"/>
  <c r="AY63" i="30" s="1"/>
  <c r="Z63" i="30"/>
  <c r="AZ63" i="30" s="1"/>
  <c r="S63" i="30"/>
  <c r="W63" i="30"/>
  <c r="R63" i="30"/>
  <c r="U63" i="30"/>
  <c r="AU63" i="30"/>
  <c r="AV87" i="30" s="1"/>
  <c r="AB63" i="30"/>
  <c r="Y17" i="30"/>
  <c r="AU17" i="30"/>
  <c r="AB17" i="30"/>
  <c r="R17" i="30"/>
  <c r="W17" i="30"/>
  <c r="Q17" i="30"/>
  <c r="BA17" i="30" s="1"/>
  <c r="AA17" i="30"/>
  <c r="V17" i="30"/>
  <c r="AY17" i="30" s="1"/>
  <c r="S17" i="30"/>
  <c r="Z17" i="30"/>
  <c r="AZ17" i="30" s="1"/>
  <c r="F10" i="30"/>
  <c r="G10" i="30" s="1"/>
  <c r="V36" i="30"/>
  <c r="AY36" i="30" s="1"/>
  <c r="N36" i="30"/>
  <c r="M36" i="30"/>
  <c r="L36" i="30"/>
  <c r="AB28" i="30"/>
  <c r="M28" i="30"/>
  <c r="AG28" i="30" s="1"/>
  <c r="V28" i="30"/>
  <c r="AY28" i="30" s="1"/>
  <c r="N28" i="30"/>
  <c r="M17" i="30"/>
  <c r="AG17" i="30" s="1"/>
  <c r="L17" i="30"/>
  <c r="R29" i="30"/>
  <c r="Y110" i="30"/>
  <c r="R121" i="30"/>
  <c r="Z61" i="30"/>
  <c r="AZ61" i="30" s="1"/>
  <c r="R100" i="30"/>
  <c r="Y72" i="30"/>
  <c r="V106" i="30"/>
  <c r="AY106" i="30" s="1"/>
  <c r="S72" i="30"/>
  <c r="N58" i="30"/>
  <c r="AA2" i="30"/>
  <c r="Q2" i="30"/>
  <c r="BA2" i="30" s="1"/>
  <c r="BB2" i="30" s="1"/>
  <c r="M34" i="30"/>
  <c r="L34" i="30"/>
  <c r="N34" i="30"/>
  <c r="R78" i="30"/>
  <c r="AA78" i="30"/>
  <c r="Y78" i="30"/>
  <c r="AB24" i="30"/>
  <c r="Y24" i="30"/>
  <c r="P24" i="30"/>
  <c r="R24" i="30"/>
  <c r="W24" i="30"/>
  <c r="AE24" i="30" a="1"/>
  <c r="AE24" i="30" s="1"/>
  <c r="Z24" i="30"/>
  <c r="AZ24" i="30" s="1"/>
  <c r="AA24" i="30"/>
  <c r="AU24" i="30"/>
  <c r="S24" i="30"/>
  <c r="P87" i="30"/>
  <c r="V87" i="30"/>
  <c r="AY87" i="30" s="1"/>
  <c r="N50" i="30"/>
  <c r="P50" i="30"/>
  <c r="S50" i="30"/>
  <c r="L50" i="30"/>
  <c r="Q50" i="30"/>
  <c r="BA50" i="30" s="1"/>
  <c r="BB50" i="30" s="1"/>
  <c r="L35" i="30"/>
  <c r="N35" i="30"/>
  <c r="M35" i="30"/>
  <c r="L4" i="30"/>
  <c r="N4" i="30"/>
  <c r="F3" i="30"/>
  <c r="G3" i="30" s="1"/>
  <c r="P56" i="30"/>
  <c r="D19" i="30"/>
  <c r="Q51" i="31"/>
  <c r="BA51" i="31" s="1"/>
  <c r="Y51" i="31"/>
  <c r="Z51" i="31"/>
  <c r="AZ51" i="31" s="1"/>
  <c r="P51" i="31"/>
  <c r="AU51" i="31"/>
  <c r="V51" i="31"/>
  <c r="AY51" i="31" s="1"/>
  <c r="AB51" i="31"/>
  <c r="AA51" i="31"/>
  <c r="S51" i="31"/>
  <c r="U51" i="31"/>
  <c r="R51" i="31"/>
  <c r="W51" i="31"/>
  <c r="U79" i="31"/>
  <c r="Q79" i="31"/>
  <c r="BA79" i="31" s="1"/>
  <c r="BB79" i="31" s="1"/>
  <c r="P79" i="31"/>
  <c r="S79" i="31"/>
  <c r="R79" i="31"/>
  <c r="Z79" i="31"/>
  <c r="AZ79" i="31" s="1"/>
  <c r="AA79" i="31"/>
  <c r="Y79" i="31"/>
  <c r="AE79" i="31" a="1"/>
  <c r="AE79" i="31" s="1"/>
  <c r="V79" i="31"/>
  <c r="AY79" i="31" s="1"/>
  <c r="AB79" i="31"/>
  <c r="W79" i="31"/>
  <c r="AU25" i="31"/>
  <c r="S25" i="31"/>
  <c r="Z25" i="31"/>
  <c r="AZ25" i="31" s="1"/>
  <c r="Q25" i="31"/>
  <c r="BA25" i="31" s="1"/>
  <c r="P25" i="31"/>
  <c r="Y25" i="31"/>
  <c r="AA25" i="31"/>
  <c r="W25" i="31"/>
  <c r="AB25" i="31"/>
  <c r="V25" i="31"/>
  <c r="AY25" i="31" s="1"/>
  <c r="R25" i="31"/>
  <c r="U25" i="31"/>
  <c r="W3" i="31"/>
  <c r="S3" i="31"/>
  <c r="R3" i="31"/>
  <c r="Z3" i="31"/>
  <c r="AZ3" i="31" s="1"/>
  <c r="V3" i="31"/>
  <c r="AY3" i="31" s="1"/>
  <c r="Y3" i="31"/>
  <c r="AA3" i="31"/>
  <c r="AB3" i="31"/>
  <c r="P3" i="31"/>
  <c r="Q3" i="31"/>
  <c r="BA3" i="31" s="1"/>
  <c r="AU3" i="31"/>
  <c r="AV116" i="31" s="1"/>
  <c r="U3" i="31"/>
  <c r="AS118" i="31"/>
  <c r="AF118" i="31" s="1"/>
  <c r="Q118" i="31"/>
  <c r="BA118" i="31" s="1"/>
  <c r="M105" i="31"/>
  <c r="L105" i="31"/>
  <c r="S59" i="31"/>
  <c r="AB59" i="31"/>
  <c r="S94" i="31"/>
  <c r="Q97" i="31"/>
  <c r="BA97" i="31" s="1"/>
  <c r="BB97" i="31" s="1"/>
  <c r="M121" i="31"/>
  <c r="Z105" i="31"/>
  <c r="AZ105" i="31" s="1"/>
  <c r="Y62" i="31"/>
  <c r="AE62" i="31" a="1"/>
  <c r="AE62" i="31" s="1"/>
  <c r="AB62" i="31"/>
  <c r="R62" i="31"/>
  <c r="V62" i="31"/>
  <c r="AY62" i="31" s="1"/>
  <c r="AA62" i="31"/>
  <c r="W62" i="31"/>
  <c r="Q62" i="31"/>
  <c r="BA62" i="31" s="1"/>
  <c r="BB62" i="31" s="1"/>
  <c r="U62" i="31"/>
  <c r="P62" i="31"/>
  <c r="S62" i="31"/>
  <c r="S45" i="31"/>
  <c r="Z45" i="31"/>
  <c r="AZ45" i="31" s="1"/>
  <c r="AA45" i="31"/>
  <c r="R45" i="31"/>
  <c r="Q45" i="31"/>
  <c r="BA45" i="31" s="1"/>
  <c r="BB45" i="31" s="1"/>
  <c r="P45" i="31"/>
  <c r="W45" i="31"/>
  <c r="Y45" i="31"/>
  <c r="AE45" i="31" a="1"/>
  <c r="AE45" i="31" s="1"/>
  <c r="U45" i="31"/>
  <c r="V45" i="31"/>
  <c r="AY45" i="31" s="1"/>
  <c r="AB45" i="31"/>
  <c r="Y56" i="31"/>
  <c r="N56" i="31"/>
  <c r="L56" i="31"/>
  <c r="M56" i="31"/>
  <c r="AG56" i="31" s="1"/>
  <c r="D63" i="31"/>
  <c r="A63" i="31"/>
  <c r="F9" i="31"/>
  <c r="G9" i="31" s="1"/>
  <c r="R122" i="31"/>
  <c r="N122" i="31"/>
  <c r="M122" i="31"/>
  <c r="Q122" i="31"/>
  <c r="BA122" i="31" s="1"/>
  <c r="BB122" i="31" s="1"/>
  <c r="S122" i="31"/>
  <c r="L122" i="31"/>
  <c r="V122" i="31"/>
  <c r="AY122" i="31" s="1"/>
  <c r="N82" i="31"/>
  <c r="M82" i="31"/>
  <c r="N51" i="31"/>
  <c r="L51" i="31"/>
  <c r="M51" i="31"/>
  <c r="AG51" i="31" s="1"/>
  <c r="L36" i="31"/>
  <c r="Y36" i="31"/>
  <c r="U36" i="31"/>
  <c r="V36" i="31"/>
  <c r="AY36" i="31" s="1"/>
  <c r="AA36" i="31"/>
  <c r="V121" i="31"/>
  <c r="AY121" i="31" s="1"/>
  <c r="N121" i="31"/>
  <c r="L121" i="31"/>
  <c r="U121" i="31"/>
  <c r="W121" i="31"/>
  <c r="U59" i="31"/>
  <c r="AE59" i="31" a="1"/>
  <c r="AE59" i="31" s="1"/>
  <c r="L81" i="31"/>
  <c r="P13" i="31"/>
  <c r="R97" i="31"/>
  <c r="Y13" i="31"/>
  <c r="N49" i="31"/>
  <c r="V49" i="31"/>
  <c r="AY49" i="31" s="1"/>
  <c r="M49" i="31"/>
  <c r="D53" i="31"/>
  <c r="A53" i="31"/>
  <c r="N114" i="31"/>
  <c r="Z114" i="31"/>
  <c r="AZ114" i="31" s="1"/>
  <c r="M114" i="31"/>
  <c r="L114" i="31"/>
  <c r="F117" i="31"/>
  <c r="G117" i="31" s="1"/>
  <c r="F109" i="31"/>
  <c r="G109" i="31" s="1"/>
  <c r="AS101" i="31"/>
  <c r="AF101" i="31" s="1"/>
  <c r="U101" i="31"/>
  <c r="V101" i="31"/>
  <c r="AY101" i="31" s="1"/>
  <c r="AB101" i="31"/>
  <c r="W101" i="31"/>
  <c r="S93" i="31"/>
  <c r="Y93" i="31"/>
  <c r="U93" i="31"/>
  <c r="AB93" i="31"/>
  <c r="P93" i="31"/>
  <c r="AA93" i="31"/>
  <c r="Z93" i="31"/>
  <c r="AZ93" i="31" s="1"/>
  <c r="W93" i="31"/>
  <c r="V93" i="31"/>
  <c r="AY93" i="31" s="1"/>
  <c r="N96" i="31"/>
  <c r="L96" i="31"/>
  <c r="M96" i="31"/>
  <c r="M88" i="31"/>
  <c r="L88" i="31"/>
  <c r="N88" i="31"/>
  <c r="M57" i="31"/>
  <c r="AG57" i="31" s="1"/>
  <c r="L57" i="31"/>
  <c r="L12" i="31"/>
  <c r="N12" i="31"/>
  <c r="M12" i="31"/>
  <c r="L4" i="31"/>
  <c r="Z4" i="31"/>
  <c r="AZ4" i="31" s="1"/>
  <c r="M4" i="31"/>
  <c r="AG4" i="31" s="1"/>
  <c r="N4" i="31"/>
  <c r="U4" i="31"/>
  <c r="Y4" i="31"/>
  <c r="AB4" i="31"/>
  <c r="AA4" i="31"/>
  <c r="V4" i="31"/>
  <c r="AY4" i="31" s="1"/>
  <c r="Q59" i="31"/>
  <c r="BA59" i="31" s="1"/>
  <c r="BB59" i="31" s="1"/>
  <c r="P59" i="31"/>
  <c r="Q43" i="31"/>
  <c r="BA43" i="31" s="1"/>
  <c r="P43" i="31"/>
  <c r="Y43" i="31"/>
  <c r="W43" i="31"/>
  <c r="U43" i="31"/>
  <c r="AE43" i="31" a="1"/>
  <c r="AE43" i="31" s="1"/>
  <c r="AU43" i="31"/>
  <c r="V43" i="31"/>
  <c r="AY43" i="31" s="1"/>
  <c r="AB43" i="31"/>
  <c r="AA43" i="31"/>
  <c r="R43" i="31"/>
  <c r="D76" i="31"/>
  <c r="A76" i="31"/>
  <c r="U70" i="31"/>
  <c r="AB70" i="31"/>
  <c r="Q70" i="31"/>
  <c r="BA70" i="31" s="1"/>
  <c r="AS70" i="31"/>
  <c r="AF70" i="31" s="1"/>
  <c r="AA70" i="31"/>
  <c r="P70" i="31"/>
  <c r="Z70" i="31"/>
  <c r="AZ70" i="31" s="1"/>
  <c r="V70" i="31"/>
  <c r="AY70" i="31" s="1"/>
  <c r="R70" i="31"/>
  <c r="Z83" i="31"/>
  <c r="AZ83" i="31" s="1"/>
  <c r="U83" i="31"/>
  <c r="AH44" i="31"/>
  <c r="F44" i="31"/>
  <c r="G44" i="31" s="1"/>
  <c r="F37" i="31"/>
  <c r="G37" i="31" s="1"/>
  <c r="AH37" i="31"/>
  <c r="AH29" i="31"/>
  <c r="F29" i="31"/>
  <c r="G29" i="31" s="1"/>
  <c r="N103" i="31"/>
  <c r="Z103" i="31"/>
  <c r="AZ103" i="31" s="1"/>
  <c r="Y103" i="31"/>
  <c r="W103" i="31"/>
  <c r="U103" i="31"/>
  <c r="V103" i="31"/>
  <c r="AY103" i="31" s="1"/>
  <c r="AA103" i="31"/>
  <c r="AB103" i="31"/>
  <c r="N95" i="31"/>
  <c r="S95" i="31"/>
  <c r="M26" i="31"/>
  <c r="N26" i="31"/>
  <c r="Z19" i="31"/>
  <c r="AZ19" i="31" s="1"/>
  <c r="V19" i="31"/>
  <c r="AY19" i="31" s="1"/>
  <c r="AB19" i="31"/>
  <c r="AA19" i="31"/>
  <c r="V89" i="31"/>
  <c r="AY89" i="31" s="1"/>
  <c r="AA89" i="31"/>
  <c r="AB89" i="31"/>
  <c r="U89" i="31"/>
  <c r="Y89" i="31"/>
  <c r="W89" i="31"/>
  <c r="D51" i="31"/>
  <c r="W59" i="31"/>
  <c r="Y59" i="31"/>
  <c r="L89" i="31"/>
  <c r="D108" i="31"/>
  <c r="V12" i="31"/>
  <c r="AY12" i="31" s="1"/>
  <c r="AE12" i="31" a="1"/>
  <c r="AE12" i="31" s="1"/>
  <c r="AB12" i="31"/>
  <c r="R12" i="31"/>
  <c r="U12" i="31"/>
  <c r="AA12" i="31"/>
  <c r="AU12" i="31"/>
  <c r="Q12" i="31"/>
  <c r="BA12" i="31" s="1"/>
  <c r="BB12" i="31" s="1"/>
  <c r="W12" i="31"/>
  <c r="Z12" i="31"/>
  <c r="AZ12" i="31" s="1"/>
  <c r="S12" i="31"/>
  <c r="Y12" i="31"/>
  <c r="U6" i="31"/>
  <c r="Q6" i="31"/>
  <c r="BA6" i="31" s="1"/>
  <c r="AB6" i="31"/>
  <c r="L11" i="31"/>
  <c r="N11" i="31"/>
  <c r="M11" i="31"/>
  <c r="M32" i="31"/>
  <c r="L32" i="31"/>
  <c r="S32" i="31"/>
  <c r="Q32" i="31"/>
  <c r="BA32" i="31" s="1"/>
  <c r="BB32" i="31" s="1"/>
  <c r="V32" i="31"/>
  <c r="AY32" i="31" s="1"/>
  <c r="P32" i="31"/>
  <c r="R32" i="31"/>
  <c r="N32" i="31"/>
  <c r="AS105" i="31"/>
  <c r="AF105" i="31" s="1"/>
  <c r="AB105" i="31"/>
  <c r="U105" i="31"/>
  <c r="V105" i="31"/>
  <c r="AY105" i="31" s="1"/>
  <c r="BB105" i="31" s="1"/>
  <c r="AA105" i="31"/>
  <c r="P105" i="31"/>
  <c r="R105" i="31"/>
  <c r="AA59" i="31"/>
  <c r="N89" i="31"/>
  <c r="Z89" i="31"/>
  <c r="AZ89" i="31" s="1"/>
  <c r="AB116" i="31"/>
  <c r="Z116" i="31"/>
  <c r="AZ116" i="31" s="1"/>
  <c r="AS116" i="31"/>
  <c r="AF116" i="31" s="1"/>
  <c r="R116" i="31"/>
  <c r="S116" i="31"/>
  <c r="AA116" i="31"/>
  <c r="Q116" i="31"/>
  <c r="BA116" i="31" s="1"/>
  <c r="Y116" i="31"/>
  <c r="W116" i="31"/>
  <c r="P116" i="31"/>
  <c r="N105" i="31"/>
  <c r="R65" i="31"/>
  <c r="AB65" i="31"/>
  <c r="AU46" i="31"/>
  <c r="P46" i="31"/>
  <c r="Q46" i="31"/>
  <c r="BA46" i="31" s="1"/>
  <c r="BB46" i="31" s="1"/>
  <c r="N46" i="31"/>
  <c r="L46" i="31"/>
  <c r="M46" i="31"/>
  <c r="Z39" i="31"/>
  <c r="AZ39" i="31" s="1"/>
  <c r="AB39" i="31"/>
  <c r="W39" i="31"/>
  <c r="M39" i="31"/>
  <c r="N39" i="31"/>
  <c r="V39" i="31"/>
  <c r="AY39" i="31" s="1"/>
  <c r="U39" i="31"/>
  <c r="L39" i="31"/>
  <c r="AA39" i="31"/>
  <c r="M17" i="31"/>
  <c r="L17" i="31"/>
  <c r="W13" i="31"/>
  <c r="AE13" i="31" a="1"/>
  <c r="AE13" i="31" s="1"/>
  <c r="Z13" i="31"/>
  <c r="AZ13" i="31" s="1"/>
  <c r="U13" i="31"/>
  <c r="AB13" i="31"/>
  <c r="R13" i="31"/>
  <c r="AA13" i="31"/>
  <c r="Q13" i="31"/>
  <c r="BA13" i="31" s="1"/>
  <c r="BB13" i="31" s="1"/>
  <c r="AU13" i="31"/>
  <c r="AE94" i="31" a="1"/>
  <c r="AE94" i="31" s="1"/>
  <c r="V94" i="31"/>
  <c r="AY94" i="31" s="1"/>
  <c r="R59" i="31"/>
  <c r="M89" i="31"/>
  <c r="Z121" i="31"/>
  <c r="AZ121" i="31" s="1"/>
  <c r="D111" i="31"/>
  <c r="W105" i="31"/>
  <c r="AS84" i="31"/>
  <c r="AF84" i="31" s="1"/>
  <c r="Y84" i="31"/>
  <c r="W84" i="31"/>
  <c r="V84" i="31"/>
  <c r="AY84" i="31" s="1"/>
  <c r="S84" i="31"/>
  <c r="AA84" i="31"/>
  <c r="AB84" i="31"/>
  <c r="U84" i="31"/>
  <c r="Z84" i="31"/>
  <c r="AZ84" i="31" s="1"/>
  <c r="P84" i="31"/>
  <c r="AS73" i="31"/>
  <c r="AF73" i="31" s="1"/>
  <c r="S73" i="31"/>
  <c r="P73" i="31"/>
  <c r="AA73" i="31"/>
  <c r="Q73" i="31"/>
  <c r="BA73" i="31" s="1"/>
  <c r="AB73" i="31"/>
  <c r="Z73" i="31"/>
  <c r="AZ73" i="31" s="1"/>
  <c r="V73" i="31"/>
  <c r="AY73" i="31" s="1"/>
  <c r="U73" i="31"/>
  <c r="R73" i="31"/>
  <c r="N108" i="31"/>
  <c r="M108" i="31"/>
  <c r="V108" i="31"/>
  <c r="AY108" i="31" s="1"/>
  <c r="L108" i="31"/>
  <c r="S108" i="31"/>
  <c r="Q108" i="31"/>
  <c r="BA108" i="31" s="1"/>
  <c r="BB108" i="31" s="1"/>
  <c r="R108" i="31"/>
  <c r="P108" i="31"/>
  <c r="AA53" i="31"/>
  <c r="Z53" i="31"/>
  <c r="AZ53" i="31" s="1"/>
  <c r="N53" i="31"/>
  <c r="Y53" i="31"/>
  <c r="L53" i="31"/>
  <c r="V53" i="31"/>
  <c r="AY53" i="31" s="1"/>
  <c r="N97" i="31"/>
  <c r="L97" i="31"/>
  <c r="M97" i="31"/>
  <c r="AU59" i="31"/>
  <c r="AV65" i="31" s="1"/>
  <c r="AB121" i="31"/>
  <c r="Y105" i="31"/>
  <c r="Y31" i="31"/>
  <c r="W31" i="31"/>
  <c r="AE31" i="31" a="1"/>
  <c r="AE31" i="31" s="1"/>
  <c r="AU31" i="31"/>
  <c r="AV24" i="31" s="1"/>
  <c r="U31" i="31"/>
  <c r="V31" i="31"/>
  <c r="AY31" i="31" s="1"/>
  <c r="S31" i="31"/>
  <c r="AB31" i="31"/>
  <c r="Q31" i="31"/>
  <c r="BA31" i="31" s="1"/>
  <c r="BB31" i="31" s="1"/>
  <c r="R31" i="31"/>
  <c r="P31" i="31"/>
  <c r="Z31" i="31"/>
  <c r="AZ31" i="31" s="1"/>
  <c r="Q8" i="31"/>
  <c r="BA8" i="31" s="1"/>
  <c r="R17" i="31"/>
  <c r="S17" i="31"/>
  <c r="AA17" i="31"/>
  <c r="AE17" i="31" a="1"/>
  <c r="AE17" i="31" s="1"/>
  <c r="U17" i="31"/>
  <c r="P17" i="31"/>
  <c r="F88" i="31"/>
  <c r="G88" i="31" s="1"/>
  <c r="F80" i="31"/>
  <c r="G80" i="31" s="1"/>
  <c r="D80" i="31"/>
  <c r="M75" i="31"/>
  <c r="N75" i="31"/>
  <c r="N67" i="31"/>
  <c r="M67" i="31"/>
  <c r="L67" i="31"/>
  <c r="W67" i="31"/>
  <c r="Y67" i="31"/>
  <c r="V67" i="31"/>
  <c r="AY67" i="31" s="1"/>
  <c r="U67" i="31"/>
  <c r="AB67" i="31"/>
  <c r="R60" i="31"/>
  <c r="V60" i="31"/>
  <c r="AY60" i="31" s="1"/>
  <c r="Q60" i="31"/>
  <c r="BA60" i="31" s="1"/>
  <c r="BB60" i="31" s="1"/>
  <c r="S60" i="31"/>
  <c r="N60" i="31"/>
  <c r="L60" i="31"/>
  <c r="P60" i="31"/>
  <c r="M60" i="31"/>
  <c r="V95" i="31"/>
  <c r="AY95" i="31" s="1"/>
  <c r="U55" i="31"/>
  <c r="F26" i="31"/>
  <c r="G26" i="31" s="1"/>
  <c r="N24" i="31"/>
  <c r="V128" i="31"/>
  <c r="AY128" i="31" s="1"/>
  <c r="D10" i="31"/>
  <c r="AE41" i="32" a="1"/>
  <c r="AE41" i="32" s="1"/>
  <c r="AU41" i="32"/>
  <c r="R41" i="32"/>
  <c r="P41" i="32"/>
  <c r="Y41" i="32"/>
  <c r="Z41" i="32"/>
  <c r="AZ41" i="32" s="1"/>
  <c r="AB41" i="32"/>
  <c r="V41" i="32"/>
  <c r="AY41" i="32" s="1"/>
  <c r="U41" i="32"/>
  <c r="S41" i="32"/>
  <c r="AA41" i="32"/>
  <c r="W41" i="32"/>
  <c r="Q41" i="32"/>
  <c r="BA41" i="32" s="1"/>
  <c r="BB41" i="32" s="1"/>
  <c r="W46" i="32"/>
  <c r="Q46" i="32"/>
  <c r="BA46" i="32" s="1"/>
  <c r="S46" i="32"/>
  <c r="Z46" i="32"/>
  <c r="AZ46" i="32" s="1"/>
  <c r="AA46" i="32"/>
  <c r="P46" i="32"/>
  <c r="V46" i="32"/>
  <c r="AY46" i="32" s="1"/>
  <c r="R46" i="32"/>
  <c r="Y46" i="32"/>
  <c r="AU46" i="32"/>
  <c r="AV42" i="32" s="1"/>
  <c r="AA53" i="32"/>
  <c r="V53" i="32"/>
  <c r="AY53" i="32" s="1"/>
  <c r="S53" i="32"/>
  <c r="AE53" i="32" a="1"/>
  <c r="AE53" i="32" s="1"/>
  <c r="R53" i="32"/>
  <c r="AU53" i="32"/>
  <c r="Z53" i="32"/>
  <c r="AZ53" i="32" s="1"/>
  <c r="AB53" i="32"/>
  <c r="P53" i="32"/>
  <c r="Q53" i="32"/>
  <c r="BA53" i="32" s="1"/>
  <c r="BB53" i="32" s="1"/>
  <c r="W53" i="32"/>
  <c r="U53" i="32"/>
  <c r="Y53" i="32"/>
  <c r="Q96" i="32"/>
  <c r="BA96" i="32" s="1"/>
  <c r="P96" i="32"/>
  <c r="AB96" i="32"/>
  <c r="V96" i="32"/>
  <c r="AY96" i="32" s="1"/>
  <c r="S96" i="32"/>
  <c r="AA96" i="32"/>
  <c r="Y96" i="32"/>
  <c r="R96" i="32"/>
  <c r="U96" i="32"/>
  <c r="M38" i="32"/>
  <c r="S50" i="32"/>
  <c r="Y97" i="32"/>
  <c r="AU15" i="32"/>
  <c r="AV53" i="32" s="1"/>
  <c r="W4" i="32"/>
  <c r="V4" i="32"/>
  <c r="AY4" i="32" s="1"/>
  <c r="M6" i="32"/>
  <c r="N6" i="32"/>
  <c r="S104" i="32"/>
  <c r="L104" i="32"/>
  <c r="M104" i="32"/>
  <c r="L53" i="32"/>
  <c r="N53" i="32"/>
  <c r="M47" i="32"/>
  <c r="AG47" i="32" s="1"/>
  <c r="L47" i="32"/>
  <c r="N47" i="32"/>
  <c r="L68" i="32"/>
  <c r="N68" i="32"/>
  <c r="M68" i="32"/>
  <c r="Q38" i="32"/>
  <c r="BA38" i="32" s="1"/>
  <c r="BB38" i="32" s="1"/>
  <c r="AB31" i="32"/>
  <c r="Y29" i="32"/>
  <c r="V29" i="32"/>
  <c r="AY29" i="32" s="1"/>
  <c r="BB29" i="32" s="1"/>
  <c r="S29" i="32"/>
  <c r="W29" i="32"/>
  <c r="V71" i="32"/>
  <c r="AY71" i="32" s="1"/>
  <c r="S71" i="32"/>
  <c r="R71" i="32"/>
  <c r="L71" i="32"/>
  <c r="N71" i="32"/>
  <c r="Q71" i="32"/>
  <c r="BA71" i="32" s="1"/>
  <c r="M71" i="32"/>
  <c r="Y73" i="32"/>
  <c r="U73" i="32"/>
  <c r="AA73" i="32"/>
  <c r="AE73" i="32" a="1"/>
  <c r="AE73" i="32" s="1"/>
  <c r="AB73" i="32"/>
  <c r="W73" i="32"/>
  <c r="P73" i="32"/>
  <c r="AA117" i="32"/>
  <c r="Q117" i="32"/>
  <c r="BA117" i="32" s="1"/>
  <c r="BB117" i="32" s="1"/>
  <c r="W117" i="32"/>
  <c r="Z117" i="32"/>
  <c r="AZ117" i="32" s="1"/>
  <c r="U117" i="32"/>
  <c r="P117" i="32"/>
  <c r="Y117" i="32"/>
  <c r="AB117" i="32"/>
  <c r="V117" i="32"/>
  <c r="AY117" i="32" s="1"/>
  <c r="R117" i="32"/>
  <c r="AE117" i="32" a="1"/>
  <c r="AE117" i="32" s="1"/>
  <c r="F81" i="32"/>
  <c r="G81" i="32" s="1"/>
  <c r="N126" i="32"/>
  <c r="L126" i="32"/>
  <c r="M126" i="32"/>
  <c r="M60" i="32"/>
  <c r="AG60" i="32" s="1"/>
  <c r="L60" i="32"/>
  <c r="N60" i="32"/>
  <c r="S38" i="32"/>
  <c r="AS107" i="32"/>
  <c r="AF107" i="32" s="1"/>
  <c r="Z107" i="32"/>
  <c r="AZ107" i="32" s="1"/>
  <c r="S107" i="32"/>
  <c r="Y107" i="32"/>
  <c r="R107" i="32"/>
  <c r="U107" i="32"/>
  <c r="AB107" i="32"/>
  <c r="P107" i="32"/>
  <c r="Q107" i="32"/>
  <c r="BA107" i="32" s="1"/>
  <c r="V107" i="32"/>
  <c r="AY107" i="32" s="1"/>
  <c r="BB107" i="32" s="1"/>
  <c r="AA107" i="32"/>
  <c r="N97" i="32"/>
  <c r="D19" i="32"/>
  <c r="A19" i="32"/>
  <c r="M67" i="32"/>
  <c r="V67" i="32"/>
  <c r="AY67" i="32" s="1"/>
  <c r="R67" i="32"/>
  <c r="L67" i="32"/>
  <c r="N98" i="32"/>
  <c r="M98" i="32"/>
  <c r="S98" i="32"/>
  <c r="L98" i="32"/>
  <c r="AA100" i="32"/>
  <c r="Q100" i="32"/>
  <c r="BA100" i="32" s="1"/>
  <c r="BB100" i="32" s="1"/>
  <c r="Z100" i="32"/>
  <c r="AZ100" i="32" s="1"/>
  <c r="P100" i="32"/>
  <c r="S100" i="32"/>
  <c r="AE100" i="32" a="1"/>
  <c r="AE100" i="32" s="1"/>
  <c r="V100" i="32"/>
  <c r="AY100" i="32" s="1"/>
  <c r="Y100" i="32"/>
  <c r="U100" i="32"/>
  <c r="S123" i="32"/>
  <c r="AB123" i="32"/>
  <c r="W95" i="32"/>
  <c r="R95" i="32"/>
  <c r="Q95" i="32"/>
  <c r="BA95" i="32" s="1"/>
  <c r="AB95" i="32"/>
  <c r="V95" i="32"/>
  <c r="AY95" i="32" s="1"/>
  <c r="S95" i="32"/>
  <c r="U95" i="32"/>
  <c r="Z95" i="32"/>
  <c r="AZ95" i="32" s="1"/>
  <c r="Y95" i="32"/>
  <c r="L95" i="32"/>
  <c r="M95" i="32"/>
  <c r="N81" i="32"/>
  <c r="L81" i="32"/>
  <c r="M73" i="32"/>
  <c r="N73" i="32"/>
  <c r="Z44" i="32"/>
  <c r="AZ44" i="32" s="1"/>
  <c r="V44" i="32"/>
  <c r="AY44" i="32" s="1"/>
  <c r="U44" i="32"/>
  <c r="AB44" i="32"/>
  <c r="N44" i="32"/>
  <c r="W44" i="32"/>
  <c r="AA44" i="32"/>
  <c r="P50" i="32"/>
  <c r="Y50" i="32"/>
  <c r="V50" i="32"/>
  <c r="AY50" i="32" s="1"/>
  <c r="U50" i="32"/>
  <c r="Z50" i="32"/>
  <c r="AZ50" i="32" s="1"/>
  <c r="L38" i="32"/>
  <c r="AE50" i="32" a="1"/>
  <c r="AE50" i="32" s="1"/>
  <c r="V97" i="32"/>
  <c r="AY97" i="32" s="1"/>
  <c r="AA3" i="32"/>
  <c r="Q3" i="32"/>
  <c r="BA3" i="32" s="1"/>
  <c r="BB3" i="32" s="1"/>
  <c r="U13" i="32"/>
  <c r="AU13" i="32"/>
  <c r="W13" i="32"/>
  <c r="S13" i="32"/>
  <c r="AB13" i="32"/>
  <c r="R13" i="32"/>
  <c r="AA13" i="32"/>
  <c r="Q13" i="32"/>
  <c r="BA13" i="32" s="1"/>
  <c r="P13" i="32"/>
  <c r="D38" i="32"/>
  <c r="A38" i="32"/>
  <c r="A51" i="32"/>
  <c r="D51" i="32"/>
  <c r="S92" i="32"/>
  <c r="Y92" i="32"/>
  <c r="P116" i="32"/>
  <c r="U116" i="32"/>
  <c r="F109" i="32"/>
  <c r="G109" i="32" s="1"/>
  <c r="AE109" i="32" s="1" a="1"/>
  <c r="AE109" i="32" s="1"/>
  <c r="AD109" i="32" s="1"/>
  <c r="AC109" i="32" s="1"/>
  <c r="F101" i="32"/>
  <c r="G101" i="32" s="1"/>
  <c r="M57" i="32"/>
  <c r="N57" i="32"/>
  <c r="N28" i="32"/>
  <c r="M28" i="32"/>
  <c r="AG28" i="32" s="1"/>
  <c r="L28" i="32"/>
  <c r="N20" i="32"/>
  <c r="L20" i="32"/>
  <c r="M20" i="32"/>
  <c r="F74" i="32"/>
  <c r="G74" i="32" s="1"/>
  <c r="L31" i="32"/>
  <c r="N31" i="32"/>
  <c r="M31" i="32"/>
  <c r="AG31" i="32" s="1"/>
  <c r="Z96" i="32"/>
  <c r="AZ96" i="32" s="1"/>
  <c r="R50" i="32"/>
  <c r="U47" i="32"/>
  <c r="AB9" i="32"/>
  <c r="AA9" i="32"/>
  <c r="AE9" i="32" a="1"/>
  <c r="AE9" i="32" s="1"/>
  <c r="U9" i="32"/>
  <c r="W9" i="32"/>
  <c r="AU9" i="32"/>
  <c r="P9" i="32"/>
  <c r="R9" i="32"/>
  <c r="Z9" i="32"/>
  <c r="AZ9" i="32" s="1"/>
  <c r="Q9" i="32"/>
  <c r="BA9" i="32" s="1"/>
  <c r="BB9" i="32" s="1"/>
  <c r="L63" i="32"/>
  <c r="N63" i="32"/>
  <c r="M63" i="32"/>
  <c r="AG63" i="32" s="1"/>
  <c r="AB121" i="32"/>
  <c r="R121" i="32"/>
  <c r="W115" i="32"/>
  <c r="M123" i="32"/>
  <c r="L123" i="32"/>
  <c r="M108" i="32"/>
  <c r="L108" i="32"/>
  <c r="N108" i="32"/>
  <c r="M79" i="32"/>
  <c r="N79" i="32"/>
  <c r="L34" i="32"/>
  <c r="M34" i="32"/>
  <c r="A110" i="32"/>
  <c r="V38" i="32"/>
  <c r="AY38" i="32" s="1"/>
  <c r="AB50" i="32"/>
  <c r="V60" i="32"/>
  <c r="AY60" i="32" s="1"/>
  <c r="W96" i="32"/>
  <c r="M11" i="32"/>
  <c r="AG11" i="32" s="1"/>
  <c r="N11" i="32"/>
  <c r="L11" i="32"/>
  <c r="W31" i="32"/>
  <c r="U31" i="32"/>
  <c r="AU31" i="32"/>
  <c r="AA31" i="32"/>
  <c r="S34" i="32"/>
  <c r="W34" i="32"/>
  <c r="AB34" i="32"/>
  <c r="A45" i="32"/>
  <c r="D45" i="32"/>
  <c r="N74" i="32"/>
  <c r="M74" i="32"/>
  <c r="L74" i="32"/>
  <c r="Y127" i="32"/>
  <c r="P69" i="32"/>
  <c r="Z69" i="32"/>
  <c r="AZ69" i="32" s="1"/>
  <c r="V69" i="32"/>
  <c r="AY69" i="32" s="1"/>
  <c r="AB69" i="32"/>
  <c r="S69" i="32"/>
  <c r="Y69" i="32"/>
  <c r="AE69" i="32" a="1"/>
  <c r="AE69" i="32" s="1"/>
  <c r="W69" i="32"/>
  <c r="AA69" i="32"/>
  <c r="AH33" i="32"/>
  <c r="F33" i="32"/>
  <c r="G33" i="32" s="1"/>
  <c r="AH25" i="32"/>
  <c r="F25" i="32"/>
  <c r="G25" i="32" s="1"/>
  <c r="AE25" i="32" s="1" a="1"/>
  <c r="AE25" i="32" s="1"/>
  <c r="Z17" i="32"/>
  <c r="AZ17" i="32" s="1"/>
  <c r="P17" i="32"/>
  <c r="W17" i="32"/>
  <c r="AH10" i="32"/>
  <c r="F10" i="32"/>
  <c r="G10" i="32" s="1"/>
  <c r="W10" i="32" s="1"/>
  <c r="M2" i="32"/>
  <c r="N2" i="32"/>
  <c r="M41" i="32"/>
  <c r="L41" i="32"/>
  <c r="N41" i="32"/>
  <c r="L10" i="32"/>
  <c r="N10" i="32"/>
  <c r="M10" i="32"/>
  <c r="AG10" i="32" s="1"/>
  <c r="Z47" i="32"/>
  <c r="AZ47" i="32" s="1"/>
  <c r="V47" i="32"/>
  <c r="AY47" i="32" s="1"/>
  <c r="S47" i="32"/>
  <c r="W97" i="32"/>
  <c r="Z97" i="32"/>
  <c r="AZ97" i="32" s="1"/>
  <c r="M97" i="32"/>
  <c r="U97" i="32"/>
  <c r="L97" i="32"/>
  <c r="AS96" i="32"/>
  <c r="AF96" i="32" s="1"/>
  <c r="AU47" i="32"/>
  <c r="P38" i="32"/>
  <c r="W50" i="32"/>
  <c r="AA97" i="32"/>
  <c r="V31" i="32"/>
  <c r="AY31" i="32" s="1"/>
  <c r="AU50" i="32"/>
  <c r="AS75" i="32"/>
  <c r="AF75" i="32" s="1"/>
  <c r="AB75" i="32"/>
  <c r="R75" i="32"/>
  <c r="S75" i="32"/>
  <c r="P75" i="32"/>
  <c r="V75" i="32"/>
  <c r="AY75" i="32" s="1"/>
  <c r="BB75" i="32" s="1"/>
  <c r="U75" i="32"/>
  <c r="AA6" i="32"/>
  <c r="P6" i="32"/>
  <c r="W6" i="32"/>
  <c r="V49" i="32"/>
  <c r="AY49" i="32" s="1"/>
  <c r="S49" i="32"/>
  <c r="Q49" i="32"/>
  <c r="BA49" i="32" s="1"/>
  <c r="R49" i="32"/>
  <c r="W49" i="32"/>
  <c r="R43" i="32"/>
  <c r="W43" i="32"/>
  <c r="AB43" i="32"/>
  <c r="V43" i="32"/>
  <c r="AY43" i="32" s="1"/>
  <c r="S43" i="32"/>
  <c r="U43" i="32"/>
  <c r="Y43" i="32"/>
  <c r="AA43" i="32"/>
  <c r="AU43" i="32"/>
  <c r="Q43" i="32"/>
  <c r="BA43" i="32" s="1"/>
  <c r="P43" i="32"/>
  <c r="Z56" i="32"/>
  <c r="AZ56" i="32" s="1"/>
  <c r="W56" i="32"/>
  <c r="Q56" i="32"/>
  <c r="BA56" i="32" s="1"/>
  <c r="BB56" i="32" s="1"/>
  <c r="AE56" i="32" a="1"/>
  <c r="AE56" i="32" s="1"/>
  <c r="Y56" i="32"/>
  <c r="S56" i="32"/>
  <c r="A76" i="32"/>
  <c r="D76" i="32"/>
  <c r="AH63" i="32"/>
  <c r="F63" i="32"/>
  <c r="G63" i="32" s="1"/>
  <c r="AE63" i="32" s="1" a="1"/>
  <c r="AE63" i="32" s="1"/>
  <c r="AD63" i="32" s="1"/>
  <c r="AC63" i="32" s="1"/>
  <c r="F55" i="32"/>
  <c r="G55" i="32" s="1"/>
  <c r="N17" i="32"/>
  <c r="M17" i="32"/>
  <c r="AG17" i="32" s="1"/>
  <c r="L17" i="32"/>
  <c r="M94" i="32"/>
  <c r="Y42" i="32"/>
  <c r="W60" i="32"/>
  <c r="M18" i="32"/>
  <c r="AE65" i="33" a="1"/>
  <c r="AE65" i="33" s="1"/>
  <c r="W65" i="33"/>
  <c r="AA65" i="33"/>
  <c r="Y65" i="33"/>
  <c r="U65" i="33"/>
  <c r="P65" i="33"/>
  <c r="R65" i="33"/>
  <c r="Z65" i="33"/>
  <c r="AZ65" i="33" s="1"/>
  <c r="S65" i="33"/>
  <c r="V65" i="33"/>
  <c r="AY65" i="33" s="1"/>
  <c r="Q65" i="33"/>
  <c r="BA65" i="33" s="1"/>
  <c r="BB65" i="33" s="1"/>
  <c r="AB65" i="33"/>
  <c r="U41" i="33"/>
  <c r="W41" i="33"/>
  <c r="Q41" i="33"/>
  <c r="BA41" i="33" s="1"/>
  <c r="P41" i="33"/>
  <c r="S41" i="33"/>
  <c r="AU41" i="33"/>
  <c r="Y41" i="33"/>
  <c r="V41" i="33"/>
  <c r="AY41" i="33" s="1"/>
  <c r="BB41" i="33" s="1"/>
  <c r="AA41" i="33"/>
  <c r="R41" i="33"/>
  <c r="AB41" i="33"/>
  <c r="Z41" i="33"/>
  <c r="AZ41" i="33" s="1"/>
  <c r="U30" i="33"/>
  <c r="Q30" i="33"/>
  <c r="BA30" i="33" s="1"/>
  <c r="BB30" i="33" s="1"/>
  <c r="AA30" i="33"/>
  <c r="AU30" i="33"/>
  <c r="AV36" i="33" s="1"/>
  <c r="S30" i="33"/>
  <c r="V30" i="33"/>
  <c r="AY30" i="33" s="1"/>
  <c r="Y30" i="33"/>
  <c r="P30" i="33"/>
  <c r="W30" i="33"/>
  <c r="AE30" i="33" a="1"/>
  <c r="AE30" i="33" s="1"/>
  <c r="R30" i="33"/>
  <c r="Z30" i="33"/>
  <c r="AZ30" i="33" s="1"/>
  <c r="AB30" i="33"/>
  <c r="Y103" i="33"/>
  <c r="AB103" i="33"/>
  <c r="AA103" i="33"/>
  <c r="R103" i="33"/>
  <c r="S103" i="33"/>
  <c r="AS103" i="33"/>
  <c r="AF103" i="33" s="1"/>
  <c r="W103" i="33"/>
  <c r="V103" i="33"/>
  <c r="AY103" i="33" s="1"/>
  <c r="U103" i="33"/>
  <c r="N52" i="33"/>
  <c r="M52" i="33"/>
  <c r="AG52" i="33" s="1"/>
  <c r="L52" i="33"/>
  <c r="V52" i="33"/>
  <c r="AY52" i="33" s="1"/>
  <c r="U52" i="33"/>
  <c r="W52" i="33"/>
  <c r="Y52" i="33"/>
  <c r="V40" i="33"/>
  <c r="AY40" i="33" s="1"/>
  <c r="AB40" i="33"/>
  <c r="Y40" i="33"/>
  <c r="S40" i="33"/>
  <c r="U40" i="33"/>
  <c r="AU40" i="33"/>
  <c r="R40" i="33"/>
  <c r="P40" i="33"/>
  <c r="W40" i="33"/>
  <c r="AA40" i="33"/>
  <c r="Z40" i="33"/>
  <c r="AZ40" i="33" s="1"/>
  <c r="Q40" i="33"/>
  <c r="BA40" i="33" s="1"/>
  <c r="P53" i="33"/>
  <c r="Y53" i="33"/>
  <c r="V53" i="33"/>
  <c r="AY53" i="33" s="1"/>
  <c r="R53" i="33"/>
  <c r="AA53" i="33"/>
  <c r="AU53" i="33"/>
  <c r="AV12" i="33" s="1"/>
  <c r="S53" i="33"/>
  <c r="AB53" i="33"/>
  <c r="U53" i="33"/>
  <c r="Q53" i="33"/>
  <c r="BA53" i="33" s="1"/>
  <c r="W6" i="33"/>
  <c r="AB6" i="33"/>
  <c r="U6" i="33"/>
  <c r="S6" i="33"/>
  <c r="AA6" i="33"/>
  <c r="R6" i="33"/>
  <c r="Z6" i="33"/>
  <c r="AZ6" i="33" s="1"/>
  <c r="V6" i="33"/>
  <c r="AY6" i="33" s="1"/>
  <c r="AU6" i="33"/>
  <c r="AV75" i="33" s="1"/>
  <c r="A75" i="33" s="1"/>
  <c r="Y6" i="33"/>
  <c r="P6" i="33"/>
  <c r="Q6" i="33"/>
  <c r="BA6" i="33" s="1"/>
  <c r="D63" i="33"/>
  <c r="A63" i="33"/>
  <c r="AG36" i="33"/>
  <c r="AH36" i="33"/>
  <c r="F36" i="33"/>
  <c r="G36" i="33" s="1"/>
  <c r="AE36" i="33" s="1" a="1"/>
  <c r="AE36" i="33" s="1"/>
  <c r="AD36" i="33" s="1"/>
  <c r="AC36" i="33" s="1"/>
  <c r="N37" i="33"/>
  <c r="Z37" i="33"/>
  <c r="AZ37" i="33" s="1"/>
  <c r="V37" i="33"/>
  <c r="AY37" i="33" s="1"/>
  <c r="M37" i="33"/>
  <c r="AG37" i="33" s="1"/>
  <c r="L37" i="33"/>
  <c r="Y37" i="33"/>
  <c r="AB37" i="33"/>
  <c r="Z78" i="33"/>
  <c r="AZ78" i="33" s="1"/>
  <c r="D95" i="33"/>
  <c r="A95" i="33"/>
  <c r="D22" i="33"/>
  <c r="A22" i="33"/>
  <c r="Q94" i="33"/>
  <c r="BA94" i="33" s="1"/>
  <c r="BB94" i="33" s="1"/>
  <c r="AE124" i="33" a="1"/>
  <c r="AE124" i="33" s="1"/>
  <c r="U96" i="33"/>
  <c r="Z96" i="33"/>
  <c r="AZ96" i="33" s="1"/>
  <c r="V96" i="33"/>
  <c r="AY96" i="33" s="1"/>
  <c r="W96" i="33"/>
  <c r="S96" i="33"/>
  <c r="R96" i="33"/>
  <c r="Q96" i="33"/>
  <c r="BA96" i="33" s="1"/>
  <c r="BB96" i="33" s="1"/>
  <c r="P96" i="33"/>
  <c r="Y96" i="33"/>
  <c r="AB96" i="33"/>
  <c r="F58" i="33"/>
  <c r="G58" i="33" s="1"/>
  <c r="AH58" i="33"/>
  <c r="AA72" i="33"/>
  <c r="U72" i="33"/>
  <c r="M65" i="33"/>
  <c r="L65" i="33"/>
  <c r="N65" i="33"/>
  <c r="N58" i="33"/>
  <c r="M58" i="33"/>
  <c r="L58" i="33"/>
  <c r="S43" i="33"/>
  <c r="L43" i="33"/>
  <c r="N43" i="33"/>
  <c r="R43" i="33"/>
  <c r="M43" i="33"/>
  <c r="Q43" i="33"/>
  <c r="BA43" i="33" s="1"/>
  <c r="P43" i="33"/>
  <c r="Y34" i="33"/>
  <c r="P34" i="33"/>
  <c r="AB34" i="33"/>
  <c r="AU34" i="33"/>
  <c r="AV94" i="33" s="1"/>
  <c r="W34" i="33"/>
  <c r="V34" i="33"/>
  <c r="AY34" i="33" s="1"/>
  <c r="BB34" i="33" s="1"/>
  <c r="AB61" i="33"/>
  <c r="P61" i="33"/>
  <c r="AU61" i="33"/>
  <c r="W61" i="33"/>
  <c r="AA61" i="33"/>
  <c r="U61" i="33"/>
  <c r="Z61" i="33"/>
  <c r="AZ61" i="33" s="1"/>
  <c r="AE61" i="33" a="1"/>
  <c r="AE61" i="33" s="1"/>
  <c r="Y61" i="33"/>
  <c r="R61" i="33"/>
  <c r="V61" i="33"/>
  <c r="AY61" i="33" s="1"/>
  <c r="F51" i="33"/>
  <c r="G51" i="33" s="1"/>
  <c r="AE51" i="33" s="1" a="1"/>
  <c r="AE51" i="33" s="1"/>
  <c r="AD51" i="33" s="1"/>
  <c r="AC51" i="33" s="1"/>
  <c r="U37" i="33"/>
  <c r="S78" i="33"/>
  <c r="A49" i="33"/>
  <c r="D49" i="33"/>
  <c r="Q61" i="33"/>
  <c r="BA61" i="33" s="1"/>
  <c r="BB61" i="33" s="1"/>
  <c r="AU27" i="33"/>
  <c r="AV98" i="33" s="1"/>
  <c r="A15" i="33"/>
  <c r="D15" i="33"/>
  <c r="Z80" i="33"/>
  <c r="AZ80" i="33" s="1"/>
  <c r="AE80" i="33" a="1"/>
  <c r="AE80" i="33" s="1"/>
  <c r="V80" i="33"/>
  <c r="AY80" i="33" s="1"/>
  <c r="AA80" i="33"/>
  <c r="Y80" i="33"/>
  <c r="W80" i="33"/>
  <c r="U80" i="33"/>
  <c r="AH3" i="33"/>
  <c r="F3" i="33"/>
  <c r="G3" i="33" s="1"/>
  <c r="N50" i="33"/>
  <c r="M50" i="33"/>
  <c r="AG50" i="33" s="1"/>
  <c r="V50" i="33"/>
  <c r="AY50" i="33" s="1"/>
  <c r="BB50" i="33" s="1"/>
  <c r="AA50" i="33"/>
  <c r="L50" i="33"/>
  <c r="W50" i="33"/>
  <c r="Y50" i="33"/>
  <c r="L13" i="33"/>
  <c r="S13" i="33"/>
  <c r="R13" i="33"/>
  <c r="Q13" i="33"/>
  <c r="BA13" i="33" s="1"/>
  <c r="BB13" i="33" s="1"/>
  <c r="F104" i="33"/>
  <c r="G104" i="33" s="1"/>
  <c r="D104" i="33"/>
  <c r="W37" i="33"/>
  <c r="P78" i="33"/>
  <c r="D124" i="33"/>
  <c r="U78" i="33"/>
  <c r="AE26" i="33" a="1"/>
  <c r="AE26" i="33" s="1"/>
  <c r="V26" i="33"/>
  <c r="AY26" i="33" s="1"/>
  <c r="Z26" i="33"/>
  <c r="AZ26" i="33" s="1"/>
  <c r="W38" i="33"/>
  <c r="L38" i="33"/>
  <c r="Y38" i="33"/>
  <c r="V38" i="33"/>
  <c r="AY38" i="33" s="1"/>
  <c r="Z38" i="33"/>
  <c r="AZ38" i="33" s="1"/>
  <c r="U38" i="33"/>
  <c r="Z52" i="33"/>
  <c r="AZ52" i="33" s="1"/>
  <c r="AB52" i="33"/>
  <c r="AU52" i="33"/>
  <c r="R52" i="33"/>
  <c r="P52" i="33"/>
  <c r="AA52" i="33"/>
  <c r="S52" i="33"/>
  <c r="D60" i="33"/>
  <c r="A60" i="33"/>
  <c r="S56" i="33"/>
  <c r="P56" i="33"/>
  <c r="V56" i="33"/>
  <c r="AY56" i="33" s="1"/>
  <c r="BB56" i="33" s="1"/>
  <c r="U56" i="33"/>
  <c r="Z56" i="33"/>
  <c r="AZ56" i="33" s="1"/>
  <c r="R56" i="33"/>
  <c r="Y56" i="33"/>
  <c r="AU56" i="33"/>
  <c r="AV56" i="33" s="1"/>
  <c r="W56" i="33"/>
  <c r="AB56" i="33"/>
  <c r="Q56" i="33"/>
  <c r="BA56" i="33" s="1"/>
  <c r="V33" i="33"/>
  <c r="AY33" i="33" s="1"/>
  <c r="R33" i="33"/>
  <c r="AU33" i="33"/>
  <c r="AB33" i="33"/>
  <c r="Q33" i="33"/>
  <c r="BA33" i="33" s="1"/>
  <c r="BB33" i="33" s="1"/>
  <c r="Y33" i="33"/>
  <c r="AA33" i="33"/>
  <c r="AE33" i="33" a="1"/>
  <c r="AE33" i="33" s="1"/>
  <c r="P33" i="33"/>
  <c r="U33" i="33"/>
  <c r="Z33" i="33"/>
  <c r="AZ33" i="33" s="1"/>
  <c r="M70" i="33"/>
  <c r="L70" i="33"/>
  <c r="N70" i="33"/>
  <c r="L57" i="33"/>
  <c r="AA57" i="33"/>
  <c r="Z57" i="33"/>
  <c r="AZ57" i="33" s="1"/>
  <c r="W57" i="33"/>
  <c r="N20" i="33"/>
  <c r="M20" i="33"/>
  <c r="AG20" i="33" s="1"/>
  <c r="AA37" i="33"/>
  <c r="Y78" i="33"/>
  <c r="Q34" i="33"/>
  <c r="BA34" i="33" s="1"/>
  <c r="R12" i="33"/>
  <c r="Z12" i="33"/>
  <c r="AZ12" i="33" s="1"/>
  <c r="P12" i="33"/>
  <c r="Y12" i="33"/>
  <c r="AU12" i="33"/>
  <c r="V12" i="33"/>
  <c r="AY12" i="33" s="1"/>
  <c r="W12" i="33"/>
  <c r="AA12" i="33"/>
  <c r="AE12" i="33" a="1"/>
  <c r="AE12" i="33" s="1"/>
  <c r="S12" i="33"/>
  <c r="L16" i="33"/>
  <c r="N16" i="33"/>
  <c r="M16" i="33"/>
  <c r="S16" i="33"/>
  <c r="V16" i="33"/>
  <c r="AY16" i="33" s="1"/>
  <c r="Y60" i="33"/>
  <c r="R60" i="33"/>
  <c r="Q60" i="33"/>
  <c r="BA60" i="33" s="1"/>
  <c r="BB60" i="33" s="1"/>
  <c r="AB60" i="33"/>
  <c r="P60" i="33"/>
  <c r="V60" i="33"/>
  <c r="AY60" i="33" s="1"/>
  <c r="W60" i="33"/>
  <c r="AU60" i="33"/>
  <c r="U60" i="33"/>
  <c r="AA60" i="33"/>
  <c r="S60" i="33"/>
  <c r="U122" i="33"/>
  <c r="Q122" i="33"/>
  <c r="BA122" i="33" s="1"/>
  <c r="BB122" i="33" s="1"/>
  <c r="Z122" i="33"/>
  <c r="AZ122" i="33" s="1"/>
  <c r="P122" i="33"/>
  <c r="W122" i="33"/>
  <c r="Y122" i="33"/>
  <c r="S122" i="33"/>
  <c r="R122" i="33"/>
  <c r="AS115" i="33"/>
  <c r="AF115" i="33" s="1"/>
  <c r="AB115" i="33"/>
  <c r="W115" i="33"/>
  <c r="AA115" i="33"/>
  <c r="W108" i="33"/>
  <c r="U108" i="33"/>
  <c r="AE108" i="33" a="1"/>
  <c r="AE108" i="33" s="1"/>
  <c r="S93" i="33"/>
  <c r="Y93" i="33"/>
  <c r="V93" i="33"/>
  <c r="AY93" i="33" s="1"/>
  <c r="AA93" i="33"/>
  <c r="AB93" i="33"/>
  <c r="R93" i="33"/>
  <c r="Z93" i="33"/>
  <c r="AZ93" i="33" s="1"/>
  <c r="U93" i="33"/>
  <c r="P93" i="33"/>
  <c r="Z86" i="33"/>
  <c r="AZ86" i="33" s="1"/>
  <c r="V86" i="33"/>
  <c r="AY86" i="33" s="1"/>
  <c r="U86" i="33"/>
  <c r="AS86" i="33"/>
  <c r="AF86" i="33" s="1"/>
  <c r="S86" i="33"/>
  <c r="Q86" i="33"/>
  <c r="BA86" i="33" s="1"/>
  <c r="AB86" i="33"/>
  <c r="R86" i="33"/>
  <c r="AA86" i="33"/>
  <c r="F9" i="33"/>
  <c r="G9" i="33" s="1"/>
  <c r="AH9" i="33"/>
  <c r="L108" i="33"/>
  <c r="M108" i="33"/>
  <c r="N108" i="33"/>
  <c r="W101" i="33"/>
  <c r="L101" i="33"/>
  <c r="L93" i="33"/>
  <c r="M93" i="33"/>
  <c r="U85" i="33"/>
  <c r="AB85" i="33"/>
  <c r="AA85" i="33"/>
  <c r="Y85" i="33"/>
  <c r="Z85" i="33"/>
  <c r="AZ85" i="33" s="1"/>
  <c r="V85" i="33"/>
  <c r="AY85" i="33" s="1"/>
  <c r="L85" i="33"/>
  <c r="N85" i="33"/>
  <c r="L77" i="33"/>
  <c r="R77" i="33"/>
  <c r="Q77" i="33"/>
  <c r="BA77" i="33" s="1"/>
  <c r="BB77" i="33" s="1"/>
  <c r="N77" i="33"/>
  <c r="M77" i="33"/>
  <c r="P77" i="33"/>
  <c r="V77" i="33"/>
  <c r="AY77" i="33" s="1"/>
  <c r="L27" i="33"/>
  <c r="N27" i="33"/>
  <c r="M27" i="33"/>
  <c r="AH44" i="33"/>
  <c r="F44" i="33"/>
  <c r="G44" i="33" s="1"/>
  <c r="Q78" i="33"/>
  <c r="BA78" i="33" s="1"/>
  <c r="BB78" i="33" s="1"/>
  <c r="R34" i="33"/>
  <c r="AU31" i="33"/>
  <c r="V31" i="33"/>
  <c r="AY31" i="33" s="1"/>
  <c r="AB31" i="33"/>
  <c r="Y91" i="33"/>
  <c r="W91" i="33"/>
  <c r="S91" i="33"/>
  <c r="Q91" i="33"/>
  <c r="BA91" i="33" s="1"/>
  <c r="BB91" i="33" s="1"/>
  <c r="U91" i="33"/>
  <c r="AE91" i="33" a="1"/>
  <c r="AE91" i="33" s="1"/>
  <c r="V91" i="33"/>
  <c r="AY91" i="33" s="1"/>
  <c r="AB91" i="33"/>
  <c r="AA91" i="33"/>
  <c r="R91" i="33"/>
  <c r="Z91" i="33"/>
  <c r="AZ91" i="33" s="1"/>
  <c r="S98" i="33"/>
  <c r="R98" i="33"/>
  <c r="AA98" i="33"/>
  <c r="P98" i="33"/>
  <c r="AS98" i="33"/>
  <c r="AF98" i="33" s="1"/>
  <c r="Q98" i="33"/>
  <c r="BA98" i="33" s="1"/>
  <c r="Y98" i="33"/>
  <c r="AB98" i="33"/>
  <c r="Z98" i="33"/>
  <c r="AZ98" i="33" s="1"/>
  <c r="W98" i="33"/>
  <c r="U107" i="33"/>
  <c r="S107" i="33"/>
  <c r="Q107" i="33"/>
  <c r="BA107" i="33" s="1"/>
  <c r="P107" i="33"/>
  <c r="AB107" i="33"/>
  <c r="AE107" i="33" a="1"/>
  <c r="AE107" i="33" s="1"/>
  <c r="R107" i="33"/>
  <c r="Y107" i="33"/>
  <c r="AA107" i="33"/>
  <c r="W107" i="33"/>
  <c r="Z107" i="33"/>
  <c r="AZ107" i="33" s="1"/>
  <c r="F92" i="33"/>
  <c r="G92" i="33" s="1"/>
  <c r="A8" i="33"/>
  <c r="D8" i="33"/>
  <c r="N122" i="33"/>
  <c r="L122" i="33"/>
  <c r="M122" i="33"/>
  <c r="S34" i="33"/>
  <c r="AA87" i="33"/>
  <c r="W87" i="33"/>
  <c r="Q87" i="33"/>
  <c r="BA87" i="33" s="1"/>
  <c r="Y75" i="33"/>
  <c r="AE75" i="33" a="1"/>
  <c r="AE75" i="33" s="1"/>
  <c r="P75" i="33"/>
  <c r="AA75" i="33"/>
  <c r="A68" i="33"/>
  <c r="D68" i="33"/>
  <c r="U67" i="33"/>
  <c r="U83" i="33"/>
  <c r="Z83" i="33"/>
  <c r="AZ83" i="33" s="1"/>
  <c r="M83" i="33"/>
  <c r="W83" i="33"/>
  <c r="L83" i="33"/>
  <c r="V83" i="33"/>
  <c r="AY83" i="33" s="1"/>
  <c r="AA83" i="33"/>
  <c r="Y83" i="33"/>
  <c r="AH23" i="33"/>
  <c r="AH15" i="33"/>
  <c r="F15" i="33"/>
  <c r="G15" i="33" s="1"/>
  <c r="M114" i="33"/>
  <c r="V114" i="33"/>
  <c r="AY114" i="33" s="1"/>
  <c r="N39" i="33"/>
  <c r="L39" i="33"/>
  <c r="M39" i="33"/>
  <c r="AG39" i="33" s="1"/>
  <c r="L17" i="33"/>
  <c r="N17" i="33"/>
  <c r="M17" i="33"/>
  <c r="AB78" i="33"/>
  <c r="AE78" i="33" a="1"/>
  <c r="AE78" i="33" s="1"/>
  <c r="V126" i="33"/>
  <c r="AY126" i="33" s="1"/>
  <c r="P126" i="33"/>
  <c r="Q126" i="33"/>
  <c r="BA126" i="33" s="1"/>
  <c r="BB126" i="33" s="1"/>
  <c r="N126" i="33"/>
  <c r="S126" i="33"/>
  <c r="M126" i="33"/>
  <c r="R126" i="33"/>
  <c r="L126" i="33"/>
  <c r="V78" i="33"/>
  <c r="AY78" i="33" s="1"/>
  <c r="AA78" i="33"/>
  <c r="U34" i="33"/>
  <c r="U121" i="33"/>
  <c r="AS121" i="33"/>
  <c r="AF121" i="33" s="1"/>
  <c r="W121" i="33"/>
  <c r="Z121" i="33"/>
  <c r="AZ121" i="33" s="1"/>
  <c r="P121" i="33"/>
  <c r="AH51" i="33"/>
  <c r="M100" i="33"/>
  <c r="AB100" i="33"/>
  <c r="Z100" i="33"/>
  <c r="AZ100" i="33" s="1"/>
  <c r="U100" i="33"/>
  <c r="W100" i="33"/>
  <c r="N100" i="33"/>
  <c r="L100" i="33"/>
  <c r="AA100" i="33"/>
  <c r="Y100" i="33"/>
  <c r="N104" i="33"/>
  <c r="L104" i="33"/>
  <c r="M104" i="33"/>
  <c r="W29" i="33"/>
  <c r="U29" i="33"/>
  <c r="S29" i="33"/>
  <c r="R29" i="33"/>
  <c r="V29" i="33"/>
  <c r="AY29" i="33" s="1"/>
  <c r="AU29" i="33"/>
  <c r="AB29" i="33"/>
  <c r="AA29" i="33"/>
  <c r="P127" i="33"/>
  <c r="L127" i="33"/>
  <c r="N127" i="33"/>
  <c r="R127" i="33"/>
  <c r="M127" i="33"/>
  <c r="Q127" i="33"/>
  <c r="BA127" i="33" s="1"/>
  <c r="BB127" i="33" s="1"/>
  <c r="V127" i="33"/>
  <c r="AY127" i="33" s="1"/>
  <c r="AG51" i="33"/>
  <c r="A52" i="33"/>
  <c r="Q69" i="33"/>
  <c r="BA69" i="33" s="1"/>
  <c r="F105" i="33"/>
  <c r="G105" i="33" s="1"/>
  <c r="F25" i="33"/>
  <c r="G25" i="33" s="1"/>
  <c r="L47" i="33"/>
  <c r="Z12" i="34"/>
  <c r="AZ12" i="34" s="1"/>
  <c r="Y12" i="34"/>
  <c r="Q12" i="34"/>
  <c r="BA12" i="34" s="1"/>
  <c r="AU12" i="34"/>
  <c r="AV86" i="34" s="1"/>
  <c r="P12" i="34"/>
  <c r="W12" i="34"/>
  <c r="AA12" i="34"/>
  <c r="V12" i="34"/>
  <c r="AY12" i="34" s="1"/>
  <c r="S12" i="34"/>
  <c r="AB12" i="34"/>
  <c r="U12" i="34"/>
  <c r="R12" i="34"/>
  <c r="AU56" i="34"/>
  <c r="AA56" i="34"/>
  <c r="P56" i="34"/>
  <c r="W56" i="34"/>
  <c r="Q56" i="34"/>
  <c r="BA56" i="34" s="1"/>
  <c r="BB56" i="34" s="1"/>
  <c r="S56" i="34"/>
  <c r="U56" i="34"/>
  <c r="Y56" i="34"/>
  <c r="R56" i="34"/>
  <c r="V56" i="34"/>
  <c r="AY56" i="34" s="1"/>
  <c r="Z56" i="34"/>
  <c r="AZ56" i="34" s="1"/>
  <c r="AE56" i="34" a="1"/>
  <c r="AE56" i="34" s="1"/>
  <c r="AB56" i="34"/>
  <c r="Z93" i="34"/>
  <c r="AZ93" i="34" s="1"/>
  <c r="AA93" i="34"/>
  <c r="AS93" i="34"/>
  <c r="AF93" i="34" s="1"/>
  <c r="Y93" i="34"/>
  <c r="U93" i="34"/>
  <c r="W93" i="34"/>
  <c r="AB93" i="34"/>
  <c r="V93" i="34"/>
  <c r="AY93" i="34" s="1"/>
  <c r="R93" i="34"/>
  <c r="S93" i="34"/>
  <c r="Q93" i="34"/>
  <c r="BA93" i="34" s="1"/>
  <c r="P93" i="34"/>
  <c r="Z98" i="34"/>
  <c r="AZ98" i="34" s="1"/>
  <c r="Y98" i="34"/>
  <c r="W98" i="34"/>
  <c r="AE98" i="34" a="1"/>
  <c r="AE98" i="34" s="1"/>
  <c r="V98" i="34"/>
  <c r="AY98" i="34" s="1"/>
  <c r="U98" i="34"/>
  <c r="S98" i="34"/>
  <c r="R98" i="34"/>
  <c r="AA98" i="34"/>
  <c r="P98" i="34"/>
  <c r="Q98" i="34"/>
  <c r="BA98" i="34" s="1"/>
  <c r="BB98" i="34" s="1"/>
  <c r="AB98" i="34"/>
  <c r="Y104" i="34"/>
  <c r="S104" i="34"/>
  <c r="W104" i="34"/>
  <c r="AE104" i="34" a="1"/>
  <c r="AE104" i="34" s="1"/>
  <c r="AB104" i="34"/>
  <c r="R104" i="34"/>
  <c r="V104" i="34"/>
  <c r="AY104" i="34" s="1"/>
  <c r="AA104" i="34"/>
  <c r="Q104" i="34"/>
  <c r="BA104" i="34" s="1"/>
  <c r="BB104" i="34" s="1"/>
  <c r="Z104" i="34"/>
  <c r="AZ104" i="34" s="1"/>
  <c r="U104" i="34"/>
  <c r="P104" i="34"/>
  <c r="AU57" i="34"/>
  <c r="W57" i="34"/>
  <c r="S57" i="34"/>
  <c r="Z57" i="34"/>
  <c r="AZ57" i="34" s="1"/>
  <c r="R57" i="34"/>
  <c r="Y57" i="34"/>
  <c r="Q57" i="34"/>
  <c r="BA57" i="34" s="1"/>
  <c r="BB57" i="34" s="1"/>
  <c r="V57" i="34"/>
  <c r="AY57" i="34" s="1"/>
  <c r="AE57" i="34" a="1"/>
  <c r="AE57" i="34" s="1"/>
  <c r="AA57" i="34"/>
  <c r="P57" i="34"/>
  <c r="AB57" i="34"/>
  <c r="U57" i="34"/>
  <c r="M49" i="34"/>
  <c r="AG49" i="34" s="1"/>
  <c r="V49" i="34"/>
  <c r="AY49" i="34" s="1"/>
  <c r="AA49" i="34"/>
  <c r="AB49" i="34"/>
  <c r="Y49" i="34"/>
  <c r="L49" i="34"/>
  <c r="Z49" i="34"/>
  <c r="AZ49" i="34" s="1"/>
  <c r="N49" i="34"/>
  <c r="W49" i="34"/>
  <c r="U49" i="34"/>
  <c r="Z17" i="34"/>
  <c r="AZ17" i="34" s="1"/>
  <c r="N17" i="34"/>
  <c r="AA17" i="34"/>
  <c r="M17" i="34"/>
  <c r="AG17" i="34" s="1"/>
  <c r="L17" i="34"/>
  <c r="AB17" i="34"/>
  <c r="S105" i="34"/>
  <c r="Q105" i="34"/>
  <c r="BA105" i="34" s="1"/>
  <c r="Z105" i="34"/>
  <c r="AZ105" i="34" s="1"/>
  <c r="U105" i="34"/>
  <c r="P105" i="34"/>
  <c r="Y105" i="34"/>
  <c r="W105" i="34"/>
  <c r="AB105" i="34"/>
  <c r="AE105" i="34" a="1"/>
  <c r="AE105" i="34" s="1"/>
  <c r="R105" i="34"/>
  <c r="V105" i="34"/>
  <c r="AY105" i="34" s="1"/>
  <c r="AA105" i="34"/>
  <c r="AB50" i="34"/>
  <c r="AE50" i="34" a="1"/>
  <c r="AE50" i="34" s="1"/>
  <c r="AU50" i="34"/>
  <c r="W50" i="34"/>
  <c r="Y50" i="34"/>
  <c r="U50" i="34"/>
  <c r="V50" i="34"/>
  <c r="AY50" i="34" s="1"/>
  <c r="R50" i="34"/>
  <c r="P50" i="34"/>
  <c r="AA50" i="34"/>
  <c r="Q50" i="34"/>
  <c r="BA50" i="34" s="1"/>
  <c r="BB50" i="34" s="1"/>
  <c r="S50" i="34"/>
  <c r="Z50" i="34"/>
  <c r="AZ50" i="34" s="1"/>
  <c r="P51" i="34"/>
  <c r="U51" i="34"/>
  <c r="AB51" i="34"/>
  <c r="Z51" i="34"/>
  <c r="AZ51" i="34" s="1"/>
  <c r="Y51" i="34"/>
  <c r="AA51" i="34"/>
  <c r="W51" i="34"/>
  <c r="Q51" i="34"/>
  <c r="BA51" i="34" s="1"/>
  <c r="BB51" i="34" s="1"/>
  <c r="V51" i="34"/>
  <c r="AY51" i="34" s="1"/>
  <c r="AU51" i="34"/>
  <c r="AE51" i="34" a="1"/>
  <c r="AE51" i="34" s="1"/>
  <c r="S51" i="34"/>
  <c r="R51" i="34"/>
  <c r="AE22" i="34" a="1"/>
  <c r="AE22" i="34" s="1"/>
  <c r="Y22" i="34"/>
  <c r="R22" i="34"/>
  <c r="P22" i="34"/>
  <c r="W22" i="34"/>
  <c r="AB22" i="34"/>
  <c r="S22" i="34"/>
  <c r="AU22" i="34"/>
  <c r="Z22" i="34"/>
  <c r="AZ22" i="34" s="1"/>
  <c r="V22" i="34"/>
  <c r="AY22" i="34" s="1"/>
  <c r="U22" i="34"/>
  <c r="Q22" i="34"/>
  <c r="BA22" i="34" s="1"/>
  <c r="BB22" i="34" s="1"/>
  <c r="S102" i="34"/>
  <c r="AB102" i="34"/>
  <c r="R102" i="34"/>
  <c r="AA102" i="34"/>
  <c r="Y102" i="34"/>
  <c r="AE102" i="34" a="1"/>
  <c r="AE102" i="34" s="1"/>
  <c r="Q102" i="34"/>
  <c r="BA102" i="34" s="1"/>
  <c r="BB102" i="34" s="1"/>
  <c r="W102" i="34"/>
  <c r="Z102" i="34"/>
  <c r="AZ102" i="34" s="1"/>
  <c r="V102" i="34"/>
  <c r="AY102" i="34" s="1"/>
  <c r="P102" i="34"/>
  <c r="U102" i="34"/>
  <c r="M56" i="34"/>
  <c r="L56" i="34"/>
  <c r="N56" i="34"/>
  <c r="W32" i="34"/>
  <c r="V32" i="34"/>
  <c r="AY32" i="34" s="1"/>
  <c r="AB32" i="34"/>
  <c r="U32" i="34"/>
  <c r="R32" i="34"/>
  <c r="Q32" i="34"/>
  <c r="BA32" i="34" s="1"/>
  <c r="AU32" i="34"/>
  <c r="AV67" i="34" s="1"/>
  <c r="D67" i="34" s="1"/>
  <c r="P32" i="34"/>
  <c r="Z32" i="34"/>
  <c r="AZ32" i="34" s="1"/>
  <c r="Y32" i="34"/>
  <c r="S32" i="34"/>
  <c r="AA32" i="34"/>
  <c r="S60" i="34"/>
  <c r="Z60" i="34"/>
  <c r="AZ60" i="34" s="1"/>
  <c r="V62" i="34"/>
  <c r="AY62" i="34" s="1"/>
  <c r="AB62" i="34"/>
  <c r="R62" i="34"/>
  <c r="Q62" i="34"/>
  <c r="BA62" i="34" s="1"/>
  <c r="S62" i="34"/>
  <c r="Z62" i="34"/>
  <c r="AZ62" i="34" s="1"/>
  <c r="U62" i="34"/>
  <c r="AA62" i="34"/>
  <c r="Y62" i="34"/>
  <c r="AU62" i="34"/>
  <c r="W62" i="34"/>
  <c r="P62" i="34"/>
  <c r="AE24" i="34" a="1"/>
  <c r="AE24" i="34" s="1"/>
  <c r="U24" i="34"/>
  <c r="P24" i="34"/>
  <c r="AA24" i="34"/>
  <c r="AU24" i="34"/>
  <c r="Q24" i="34"/>
  <c r="BA24" i="34" s="1"/>
  <c r="BB24" i="34" s="1"/>
  <c r="AB24" i="34"/>
  <c r="R24" i="34"/>
  <c r="Y24" i="34"/>
  <c r="Z24" i="34"/>
  <c r="AZ24" i="34" s="1"/>
  <c r="V24" i="34"/>
  <c r="AY24" i="34" s="1"/>
  <c r="W24" i="34"/>
  <c r="S24" i="34"/>
  <c r="W82" i="34"/>
  <c r="AB82" i="34"/>
  <c r="R82" i="34"/>
  <c r="Y82" i="34"/>
  <c r="P82" i="34"/>
  <c r="Q82" i="34"/>
  <c r="BA82" i="34" s="1"/>
  <c r="BB82" i="34" s="1"/>
  <c r="Z82" i="34"/>
  <c r="AZ82" i="34" s="1"/>
  <c r="AE82" i="34" a="1"/>
  <c r="AE82" i="34" s="1"/>
  <c r="S82" i="34"/>
  <c r="AA82" i="34"/>
  <c r="V82" i="34"/>
  <c r="AY82" i="34" s="1"/>
  <c r="U82" i="34"/>
  <c r="Q125" i="34"/>
  <c r="BA125" i="34" s="1"/>
  <c r="U125" i="34"/>
  <c r="Z125" i="34"/>
  <c r="AZ125" i="34" s="1"/>
  <c r="S125" i="34"/>
  <c r="P125" i="34"/>
  <c r="Y125" i="34"/>
  <c r="W125" i="34"/>
  <c r="V125" i="34"/>
  <c r="AY125" i="34" s="1"/>
  <c r="AB125" i="34"/>
  <c r="AA125" i="34"/>
  <c r="R125" i="34"/>
  <c r="AS125" i="34"/>
  <c r="AF125" i="34" s="1"/>
  <c r="AA71" i="34"/>
  <c r="U71" i="34"/>
  <c r="Z71" i="34"/>
  <c r="AZ71" i="34" s="1"/>
  <c r="AB71" i="34"/>
  <c r="W71" i="34"/>
  <c r="R71" i="34"/>
  <c r="Q71" i="34"/>
  <c r="BA71" i="34" s="1"/>
  <c r="BB71" i="34" s="1"/>
  <c r="Y71" i="34"/>
  <c r="S71" i="34"/>
  <c r="P71" i="34"/>
  <c r="AE71" i="34" a="1"/>
  <c r="AE71" i="34" s="1"/>
  <c r="V71" i="34"/>
  <c r="AY71" i="34" s="1"/>
  <c r="N70" i="34"/>
  <c r="P70" i="34"/>
  <c r="R70" i="34"/>
  <c r="V70" i="34"/>
  <c r="AY70" i="34" s="1"/>
  <c r="S70" i="34"/>
  <c r="L70" i="34"/>
  <c r="Q70" i="34"/>
  <c r="BA70" i="34" s="1"/>
  <c r="BB70" i="34" s="1"/>
  <c r="M70" i="34"/>
  <c r="L8" i="34"/>
  <c r="V8" i="34"/>
  <c r="AY8" i="34" s="1"/>
  <c r="S8" i="34"/>
  <c r="N8" i="34"/>
  <c r="M8" i="34"/>
  <c r="Z113" i="34"/>
  <c r="AZ113" i="34" s="1"/>
  <c r="U113" i="34"/>
  <c r="V113" i="34"/>
  <c r="AY113" i="34" s="1"/>
  <c r="W113" i="34"/>
  <c r="Q113" i="34"/>
  <c r="BA113" i="34" s="1"/>
  <c r="R113" i="34"/>
  <c r="AS113" i="34"/>
  <c r="AF113" i="34" s="1"/>
  <c r="S113" i="34"/>
  <c r="Y113" i="34"/>
  <c r="AA113" i="34"/>
  <c r="AB113" i="34"/>
  <c r="P113" i="34"/>
  <c r="P58" i="34"/>
  <c r="S58" i="34"/>
  <c r="V58" i="34"/>
  <c r="AY58" i="34" s="1"/>
  <c r="R58" i="34"/>
  <c r="Y58" i="34"/>
  <c r="AU58" i="34"/>
  <c r="AB58" i="34"/>
  <c r="Q58" i="34"/>
  <c r="BA58" i="34" s="1"/>
  <c r="U58" i="34"/>
  <c r="AA58" i="34"/>
  <c r="W58" i="34"/>
  <c r="Z58" i="34"/>
  <c r="AZ58" i="34" s="1"/>
  <c r="S99" i="34"/>
  <c r="M99" i="34"/>
  <c r="L99" i="34"/>
  <c r="Q99" i="34"/>
  <c r="BA99" i="34" s="1"/>
  <c r="BB99" i="34" s="1"/>
  <c r="N99" i="34"/>
  <c r="R99" i="34"/>
  <c r="P99" i="34"/>
  <c r="V99" i="34"/>
  <c r="AY99" i="34" s="1"/>
  <c r="M22" i="34"/>
  <c r="N22" i="34"/>
  <c r="L22" i="34"/>
  <c r="S26" i="34"/>
  <c r="Y26" i="34"/>
  <c r="AB26" i="34"/>
  <c r="V26" i="34"/>
  <c r="AY26" i="34" s="1"/>
  <c r="R26" i="34"/>
  <c r="Q26" i="34"/>
  <c r="BA26" i="34" s="1"/>
  <c r="P26" i="34"/>
  <c r="AA26" i="34"/>
  <c r="Z26" i="34"/>
  <c r="AZ26" i="34" s="1"/>
  <c r="W26" i="34"/>
  <c r="AU26" i="34"/>
  <c r="U26" i="34"/>
  <c r="V69" i="34"/>
  <c r="AY69" i="34" s="1"/>
  <c r="W69" i="34"/>
  <c r="S69" i="34"/>
  <c r="U69" i="34"/>
  <c r="AE69" i="34" a="1"/>
  <c r="AE69" i="34" s="1"/>
  <c r="AA69" i="34"/>
  <c r="Q69" i="34"/>
  <c r="BA69" i="34" s="1"/>
  <c r="R69" i="34"/>
  <c r="AB69" i="34"/>
  <c r="P69" i="34"/>
  <c r="Z69" i="34"/>
  <c r="AZ69" i="34" s="1"/>
  <c r="Y69" i="34"/>
  <c r="Z28" i="34"/>
  <c r="AZ28" i="34" s="1"/>
  <c r="V28" i="34"/>
  <c r="AY28" i="34" s="1"/>
  <c r="W43" i="34"/>
  <c r="S43" i="34"/>
  <c r="U43" i="34"/>
  <c r="P43" i="34"/>
  <c r="R43" i="34"/>
  <c r="AB43" i="34"/>
  <c r="Z43" i="34"/>
  <c r="AZ43" i="34" s="1"/>
  <c r="Y43" i="34"/>
  <c r="Q43" i="34"/>
  <c r="BA43" i="34" s="1"/>
  <c r="AU43" i="34"/>
  <c r="AV23" i="34" s="1"/>
  <c r="V43" i="34"/>
  <c r="AY43" i="34" s="1"/>
  <c r="AA43" i="34"/>
  <c r="U36" i="34"/>
  <c r="AA36" i="34"/>
  <c r="Y36" i="34"/>
  <c r="Q36" i="34"/>
  <c r="BA36" i="34" s="1"/>
  <c r="BB36" i="34" s="1"/>
  <c r="AU36" i="34"/>
  <c r="Z36" i="34"/>
  <c r="AZ36" i="34" s="1"/>
  <c r="W36" i="34"/>
  <c r="AE36" i="34" a="1"/>
  <c r="AE36" i="34" s="1"/>
  <c r="AB36" i="34"/>
  <c r="P36" i="34"/>
  <c r="S36" i="34"/>
  <c r="R36" i="34"/>
  <c r="V36" i="34"/>
  <c r="AY36" i="34" s="1"/>
  <c r="S35" i="34"/>
  <c r="V35" i="34"/>
  <c r="AY35" i="34" s="1"/>
  <c r="Y35" i="34"/>
  <c r="AA35" i="34"/>
  <c r="U35" i="34"/>
  <c r="Q35" i="34"/>
  <c r="BA35" i="34" s="1"/>
  <c r="BB35" i="34" s="1"/>
  <c r="R35" i="34"/>
  <c r="W35" i="34"/>
  <c r="AU35" i="34"/>
  <c r="AV122" i="34" s="1"/>
  <c r="P35" i="34"/>
  <c r="Z35" i="34"/>
  <c r="AZ35" i="34" s="1"/>
  <c r="AE35" i="34" a="1"/>
  <c r="AE35" i="34" s="1"/>
  <c r="AB35" i="34"/>
  <c r="W77" i="34"/>
  <c r="Y77" i="34"/>
  <c r="V77" i="34"/>
  <c r="AY77" i="34" s="1"/>
  <c r="P77" i="34"/>
  <c r="U77" i="34"/>
  <c r="Z77" i="34"/>
  <c r="AZ77" i="34" s="1"/>
  <c r="AS77" i="34"/>
  <c r="AF77" i="34" s="1"/>
  <c r="S77" i="34"/>
  <c r="AB77" i="34"/>
  <c r="R77" i="34"/>
  <c r="AA77" i="34"/>
  <c r="Q77" i="34"/>
  <c r="BA77" i="34" s="1"/>
  <c r="Z27" i="34"/>
  <c r="AZ27" i="34" s="1"/>
  <c r="S27" i="34"/>
  <c r="Y27" i="34"/>
  <c r="AB27" i="34"/>
  <c r="V27" i="34"/>
  <c r="AY27" i="34" s="1"/>
  <c r="R27" i="34"/>
  <c r="Q27" i="34"/>
  <c r="BA27" i="34" s="1"/>
  <c r="P27" i="34"/>
  <c r="AA27" i="34"/>
  <c r="W27" i="34"/>
  <c r="AU27" i="34"/>
  <c r="U27" i="34"/>
  <c r="Q18" i="34"/>
  <c r="BA18" i="34" s="1"/>
  <c r="BB18" i="34" s="1"/>
  <c r="AB18" i="34"/>
  <c r="Y18" i="34"/>
  <c r="Z18" i="34"/>
  <c r="AZ18" i="34" s="1"/>
  <c r="AE18" i="34" a="1"/>
  <c r="AE18" i="34" s="1"/>
  <c r="W18" i="34"/>
  <c r="U18" i="34"/>
  <c r="V18" i="34"/>
  <c r="AY18" i="34" s="1"/>
  <c r="AU18" i="34"/>
  <c r="S18" i="34"/>
  <c r="R18" i="34"/>
  <c r="AA18" i="34"/>
  <c r="P18" i="34"/>
  <c r="P103" i="34"/>
  <c r="V103" i="34"/>
  <c r="AY103" i="34" s="1"/>
  <c r="Y103" i="34"/>
  <c r="AE103" i="34" a="1"/>
  <c r="AE103" i="34" s="1"/>
  <c r="Q103" i="34"/>
  <c r="BA103" i="34" s="1"/>
  <c r="BB103" i="34" s="1"/>
  <c r="W103" i="34"/>
  <c r="U103" i="34"/>
  <c r="S103" i="34"/>
  <c r="AB103" i="34"/>
  <c r="AA103" i="34"/>
  <c r="Z103" i="34"/>
  <c r="AZ103" i="34" s="1"/>
  <c r="R103" i="34"/>
  <c r="P107" i="34"/>
  <c r="S107" i="34"/>
  <c r="V54" i="34"/>
  <c r="AY54" i="34" s="1"/>
  <c r="U54" i="34"/>
  <c r="AA54" i="34"/>
  <c r="AE54" i="34" a="1"/>
  <c r="AE54" i="34" s="1"/>
  <c r="Q54" i="34"/>
  <c r="BA54" i="34" s="1"/>
  <c r="BB54" i="34" s="1"/>
  <c r="AU54" i="34"/>
  <c r="R54" i="34"/>
  <c r="S54" i="34"/>
  <c r="P54" i="34"/>
  <c r="Y54" i="34"/>
  <c r="Z54" i="34"/>
  <c r="AZ54" i="34" s="1"/>
  <c r="W54" i="34"/>
  <c r="AB54" i="34"/>
  <c r="D50" i="34"/>
  <c r="A50" i="34"/>
  <c r="Y42" i="34"/>
  <c r="V46" i="34"/>
  <c r="AY46" i="34" s="1"/>
  <c r="Y46" i="34"/>
  <c r="S46" i="34"/>
  <c r="U46" i="34"/>
  <c r="AB46" i="34"/>
  <c r="Z46" i="34"/>
  <c r="AZ46" i="34" s="1"/>
  <c r="Q46" i="34"/>
  <c r="BA46" i="34" s="1"/>
  <c r="R46" i="34"/>
  <c r="P46" i="34"/>
  <c r="AA46" i="34"/>
  <c r="W46" i="34"/>
  <c r="AU46" i="34"/>
  <c r="R114" i="34"/>
  <c r="AA114" i="34"/>
  <c r="Q114" i="34"/>
  <c r="BA114" i="34" s="1"/>
  <c r="BB114" i="34" s="1"/>
  <c r="Z114" i="34"/>
  <c r="AZ114" i="34" s="1"/>
  <c r="Y114" i="34"/>
  <c r="P114" i="34"/>
  <c r="W114" i="34"/>
  <c r="AE114" i="34" a="1"/>
  <c r="AE114" i="34" s="1"/>
  <c r="U114" i="34"/>
  <c r="V114" i="34"/>
  <c r="AY114" i="34" s="1"/>
  <c r="S114" i="34"/>
  <c r="AB114" i="34"/>
  <c r="S66" i="34"/>
  <c r="V66" i="34"/>
  <c r="AY66" i="34" s="1"/>
  <c r="R66" i="34"/>
  <c r="P66" i="34"/>
  <c r="M66" i="34"/>
  <c r="N66" i="34"/>
  <c r="Q66" i="34"/>
  <c r="BA66" i="34" s="1"/>
  <c r="BB66" i="34" s="1"/>
  <c r="L66" i="34"/>
  <c r="V4" i="34"/>
  <c r="AY4" i="34" s="1"/>
  <c r="M4" i="34"/>
  <c r="S4" i="34"/>
  <c r="L4" i="34"/>
  <c r="N4" i="34"/>
  <c r="Q4" i="34"/>
  <c r="BA4" i="34" s="1"/>
  <c r="BB4" i="34" s="1"/>
  <c r="R4" i="34"/>
  <c r="P4" i="34"/>
  <c r="A5" i="34"/>
  <c r="L26" i="34"/>
  <c r="M84" i="34"/>
  <c r="A85" i="34"/>
  <c r="Z80" i="34"/>
  <c r="AZ80" i="34" s="1"/>
  <c r="BB80" i="34" s="1"/>
  <c r="L54" i="34"/>
  <c r="A119" i="34"/>
  <c r="M26" i="34"/>
  <c r="AG26" i="34" s="1"/>
  <c r="R9" i="35"/>
  <c r="S9" i="35"/>
  <c r="W9" i="35"/>
  <c r="AB9" i="35"/>
  <c r="U9" i="35"/>
  <c r="Q9" i="35"/>
  <c r="BA9" i="35" s="1"/>
  <c r="Z9" i="35"/>
  <c r="AZ9" i="35" s="1"/>
  <c r="AA9" i="35"/>
  <c r="V9" i="35"/>
  <c r="AY9" i="35" s="1"/>
  <c r="P9" i="35"/>
  <c r="Y9" i="35"/>
  <c r="AU9" i="35"/>
  <c r="AV29" i="35" s="1"/>
  <c r="AA24" i="35"/>
  <c r="AU24" i="35"/>
  <c r="Q24" i="35"/>
  <c r="BA24" i="35" s="1"/>
  <c r="Z24" i="35"/>
  <c r="AZ24" i="35" s="1"/>
  <c r="Y24" i="35"/>
  <c r="V24" i="35"/>
  <c r="AY24" i="35" s="1"/>
  <c r="U24" i="35"/>
  <c r="S24" i="35"/>
  <c r="W24" i="35"/>
  <c r="AB24" i="35"/>
  <c r="P24" i="35"/>
  <c r="R24" i="35"/>
  <c r="R81" i="35"/>
  <c r="S81" i="35"/>
  <c r="AB81" i="35"/>
  <c r="P81" i="35"/>
  <c r="Q81" i="35"/>
  <c r="BA81" i="35" s="1"/>
  <c r="BB81" i="35" s="1"/>
  <c r="AA81" i="35"/>
  <c r="Z81" i="35"/>
  <c r="AZ81" i="35" s="1"/>
  <c r="AE81" i="35" a="1"/>
  <c r="AE81" i="35" s="1"/>
  <c r="U81" i="35"/>
  <c r="Y81" i="35"/>
  <c r="W81" i="35"/>
  <c r="V81" i="35"/>
  <c r="AY81" i="35" s="1"/>
  <c r="Z107" i="35"/>
  <c r="AZ107" i="35" s="1"/>
  <c r="P107" i="35"/>
  <c r="U107" i="35"/>
  <c r="S107" i="35"/>
  <c r="AE107" i="35" a="1"/>
  <c r="AE107" i="35" s="1"/>
  <c r="R107" i="35"/>
  <c r="Y107" i="35"/>
  <c r="AB107" i="35"/>
  <c r="W107" i="35"/>
  <c r="V107" i="35"/>
  <c r="AY107" i="35" s="1"/>
  <c r="AA107" i="35"/>
  <c r="Q107" i="35"/>
  <c r="BA107" i="35" s="1"/>
  <c r="BB107" i="35" s="1"/>
  <c r="S58" i="35"/>
  <c r="W58" i="35"/>
  <c r="R58" i="35"/>
  <c r="V58" i="35"/>
  <c r="AY58" i="35" s="1"/>
  <c r="AE58" i="35" a="1"/>
  <c r="AE58" i="35" s="1"/>
  <c r="Z58" i="35"/>
  <c r="AZ58" i="35" s="1"/>
  <c r="AB58" i="35"/>
  <c r="AA58" i="35"/>
  <c r="Q58" i="35"/>
  <c r="BA58" i="35" s="1"/>
  <c r="BB58" i="35" s="1"/>
  <c r="Y58" i="35"/>
  <c r="AU58" i="35"/>
  <c r="P58" i="35"/>
  <c r="U58" i="35"/>
  <c r="S30" i="35"/>
  <c r="AB30" i="35"/>
  <c r="AA30" i="35"/>
  <c r="Q30" i="35"/>
  <c r="BA30" i="35" s="1"/>
  <c r="BB30" i="35" s="1"/>
  <c r="AE30" i="35" a="1"/>
  <c r="AE30" i="35" s="1"/>
  <c r="Z30" i="35"/>
  <c r="AZ30" i="35" s="1"/>
  <c r="P30" i="35"/>
  <c r="V30" i="35"/>
  <c r="AY30" i="35" s="1"/>
  <c r="W30" i="35"/>
  <c r="U30" i="35"/>
  <c r="R30" i="35"/>
  <c r="AU30" i="35"/>
  <c r="Y30" i="35"/>
  <c r="AS103" i="35"/>
  <c r="AF103" i="35" s="1"/>
  <c r="AB103" i="35"/>
  <c r="P103" i="35"/>
  <c r="R103" i="35"/>
  <c r="Q103" i="35"/>
  <c r="BA103" i="35" s="1"/>
  <c r="S103" i="35"/>
  <c r="W103" i="35"/>
  <c r="V103" i="35"/>
  <c r="AY103" i="35" s="1"/>
  <c r="Y103" i="35"/>
  <c r="Z103" i="35"/>
  <c r="AZ103" i="35" s="1"/>
  <c r="AB95" i="35"/>
  <c r="P95" i="35"/>
  <c r="Z95" i="35"/>
  <c r="AZ95" i="35" s="1"/>
  <c r="Y95" i="35"/>
  <c r="Q95" i="35"/>
  <c r="BA95" i="35" s="1"/>
  <c r="BB95" i="35" s="1"/>
  <c r="AE95" i="35" a="1"/>
  <c r="AE95" i="35" s="1"/>
  <c r="P129" i="35"/>
  <c r="L129" i="35"/>
  <c r="M129" i="35"/>
  <c r="Q129" i="35"/>
  <c r="BA129" i="35" s="1"/>
  <c r="BB129" i="35" s="1"/>
  <c r="N129" i="35"/>
  <c r="S42" i="35"/>
  <c r="N42" i="35"/>
  <c r="L42" i="35"/>
  <c r="Q42" i="35"/>
  <c r="BA42" i="35" s="1"/>
  <c r="BB42" i="35" s="1"/>
  <c r="V42" i="35"/>
  <c r="AY42" i="35" s="1"/>
  <c r="P42" i="35"/>
  <c r="R42" i="35"/>
  <c r="M42" i="35"/>
  <c r="AA99" i="35"/>
  <c r="Y99" i="35"/>
  <c r="Q29" i="35"/>
  <c r="BA29" i="35" s="1"/>
  <c r="BB29" i="35" s="1"/>
  <c r="Z29" i="35"/>
  <c r="AZ29" i="35" s="1"/>
  <c r="AE29" i="35" a="1"/>
  <c r="AE29" i="35" s="1"/>
  <c r="P29" i="35"/>
  <c r="V29" i="35"/>
  <c r="AY29" i="35" s="1"/>
  <c r="W29" i="35"/>
  <c r="U29" i="35"/>
  <c r="AB29" i="35"/>
  <c r="AU29" i="35"/>
  <c r="AV116" i="35" s="1"/>
  <c r="Y29" i="35"/>
  <c r="S29" i="35"/>
  <c r="R29" i="35"/>
  <c r="AA29" i="35"/>
  <c r="Y123" i="35"/>
  <c r="S123" i="35"/>
  <c r="W123" i="35"/>
  <c r="V123" i="35"/>
  <c r="AY123" i="35" s="1"/>
  <c r="AB123" i="35"/>
  <c r="U123" i="35"/>
  <c r="R123" i="35"/>
  <c r="AA123" i="35"/>
  <c r="Q123" i="35"/>
  <c r="BA123" i="35" s="1"/>
  <c r="AE123" i="35" a="1"/>
  <c r="AE123" i="35" s="1"/>
  <c r="Z123" i="35"/>
  <c r="AZ123" i="35" s="1"/>
  <c r="P123" i="35"/>
  <c r="M99" i="35"/>
  <c r="N99" i="35"/>
  <c r="L99" i="35"/>
  <c r="N63" i="35"/>
  <c r="L63" i="35"/>
  <c r="AA18" i="35"/>
  <c r="W18" i="35"/>
  <c r="Z18" i="35"/>
  <c r="AZ18" i="35" s="1"/>
  <c r="V18" i="35"/>
  <c r="AY18" i="35" s="1"/>
  <c r="AB18" i="35"/>
  <c r="U18" i="35"/>
  <c r="W37" i="35"/>
  <c r="V37" i="35"/>
  <c r="AY37" i="35" s="1"/>
  <c r="U37" i="35"/>
  <c r="AB37" i="35"/>
  <c r="Q37" i="35"/>
  <c r="BA37" i="35" s="1"/>
  <c r="Y37" i="35"/>
  <c r="Z37" i="35"/>
  <c r="AZ37" i="35" s="1"/>
  <c r="AU37" i="35"/>
  <c r="P37" i="35"/>
  <c r="AA37" i="35"/>
  <c r="P39" i="35"/>
  <c r="R39" i="35"/>
  <c r="AA39" i="35"/>
  <c r="AB39" i="35"/>
  <c r="S39" i="35"/>
  <c r="W39" i="35"/>
  <c r="Z39" i="35"/>
  <c r="AZ39" i="35" s="1"/>
  <c r="Y39" i="35"/>
  <c r="U39" i="35"/>
  <c r="V39" i="35"/>
  <c r="AY39" i="35" s="1"/>
  <c r="AU39" i="35"/>
  <c r="A41" i="35"/>
  <c r="D41" i="35"/>
  <c r="M98" i="35"/>
  <c r="L98" i="35"/>
  <c r="N98" i="35"/>
  <c r="U70" i="35"/>
  <c r="V70" i="35"/>
  <c r="AY70" i="35" s="1"/>
  <c r="AA70" i="35"/>
  <c r="AB70" i="35"/>
  <c r="Y70" i="35"/>
  <c r="W70" i="35"/>
  <c r="Z70" i="35"/>
  <c r="AZ70" i="35" s="1"/>
  <c r="L25" i="35"/>
  <c r="M25" i="35"/>
  <c r="AG25" i="35" s="1"/>
  <c r="N25" i="35"/>
  <c r="L9" i="35"/>
  <c r="N9" i="35"/>
  <c r="M9" i="35"/>
  <c r="AG9" i="35" s="1"/>
  <c r="Z121" i="35"/>
  <c r="AZ121" i="35" s="1"/>
  <c r="AS121" i="35"/>
  <c r="AF121" i="35" s="1"/>
  <c r="Y121" i="35"/>
  <c r="AB121" i="35"/>
  <c r="V121" i="35"/>
  <c r="AY121" i="35" s="1"/>
  <c r="R121" i="35"/>
  <c r="P121" i="35"/>
  <c r="AA121" i="35"/>
  <c r="U121" i="35"/>
  <c r="Q121" i="35"/>
  <c r="BA121" i="35" s="1"/>
  <c r="W121" i="35"/>
  <c r="S121" i="35"/>
  <c r="Z113" i="35"/>
  <c r="AZ113" i="35" s="1"/>
  <c r="W113" i="35"/>
  <c r="S113" i="35"/>
  <c r="Q113" i="35"/>
  <c r="BA113" i="35" s="1"/>
  <c r="BB113" i="35" s="1"/>
  <c r="AE106" i="35" a="1"/>
  <c r="AE106" i="35" s="1"/>
  <c r="R106" i="35"/>
  <c r="Z106" i="35"/>
  <c r="AZ106" i="35" s="1"/>
  <c r="AA106" i="35"/>
  <c r="V106" i="35"/>
  <c r="AY106" i="35" s="1"/>
  <c r="Y106" i="35"/>
  <c r="Q106" i="35"/>
  <c r="BA106" i="35" s="1"/>
  <c r="W106" i="35"/>
  <c r="P106" i="35"/>
  <c r="U106" i="35"/>
  <c r="S106" i="35"/>
  <c r="AB106" i="35"/>
  <c r="U105" i="35"/>
  <c r="AB105" i="35"/>
  <c r="N105" i="35"/>
  <c r="Z105" i="35"/>
  <c r="AZ105" i="35" s="1"/>
  <c r="AA105" i="35"/>
  <c r="W105" i="35"/>
  <c r="Y105" i="35"/>
  <c r="V105" i="35"/>
  <c r="AY105" i="35" s="1"/>
  <c r="W82" i="35"/>
  <c r="Y82" i="35"/>
  <c r="Q82" i="35"/>
  <c r="BA82" i="35" s="1"/>
  <c r="S82" i="35"/>
  <c r="V82" i="35"/>
  <c r="AY82" i="35" s="1"/>
  <c r="BB82" i="35" s="1"/>
  <c r="U82" i="35"/>
  <c r="AS82" i="35"/>
  <c r="AF82" i="35" s="1"/>
  <c r="P82" i="35"/>
  <c r="R82" i="35"/>
  <c r="AA82" i="35"/>
  <c r="AB82" i="35"/>
  <c r="AS69" i="35"/>
  <c r="AF69" i="35" s="1"/>
  <c r="Z69" i="35"/>
  <c r="AZ69" i="35" s="1"/>
  <c r="U69" i="35"/>
  <c r="Y69" i="35"/>
  <c r="V69" i="35"/>
  <c r="AY69" i="35" s="1"/>
  <c r="AB69" i="35"/>
  <c r="P69" i="35"/>
  <c r="R69" i="35"/>
  <c r="S69" i="35"/>
  <c r="AA69" i="35"/>
  <c r="Q69" i="35"/>
  <c r="BA69" i="35" s="1"/>
  <c r="W69" i="35"/>
  <c r="Q33" i="35"/>
  <c r="BA33" i="35" s="1"/>
  <c r="BB33" i="35" s="1"/>
  <c r="Y33" i="35"/>
  <c r="Z33" i="35"/>
  <c r="AZ33" i="35" s="1"/>
  <c r="S33" i="35"/>
  <c r="P33" i="35"/>
  <c r="R33" i="35"/>
  <c r="V33" i="35"/>
  <c r="AY33" i="35" s="1"/>
  <c r="AA33" i="35"/>
  <c r="W33" i="35"/>
  <c r="U33" i="35"/>
  <c r="AE33" i="35" a="1"/>
  <c r="AE33" i="35" s="1"/>
  <c r="AB33" i="35"/>
  <c r="AU33" i="35"/>
  <c r="AV16" i="35" s="1"/>
  <c r="W102" i="35"/>
  <c r="U102" i="35"/>
  <c r="R102" i="35"/>
  <c r="Q102" i="35"/>
  <c r="BA102" i="35" s="1"/>
  <c r="P102" i="35"/>
  <c r="AB102" i="35"/>
  <c r="AS102" i="35"/>
  <c r="AF102" i="35" s="1"/>
  <c r="AA102" i="35"/>
  <c r="S102" i="35"/>
  <c r="Z102" i="35"/>
  <c r="AZ102" i="35" s="1"/>
  <c r="Y102" i="35"/>
  <c r="V102" i="35"/>
  <c r="AY102" i="35" s="1"/>
  <c r="D120" i="35"/>
  <c r="A120" i="35"/>
  <c r="P67" i="35"/>
  <c r="U67" i="35"/>
  <c r="U104" i="35"/>
  <c r="N90" i="35"/>
  <c r="L90" i="35"/>
  <c r="M90" i="35"/>
  <c r="N83" i="35"/>
  <c r="AB83" i="35"/>
  <c r="L83" i="35"/>
  <c r="U83" i="35"/>
  <c r="AA83" i="35"/>
  <c r="W83" i="35"/>
  <c r="Y83" i="35"/>
  <c r="M83" i="35"/>
  <c r="V83" i="35"/>
  <c r="AY83" i="35" s="1"/>
  <c r="N7" i="35"/>
  <c r="M7" i="35"/>
  <c r="AG7" i="35" s="1"/>
  <c r="L7" i="35"/>
  <c r="P56" i="35"/>
  <c r="S56" i="35"/>
  <c r="AA56" i="35"/>
  <c r="Z56" i="35"/>
  <c r="AZ56" i="35" s="1"/>
  <c r="R56" i="35"/>
  <c r="AB56" i="35"/>
  <c r="Y56" i="35"/>
  <c r="Q56" i="35"/>
  <c r="BA56" i="35" s="1"/>
  <c r="V56" i="35"/>
  <c r="AY56" i="35" s="1"/>
  <c r="AU56" i="35"/>
  <c r="AV37" i="35" s="1"/>
  <c r="W56" i="35"/>
  <c r="U56" i="35"/>
  <c r="Z96" i="35"/>
  <c r="AZ96" i="35" s="1"/>
  <c r="AA127" i="35"/>
  <c r="U127" i="35"/>
  <c r="W127" i="35"/>
  <c r="V90" i="35"/>
  <c r="AY90" i="35" s="1"/>
  <c r="P90" i="35"/>
  <c r="U90" i="35"/>
  <c r="P91" i="35"/>
  <c r="AE91" i="35" a="1"/>
  <c r="AE91" i="35" s="1"/>
  <c r="Y91" i="35"/>
  <c r="AB91" i="35"/>
  <c r="U91" i="35"/>
  <c r="S91" i="35"/>
  <c r="Q91" i="35"/>
  <c r="BA91" i="35" s="1"/>
  <c r="BB91" i="35" s="1"/>
  <c r="Z91" i="35"/>
  <c r="AZ91" i="35" s="1"/>
  <c r="W91" i="35"/>
  <c r="V91" i="35"/>
  <c r="AY91" i="35" s="1"/>
  <c r="AA91" i="35"/>
  <c r="R91" i="35"/>
  <c r="R4" i="35"/>
  <c r="AU4" i="35"/>
  <c r="AA4" i="35"/>
  <c r="V4" i="35"/>
  <c r="AY4" i="35" s="1"/>
  <c r="Z4" i="35"/>
  <c r="AZ4" i="35" s="1"/>
  <c r="AB4" i="35"/>
  <c r="Z126" i="35"/>
  <c r="AZ126" i="35" s="1"/>
  <c r="AE126" i="35" a="1"/>
  <c r="AE126" i="35" s="1"/>
  <c r="D89" i="35"/>
  <c r="A89" i="35"/>
  <c r="L13" i="35"/>
  <c r="M13" i="35"/>
  <c r="R13" i="35"/>
  <c r="N13" i="35"/>
  <c r="V13" i="35"/>
  <c r="AY13" i="35" s="1"/>
  <c r="Q13" i="35"/>
  <c r="BA13" i="35" s="1"/>
  <c r="BB13" i="35" s="1"/>
  <c r="S13" i="35"/>
  <c r="P75" i="35"/>
  <c r="Q75" i="35"/>
  <c r="BA75" i="35" s="1"/>
  <c r="BB75" i="35" s="1"/>
  <c r="AE75" i="35" a="1"/>
  <c r="AE75" i="35" s="1"/>
  <c r="S75" i="35"/>
  <c r="AB75" i="35"/>
  <c r="R75" i="35"/>
  <c r="Z75" i="35"/>
  <c r="AZ75" i="35" s="1"/>
  <c r="Y75" i="35"/>
  <c r="U75" i="35"/>
  <c r="W75" i="35"/>
  <c r="A117" i="35"/>
  <c r="D117" i="35"/>
  <c r="S80" i="35"/>
  <c r="Y80" i="35"/>
  <c r="Z80" i="35"/>
  <c r="AZ80" i="35" s="1"/>
  <c r="W80" i="35"/>
  <c r="AE80" i="35" a="1"/>
  <c r="AE80" i="35" s="1"/>
  <c r="P80" i="35"/>
  <c r="R80" i="35"/>
  <c r="U80" i="35"/>
  <c r="V80" i="35"/>
  <c r="AY80" i="35" s="1"/>
  <c r="AB80" i="35"/>
  <c r="Q80" i="35"/>
  <c r="BA80" i="35" s="1"/>
  <c r="AA80" i="35"/>
  <c r="V72" i="35"/>
  <c r="AY72" i="35" s="1"/>
  <c r="R72" i="35"/>
  <c r="M115" i="35"/>
  <c r="N115" i="35"/>
  <c r="N28" i="35"/>
  <c r="R28" i="35"/>
  <c r="S28" i="35"/>
  <c r="Q28" i="35"/>
  <c r="BA28" i="35" s="1"/>
  <c r="BB28" i="35" s="1"/>
  <c r="L28" i="35"/>
  <c r="P28" i="35"/>
  <c r="M28" i="35"/>
  <c r="V28" i="35"/>
  <c r="AY28" i="35" s="1"/>
  <c r="N4" i="35"/>
  <c r="M4" i="35"/>
  <c r="AG4" i="35" s="1"/>
  <c r="L4" i="35"/>
  <c r="V17" i="35"/>
  <c r="AY17" i="35" s="1"/>
  <c r="Z19" i="35"/>
  <c r="AZ19" i="35" s="1"/>
  <c r="D59" i="35"/>
  <c r="W114" i="35"/>
  <c r="Q77" i="35"/>
  <c r="BA77" i="35" s="1"/>
  <c r="BB77" i="35" s="1"/>
  <c r="D51" i="35"/>
  <c r="AH3" i="35"/>
  <c r="AA31" i="36"/>
  <c r="V31" i="36"/>
  <c r="AY31" i="36" s="1"/>
  <c r="BB31" i="36" s="1"/>
  <c r="R31" i="36"/>
  <c r="Q31" i="36"/>
  <c r="BA31" i="36" s="1"/>
  <c r="AB31" i="36"/>
  <c r="Z31" i="36"/>
  <c r="AZ31" i="36" s="1"/>
  <c r="U31" i="36"/>
  <c r="P31" i="36"/>
  <c r="Y31" i="36"/>
  <c r="S31" i="36"/>
  <c r="W31" i="36"/>
  <c r="S14" i="36"/>
  <c r="P14" i="36"/>
  <c r="Q14" i="36"/>
  <c r="BA14" i="36" s="1"/>
  <c r="Y14" i="36"/>
  <c r="AB14" i="36"/>
  <c r="Z14" i="36"/>
  <c r="AZ14" i="36" s="1"/>
  <c r="AU14" i="36"/>
  <c r="AV20" i="36" s="1"/>
  <c r="AA14" i="36"/>
  <c r="V14" i="36"/>
  <c r="AY14" i="36" s="1"/>
  <c r="R14" i="36"/>
  <c r="R114" i="36"/>
  <c r="Y114" i="36"/>
  <c r="P114" i="36"/>
  <c r="AE114" i="36" a="1"/>
  <c r="AE114" i="36" s="1"/>
  <c r="U114" i="36"/>
  <c r="V114" i="36"/>
  <c r="AY114" i="36" s="1"/>
  <c r="AB114" i="36"/>
  <c r="S114" i="36"/>
  <c r="W114" i="36"/>
  <c r="AA114" i="36"/>
  <c r="Q114" i="36"/>
  <c r="BA114" i="36" s="1"/>
  <c r="BB114" i="36" s="1"/>
  <c r="Z114" i="36"/>
  <c r="AZ114" i="36" s="1"/>
  <c r="P15" i="36"/>
  <c r="Y15" i="36"/>
  <c r="N121" i="36"/>
  <c r="Q121" i="36"/>
  <c r="BA121" i="36" s="1"/>
  <c r="BB121" i="36" s="1"/>
  <c r="L121" i="36"/>
  <c r="V121" i="36"/>
  <c r="AY121" i="36" s="1"/>
  <c r="P121" i="36"/>
  <c r="M121" i="36"/>
  <c r="S121" i="36"/>
  <c r="R121" i="36"/>
  <c r="Q67" i="36"/>
  <c r="BA67" i="36" s="1"/>
  <c r="BB67" i="36" s="1"/>
  <c r="P67" i="36"/>
  <c r="L67" i="36"/>
  <c r="S67" i="36"/>
  <c r="N67" i="36"/>
  <c r="M67" i="36"/>
  <c r="AA9" i="36"/>
  <c r="Q9" i="36"/>
  <c r="BA9" i="36" s="1"/>
  <c r="AB9" i="36"/>
  <c r="AU9" i="36"/>
  <c r="R9" i="36"/>
  <c r="AE9" i="36" a="1"/>
  <c r="AE9" i="36" s="1"/>
  <c r="U9" i="36"/>
  <c r="Y113" i="36"/>
  <c r="AA113" i="36"/>
  <c r="Z113" i="36"/>
  <c r="AZ113" i="36" s="1"/>
  <c r="V113" i="36"/>
  <c r="AY113" i="36" s="1"/>
  <c r="P113" i="36"/>
  <c r="Q113" i="36"/>
  <c r="BA113" i="36" s="1"/>
  <c r="W113" i="36"/>
  <c r="AS113" i="36"/>
  <c r="AF113" i="36" s="1"/>
  <c r="U113" i="36"/>
  <c r="AB113" i="36"/>
  <c r="R113" i="36"/>
  <c r="Y116" i="36"/>
  <c r="W116" i="36"/>
  <c r="AE116" i="36" a="1"/>
  <c r="AE116" i="36" s="1"/>
  <c r="V116" i="36"/>
  <c r="AY116" i="36" s="1"/>
  <c r="S116" i="36"/>
  <c r="AB116" i="36"/>
  <c r="P116" i="36"/>
  <c r="Q98" i="36"/>
  <c r="BA98" i="36" s="1"/>
  <c r="Y98" i="36"/>
  <c r="AB98" i="36"/>
  <c r="U98" i="36"/>
  <c r="AA98" i="36"/>
  <c r="AE98" i="36" a="1"/>
  <c r="AE98" i="36" s="1"/>
  <c r="M35" i="36"/>
  <c r="N35" i="36"/>
  <c r="R35" i="36"/>
  <c r="V35" i="36"/>
  <c r="AY35" i="36" s="1"/>
  <c r="L35" i="36"/>
  <c r="R38" i="36"/>
  <c r="S38" i="36"/>
  <c r="AB38" i="36"/>
  <c r="U38" i="36"/>
  <c r="Q38" i="36"/>
  <c r="BA38" i="36" s="1"/>
  <c r="BB38" i="36" s="1"/>
  <c r="AA38" i="36"/>
  <c r="Z38" i="36"/>
  <c r="AZ38" i="36" s="1"/>
  <c r="AE38" i="36" a="1"/>
  <c r="AE38" i="36" s="1"/>
  <c r="AS128" i="36"/>
  <c r="AF128" i="36" s="1"/>
  <c r="P128" i="36"/>
  <c r="Y128" i="36"/>
  <c r="S128" i="36"/>
  <c r="AB128" i="36"/>
  <c r="R128" i="36"/>
  <c r="W128" i="36"/>
  <c r="AA128" i="36"/>
  <c r="V128" i="36"/>
  <c r="AY128" i="36" s="1"/>
  <c r="Q128" i="36"/>
  <c r="BA128" i="36" s="1"/>
  <c r="Z80" i="36"/>
  <c r="AZ80" i="36" s="1"/>
  <c r="Q80" i="36"/>
  <c r="BA80" i="36" s="1"/>
  <c r="AS80" i="36"/>
  <c r="AF80" i="36" s="1"/>
  <c r="P80" i="36"/>
  <c r="Y80" i="36"/>
  <c r="V80" i="36"/>
  <c r="AY80" i="36" s="1"/>
  <c r="W80" i="36"/>
  <c r="S80" i="36"/>
  <c r="U80" i="36"/>
  <c r="Y36" i="36"/>
  <c r="V36" i="36"/>
  <c r="AY36" i="36" s="1"/>
  <c r="P36" i="36"/>
  <c r="AE36" i="36" a="1"/>
  <c r="AE36" i="36" s="1"/>
  <c r="AB36" i="36"/>
  <c r="Z36" i="36"/>
  <c r="AZ36" i="36" s="1"/>
  <c r="Q36" i="36"/>
  <c r="BA36" i="36" s="1"/>
  <c r="BB36" i="36" s="1"/>
  <c r="AA36" i="36"/>
  <c r="S89" i="36"/>
  <c r="P89" i="36"/>
  <c r="Q89" i="36"/>
  <c r="BA89" i="36" s="1"/>
  <c r="Z89" i="36"/>
  <c r="AZ89" i="36" s="1"/>
  <c r="R89" i="36"/>
  <c r="Y89" i="36"/>
  <c r="U89" i="36"/>
  <c r="W89" i="36"/>
  <c r="AE89" i="36" a="1"/>
  <c r="AE89" i="36" s="1"/>
  <c r="AB89" i="36"/>
  <c r="V89" i="36"/>
  <c r="AY89" i="36" s="1"/>
  <c r="V97" i="36"/>
  <c r="AY97" i="36" s="1"/>
  <c r="AA97" i="36"/>
  <c r="AB97" i="36"/>
  <c r="U97" i="36"/>
  <c r="L97" i="36"/>
  <c r="Y97" i="36"/>
  <c r="Z97" i="36"/>
  <c r="AZ97" i="36" s="1"/>
  <c r="N97" i="36"/>
  <c r="M97" i="36"/>
  <c r="W97" i="36"/>
  <c r="N81" i="36"/>
  <c r="AA81" i="36"/>
  <c r="AB81" i="36"/>
  <c r="M81" i="36"/>
  <c r="Z81" i="36"/>
  <c r="AZ81" i="36" s="1"/>
  <c r="V81" i="36"/>
  <c r="AY81" i="36" s="1"/>
  <c r="Y81" i="36"/>
  <c r="W81" i="36"/>
  <c r="U81" i="36"/>
  <c r="L81" i="36"/>
  <c r="M49" i="36"/>
  <c r="AG49" i="36" s="1"/>
  <c r="N49" i="36"/>
  <c r="AA49" i="36"/>
  <c r="L49" i="36"/>
  <c r="Z49" i="36"/>
  <c r="AZ49" i="36" s="1"/>
  <c r="Y49" i="36"/>
  <c r="V49" i="36"/>
  <c r="AY49" i="36" s="1"/>
  <c r="U49" i="36"/>
  <c r="Y107" i="36"/>
  <c r="Z107" i="36"/>
  <c r="AZ107" i="36" s="1"/>
  <c r="W107" i="36"/>
  <c r="Q107" i="36"/>
  <c r="BA107" i="36" s="1"/>
  <c r="S107" i="36"/>
  <c r="V107" i="36"/>
  <c r="AY107" i="36" s="1"/>
  <c r="AB107" i="36"/>
  <c r="P107" i="36"/>
  <c r="AS107" i="36"/>
  <c r="AF107" i="36" s="1"/>
  <c r="AA107" i="36"/>
  <c r="Z88" i="36"/>
  <c r="AZ88" i="36" s="1"/>
  <c r="AB88" i="36"/>
  <c r="V88" i="36"/>
  <c r="AY88" i="36" s="1"/>
  <c r="R88" i="36"/>
  <c r="S88" i="36"/>
  <c r="AA88" i="36"/>
  <c r="P88" i="36"/>
  <c r="Q88" i="36"/>
  <c r="BA88" i="36" s="1"/>
  <c r="BB88" i="36" s="1"/>
  <c r="AE88" i="36" a="1"/>
  <c r="AE88" i="36" s="1"/>
  <c r="Y88" i="36"/>
  <c r="W88" i="36"/>
  <c r="AB55" i="36"/>
  <c r="Y55" i="36"/>
  <c r="AU55" i="36"/>
  <c r="U55" i="36"/>
  <c r="R55" i="36"/>
  <c r="AE55" i="36" a="1"/>
  <c r="AE55" i="36" s="1"/>
  <c r="AA55" i="36"/>
  <c r="Z55" i="36"/>
  <c r="AZ55" i="36" s="1"/>
  <c r="W55" i="36"/>
  <c r="S55" i="36"/>
  <c r="Q55" i="36"/>
  <c r="BA55" i="36" s="1"/>
  <c r="BB55" i="36" s="1"/>
  <c r="V55" i="36"/>
  <c r="AY55" i="36" s="1"/>
  <c r="AA56" i="36"/>
  <c r="P56" i="36"/>
  <c r="AB56" i="36"/>
  <c r="U56" i="36"/>
  <c r="W56" i="36"/>
  <c r="Z56" i="36"/>
  <c r="AZ56" i="36" s="1"/>
  <c r="AU56" i="36"/>
  <c r="AE56" i="36" a="1"/>
  <c r="AE56" i="36" s="1"/>
  <c r="Y56" i="36"/>
  <c r="V56" i="36"/>
  <c r="AY56" i="36" s="1"/>
  <c r="S56" i="36"/>
  <c r="Q56" i="36"/>
  <c r="BA56" i="36" s="1"/>
  <c r="BB56" i="36" s="1"/>
  <c r="R56" i="36"/>
  <c r="Y73" i="36"/>
  <c r="W73" i="36"/>
  <c r="AE73" i="36" a="1"/>
  <c r="AE73" i="36" s="1"/>
  <c r="V99" i="36"/>
  <c r="AY99" i="36" s="1"/>
  <c r="U99" i="36"/>
  <c r="S99" i="36"/>
  <c r="R99" i="36"/>
  <c r="Z99" i="36"/>
  <c r="AZ99" i="36" s="1"/>
  <c r="AE99" i="36" a="1"/>
  <c r="AE99" i="36" s="1"/>
  <c r="P99" i="36"/>
  <c r="W99" i="36"/>
  <c r="Q99" i="36"/>
  <c r="BA99" i="36" s="1"/>
  <c r="BB99" i="36" s="1"/>
  <c r="AA99" i="36"/>
  <c r="AB99" i="36"/>
  <c r="Y99" i="36"/>
  <c r="V74" i="36"/>
  <c r="AY74" i="36" s="1"/>
  <c r="U74" i="36"/>
  <c r="AB74" i="36"/>
  <c r="AA74" i="36"/>
  <c r="R74" i="36"/>
  <c r="AS74" i="36"/>
  <c r="AF74" i="36" s="1"/>
  <c r="Y74" i="36"/>
  <c r="Z74" i="36"/>
  <c r="AZ74" i="36" s="1"/>
  <c r="S74" i="36"/>
  <c r="W74" i="36"/>
  <c r="P74" i="36"/>
  <c r="L41" i="36"/>
  <c r="M41" i="36"/>
  <c r="N41" i="36"/>
  <c r="AB32" i="36"/>
  <c r="Q32" i="36"/>
  <c r="BA32" i="36" s="1"/>
  <c r="W32" i="36"/>
  <c r="AA32" i="36"/>
  <c r="AU32" i="36"/>
  <c r="V32" i="36"/>
  <c r="AY32" i="36" s="1"/>
  <c r="BB32" i="36" s="1"/>
  <c r="S32" i="36"/>
  <c r="P42" i="36"/>
  <c r="AU42" i="36"/>
  <c r="U42" i="36"/>
  <c r="S42" i="36"/>
  <c r="AB42" i="36"/>
  <c r="AA42" i="36"/>
  <c r="Z42" i="36"/>
  <c r="AZ42" i="36" s="1"/>
  <c r="Q42" i="36"/>
  <c r="BA42" i="36" s="1"/>
  <c r="Y42" i="36"/>
  <c r="W42" i="36"/>
  <c r="R21" i="36"/>
  <c r="W21" i="36"/>
  <c r="AA21" i="36"/>
  <c r="U21" i="36"/>
  <c r="Q21" i="36"/>
  <c r="BA21" i="36" s="1"/>
  <c r="BB21" i="36" s="1"/>
  <c r="AU21" i="36"/>
  <c r="V21" i="36"/>
  <c r="AY21" i="36" s="1"/>
  <c r="S21" i="36"/>
  <c r="Z21" i="36"/>
  <c r="AZ21" i="36" s="1"/>
  <c r="AB21" i="36"/>
  <c r="AE21" i="36" a="1"/>
  <c r="AE21" i="36" s="1"/>
  <c r="P21" i="36"/>
  <c r="Y21" i="36"/>
  <c r="AU20" i="36"/>
  <c r="AB20" i="36"/>
  <c r="W20" i="36"/>
  <c r="R20" i="36"/>
  <c r="AE20" i="36" a="1"/>
  <c r="AE20" i="36" s="1"/>
  <c r="AA20" i="36"/>
  <c r="Q20" i="36"/>
  <c r="BA20" i="36" s="1"/>
  <c r="BB20" i="36" s="1"/>
  <c r="V20" i="36"/>
  <c r="AY20" i="36" s="1"/>
  <c r="P20" i="36"/>
  <c r="U20" i="36"/>
  <c r="Y20" i="36"/>
  <c r="Z20" i="36"/>
  <c r="AZ20" i="36" s="1"/>
  <c r="AS96" i="36"/>
  <c r="AF96" i="36" s="1"/>
  <c r="P96" i="36"/>
  <c r="W96" i="36"/>
  <c r="V96" i="36"/>
  <c r="AY96" i="36" s="1"/>
  <c r="U96" i="36"/>
  <c r="AB96" i="36"/>
  <c r="AA96" i="36"/>
  <c r="S96" i="36"/>
  <c r="Z96" i="36"/>
  <c r="AZ96" i="36" s="1"/>
  <c r="R96" i="36"/>
  <c r="Q96" i="36"/>
  <c r="BA96" i="36" s="1"/>
  <c r="AB95" i="36"/>
  <c r="S92" i="36"/>
  <c r="AA92" i="36"/>
  <c r="Q92" i="36"/>
  <c r="BA92" i="36" s="1"/>
  <c r="W92" i="36"/>
  <c r="P92" i="36"/>
  <c r="AB92" i="36"/>
  <c r="AS92" i="36"/>
  <c r="AF92" i="36" s="1"/>
  <c r="R92" i="36"/>
  <c r="Y92" i="36"/>
  <c r="Z92" i="36"/>
  <c r="AZ92" i="36" s="1"/>
  <c r="V92" i="36"/>
  <c r="AY92" i="36" s="1"/>
  <c r="U92" i="36"/>
  <c r="D79" i="36"/>
  <c r="A79" i="36"/>
  <c r="AB10" i="36"/>
  <c r="AU10" i="36"/>
  <c r="AV19" i="36" s="1"/>
  <c r="R10" i="36"/>
  <c r="AA10" i="36"/>
  <c r="Q10" i="36"/>
  <c r="BA10" i="36" s="1"/>
  <c r="Z10" i="36"/>
  <c r="AZ10" i="36" s="1"/>
  <c r="P10" i="36"/>
  <c r="U10" i="36"/>
  <c r="Y10" i="36"/>
  <c r="W10" i="36"/>
  <c r="S10" i="36"/>
  <c r="V10" i="36"/>
  <c r="AY10" i="36" s="1"/>
  <c r="V52" i="36"/>
  <c r="AY52" i="36" s="1"/>
  <c r="S123" i="36"/>
  <c r="R123" i="36"/>
  <c r="AA109" i="36"/>
  <c r="Q109" i="36"/>
  <c r="BA109" i="36" s="1"/>
  <c r="R109" i="36"/>
  <c r="AS109" i="36"/>
  <c r="AF109" i="36" s="1"/>
  <c r="U109" i="36"/>
  <c r="Y109" i="36"/>
  <c r="AE71" i="36" a="1"/>
  <c r="AE71" i="36" s="1"/>
  <c r="S71" i="36"/>
  <c r="AB71" i="36"/>
  <c r="R71" i="36"/>
  <c r="AA71" i="36"/>
  <c r="U71" i="36"/>
  <c r="Q71" i="36"/>
  <c r="BA71" i="36" s="1"/>
  <c r="BB71" i="36" s="1"/>
  <c r="Y71" i="36"/>
  <c r="P71" i="36"/>
  <c r="Z71" i="36"/>
  <c r="AZ71" i="36" s="1"/>
  <c r="A69" i="36"/>
  <c r="D69" i="36"/>
  <c r="V129" i="36"/>
  <c r="AY129" i="36" s="1"/>
  <c r="P129" i="36"/>
  <c r="U129" i="36"/>
  <c r="Y129" i="36"/>
  <c r="AS129" i="36"/>
  <c r="AF129" i="36" s="1"/>
  <c r="S129" i="36"/>
  <c r="W129" i="36"/>
  <c r="AB129" i="36"/>
  <c r="R129" i="36"/>
  <c r="AA129" i="36"/>
  <c r="Q129" i="36"/>
  <c r="BA129" i="36" s="1"/>
  <c r="Z129" i="36"/>
  <c r="AZ129" i="36" s="1"/>
  <c r="V85" i="36"/>
  <c r="AY85" i="36" s="1"/>
  <c r="AB85" i="36"/>
  <c r="P85" i="36"/>
  <c r="Y85" i="36"/>
  <c r="AA93" i="36"/>
  <c r="AA108" i="36"/>
  <c r="Y93" i="36"/>
  <c r="R108" i="36"/>
  <c r="AS93" i="36"/>
  <c r="AF93" i="36" s="1"/>
  <c r="S108" i="36"/>
  <c r="AB108" i="36"/>
  <c r="R93" i="36"/>
  <c r="P93" i="36"/>
  <c r="U108" i="36"/>
  <c r="W93" i="36"/>
  <c r="Z93" i="36"/>
  <c r="AZ93" i="36" s="1"/>
  <c r="BB93" i="36" s="1"/>
  <c r="AS108" i="36"/>
  <c r="AF108" i="36" s="1"/>
  <c r="S93" i="36"/>
  <c r="Y108" i="36"/>
  <c r="Q93" i="36"/>
  <c r="BA93" i="36" s="1"/>
  <c r="M94" i="36"/>
  <c r="U65" i="37"/>
  <c r="S65" i="37"/>
  <c r="AA65" i="37"/>
  <c r="R65" i="37"/>
  <c r="Q65" i="37"/>
  <c r="BA65" i="37" s="1"/>
  <c r="BB65" i="37" s="1"/>
  <c r="AE65" i="37" a="1"/>
  <c r="AE65" i="37" s="1"/>
  <c r="Z65" i="37"/>
  <c r="AZ65" i="37" s="1"/>
  <c r="P65" i="37"/>
  <c r="AB65" i="37"/>
  <c r="Y65" i="37"/>
  <c r="W65" i="37"/>
  <c r="V65" i="37"/>
  <c r="AY65" i="37" s="1"/>
  <c r="Z118" i="37"/>
  <c r="AZ118" i="37" s="1"/>
  <c r="AB118" i="37"/>
  <c r="P118" i="37"/>
  <c r="AA118" i="37"/>
  <c r="Y118" i="37"/>
  <c r="U118" i="37"/>
  <c r="W118" i="37"/>
  <c r="R118" i="37"/>
  <c r="V118" i="37"/>
  <c r="AY118" i="37" s="1"/>
  <c r="BB118" i="37" s="1"/>
  <c r="Q118" i="37"/>
  <c r="BA118" i="37" s="1"/>
  <c r="AS118" i="37"/>
  <c r="AF118" i="37" s="1"/>
  <c r="S118" i="37"/>
  <c r="Z29" i="37"/>
  <c r="AZ29" i="37" s="1"/>
  <c r="S29" i="37"/>
  <c r="AE29" i="37" a="1"/>
  <c r="AE29" i="37" s="1"/>
  <c r="AB29" i="37"/>
  <c r="Q29" i="37"/>
  <c r="BA29" i="37" s="1"/>
  <c r="BB29" i="37" s="1"/>
  <c r="AU29" i="37"/>
  <c r="P29" i="37"/>
  <c r="Y29" i="37"/>
  <c r="R29" i="37"/>
  <c r="V29" i="37"/>
  <c r="AY29" i="37" s="1"/>
  <c r="AA29" i="37"/>
  <c r="W29" i="37"/>
  <c r="U29" i="37"/>
  <c r="U113" i="37"/>
  <c r="Q113" i="37"/>
  <c r="BA113" i="37" s="1"/>
  <c r="BB113" i="37" s="1"/>
  <c r="W113" i="37"/>
  <c r="V113" i="37"/>
  <c r="AY113" i="37" s="1"/>
  <c r="AB113" i="37"/>
  <c r="R113" i="37"/>
  <c r="Z113" i="37"/>
  <c r="AZ113" i="37" s="1"/>
  <c r="AE113" i="37" a="1"/>
  <c r="AE113" i="37" s="1"/>
  <c r="Y113" i="37"/>
  <c r="P113" i="37"/>
  <c r="S113" i="37"/>
  <c r="AA113" i="37"/>
  <c r="V122" i="37"/>
  <c r="AY122" i="37" s="1"/>
  <c r="AE122" i="37" a="1"/>
  <c r="AE122" i="37" s="1"/>
  <c r="AA122" i="37"/>
  <c r="Q122" i="37"/>
  <c r="BA122" i="37" s="1"/>
  <c r="BB122" i="37" s="1"/>
  <c r="U109" i="37"/>
  <c r="S109" i="37"/>
  <c r="R109" i="37"/>
  <c r="AA109" i="37"/>
  <c r="AE109" i="37" a="1"/>
  <c r="AE109" i="37" s="1"/>
  <c r="Y109" i="37"/>
  <c r="Q109" i="37"/>
  <c r="BA109" i="37" s="1"/>
  <c r="Z109" i="37"/>
  <c r="AZ109" i="37" s="1"/>
  <c r="AB109" i="37"/>
  <c r="P109" i="37"/>
  <c r="W109" i="37"/>
  <c r="A23" i="37"/>
  <c r="D23" i="37"/>
  <c r="S128" i="37"/>
  <c r="M128" i="37"/>
  <c r="N128" i="37"/>
  <c r="Q128" i="37"/>
  <c r="BA128" i="37" s="1"/>
  <c r="BB128" i="37" s="1"/>
  <c r="L128" i="37"/>
  <c r="R128" i="37"/>
  <c r="P128" i="37"/>
  <c r="R91" i="37"/>
  <c r="N91" i="37"/>
  <c r="M91" i="37"/>
  <c r="P91" i="37"/>
  <c r="S91" i="37"/>
  <c r="L91" i="37"/>
  <c r="Q91" i="37"/>
  <c r="BA91" i="37" s="1"/>
  <c r="BB91" i="37" s="1"/>
  <c r="L41" i="37"/>
  <c r="M41" i="37"/>
  <c r="AG41" i="37" s="1"/>
  <c r="Y41" i="37"/>
  <c r="N41" i="37"/>
  <c r="Y10" i="37"/>
  <c r="Z10" i="37"/>
  <c r="AZ10" i="37" s="1"/>
  <c r="AA10" i="37"/>
  <c r="P10" i="37"/>
  <c r="V10" i="37"/>
  <c r="AY10" i="37" s="1"/>
  <c r="AE10" i="37" a="1"/>
  <c r="AE10" i="37" s="1"/>
  <c r="S10" i="37"/>
  <c r="Q10" i="37"/>
  <c r="BA10" i="37" s="1"/>
  <c r="R10" i="37"/>
  <c r="AU10" i="37"/>
  <c r="W10" i="37"/>
  <c r="U10" i="37"/>
  <c r="AB10" i="37"/>
  <c r="Y11" i="37"/>
  <c r="R11" i="37"/>
  <c r="AU11" i="37"/>
  <c r="AA11" i="37"/>
  <c r="W11" i="37"/>
  <c r="Q11" i="37"/>
  <c r="BA11" i="37" s="1"/>
  <c r="BB11" i="37" s="1"/>
  <c r="AE11" i="37" a="1"/>
  <c r="AE11" i="37" s="1"/>
  <c r="P11" i="37"/>
  <c r="V11" i="37"/>
  <c r="AY11" i="37" s="1"/>
  <c r="Z11" i="37"/>
  <c r="AZ11" i="37" s="1"/>
  <c r="U11" i="37"/>
  <c r="S11" i="37"/>
  <c r="AB11" i="37"/>
  <c r="Y23" i="37"/>
  <c r="AA23" i="37"/>
  <c r="Z23" i="37"/>
  <c r="AZ23" i="37" s="1"/>
  <c r="W23" i="37"/>
  <c r="P23" i="37"/>
  <c r="U23" i="37"/>
  <c r="AU23" i="37"/>
  <c r="AV40" i="37" s="1"/>
  <c r="S23" i="37"/>
  <c r="R23" i="37"/>
  <c r="AB23" i="37"/>
  <c r="V23" i="37"/>
  <c r="AY23" i="37" s="1"/>
  <c r="BB23" i="37" s="1"/>
  <c r="Q23" i="37"/>
  <c r="BA23" i="37" s="1"/>
  <c r="N127" i="37"/>
  <c r="M127" i="37"/>
  <c r="L127" i="37"/>
  <c r="N65" i="37"/>
  <c r="M65" i="37"/>
  <c r="L65" i="37"/>
  <c r="S9" i="37"/>
  <c r="R9" i="37"/>
  <c r="Q9" i="37"/>
  <c r="BA9" i="37" s="1"/>
  <c r="AE97" i="37" a="1"/>
  <c r="AE97" i="37" s="1"/>
  <c r="P97" i="37"/>
  <c r="Q76" i="37"/>
  <c r="BA76" i="37" s="1"/>
  <c r="BB76" i="37" s="1"/>
  <c r="AA76" i="37"/>
  <c r="AE76" i="37" a="1"/>
  <c r="AE76" i="37" s="1"/>
  <c r="W76" i="37"/>
  <c r="Y76" i="37"/>
  <c r="S76" i="37"/>
  <c r="V76" i="37"/>
  <c r="AY76" i="37" s="1"/>
  <c r="AB76" i="37"/>
  <c r="Z76" i="37"/>
  <c r="AZ76" i="37" s="1"/>
  <c r="P76" i="37"/>
  <c r="U76" i="37"/>
  <c r="R76" i="37"/>
  <c r="AA12" i="37"/>
  <c r="P12" i="37"/>
  <c r="AU12" i="37"/>
  <c r="AE49" i="37" a="1"/>
  <c r="AE49" i="37" s="1"/>
  <c r="Q49" i="37"/>
  <c r="BA49" i="37" s="1"/>
  <c r="BB49" i="37" s="1"/>
  <c r="R49" i="37"/>
  <c r="W49" i="37"/>
  <c r="AU49" i="37"/>
  <c r="Z49" i="37"/>
  <c r="AZ49" i="37" s="1"/>
  <c r="V49" i="37"/>
  <c r="AY49" i="37" s="1"/>
  <c r="AB49" i="37"/>
  <c r="AA49" i="37"/>
  <c r="P49" i="37"/>
  <c r="Y49" i="37"/>
  <c r="S49" i="37"/>
  <c r="U49" i="37"/>
  <c r="W35" i="37"/>
  <c r="V35" i="37"/>
  <c r="AY35" i="37" s="1"/>
  <c r="U35" i="37"/>
  <c r="N35" i="37"/>
  <c r="M35" i="37"/>
  <c r="AG35" i="37" s="1"/>
  <c r="AB35" i="37"/>
  <c r="L35" i="37"/>
  <c r="AA35" i="37"/>
  <c r="Y35" i="37"/>
  <c r="Z35" i="37"/>
  <c r="AZ35" i="37" s="1"/>
  <c r="R124" i="37"/>
  <c r="S124" i="37"/>
  <c r="P124" i="37"/>
  <c r="W124" i="37"/>
  <c r="Y124" i="37"/>
  <c r="U124" i="37"/>
  <c r="Y104" i="37"/>
  <c r="AS104" i="37"/>
  <c r="AF104" i="37" s="1"/>
  <c r="Q104" i="37"/>
  <c r="BA104" i="37" s="1"/>
  <c r="AB104" i="37"/>
  <c r="AA104" i="37"/>
  <c r="P104" i="37"/>
  <c r="Z104" i="37"/>
  <c r="AZ104" i="37" s="1"/>
  <c r="S104" i="37"/>
  <c r="W104" i="37"/>
  <c r="U104" i="37"/>
  <c r="V104" i="37"/>
  <c r="AY104" i="37" s="1"/>
  <c r="R104" i="37"/>
  <c r="N48" i="37"/>
  <c r="V48" i="37"/>
  <c r="AY48" i="37" s="1"/>
  <c r="R48" i="37"/>
  <c r="P48" i="37"/>
  <c r="L48" i="37"/>
  <c r="Q48" i="37"/>
  <c r="BA48" i="37" s="1"/>
  <c r="BB48" i="37" s="1"/>
  <c r="M48" i="37"/>
  <c r="Q17" i="37"/>
  <c r="BA17" i="37" s="1"/>
  <c r="BB17" i="37" s="1"/>
  <c r="L17" i="37"/>
  <c r="V17" i="37"/>
  <c r="AY17" i="37" s="1"/>
  <c r="S17" i="37"/>
  <c r="N17" i="37"/>
  <c r="R17" i="37"/>
  <c r="P17" i="37"/>
  <c r="M17" i="37"/>
  <c r="R127" i="37"/>
  <c r="S28" i="37"/>
  <c r="Z28" i="37"/>
  <c r="AZ28" i="37" s="1"/>
  <c r="R28" i="37"/>
  <c r="AB28" i="37"/>
  <c r="U28" i="37"/>
  <c r="AU28" i="37"/>
  <c r="Q28" i="37"/>
  <c r="BA28" i="37" s="1"/>
  <c r="BB28" i="37" s="1"/>
  <c r="P28" i="37"/>
  <c r="AA28" i="37"/>
  <c r="Y28" i="37"/>
  <c r="V28" i="37"/>
  <c r="AY28" i="37" s="1"/>
  <c r="W28" i="37"/>
  <c r="AE28" i="37" a="1"/>
  <c r="AE28" i="37" s="1"/>
  <c r="V123" i="37"/>
  <c r="AY123" i="37" s="1"/>
  <c r="W123" i="37"/>
  <c r="Y123" i="37"/>
  <c r="U123" i="37"/>
  <c r="R123" i="37"/>
  <c r="S123" i="37"/>
  <c r="Q123" i="37"/>
  <c r="BA123" i="37" s="1"/>
  <c r="BB123" i="37" s="1"/>
  <c r="AB123" i="37"/>
  <c r="Z123" i="37"/>
  <c r="AZ123" i="37" s="1"/>
  <c r="AA123" i="37"/>
  <c r="P123" i="37"/>
  <c r="AE123" i="37" a="1"/>
  <c r="AE123" i="37" s="1"/>
  <c r="S87" i="37"/>
  <c r="U87" i="37"/>
  <c r="AB87" i="37"/>
  <c r="V87" i="37"/>
  <c r="AY87" i="37" s="1"/>
  <c r="R87" i="37"/>
  <c r="P87" i="37"/>
  <c r="AA87" i="37"/>
  <c r="Q87" i="37"/>
  <c r="BA87" i="37" s="1"/>
  <c r="W87" i="37"/>
  <c r="Z87" i="37"/>
  <c r="AZ87" i="37" s="1"/>
  <c r="AS87" i="37"/>
  <c r="AF87" i="37" s="1"/>
  <c r="Y87" i="37"/>
  <c r="U81" i="37"/>
  <c r="Q81" i="37"/>
  <c r="BA81" i="37" s="1"/>
  <c r="BB81" i="37" s="1"/>
  <c r="AB81" i="37"/>
  <c r="AA81" i="37"/>
  <c r="Z81" i="37"/>
  <c r="AZ81" i="37" s="1"/>
  <c r="S81" i="37"/>
  <c r="Y81" i="37"/>
  <c r="P81" i="37"/>
  <c r="W81" i="37"/>
  <c r="R81" i="37"/>
  <c r="V81" i="37"/>
  <c r="AY81" i="37" s="1"/>
  <c r="AE81" i="37" a="1"/>
  <c r="AE81" i="37" s="1"/>
  <c r="P39" i="37"/>
  <c r="Z39" i="37"/>
  <c r="AZ39" i="37" s="1"/>
  <c r="AU39" i="37"/>
  <c r="Y39" i="37"/>
  <c r="R39" i="37"/>
  <c r="W39" i="37"/>
  <c r="Q39" i="37"/>
  <c r="BA39" i="37" s="1"/>
  <c r="V39" i="37"/>
  <c r="AY39" i="37" s="1"/>
  <c r="U39" i="37"/>
  <c r="S39" i="37"/>
  <c r="AA39" i="37"/>
  <c r="U3" i="37"/>
  <c r="AA3" i="37"/>
  <c r="Z3" i="37"/>
  <c r="AZ3" i="37" s="1"/>
  <c r="Y3" i="37"/>
  <c r="W3" i="37"/>
  <c r="R3" i="37"/>
  <c r="S3" i="37"/>
  <c r="P3" i="37"/>
  <c r="AB3" i="37"/>
  <c r="V3" i="37"/>
  <c r="AY3" i="37" s="1"/>
  <c r="AU3" i="37"/>
  <c r="Q3" i="37"/>
  <c r="BA3" i="37" s="1"/>
  <c r="AA7" i="37"/>
  <c r="Q7" i="37"/>
  <c r="BA7" i="37" s="1"/>
  <c r="Z7" i="37"/>
  <c r="AZ7" i="37" s="1"/>
  <c r="P7" i="37"/>
  <c r="Y7" i="37"/>
  <c r="U7" i="37"/>
  <c r="S7" i="37"/>
  <c r="AU7" i="37"/>
  <c r="AB7" i="37"/>
  <c r="W7" i="37"/>
  <c r="R7" i="37"/>
  <c r="V7" i="37"/>
  <c r="AY7" i="37" s="1"/>
  <c r="AB53" i="37"/>
  <c r="R53" i="37"/>
  <c r="Y53" i="37"/>
  <c r="Q53" i="37"/>
  <c r="BA53" i="37" s="1"/>
  <c r="Z53" i="37"/>
  <c r="AZ53" i="37" s="1"/>
  <c r="P53" i="37"/>
  <c r="W53" i="37"/>
  <c r="V53" i="37"/>
  <c r="AY53" i="37" s="1"/>
  <c r="U53" i="37"/>
  <c r="AU53" i="37"/>
  <c r="S53" i="37"/>
  <c r="AA53" i="37"/>
  <c r="D72" i="37"/>
  <c r="A72" i="37"/>
  <c r="N47" i="37"/>
  <c r="L61" i="37"/>
  <c r="D95" i="37"/>
  <c r="A53" i="37"/>
  <c r="M61" i="37"/>
  <c r="V91" i="37"/>
  <c r="AY91" i="37" s="1"/>
  <c r="A12" i="37"/>
  <c r="Q44" i="37"/>
  <c r="BA44" i="37" s="1"/>
  <c r="BB44" i="37" s="1"/>
  <c r="AS90" i="38"/>
  <c r="AF90" i="38" s="1"/>
  <c r="W90" i="38"/>
  <c r="P90" i="38"/>
  <c r="V90" i="38"/>
  <c r="AY90" i="38" s="1"/>
  <c r="S90" i="38"/>
  <c r="AB90" i="38"/>
  <c r="Q90" i="38"/>
  <c r="BA90" i="38" s="1"/>
  <c r="R90" i="38"/>
  <c r="U90" i="38"/>
  <c r="AA90" i="38"/>
  <c r="Y90" i="38"/>
  <c r="Z90" i="38"/>
  <c r="AZ90" i="38" s="1"/>
  <c r="AB63" i="38"/>
  <c r="Z63" i="38"/>
  <c r="AZ63" i="38" s="1"/>
  <c r="Y63" i="38"/>
  <c r="Q63" i="38"/>
  <c r="BA63" i="38" s="1"/>
  <c r="P63" i="38"/>
  <c r="AA63" i="38"/>
  <c r="U63" i="38"/>
  <c r="AU63" i="38"/>
  <c r="AV95" i="38" s="1"/>
  <c r="V63" i="38"/>
  <c r="AY63" i="38" s="1"/>
  <c r="S63" i="38"/>
  <c r="R63" i="38"/>
  <c r="W63" i="38"/>
  <c r="U5" i="38"/>
  <c r="V5" i="38"/>
  <c r="AY5" i="38" s="1"/>
  <c r="S45" i="38"/>
  <c r="U45" i="38"/>
  <c r="AU45" i="38"/>
  <c r="R45" i="38"/>
  <c r="Q45" i="38"/>
  <c r="BA45" i="38" s="1"/>
  <c r="P45" i="38"/>
  <c r="AB45" i="38"/>
  <c r="Z45" i="38"/>
  <c r="AZ45" i="38" s="1"/>
  <c r="Y45" i="38"/>
  <c r="AA45" i="38"/>
  <c r="V45" i="38"/>
  <c r="AY45" i="38" s="1"/>
  <c r="W45" i="38"/>
  <c r="R78" i="38"/>
  <c r="Q78" i="38"/>
  <c r="BA78" i="38" s="1"/>
  <c r="Y94" i="38"/>
  <c r="U94" i="38"/>
  <c r="AA94" i="38"/>
  <c r="Z94" i="38"/>
  <c r="AZ94" i="38" s="1"/>
  <c r="AS94" i="38"/>
  <c r="AF94" i="38" s="1"/>
  <c r="V94" i="38"/>
  <c r="AY94" i="38" s="1"/>
  <c r="BB94" i="38" s="1"/>
  <c r="P94" i="38"/>
  <c r="R94" i="38"/>
  <c r="AB94" i="38"/>
  <c r="AB108" i="38"/>
  <c r="Y108" i="38"/>
  <c r="R108" i="38"/>
  <c r="W108" i="38"/>
  <c r="Z108" i="38"/>
  <c r="AZ108" i="38" s="1"/>
  <c r="V108" i="38"/>
  <c r="AY108" i="38" s="1"/>
  <c r="Q108" i="38"/>
  <c r="BA108" i="38" s="1"/>
  <c r="S108" i="38"/>
  <c r="P108" i="38"/>
  <c r="AA108" i="38"/>
  <c r="U108" i="38"/>
  <c r="AS108" i="38"/>
  <c r="AF108" i="38" s="1"/>
  <c r="AB29" i="38"/>
  <c r="W29" i="38"/>
  <c r="Q29" i="38"/>
  <c r="BA29" i="38" s="1"/>
  <c r="R29" i="38"/>
  <c r="V29" i="38"/>
  <c r="AY29" i="38" s="1"/>
  <c r="AU29" i="38"/>
  <c r="Y29" i="38"/>
  <c r="AA29" i="38"/>
  <c r="Z29" i="38"/>
  <c r="AZ29" i="38" s="1"/>
  <c r="S29" i="38"/>
  <c r="P29" i="38"/>
  <c r="U29" i="38"/>
  <c r="AU43" i="38"/>
  <c r="V43" i="38"/>
  <c r="AY43" i="38" s="1"/>
  <c r="BB43" i="38" s="1"/>
  <c r="AB43" i="38"/>
  <c r="W43" i="38"/>
  <c r="U43" i="38"/>
  <c r="S43" i="38"/>
  <c r="Y43" i="38"/>
  <c r="Z43" i="38"/>
  <c r="AZ43" i="38" s="1"/>
  <c r="P43" i="38"/>
  <c r="AA43" i="38"/>
  <c r="Q43" i="38"/>
  <c r="BA43" i="38" s="1"/>
  <c r="R43" i="38"/>
  <c r="S47" i="38"/>
  <c r="V47" i="38"/>
  <c r="AY47" i="38" s="1"/>
  <c r="U47" i="38"/>
  <c r="AU47" i="38"/>
  <c r="R47" i="38"/>
  <c r="Z47" i="38"/>
  <c r="AZ47" i="38" s="1"/>
  <c r="Q47" i="38"/>
  <c r="BA47" i="38" s="1"/>
  <c r="AB47" i="38"/>
  <c r="P47" i="38"/>
  <c r="AA47" i="38"/>
  <c r="W47" i="38"/>
  <c r="Y47" i="38"/>
  <c r="P97" i="38"/>
  <c r="AS97" i="38"/>
  <c r="AF97" i="38" s="1"/>
  <c r="V79" i="38"/>
  <c r="AY79" i="38" s="1"/>
  <c r="R79" i="38"/>
  <c r="AA79" i="38"/>
  <c r="W79" i="38"/>
  <c r="Q79" i="38"/>
  <c r="BA79" i="38" s="1"/>
  <c r="U79" i="38"/>
  <c r="AB79" i="38"/>
  <c r="S79" i="38"/>
  <c r="Y79" i="38"/>
  <c r="P79" i="38"/>
  <c r="AS79" i="38"/>
  <c r="AF79" i="38" s="1"/>
  <c r="Z79" i="38"/>
  <c r="AZ79" i="38" s="1"/>
  <c r="Y13" i="38"/>
  <c r="R13" i="38"/>
  <c r="AB13" i="38"/>
  <c r="AU13" i="38"/>
  <c r="Q13" i="38"/>
  <c r="BA13" i="38" s="1"/>
  <c r="W13" i="38"/>
  <c r="AA13" i="38"/>
  <c r="P13" i="38"/>
  <c r="V13" i="38"/>
  <c r="AY13" i="38" s="1"/>
  <c r="Z13" i="38"/>
  <c r="AZ13" i="38" s="1"/>
  <c r="S13" i="38"/>
  <c r="AE99" i="38" a="1"/>
  <c r="AE99" i="38" s="1"/>
  <c r="P99" i="38"/>
  <c r="P111" i="38"/>
  <c r="R111" i="38"/>
  <c r="S119" i="38"/>
  <c r="Q119" i="38"/>
  <c r="BA119" i="38" s="1"/>
  <c r="BB119" i="38" s="1"/>
  <c r="R119" i="38"/>
  <c r="U119" i="38"/>
  <c r="AB119" i="38"/>
  <c r="Z119" i="38"/>
  <c r="AZ119" i="38" s="1"/>
  <c r="Y119" i="38"/>
  <c r="AA119" i="38"/>
  <c r="V119" i="38"/>
  <c r="AY119" i="38" s="1"/>
  <c r="P119" i="38"/>
  <c r="AE119" i="38" a="1"/>
  <c r="AE119" i="38" s="1"/>
  <c r="AE116" i="38" a="1"/>
  <c r="AE116" i="38" s="1"/>
  <c r="V116" i="38"/>
  <c r="AY116" i="38" s="1"/>
  <c r="Q116" i="38"/>
  <c r="BA116" i="38" s="1"/>
  <c r="BB116" i="38" s="1"/>
  <c r="AA116" i="38"/>
  <c r="S116" i="38"/>
  <c r="Z116" i="38"/>
  <c r="AZ116" i="38" s="1"/>
  <c r="Y116" i="38"/>
  <c r="R116" i="38"/>
  <c r="AB116" i="38"/>
  <c r="W116" i="38"/>
  <c r="U116" i="38"/>
  <c r="P116" i="38"/>
  <c r="W96" i="38"/>
  <c r="AB96" i="38"/>
  <c r="V3" i="38"/>
  <c r="AY3" i="38" s="1"/>
  <c r="U3" i="38"/>
  <c r="AB3" i="38"/>
  <c r="R3" i="38"/>
  <c r="Y3" i="38"/>
  <c r="Z3" i="38"/>
  <c r="AZ3" i="38" s="1"/>
  <c r="AE3" i="38" a="1"/>
  <c r="AE3" i="38" s="1"/>
  <c r="AU3" i="38"/>
  <c r="P3" i="38"/>
  <c r="W3" i="38"/>
  <c r="AA3" i="38"/>
  <c r="S3" i="38"/>
  <c r="Q3" i="38"/>
  <c r="BA3" i="38" s="1"/>
  <c r="BB3" i="38" s="1"/>
  <c r="Q2" i="38"/>
  <c r="BA2" i="38" s="1"/>
  <c r="BB2" i="38" s="1"/>
  <c r="P2" i="38"/>
  <c r="S2" i="38"/>
  <c r="AA2" i="38"/>
  <c r="Z2" i="38"/>
  <c r="AZ2" i="38" s="1"/>
  <c r="Y2" i="38"/>
  <c r="AB2" i="38"/>
  <c r="AE2" i="38" a="1"/>
  <c r="AE2" i="38" s="1"/>
  <c r="V2" i="38"/>
  <c r="AY2" i="38" s="1"/>
  <c r="R2" i="38"/>
  <c r="AU2" i="38"/>
  <c r="W2" i="38"/>
  <c r="U2" i="38"/>
  <c r="Y103" i="38"/>
  <c r="V103" i="38"/>
  <c r="AY103" i="38" s="1"/>
  <c r="W103" i="38"/>
  <c r="S103" i="38"/>
  <c r="R103" i="38"/>
  <c r="P103" i="38"/>
  <c r="AB103" i="38"/>
  <c r="Z103" i="38"/>
  <c r="AZ103" i="38" s="1"/>
  <c r="U103" i="38"/>
  <c r="AE103" i="38" a="1"/>
  <c r="AE103" i="38" s="1"/>
  <c r="AB124" i="38"/>
  <c r="S124" i="38"/>
  <c r="R124" i="38"/>
  <c r="AA124" i="38"/>
  <c r="Q124" i="38"/>
  <c r="BA124" i="38" s="1"/>
  <c r="Z124" i="38"/>
  <c r="AZ124" i="38" s="1"/>
  <c r="P124" i="38"/>
  <c r="Y124" i="38"/>
  <c r="W124" i="38"/>
  <c r="AS124" i="38"/>
  <c r="AF124" i="38" s="1"/>
  <c r="V124" i="38"/>
  <c r="AY124" i="38" s="1"/>
  <c r="BB124" i="38" s="1"/>
  <c r="U124" i="38"/>
  <c r="S129" i="38"/>
  <c r="AS93" i="38"/>
  <c r="AF93" i="38" s="1"/>
  <c r="N129" i="38"/>
  <c r="L129" i="38"/>
  <c r="M129" i="38"/>
  <c r="AB113" i="38"/>
  <c r="M113" i="38"/>
  <c r="Z113" i="38"/>
  <c r="AZ113" i="38" s="1"/>
  <c r="N113" i="38"/>
  <c r="L113" i="38"/>
  <c r="V113" i="38"/>
  <c r="AY113" i="38" s="1"/>
  <c r="W113" i="38"/>
  <c r="Y113" i="38"/>
  <c r="AA113" i="38"/>
  <c r="U113" i="38"/>
  <c r="AA51" i="38"/>
  <c r="Z51" i="38"/>
  <c r="AZ51" i="38" s="1"/>
  <c r="W51" i="38"/>
  <c r="Q51" i="38"/>
  <c r="BA51" i="38" s="1"/>
  <c r="BB51" i="38" s="1"/>
  <c r="AE51" i="38" a="1"/>
  <c r="AE51" i="38" s="1"/>
  <c r="V51" i="38"/>
  <c r="AY51" i="38" s="1"/>
  <c r="P51" i="38"/>
  <c r="U51" i="38"/>
  <c r="AB51" i="38"/>
  <c r="S51" i="38"/>
  <c r="Y51" i="38"/>
  <c r="R51" i="38"/>
  <c r="AU51" i="38"/>
  <c r="AV79" i="38" s="1"/>
  <c r="Q36" i="38"/>
  <c r="BA36" i="38" s="1"/>
  <c r="BB36" i="38" s="1"/>
  <c r="Y36" i="38"/>
  <c r="W36" i="38"/>
  <c r="U36" i="38"/>
  <c r="P36" i="38"/>
  <c r="AE36" i="38" a="1"/>
  <c r="AE36" i="38" s="1"/>
  <c r="S36" i="38"/>
  <c r="V36" i="38"/>
  <c r="AY36" i="38" s="1"/>
  <c r="AB36" i="38"/>
  <c r="Z36" i="38"/>
  <c r="AZ36" i="38" s="1"/>
  <c r="R36" i="38"/>
  <c r="AU36" i="38"/>
  <c r="AA36" i="38"/>
  <c r="P107" i="38"/>
  <c r="R107" i="38"/>
  <c r="U107" i="38"/>
  <c r="V107" i="38"/>
  <c r="AY107" i="38" s="1"/>
  <c r="AS107" i="38"/>
  <c r="AF107" i="38" s="1"/>
  <c r="S107" i="38"/>
  <c r="Q107" i="38"/>
  <c r="BA107" i="38" s="1"/>
  <c r="Y107" i="38"/>
  <c r="AB107" i="38"/>
  <c r="AA107" i="38"/>
  <c r="W107" i="38"/>
  <c r="Z107" i="38"/>
  <c r="AZ107" i="38" s="1"/>
  <c r="AB81" i="38"/>
  <c r="L81" i="38"/>
  <c r="Y81" i="38"/>
  <c r="AA81" i="38"/>
  <c r="W81" i="38"/>
  <c r="M81" i="38"/>
  <c r="V81" i="38"/>
  <c r="AY81" i="38" s="1"/>
  <c r="Z81" i="38"/>
  <c r="AZ81" i="38" s="1"/>
  <c r="N81" i="38"/>
  <c r="U81" i="38"/>
  <c r="M73" i="38"/>
  <c r="N73" i="38"/>
  <c r="L73" i="38"/>
  <c r="Z26" i="38"/>
  <c r="AZ26" i="38" s="1"/>
  <c r="M26" i="38"/>
  <c r="AG26" i="38" s="1"/>
  <c r="N26" i="38"/>
  <c r="L26" i="38"/>
  <c r="W26" i="38"/>
  <c r="Y26" i="38"/>
  <c r="P42" i="38"/>
  <c r="U42" i="38"/>
  <c r="AU42" i="38"/>
  <c r="S42" i="38"/>
  <c r="Q42" i="38"/>
  <c r="BA42" i="38" s="1"/>
  <c r="V42" i="38"/>
  <c r="AY42" i="38" s="1"/>
  <c r="Y42" i="38"/>
  <c r="W42" i="38"/>
  <c r="AB42" i="38"/>
  <c r="Z42" i="38"/>
  <c r="AZ42" i="38" s="1"/>
  <c r="AA42" i="38"/>
  <c r="R42" i="38"/>
  <c r="R38" i="38"/>
  <c r="Y38" i="38"/>
  <c r="V38" i="38"/>
  <c r="AY38" i="38" s="1"/>
  <c r="AE38" i="38" a="1"/>
  <c r="AE38" i="38" s="1"/>
  <c r="W38" i="38"/>
  <c r="S38" i="38"/>
  <c r="Q38" i="38"/>
  <c r="BA38" i="38" s="1"/>
  <c r="BB38" i="38" s="1"/>
  <c r="AA38" i="38"/>
  <c r="AB38" i="38"/>
  <c r="P38" i="38"/>
  <c r="U38" i="38"/>
  <c r="Z38" i="38"/>
  <c r="AZ38" i="38" s="1"/>
  <c r="AU38" i="38"/>
  <c r="N41" i="38"/>
  <c r="M41" i="38"/>
  <c r="L41" i="38"/>
  <c r="L25" i="38"/>
  <c r="N25" i="38"/>
  <c r="M25" i="38"/>
  <c r="W117" i="38"/>
  <c r="V117" i="38"/>
  <c r="AY117" i="38" s="1"/>
  <c r="Z117" i="38"/>
  <c r="AZ117" i="38" s="1"/>
  <c r="AB117" i="38"/>
  <c r="P117" i="38"/>
  <c r="R117" i="38"/>
  <c r="Y40" i="38"/>
  <c r="Z40" i="38"/>
  <c r="AZ40" i="38" s="1"/>
  <c r="S40" i="38"/>
  <c r="AA40" i="38"/>
  <c r="AU40" i="38"/>
  <c r="V40" i="38"/>
  <c r="AY40" i="38" s="1"/>
  <c r="U40" i="38"/>
  <c r="P40" i="38"/>
  <c r="W40" i="38"/>
  <c r="R40" i="38"/>
  <c r="AE40" i="38" a="1"/>
  <c r="AE40" i="38" s="1"/>
  <c r="AB40" i="38"/>
  <c r="Q40" i="38"/>
  <c r="BA40" i="38" s="1"/>
  <c r="BB40" i="38" s="1"/>
  <c r="S126" i="38"/>
  <c r="AA126" i="38"/>
  <c r="AS126" i="38"/>
  <c r="AF126" i="38" s="1"/>
  <c r="Q126" i="38"/>
  <c r="BA126" i="38" s="1"/>
  <c r="AB126" i="38"/>
  <c r="Y126" i="38"/>
  <c r="Z126" i="38"/>
  <c r="AZ126" i="38" s="1"/>
  <c r="W126" i="38"/>
  <c r="R126" i="38"/>
  <c r="V126" i="38"/>
  <c r="AY126" i="38" s="1"/>
  <c r="P126" i="38"/>
  <c r="U126" i="38"/>
  <c r="W11" i="38"/>
  <c r="Q11" i="38"/>
  <c r="BA11" i="38" s="1"/>
  <c r="V11" i="38"/>
  <c r="AY11" i="38" s="1"/>
  <c r="U11" i="38"/>
  <c r="AU11" i="38"/>
  <c r="R11" i="38"/>
  <c r="S11" i="38"/>
  <c r="AA11" i="38"/>
  <c r="Z11" i="38"/>
  <c r="AZ11" i="38" s="1"/>
  <c r="P11" i="38"/>
  <c r="Y11" i="38"/>
  <c r="AB11" i="38"/>
  <c r="AE67" i="38" a="1"/>
  <c r="AE67" i="38" s="1"/>
  <c r="S67" i="38"/>
  <c r="W67" i="38"/>
  <c r="V67" i="38"/>
  <c r="AY67" i="38" s="1"/>
  <c r="R67" i="38"/>
  <c r="P67" i="38"/>
  <c r="Y87" i="38"/>
  <c r="Q102" i="38"/>
  <c r="BA102" i="38" s="1"/>
  <c r="BB102" i="38" s="1"/>
  <c r="S115" i="38"/>
  <c r="AE115" i="38" a="1"/>
  <c r="AE115" i="38" s="1"/>
  <c r="Q73" i="38"/>
  <c r="BA73" i="38" s="1"/>
  <c r="BB73" i="38" s="1"/>
  <c r="V73" i="38"/>
  <c r="AY73" i="38" s="1"/>
  <c r="AE73" i="38" a="1"/>
  <c r="AE73" i="38" s="1"/>
  <c r="U73" i="38"/>
  <c r="P73" i="38"/>
  <c r="AB73" i="38"/>
  <c r="S73" i="38"/>
  <c r="AA73" i="38"/>
  <c r="R73" i="38"/>
  <c r="Y73" i="38"/>
  <c r="Z73" i="38"/>
  <c r="AZ73" i="38" s="1"/>
  <c r="W73" i="38"/>
  <c r="D43" i="38"/>
  <c r="N91" i="38"/>
  <c r="AA57" i="39"/>
  <c r="AB57" i="39"/>
  <c r="AU57" i="39"/>
  <c r="R57" i="39"/>
  <c r="S57" i="39"/>
  <c r="W57" i="39"/>
  <c r="Q57" i="39"/>
  <c r="BA57" i="39" s="1"/>
  <c r="Y57" i="39"/>
  <c r="P57" i="39"/>
  <c r="V57" i="39"/>
  <c r="AY57" i="39" s="1"/>
  <c r="Z57" i="39"/>
  <c r="AZ57" i="39" s="1"/>
  <c r="U57" i="39"/>
  <c r="S63" i="39"/>
  <c r="AB63" i="39"/>
  <c r="S125" i="39"/>
  <c r="N125" i="39"/>
  <c r="L125" i="39"/>
  <c r="F15" i="39"/>
  <c r="G15" i="39" s="1"/>
  <c r="AH15" i="39"/>
  <c r="Q115" i="39"/>
  <c r="BA115" i="39" s="1"/>
  <c r="Y115" i="39"/>
  <c r="S43" i="39"/>
  <c r="Q125" i="39"/>
  <c r="BA125" i="39" s="1"/>
  <c r="BB125" i="39" s="1"/>
  <c r="S129" i="39"/>
  <c r="U128" i="39"/>
  <c r="Z128" i="39"/>
  <c r="AZ128" i="39" s="1"/>
  <c r="R128" i="39"/>
  <c r="AA128" i="39"/>
  <c r="Y48" i="39"/>
  <c r="AU48" i="39"/>
  <c r="R48" i="39"/>
  <c r="AB48" i="39"/>
  <c r="Q48" i="39"/>
  <c r="BA48" i="39" s="1"/>
  <c r="BB48" i="39" s="1"/>
  <c r="S48" i="39"/>
  <c r="AA48" i="39"/>
  <c r="W48" i="39"/>
  <c r="P48" i="39"/>
  <c r="Z48" i="39"/>
  <c r="AZ48" i="39" s="1"/>
  <c r="V72" i="39"/>
  <c r="AY72" i="39" s="1"/>
  <c r="AA72" i="39"/>
  <c r="AA88" i="39"/>
  <c r="V88" i="39"/>
  <c r="AY88" i="39" s="1"/>
  <c r="BB88" i="39" s="1"/>
  <c r="U88" i="39"/>
  <c r="AB88" i="39"/>
  <c r="Y88" i="39"/>
  <c r="R88" i="39"/>
  <c r="P88" i="39"/>
  <c r="V122" i="39"/>
  <c r="AY122" i="39" s="1"/>
  <c r="Q122" i="39"/>
  <c r="BA122" i="39" s="1"/>
  <c r="R122" i="39"/>
  <c r="Z122" i="39"/>
  <c r="AZ122" i="39" s="1"/>
  <c r="L49" i="39"/>
  <c r="N49" i="39"/>
  <c r="M49" i="39"/>
  <c r="F46" i="39"/>
  <c r="G46" i="39" s="1"/>
  <c r="AH46" i="39"/>
  <c r="F38" i="39"/>
  <c r="G38" i="39" s="1"/>
  <c r="AE38" i="39" s="1" a="1"/>
  <c r="AE38" i="39" s="1"/>
  <c r="AD38" i="39" s="1"/>
  <c r="AC38" i="39" s="1"/>
  <c r="F30" i="39"/>
  <c r="G30" i="39" s="1"/>
  <c r="AH30" i="39"/>
  <c r="AH22" i="39"/>
  <c r="F22" i="39"/>
  <c r="G22" i="39" s="1"/>
  <c r="D22" i="39"/>
  <c r="N72" i="39"/>
  <c r="L72" i="39"/>
  <c r="M56" i="39"/>
  <c r="AG56" i="39" s="1"/>
  <c r="L56" i="39"/>
  <c r="M42" i="39"/>
  <c r="N42" i="39"/>
  <c r="L42" i="39"/>
  <c r="N34" i="39"/>
  <c r="L34" i="39"/>
  <c r="M34" i="39"/>
  <c r="AG34" i="39" s="1"/>
  <c r="N26" i="39"/>
  <c r="M26" i="39"/>
  <c r="L26" i="39"/>
  <c r="P26" i="39"/>
  <c r="L19" i="39"/>
  <c r="N19" i="39"/>
  <c r="W19" i="39"/>
  <c r="M19" i="39"/>
  <c r="AG19" i="39" s="1"/>
  <c r="U19" i="39"/>
  <c r="M12" i="39"/>
  <c r="R12" i="39"/>
  <c r="N4" i="39"/>
  <c r="M4" i="39"/>
  <c r="AG4" i="39" s="1"/>
  <c r="L4" i="39"/>
  <c r="W4" i="39"/>
  <c r="Z4" i="39"/>
  <c r="AZ4" i="39" s="1"/>
  <c r="V4" i="39"/>
  <c r="AY4" i="39" s="1"/>
  <c r="Y4" i="39"/>
  <c r="U4" i="39"/>
  <c r="AA4" i="39"/>
  <c r="A20" i="39"/>
  <c r="D20" i="39"/>
  <c r="AA90" i="39"/>
  <c r="AB90" i="39"/>
  <c r="Z90" i="39"/>
  <c r="AZ90" i="39" s="1"/>
  <c r="U90" i="39"/>
  <c r="W90" i="39"/>
  <c r="P90" i="39"/>
  <c r="Y90" i="39"/>
  <c r="V90" i="39"/>
  <c r="AY90" i="39" s="1"/>
  <c r="N128" i="39"/>
  <c r="L128" i="39"/>
  <c r="M128" i="39"/>
  <c r="R115" i="39"/>
  <c r="U115" i="39"/>
  <c r="AE43" i="39" a="1"/>
  <c r="AE43" i="39" s="1"/>
  <c r="W43" i="39"/>
  <c r="V128" i="39"/>
  <c r="AY128" i="39" s="1"/>
  <c r="Q90" i="39"/>
  <c r="BA90" i="39" s="1"/>
  <c r="BB90" i="39" s="1"/>
  <c r="V21" i="39"/>
  <c r="AY21" i="39" s="1"/>
  <c r="W21" i="39"/>
  <c r="S47" i="39"/>
  <c r="R13" i="39"/>
  <c r="U13" i="39"/>
  <c r="Q13" i="39"/>
  <c r="BA13" i="39" s="1"/>
  <c r="BB13" i="39" s="1"/>
  <c r="P13" i="39"/>
  <c r="V13" i="39"/>
  <c r="AY13" i="39" s="1"/>
  <c r="N16" i="39"/>
  <c r="M16" i="39"/>
  <c r="L16" i="39"/>
  <c r="A27" i="39"/>
  <c r="D27" i="39"/>
  <c r="M48" i="39"/>
  <c r="L48" i="39"/>
  <c r="N48" i="39"/>
  <c r="V119" i="39"/>
  <c r="AY119" i="39" s="1"/>
  <c r="BB119" i="39" s="1"/>
  <c r="Y119" i="39"/>
  <c r="W119" i="39"/>
  <c r="U119" i="39"/>
  <c r="S119" i="39"/>
  <c r="AB119" i="39"/>
  <c r="AA119" i="39"/>
  <c r="D84" i="39"/>
  <c r="A84" i="39"/>
  <c r="D51" i="39"/>
  <c r="A51" i="39"/>
  <c r="L129" i="39"/>
  <c r="N129" i="39"/>
  <c r="M129" i="39"/>
  <c r="N65" i="39"/>
  <c r="M65" i="39"/>
  <c r="L65" i="39"/>
  <c r="AB115" i="39"/>
  <c r="P115" i="39"/>
  <c r="P47" i="39"/>
  <c r="Y43" i="39"/>
  <c r="P65" i="39"/>
  <c r="R129" i="39"/>
  <c r="AB21" i="39"/>
  <c r="AA75" i="39"/>
  <c r="U75" i="39"/>
  <c r="Q75" i="39"/>
  <c r="BA75" i="39" s="1"/>
  <c r="BB75" i="39" s="1"/>
  <c r="V75" i="39"/>
  <c r="AY75" i="39" s="1"/>
  <c r="R75" i="39"/>
  <c r="P75" i="39"/>
  <c r="Z75" i="39"/>
  <c r="AZ75" i="39" s="1"/>
  <c r="W75" i="39"/>
  <c r="Y75" i="39"/>
  <c r="W10" i="39"/>
  <c r="U10" i="39"/>
  <c r="V10" i="39"/>
  <c r="AY10" i="39" s="1"/>
  <c r="AB10" i="39"/>
  <c r="P10" i="39"/>
  <c r="R10" i="39"/>
  <c r="S10" i="39"/>
  <c r="Z10" i="39"/>
  <c r="AZ10" i="39" s="1"/>
  <c r="Q10" i="39"/>
  <c r="BA10" i="39" s="1"/>
  <c r="BB10" i="39" s="1"/>
  <c r="AA10" i="39"/>
  <c r="AU10" i="39"/>
  <c r="Y40" i="39"/>
  <c r="S40" i="39"/>
  <c r="Q40" i="39"/>
  <c r="BA40" i="39" s="1"/>
  <c r="N83" i="39"/>
  <c r="L83" i="39"/>
  <c r="M83" i="39"/>
  <c r="AB78" i="39"/>
  <c r="R78" i="39"/>
  <c r="Q78" i="39"/>
  <c r="BA78" i="39" s="1"/>
  <c r="BB78" i="39" s="1"/>
  <c r="V78" i="39"/>
  <c r="AY78" i="39" s="1"/>
  <c r="Z78" i="39"/>
  <c r="AZ78" i="39" s="1"/>
  <c r="W78" i="39"/>
  <c r="S42" i="39"/>
  <c r="R42" i="39"/>
  <c r="Z81" i="39"/>
  <c r="AZ81" i="39" s="1"/>
  <c r="S81" i="39"/>
  <c r="V81" i="39"/>
  <c r="AY81" i="39" s="1"/>
  <c r="P81" i="39"/>
  <c r="Q81" i="39"/>
  <c r="BA81" i="39" s="1"/>
  <c r="BB81" i="39" s="1"/>
  <c r="U74" i="39"/>
  <c r="Z68" i="39"/>
  <c r="AZ68" i="39" s="1"/>
  <c r="F60" i="39"/>
  <c r="G60" i="39" s="1"/>
  <c r="AH60" i="39"/>
  <c r="F52" i="39"/>
  <c r="G52" i="39" s="1"/>
  <c r="AH52" i="39"/>
  <c r="AU24" i="39"/>
  <c r="W24" i="39"/>
  <c r="S24" i="39"/>
  <c r="P24" i="39"/>
  <c r="AB24" i="39"/>
  <c r="Z24" i="39"/>
  <c r="AZ24" i="39" s="1"/>
  <c r="R24" i="39"/>
  <c r="Y24" i="39"/>
  <c r="Q24" i="39"/>
  <c r="BA24" i="39" s="1"/>
  <c r="V24" i="39"/>
  <c r="AY24" i="39" s="1"/>
  <c r="Z115" i="39"/>
  <c r="AZ115" i="39" s="1"/>
  <c r="F7" i="39"/>
  <c r="G7" i="39" s="1"/>
  <c r="Q7" i="39" s="1"/>
  <c r="BA7" i="39" s="1"/>
  <c r="AA47" i="39"/>
  <c r="Q43" i="39"/>
  <c r="BA43" i="39" s="1"/>
  <c r="BB43" i="39" s="1"/>
  <c r="AB43" i="39"/>
  <c r="P128" i="39"/>
  <c r="V125" i="39"/>
  <c r="AY125" i="39" s="1"/>
  <c r="S65" i="39"/>
  <c r="AE47" i="39" a="1"/>
  <c r="AE47" i="39" s="1"/>
  <c r="Z43" i="39"/>
  <c r="AZ43" i="39" s="1"/>
  <c r="AB98" i="39"/>
  <c r="P98" i="39"/>
  <c r="Z98" i="39"/>
  <c r="AZ98" i="39" s="1"/>
  <c r="V98" i="39"/>
  <c r="AY98" i="39" s="1"/>
  <c r="D5" i="39"/>
  <c r="A5" i="39"/>
  <c r="V6" i="39"/>
  <c r="AY6" i="39" s="1"/>
  <c r="Z6" i="39"/>
  <c r="AZ6" i="39" s="1"/>
  <c r="U6" i="39"/>
  <c r="S6" i="39"/>
  <c r="Y6" i="39"/>
  <c r="AB6" i="39"/>
  <c r="AU6" i="39"/>
  <c r="Q6" i="39"/>
  <c r="BA6" i="39" s="1"/>
  <c r="W6" i="39"/>
  <c r="P6" i="39"/>
  <c r="Q54" i="39"/>
  <c r="BA54" i="39" s="1"/>
  <c r="W54" i="39"/>
  <c r="Z54" i="39"/>
  <c r="AZ54" i="39" s="1"/>
  <c r="BB54" i="39" s="1"/>
  <c r="AA54" i="39"/>
  <c r="P54" i="39"/>
  <c r="R54" i="39"/>
  <c r="AB54" i="39"/>
  <c r="V69" i="39"/>
  <c r="AY69" i="39" s="1"/>
  <c r="R69" i="39"/>
  <c r="P69" i="39"/>
  <c r="S101" i="39"/>
  <c r="R101" i="39"/>
  <c r="Q101" i="39"/>
  <c r="BA101" i="39" s="1"/>
  <c r="P101" i="39"/>
  <c r="V124" i="39"/>
  <c r="AY124" i="39" s="1"/>
  <c r="R124" i="39"/>
  <c r="S124" i="39"/>
  <c r="Q124" i="39"/>
  <c r="BA124" i="39" s="1"/>
  <c r="BB124" i="39" s="1"/>
  <c r="P124" i="39"/>
  <c r="N124" i="39"/>
  <c r="L124" i="39"/>
  <c r="A30" i="39"/>
  <c r="D30" i="39"/>
  <c r="Y21" i="39"/>
  <c r="Q21" i="39"/>
  <c r="BA21" i="39" s="1"/>
  <c r="R21" i="39"/>
  <c r="AU21" i="39"/>
  <c r="S21" i="39"/>
  <c r="P21" i="39"/>
  <c r="U118" i="39"/>
  <c r="S118" i="39"/>
  <c r="AA127" i="39"/>
  <c r="Y127" i="39"/>
  <c r="AS115" i="39"/>
  <c r="AF115" i="39" s="1"/>
  <c r="AH7" i="39"/>
  <c r="AB47" i="39"/>
  <c r="V43" i="39"/>
  <c r="AY43" i="39" s="1"/>
  <c r="R90" i="39"/>
  <c r="Z91" i="39"/>
  <c r="AZ91" i="39" s="1"/>
  <c r="R65" i="39"/>
  <c r="P43" i="39"/>
  <c r="U21" i="39"/>
  <c r="M125" i="39"/>
  <c r="D83" i="39"/>
  <c r="A83" i="39"/>
  <c r="S35" i="39"/>
  <c r="P35" i="39"/>
  <c r="AA35" i="39"/>
  <c r="R35" i="39"/>
  <c r="Z35" i="39"/>
  <c r="AZ35" i="39" s="1"/>
  <c r="BB35" i="39" s="1"/>
  <c r="Q35" i="39"/>
  <c r="BA35" i="39" s="1"/>
  <c r="AA110" i="39"/>
  <c r="AB110" i="39"/>
  <c r="Z110" i="39"/>
  <c r="AZ110" i="39" s="1"/>
  <c r="W110" i="39"/>
  <c r="P110" i="39"/>
  <c r="V110" i="39"/>
  <c r="AY110" i="39" s="1"/>
  <c r="Y110" i="39"/>
  <c r="U110" i="39"/>
  <c r="S110" i="39"/>
  <c r="Q110" i="39"/>
  <c r="BA110" i="39" s="1"/>
  <c r="BB110" i="39" s="1"/>
  <c r="W62" i="39"/>
  <c r="P62" i="39"/>
  <c r="Z62" i="39"/>
  <c r="AZ62" i="39" s="1"/>
  <c r="AA62" i="39"/>
  <c r="F87" i="39"/>
  <c r="G87" i="39" s="1"/>
  <c r="S115" i="39"/>
  <c r="U43" i="39"/>
  <c r="P125" i="39"/>
  <c r="P129" i="39"/>
  <c r="AA21" i="39"/>
  <c r="AE17" i="39" a="1"/>
  <c r="AE17" i="39" s="1"/>
  <c r="AU17" i="39"/>
  <c r="P120" i="39"/>
  <c r="AB120" i="39"/>
  <c r="W120" i="39"/>
  <c r="Q120" i="39"/>
  <c r="BA120" i="39" s="1"/>
  <c r="R83" i="39"/>
  <c r="V83" i="39"/>
  <c r="AY83" i="39" s="1"/>
  <c r="BB83" i="39" s="1"/>
  <c r="Q83" i="39"/>
  <c r="BA83" i="39" s="1"/>
  <c r="AB83" i="39"/>
  <c r="Z83" i="39"/>
  <c r="AZ83" i="39" s="1"/>
  <c r="S83" i="39"/>
  <c r="A45" i="39"/>
  <c r="D45" i="39"/>
  <c r="AA39" i="39"/>
  <c r="Y39" i="39"/>
  <c r="Q39" i="39"/>
  <c r="BA39" i="39" s="1"/>
  <c r="W39" i="39"/>
  <c r="Z39" i="39"/>
  <c r="AZ39" i="39" s="1"/>
  <c r="V39" i="39"/>
  <c r="AY39" i="39" s="1"/>
  <c r="S39" i="39"/>
  <c r="U39" i="39"/>
  <c r="P39" i="39"/>
  <c r="AB39" i="39"/>
  <c r="AU39" i="39"/>
  <c r="V8" i="39"/>
  <c r="AY8" i="39" s="1"/>
  <c r="AA8" i="39"/>
  <c r="Y8" i="39"/>
  <c r="Y100" i="39"/>
  <c r="AB100" i="39"/>
  <c r="Z100" i="39"/>
  <c r="AZ100" i="39" s="1"/>
  <c r="Z103" i="39"/>
  <c r="AZ103" i="39" s="1"/>
  <c r="BB103" i="39" s="1"/>
  <c r="P103" i="39"/>
  <c r="U103" i="39"/>
  <c r="AB103" i="39"/>
  <c r="S103" i="39"/>
  <c r="R103" i="39"/>
  <c r="W103" i="39"/>
  <c r="Y103" i="39"/>
  <c r="Z113" i="39"/>
  <c r="AZ113" i="39" s="1"/>
  <c r="U106" i="39"/>
  <c r="P106" i="39"/>
  <c r="R106" i="39"/>
  <c r="S106" i="39"/>
  <c r="V106" i="39"/>
  <c r="AY106" i="39" s="1"/>
  <c r="Y106" i="39"/>
  <c r="AB106" i="39"/>
  <c r="W106" i="39"/>
  <c r="Z106" i="39"/>
  <c r="AZ106" i="39" s="1"/>
  <c r="N98" i="39"/>
  <c r="M98" i="39"/>
  <c r="N91" i="39"/>
  <c r="L91" i="39"/>
  <c r="N75" i="39"/>
  <c r="L75" i="39"/>
  <c r="M75" i="39"/>
  <c r="N74" i="39"/>
  <c r="L74" i="39"/>
  <c r="M74" i="39"/>
  <c r="Z47" i="39"/>
  <c r="AZ47" i="39" s="1"/>
  <c r="V47" i="39"/>
  <c r="AY47" i="39" s="1"/>
  <c r="U47" i="39"/>
  <c r="Q47" i="39"/>
  <c r="BA47" i="39" s="1"/>
  <c r="BB47" i="39" s="1"/>
  <c r="R47" i="39"/>
  <c r="AU47" i="39"/>
  <c r="S128" i="39"/>
  <c r="Q65" i="39"/>
  <c r="BA65" i="39" s="1"/>
  <c r="BB65" i="39" s="1"/>
  <c r="V129" i="39"/>
  <c r="AY129" i="39" s="1"/>
  <c r="S90" i="39"/>
  <c r="A118" i="39"/>
  <c r="D118" i="39"/>
  <c r="A21" i="39"/>
  <c r="D21" i="39"/>
  <c r="V31" i="39"/>
  <c r="AY31" i="39" s="1"/>
  <c r="U31" i="39"/>
  <c r="AB31" i="39"/>
  <c r="Z31" i="39"/>
  <c r="AZ31" i="39" s="1"/>
  <c r="Y31" i="39"/>
  <c r="AA76" i="39"/>
  <c r="R76" i="39"/>
  <c r="Z76" i="39"/>
  <c r="AZ76" i="39" s="1"/>
  <c r="U76" i="39"/>
  <c r="W76" i="39"/>
  <c r="S76" i="39"/>
  <c r="Y76" i="39"/>
  <c r="AB76" i="39"/>
  <c r="L121" i="39"/>
  <c r="M121" i="39"/>
  <c r="N121" i="39"/>
  <c r="M113" i="39"/>
  <c r="L113" i="39"/>
  <c r="N113" i="39"/>
  <c r="L105" i="39"/>
  <c r="M105" i="39"/>
  <c r="V66" i="39"/>
  <c r="AY66" i="39" s="1"/>
  <c r="BB66" i="39" s="1"/>
  <c r="L66" i="39"/>
  <c r="AA66" i="39"/>
  <c r="Y66" i="39"/>
  <c r="Q58" i="39"/>
  <c r="BA58" i="39" s="1"/>
  <c r="BB58" i="39" s="1"/>
  <c r="P58" i="39"/>
  <c r="A36" i="39"/>
  <c r="D116" i="39"/>
  <c r="R103" i="40"/>
  <c r="P103" i="40"/>
  <c r="AB103" i="40"/>
  <c r="W103" i="40"/>
  <c r="Q103" i="40"/>
  <c r="BA103" i="40" s="1"/>
  <c r="BB103" i="40" s="1"/>
  <c r="AA103" i="40"/>
  <c r="U103" i="40"/>
  <c r="AE103" i="40" a="1"/>
  <c r="AE103" i="40" s="1"/>
  <c r="V103" i="40"/>
  <c r="AY103" i="40" s="1"/>
  <c r="Y103" i="40"/>
  <c r="R44" i="40"/>
  <c r="AU44" i="40"/>
  <c r="AA44" i="40"/>
  <c r="U44" i="40"/>
  <c r="Z108" i="40"/>
  <c r="AZ108" i="40" s="1"/>
  <c r="AA108" i="40"/>
  <c r="AS108" i="40"/>
  <c r="AF108" i="40" s="1"/>
  <c r="V108" i="40"/>
  <c r="AY108" i="40" s="1"/>
  <c r="V41" i="40"/>
  <c r="AY41" i="40" s="1"/>
  <c r="AE41" i="40" a="1"/>
  <c r="AE41" i="40" s="1"/>
  <c r="Z41" i="40"/>
  <c r="AZ41" i="40" s="1"/>
  <c r="R41" i="40"/>
  <c r="AU41" i="40"/>
  <c r="S41" i="40"/>
  <c r="W41" i="40"/>
  <c r="U41" i="40"/>
  <c r="AA41" i="40"/>
  <c r="Q41" i="40"/>
  <c r="BA41" i="40" s="1"/>
  <c r="BB41" i="40" s="1"/>
  <c r="P41" i="40"/>
  <c r="Y41" i="40"/>
  <c r="AB41" i="40"/>
  <c r="L6" i="40"/>
  <c r="M6" i="40"/>
  <c r="D28" i="40"/>
  <c r="U62" i="40"/>
  <c r="Q11" i="40"/>
  <c r="BA11" i="40" s="1"/>
  <c r="S6" i="40"/>
  <c r="R26" i="40"/>
  <c r="R127" i="40"/>
  <c r="Q127" i="40"/>
  <c r="BA127" i="40" s="1"/>
  <c r="Z127" i="40"/>
  <c r="AZ127" i="40" s="1"/>
  <c r="U127" i="40"/>
  <c r="Y127" i="40"/>
  <c r="S127" i="40"/>
  <c r="W127" i="40"/>
  <c r="P127" i="40"/>
  <c r="AB127" i="40"/>
  <c r="A50" i="40"/>
  <c r="D50" i="40"/>
  <c r="AU54" i="40"/>
  <c r="U54" i="40"/>
  <c r="P71" i="40"/>
  <c r="U71" i="40"/>
  <c r="Z88" i="40"/>
  <c r="AZ88" i="40" s="1"/>
  <c r="Y88" i="40"/>
  <c r="W88" i="40"/>
  <c r="V88" i="40"/>
  <c r="AY88" i="40" s="1"/>
  <c r="R88" i="40"/>
  <c r="U88" i="40"/>
  <c r="P88" i="40"/>
  <c r="S88" i="40"/>
  <c r="Q88" i="40"/>
  <c r="BA88" i="40" s="1"/>
  <c r="BB88" i="40" s="1"/>
  <c r="AA81" i="40"/>
  <c r="Z81" i="40"/>
  <c r="AZ81" i="40" s="1"/>
  <c r="AA74" i="40"/>
  <c r="U74" i="40"/>
  <c r="Z31" i="40"/>
  <c r="AZ31" i="40" s="1"/>
  <c r="F111" i="40"/>
  <c r="G111" i="40" s="1"/>
  <c r="N90" i="40"/>
  <c r="AB62" i="40"/>
  <c r="D104" i="40"/>
  <c r="W11" i="40"/>
  <c r="V6" i="40"/>
  <c r="AY6" i="40" s="1"/>
  <c r="Y26" i="40"/>
  <c r="A112" i="40"/>
  <c r="D112" i="40"/>
  <c r="A107" i="40"/>
  <c r="D107" i="40"/>
  <c r="D8" i="40"/>
  <c r="A8" i="40"/>
  <c r="Y45" i="40"/>
  <c r="R45" i="40"/>
  <c r="Y85" i="40"/>
  <c r="W85" i="40"/>
  <c r="AA85" i="40"/>
  <c r="V85" i="40"/>
  <c r="AY85" i="40" s="1"/>
  <c r="P85" i="40"/>
  <c r="AB118" i="40"/>
  <c r="AA51" i="40"/>
  <c r="S51" i="40"/>
  <c r="U51" i="40"/>
  <c r="AU51" i="40"/>
  <c r="V51" i="40"/>
  <c r="AY51" i="40" s="1"/>
  <c r="Y51" i="40"/>
  <c r="Q51" i="40"/>
  <c r="BA51" i="40" s="1"/>
  <c r="BB51" i="40" s="1"/>
  <c r="Y11" i="40"/>
  <c r="Z11" i="40"/>
  <c r="AZ11" i="40" s="1"/>
  <c r="V62" i="40"/>
  <c r="AY62" i="40" s="1"/>
  <c r="AA11" i="40"/>
  <c r="V11" i="40"/>
  <c r="AY11" i="40" s="1"/>
  <c r="W90" i="40"/>
  <c r="P61" i="40"/>
  <c r="AU61" i="40"/>
  <c r="Q61" i="40"/>
  <c r="BA61" i="40" s="1"/>
  <c r="R61" i="40"/>
  <c r="A42" i="40"/>
  <c r="D42" i="40"/>
  <c r="N6" i="40"/>
  <c r="L19" i="40"/>
  <c r="N19" i="40"/>
  <c r="D43" i="40"/>
  <c r="A43" i="40"/>
  <c r="M41" i="40"/>
  <c r="L41" i="40"/>
  <c r="N41" i="40"/>
  <c r="R125" i="40"/>
  <c r="Z125" i="40"/>
  <c r="AZ125" i="40" s="1"/>
  <c r="P125" i="40"/>
  <c r="Y125" i="40"/>
  <c r="U125" i="40"/>
  <c r="AB125" i="40"/>
  <c r="S125" i="40"/>
  <c r="W125" i="40"/>
  <c r="V125" i="40"/>
  <c r="AY125" i="40" s="1"/>
  <c r="Q125" i="40"/>
  <c r="BA125" i="40" s="1"/>
  <c r="N36" i="40"/>
  <c r="M36" i="40"/>
  <c r="L36" i="40"/>
  <c r="N14" i="40"/>
  <c r="L14" i="40"/>
  <c r="M14" i="40"/>
  <c r="AG14" i="40" s="1"/>
  <c r="P62" i="40"/>
  <c r="S11" i="40"/>
  <c r="W51" i="40"/>
  <c r="Q63" i="40"/>
  <c r="BA63" i="40" s="1"/>
  <c r="Z63" i="40"/>
  <c r="AZ63" i="40" s="1"/>
  <c r="Y63" i="40"/>
  <c r="W63" i="40"/>
  <c r="U63" i="40"/>
  <c r="V63" i="40"/>
  <c r="AY63" i="40" s="1"/>
  <c r="S63" i="40"/>
  <c r="R63" i="40"/>
  <c r="P63" i="40"/>
  <c r="AA63" i="40"/>
  <c r="AB63" i="40"/>
  <c r="D30" i="40"/>
  <c r="A30" i="40"/>
  <c r="Z107" i="40"/>
  <c r="AZ107" i="40" s="1"/>
  <c r="Y107" i="40"/>
  <c r="W107" i="40"/>
  <c r="Q107" i="40"/>
  <c r="BA107" i="40" s="1"/>
  <c r="P107" i="40"/>
  <c r="AB107" i="40"/>
  <c r="V107" i="40"/>
  <c r="AY107" i="40" s="1"/>
  <c r="S110" i="40"/>
  <c r="AB112" i="40"/>
  <c r="Q112" i="40"/>
  <c r="BA112" i="40" s="1"/>
  <c r="M82" i="40"/>
  <c r="Q82" i="40"/>
  <c r="BA82" i="40" s="1"/>
  <c r="BB82" i="40" s="1"/>
  <c r="V82" i="40"/>
  <c r="AY82" i="40" s="1"/>
  <c r="L82" i="40"/>
  <c r="R82" i="40"/>
  <c r="P82" i="40"/>
  <c r="N74" i="40"/>
  <c r="M74" i="40"/>
  <c r="N66" i="40"/>
  <c r="L66" i="40"/>
  <c r="M66" i="40"/>
  <c r="Q66" i="40"/>
  <c r="BA66" i="40" s="1"/>
  <c r="BB66" i="40" s="1"/>
  <c r="N51" i="40"/>
  <c r="M51" i="40"/>
  <c r="L51" i="40"/>
  <c r="AA43" i="40"/>
  <c r="M43" i="40"/>
  <c r="AG43" i="40" s="1"/>
  <c r="Z43" i="40"/>
  <c r="AZ43" i="40" s="1"/>
  <c r="W43" i="40"/>
  <c r="V43" i="40"/>
  <c r="AY43" i="40" s="1"/>
  <c r="Y43" i="40"/>
  <c r="AB43" i="40"/>
  <c r="W101" i="40"/>
  <c r="Y101" i="40"/>
  <c r="AU26" i="40"/>
  <c r="V26" i="40"/>
  <c r="AY26" i="40" s="1"/>
  <c r="BB26" i="40" s="1"/>
  <c r="Q26" i="40"/>
  <c r="BA26" i="40" s="1"/>
  <c r="U26" i="40"/>
  <c r="AA26" i="40"/>
  <c r="S26" i="40"/>
  <c r="L90" i="40"/>
  <c r="M90" i="40"/>
  <c r="AB90" i="40"/>
  <c r="AA90" i="40"/>
  <c r="Y90" i="40"/>
  <c r="R62" i="40"/>
  <c r="R117" i="40"/>
  <c r="R11" i="40"/>
  <c r="Z90" i="40"/>
  <c r="AZ90" i="40" s="1"/>
  <c r="BB90" i="40" s="1"/>
  <c r="P51" i="40"/>
  <c r="R64" i="40"/>
  <c r="Q64" i="40"/>
  <c r="BA64" i="40" s="1"/>
  <c r="L29" i="40"/>
  <c r="M29" i="40"/>
  <c r="AG29" i="40" s="1"/>
  <c r="A61" i="40"/>
  <c r="D61" i="40"/>
  <c r="N80" i="40"/>
  <c r="L80" i="40"/>
  <c r="P84" i="40"/>
  <c r="Y84" i="40"/>
  <c r="V84" i="40"/>
  <c r="AY84" i="40" s="1"/>
  <c r="AB84" i="40"/>
  <c r="AA84" i="40"/>
  <c r="W84" i="40"/>
  <c r="N101" i="40"/>
  <c r="M101" i="40"/>
  <c r="L101" i="40"/>
  <c r="M116" i="40"/>
  <c r="N116" i="40"/>
  <c r="S126" i="40"/>
  <c r="AB126" i="40"/>
  <c r="R126" i="40"/>
  <c r="U126" i="40"/>
  <c r="Q126" i="40"/>
  <c r="BA126" i="40" s="1"/>
  <c r="AA116" i="40"/>
  <c r="Q116" i="40"/>
  <c r="BA116" i="40" s="1"/>
  <c r="V116" i="40"/>
  <c r="AY116" i="40" s="1"/>
  <c r="U116" i="40"/>
  <c r="Z116" i="40"/>
  <c r="AZ116" i="40" s="1"/>
  <c r="P116" i="40"/>
  <c r="R116" i="40"/>
  <c r="Q105" i="40"/>
  <c r="BA105" i="40" s="1"/>
  <c r="N105" i="40"/>
  <c r="L105" i="40"/>
  <c r="M105" i="40"/>
  <c r="S105" i="40"/>
  <c r="V105" i="40"/>
  <c r="AY105" i="40" s="1"/>
  <c r="N89" i="40"/>
  <c r="M89" i="40"/>
  <c r="AU62" i="40"/>
  <c r="Y62" i="40"/>
  <c r="AU11" i="40"/>
  <c r="U90" i="40"/>
  <c r="U14" i="40"/>
  <c r="AA62" i="40"/>
  <c r="AB26" i="40"/>
  <c r="R51" i="40"/>
  <c r="V29" i="40"/>
  <c r="AY29" i="40" s="1"/>
  <c r="Q29" i="40"/>
  <c r="BA29" i="40" s="1"/>
  <c r="S29" i="40"/>
  <c r="R29" i="40"/>
  <c r="AU29" i="40"/>
  <c r="AA29" i="40"/>
  <c r="U29" i="40"/>
  <c r="P29" i="40"/>
  <c r="W29" i="40"/>
  <c r="Z29" i="40"/>
  <c r="AZ29" i="40" s="1"/>
  <c r="Z23" i="40"/>
  <c r="AZ23" i="40" s="1"/>
  <c r="S23" i="40"/>
  <c r="U23" i="40"/>
  <c r="Y23" i="40"/>
  <c r="D15" i="40"/>
  <c r="A15" i="40"/>
  <c r="Y10" i="40"/>
  <c r="Z10" i="40"/>
  <c r="AZ10" i="40" s="1"/>
  <c r="V10" i="40"/>
  <c r="AY10" i="40" s="1"/>
  <c r="R10" i="40"/>
  <c r="U10" i="40"/>
  <c r="AB58" i="40"/>
  <c r="N58" i="40"/>
  <c r="Z58" i="40"/>
  <c r="AZ58" i="40" s="1"/>
  <c r="M58" i="40"/>
  <c r="AG58" i="40" s="1"/>
  <c r="W58" i="40"/>
  <c r="L58" i="40"/>
  <c r="AA58" i="40"/>
  <c r="V58" i="40"/>
  <c r="AY58" i="40" s="1"/>
  <c r="Y58" i="40"/>
  <c r="U58" i="40"/>
  <c r="U67" i="40"/>
  <c r="V67" i="40"/>
  <c r="AY67" i="40" s="1"/>
  <c r="AB67" i="40"/>
  <c r="Y67" i="40"/>
  <c r="R67" i="40"/>
  <c r="Z67" i="40"/>
  <c r="AZ67" i="40" s="1"/>
  <c r="S67" i="40"/>
  <c r="P67" i="40"/>
  <c r="W67" i="40"/>
  <c r="M77" i="40"/>
  <c r="N77" i="40"/>
  <c r="AB77" i="40"/>
  <c r="Z77" i="40"/>
  <c r="AZ77" i="40" s="1"/>
  <c r="BB77" i="40" s="1"/>
  <c r="L77" i="40"/>
  <c r="W77" i="40"/>
  <c r="AA77" i="40"/>
  <c r="L98" i="40"/>
  <c r="M98" i="40"/>
  <c r="N98" i="40"/>
  <c r="U109" i="40"/>
  <c r="Z109" i="40"/>
  <c r="AZ109" i="40" s="1"/>
  <c r="S109" i="40"/>
  <c r="R106" i="40"/>
  <c r="W106" i="40"/>
  <c r="V106" i="40"/>
  <c r="AY106" i="40" s="1"/>
  <c r="Q106" i="40"/>
  <c r="BA106" i="40" s="1"/>
  <c r="Z106" i="40"/>
  <c r="AZ106" i="40" s="1"/>
  <c r="P106" i="40"/>
  <c r="Y106" i="40"/>
  <c r="U106" i="40"/>
  <c r="S106" i="40"/>
  <c r="AA106" i="40"/>
  <c r="N119" i="40"/>
  <c r="L119" i="40"/>
  <c r="W62" i="40"/>
  <c r="Q62" i="40"/>
  <c r="BA62" i="40" s="1"/>
  <c r="AE51" i="40" a="1"/>
  <c r="AE51" i="40" s="1"/>
  <c r="U11" i="40"/>
  <c r="V14" i="40"/>
  <c r="AY14" i="40" s="1"/>
  <c r="P26" i="40"/>
  <c r="AB51" i="40"/>
  <c r="R123" i="40"/>
  <c r="P123" i="40"/>
  <c r="AA123" i="40"/>
  <c r="Q123" i="40"/>
  <c r="BA123" i="40" s="1"/>
  <c r="W123" i="40"/>
  <c r="V123" i="40"/>
  <c r="AY123" i="40" s="1"/>
  <c r="Z123" i="40"/>
  <c r="AZ123" i="40" s="1"/>
  <c r="AB123" i="40"/>
  <c r="U123" i="40"/>
  <c r="R69" i="40"/>
  <c r="Z69" i="40"/>
  <c r="AZ69" i="40" s="1"/>
  <c r="P69" i="40"/>
  <c r="W69" i="40"/>
  <c r="U69" i="40"/>
  <c r="AA69" i="40"/>
  <c r="AB69" i="40"/>
  <c r="Y94" i="40"/>
  <c r="U94" i="40"/>
  <c r="V94" i="40"/>
  <c r="AY94" i="40" s="1"/>
  <c r="W94" i="40"/>
  <c r="Z94" i="40"/>
  <c r="AZ94" i="40" s="1"/>
  <c r="P94" i="40"/>
  <c r="R94" i="40"/>
  <c r="AB94" i="40"/>
  <c r="Q98" i="40"/>
  <c r="BA98" i="40" s="1"/>
  <c r="BB98" i="40" s="1"/>
  <c r="Z98" i="40"/>
  <c r="AZ98" i="40" s="1"/>
  <c r="P98" i="40"/>
  <c r="U98" i="40"/>
  <c r="Y98" i="40"/>
  <c r="V98" i="40"/>
  <c r="AY98" i="40" s="1"/>
  <c r="W98" i="40"/>
  <c r="AA98" i="40"/>
  <c r="Q113" i="40"/>
  <c r="BA113" i="40" s="1"/>
  <c r="AA113" i="40"/>
  <c r="AB113" i="40"/>
  <c r="N12" i="40"/>
  <c r="L40" i="40"/>
  <c r="S103" i="41"/>
  <c r="R103" i="41"/>
  <c r="V103" i="41"/>
  <c r="AY103" i="41" s="1"/>
  <c r="AB103" i="41"/>
  <c r="V62" i="41"/>
  <c r="AY62" i="41" s="1"/>
  <c r="AU62" i="41"/>
  <c r="Z62" i="41"/>
  <c r="AZ62" i="41" s="1"/>
  <c r="S62" i="41"/>
  <c r="AB62" i="41"/>
  <c r="R62" i="41"/>
  <c r="P73" i="41"/>
  <c r="AB73" i="41"/>
  <c r="Z73" i="41"/>
  <c r="AZ73" i="41" s="1"/>
  <c r="U73" i="41"/>
  <c r="W73" i="41"/>
  <c r="AA73" i="41"/>
  <c r="S73" i="41"/>
  <c r="Y73" i="41"/>
  <c r="R73" i="41"/>
  <c r="Q73" i="41"/>
  <c r="BA73" i="41" s="1"/>
  <c r="V73" i="41"/>
  <c r="AY73" i="41" s="1"/>
  <c r="BB73" i="41" s="1"/>
  <c r="AS73" i="41"/>
  <c r="AF73" i="41" s="1"/>
  <c r="Z14" i="41"/>
  <c r="AZ14" i="41" s="1"/>
  <c r="R30" i="41"/>
  <c r="Q28" i="41"/>
  <c r="BA28" i="41" s="1"/>
  <c r="BB28" i="41" s="1"/>
  <c r="AU28" i="41"/>
  <c r="AE28" i="41" a="1"/>
  <c r="AE28" i="41" s="1"/>
  <c r="V28" i="41"/>
  <c r="AY28" i="41" s="1"/>
  <c r="R28" i="41"/>
  <c r="U28" i="41"/>
  <c r="AA28" i="41"/>
  <c r="Z28" i="41"/>
  <c r="AZ28" i="41" s="1"/>
  <c r="P28" i="41"/>
  <c r="Y28" i="41"/>
  <c r="W28" i="41"/>
  <c r="AB28" i="41"/>
  <c r="S28" i="41"/>
  <c r="P126" i="41"/>
  <c r="Y126" i="41"/>
  <c r="W126" i="41"/>
  <c r="V126" i="41"/>
  <c r="AY126" i="41" s="1"/>
  <c r="U126" i="41"/>
  <c r="AE126" i="41" a="1"/>
  <c r="AE126" i="41" s="1"/>
  <c r="S126" i="41"/>
  <c r="AB126" i="41"/>
  <c r="Q126" i="41"/>
  <c r="BA126" i="41" s="1"/>
  <c r="BB126" i="41" s="1"/>
  <c r="Z126" i="41"/>
  <c r="AZ126" i="41" s="1"/>
  <c r="R126" i="41"/>
  <c r="AA126" i="41"/>
  <c r="D103" i="41"/>
  <c r="A103" i="41"/>
  <c r="AB81" i="41"/>
  <c r="P14" i="41"/>
  <c r="R14" i="41"/>
  <c r="AB30" i="41"/>
  <c r="W129" i="41"/>
  <c r="AA129" i="41"/>
  <c r="Q129" i="41"/>
  <c r="BA129" i="41" s="1"/>
  <c r="BB129" i="41" s="1"/>
  <c r="Z129" i="41"/>
  <c r="AZ129" i="41" s="1"/>
  <c r="V129" i="41"/>
  <c r="AY129" i="41" s="1"/>
  <c r="Y129" i="41"/>
  <c r="P129" i="41"/>
  <c r="AE129" i="41" a="1"/>
  <c r="AE129" i="41" s="1"/>
  <c r="S129" i="41"/>
  <c r="U129" i="41"/>
  <c r="AB129" i="41"/>
  <c r="R129" i="41"/>
  <c r="U117" i="41"/>
  <c r="S117" i="41"/>
  <c r="AB117" i="41"/>
  <c r="P117" i="41"/>
  <c r="AA117" i="41"/>
  <c r="R117" i="41"/>
  <c r="Z117" i="41"/>
  <c r="AZ117" i="41" s="1"/>
  <c r="W117" i="41"/>
  <c r="AS117" i="41"/>
  <c r="AF117" i="41" s="1"/>
  <c r="Y117" i="41"/>
  <c r="Q117" i="41"/>
  <c r="BA117" i="41" s="1"/>
  <c r="V117" i="41"/>
  <c r="AY117" i="41" s="1"/>
  <c r="AA102" i="41"/>
  <c r="N102" i="41"/>
  <c r="M102" i="41"/>
  <c r="Q14" i="41"/>
  <c r="BA14" i="41" s="1"/>
  <c r="V14" i="41"/>
  <c r="AY14" i="41" s="1"/>
  <c r="U30" i="41"/>
  <c r="Q7" i="41"/>
  <c r="BA7" i="41" s="1"/>
  <c r="Z7" i="41"/>
  <c r="AZ7" i="41" s="1"/>
  <c r="U7" i="41"/>
  <c r="AB7" i="41"/>
  <c r="S7" i="41"/>
  <c r="P121" i="41"/>
  <c r="Z123" i="41"/>
  <c r="AZ123" i="41" s="1"/>
  <c r="P123" i="41"/>
  <c r="Y123" i="41"/>
  <c r="W123" i="41"/>
  <c r="V123" i="41"/>
  <c r="AY123" i="41" s="1"/>
  <c r="S123" i="41"/>
  <c r="AB123" i="41"/>
  <c r="AA123" i="41"/>
  <c r="U123" i="41"/>
  <c r="AE123" i="41" a="1"/>
  <c r="AE123" i="41" s="1"/>
  <c r="Q123" i="41"/>
  <c r="BA123" i="41" s="1"/>
  <c r="BB123" i="41" s="1"/>
  <c r="R123" i="41"/>
  <c r="R87" i="41"/>
  <c r="Q87" i="41"/>
  <c r="BA87" i="41" s="1"/>
  <c r="Z87" i="41"/>
  <c r="AZ87" i="41" s="1"/>
  <c r="AB87" i="41"/>
  <c r="AA87" i="41"/>
  <c r="P87" i="41"/>
  <c r="Y87" i="41"/>
  <c r="V87" i="41"/>
  <c r="AY87" i="41" s="1"/>
  <c r="U87" i="41"/>
  <c r="AS87" i="41"/>
  <c r="AF87" i="41" s="1"/>
  <c r="S87" i="41"/>
  <c r="V45" i="41"/>
  <c r="AY45" i="41" s="1"/>
  <c r="P45" i="41"/>
  <c r="Q45" i="41"/>
  <c r="BA45" i="41" s="1"/>
  <c r="BB45" i="41" s="1"/>
  <c r="R45" i="41"/>
  <c r="M45" i="41"/>
  <c r="AB14" i="41"/>
  <c r="S14" i="41"/>
  <c r="S115" i="41"/>
  <c r="AS115" i="41"/>
  <c r="AF115" i="41" s="1"/>
  <c r="P115" i="41"/>
  <c r="R115" i="41"/>
  <c r="Z109" i="41"/>
  <c r="AZ109" i="41" s="1"/>
  <c r="P109" i="41"/>
  <c r="V109" i="41"/>
  <c r="AY109" i="41" s="1"/>
  <c r="Y109" i="41"/>
  <c r="U109" i="41"/>
  <c r="AE109" i="41" a="1"/>
  <c r="AE109" i="41" s="1"/>
  <c r="R109" i="41"/>
  <c r="W109" i="41"/>
  <c r="Q109" i="41"/>
  <c r="BA109" i="41" s="1"/>
  <c r="BB109" i="41" s="1"/>
  <c r="AB109" i="41"/>
  <c r="AA109" i="41"/>
  <c r="S109" i="41"/>
  <c r="Z37" i="41"/>
  <c r="AZ37" i="41" s="1"/>
  <c r="AA125" i="41"/>
  <c r="Z125" i="41"/>
  <c r="AZ125" i="41" s="1"/>
  <c r="AE125" i="41" a="1"/>
  <c r="AE125" i="41" s="1"/>
  <c r="Y125" i="41"/>
  <c r="W125" i="41"/>
  <c r="U125" i="41"/>
  <c r="AB125" i="41"/>
  <c r="AB116" i="41"/>
  <c r="M116" i="41"/>
  <c r="L116" i="41"/>
  <c r="N116" i="41"/>
  <c r="M84" i="41"/>
  <c r="AA84" i="41"/>
  <c r="N84" i="41"/>
  <c r="L84" i="41"/>
  <c r="Z84" i="41"/>
  <c r="AZ84" i="41" s="1"/>
  <c r="Y20" i="41"/>
  <c r="W20" i="41"/>
  <c r="M20" i="41"/>
  <c r="AB20" i="41"/>
  <c r="AA20" i="41"/>
  <c r="V20" i="41"/>
  <c r="AY20" i="41" s="1"/>
  <c r="L20" i="41"/>
  <c r="N20" i="41"/>
  <c r="AE14" i="41" a="1"/>
  <c r="AE14" i="41" s="1"/>
  <c r="W14" i="41"/>
  <c r="AB85" i="41"/>
  <c r="V85" i="41"/>
  <c r="AY85" i="41" s="1"/>
  <c r="R85" i="41"/>
  <c r="U85" i="41"/>
  <c r="P85" i="41"/>
  <c r="S85" i="41"/>
  <c r="AA85" i="41"/>
  <c r="Z85" i="41"/>
  <c r="AZ85" i="41" s="1"/>
  <c r="Q85" i="41"/>
  <c r="BA85" i="41" s="1"/>
  <c r="W85" i="41"/>
  <c r="Y85" i="41"/>
  <c r="AS85" i="41"/>
  <c r="AF85" i="41" s="1"/>
  <c r="V25" i="41"/>
  <c r="AY25" i="41" s="1"/>
  <c r="BB25" i="41" s="1"/>
  <c r="P25" i="41"/>
  <c r="AB25" i="41"/>
  <c r="U25" i="41"/>
  <c r="Y25" i="41"/>
  <c r="AU25" i="41"/>
  <c r="R25" i="41"/>
  <c r="S25" i="41"/>
  <c r="AA25" i="41"/>
  <c r="W25" i="41"/>
  <c r="Q25" i="41"/>
  <c r="BA25" i="41" s="1"/>
  <c r="Z25" i="41"/>
  <c r="AZ25" i="41" s="1"/>
  <c r="V11" i="41"/>
  <c r="AY11" i="41" s="1"/>
  <c r="W11" i="41"/>
  <c r="AU11" i="41"/>
  <c r="U11" i="41"/>
  <c r="Z11" i="41"/>
  <c r="AZ11" i="41" s="1"/>
  <c r="AB11" i="41"/>
  <c r="AA11" i="41"/>
  <c r="P11" i="41"/>
  <c r="R11" i="41"/>
  <c r="AE11" i="41" a="1"/>
  <c r="AE11" i="41" s="1"/>
  <c r="Y11" i="41"/>
  <c r="Q11" i="41"/>
  <c r="BA11" i="41" s="1"/>
  <c r="BB11" i="41" s="1"/>
  <c r="S11" i="41"/>
  <c r="R13" i="41"/>
  <c r="Z13" i="41"/>
  <c r="AZ13" i="41" s="1"/>
  <c r="U13" i="41"/>
  <c r="Y13" i="41"/>
  <c r="AU13" i="41"/>
  <c r="AB13" i="41"/>
  <c r="AE13" i="41" a="1"/>
  <c r="AE13" i="41" s="1"/>
  <c r="AA13" i="41"/>
  <c r="W13" i="41"/>
  <c r="W51" i="41"/>
  <c r="R51" i="41"/>
  <c r="Z51" i="41"/>
  <c r="AZ51" i="41" s="1"/>
  <c r="Q51" i="41"/>
  <c r="BA51" i="41" s="1"/>
  <c r="Y51" i="41"/>
  <c r="V51" i="41"/>
  <c r="AY51" i="41" s="1"/>
  <c r="P51" i="41"/>
  <c r="AU51" i="41"/>
  <c r="AV115" i="41" s="1"/>
  <c r="AB51" i="41"/>
  <c r="S51" i="41"/>
  <c r="U51" i="41"/>
  <c r="AA51" i="41"/>
  <c r="Z92" i="41"/>
  <c r="AZ92" i="41" s="1"/>
  <c r="V92" i="41"/>
  <c r="AY92" i="41" s="1"/>
  <c r="U92" i="41"/>
  <c r="Q92" i="41"/>
  <c r="BA92" i="41" s="1"/>
  <c r="BB92" i="41" s="1"/>
  <c r="AA92" i="41"/>
  <c r="Y92" i="41"/>
  <c r="AE92" i="41" a="1"/>
  <c r="AE92" i="41" s="1"/>
  <c r="AB92" i="41"/>
  <c r="AB122" i="41"/>
  <c r="R122" i="41"/>
  <c r="P122" i="41"/>
  <c r="AA122" i="41"/>
  <c r="S122" i="41"/>
  <c r="Q122" i="41"/>
  <c r="BA122" i="41" s="1"/>
  <c r="AE122" i="41" a="1"/>
  <c r="AE122" i="41" s="1"/>
  <c r="Y122" i="41"/>
  <c r="U122" i="41"/>
  <c r="W122" i="41"/>
  <c r="Z122" i="41"/>
  <c r="AZ122" i="41" s="1"/>
  <c r="V122" i="41"/>
  <c r="AY122" i="41" s="1"/>
  <c r="P59" i="41"/>
  <c r="R59" i="41"/>
  <c r="Q59" i="41"/>
  <c r="BA59" i="41" s="1"/>
  <c r="BB59" i="41" s="1"/>
  <c r="S59" i="41"/>
  <c r="V59" i="41"/>
  <c r="AY59" i="41" s="1"/>
  <c r="L27" i="41"/>
  <c r="Q27" i="41"/>
  <c r="BA27" i="41" s="1"/>
  <c r="BB27" i="41" s="1"/>
  <c r="P27" i="41"/>
  <c r="S27" i="41"/>
  <c r="V118" i="41"/>
  <c r="AY118" i="41" s="1"/>
  <c r="P118" i="41"/>
  <c r="AS118" i="41"/>
  <c r="AF118" i="41" s="1"/>
  <c r="S105" i="41"/>
  <c r="P105" i="41"/>
  <c r="R105" i="41"/>
  <c r="U105" i="41"/>
  <c r="Z105" i="41"/>
  <c r="AZ105" i="41" s="1"/>
  <c r="AA105" i="41"/>
  <c r="AS105" i="41"/>
  <c r="AF105" i="41" s="1"/>
  <c r="W105" i="41"/>
  <c r="Y105" i="41"/>
  <c r="AB105" i="41"/>
  <c r="Q105" i="41"/>
  <c r="BA105" i="41" s="1"/>
  <c r="V105" i="41"/>
  <c r="AY105" i="41" s="1"/>
  <c r="Y77" i="41"/>
  <c r="V77" i="41"/>
  <c r="AY77" i="41" s="1"/>
  <c r="AE77" i="41" a="1"/>
  <c r="AE77" i="41" s="1"/>
  <c r="U77" i="41"/>
  <c r="S77" i="41"/>
  <c r="R77" i="41"/>
  <c r="AA77" i="41"/>
  <c r="AB77" i="41"/>
  <c r="W77" i="41"/>
  <c r="Q77" i="41"/>
  <c r="BA77" i="41" s="1"/>
  <c r="BB77" i="41" s="1"/>
  <c r="P77" i="41"/>
  <c r="Z77" i="41"/>
  <c r="AZ77" i="41" s="1"/>
  <c r="Z35" i="41"/>
  <c r="AZ35" i="41" s="1"/>
  <c r="V35" i="41"/>
  <c r="AY35" i="41" s="1"/>
  <c r="BB35" i="41" s="1"/>
  <c r="AB5" i="41"/>
  <c r="Y5" i="41"/>
  <c r="R5" i="41"/>
  <c r="V5" i="41"/>
  <c r="AY5" i="41" s="1"/>
  <c r="AU5" i="41"/>
  <c r="Z5" i="41"/>
  <c r="AZ5" i="41" s="1"/>
  <c r="W5" i="41"/>
  <c r="AA5" i="41"/>
  <c r="S5" i="41"/>
  <c r="U5" i="41"/>
  <c r="P5" i="41"/>
  <c r="Q5" i="41"/>
  <c r="BA5" i="41" s="1"/>
  <c r="U67" i="41"/>
  <c r="V94" i="41"/>
  <c r="AY94" i="41" s="1"/>
  <c r="Q94" i="41"/>
  <c r="BA94" i="41" s="1"/>
  <c r="BB94" i="41" s="1"/>
  <c r="U94" i="41"/>
  <c r="Y94" i="41"/>
  <c r="S94" i="41"/>
  <c r="R94" i="41"/>
  <c r="AB94" i="41"/>
  <c r="P94" i="41"/>
  <c r="AA94" i="41"/>
  <c r="W94" i="41"/>
  <c r="AE94" i="41" a="1"/>
  <c r="AE94" i="41" s="1"/>
  <c r="Z94" i="41"/>
  <c r="AZ94" i="41" s="1"/>
  <c r="AE96" i="41" a="1"/>
  <c r="AE96" i="41" s="1"/>
  <c r="Y96" i="41"/>
  <c r="V96" i="41"/>
  <c r="AY96" i="41" s="1"/>
  <c r="AA96" i="41"/>
  <c r="Q96" i="41"/>
  <c r="BA96" i="41" s="1"/>
  <c r="BB96" i="41" s="1"/>
  <c r="P96" i="41"/>
  <c r="Z96" i="41"/>
  <c r="AZ96" i="41" s="1"/>
  <c r="AU14" i="41"/>
  <c r="Q21" i="41"/>
  <c r="BA21" i="41" s="1"/>
  <c r="AB21" i="41"/>
  <c r="Z21" i="41"/>
  <c r="AZ21" i="41" s="1"/>
  <c r="S21" i="41"/>
  <c r="P21" i="41"/>
  <c r="R21" i="41"/>
  <c r="Y21" i="41"/>
  <c r="AU21" i="41"/>
  <c r="W21" i="41"/>
  <c r="V21" i="41"/>
  <c r="AY21" i="41" s="1"/>
  <c r="AA21" i="41"/>
  <c r="U21" i="41"/>
  <c r="R72" i="41"/>
  <c r="AS72" i="41"/>
  <c r="AF72" i="41" s="1"/>
  <c r="AB72" i="41"/>
  <c r="W72" i="41"/>
  <c r="AA72" i="41"/>
  <c r="U72" i="41"/>
  <c r="Q72" i="41"/>
  <c r="BA72" i="41" s="1"/>
  <c r="Y72" i="41"/>
  <c r="V72" i="41"/>
  <c r="AY72" i="41" s="1"/>
  <c r="N89" i="41"/>
  <c r="AB89" i="41"/>
  <c r="AA89" i="41"/>
  <c r="M89" i="41"/>
  <c r="L89" i="41"/>
  <c r="N65" i="41"/>
  <c r="M65" i="41"/>
  <c r="R65" i="41"/>
  <c r="L65" i="41"/>
  <c r="L49" i="41"/>
  <c r="N49" i="41"/>
  <c r="M49" i="41"/>
  <c r="N33" i="41"/>
  <c r="P33" i="41"/>
  <c r="M33" i="41"/>
  <c r="L33" i="41"/>
  <c r="V33" i="41"/>
  <c r="AY33" i="41" s="1"/>
  <c r="R33" i="41"/>
  <c r="S33" i="41"/>
  <c r="Q33" i="41"/>
  <c r="BA33" i="41" s="1"/>
  <c r="BB33" i="41" s="1"/>
  <c r="N25" i="41"/>
  <c r="L25" i="41"/>
  <c r="M25" i="41"/>
  <c r="AG25" i="41" s="1"/>
  <c r="L17" i="41"/>
  <c r="P17" i="41"/>
  <c r="M17" i="41"/>
  <c r="S17" i="41"/>
  <c r="V17" i="41"/>
  <c r="AY17" i="41" s="1"/>
  <c r="N17" i="41"/>
  <c r="R17" i="41"/>
  <c r="Q17" i="41"/>
  <c r="BA17" i="41" s="1"/>
  <c r="BB17" i="41" s="1"/>
  <c r="L9" i="41"/>
  <c r="V9" i="41"/>
  <c r="AY9" i="41" s="1"/>
  <c r="U9" i="41"/>
  <c r="Z9" i="41"/>
  <c r="AZ9" i="41" s="1"/>
  <c r="AB9" i="41"/>
  <c r="W9" i="41"/>
  <c r="N9" i="41"/>
  <c r="AA9" i="41"/>
  <c r="M9" i="41"/>
  <c r="AG9" i="41" s="1"/>
  <c r="Y9" i="41"/>
  <c r="Q12" i="41"/>
  <c r="BA12" i="41" s="1"/>
  <c r="BB12" i="41" s="1"/>
  <c r="R12" i="41"/>
  <c r="AB12" i="41"/>
  <c r="S12" i="41"/>
  <c r="AA12" i="41"/>
  <c r="P12" i="41"/>
  <c r="AE12" i="41" a="1"/>
  <c r="AE12" i="41" s="1"/>
  <c r="V12" i="41"/>
  <c r="AY12" i="41" s="1"/>
  <c r="AE47" i="41" a="1"/>
  <c r="AE47" i="41" s="1"/>
  <c r="P47" i="41"/>
  <c r="Q47" i="41"/>
  <c r="BA47" i="41" s="1"/>
  <c r="BB47" i="41" s="1"/>
  <c r="AU47" i="41"/>
  <c r="R47" i="41"/>
  <c r="Y91" i="41"/>
  <c r="U91" i="41"/>
  <c r="AE91" i="41" a="1"/>
  <c r="AE91" i="41" s="1"/>
  <c r="AA91" i="41"/>
  <c r="R91" i="41"/>
  <c r="V91" i="41"/>
  <c r="AY91" i="41" s="1"/>
  <c r="AB91" i="41"/>
  <c r="W91" i="41"/>
  <c r="Z91" i="41"/>
  <c r="AZ91" i="41" s="1"/>
  <c r="AA90" i="41"/>
  <c r="AE90" i="41" a="1"/>
  <c r="AE90" i="41" s="1"/>
  <c r="V90" i="41"/>
  <c r="AY90" i="41" s="1"/>
  <c r="P90" i="41"/>
  <c r="Z90" i="41"/>
  <c r="AZ90" i="41" s="1"/>
  <c r="U90" i="41"/>
  <c r="AB90" i="41"/>
  <c r="R90" i="41"/>
  <c r="W90" i="41"/>
  <c r="S90" i="41"/>
  <c r="Y90" i="41"/>
  <c r="Q90" i="41"/>
  <c r="BA90" i="41" s="1"/>
  <c r="Z120" i="41"/>
  <c r="AZ120" i="41" s="1"/>
  <c r="BB120" i="41" s="1"/>
  <c r="N120" i="41"/>
  <c r="L120" i="41"/>
  <c r="W120" i="41"/>
  <c r="L88" i="41"/>
  <c r="AA88" i="41"/>
  <c r="V88" i="41"/>
  <c r="AY88" i="41" s="1"/>
  <c r="AB88" i="41"/>
  <c r="N88" i="41"/>
  <c r="M88" i="41"/>
  <c r="Y88" i="41"/>
  <c r="W88" i="41"/>
  <c r="U88" i="41"/>
  <c r="Q112" i="41"/>
  <c r="BA112" i="41" s="1"/>
  <c r="BB112" i="41" s="1"/>
  <c r="AG20" i="41"/>
  <c r="M35" i="41"/>
  <c r="AG35" i="41" s="1"/>
  <c r="D68" i="41"/>
  <c r="A102" i="41"/>
  <c r="Z88" i="41"/>
  <c r="AZ88" i="41" s="1"/>
  <c r="AA65" i="42"/>
  <c r="AB65" i="42"/>
  <c r="Y11" i="42"/>
  <c r="U11" i="42"/>
  <c r="Z11" i="42"/>
  <c r="AZ11" i="42" s="1"/>
  <c r="AB11" i="42"/>
  <c r="S3" i="42"/>
  <c r="V3" i="42"/>
  <c r="AY3" i="42" s="1"/>
  <c r="AA3" i="42"/>
  <c r="AE3" i="42" a="1"/>
  <c r="AE3" i="42" s="1"/>
  <c r="Q3" i="42"/>
  <c r="BA3" i="42" s="1"/>
  <c r="BB3" i="42" s="1"/>
  <c r="R3" i="42"/>
  <c r="U3" i="42"/>
  <c r="AU3" i="42"/>
  <c r="Y3" i="42"/>
  <c r="P3" i="42"/>
  <c r="Z3" i="42"/>
  <c r="AZ3" i="42" s="1"/>
  <c r="AB3" i="42"/>
  <c r="W3" i="42"/>
  <c r="Q27" i="42"/>
  <c r="BA27" i="42" s="1"/>
  <c r="U27" i="42"/>
  <c r="R27" i="42"/>
  <c r="S27" i="42"/>
  <c r="AU27" i="42"/>
  <c r="W27" i="42"/>
  <c r="Y27" i="42"/>
  <c r="P27" i="42"/>
  <c r="AA27" i="42"/>
  <c r="V27" i="42"/>
  <c r="AY27" i="42" s="1"/>
  <c r="AB27" i="42"/>
  <c r="Z27" i="42"/>
  <c r="AZ27" i="42" s="1"/>
  <c r="W124" i="42"/>
  <c r="P124" i="42"/>
  <c r="Q124" i="42"/>
  <c r="BA124" i="42" s="1"/>
  <c r="AB124" i="42"/>
  <c r="Y124" i="42"/>
  <c r="V124" i="42"/>
  <c r="AY124" i="42" s="1"/>
  <c r="AS124" i="42"/>
  <c r="AF124" i="42" s="1"/>
  <c r="R124" i="42"/>
  <c r="S124" i="42"/>
  <c r="U124" i="42"/>
  <c r="AA124" i="42"/>
  <c r="Z124" i="42"/>
  <c r="AZ124" i="42" s="1"/>
  <c r="AB94" i="42"/>
  <c r="Y94" i="42"/>
  <c r="W94" i="42"/>
  <c r="W17" i="42"/>
  <c r="Z17" i="42"/>
  <c r="AZ17" i="42" s="1"/>
  <c r="U17" i="42"/>
  <c r="AU17" i="42"/>
  <c r="S17" i="42"/>
  <c r="V17" i="42"/>
  <c r="AY17" i="42" s="1"/>
  <c r="P17" i="42"/>
  <c r="AB17" i="42"/>
  <c r="Y17" i="42"/>
  <c r="R17" i="42"/>
  <c r="Q17" i="42"/>
  <c r="BA17" i="42" s="1"/>
  <c r="AA17" i="42"/>
  <c r="M14" i="42"/>
  <c r="AG14" i="42" s="1"/>
  <c r="L14" i="42"/>
  <c r="AH50" i="42"/>
  <c r="F50" i="42"/>
  <c r="G50" i="42" s="1"/>
  <c r="Y2" i="42"/>
  <c r="AU13" i="42"/>
  <c r="F19" i="42"/>
  <c r="G19" i="42" s="1"/>
  <c r="Y107" i="42"/>
  <c r="Y123" i="42"/>
  <c r="Y77" i="42"/>
  <c r="R9" i="42"/>
  <c r="A87" i="42"/>
  <c r="AB14" i="42"/>
  <c r="R60" i="42"/>
  <c r="AU60" i="42"/>
  <c r="W14" i="42"/>
  <c r="V29" i="42"/>
  <c r="AY29" i="42" s="1"/>
  <c r="BB29" i="42" s="1"/>
  <c r="S29" i="42"/>
  <c r="AU29" i="42"/>
  <c r="W74" i="42"/>
  <c r="AA74" i="42"/>
  <c r="AB74" i="42"/>
  <c r="L110" i="42"/>
  <c r="M110" i="42"/>
  <c r="Y110" i="42"/>
  <c r="V110" i="42"/>
  <c r="AY110" i="42" s="1"/>
  <c r="Z118" i="42"/>
  <c r="AZ118" i="42" s="1"/>
  <c r="W118" i="42"/>
  <c r="P118" i="42"/>
  <c r="R118" i="42"/>
  <c r="Y118" i="42"/>
  <c r="Q118" i="42"/>
  <c r="BA118" i="42" s="1"/>
  <c r="BB118" i="42" s="1"/>
  <c r="V118" i="42"/>
  <c r="AY118" i="42" s="1"/>
  <c r="U118" i="42"/>
  <c r="S118" i="42"/>
  <c r="AB118" i="42"/>
  <c r="Q112" i="42"/>
  <c r="BA112" i="42" s="1"/>
  <c r="Z112" i="42"/>
  <c r="AZ112" i="42" s="1"/>
  <c r="Y104" i="42"/>
  <c r="W104" i="42"/>
  <c r="U104" i="42"/>
  <c r="V104" i="42"/>
  <c r="AY104" i="42" s="1"/>
  <c r="S104" i="42"/>
  <c r="Q104" i="42"/>
  <c r="BA104" i="42" s="1"/>
  <c r="AB104" i="42"/>
  <c r="AA104" i="42"/>
  <c r="Z104" i="42"/>
  <c r="AZ104" i="42" s="1"/>
  <c r="R104" i="42"/>
  <c r="M121" i="42"/>
  <c r="L121" i="42"/>
  <c r="N115" i="42"/>
  <c r="M115" i="42"/>
  <c r="L115" i="42"/>
  <c r="N109" i="42"/>
  <c r="Z109" i="42"/>
  <c r="AZ109" i="42" s="1"/>
  <c r="U109" i="42"/>
  <c r="Y109" i="42"/>
  <c r="M109" i="42"/>
  <c r="L109" i="42"/>
  <c r="N102" i="42"/>
  <c r="R102" i="42"/>
  <c r="L102" i="42"/>
  <c r="M102" i="42"/>
  <c r="AA95" i="42"/>
  <c r="Z95" i="42"/>
  <c r="AZ95" i="42" s="1"/>
  <c r="N95" i="42"/>
  <c r="M95" i="42"/>
  <c r="N88" i="42"/>
  <c r="S88" i="42"/>
  <c r="Q88" i="42"/>
  <c r="BA88" i="42" s="1"/>
  <c r="BB88" i="42" s="1"/>
  <c r="M88" i="42"/>
  <c r="L88" i="42"/>
  <c r="V48" i="42"/>
  <c r="AY48" i="42" s="1"/>
  <c r="W48" i="42"/>
  <c r="AU48" i="42"/>
  <c r="P48" i="42"/>
  <c r="U48" i="42"/>
  <c r="Z48" i="42"/>
  <c r="AZ48" i="42" s="1"/>
  <c r="Y48" i="42"/>
  <c r="S48" i="42"/>
  <c r="AB48" i="42"/>
  <c r="R48" i="42"/>
  <c r="AA48" i="42"/>
  <c r="U2" i="42"/>
  <c r="AG58" i="42"/>
  <c r="R77" i="42"/>
  <c r="P9" i="42"/>
  <c r="AS77" i="42"/>
  <c r="AF77" i="42" s="1"/>
  <c r="V60" i="42"/>
  <c r="AY60" i="42" s="1"/>
  <c r="BB60" i="42" s="1"/>
  <c r="S60" i="42"/>
  <c r="V14" i="42"/>
  <c r="AY14" i="42" s="1"/>
  <c r="AB116" i="42"/>
  <c r="U116" i="42"/>
  <c r="Y116" i="42"/>
  <c r="P116" i="42"/>
  <c r="U103" i="42"/>
  <c r="AA103" i="42"/>
  <c r="AB103" i="42"/>
  <c r="Q103" i="42"/>
  <c r="BA103" i="42" s="1"/>
  <c r="BB103" i="42" s="1"/>
  <c r="Z103" i="42"/>
  <c r="AZ103" i="42" s="1"/>
  <c r="S103" i="42"/>
  <c r="V103" i="42"/>
  <c r="AY103" i="42" s="1"/>
  <c r="Y103" i="42"/>
  <c r="R103" i="42"/>
  <c r="W103" i="42"/>
  <c r="AB107" i="42"/>
  <c r="A96" i="42"/>
  <c r="D96" i="42"/>
  <c r="A46" i="42"/>
  <c r="D46" i="42"/>
  <c r="AU8" i="42"/>
  <c r="Z8" i="42"/>
  <c r="AZ8" i="42" s="1"/>
  <c r="W8" i="42"/>
  <c r="P8" i="42"/>
  <c r="V8" i="42"/>
  <c r="AY8" i="42" s="1"/>
  <c r="S8" i="42"/>
  <c r="U8" i="42"/>
  <c r="AB8" i="42"/>
  <c r="R8" i="42"/>
  <c r="AA8" i="42"/>
  <c r="D38" i="42"/>
  <c r="A38" i="42"/>
  <c r="R69" i="42"/>
  <c r="V69" i="42"/>
  <c r="AY69" i="42" s="1"/>
  <c r="Q69" i="42"/>
  <c r="BA69" i="42" s="1"/>
  <c r="BB69" i="42" s="1"/>
  <c r="U69" i="42"/>
  <c r="W69" i="42"/>
  <c r="Z84" i="42"/>
  <c r="AZ84" i="42" s="1"/>
  <c r="AB84" i="42"/>
  <c r="R84" i="42"/>
  <c r="S84" i="42"/>
  <c r="AA84" i="42"/>
  <c r="Q84" i="42"/>
  <c r="BA84" i="42" s="1"/>
  <c r="BB84" i="42" s="1"/>
  <c r="V84" i="42"/>
  <c r="AY84" i="42" s="1"/>
  <c r="Y84" i="42"/>
  <c r="AA115" i="42"/>
  <c r="S115" i="42"/>
  <c r="V115" i="42"/>
  <c r="AY115" i="42" s="1"/>
  <c r="AB115" i="42"/>
  <c r="U115" i="42"/>
  <c r="R115" i="42"/>
  <c r="Q115" i="42"/>
  <c r="BA115" i="42" s="1"/>
  <c r="BB115" i="42" s="1"/>
  <c r="Z115" i="42"/>
  <c r="AZ115" i="42" s="1"/>
  <c r="P115" i="42"/>
  <c r="Y115" i="42"/>
  <c r="N41" i="42"/>
  <c r="L41" i="42"/>
  <c r="M41" i="42"/>
  <c r="N33" i="42"/>
  <c r="L33" i="42"/>
  <c r="N9" i="42"/>
  <c r="L9" i="42"/>
  <c r="M9" i="42"/>
  <c r="N123" i="42"/>
  <c r="W123" i="42"/>
  <c r="M123" i="42"/>
  <c r="L123" i="42"/>
  <c r="F58" i="42"/>
  <c r="G58" i="42" s="1"/>
  <c r="AH58" i="42"/>
  <c r="AU2" i="42"/>
  <c r="AB13" i="42"/>
  <c r="AG11" i="42"/>
  <c r="W107" i="42"/>
  <c r="AB9" i="42"/>
  <c r="P60" i="42"/>
  <c r="Y14" i="42"/>
  <c r="D7" i="42"/>
  <c r="A7" i="42"/>
  <c r="L35" i="42"/>
  <c r="N35" i="42"/>
  <c r="M35" i="42"/>
  <c r="AU64" i="42"/>
  <c r="S64" i="42"/>
  <c r="U64" i="42"/>
  <c r="R64" i="42"/>
  <c r="AB64" i="42"/>
  <c r="AA64" i="42"/>
  <c r="N48" i="42"/>
  <c r="M48" i="42"/>
  <c r="AG48" i="42" s="1"/>
  <c r="S77" i="42"/>
  <c r="AA77" i="42"/>
  <c r="Q77" i="42"/>
  <c r="BA77" i="42" s="1"/>
  <c r="D16" i="42"/>
  <c r="A16" i="42"/>
  <c r="D51" i="42"/>
  <c r="P2" i="42"/>
  <c r="AA13" i="42"/>
  <c r="P107" i="42"/>
  <c r="Z123" i="42"/>
  <c r="AZ123" i="42" s="1"/>
  <c r="U77" i="42"/>
  <c r="AU9" i="42"/>
  <c r="Z9" i="42"/>
  <c r="AZ9" i="42" s="1"/>
  <c r="W60" i="42"/>
  <c r="N26" i="42"/>
  <c r="Q48" i="42"/>
  <c r="BA48" i="42" s="1"/>
  <c r="W111" i="42"/>
  <c r="U111" i="42"/>
  <c r="P111" i="42"/>
  <c r="AA111" i="42"/>
  <c r="S56" i="42"/>
  <c r="Y56" i="42"/>
  <c r="N53" i="42"/>
  <c r="L53" i="42"/>
  <c r="M53" i="42"/>
  <c r="U61" i="42"/>
  <c r="AA61" i="42"/>
  <c r="Q61" i="42"/>
  <c r="BA61" i="42" s="1"/>
  <c r="AB61" i="42"/>
  <c r="S61" i="42"/>
  <c r="D63" i="42"/>
  <c r="A63" i="42"/>
  <c r="R100" i="42"/>
  <c r="AA100" i="42"/>
  <c r="Q100" i="42"/>
  <c r="BA100" i="42" s="1"/>
  <c r="BB100" i="42" s="1"/>
  <c r="Y100" i="42"/>
  <c r="Z100" i="42"/>
  <c r="AZ100" i="42" s="1"/>
  <c r="U100" i="42"/>
  <c r="F122" i="42"/>
  <c r="G122" i="42" s="1"/>
  <c r="Y93" i="42"/>
  <c r="U93" i="42"/>
  <c r="Q93" i="42"/>
  <c r="BA93" i="42" s="1"/>
  <c r="Z93" i="42"/>
  <c r="AZ93" i="42" s="1"/>
  <c r="BB93" i="42" s="1"/>
  <c r="L63" i="42"/>
  <c r="Y63" i="42"/>
  <c r="M39" i="42"/>
  <c r="S39" i="42"/>
  <c r="Q39" i="42"/>
  <c r="BA39" i="42" s="1"/>
  <c r="BB39" i="42" s="1"/>
  <c r="P39" i="42"/>
  <c r="L39" i="42"/>
  <c r="U107" i="42"/>
  <c r="R107" i="42"/>
  <c r="Q107" i="42"/>
  <c r="BA107" i="42" s="1"/>
  <c r="F66" i="42"/>
  <c r="G66" i="42" s="1"/>
  <c r="AG66" i="42"/>
  <c r="AG26" i="42"/>
  <c r="S13" i="42"/>
  <c r="AH11" i="42"/>
  <c r="V107" i="42"/>
  <c r="AY107" i="42" s="1"/>
  <c r="V77" i="42"/>
  <c r="AY77" i="42" s="1"/>
  <c r="Q9" i="42"/>
  <c r="BA9" i="42" s="1"/>
  <c r="BB9" i="42" s="1"/>
  <c r="S9" i="42"/>
  <c r="AA60" i="42"/>
  <c r="Z14" i="42"/>
  <c r="AZ14" i="42" s="1"/>
  <c r="F26" i="42"/>
  <c r="G26" i="42" s="1"/>
  <c r="N14" i="42"/>
  <c r="M61" i="42"/>
  <c r="AG61" i="42" s="1"/>
  <c r="N61" i="42"/>
  <c r="L61" i="42"/>
  <c r="N79" i="42"/>
  <c r="M79" i="42"/>
  <c r="L79" i="42"/>
  <c r="P83" i="42"/>
  <c r="V83" i="42"/>
  <c r="AY83" i="42" s="1"/>
  <c r="Y83" i="42"/>
  <c r="S83" i="42"/>
  <c r="AB83" i="42"/>
  <c r="R83" i="42"/>
  <c r="W83" i="42"/>
  <c r="N100" i="42"/>
  <c r="L100" i="42"/>
  <c r="AA121" i="42"/>
  <c r="Q121" i="42"/>
  <c r="BA121" i="42" s="1"/>
  <c r="BB121" i="42" s="1"/>
  <c r="W99" i="42"/>
  <c r="V99" i="42"/>
  <c r="AY99" i="42" s="1"/>
  <c r="S99" i="42"/>
  <c r="AB99" i="42"/>
  <c r="R99" i="42"/>
  <c r="Z99" i="42"/>
  <c r="AZ99" i="42" s="1"/>
  <c r="P99" i="42"/>
  <c r="N46" i="42"/>
  <c r="U46" i="42"/>
  <c r="AA46" i="42"/>
  <c r="Y46" i="42"/>
  <c r="Z46" i="42"/>
  <c r="AZ46" i="42" s="1"/>
  <c r="L46" i="42"/>
  <c r="AB46" i="42"/>
  <c r="W46" i="42"/>
  <c r="V46" i="42"/>
  <c r="AY46" i="42" s="1"/>
  <c r="AH42" i="42"/>
  <c r="F42" i="42"/>
  <c r="G42" i="42" s="1"/>
  <c r="AG42" i="42"/>
  <c r="R18" i="42"/>
  <c r="M18" i="42"/>
  <c r="L18" i="42"/>
  <c r="N18" i="42"/>
  <c r="Q18" i="42"/>
  <c r="BA18" i="42" s="1"/>
  <c r="BB18" i="42" s="1"/>
  <c r="A19" i="42"/>
  <c r="Z107" i="42"/>
  <c r="AZ107" i="42" s="1"/>
  <c r="U123" i="42"/>
  <c r="W77" i="42"/>
  <c r="P18" i="42"/>
  <c r="AA9" i="42"/>
  <c r="W9" i="42"/>
  <c r="Y60" i="42"/>
  <c r="R108" i="42"/>
  <c r="Z108" i="42"/>
  <c r="AZ108" i="42" s="1"/>
  <c r="AA108" i="42"/>
  <c r="U108" i="42"/>
  <c r="Q108" i="42"/>
  <c r="BA108" i="42" s="1"/>
  <c r="Y108" i="42"/>
  <c r="W108" i="42"/>
  <c r="V108" i="42"/>
  <c r="AY108" i="42" s="1"/>
  <c r="S108" i="42"/>
  <c r="P62" i="42"/>
  <c r="AA62" i="42"/>
  <c r="R62" i="42"/>
  <c r="V62" i="42"/>
  <c r="AY62" i="42" s="1"/>
  <c r="BB62" i="42" s="1"/>
  <c r="W62" i="42"/>
  <c r="D5" i="42"/>
  <c r="A5" i="42"/>
  <c r="Q15" i="42"/>
  <c r="BA15" i="42" s="1"/>
  <c r="S15" i="42"/>
  <c r="W15" i="42"/>
  <c r="Y15" i="42"/>
  <c r="V15" i="42"/>
  <c r="AY15" i="42" s="1"/>
  <c r="Z15" i="42"/>
  <c r="AZ15" i="42" s="1"/>
  <c r="R15" i="42"/>
  <c r="L31" i="42"/>
  <c r="N31" i="42"/>
  <c r="F92" i="42"/>
  <c r="G92" i="42" s="1"/>
  <c r="V85" i="42"/>
  <c r="AY85" i="42" s="1"/>
  <c r="AB85" i="42"/>
  <c r="R85" i="42"/>
  <c r="Y85" i="42"/>
  <c r="Z13" i="42"/>
  <c r="AZ13" i="42" s="1"/>
  <c r="P13" i="42"/>
  <c r="R13" i="42"/>
  <c r="U13" i="42"/>
  <c r="Q13" i="42"/>
  <c r="BA13" i="42" s="1"/>
  <c r="F34" i="42"/>
  <c r="G34" i="42" s="1"/>
  <c r="AH34" i="42"/>
  <c r="W13" i="42"/>
  <c r="AA123" i="42"/>
  <c r="AA107" i="42"/>
  <c r="P77" i="42"/>
  <c r="V9" i="42"/>
  <c r="AY9" i="42" s="1"/>
  <c r="U9" i="42"/>
  <c r="AS107" i="42"/>
  <c r="AF107" i="42" s="1"/>
  <c r="U60" i="42"/>
  <c r="U14" i="42"/>
  <c r="Z77" i="42"/>
  <c r="AZ77" i="42" s="1"/>
  <c r="Q127" i="42"/>
  <c r="BA127" i="42" s="1"/>
  <c r="P127" i="42"/>
  <c r="V127" i="42"/>
  <c r="AY127" i="42" s="1"/>
  <c r="BB127" i="42" s="1"/>
  <c r="U127" i="42"/>
  <c r="S127" i="42"/>
  <c r="A43" i="42"/>
  <c r="D43" i="42"/>
  <c r="L26" i="42"/>
  <c r="Y16" i="42"/>
  <c r="Y30" i="42"/>
  <c r="R30" i="42"/>
  <c r="AA30" i="42"/>
  <c r="AA45" i="42"/>
  <c r="N45" i="42"/>
  <c r="Z45" i="42"/>
  <c r="AZ45" i="42" s="1"/>
  <c r="BB45" i="42" s="1"/>
  <c r="M45" i="42"/>
  <c r="AG45" i="42" s="1"/>
  <c r="U45" i="42"/>
  <c r="L45" i="42"/>
  <c r="AA70" i="42"/>
  <c r="Z70" i="42"/>
  <c r="AZ70" i="42" s="1"/>
  <c r="V70" i="42"/>
  <c r="AY70" i="42" s="1"/>
  <c r="Q70" i="42"/>
  <c r="BA70" i="42" s="1"/>
  <c r="BB70" i="42" s="1"/>
  <c r="P70" i="42"/>
  <c r="W70" i="42"/>
  <c r="U70" i="42"/>
  <c r="U119" i="42"/>
  <c r="AB119" i="42"/>
  <c r="S76" i="42"/>
  <c r="W76" i="42"/>
  <c r="Q76" i="42"/>
  <c r="BA76" i="42" s="1"/>
  <c r="Z68" i="42"/>
  <c r="AZ68" i="42" s="1"/>
  <c r="P68" i="42"/>
  <c r="S68" i="42"/>
  <c r="V68" i="42"/>
  <c r="AY68" i="42" s="1"/>
  <c r="AA68" i="42"/>
  <c r="Y68" i="42"/>
  <c r="N81" i="42"/>
  <c r="L81" i="42"/>
  <c r="L75" i="42"/>
  <c r="N75" i="42"/>
  <c r="M75" i="42"/>
  <c r="N67" i="42"/>
  <c r="M67" i="42"/>
  <c r="L67" i="42"/>
  <c r="M20" i="42"/>
  <c r="N20" i="42"/>
  <c r="P102" i="42"/>
  <c r="D28" i="42"/>
  <c r="V39" i="42"/>
  <c r="AY39" i="42" s="1"/>
  <c r="AB123" i="43"/>
  <c r="S123" i="43"/>
  <c r="AA123" i="43"/>
  <c r="Z123" i="43"/>
  <c r="AZ123" i="43" s="1"/>
  <c r="W123" i="43"/>
  <c r="AE123" i="43" a="1"/>
  <c r="AE123" i="43" s="1"/>
  <c r="R123" i="43"/>
  <c r="Q123" i="43"/>
  <c r="BA123" i="43" s="1"/>
  <c r="BB123" i="43" s="1"/>
  <c r="Y123" i="43"/>
  <c r="P123" i="43"/>
  <c r="U123" i="43"/>
  <c r="V123" i="43"/>
  <c r="AY123" i="43" s="1"/>
  <c r="AE122" i="43" a="1"/>
  <c r="AE122" i="43" s="1"/>
  <c r="R122" i="43"/>
  <c r="AA122" i="43"/>
  <c r="Y122" i="43"/>
  <c r="AB122" i="43"/>
  <c r="P122" i="43"/>
  <c r="Z122" i="43"/>
  <c r="AZ122" i="43" s="1"/>
  <c r="S122" i="43"/>
  <c r="U122" i="43"/>
  <c r="Q122" i="43"/>
  <c r="BA122" i="43" s="1"/>
  <c r="BB122" i="43" s="1"/>
  <c r="V122" i="43"/>
  <c r="AY122" i="43" s="1"/>
  <c r="W122" i="43"/>
  <c r="AB5" i="43"/>
  <c r="R5" i="43"/>
  <c r="AU5" i="43"/>
  <c r="Q5" i="43"/>
  <c r="BA5" i="43" s="1"/>
  <c r="V5" i="43"/>
  <c r="AY5" i="43" s="1"/>
  <c r="U5" i="43"/>
  <c r="P5" i="43"/>
  <c r="Z5" i="43"/>
  <c r="AZ5" i="43" s="1"/>
  <c r="S5" i="43"/>
  <c r="Y5" i="43"/>
  <c r="W5" i="43"/>
  <c r="AA5" i="43"/>
  <c r="AA21" i="43"/>
  <c r="U21" i="43"/>
  <c r="Q21" i="43"/>
  <c r="BA21" i="43" s="1"/>
  <c r="AU21" i="43"/>
  <c r="Z21" i="43"/>
  <c r="AZ21" i="43" s="1"/>
  <c r="S21" i="43"/>
  <c r="V21" i="43"/>
  <c r="AY21" i="43" s="1"/>
  <c r="Y21" i="43"/>
  <c r="P21" i="43"/>
  <c r="AB21" i="43"/>
  <c r="W21" i="43"/>
  <c r="R21" i="43"/>
  <c r="R3" i="43"/>
  <c r="V3" i="43"/>
  <c r="AY3" i="43" s="1"/>
  <c r="AA3" i="43"/>
  <c r="U3" i="43"/>
  <c r="Q3" i="43"/>
  <c r="BA3" i="43" s="1"/>
  <c r="Z3" i="43"/>
  <c r="AZ3" i="43" s="1"/>
  <c r="P3" i="43"/>
  <c r="Y3" i="43"/>
  <c r="S3" i="43"/>
  <c r="AU3" i="43"/>
  <c r="L38" i="43"/>
  <c r="N38" i="43"/>
  <c r="U70" i="43"/>
  <c r="W70" i="43"/>
  <c r="M99" i="43"/>
  <c r="L99" i="43"/>
  <c r="N99" i="43"/>
  <c r="F115" i="43"/>
  <c r="G115" i="43" s="1"/>
  <c r="U55" i="43"/>
  <c r="Y55" i="43"/>
  <c r="V55" i="43"/>
  <c r="AY55" i="43" s="1"/>
  <c r="M55" i="43"/>
  <c r="N55" i="43"/>
  <c r="AB55" i="43"/>
  <c r="L55" i="43"/>
  <c r="AA55" i="43"/>
  <c r="Z37" i="43"/>
  <c r="AZ37" i="43" s="1"/>
  <c r="S37" i="43"/>
  <c r="A80" i="43"/>
  <c r="A109" i="43"/>
  <c r="U11" i="43"/>
  <c r="Q40" i="43"/>
  <c r="BA40" i="43" s="1"/>
  <c r="Z99" i="43"/>
  <c r="AZ99" i="43" s="1"/>
  <c r="W55" i="43"/>
  <c r="U120" i="43"/>
  <c r="S120" i="43"/>
  <c r="P120" i="43"/>
  <c r="R120" i="43"/>
  <c r="Y120" i="43"/>
  <c r="Q120" i="43"/>
  <c r="BA120" i="43" s="1"/>
  <c r="D86" i="43"/>
  <c r="A86" i="43"/>
  <c r="Y16" i="43"/>
  <c r="U16" i="43"/>
  <c r="AH2" i="43"/>
  <c r="F2" i="43"/>
  <c r="G2" i="43" s="1"/>
  <c r="P114" i="43"/>
  <c r="W114" i="43"/>
  <c r="N62" i="43"/>
  <c r="M62" i="43"/>
  <c r="L62" i="43"/>
  <c r="M47" i="43"/>
  <c r="P47" i="43"/>
  <c r="Q47" i="43"/>
  <c r="BA47" i="43" s="1"/>
  <c r="BB47" i="43" s="1"/>
  <c r="V47" i="43"/>
  <c r="AY47" i="43" s="1"/>
  <c r="N47" i="43"/>
  <c r="S47" i="43"/>
  <c r="L25" i="43"/>
  <c r="Z25" i="43"/>
  <c r="AZ25" i="43" s="1"/>
  <c r="BB25" i="43" s="1"/>
  <c r="AA25" i="43"/>
  <c r="AB25" i="43"/>
  <c r="U25" i="43"/>
  <c r="Y25" i="43"/>
  <c r="N25" i="43"/>
  <c r="W25" i="43"/>
  <c r="M25" i="43"/>
  <c r="AG25" i="43" s="1"/>
  <c r="W37" i="43"/>
  <c r="Z11" i="43"/>
  <c r="AZ11" i="43" s="1"/>
  <c r="Y40" i="43"/>
  <c r="Y38" i="43"/>
  <c r="D114" i="43"/>
  <c r="W99" i="43"/>
  <c r="Q59" i="43"/>
  <c r="BA59" i="43" s="1"/>
  <c r="BB59" i="43" s="1"/>
  <c r="W59" i="43"/>
  <c r="U59" i="43"/>
  <c r="S59" i="43"/>
  <c r="Y59" i="43"/>
  <c r="AU59" i="43"/>
  <c r="AV94" i="43" s="1"/>
  <c r="AB59" i="43"/>
  <c r="P59" i="43"/>
  <c r="AA59" i="43"/>
  <c r="V59" i="43"/>
  <c r="AY59" i="43" s="1"/>
  <c r="W39" i="43"/>
  <c r="AA39" i="43"/>
  <c r="Y39" i="43"/>
  <c r="P39" i="43"/>
  <c r="D6" i="43"/>
  <c r="A6" i="43"/>
  <c r="U27" i="43"/>
  <c r="Y27" i="43"/>
  <c r="N9" i="43"/>
  <c r="M9" i="43"/>
  <c r="AG9" i="43" s="1"/>
  <c r="L9" i="43"/>
  <c r="Z9" i="43"/>
  <c r="AZ9" i="43" s="1"/>
  <c r="BB9" i="43" s="1"/>
  <c r="U23" i="43"/>
  <c r="L23" i="43"/>
  <c r="AB23" i="43"/>
  <c r="Y23" i="43"/>
  <c r="AA23" i="43"/>
  <c r="W23" i="43"/>
  <c r="M28" i="43"/>
  <c r="L28" i="43"/>
  <c r="N28" i="43"/>
  <c r="P119" i="43"/>
  <c r="Y119" i="43"/>
  <c r="V119" i="43"/>
  <c r="AY119" i="43" s="1"/>
  <c r="W119" i="43"/>
  <c r="R119" i="43"/>
  <c r="Q119" i="43"/>
  <c r="BA119" i="43" s="1"/>
  <c r="S119" i="43"/>
  <c r="Z119" i="43"/>
  <c r="AZ119" i="43" s="1"/>
  <c r="BB119" i="43" s="1"/>
  <c r="AB119" i="43"/>
  <c r="U129" i="43"/>
  <c r="Q76" i="43"/>
  <c r="BA76" i="43" s="1"/>
  <c r="V68" i="43"/>
  <c r="AY68" i="43" s="1"/>
  <c r="AB68" i="43"/>
  <c r="P68" i="43"/>
  <c r="AA68" i="43"/>
  <c r="L122" i="43"/>
  <c r="N122" i="43"/>
  <c r="L69" i="43"/>
  <c r="M69" i="43"/>
  <c r="AB69" i="43"/>
  <c r="N69" i="43"/>
  <c r="N24" i="43"/>
  <c r="M24" i="43"/>
  <c r="AG24" i="43" s="1"/>
  <c r="Z24" i="43"/>
  <c r="AZ24" i="43" s="1"/>
  <c r="W24" i="43"/>
  <c r="V37" i="43"/>
  <c r="AY37" i="43" s="1"/>
  <c r="AE107" i="43" a="1"/>
  <c r="AE107" i="43" s="1"/>
  <c r="A78" i="43"/>
  <c r="A76" i="43"/>
  <c r="Z38" i="43"/>
  <c r="AZ38" i="43" s="1"/>
  <c r="R35" i="43"/>
  <c r="W35" i="43"/>
  <c r="Q35" i="43"/>
  <c r="BA35" i="43" s="1"/>
  <c r="M38" i="43"/>
  <c r="AG38" i="43" s="1"/>
  <c r="A8" i="43"/>
  <c r="D8" i="43"/>
  <c r="M116" i="43"/>
  <c r="L116" i="43"/>
  <c r="N116" i="43"/>
  <c r="D82" i="43"/>
  <c r="A82" i="43"/>
  <c r="R67" i="43"/>
  <c r="U67" i="43"/>
  <c r="M121" i="43"/>
  <c r="AA121" i="43"/>
  <c r="W121" i="43"/>
  <c r="N121" i="43"/>
  <c r="Z121" i="43"/>
  <c r="AZ121" i="43" s="1"/>
  <c r="V121" i="43"/>
  <c r="AY121" i="43" s="1"/>
  <c r="U121" i="43"/>
  <c r="L121" i="43"/>
  <c r="N90" i="43"/>
  <c r="M90" i="43"/>
  <c r="M76" i="43"/>
  <c r="N76" i="43"/>
  <c r="L76" i="43"/>
  <c r="U37" i="43"/>
  <c r="AU40" i="43"/>
  <c r="AV92" i="43" s="1"/>
  <c r="W38" i="43"/>
  <c r="Z55" i="43"/>
  <c r="AZ55" i="43" s="1"/>
  <c r="V127" i="43"/>
  <c r="AY127" i="43" s="1"/>
  <c r="Z127" i="43"/>
  <c r="AZ127" i="43" s="1"/>
  <c r="U127" i="43"/>
  <c r="AA127" i="43"/>
  <c r="Q127" i="43"/>
  <c r="BA127" i="43" s="1"/>
  <c r="BB127" i="43" s="1"/>
  <c r="AB127" i="43"/>
  <c r="W127" i="43"/>
  <c r="Y127" i="43"/>
  <c r="P70" i="43"/>
  <c r="W48" i="43"/>
  <c r="R48" i="43"/>
  <c r="U48" i="43"/>
  <c r="AB48" i="43"/>
  <c r="AA48" i="43"/>
  <c r="P48" i="43"/>
  <c r="Q48" i="43"/>
  <c r="BA48" i="43" s="1"/>
  <c r="BB48" i="43" s="1"/>
  <c r="AU48" i="43"/>
  <c r="AV108" i="43" s="1"/>
  <c r="Z48" i="43"/>
  <c r="AZ48" i="43" s="1"/>
  <c r="Y48" i="43"/>
  <c r="V48" i="43"/>
  <c r="AY48" i="43" s="1"/>
  <c r="AU8" i="43"/>
  <c r="R8" i="43"/>
  <c r="W8" i="43"/>
  <c r="AA8" i="43"/>
  <c r="P8" i="43"/>
  <c r="Q8" i="43"/>
  <c r="BA8" i="43" s="1"/>
  <c r="V8" i="43"/>
  <c r="AY8" i="43" s="1"/>
  <c r="Z8" i="43"/>
  <c r="AZ8" i="43" s="1"/>
  <c r="Y8" i="43"/>
  <c r="S8" i="43"/>
  <c r="V94" i="43"/>
  <c r="AY94" i="43" s="1"/>
  <c r="U94" i="43"/>
  <c r="W94" i="43"/>
  <c r="AB94" i="43"/>
  <c r="S94" i="43"/>
  <c r="Q94" i="43"/>
  <c r="BA94" i="43" s="1"/>
  <c r="R94" i="43"/>
  <c r="AA94" i="43"/>
  <c r="P94" i="43"/>
  <c r="Z94" i="43"/>
  <c r="AZ94" i="43" s="1"/>
  <c r="P126" i="43"/>
  <c r="W126" i="43"/>
  <c r="U126" i="43"/>
  <c r="Z126" i="43"/>
  <c r="AZ126" i="43" s="1"/>
  <c r="S81" i="43"/>
  <c r="Q81" i="43"/>
  <c r="BA81" i="43" s="1"/>
  <c r="BB81" i="43" s="1"/>
  <c r="P81" i="43"/>
  <c r="Z81" i="43"/>
  <c r="AZ81" i="43" s="1"/>
  <c r="AB81" i="43"/>
  <c r="AA81" i="43"/>
  <c r="R81" i="43"/>
  <c r="AU37" i="43"/>
  <c r="AV35" i="43" s="1"/>
  <c r="D21" i="43"/>
  <c r="P107" i="43"/>
  <c r="P40" i="43"/>
  <c r="Z40" i="43"/>
  <c r="AZ40" i="43" s="1"/>
  <c r="AA38" i="43"/>
  <c r="W3" i="43"/>
  <c r="AB62" i="43"/>
  <c r="R62" i="43"/>
  <c r="AA62" i="43"/>
  <c r="W62" i="43"/>
  <c r="Q62" i="43"/>
  <c r="BA62" i="43" s="1"/>
  <c r="BB62" i="43" s="1"/>
  <c r="V62" i="43"/>
  <c r="AY62" i="43" s="1"/>
  <c r="P62" i="43"/>
  <c r="U62" i="43"/>
  <c r="Z62" i="43"/>
  <c r="AZ62" i="43" s="1"/>
  <c r="AU62" i="43"/>
  <c r="Y62" i="43"/>
  <c r="S61" i="43"/>
  <c r="AU61" i="43"/>
  <c r="AA61" i="43"/>
  <c r="AB61" i="43"/>
  <c r="Q61" i="43"/>
  <c r="BA61" i="43" s="1"/>
  <c r="BB61" i="43" s="1"/>
  <c r="Y61" i="43"/>
  <c r="Z61" i="43"/>
  <c r="AZ61" i="43" s="1"/>
  <c r="R49" i="43"/>
  <c r="Q49" i="43"/>
  <c r="BA49" i="43" s="1"/>
  <c r="BB49" i="43" s="1"/>
  <c r="V49" i="43"/>
  <c r="AY49" i="43" s="1"/>
  <c r="L83" i="43"/>
  <c r="M83" i="43"/>
  <c r="N91" i="43"/>
  <c r="M91" i="43"/>
  <c r="L91" i="43"/>
  <c r="S91" i="43"/>
  <c r="AA96" i="43"/>
  <c r="P96" i="43"/>
  <c r="R96" i="43"/>
  <c r="Q96" i="43"/>
  <c r="BA96" i="43" s="1"/>
  <c r="BB96" i="43" s="1"/>
  <c r="S96" i="43"/>
  <c r="L111" i="43"/>
  <c r="M111" i="43"/>
  <c r="S111" i="43"/>
  <c r="P111" i="43"/>
  <c r="AA113" i="43"/>
  <c r="S113" i="43"/>
  <c r="V113" i="43"/>
  <c r="AY113" i="43" s="1"/>
  <c r="P113" i="43"/>
  <c r="Q113" i="43"/>
  <c r="BA113" i="43" s="1"/>
  <c r="BB113" i="43" s="1"/>
  <c r="M128" i="43"/>
  <c r="L128" i="43"/>
  <c r="N128" i="43"/>
  <c r="AB87" i="43"/>
  <c r="R87" i="43"/>
  <c r="M103" i="43"/>
  <c r="L103" i="43"/>
  <c r="N103" i="43"/>
  <c r="M96" i="43"/>
  <c r="N96" i="43"/>
  <c r="L96" i="43"/>
  <c r="N66" i="43"/>
  <c r="M66" i="43"/>
  <c r="L66" i="43"/>
  <c r="L58" i="43"/>
  <c r="N58" i="43"/>
  <c r="N29" i="43"/>
  <c r="M29" i="43"/>
  <c r="L29" i="43"/>
  <c r="Y37" i="43"/>
  <c r="P37" i="43"/>
  <c r="D47" i="43"/>
  <c r="V40" i="43"/>
  <c r="AY40" i="43" s="1"/>
  <c r="S40" i="43"/>
  <c r="AB3" i="43"/>
  <c r="W28" i="43"/>
  <c r="Q28" i="43"/>
  <c r="BA28" i="43" s="1"/>
  <c r="BB28" i="43" s="1"/>
  <c r="V28" i="43"/>
  <c r="AY28" i="43" s="1"/>
  <c r="Y28" i="43"/>
  <c r="U28" i="43"/>
  <c r="P28" i="43"/>
  <c r="AU28" i="43"/>
  <c r="Z28" i="43"/>
  <c r="AZ28" i="43" s="1"/>
  <c r="S28" i="43"/>
  <c r="AB28" i="43"/>
  <c r="R28" i="43"/>
  <c r="L17" i="43"/>
  <c r="N17" i="43"/>
  <c r="A41" i="43"/>
  <c r="D41" i="43"/>
  <c r="M49" i="43"/>
  <c r="N49" i="43"/>
  <c r="L49" i="43"/>
  <c r="S93" i="43"/>
  <c r="AB93" i="43"/>
  <c r="R93" i="43"/>
  <c r="Q93" i="43"/>
  <c r="BA93" i="43" s="1"/>
  <c r="BB93" i="43" s="1"/>
  <c r="V93" i="43"/>
  <c r="AY93" i="43" s="1"/>
  <c r="Y93" i="43"/>
  <c r="W93" i="43"/>
  <c r="R110" i="43"/>
  <c r="W101" i="43"/>
  <c r="N73" i="43"/>
  <c r="M73" i="43"/>
  <c r="L73" i="43"/>
  <c r="N50" i="43"/>
  <c r="L50" i="43"/>
  <c r="M50" i="43"/>
  <c r="AG50" i="43" s="1"/>
  <c r="N42" i="43"/>
  <c r="M42" i="43"/>
  <c r="L42" i="43"/>
  <c r="AA37" i="43"/>
  <c r="AB99" i="43"/>
  <c r="V38" i="43"/>
  <c r="AY38" i="43" s="1"/>
  <c r="D64" i="43"/>
  <c r="N26" i="43"/>
  <c r="D108" i="43"/>
  <c r="AE11" i="43" a="1"/>
  <c r="AE11" i="43" s="1"/>
  <c r="AA40" i="43"/>
  <c r="R40" i="43"/>
  <c r="U38" i="43"/>
  <c r="D12" i="43"/>
  <c r="A12" i="43"/>
  <c r="AA99" i="43"/>
  <c r="V99" i="43"/>
  <c r="AY99" i="43" s="1"/>
  <c r="Y99" i="43"/>
  <c r="U99" i="43"/>
  <c r="AB108" i="43"/>
  <c r="W108" i="43"/>
  <c r="S108" i="43"/>
  <c r="P108" i="43"/>
  <c r="Q108" i="43"/>
  <c r="BA108" i="43" s="1"/>
  <c r="F51" i="43"/>
  <c r="G51" i="43" s="1"/>
  <c r="AU51" i="43" s="1"/>
  <c r="F43" i="43"/>
  <c r="G43" i="43" s="1"/>
  <c r="AH43" i="43"/>
  <c r="AH28" i="43"/>
  <c r="R20" i="43"/>
  <c r="AU20" i="43"/>
  <c r="Q125" i="43"/>
  <c r="BA125" i="43" s="1"/>
  <c r="N125" i="43"/>
  <c r="P125" i="43"/>
  <c r="M125" i="43"/>
  <c r="S125" i="43"/>
  <c r="L125" i="43"/>
  <c r="R125" i="43"/>
  <c r="R47" i="43"/>
  <c r="P33" i="43"/>
  <c r="L21" i="43"/>
  <c r="AG2" i="43"/>
  <c r="M48" i="43"/>
  <c r="W9" i="43"/>
  <c r="U34" i="44"/>
  <c r="P34" i="44"/>
  <c r="R34" i="44"/>
  <c r="V34" i="44"/>
  <c r="AY34" i="44" s="1"/>
  <c r="Q114" i="44"/>
  <c r="BA114" i="44" s="1"/>
  <c r="AE114" i="44" a="1"/>
  <c r="AE114" i="44" s="1"/>
  <c r="AA114" i="44"/>
  <c r="AU38" i="44"/>
  <c r="AV48" i="44" s="1"/>
  <c r="Q38" i="44"/>
  <c r="BA38" i="44" s="1"/>
  <c r="BB38" i="44" s="1"/>
  <c r="Y38" i="44"/>
  <c r="AE38" i="44" a="1"/>
  <c r="AE38" i="44" s="1"/>
  <c r="P14" i="44"/>
  <c r="U113" i="44"/>
  <c r="Z104" i="44"/>
  <c r="AZ104" i="44" s="1"/>
  <c r="R14" i="44"/>
  <c r="A112" i="44"/>
  <c r="AU52" i="44"/>
  <c r="AA52" i="44"/>
  <c r="Z52" i="44"/>
  <c r="AZ52" i="44" s="1"/>
  <c r="R52" i="44"/>
  <c r="W52" i="44"/>
  <c r="V52" i="44"/>
  <c r="AY52" i="44" s="1"/>
  <c r="U52" i="44"/>
  <c r="S52" i="44"/>
  <c r="Y52" i="44"/>
  <c r="AE52" i="44" a="1"/>
  <c r="AE52" i="44" s="1"/>
  <c r="P52" i="44"/>
  <c r="Q52" i="44"/>
  <c r="BA52" i="44" s="1"/>
  <c r="BB52" i="44" s="1"/>
  <c r="V75" i="44"/>
  <c r="AY75" i="44" s="1"/>
  <c r="W75" i="44"/>
  <c r="AA75" i="44"/>
  <c r="Y103" i="44"/>
  <c r="Z103" i="44"/>
  <c r="AZ103" i="44" s="1"/>
  <c r="AE103" i="44" a="1"/>
  <c r="AE103" i="44" s="1"/>
  <c r="W103" i="44"/>
  <c r="U103" i="44"/>
  <c r="S103" i="44"/>
  <c r="AA103" i="44"/>
  <c r="Z109" i="44"/>
  <c r="AZ109" i="44" s="1"/>
  <c r="BB109" i="44" s="1"/>
  <c r="AS109" i="44"/>
  <c r="AF109" i="44" s="1"/>
  <c r="P109" i="44"/>
  <c r="AB109" i="44"/>
  <c r="R109" i="44"/>
  <c r="W109" i="44"/>
  <c r="S109" i="44"/>
  <c r="AB127" i="44"/>
  <c r="Y127" i="44"/>
  <c r="AA127" i="44"/>
  <c r="V127" i="44"/>
  <c r="AY127" i="44" s="1"/>
  <c r="BB127" i="44" s="1"/>
  <c r="U127" i="44"/>
  <c r="N127" i="44"/>
  <c r="F108" i="44"/>
  <c r="G108" i="44" s="1"/>
  <c r="AE108" i="44" s="1" a="1"/>
  <c r="AE108" i="44" s="1"/>
  <c r="AD108" i="44" s="1"/>
  <c r="AC108" i="44" s="1"/>
  <c r="AS77" i="44"/>
  <c r="AF77" i="44" s="1"/>
  <c r="AA77" i="44"/>
  <c r="S77" i="44"/>
  <c r="Q77" i="44"/>
  <c r="BA77" i="44" s="1"/>
  <c r="Z77" i="44"/>
  <c r="AZ77" i="44" s="1"/>
  <c r="P77" i="44"/>
  <c r="W77" i="44"/>
  <c r="V77" i="44"/>
  <c r="AY77" i="44" s="1"/>
  <c r="R77" i="44"/>
  <c r="U77" i="44"/>
  <c r="S54" i="44"/>
  <c r="R54" i="44"/>
  <c r="Z54" i="44"/>
  <c r="AZ54" i="44" s="1"/>
  <c r="AU54" i="44"/>
  <c r="AV73" i="44" s="1"/>
  <c r="AG48" i="44"/>
  <c r="AH48" i="44"/>
  <c r="F48" i="44"/>
  <c r="G48" i="44" s="1"/>
  <c r="AE48" i="44" s="1" a="1"/>
  <c r="AE48" i="44" s="1"/>
  <c r="AD48" i="44" s="1"/>
  <c r="AC48" i="44" s="1"/>
  <c r="L88" i="44"/>
  <c r="N88" i="44"/>
  <c r="N43" i="44"/>
  <c r="M43" i="44"/>
  <c r="AG43" i="44" s="1"/>
  <c r="L43" i="44"/>
  <c r="N35" i="44"/>
  <c r="S35" i="44"/>
  <c r="V35" i="44"/>
  <c r="AY35" i="44" s="1"/>
  <c r="M35" i="44"/>
  <c r="P35" i="44"/>
  <c r="R35" i="44"/>
  <c r="L35" i="44"/>
  <c r="Q35" i="44"/>
  <c r="BA35" i="44" s="1"/>
  <c r="BB35" i="44" s="1"/>
  <c r="M70" i="44"/>
  <c r="N70" i="44"/>
  <c r="Z14" i="44"/>
  <c r="AZ14" i="44" s="1"/>
  <c r="Z113" i="44"/>
  <c r="AZ113" i="44" s="1"/>
  <c r="R104" i="44"/>
  <c r="S14" i="44"/>
  <c r="R113" i="44"/>
  <c r="L70" i="44"/>
  <c r="AB97" i="44"/>
  <c r="R97" i="44"/>
  <c r="P97" i="44"/>
  <c r="S97" i="44"/>
  <c r="Y97" i="44"/>
  <c r="U97" i="44"/>
  <c r="D49" i="44"/>
  <c r="A49" i="44"/>
  <c r="W87" i="44"/>
  <c r="AE87" i="44" a="1"/>
  <c r="AE87" i="44" s="1"/>
  <c r="S87" i="44"/>
  <c r="AA87" i="44"/>
  <c r="Q87" i="44"/>
  <c r="BA87" i="44" s="1"/>
  <c r="Z87" i="44"/>
  <c r="AZ87" i="44" s="1"/>
  <c r="P87" i="44"/>
  <c r="V87" i="44"/>
  <c r="AY87" i="44" s="1"/>
  <c r="U87" i="44"/>
  <c r="Y87" i="44"/>
  <c r="AB87" i="44"/>
  <c r="V107" i="44"/>
  <c r="AY107" i="44" s="1"/>
  <c r="N107" i="44"/>
  <c r="Z107" i="44"/>
  <c r="AZ107" i="44" s="1"/>
  <c r="AA107" i="44"/>
  <c r="S122" i="44"/>
  <c r="AS122" i="44"/>
  <c r="AF122" i="44" s="1"/>
  <c r="R122" i="44"/>
  <c r="M115" i="44"/>
  <c r="N115" i="44"/>
  <c r="N57" i="44"/>
  <c r="M49" i="44"/>
  <c r="AG49" i="44" s="1"/>
  <c r="N49" i="44"/>
  <c r="L49" i="44"/>
  <c r="N26" i="44"/>
  <c r="L26" i="44"/>
  <c r="M26" i="44"/>
  <c r="AG26" i="44" s="1"/>
  <c r="A34" i="44"/>
  <c r="AA14" i="44"/>
  <c r="W113" i="44"/>
  <c r="R96" i="44"/>
  <c r="Y104" i="44"/>
  <c r="D80" i="44"/>
  <c r="R70" i="44"/>
  <c r="Y113" i="44"/>
  <c r="AE104" i="44" a="1"/>
  <c r="AE104" i="44" s="1"/>
  <c r="V95" i="44"/>
  <c r="AY95" i="44" s="1"/>
  <c r="U95" i="44"/>
  <c r="Z95" i="44"/>
  <c r="AZ95" i="44" s="1"/>
  <c r="R95" i="44"/>
  <c r="P95" i="44"/>
  <c r="S95" i="44"/>
  <c r="AB95" i="44"/>
  <c r="Q95" i="44"/>
  <c r="BA95" i="44" s="1"/>
  <c r="AS95" i="44"/>
  <c r="AF95" i="44" s="1"/>
  <c r="Y95" i="44"/>
  <c r="Y119" i="44"/>
  <c r="AA119" i="44"/>
  <c r="U119" i="44"/>
  <c r="AE119" i="44" a="1"/>
  <c r="AE119" i="44" s="1"/>
  <c r="R119" i="44"/>
  <c r="V119" i="44"/>
  <c r="AY119" i="44" s="1"/>
  <c r="AB119" i="44"/>
  <c r="AE98" i="44" a="1"/>
  <c r="AE98" i="44" s="1"/>
  <c r="AA98" i="44"/>
  <c r="Q6" i="44"/>
  <c r="BA6" i="44" s="1"/>
  <c r="AE6" i="44" a="1"/>
  <c r="AE6" i="44" s="1"/>
  <c r="N41" i="44"/>
  <c r="L41" i="44"/>
  <c r="N33" i="44"/>
  <c r="L33" i="44"/>
  <c r="W53" i="44"/>
  <c r="AE53" i="44" a="1"/>
  <c r="AE53" i="44" s="1"/>
  <c r="Q53" i="44"/>
  <c r="BA53" i="44" s="1"/>
  <c r="BB53" i="44" s="1"/>
  <c r="A23" i="44"/>
  <c r="Q113" i="44"/>
  <c r="BA113" i="44" s="1"/>
  <c r="S96" i="44"/>
  <c r="P104" i="44"/>
  <c r="S113" i="44"/>
  <c r="D29" i="44"/>
  <c r="F74" i="44"/>
  <c r="G74" i="44" s="1"/>
  <c r="S74" i="44" s="1"/>
  <c r="AH59" i="44"/>
  <c r="M77" i="44"/>
  <c r="N77" i="44"/>
  <c r="P71" i="44"/>
  <c r="L71" i="44"/>
  <c r="V71" i="44"/>
  <c r="AY71" i="44" s="1"/>
  <c r="N71" i="44"/>
  <c r="S71" i="44"/>
  <c r="M71" i="44"/>
  <c r="Q71" i="44"/>
  <c r="BA71" i="44" s="1"/>
  <c r="BB71" i="44" s="1"/>
  <c r="N24" i="44"/>
  <c r="V24" i="44"/>
  <c r="AY24" i="44" s="1"/>
  <c r="L24" i="44"/>
  <c r="S24" i="44"/>
  <c r="M24" i="44"/>
  <c r="Q24" i="44"/>
  <c r="BA24" i="44" s="1"/>
  <c r="BB24" i="44" s="1"/>
  <c r="P24" i="44"/>
  <c r="M16" i="44"/>
  <c r="AG16" i="44" s="1"/>
  <c r="L16" i="44"/>
  <c r="M8" i="44"/>
  <c r="N8" i="44"/>
  <c r="A24" i="44"/>
  <c r="AB14" i="44"/>
  <c r="U104" i="44"/>
  <c r="AA113" i="44"/>
  <c r="W104" i="44"/>
  <c r="AB104" i="44"/>
  <c r="A77" i="44"/>
  <c r="W14" i="44"/>
  <c r="AS113" i="44"/>
  <c r="AF113" i="44" s="1"/>
  <c r="W9" i="44"/>
  <c r="D16" i="44"/>
  <c r="D12" i="44"/>
  <c r="A12" i="44"/>
  <c r="W29" i="44"/>
  <c r="V29" i="44"/>
  <c r="AY29" i="44" s="1"/>
  <c r="Q59" i="44"/>
  <c r="BA59" i="44" s="1"/>
  <c r="P59" i="44"/>
  <c r="Y59" i="44"/>
  <c r="AU59" i="44"/>
  <c r="V59" i="44"/>
  <c r="AY59" i="44" s="1"/>
  <c r="U59" i="44"/>
  <c r="W59" i="44"/>
  <c r="S59" i="44"/>
  <c r="AA59" i="44"/>
  <c r="Z59" i="44"/>
  <c r="AZ59" i="44" s="1"/>
  <c r="R59" i="44"/>
  <c r="W68" i="44"/>
  <c r="V68" i="44"/>
  <c r="AY68" i="44" s="1"/>
  <c r="AE68" i="44" a="1"/>
  <c r="AE68" i="44" s="1"/>
  <c r="Q94" i="44"/>
  <c r="BA94" i="44" s="1"/>
  <c r="P94" i="44"/>
  <c r="AB94" i="44"/>
  <c r="Y94" i="44"/>
  <c r="W94" i="44"/>
  <c r="S94" i="44"/>
  <c r="V94" i="44"/>
  <c r="AY94" i="44" s="1"/>
  <c r="R94" i="44"/>
  <c r="Z94" i="44"/>
  <c r="AZ94" i="44" s="1"/>
  <c r="AA94" i="44"/>
  <c r="U94" i="44"/>
  <c r="V111" i="44"/>
  <c r="AY111" i="44" s="1"/>
  <c r="N111" i="44"/>
  <c r="M111" i="44"/>
  <c r="L111" i="44"/>
  <c r="W111" i="44"/>
  <c r="W30" i="44"/>
  <c r="Z30" i="44"/>
  <c r="AZ30" i="44" s="1"/>
  <c r="AA30" i="44"/>
  <c r="Y30" i="44"/>
  <c r="V30" i="44"/>
  <c r="AY30" i="44" s="1"/>
  <c r="U30" i="44"/>
  <c r="N30" i="44"/>
  <c r="AB30" i="44"/>
  <c r="V14" i="44"/>
  <c r="AY14" i="44" s="1"/>
  <c r="V113" i="44"/>
  <c r="AY113" i="44" s="1"/>
  <c r="AA104" i="44"/>
  <c r="Y14" i="44"/>
  <c r="R33" i="44"/>
  <c r="AA33" i="44"/>
  <c r="W88" i="44"/>
  <c r="AE88" i="44" a="1"/>
  <c r="AE88" i="44" s="1"/>
  <c r="AB88" i="44"/>
  <c r="Q88" i="44"/>
  <c r="BA88" i="44" s="1"/>
  <c r="BB88" i="44" s="1"/>
  <c r="AA88" i="44"/>
  <c r="U88" i="44"/>
  <c r="Y88" i="44"/>
  <c r="R112" i="44"/>
  <c r="V112" i="44"/>
  <c r="AY112" i="44" s="1"/>
  <c r="U112" i="44"/>
  <c r="AB112" i="44"/>
  <c r="Y112" i="44"/>
  <c r="P112" i="44"/>
  <c r="AS112" i="44"/>
  <c r="AF112" i="44" s="1"/>
  <c r="Z112" i="44"/>
  <c r="AZ112" i="44" s="1"/>
  <c r="S112" i="44"/>
  <c r="AA102" i="44"/>
  <c r="Y102" i="44"/>
  <c r="AH10" i="44"/>
  <c r="F10" i="44"/>
  <c r="G10" i="44" s="1"/>
  <c r="N97" i="44"/>
  <c r="M97" i="44"/>
  <c r="L97" i="44"/>
  <c r="L89" i="44"/>
  <c r="N89" i="44"/>
  <c r="M89" i="44"/>
  <c r="N45" i="44"/>
  <c r="M45" i="44"/>
  <c r="AG45" i="44" s="1"/>
  <c r="Z45" i="44"/>
  <c r="AZ45" i="44" s="1"/>
  <c r="L45" i="44"/>
  <c r="N102" i="44"/>
  <c r="M102" i="44"/>
  <c r="L102" i="44"/>
  <c r="AS81" i="44"/>
  <c r="AF81" i="44" s="1"/>
  <c r="Q58" i="44"/>
  <c r="BA58" i="44" s="1"/>
  <c r="U14" i="44"/>
  <c r="N5" i="44"/>
  <c r="M5" i="44"/>
  <c r="L5" i="44"/>
  <c r="P7" i="44"/>
  <c r="Q7" i="44"/>
  <c r="BA7" i="44" s="1"/>
  <c r="BB7" i="44" s="1"/>
  <c r="W20" i="44"/>
  <c r="U20" i="44"/>
  <c r="AU20" i="44"/>
  <c r="Z20" i="44"/>
  <c r="AZ20" i="44" s="1"/>
  <c r="Y20" i="44"/>
  <c r="AB20" i="44"/>
  <c r="AE20" i="44" a="1"/>
  <c r="AE20" i="44" s="1"/>
  <c r="Y22" i="44"/>
  <c r="Q22" i="44"/>
  <c r="BA22" i="44" s="1"/>
  <c r="BB22" i="44" s="1"/>
  <c r="S22" i="44"/>
  <c r="AA22" i="44"/>
  <c r="V22" i="44"/>
  <c r="AY22" i="44" s="1"/>
  <c r="P22" i="44"/>
  <c r="AE22" i="44" a="1"/>
  <c r="AE22" i="44" s="1"/>
  <c r="W22" i="44"/>
  <c r="U22" i="44"/>
  <c r="R22" i="44"/>
  <c r="AB22" i="44"/>
  <c r="Z43" i="44"/>
  <c r="AZ43" i="44" s="1"/>
  <c r="BB43" i="44" s="1"/>
  <c r="Q43" i="44"/>
  <c r="BA43" i="44" s="1"/>
  <c r="P43" i="44"/>
  <c r="AB43" i="44"/>
  <c r="AU43" i="44"/>
  <c r="R43" i="44"/>
  <c r="AA43" i="44"/>
  <c r="Y43" i="44"/>
  <c r="U43" i="44"/>
  <c r="W43" i="44"/>
  <c r="S43" i="44"/>
  <c r="AH41" i="44"/>
  <c r="F41" i="44"/>
  <c r="G41" i="44" s="1"/>
  <c r="AH33" i="44"/>
  <c r="F25" i="44"/>
  <c r="G25" i="44" s="1"/>
  <c r="Q25" i="44" s="1"/>
  <c r="BA25" i="44" s="1"/>
  <c r="BB25" i="44" s="1"/>
  <c r="AH25" i="44"/>
  <c r="F17" i="44"/>
  <c r="G17" i="44" s="1"/>
  <c r="AE17" i="44" s="1" a="1"/>
  <c r="AE17" i="44" s="1"/>
  <c r="AD17" i="44" s="1"/>
  <c r="AC17" i="44" s="1"/>
  <c r="L124" i="44"/>
  <c r="M124" i="44"/>
  <c r="N124" i="44"/>
  <c r="P117" i="44"/>
  <c r="Q117" i="44"/>
  <c r="BA117" i="44" s="1"/>
  <c r="BB117" i="44" s="1"/>
  <c r="L117" i="44"/>
  <c r="M117" i="44"/>
  <c r="V117" i="44"/>
  <c r="AY117" i="44" s="1"/>
  <c r="S117" i="44"/>
  <c r="N109" i="44"/>
  <c r="L109" i="44"/>
  <c r="M109" i="44"/>
  <c r="N81" i="44"/>
  <c r="L81" i="44"/>
  <c r="N67" i="44"/>
  <c r="P67" i="44"/>
  <c r="V67" i="44"/>
  <c r="AY67" i="44" s="1"/>
  <c r="S67" i="44"/>
  <c r="R67" i="44"/>
  <c r="Q67" i="44"/>
  <c r="BA67" i="44" s="1"/>
  <c r="BB67" i="44" s="1"/>
  <c r="M67" i="44"/>
  <c r="M36" i="44"/>
  <c r="L36" i="44"/>
  <c r="N36" i="44"/>
  <c r="N28" i="44"/>
  <c r="L28" i="44"/>
  <c r="M28" i="44"/>
  <c r="AG28" i="44" s="1"/>
  <c r="L22" i="44"/>
  <c r="Y106" i="44"/>
  <c r="L11" i="44"/>
  <c r="P96" i="46"/>
  <c r="Y96" i="46"/>
  <c r="W96" i="46"/>
  <c r="U96" i="46"/>
  <c r="AA96" i="46"/>
  <c r="Z96" i="46"/>
  <c r="AZ96" i="46" s="1"/>
  <c r="R96" i="46"/>
  <c r="S96" i="46"/>
  <c r="AB96" i="46"/>
  <c r="V96" i="46"/>
  <c r="AY96" i="46" s="1"/>
  <c r="Q96" i="46"/>
  <c r="BA96" i="46" s="1"/>
  <c r="AU37" i="46"/>
  <c r="AA37" i="46"/>
  <c r="R37" i="46"/>
  <c r="Y37" i="46"/>
  <c r="Z37" i="46"/>
  <c r="AZ37" i="46" s="1"/>
  <c r="Q37" i="46"/>
  <c r="BA37" i="46" s="1"/>
  <c r="BB37" i="46" s="1"/>
  <c r="P37" i="46"/>
  <c r="AB37" i="46"/>
  <c r="AE37" i="46" a="1"/>
  <c r="AE37" i="46" s="1"/>
  <c r="S37" i="46"/>
  <c r="V37" i="46"/>
  <c r="AY37" i="46" s="1"/>
  <c r="W37" i="46"/>
  <c r="U37" i="46"/>
  <c r="U47" i="46"/>
  <c r="W47" i="46"/>
  <c r="AU9" i="46"/>
  <c r="Z9" i="46"/>
  <c r="AZ9" i="46" s="1"/>
  <c r="AB9" i="46"/>
  <c r="S9" i="46"/>
  <c r="W9" i="46"/>
  <c r="P9" i="46"/>
  <c r="R9" i="46"/>
  <c r="Y9" i="46"/>
  <c r="Q9" i="46"/>
  <c r="BA9" i="46" s="1"/>
  <c r="BB9" i="46" s="1"/>
  <c r="AE9" i="46" a="1"/>
  <c r="AE9" i="46" s="1"/>
  <c r="AA9" i="46"/>
  <c r="U9" i="46"/>
  <c r="V9" i="46"/>
  <c r="AY9" i="46" s="1"/>
  <c r="AB76" i="46"/>
  <c r="R76" i="46"/>
  <c r="AA76" i="46"/>
  <c r="P76" i="46"/>
  <c r="Q76" i="46"/>
  <c r="BA76" i="46" s="1"/>
  <c r="V76" i="46"/>
  <c r="AY76" i="46" s="1"/>
  <c r="Z76" i="46"/>
  <c r="AZ76" i="46" s="1"/>
  <c r="Y76" i="46"/>
  <c r="U76" i="46"/>
  <c r="W76" i="46"/>
  <c r="S76" i="46"/>
  <c r="N107" i="46"/>
  <c r="L107" i="46"/>
  <c r="M107" i="46"/>
  <c r="L75" i="46"/>
  <c r="N75" i="46"/>
  <c r="M75" i="46"/>
  <c r="L59" i="46"/>
  <c r="M59" i="46"/>
  <c r="AG59" i="46" s="1"/>
  <c r="N59" i="46"/>
  <c r="N51" i="46"/>
  <c r="M51" i="46"/>
  <c r="L51" i="46"/>
  <c r="N43" i="46"/>
  <c r="L43" i="46"/>
  <c r="M43" i="46"/>
  <c r="AG43" i="46" s="1"/>
  <c r="M19" i="46"/>
  <c r="L19" i="46"/>
  <c r="N19" i="46"/>
  <c r="M11" i="46"/>
  <c r="AG11" i="46" s="1"/>
  <c r="N11" i="46"/>
  <c r="L11" i="46"/>
  <c r="N3" i="46"/>
  <c r="L3" i="46"/>
  <c r="M3" i="46"/>
  <c r="R48" i="46"/>
  <c r="Z48" i="46"/>
  <c r="AZ48" i="46" s="1"/>
  <c r="AB48" i="46"/>
  <c r="P48" i="46"/>
  <c r="AU48" i="46"/>
  <c r="V48" i="46"/>
  <c r="AY48" i="46" s="1"/>
  <c r="Y48" i="46"/>
  <c r="U48" i="46"/>
  <c r="AA48" i="46"/>
  <c r="S48" i="46"/>
  <c r="W48" i="46"/>
  <c r="Q48" i="46"/>
  <c r="BA48" i="46" s="1"/>
  <c r="M2" i="46"/>
  <c r="L2" i="46"/>
  <c r="N2" i="46"/>
  <c r="AB64" i="46"/>
  <c r="R64" i="46"/>
  <c r="Q64" i="46"/>
  <c r="BA64" i="46" s="1"/>
  <c r="Y64" i="46"/>
  <c r="Z64" i="46"/>
  <c r="AZ64" i="46" s="1"/>
  <c r="AU64" i="46"/>
  <c r="S64" i="46"/>
  <c r="AB12" i="46"/>
  <c r="Z12" i="46"/>
  <c r="AZ12" i="46" s="1"/>
  <c r="AA12" i="46"/>
  <c r="R12" i="46"/>
  <c r="U12" i="46"/>
  <c r="P12" i="46"/>
  <c r="S12" i="46"/>
  <c r="Y12" i="46"/>
  <c r="W12" i="46"/>
  <c r="AU12" i="46"/>
  <c r="Q12" i="46"/>
  <c r="BA12" i="46" s="1"/>
  <c r="V12" i="46"/>
  <c r="AY12" i="46" s="1"/>
  <c r="U11" i="46"/>
  <c r="Y11" i="46"/>
  <c r="Z11" i="46"/>
  <c r="AZ11" i="46" s="1"/>
  <c r="S11" i="46"/>
  <c r="V11" i="46"/>
  <c r="AY11" i="46" s="1"/>
  <c r="AB11" i="46"/>
  <c r="W11" i="46"/>
  <c r="R11" i="46"/>
  <c r="AU11" i="46"/>
  <c r="AA11" i="46"/>
  <c r="Q11" i="46"/>
  <c r="BA11" i="46" s="1"/>
  <c r="P11" i="46"/>
  <c r="S78" i="46"/>
  <c r="AA78" i="46"/>
  <c r="W78" i="46"/>
  <c r="Q78" i="46"/>
  <c r="BA78" i="46" s="1"/>
  <c r="P78" i="46"/>
  <c r="U70" i="46"/>
  <c r="W70" i="46"/>
  <c r="AE70" i="46" a="1"/>
  <c r="AE70" i="46" s="1"/>
  <c r="Z70" i="46"/>
  <c r="AZ70" i="46" s="1"/>
  <c r="AB70" i="46"/>
  <c r="AA70" i="46"/>
  <c r="Y70" i="46"/>
  <c r="AE21" i="46" a="1"/>
  <c r="AE21" i="46" s="1"/>
  <c r="AA21" i="46"/>
  <c r="U104" i="46"/>
  <c r="AA104" i="46"/>
  <c r="W104" i="46"/>
  <c r="R104" i="46"/>
  <c r="AE104" i="46" a="1"/>
  <c r="AE104" i="46" s="1"/>
  <c r="Q104" i="46"/>
  <c r="BA104" i="46" s="1"/>
  <c r="BB104" i="46" s="1"/>
  <c r="V104" i="46"/>
  <c r="AY104" i="46" s="1"/>
  <c r="P104" i="46"/>
  <c r="S104" i="46"/>
  <c r="Z104" i="46"/>
  <c r="AZ104" i="46" s="1"/>
  <c r="AB104" i="46"/>
  <c r="Y104" i="46"/>
  <c r="AB55" i="46"/>
  <c r="U55" i="46"/>
  <c r="S55" i="46"/>
  <c r="V55" i="46"/>
  <c r="AY55" i="46" s="1"/>
  <c r="AE55" i="46" a="1"/>
  <c r="AE55" i="46" s="1"/>
  <c r="AU55" i="46"/>
  <c r="Q55" i="46"/>
  <c r="BA55" i="46" s="1"/>
  <c r="BB55" i="46" s="1"/>
  <c r="AA55" i="46"/>
  <c r="Z55" i="46"/>
  <c r="AZ55" i="46" s="1"/>
  <c r="P55" i="46"/>
  <c r="W55" i="46"/>
  <c r="Y55" i="46"/>
  <c r="R55" i="46"/>
  <c r="R116" i="46"/>
  <c r="Z116" i="46"/>
  <c r="AZ116" i="46" s="1"/>
  <c r="AA116" i="46"/>
  <c r="Y116" i="46"/>
  <c r="AE116" i="46" a="1"/>
  <c r="AE116" i="46" s="1"/>
  <c r="Q116" i="46"/>
  <c r="BA116" i="46" s="1"/>
  <c r="BB116" i="46" s="1"/>
  <c r="V116" i="46"/>
  <c r="AY116" i="46" s="1"/>
  <c r="W116" i="46"/>
  <c r="U116" i="46"/>
  <c r="S116" i="46"/>
  <c r="AB116" i="46"/>
  <c r="P116" i="46"/>
  <c r="P66" i="46"/>
  <c r="R66" i="46"/>
  <c r="Z66" i="46"/>
  <c r="AZ66" i="46" s="1"/>
  <c r="AB66" i="46"/>
  <c r="U66" i="46"/>
  <c r="Q66" i="46"/>
  <c r="BA66" i="46" s="1"/>
  <c r="BB66" i="46" s="1"/>
  <c r="Y66" i="46"/>
  <c r="AE66" i="46" a="1"/>
  <c r="AE66" i="46" s="1"/>
  <c r="W66" i="46"/>
  <c r="S66" i="46"/>
  <c r="AA66" i="46"/>
  <c r="V66" i="46"/>
  <c r="AY66" i="46" s="1"/>
  <c r="AA77" i="46"/>
  <c r="P77" i="46"/>
  <c r="W77" i="46"/>
  <c r="Y77" i="46"/>
  <c r="Z77" i="46"/>
  <c r="AZ77" i="46" s="1"/>
  <c r="V77" i="46"/>
  <c r="AY77" i="46" s="1"/>
  <c r="Q77" i="46"/>
  <c r="BA77" i="46" s="1"/>
  <c r="U77" i="46"/>
  <c r="AB77" i="46"/>
  <c r="R77" i="46"/>
  <c r="S77" i="46"/>
  <c r="Z62" i="46"/>
  <c r="AZ62" i="46" s="1"/>
  <c r="P62" i="46"/>
  <c r="Q62" i="46"/>
  <c r="BA62" i="46" s="1"/>
  <c r="Y62" i="46"/>
  <c r="S62" i="46"/>
  <c r="V62" i="46"/>
  <c r="AY62" i="46" s="1"/>
  <c r="AU62" i="46"/>
  <c r="R62" i="46"/>
  <c r="U62" i="46"/>
  <c r="AB62" i="46"/>
  <c r="W62" i="46"/>
  <c r="AA62" i="46"/>
  <c r="Z14" i="46"/>
  <c r="AZ14" i="46" s="1"/>
  <c r="AU14" i="46"/>
  <c r="N114" i="46"/>
  <c r="P74" i="46"/>
  <c r="M68" i="46"/>
  <c r="M34" i="46"/>
  <c r="N28" i="46"/>
  <c r="AA32" i="46"/>
  <c r="M4" i="46"/>
  <c r="P4" i="46"/>
  <c r="L68" i="46"/>
  <c r="M74" i="46"/>
  <c r="AA14" i="46"/>
  <c r="Y14" i="46"/>
  <c r="R74" i="46"/>
  <c r="Q74" i="46"/>
  <c r="BA74" i="46" s="1"/>
  <c r="AG33" i="46"/>
  <c r="AB32" i="46"/>
  <c r="Q4" i="46"/>
  <c r="BA4" i="46" s="1"/>
  <c r="BB4" i="46" s="1"/>
  <c r="AG10" i="46"/>
  <c r="M56" i="46"/>
  <c r="N74" i="46"/>
  <c r="U14" i="46"/>
  <c r="P14" i="46"/>
  <c r="U74" i="46"/>
  <c r="AA74" i="46"/>
  <c r="V99" i="46"/>
  <c r="AY99" i="46" s="1"/>
  <c r="L99" i="46"/>
  <c r="M54" i="46"/>
  <c r="L40" i="46"/>
  <c r="M27" i="46"/>
  <c r="AG27" i="46" s="1"/>
  <c r="W32" i="46"/>
  <c r="V4" i="46"/>
  <c r="AY4" i="46" s="1"/>
  <c r="M48" i="46"/>
  <c r="AG48" i="46" s="1"/>
  <c r="L83" i="46"/>
  <c r="R14" i="46"/>
  <c r="N91" i="46"/>
  <c r="V74" i="46"/>
  <c r="AY74" i="46" s="1"/>
  <c r="S74" i="46"/>
  <c r="L91" i="46"/>
  <c r="N27" i="46"/>
  <c r="M32" i="46"/>
  <c r="AG32" i="46" s="1"/>
  <c r="Y32" i="46"/>
  <c r="V14" i="46"/>
  <c r="AY14" i="46" s="1"/>
  <c r="BB14" i="46" s="1"/>
  <c r="Y74" i="46"/>
  <c r="P99" i="46"/>
  <c r="N32" i="46"/>
  <c r="M67" i="46"/>
  <c r="R4" i="46"/>
  <c r="N79" i="46"/>
  <c r="L56" i="46"/>
  <c r="W14" i="46"/>
  <c r="L114" i="46"/>
  <c r="Z74" i="46"/>
  <c r="AZ74" i="46" s="1"/>
  <c r="N99" i="46"/>
  <c r="V32" i="46"/>
  <c r="AY32" i="46" s="1"/>
  <c r="N67" i="46"/>
  <c r="Z32" i="46"/>
  <c r="AZ32" i="46" s="1"/>
  <c r="S4" i="46"/>
  <c r="L48" i="46"/>
  <c r="R99" i="46"/>
  <c r="L54" i="46"/>
  <c r="M28" i="46"/>
  <c r="AG28" i="46" s="1"/>
  <c r="S53" i="45"/>
  <c r="U53" i="45"/>
  <c r="AA53" i="45"/>
  <c r="Q53" i="45"/>
  <c r="BA53" i="45" s="1"/>
  <c r="Z53" i="45"/>
  <c r="AZ53" i="45" s="1"/>
  <c r="P53" i="45"/>
  <c r="AB53" i="45"/>
  <c r="W53" i="45"/>
  <c r="AU53" i="45"/>
  <c r="V53" i="45"/>
  <c r="AY53" i="45" s="1"/>
  <c r="BB53" i="45" s="1"/>
  <c r="R53" i="45"/>
  <c r="Y53" i="45"/>
  <c r="AA56" i="45"/>
  <c r="S56" i="45"/>
  <c r="Q56" i="45"/>
  <c r="BA56" i="45" s="1"/>
  <c r="R56" i="45"/>
  <c r="AB56" i="45"/>
  <c r="Z56" i="45"/>
  <c r="AZ56" i="45" s="1"/>
  <c r="Y56" i="45"/>
  <c r="P56" i="45"/>
  <c r="W56" i="45"/>
  <c r="V56" i="45"/>
  <c r="AY56" i="45" s="1"/>
  <c r="U56" i="45"/>
  <c r="AU56" i="45"/>
  <c r="S80" i="45"/>
  <c r="AB80" i="45"/>
  <c r="AA80" i="45"/>
  <c r="W80" i="45"/>
  <c r="Y80" i="45"/>
  <c r="Q80" i="45"/>
  <c r="BA80" i="45" s="1"/>
  <c r="BB80" i="45" s="1"/>
  <c r="Z80" i="45"/>
  <c r="AZ80" i="45" s="1"/>
  <c r="U80" i="45"/>
  <c r="P80" i="45"/>
  <c r="R80" i="45"/>
  <c r="AE80" i="45" a="1"/>
  <c r="AE80" i="45" s="1"/>
  <c r="V80" i="45"/>
  <c r="AY80" i="45" s="1"/>
  <c r="Q117" i="45"/>
  <c r="BA117" i="45" s="1"/>
  <c r="U117" i="45"/>
  <c r="V117" i="45"/>
  <c r="AY117" i="45" s="1"/>
  <c r="P117" i="45"/>
  <c r="Z117" i="45"/>
  <c r="AZ117" i="45" s="1"/>
  <c r="S117" i="45"/>
  <c r="W117" i="45"/>
  <c r="R117" i="45"/>
  <c r="AS117" i="45"/>
  <c r="AF117" i="45" s="1"/>
  <c r="AA117" i="45"/>
  <c r="AB117" i="45"/>
  <c r="Y117" i="45"/>
  <c r="Y70" i="45"/>
  <c r="Z70" i="45"/>
  <c r="AZ70" i="45" s="1"/>
  <c r="U70" i="45"/>
  <c r="AB70" i="45"/>
  <c r="AA70" i="45"/>
  <c r="V70" i="45"/>
  <c r="AY70" i="45" s="1"/>
  <c r="W70" i="45"/>
  <c r="M70" i="45"/>
  <c r="N70" i="45"/>
  <c r="L70" i="45"/>
  <c r="V61" i="45"/>
  <c r="AY61" i="45" s="1"/>
  <c r="AU61" i="45"/>
  <c r="P61" i="45"/>
  <c r="W61" i="45"/>
  <c r="AB61" i="45"/>
  <c r="AA61" i="45"/>
  <c r="R61" i="45"/>
  <c r="AE61" i="45" a="1"/>
  <c r="AE61" i="45" s="1"/>
  <c r="Y61" i="45"/>
  <c r="Q61" i="45"/>
  <c r="BA61" i="45" s="1"/>
  <c r="BB61" i="45" s="1"/>
  <c r="Z61" i="45"/>
  <c r="AZ61" i="45" s="1"/>
  <c r="S61" i="45"/>
  <c r="U61" i="45"/>
  <c r="Y34" i="45"/>
  <c r="AA34" i="45"/>
  <c r="S34" i="45"/>
  <c r="W34" i="45"/>
  <c r="U34" i="45"/>
  <c r="Z34" i="45"/>
  <c r="AZ34" i="45" s="1"/>
  <c r="AU34" i="45"/>
  <c r="P34" i="45"/>
  <c r="R34" i="45"/>
  <c r="Q34" i="45"/>
  <c r="BA34" i="45" s="1"/>
  <c r="AB34" i="45"/>
  <c r="V34" i="45"/>
  <c r="AY34" i="45" s="1"/>
  <c r="BB34" i="45" s="1"/>
  <c r="U84" i="45"/>
  <c r="W84" i="45"/>
  <c r="AA84" i="45"/>
  <c r="V84" i="45"/>
  <c r="AY84" i="45" s="1"/>
  <c r="Y84" i="45"/>
  <c r="N84" i="45"/>
  <c r="AB84" i="45"/>
  <c r="M84" i="45"/>
  <c r="Z84" i="45"/>
  <c r="AZ84" i="45" s="1"/>
  <c r="L84" i="45"/>
  <c r="Q115" i="45"/>
  <c r="BA115" i="45" s="1"/>
  <c r="Z115" i="45"/>
  <c r="AZ115" i="45" s="1"/>
  <c r="BB115" i="45" s="1"/>
  <c r="U115" i="45"/>
  <c r="W115" i="45"/>
  <c r="AB115" i="45"/>
  <c r="S115" i="45"/>
  <c r="R115" i="45"/>
  <c r="V115" i="45"/>
  <c r="AY115" i="45" s="1"/>
  <c r="P115" i="45"/>
  <c r="AA115" i="45"/>
  <c r="Y115" i="45"/>
  <c r="AS115" i="45"/>
  <c r="AF115" i="45" s="1"/>
  <c r="Q68" i="45"/>
  <c r="BA68" i="45" s="1"/>
  <c r="U68" i="45"/>
  <c r="S68" i="45"/>
  <c r="AB68" i="45"/>
  <c r="AS68" i="45"/>
  <c r="AF68" i="45" s="1"/>
  <c r="R68" i="45"/>
  <c r="W68" i="45"/>
  <c r="Y68" i="45"/>
  <c r="AA68" i="45"/>
  <c r="V68" i="45"/>
  <c r="AY68" i="45" s="1"/>
  <c r="P68" i="45"/>
  <c r="Z68" i="45"/>
  <c r="AZ68" i="45" s="1"/>
  <c r="U96" i="45"/>
  <c r="V96" i="45"/>
  <c r="AY96" i="45" s="1"/>
  <c r="Q96" i="45"/>
  <c r="BA96" i="45" s="1"/>
  <c r="BB96" i="45" s="1"/>
  <c r="S96" i="45"/>
  <c r="W96" i="45"/>
  <c r="AB96" i="45"/>
  <c r="AA96" i="45"/>
  <c r="R96" i="45"/>
  <c r="Z96" i="45"/>
  <c r="AZ96" i="45" s="1"/>
  <c r="P96" i="45"/>
  <c r="AE96" i="45" a="1"/>
  <c r="AE96" i="45" s="1"/>
  <c r="Y96" i="45"/>
  <c r="S116" i="45"/>
  <c r="L91" i="45"/>
  <c r="P91" i="45"/>
  <c r="N91" i="45"/>
  <c r="M91" i="45"/>
  <c r="V91" i="45"/>
  <c r="AY91" i="45" s="1"/>
  <c r="R91" i="45"/>
  <c r="S91" i="45"/>
  <c r="Q91" i="45"/>
  <c r="BA91" i="45" s="1"/>
  <c r="U129" i="45"/>
  <c r="Y129" i="45"/>
  <c r="S129" i="45"/>
  <c r="P129" i="45"/>
  <c r="AB129" i="45"/>
  <c r="R129" i="45"/>
  <c r="AA129" i="45"/>
  <c r="AE129" i="45" a="1"/>
  <c r="AE129" i="45" s="1"/>
  <c r="Q129" i="45"/>
  <c r="BA129" i="45" s="1"/>
  <c r="BB129" i="45" s="1"/>
  <c r="W129" i="45"/>
  <c r="V129" i="45"/>
  <c r="AY129" i="45" s="1"/>
  <c r="Z129" i="45"/>
  <c r="AZ129" i="45" s="1"/>
  <c r="Y71" i="45"/>
  <c r="P112" i="45"/>
  <c r="AE112" i="45" a="1"/>
  <c r="AE112" i="45" s="1"/>
  <c r="Z112" i="45"/>
  <c r="AZ112" i="45" s="1"/>
  <c r="AB112" i="45"/>
  <c r="Q112" i="45"/>
  <c r="BA112" i="45" s="1"/>
  <c r="BB112" i="45" s="1"/>
  <c r="R112" i="45"/>
  <c r="V112" i="45"/>
  <c r="AY112" i="45" s="1"/>
  <c r="AA112" i="45"/>
  <c r="U112" i="45"/>
  <c r="S112" i="45"/>
  <c r="Y112" i="45"/>
  <c r="W112" i="45"/>
  <c r="U93" i="45"/>
  <c r="R93" i="45"/>
  <c r="AE93" i="45" a="1"/>
  <c r="AE93" i="45" s="1"/>
  <c r="AA93" i="45"/>
  <c r="Y93" i="45"/>
  <c r="V93" i="45"/>
  <c r="AY93" i="45" s="1"/>
  <c r="W93" i="45"/>
  <c r="S93" i="45"/>
  <c r="Z93" i="45"/>
  <c r="AZ93" i="45" s="1"/>
  <c r="P93" i="45"/>
  <c r="Q93" i="45"/>
  <c r="BA93" i="45" s="1"/>
  <c r="BB93" i="45" s="1"/>
  <c r="AB93" i="45"/>
  <c r="U10" i="45"/>
  <c r="AB10" i="45"/>
  <c r="M122" i="45"/>
  <c r="L122" i="45"/>
  <c r="N122" i="45"/>
  <c r="S122" i="45"/>
  <c r="V122" i="45"/>
  <c r="AY122" i="45" s="1"/>
  <c r="R122" i="45"/>
  <c r="P122" i="45"/>
  <c r="Q122" i="45"/>
  <c r="BA122" i="45" s="1"/>
  <c r="BB122" i="45" s="1"/>
  <c r="M98" i="45"/>
  <c r="L98" i="45"/>
  <c r="N98" i="45"/>
  <c r="AB109" i="45"/>
  <c r="Z109" i="45"/>
  <c r="AZ109" i="45" s="1"/>
  <c r="V109" i="45"/>
  <c r="AY109" i="45" s="1"/>
  <c r="U109" i="45"/>
  <c r="P109" i="45"/>
  <c r="Y109" i="45"/>
  <c r="AE109" i="45" a="1"/>
  <c r="AE109" i="45" s="1"/>
  <c r="W109" i="45"/>
  <c r="R109" i="45"/>
  <c r="AA109" i="45"/>
  <c r="S109" i="45"/>
  <c r="Q109" i="45"/>
  <c r="BA109" i="45" s="1"/>
  <c r="BB109" i="45" s="1"/>
  <c r="V85" i="45"/>
  <c r="AY85" i="45" s="1"/>
  <c r="N50" i="45"/>
  <c r="M50" i="45"/>
  <c r="AG50" i="45" s="1"/>
  <c r="L50" i="45"/>
  <c r="AB47" i="45"/>
  <c r="AU47" i="45"/>
  <c r="S47" i="45"/>
  <c r="P47" i="45"/>
  <c r="U47" i="45"/>
  <c r="W47" i="45"/>
  <c r="AA47" i="45"/>
  <c r="V47" i="45"/>
  <c r="AY47" i="45" s="1"/>
  <c r="Q47" i="45"/>
  <c r="BA47" i="45" s="1"/>
  <c r="BB47" i="45" s="1"/>
  <c r="R47" i="45"/>
  <c r="Y47" i="45"/>
  <c r="Z47" i="45"/>
  <c r="AZ47" i="45" s="1"/>
  <c r="AE47" i="45" a="1"/>
  <c r="AE47" i="45" s="1"/>
  <c r="P3" i="45"/>
  <c r="U3" i="45"/>
  <c r="Y3" i="45"/>
  <c r="S3" i="45"/>
  <c r="V3" i="45"/>
  <c r="AY3" i="45" s="1"/>
  <c r="AB3" i="45"/>
  <c r="AU3" i="45"/>
  <c r="R3" i="45"/>
  <c r="W3" i="45"/>
  <c r="AA3" i="45"/>
  <c r="Q3" i="45"/>
  <c r="BA3" i="45" s="1"/>
  <c r="Z3" i="45"/>
  <c r="AZ3" i="45" s="1"/>
  <c r="Y12" i="45"/>
  <c r="W12" i="45"/>
  <c r="AU12" i="45"/>
  <c r="R12" i="45"/>
  <c r="AB12" i="45"/>
  <c r="U12" i="45"/>
  <c r="Q12" i="45"/>
  <c r="BA12" i="45" s="1"/>
  <c r="BB12" i="45" s="1"/>
  <c r="V12" i="45"/>
  <c r="AY12" i="45" s="1"/>
  <c r="AA12" i="45"/>
  <c r="AE12" i="45" a="1"/>
  <c r="AE12" i="45" s="1"/>
  <c r="P12" i="45"/>
  <c r="S12" i="45"/>
  <c r="Z12" i="45"/>
  <c r="AZ12" i="45" s="1"/>
  <c r="AA14" i="45"/>
  <c r="R14" i="45"/>
  <c r="AU14" i="45"/>
  <c r="P14" i="45"/>
  <c r="AB14" i="45"/>
  <c r="Z14" i="45"/>
  <c r="AZ14" i="45" s="1"/>
  <c r="Q14" i="45"/>
  <c r="BA14" i="45" s="1"/>
  <c r="BB14" i="45" s="1"/>
  <c r="Y14" i="45"/>
  <c r="V14" i="45"/>
  <c r="AY14" i="45" s="1"/>
  <c r="AE14" i="45" a="1"/>
  <c r="AE14" i="45" s="1"/>
  <c r="U14" i="45"/>
  <c r="W14" i="45"/>
  <c r="S14" i="45"/>
  <c r="U127" i="45"/>
  <c r="S127" i="45"/>
  <c r="Z127" i="45"/>
  <c r="AZ127" i="45" s="1"/>
  <c r="P127" i="45"/>
  <c r="Y127" i="45"/>
  <c r="R127" i="45"/>
  <c r="W127" i="45"/>
  <c r="Q127" i="45"/>
  <c r="BA127" i="45" s="1"/>
  <c r="BB127" i="45" s="1"/>
  <c r="AE127" i="45" a="1"/>
  <c r="AE127" i="45" s="1"/>
  <c r="AA127" i="45"/>
  <c r="V127" i="45"/>
  <c r="AY127" i="45" s="1"/>
  <c r="AB127" i="45"/>
  <c r="V114" i="45"/>
  <c r="AY114" i="45" s="1"/>
  <c r="W114" i="45"/>
  <c r="AS114" i="45"/>
  <c r="AF114" i="45" s="1"/>
  <c r="Y114" i="45"/>
  <c r="U114" i="45"/>
  <c r="Q114" i="45"/>
  <c r="BA114" i="45" s="1"/>
  <c r="S114" i="45"/>
  <c r="AB114" i="45"/>
  <c r="R114" i="45"/>
  <c r="Z114" i="45"/>
  <c r="AZ114" i="45" s="1"/>
  <c r="P114" i="45"/>
  <c r="AA114" i="45"/>
  <c r="AA77" i="45"/>
  <c r="Y77" i="45"/>
  <c r="S77" i="45"/>
  <c r="AB77" i="45"/>
  <c r="Z77" i="45"/>
  <c r="AZ77" i="45" s="1"/>
  <c r="Q77" i="45"/>
  <c r="BA77" i="45" s="1"/>
  <c r="V77" i="45"/>
  <c r="AY77" i="45" s="1"/>
  <c r="W77" i="45"/>
  <c r="U77" i="45"/>
  <c r="P77" i="45"/>
  <c r="R77" i="45"/>
  <c r="AE77" i="45" a="1"/>
  <c r="AE77" i="45" s="1"/>
  <c r="R69" i="45"/>
  <c r="V69" i="45"/>
  <c r="AY69" i="45" s="1"/>
  <c r="W69" i="45"/>
  <c r="Y69" i="45"/>
  <c r="Q69" i="45"/>
  <c r="BA69" i="45" s="1"/>
  <c r="AS69" i="45"/>
  <c r="AF69" i="45" s="1"/>
  <c r="AA69" i="45"/>
  <c r="U69" i="45"/>
  <c r="Z69" i="45"/>
  <c r="AZ69" i="45" s="1"/>
  <c r="S69" i="45"/>
  <c r="P69" i="45"/>
  <c r="AB69" i="45"/>
  <c r="AA120" i="45"/>
  <c r="Z120" i="45"/>
  <c r="AZ120" i="45" s="1"/>
  <c r="M120" i="45"/>
  <c r="L120" i="45"/>
  <c r="N120" i="45"/>
  <c r="V120" i="45"/>
  <c r="AY120" i="45" s="1"/>
  <c r="U120" i="45"/>
  <c r="M18" i="45"/>
  <c r="AG18" i="45" s="1"/>
  <c r="W18" i="45"/>
  <c r="AA18" i="45"/>
  <c r="L18" i="45"/>
  <c r="Y18" i="45"/>
  <c r="V18" i="45"/>
  <c r="AY18" i="45" s="1"/>
  <c r="AB18" i="45"/>
  <c r="U18" i="45"/>
  <c r="Z18" i="45"/>
  <c r="AZ18" i="45" s="1"/>
  <c r="N18" i="45"/>
  <c r="AB60" i="45"/>
  <c r="Q60" i="45"/>
  <c r="BA60" i="45" s="1"/>
  <c r="BB60" i="45" s="1"/>
  <c r="AU60" i="45"/>
  <c r="Z60" i="45"/>
  <c r="AZ60" i="45" s="1"/>
  <c r="S60" i="45"/>
  <c r="Y60" i="45"/>
  <c r="P60" i="45"/>
  <c r="R60" i="45"/>
  <c r="W60" i="45"/>
  <c r="AE60" i="45" a="1"/>
  <c r="AE60" i="45" s="1"/>
  <c r="V60" i="45"/>
  <c r="AY60" i="45" s="1"/>
  <c r="AA60" i="45"/>
  <c r="U60" i="45"/>
  <c r="Y98" i="45"/>
  <c r="AS98" i="45"/>
  <c r="AF98" i="45" s="1"/>
  <c r="Z98" i="45"/>
  <c r="AZ98" i="45" s="1"/>
  <c r="U98" i="45"/>
  <c r="P98" i="45"/>
  <c r="R98" i="45"/>
  <c r="W98" i="45"/>
  <c r="AB98" i="45"/>
  <c r="V98" i="45"/>
  <c r="AY98" i="45" s="1"/>
  <c r="S98" i="45"/>
  <c r="AA98" i="45"/>
  <c r="Q98" i="45"/>
  <c r="BA98" i="45" s="1"/>
  <c r="Y97" i="45"/>
  <c r="V97" i="45"/>
  <c r="AY97" i="45" s="1"/>
  <c r="AB97" i="45"/>
  <c r="S97" i="45"/>
  <c r="U97" i="45"/>
  <c r="Z97" i="45"/>
  <c r="AZ97" i="45" s="1"/>
  <c r="P97" i="45"/>
  <c r="AE97" i="45" a="1"/>
  <c r="AE97" i="45" s="1"/>
  <c r="R97" i="45"/>
  <c r="AA97" i="45"/>
  <c r="W97" i="45"/>
  <c r="Q97" i="45"/>
  <c r="BA97" i="45" s="1"/>
  <c r="BB97" i="45" s="1"/>
  <c r="Q101" i="45"/>
  <c r="BA101" i="45" s="1"/>
  <c r="V101" i="45"/>
  <c r="AY101" i="45" s="1"/>
  <c r="U101" i="45"/>
  <c r="S101" i="45"/>
  <c r="R101" i="45"/>
  <c r="Z101" i="45"/>
  <c r="AZ101" i="45" s="1"/>
  <c r="P101" i="45"/>
  <c r="W101" i="45"/>
  <c r="AB101" i="45"/>
  <c r="AA101" i="45"/>
  <c r="AS101" i="45"/>
  <c r="AF101" i="45" s="1"/>
  <c r="Y101" i="45"/>
  <c r="Z66" i="45"/>
  <c r="AZ66" i="45" s="1"/>
  <c r="R66" i="45"/>
  <c r="P66" i="45"/>
  <c r="AS66" i="45"/>
  <c r="AF66" i="45" s="1"/>
  <c r="Q66" i="45"/>
  <c r="BA66" i="45" s="1"/>
  <c r="AA66" i="45"/>
  <c r="Y66" i="45"/>
  <c r="S66" i="45"/>
  <c r="W66" i="45"/>
  <c r="AB66" i="45"/>
  <c r="U66" i="45"/>
  <c r="V66" i="45"/>
  <c r="AY66" i="45" s="1"/>
  <c r="V16" i="45"/>
  <c r="AY16" i="45" s="1"/>
  <c r="M16" i="45"/>
  <c r="S16" i="45"/>
  <c r="P16" i="45"/>
  <c r="R16" i="45"/>
  <c r="N16" i="45"/>
  <c r="Q16" i="45"/>
  <c r="BA16" i="45" s="1"/>
  <c r="BB16" i="45" s="1"/>
  <c r="L16" i="45"/>
  <c r="N96" i="45"/>
  <c r="A99" i="45"/>
  <c r="N100" i="46"/>
  <c r="M100" i="46"/>
  <c r="L100" i="46"/>
  <c r="M36" i="46"/>
  <c r="N36" i="46"/>
  <c r="L36" i="46"/>
  <c r="N122" i="46"/>
  <c r="L122" i="46"/>
  <c r="M122" i="46"/>
  <c r="M35" i="46"/>
  <c r="N35" i="46"/>
  <c r="L35" i="46"/>
  <c r="M129" i="46"/>
  <c r="N129" i="46"/>
  <c r="L129" i="46"/>
  <c r="M42" i="46"/>
  <c r="AG42" i="46" s="1"/>
  <c r="L42" i="46"/>
  <c r="N42" i="46"/>
  <c r="G115" i="46"/>
  <c r="M105" i="46"/>
  <c r="L105" i="46"/>
  <c r="N105" i="46"/>
  <c r="N97" i="46"/>
  <c r="L97" i="46"/>
  <c r="M97" i="46"/>
  <c r="M65" i="46"/>
  <c r="AG65" i="46" s="1"/>
  <c r="N65" i="46"/>
  <c r="L65" i="46"/>
  <c r="M49" i="46"/>
  <c r="AG49" i="46" s="1"/>
  <c r="N49" i="46"/>
  <c r="L49" i="46"/>
  <c r="N41" i="46"/>
  <c r="M41" i="46"/>
  <c r="L41" i="46"/>
  <c r="N25" i="46"/>
  <c r="L25" i="46"/>
  <c r="M25" i="46"/>
  <c r="N17" i="46"/>
  <c r="M17" i="46"/>
  <c r="AG17" i="46" s="1"/>
  <c r="L17" i="46"/>
  <c r="G121" i="46"/>
  <c r="P70" i="46"/>
  <c r="R70" i="46"/>
  <c r="Q70" i="46"/>
  <c r="BA70" i="46" s="1"/>
  <c r="BB70" i="46" s="1"/>
  <c r="M70" i="46"/>
  <c r="L70" i="46"/>
  <c r="V70" i="46"/>
  <c r="AY70" i="46" s="1"/>
  <c r="N70" i="46"/>
  <c r="N6" i="46"/>
  <c r="L6" i="46"/>
  <c r="M6" i="46"/>
  <c r="G81" i="46"/>
  <c r="M21" i="46"/>
  <c r="N21" i="46"/>
  <c r="V21" i="46"/>
  <c r="AY21" i="46" s="1"/>
  <c r="L21" i="46"/>
  <c r="AU47" i="46"/>
  <c r="AB47" i="46"/>
  <c r="G61" i="46"/>
  <c r="AE61" i="46" s="1" a="1"/>
  <c r="AE61" i="46" s="1"/>
  <c r="AD61" i="46" s="1"/>
  <c r="G17" i="46"/>
  <c r="G7" i="46"/>
  <c r="G10" i="46"/>
  <c r="G72" i="46"/>
  <c r="G98" i="46"/>
  <c r="AE99" i="46" a="1"/>
  <c r="AE99" i="46" s="1"/>
  <c r="G122" i="46"/>
  <c r="AE122" i="46" s="1" a="1"/>
  <c r="AE122" i="46" s="1"/>
  <c r="AD122" i="46" s="1"/>
  <c r="R47" i="46"/>
  <c r="G13" i="46"/>
  <c r="P47" i="46"/>
  <c r="G29" i="46"/>
  <c r="G51" i="46"/>
  <c r="G110" i="46"/>
  <c r="G124" i="46"/>
  <c r="D115" i="46"/>
  <c r="AW115" i="46" s="1"/>
  <c r="Z47" i="46"/>
  <c r="AZ47" i="46" s="1"/>
  <c r="G119" i="46"/>
  <c r="G36" i="46"/>
  <c r="G6" i="46"/>
  <c r="G91" i="46"/>
  <c r="G118" i="46"/>
  <c r="G105" i="46"/>
  <c r="G20" i="46"/>
  <c r="V47" i="46"/>
  <c r="AY47" i="46" s="1"/>
  <c r="BB47" i="46" s="1"/>
  <c r="AA47" i="46"/>
  <c r="G56" i="46"/>
  <c r="G59" i="46"/>
  <c r="G123" i="46"/>
  <c r="Y47" i="46"/>
  <c r="S47" i="46"/>
  <c r="G3" i="46"/>
  <c r="G22" i="46"/>
  <c r="G88" i="46"/>
  <c r="Q47" i="46"/>
  <c r="BA47" i="46" s="1"/>
  <c r="G34" i="46"/>
  <c r="D118" i="46"/>
  <c r="AW118" i="46" s="1"/>
  <c r="G2" i="46"/>
  <c r="S70" i="46"/>
  <c r="G120" i="46"/>
  <c r="Q120" i="46" s="1"/>
  <c r="BA120" i="46" s="1"/>
  <c r="BB120" i="46" s="1"/>
  <c r="V17" i="47"/>
  <c r="AY17" i="47" s="1"/>
  <c r="U17" i="47"/>
  <c r="AA17" i="47"/>
  <c r="AE17" i="47" a="1"/>
  <c r="AE17" i="47" s="1"/>
  <c r="AB17" i="47"/>
  <c r="Q17" i="47"/>
  <c r="BA17" i="47" s="1"/>
  <c r="BB17" i="47" s="1"/>
  <c r="Z17" i="47"/>
  <c r="AZ17" i="47" s="1"/>
  <c r="S17" i="47"/>
  <c r="Y17" i="47"/>
  <c r="R17" i="47"/>
  <c r="W17" i="47"/>
  <c r="P17" i="47"/>
  <c r="AU17" i="47"/>
  <c r="W55" i="47"/>
  <c r="L55" i="47"/>
  <c r="M55" i="47"/>
  <c r="AG55" i="47" s="1"/>
  <c r="AA55" i="47"/>
  <c r="Y55" i="47"/>
  <c r="U55" i="47"/>
  <c r="V55" i="47"/>
  <c r="AY55" i="47" s="1"/>
  <c r="Z55" i="47"/>
  <c r="AZ55" i="47" s="1"/>
  <c r="N55" i="47"/>
  <c r="AB55" i="47"/>
  <c r="A84" i="47"/>
  <c r="D84" i="47"/>
  <c r="AB69" i="47"/>
  <c r="P69" i="47"/>
  <c r="U69" i="47"/>
  <c r="W8" i="47"/>
  <c r="P8" i="47"/>
  <c r="Q8" i="47"/>
  <c r="BA8" i="47" s="1"/>
  <c r="AU33" i="47"/>
  <c r="S33" i="47"/>
  <c r="Q33" i="47"/>
  <c r="BA33" i="47" s="1"/>
  <c r="BB33" i="47" s="1"/>
  <c r="AB33" i="47"/>
  <c r="Y33" i="47"/>
  <c r="R33" i="47"/>
  <c r="Z33" i="47"/>
  <c r="AZ33" i="47" s="1"/>
  <c r="AE33" i="47" a="1"/>
  <c r="AE33" i="47" s="1"/>
  <c r="V33" i="47"/>
  <c r="AY33" i="47" s="1"/>
  <c r="W33" i="47"/>
  <c r="P33" i="47"/>
  <c r="AA33" i="47"/>
  <c r="U33" i="47"/>
  <c r="U49" i="47"/>
  <c r="AE49" i="47" a="1"/>
  <c r="AE49" i="47" s="1"/>
  <c r="P49" i="47"/>
  <c r="AA49" i="47"/>
  <c r="Y49" i="47"/>
  <c r="AB49" i="47"/>
  <c r="AU49" i="47"/>
  <c r="R49" i="47"/>
  <c r="S49" i="47"/>
  <c r="Z49" i="47"/>
  <c r="AZ49" i="47" s="1"/>
  <c r="V49" i="47"/>
  <c r="AY49" i="47" s="1"/>
  <c r="W49" i="47"/>
  <c r="Q49" i="47"/>
  <c r="BA49" i="47" s="1"/>
  <c r="BB49" i="47" s="1"/>
  <c r="W128" i="47"/>
  <c r="R128" i="47"/>
  <c r="Z128" i="47"/>
  <c r="AZ128" i="47" s="1"/>
  <c r="Q128" i="47"/>
  <c r="BA128" i="47" s="1"/>
  <c r="AE128" i="47" a="1"/>
  <c r="AE128" i="47" s="1"/>
  <c r="S128" i="47"/>
  <c r="AB128" i="47"/>
  <c r="Y128" i="47"/>
  <c r="U128" i="47"/>
  <c r="P128" i="47"/>
  <c r="AA128" i="47"/>
  <c r="V128" i="47"/>
  <c r="AY128" i="47" s="1"/>
  <c r="AU12" i="47"/>
  <c r="AA12" i="47"/>
  <c r="AE12" i="47" a="1"/>
  <c r="AE12" i="47" s="1"/>
  <c r="S12" i="47"/>
  <c r="V12" i="47"/>
  <c r="AY12" i="47" s="1"/>
  <c r="W12" i="47"/>
  <c r="P12" i="47"/>
  <c r="U12" i="47"/>
  <c r="Z12" i="47"/>
  <c r="AZ12" i="47" s="1"/>
  <c r="AB12" i="47"/>
  <c r="Y12" i="47"/>
  <c r="Q12" i="47"/>
  <c r="BA12" i="47" s="1"/>
  <c r="BB12" i="47" s="1"/>
  <c r="R12" i="47"/>
  <c r="P18" i="47"/>
  <c r="R18" i="47"/>
  <c r="P41" i="47"/>
  <c r="AB41" i="47"/>
  <c r="V41" i="47"/>
  <c r="AY41" i="47" s="1"/>
  <c r="Q41" i="47"/>
  <c r="BA41" i="47" s="1"/>
  <c r="Y41" i="47"/>
  <c r="Z41" i="47"/>
  <c r="AZ41" i="47" s="1"/>
  <c r="W41" i="47"/>
  <c r="AU41" i="47"/>
  <c r="R41" i="47"/>
  <c r="Z100" i="47"/>
  <c r="AZ100" i="47" s="1"/>
  <c r="Y100" i="47"/>
  <c r="R100" i="47"/>
  <c r="AB100" i="47"/>
  <c r="V100" i="47"/>
  <c r="AY100" i="47" s="1"/>
  <c r="W100" i="47"/>
  <c r="AA100" i="47"/>
  <c r="P100" i="47"/>
  <c r="V68" i="47"/>
  <c r="AY68" i="47" s="1"/>
  <c r="N68" i="47"/>
  <c r="L68" i="47"/>
  <c r="AB68" i="47"/>
  <c r="Y68" i="47"/>
  <c r="M68" i="47"/>
  <c r="L61" i="47"/>
  <c r="N61" i="47"/>
  <c r="M61" i="47"/>
  <c r="M47" i="47"/>
  <c r="N47" i="47"/>
  <c r="L47" i="47"/>
  <c r="R26" i="47"/>
  <c r="U63" i="47"/>
  <c r="AA67" i="47"/>
  <c r="R67" i="47"/>
  <c r="L98" i="47"/>
  <c r="M98" i="47"/>
  <c r="L118" i="47"/>
  <c r="M118" i="47"/>
  <c r="AU28" i="47"/>
  <c r="N10" i="47"/>
  <c r="AA13" i="47"/>
  <c r="Y13" i="47"/>
  <c r="M26" i="47"/>
  <c r="Q18" i="47"/>
  <c r="BA18" i="47" s="1"/>
  <c r="R126" i="47"/>
  <c r="Y127" i="47"/>
  <c r="P111" i="47"/>
  <c r="V83" i="47"/>
  <c r="AY83" i="47" s="1"/>
  <c r="P127" i="47"/>
  <c r="V93" i="47"/>
  <c r="AY93" i="47" s="1"/>
  <c r="S125" i="47"/>
  <c r="AA63" i="47"/>
  <c r="AH40" i="47"/>
  <c r="AU6" i="47"/>
  <c r="AV93" i="47" s="1"/>
  <c r="V6" i="47"/>
  <c r="AY6" i="47" s="1"/>
  <c r="N32" i="47"/>
  <c r="L32" i="47"/>
  <c r="M32" i="47"/>
  <c r="Q43" i="47"/>
  <c r="BA43" i="47" s="1"/>
  <c r="BB43" i="47" s="1"/>
  <c r="AA43" i="47"/>
  <c r="R43" i="47"/>
  <c r="Z43" i="47"/>
  <c r="AZ43" i="47" s="1"/>
  <c r="AE43" i="47" a="1"/>
  <c r="AE43" i="47" s="1"/>
  <c r="P43" i="47"/>
  <c r="AU43" i="47"/>
  <c r="AV117" i="47" s="1"/>
  <c r="AB43" i="47"/>
  <c r="D45" i="47"/>
  <c r="AH45" i="47" s="1"/>
  <c r="A45" i="47"/>
  <c r="Q52" i="47"/>
  <c r="BA52" i="47" s="1"/>
  <c r="AA52" i="47"/>
  <c r="Y52" i="47"/>
  <c r="U52" i="47"/>
  <c r="V52" i="47"/>
  <c r="AY52" i="47" s="1"/>
  <c r="R52" i="47"/>
  <c r="AB52" i="47"/>
  <c r="P52" i="47"/>
  <c r="S52" i="47"/>
  <c r="Z75" i="47"/>
  <c r="AZ75" i="47" s="1"/>
  <c r="P75" i="47"/>
  <c r="Y75" i="47"/>
  <c r="U75" i="47"/>
  <c r="W75" i="47"/>
  <c r="AA75" i="47"/>
  <c r="R75" i="47"/>
  <c r="S79" i="47"/>
  <c r="Z79" i="47"/>
  <c r="AZ79" i="47" s="1"/>
  <c r="V79" i="47"/>
  <c r="AY79" i="47" s="1"/>
  <c r="P79" i="47"/>
  <c r="AA79" i="47"/>
  <c r="R79" i="47"/>
  <c r="U79" i="47"/>
  <c r="L124" i="47"/>
  <c r="M124" i="47"/>
  <c r="V124" i="47"/>
  <c r="AY124" i="47" s="1"/>
  <c r="N104" i="47"/>
  <c r="M104" i="47"/>
  <c r="L104" i="47"/>
  <c r="N89" i="47"/>
  <c r="M89" i="47"/>
  <c r="L89" i="47"/>
  <c r="U38" i="47"/>
  <c r="W38" i="47"/>
  <c r="AB38" i="47"/>
  <c r="L38" i="47"/>
  <c r="V38" i="47"/>
  <c r="AY38" i="47" s="1"/>
  <c r="Z38" i="47"/>
  <c r="AZ38" i="47" s="1"/>
  <c r="AA39" i="47"/>
  <c r="U39" i="47"/>
  <c r="S39" i="47"/>
  <c r="AB39" i="47"/>
  <c r="R39" i="47"/>
  <c r="Z39" i="47"/>
  <c r="AZ39" i="47" s="1"/>
  <c r="V39" i="47"/>
  <c r="AY39" i="47" s="1"/>
  <c r="F23" i="47"/>
  <c r="G23" i="47" s="1"/>
  <c r="AH23" i="47"/>
  <c r="AH7" i="47"/>
  <c r="F7" i="47"/>
  <c r="G7" i="47" s="1"/>
  <c r="AB107" i="47"/>
  <c r="U107" i="47"/>
  <c r="Y107" i="47"/>
  <c r="AA107" i="47"/>
  <c r="AE107" i="47" a="1"/>
  <c r="AE107" i="47" s="1"/>
  <c r="N76" i="47"/>
  <c r="L76" i="47"/>
  <c r="M76" i="47"/>
  <c r="N90" i="47"/>
  <c r="M90" i="47"/>
  <c r="AU40" i="47"/>
  <c r="R40" i="47"/>
  <c r="Z40" i="47"/>
  <c r="AZ40" i="47" s="1"/>
  <c r="P40" i="47"/>
  <c r="Y40" i="47"/>
  <c r="W40" i="47"/>
  <c r="Q40" i="47"/>
  <c r="BA40" i="47" s="1"/>
  <c r="AB40" i="47"/>
  <c r="S40" i="47"/>
  <c r="Y118" i="47"/>
  <c r="U118" i="47"/>
  <c r="P28" i="47"/>
  <c r="L10" i="47"/>
  <c r="S13" i="47"/>
  <c r="N26" i="47"/>
  <c r="U18" i="47"/>
  <c r="P126" i="47"/>
  <c r="V76" i="47"/>
  <c r="AY76" i="47" s="1"/>
  <c r="AA127" i="47"/>
  <c r="P20" i="47"/>
  <c r="S20" i="47"/>
  <c r="R47" i="47"/>
  <c r="S47" i="47"/>
  <c r="U111" i="47"/>
  <c r="P26" i="47"/>
  <c r="P61" i="47"/>
  <c r="S76" i="47"/>
  <c r="Y83" i="47"/>
  <c r="W83" i="47"/>
  <c r="Q99" i="47"/>
  <c r="BA99" i="47" s="1"/>
  <c r="AS99" i="47"/>
  <c r="AF99" i="47" s="1"/>
  <c r="Z127" i="47"/>
  <c r="AZ127" i="47" s="1"/>
  <c r="D121" i="47"/>
  <c r="Q93" i="47"/>
  <c r="BA93" i="47" s="1"/>
  <c r="W93" i="47"/>
  <c r="A76" i="47"/>
  <c r="S11" i="47"/>
  <c r="L11" i="47"/>
  <c r="V11" i="47"/>
  <c r="AY11" i="47" s="1"/>
  <c r="M11" i="47"/>
  <c r="P11" i="47"/>
  <c r="R11" i="47"/>
  <c r="M52" i="47"/>
  <c r="AG52" i="47" s="1"/>
  <c r="L52" i="47"/>
  <c r="N52" i="47"/>
  <c r="AA73" i="47"/>
  <c r="V73" i="47"/>
  <c r="AY73" i="47" s="1"/>
  <c r="U73" i="47"/>
  <c r="Y73" i="47"/>
  <c r="W73" i="47"/>
  <c r="Z73" i="47"/>
  <c r="AZ73" i="47" s="1"/>
  <c r="N73" i="47"/>
  <c r="F77" i="47"/>
  <c r="G77" i="47" s="1"/>
  <c r="N2" i="47"/>
  <c r="Y2" i="47"/>
  <c r="M2" i="47"/>
  <c r="AG2" i="47" s="1"/>
  <c r="V2" i="47"/>
  <c r="AY2" i="47" s="1"/>
  <c r="BB2" i="47" s="1"/>
  <c r="U2" i="47"/>
  <c r="L2" i="47"/>
  <c r="V81" i="47"/>
  <c r="AY81" i="47" s="1"/>
  <c r="Q81" i="47"/>
  <c r="BA81" i="47" s="1"/>
  <c r="R81" i="47"/>
  <c r="S65" i="47"/>
  <c r="V65" i="47"/>
  <c r="AY65" i="47" s="1"/>
  <c r="Q65" i="47"/>
  <c r="BA65" i="47" s="1"/>
  <c r="BB65" i="47" s="1"/>
  <c r="L45" i="47"/>
  <c r="M45" i="47"/>
  <c r="N45" i="47"/>
  <c r="F106" i="47"/>
  <c r="G106" i="47" s="1"/>
  <c r="Q98" i="47"/>
  <c r="BA98" i="47" s="1"/>
  <c r="R98" i="47"/>
  <c r="AB98" i="47"/>
  <c r="P98" i="47"/>
  <c r="AA98" i="47"/>
  <c r="AS98" i="47"/>
  <c r="AF98" i="47" s="1"/>
  <c r="U98" i="47"/>
  <c r="W98" i="47"/>
  <c r="S98" i="47"/>
  <c r="Q56" i="47"/>
  <c r="BA56" i="47" s="1"/>
  <c r="Y56" i="47"/>
  <c r="U56" i="47"/>
  <c r="V56" i="47"/>
  <c r="AY56" i="47" s="1"/>
  <c r="R56" i="47"/>
  <c r="AB56" i="47"/>
  <c r="AU56" i="47"/>
  <c r="P56" i="47"/>
  <c r="Z56" i="47"/>
  <c r="AZ56" i="47" s="1"/>
  <c r="AA56" i="47"/>
  <c r="AB20" i="47"/>
  <c r="AA41" i="47"/>
  <c r="P118" i="47"/>
  <c r="W118" i="47"/>
  <c r="V84" i="47"/>
  <c r="AY84" i="47" s="1"/>
  <c r="Q28" i="47"/>
  <c r="BA28" i="47" s="1"/>
  <c r="BB28" i="47" s="1"/>
  <c r="M10" i="47"/>
  <c r="AE13" i="47" a="1"/>
  <c r="AE13" i="47" s="1"/>
  <c r="P13" i="47"/>
  <c r="AA18" i="47"/>
  <c r="AG8" i="47"/>
  <c r="L126" i="47"/>
  <c r="S127" i="47"/>
  <c r="V107" i="47"/>
  <c r="AY107" i="47" s="1"/>
  <c r="Q20" i="47"/>
  <c r="BA20" i="47" s="1"/>
  <c r="Y20" i="47"/>
  <c r="S10" i="47"/>
  <c r="V47" i="47"/>
  <c r="AY47" i="47" s="1"/>
  <c r="D77" i="47"/>
  <c r="D83" i="47"/>
  <c r="V111" i="47"/>
  <c r="AY111" i="47" s="1"/>
  <c r="S26" i="47"/>
  <c r="Q26" i="47"/>
  <c r="BA26" i="47" s="1"/>
  <c r="BB26" i="47" s="1"/>
  <c r="S61" i="47"/>
  <c r="V61" i="47"/>
  <c r="AY61" i="47" s="1"/>
  <c r="AA83" i="47"/>
  <c r="R99" i="47"/>
  <c r="P99" i="47"/>
  <c r="AB127" i="47"/>
  <c r="V90" i="47"/>
  <c r="AY90" i="47" s="1"/>
  <c r="AB93" i="47"/>
  <c r="AA93" i="47"/>
  <c r="L125" i="47"/>
  <c r="W107" i="47"/>
  <c r="Q100" i="47"/>
  <c r="BA100" i="47" s="1"/>
  <c r="D56" i="47"/>
  <c r="A56" i="47"/>
  <c r="U71" i="47"/>
  <c r="S71" i="47"/>
  <c r="AB71" i="47"/>
  <c r="W71" i="47"/>
  <c r="Q71" i="47"/>
  <c r="BA71" i="47" s="1"/>
  <c r="P71" i="47"/>
  <c r="Z71" i="47"/>
  <c r="AZ71" i="47" s="1"/>
  <c r="R71" i="47"/>
  <c r="V71" i="47"/>
  <c r="AY71" i="47" s="1"/>
  <c r="AS115" i="47"/>
  <c r="AF115" i="47" s="1"/>
  <c r="Y115" i="47"/>
  <c r="P115" i="47"/>
  <c r="S115" i="47"/>
  <c r="F113" i="47"/>
  <c r="G113" i="47" s="1"/>
  <c r="AS105" i="47"/>
  <c r="AF105" i="47" s="1"/>
  <c r="Z105" i="47"/>
  <c r="AZ105" i="47" s="1"/>
  <c r="F89" i="47"/>
  <c r="G89" i="47" s="1"/>
  <c r="U89" i="47" s="1"/>
  <c r="AH52" i="47"/>
  <c r="S18" i="47"/>
  <c r="Q47" i="47"/>
  <c r="BA47" i="47" s="1"/>
  <c r="BB47" i="47" s="1"/>
  <c r="Q61" i="47"/>
  <c r="BA61" i="47" s="1"/>
  <c r="L105" i="47"/>
  <c r="M105" i="47"/>
  <c r="AA118" i="47"/>
  <c r="V118" i="47"/>
  <c r="AY118" i="47" s="1"/>
  <c r="Y28" i="47"/>
  <c r="R28" i="47"/>
  <c r="W13" i="47"/>
  <c r="Q67" i="47"/>
  <c r="BA67" i="47" s="1"/>
  <c r="V18" i="47"/>
  <c r="AY18" i="47" s="1"/>
  <c r="BB18" i="47" s="1"/>
  <c r="W68" i="47"/>
  <c r="M126" i="47"/>
  <c r="W42" i="47"/>
  <c r="U127" i="47"/>
  <c r="P107" i="47"/>
  <c r="AA20" i="47"/>
  <c r="U20" i="47"/>
  <c r="Z111" i="47"/>
  <c r="AZ111" i="47" s="1"/>
  <c r="V26" i="47"/>
  <c r="AY26" i="47" s="1"/>
  <c r="Q76" i="47"/>
  <c r="BA76" i="47" s="1"/>
  <c r="AA42" i="47"/>
  <c r="P90" i="47"/>
  <c r="Y93" i="47"/>
  <c r="N125" i="47"/>
  <c r="L90" i="47"/>
  <c r="Z107" i="47"/>
  <c r="AZ107" i="47" s="1"/>
  <c r="S100" i="47"/>
  <c r="U68" i="47"/>
  <c r="Z68" i="47"/>
  <c r="AZ68" i="47" s="1"/>
  <c r="S56" i="47"/>
  <c r="AB97" i="47"/>
  <c r="S97" i="47"/>
  <c r="R97" i="47"/>
  <c r="W97" i="47"/>
  <c r="Z97" i="47"/>
  <c r="AZ97" i="47" s="1"/>
  <c r="AA97" i="47"/>
  <c r="P97" i="47"/>
  <c r="V97" i="47"/>
  <c r="AY97" i="47" s="1"/>
  <c r="N115" i="47"/>
  <c r="L115" i="47"/>
  <c r="M115" i="47"/>
  <c r="M121" i="47"/>
  <c r="L121" i="47"/>
  <c r="N121" i="47"/>
  <c r="M94" i="47"/>
  <c r="L94" i="47"/>
  <c r="N94" i="47"/>
  <c r="N21" i="47"/>
  <c r="L21" i="47"/>
  <c r="M14" i="47"/>
  <c r="L14" i="47"/>
  <c r="N14" i="47"/>
  <c r="AB88" i="47"/>
  <c r="AA88" i="47"/>
  <c r="W88" i="47"/>
  <c r="Q88" i="47"/>
  <c r="BA88" i="47" s="1"/>
  <c r="Z88" i="47"/>
  <c r="AZ88" i="47" s="1"/>
  <c r="Y88" i="47"/>
  <c r="AS88" i="47"/>
  <c r="AF88" i="47" s="1"/>
  <c r="P88" i="47"/>
  <c r="R88" i="47"/>
  <c r="AH51" i="47"/>
  <c r="AH44" i="47"/>
  <c r="L84" i="47"/>
  <c r="N84" i="47"/>
  <c r="R63" i="47"/>
  <c r="Z63" i="47"/>
  <c r="AZ63" i="47" s="1"/>
  <c r="P63" i="47"/>
  <c r="AE63" i="47" a="1"/>
  <c r="AE63" i="47" s="1"/>
  <c r="V63" i="47"/>
  <c r="AY63" i="47" s="1"/>
  <c r="AB63" i="47"/>
  <c r="AH24" i="47"/>
  <c r="F24" i="47"/>
  <c r="G24" i="47" s="1"/>
  <c r="D24" i="47"/>
  <c r="Z20" i="47"/>
  <c r="AZ20" i="47" s="1"/>
  <c r="Z118" i="47"/>
  <c r="AZ118" i="47" s="1"/>
  <c r="S118" i="47"/>
  <c r="R84" i="47"/>
  <c r="Z28" i="47"/>
  <c r="AZ28" i="47" s="1"/>
  <c r="AA28" i="47"/>
  <c r="AH8" i="47"/>
  <c r="R13" i="47"/>
  <c r="Y18" i="47"/>
  <c r="W18" i="47"/>
  <c r="R125" i="47"/>
  <c r="AA68" i="47"/>
  <c r="V126" i="47"/>
  <c r="AY126" i="47" s="1"/>
  <c r="R42" i="47"/>
  <c r="R127" i="47"/>
  <c r="Q107" i="47"/>
  <c r="BA107" i="47" s="1"/>
  <c r="BB107" i="47" s="1"/>
  <c r="V20" i="47"/>
  <c r="AY20" i="47" s="1"/>
  <c r="U32" i="47"/>
  <c r="R111" i="47"/>
  <c r="AA111" i="47"/>
  <c r="P76" i="47"/>
  <c r="Y99" i="47"/>
  <c r="V99" i="47"/>
  <c r="AY99" i="47" s="1"/>
  <c r="BB99" i="47" s="1"/>
  <c r="AE127" i="47" a="1"/>
  <c r="AE127" i="47" s="1"/>
  <c r="R90" i="47"/>
  <c r="AE93" i="47" a="1"/>
  <c r="AE93" i="47" s="1"/>
  <c r="Z93" i="47"/>
  <c r="AZ93" i="47" s="1"/>
  <c r="P125" i="47"/>
  <c r="AS100" i="47"/>
  <c r="AF100" i="47" s="1"/>
  <c r="W56" i="47"/>
  <c r="S41" i="47"/>
  <c r="M84" i="47"/>
  <c r="Z66" i="47"/>
  <c r="AZ66" i="47" s="1"/>
  <c r="P66" i="47"/>
  <c r="W66" i="47"/>
  <c r="U66" i="47"/>
  <c r="V66" i="47"/>
  <c r="AY66" i="47" s="1"/>
  <c r="AS66" i="47"/>
  <c r="AF66" i="47" s="1"/>
  <c r="S66" i="47"/>
  <c r="Q66" i="47"/>
  <c r="BA66" i="47" s="1"/>
  <c r="N35" i="47"/>
  <c r="AB35" i="47"/>
  <c r="AA35" i="47"/>
  <c r="Z35" i="47"/>
  <c r="AZ35" i="47" s="1"/>
  <c r="BB35" i="47" s="1"/>
  <c r="M35" i="47"/>
  <c r="AG35" i="47" s="1"/>
  <c r="Y35" i="47"/>
  <c r="W35" i="47"/>
  <c r="L35" i="47"/>
  <c r="M28" i="47"/>
  <c r="L28" i="47"/>
  <c r="U58" i="47"/>
  <c r="AB58" i="47"/>
  <c r="R58" i="47"/>
  <c r="S58" i="47"/>
  <c r="Z58" i="47"/>
  <c r="AZ58" i="47" s="1"/>
  <c r="AA58" i="47"/>
  <c r="P58" i="47"/>
  <c r="W58" i="47"/>
  <c r="V58" i="47"/>
  <c r="AY58" i="47" s="1"/>
  <c r="S70" i="47"/>
  <c r="V70" i="47"/>
  <c r="AY70" i="47" s="1"/>
  <c r="AE42" i="47" a="1"/>
  <c r="AE42" i="47" s="1"/>
  <c r="U93" i="47"/>
  <c r="S63" i="47"/>
  <c r="L100" i="47"/>
  <c r="N100" i="47"/>
  <c r="L83" i="47"/>
  <c r="N83" i="47"/>
  <c r="M83" i="47"/>
  <c r="F16" i="47"/>
  <c r="G16" i="47" s="1"/>
  <c r="U84" i="47"/>
  <c r="AU20" i="47"/>
  <c r="R118" i="47"/>
  <c r="S84" i="47"/>
  <c r="AB28" i="47"/>
  <c r="AU13" i="47"/>
  <c r="AB18" i="47"/>
  <c r="AU18" i="47"/>
  <c r="N126" i="47"/>
  <c r="V127" i="47"/>
  <c r="AY127" i="47" s="1"/>
  <c r="R107" i="47"/>
  <c r="P47" i="47"/>
  <c r="AE111" i="47" a="1"/>
  <c r="AE111" i="47" s="1"/>
  <c r="S99" i="47"/>
  <c r="P93" i="47"/>
  <c r="N118" i="47"/>
  <c r="Q125" i="47"/>
  <c r="BA125" i="47" s="1"/>
  <c r="BB125" i="47" s="1"/>
  <c r="U100" i="47"/>
  <c r="V98" i="47"/>
  <c r="AY98" i="47" s="1"/>
  <c r="U41" i="47"/>
  <c r="L64" i="47"/>
  <c r="AS117" i="47"/>
  <c r="AF117" i="47" s="1"/>
  <c r="AA117" i="47"/>
  <c r="S117" i="47"/>
  <c r="Q117" i="47"/>
  <c r="BA117" i="47" s="1"/>
  <c r="AB117" i="47"/>
  <c r="Z117" i="47"/>
  <c r="AZ117" i="47" s="1"/>
  <c r="W117" i="47"/>
  <c r="V117" i="47"/>
  <c r="AY117" i="47" s="1"/>
  <c r="M77" i="47"/>
  <c r="N77" i="47"/>
  <c r="M69" i="47"/>
  <c r="N69" i="47"/>
  <c r="L69" i="47"/>
  <c r="M48" i="47"/>
  <c r="N48" i="47"/>
  <c r="M41" i="47"/>
  <c r="AG41" i="47" s="1"/>
  <c r="L41" i="47"/>
  <c r="N41" i="47"/>
  <c r="AA34" i="47"/>
  <c r="L34" i="47"/>
  <c r="Z34" i="47"/>
  <c r="AZ34" i="47" s="1"/>
  <c r="BB34" i="47" s="1"/>
  <c r="N34" i="47"/>
  <c r="AB34" i="47"/>
  <c r="V125" i="47"/>
  <c r="AY125" i="47" s="1"/>
  <c r="Z125" i="47"/>
  <c r="AZ125" i="47" s="1"/>
  <c r="F64" i="47"/>
  <c r="G64" i="47" s="1"/>
  <c r="AG64" i="47"/>
  <c r="P129" i="47"/>
  <c r="AA53" i="47"/>
  <c r="Y38" i="47"/>
  <c r="F4" i="47"/>
  <c r="G4" i="47" s="1"/>
  <c r="AA71" i="47"/>
  <c r="AU63" i="48"/>
  <c r="AA63" i="48"/>
  <c r="W63" i="48"/>
  <c r="Y63" i="48"/>
  <c r="U63" i="48"/>
  <c r="R63" i="48"/>
  <c r="AU11" i="48"/>
  <c r="AA11" i="48"/>
  <c r="Y11" i="48"/>
  <c r="R11" i="48"/>
  <c r="Q11" i="48"/>
  <c r="BA11" i="48" s="1"/>
  <c r="Z11" i="48"/>
  <c r="AZ11" i="48" s="1"/>
  <c r="P11" i="48"/>
  <c r="V11" i="48"/>
  <c r="AY11" i="48" s="1"/>
  <c r="AB11" i="48"/>
  <c r="U11" i="48"/>
  <c r="W11" i="48"/>
  <c r="L54" i="48"/>
  <c r="N54" i="48"/>
  <c r="L14" i="48"/>
  <c r="M14" i="48"/>
  <c r="AG14" i="48" s="1"/>
  <c r="N14" i="48"/>
  <c r="U69" i="48"/>
  <c r="AB69" i="48"/>
  <c r="P69" i="48"/>
  <c r="R69" i="48"/>
  <c r="AA69" i="48"/>
  <c r="W69" i="48"/>
  <c r="AE69" i="48" a="1"/>
  <c r="AE69" i="48" s="1"/>
  <c r="Y69" i="48"/>
  <c r="Q69" i="48"/>
  <c r="BA69" i="48" s="1"/>
  <c r="BB69" i="48" s="1"/>
  <c r="Z69" i="48"/>
  <c r="AZ69" i="48" s="1"/>
  <c r="M123" i="48"/>
  <c r="L123" i="48"/>
  <c r="Y123" i="48"/>
  <c r="V123" i="48"/>
  <c r="AY123" i="48" s="1"/>
  <c r="BB123" i="48" s="1"/>
  <c r="W123" i="48"/>
  <c r="AB123" i="48"/>
  <c r="AA123" i="48"/>
  <c r="U123" i="48"/>
  <c r="N76" i="48"/>
  <c r="M76" i="48"/>
  <c r="L76" i="48"/>
  <c r="L68" i="48"/>
  <c r="N68" i="48"/>
  <c r="M68" i="48"/>
  <c r="L45" i="48"/>
  <c r="N45" i="48"/>
  <c r="AB45" i="48"/>
  <c r="AA45" i="48"/>
  <c r="M45" i="48"/>
  <c r="Z45" i="48"/>
  <c r="AZ45" i="48" s="1"/>
  <c r="W45" i="48"/>
  <c r="Y45" i="48"/>
  <c r="U45" i="48"/>
  <c r="V45" i="48"/>
  <c r="AY45" i="48" s="1"/>
  <c r="L37" i="48"/>
  <c r="N37" i="48"/>
  <c r="M37" i="48"/>
  <c r="L29" i="48"/>
  <c r="AB29" i="48"/>
  <c r="N29" i="48"/>
  <c r="Z29" i="48"/>
  <c r="AZ29" i="48" s="1"/>
  <c r="M29" i="48"/>
  <c r="AG29" i="48" s="1"/>
  <c r="S81" i="48"/>
  <c r="Z81" i="48"/>
  <c r="AZ81" i="48" s="1"/>
  <c r="Q12" i="48"/>
  <c r="BA12" i="48" s="1"/>
  <c r="AU12" i="48"/>
  <c r="W12" i="48"/>
  <c r="U12" i="48"/>
  <c r="V12" i="48"/>
  <c r="AY12" i="48" s="1"/>
  <c r="S12" i="48"/>
  <c r="AB12" i="48"/>
  <c r="P12" i="48"/>
  <c r="S11" i="48"/>
  <c r="L77" i="48"/>
  <c r="N77" i="48"/>
  <c r="M77" i="48"/>
  <c r="M22" i="48"/>
  <c r="N22" i="48"/>
  <c r="M54" i="48"/>
  <c r="AE7" i="48" a="1"/>
  <c r="AE7" i="48" s="1"/>
  <c r="V7" i="48"/>
  <c r="AY7" i="48" s="1"/>
  <c r="Q7" i="48"/>
  <c r="BA7" i="48" s="1"/>
  <c r="BB7" i="48" s="1"/>
  <c r="Z7" i="48"/>
  <c r="AZ7" i="48" s="1"/>
  <c r="N90" i="48"/>
  <c r="L90" i="48"/>
  <c r="M90" i="48"/>
  <c r="L43" i="48"/>
  <c r="AB43" i="48"/>
  <c r="W43" i="48"/>
  <c r="AA43" i="48"/>
  <c r="M43" i="48"/>
  <c r="Y43" i="48"/>
  <c r="Z43" i="48"/>
  <c r="AZ43" i="48" s="1"/>
  <c r="N43" i="48"/>
  <c r="V43" i="48"/>
  <c r="AY43" i="48" s="1"/>
  <c r="U43" i="48"/>
  <c r="M6" i="48"/>
  <c r="L6" i="48"/>
  <c r="U31" i="48"/>
  <c r="P31" i="48"/>
  <c r="AU31" i="48"/>
  <c r="Y31" i="48"/>
  <c r="S31" i="48"/>
  <c r="AB31" i="48"/>
  <c r="R31" i="48"/>
  <c r="AA31" i="48"/>
  <c r="M105" i="48"/>
  <c r="R105" i="48"/>
  <c r="L105" i="48"/>
  <c r="Q105" i="48"/>
  <c r="BA105" i="48" s="1"/>
  <c r="BB105" i="48" s="1"/>
  <c r="P105" i="48"/>
  <c r="N105" i="48"/>
  <c r="V105" i="48"/>
  <c r="AY105" i="48" s="1"/>
  <c r="S69" i="48"/>
  <c r="Y38" i="48"/>
  <c r="S38" i="48"/>
  <c r="S116" i="48"/>
  <c r="AA122" i="48"/>
  <c r="M107" i="48"/>
  <c r="F102" i="48"/>
  <c r="G102" i="48" s="1"/>
  <c r="P102" i="48" s="1"/>
  <c r="M108" i="48"/>
  <c r="M100" i="48"/>
  <c r="N116" i="48"/>
  <c r="R88" i="48"/>
  <c r="N92" i="48"/>
  <c r="M75" i="48"/>
  <c r="AB64" i="48"/>
  <c r="L61" i="48"/>
  <c r="L53" i="48"/>
  <c r="P53" i="48"/>
  <c r="AB27" i="48"/>
  <c r="AB39" i="48"/>
  <c r="AU39" i="48"/>
  <c r="V3" i="48"/>
  <c r="AY3" i="48" s="1"/>
  <c r="V2" i="48"/>
  <c r="AY2" i="48" s="1"/>
  <c r="AA39" i="48"/>
  <c r="S100" i="48"/>
  <c r="W122" i="48"/>
  <c r="AH8" i="48"/>
  <c r="AH47" i="48"/>
  <c r="F54" i="48"/>
  <c r="G54" i="48" s="1"/>
  <c r="F78" i="48"/>
  <c r="G78" i="48" s="1"/>
  <c r="F93" i="48"/>
  <c r="G93" i="48" s="1"/>
  <c r="N97" i="48"/>
  <c r="F109" i="48"/>
  <c r="G109" i="48" s="1"/>
  <c r="AE109" i="48" s="1" a="1"/>
  <c r="AE109" i="48" s="1"/>
  <c r="AD109" i="48" s="1"/>
  <c r="AC109" i="48" s="1"/>
  <c r="P38" i="48"/>
  <c r="U38" i="48"/>
  <c r="U92" i="48"/>
  <c r="Q122" i="48"/>
  <c r="BA122" i="48" s="1"/>
  <c r="L118" i="48"/>
  <c r="N107" i="48"/>
  <c r="L124" i="48"/>
  <c r="V103" i="48"/>
  <c r="AY103" i="48" s="1"/>
  <c r="N100" i="48"/>
  <c r="V100" i="48"/>
  <c r="AY100" i="48" s="1"/>
  <c r="AA88" i="48"/>
  <c r="Y88" i="48"/>
  <c r="M116" i="48"/>
  <c r="AB88" i="48"/>
  <c r="U64" i="48"/>
  <c r="M61" i="48"/>
  <c r="AG61" i="48" s="1"/>
  <c r="R53" i="48"/>
  <c r="AH32" i="48"/>
  <c r="S39" i="48"/>
  <c r="L3" i="48"/>
  <c r="L27" i="48"/>
  <c r="Y122" i="48"/>
  <c r="AH39" i="48"/>
  <c r="F47" i="48"/>
  <c r="G47" i="48" s="1"/>
  <c r="AB47" i="48" s="1"/>
  <c r="L97" i="48"/>
  <c r="Z38" i="48"/>
  <c r="AZ38" i="48" s="1"/>
  <c r="V38" i="48"/>
  <c r="AY38" i="48" s="1"/>
  <c r="Y92" i="48"/>
  <c r="Z122" i="48"/>
  <c r="AZ122" i="48" s="1"/>
  <c r="N118" i="48"/>
  <c r="M124" i="48"/>
  <c r="R85" i="48"/>
  <c r="P85" i="48"/>
  <c r="Q85" i="48"/>
  <c r="BA85" i="48" s="1"/>
  <c r="BB85" i="48" s="1"/>
  <c r="M85" i="48"/>
  <c r="L69" i="48"/>
  <c r="M67" i="48"/>
  <c r="AU64" i="48"/>
  <c r="F55" i="48"/>
  <c r="G55" i="48" s="1"/>
  <c r="P55" i="48" s="1"/>
  <c r="N46" i="48"/>
  <c r="U39" i="48"/>
  <c r="F8" i="48"/>
  <c r="G8" i="48" s="1"/>
  <c r="N27" i="48"/>
  <c r="L24" i="48"/>
  <c r="U122" i="48"/>
  <c r="AH54" i="48"/>
  <c r="F117" i="48"/>
  <c r="G117" i="48" s="1"/>
  <c r="AE117" i="48" s="1" a="1"/>
  <c r="AE117" i="48" s="1"/>
  <c r="F121" i="48"/>
  <c r="G121" i="48" s="1"/>
  <c r="V121" i="48" s="1"/>
  <c r="AY121" i="48" s="1"/>
  <c r="Q30" i="48"/>
  <c r="BA30" i="48" s="1"/>
  <c r="Q38" i="48"/>
  <c r="BA38" i="48" s="1"/>
  <c r="BB38" i="48" s="1"/>
  <c r="AE38" i="48" a="1"/>
  <c r="AE38" i="48" s="1"/>
  <c r="V116" i="48"/>
  <c r="AY116" i="48" s="1"/>
  <c r="Q116" i="48"/>
  <c r="BA116" i="48" s="1"/>
  <c r="BB116" i="48" s="1"/>
  <c r="P122" i="48"/>
  <c r="M129" i="48"/>
  <c r="AS122" i="48"/>
  <c r="AF122" i="48" s="1"/>
  <c r="M69" i="48"/>
  <c r="Q64" i="48"/>
  <c r="BA64" i="48" s="1"/>
  <c r="N67" i="48"/>
  <c r="L46" i="48"/>
  <c r="Q39" i="48"/>
  <c r="BA39" i="48" s="1"/>
  <c r="BB39" i="48" s="1"/>
  <c r="U27" i="48"/>
  <c r="V39" i="48"/>
  <c r="AY39" i="48" s="1"/>
  <c r="Y27" i="48"/>
  <c r="N3" i="48"/>
  <c r="M103" i="48"/>
  <c r="L84" i="48"/>
  <c r="F16" i="48"/>
  <c r="G16" i="48" s="1"/>
  <c r="R16" i="48" s="1"/>
  <c r="F115" i="48"/>
  <c r="G115" i="48" s="1"/>
  <c r="F89" i="48"/>
  <c r="G89" i="48" s="1"/>
  <c r="R89" i="48" s="1"/>
  <c r="AA38" i="48"/>
  <c r="W38" i="48"/>
  <c r="N103" i="48"/>
  <c r="N129" i="48"/>
  <c r="W108" i="48"/>
  <c r="L122" i="48"/>
  <c r="V88" i="48"/>
  <c r="AY88" i="48" s="1"/>
  <c r="S85" i="48"/>
  <c r="N85" i="48"/>
  <c r="N69" i="48"/>
  <c r="S64" i="48"/>
  <c r="Q53" i="48"/>
  <c r="BA53" i="48" s="1"/>
  <c r="BB53" i="48" s="1"/>
  <c r="N53" i="48"/>
  <c r="V53" i="48"/>
  <c r="AY53" i="48" s="1"/>
  <c r="W27" i="48"/>
  <c r="AH16" i="48"/>
  <c r="AE39" i="48" a="1"/>
  <c r="AE39" i="48" s="1"/>
  <c r="AH9" i="48"/>
  <c r="M27" i="48"/>
  <c r="AG27" i="48" s="1"/>
  <c r="N84" i="48"/>
  <c r="Q88" i="48"/>
  <c r="BA88" i="48" s="1"/>
  <c r="BB88" i="48" s="1"/>
  <c r="F125" i="48"/>
  <c r="G125" i="48" s="1"/>
  <c r="V85" i="48"/>
  <c r="AY85" i="48" s="1"/>
  <c r="W95" i="48"/>
  <c r="AH55" i="48"/>
  <c r="F32" i="48"/>
  <c r="G32" i="48" s="1"/>
  <c r="AU32" i="48" s="1"/>
  <c r="F24" i="48"/>
  <c r="G24" i="48" s="1"/>
  <c r="U24" i="48" s="1"/>
  <c r="Q15" i="48"/>
  <c r="BA15" i="48" s="1"/>
  <c r="F9" i="48"/>
  <c r="G9" i="48" s="1"/>
  <c r="AE120" i="48" a="1"/>
  <c r="AE120" i="48" s="1"/>
  <c r="Y120" i="48"/>
  <c r="V120" i="48"/>
  <c r="AY120" i="48" s="1"/>
  <c r="U120" i="48"/>
  <c r="S120" i="48"/>
  <c r="Q120" i="48"/>
  <c r="BA120" i="48" s="1"/>
  <c r="BB120" i="48" s="1"/>
  <c r="R120" i="48"/>
  <c r="AA120" i="48"/>
  <c r="W120" i="48"/>
  <c r="Z120" i="48"/>
  <c r="AZ120" i="48" s="1"/>
  <c r="V20" i="48"/>
  <c r="AY20" i="48" s="1"/>
  <c r="U20" i="48"/>
  <c r="AB20" i="48"/>
  <c r="R20" i="48"/>
  <c r="Q20" i="48"/>
  <c r="BA20" i="48" s="1"/>
  <c r="BB20" i="48" s="1"/>
  <c r="S20" i="48"/>
  <c r="P20" i="48"/>
  <c r="AU20" i="48"/>
  <c r="Y20" i="48"/>
  <c r="AE20" i="48" a="1"/>
  <c r="AE20" i="48" s="1"/>
  <c r="W20" i="48"/>
  <c r="AS92" i="48"/>
  <c r="AF92" i="48" s="1"/>
  <c r="V92" i="48"/>
  <c r="AY92" i="48" s="1"/>
  <c r="Q92" i="48"/>
  <c r="BA92" i="48" s="1"/>
  <c r="W92" i="48"/>
  <c r="Z92" i="48"/>
  <c r="AZ92" i="48" s="1"/>
  <c r="S92" i="48"/>
  <c r="AA92" i="48"/>
  <c r="R92" i="48"/>
  <c r="Q37" i="48"/>
  <c r="BA37" i="48" s="1"/>
  <c r="Z37" i="48"/>
  <c r="AZ37" i="48" s="1"/>
  <c r="U37" i="48"/>
  <c r="P37" i="48"/>
  <c r="AB37" i="48"/>
  <c r="W37" i="48"/>
  <c r="AU37" i="48"/>
  <c r="AE37" i="48" a="1"/>
  <c r="AE37" i="48" s="1"/>
  <c r="AA37" i="48"/>
  <c r="Z20" i="48"/>
  <c r="AZ20" i="48" s="1"/>
  <c r="V37" i="48"/>
  <c r="AY37" i="48" s="1"/>
  <c r="M96" i="48"/>
  <c r="L96" i="48"/>
  <c r="N96" i="48"/>
  <c r="V89" i="48"/>
  <c r="AY89" i="48" s="1"/>
  <c r="P89" i="48"/>
  <c r="N89" i="48"/>
  <c r="Q89" i="48"/>
  <c r="BA89" i="48" s="1"/>
  <c r="BB89" i="48" s="1"/>
  <c r="M89" i="48"/>
  <c r="Y65" i="48"/>
  <c r="W65" i="48"/>
  <c r="AA20" i="48"/>
  <c r="Y37" i="48"/>
  <c r="S32" i="48"/>
  <c r="U32" i="48"/>
  <c r="AB7" i="48"/>
  <c r="AU7" i="48"/>
  <c r="R7" i="48"/>
  <c r="W7" i="48"/>
  <c r="AA7" i="48"/>
  <c r="Y7" i="48"/>
  <c r="U7" i="48"/>
  <c r="P7" i="48"/>
  <c r="S7" i="48"/>
  <c r="P120" i="48"/>
  <c r="R37" i="48"/>
  <c r="U10" i="48"/>
  <c r="W10" i="48"/>
  <c r="S10" i="48"/>
  <c r="Z10" i="48"/>
  <c r="AZ10" i="48" s="1"/>
  <c r="R10" i="48"/>
  <c r="AB10" i="48"/>
  <c r="Y10" i="48"/>
  <c r="AA10" i="48"/>
  <c r="V10" i="48"/>
  <c r="AY10" i="48" s="1"/>
  <c r="P10" i="48"/>
  <c r="AB120" i="48"/>
  <c r="S37" i="48"/>
  <c r="AU30" i="48"/>
  <c r="V30" i="48"/>
  <c r="AY30" i="48" s="1"/>
  <c r="S30" i="48"/>
  <c r="Y30" i="48"/>
  <c r="AB30" i="48"/>
  <c r="AA30" i="48"/>
  <c r="W30" i="48"/>
  <c r="Z30" i="48"/>
  <c r="AZ30" i="48" s="1"/>
  <c r="U30" i="48"/>
  <c r="P30" i="48"/>
  <c r="M112" i="48"/>
  <c r="P119" i="48"/>
  <c r="N4" i="48"/>
  <c r="M4" i="48"/>
  <c r="L4" i="48"/>
  <c r="N2" i="48"/>
  <c r="L2" i="48"/>
  <c r="Q2" i="48"/>
  <c r="BA2" i="48" s="1"/>
  <c r="BB2" i="48" s="1"/>
  <c r="P2" i="48"/>
  <c r="S2" i="48"/>
  <c r="AX94" i="48"/>
  <c r="F94" i="48"/>
  <c r="G94" i="48" s="1"/>
  <c r="AX71" i="48"/>
  <c r="F71" i="48"/>
  <c r="G71" i="48" s="1"/>
  <c r="AX63" i="48"/>
  <c r="AH63" i="48"/>
  <c r="AX40" i="48"/>
  <c r="F40" i="48"/>
  <c r="G40" i="48" s="1"/>
  <c r="AH40" i="48"/>
  <c r="AX33" i="48"/>
  <c r="F33" i="48"/>
  <c r="G33" i="48" s="1"/>
  <c r="AX25" i="48"/>
  <c r="F25" i="48"/>
  <c r="G25" i="48" s="1"/>
  <c r="AX17" i="48"/>
  <c r="F17" i="48"/>
  <c r="G17" i="48" s="1"/>
  <c r="AE17" i="48" s="1" a="1"/>
  <c r="AE17" i="48" s="1"/>
  <c r="AD17" i="48" s="1"/>
  <c r="AC17" i="48" s="1"/>
  <c r="AH17" i="48"/>
  <c r="Z105" i="48"/>
  <c r="AZ105" i="48" s="1"/>
  <c r="Q119" i="48"/>
  <c r="BA119" i="48" s="1"/>
  <c r="BB119" i="48" s="1"/>
  <c r="AA16" i="48"/>
  <c r="N30" i="48"/>
  <c r="M30" i="48"/>
  <c r="AG30" i="48" s="1"/>
  <c r="M47" i="48"/>
  <c r="AG47" i="48" s="1"/>
  <c r="N47" i="48"/>
  <c r="M91" i="48"/>
  <c r="N91" i="48"/>
  <c r="L13" i="48"/>
  <c r="M13" i="48"/>
  <c r="M5" i="48"/>
  <c r="N5" i="48"/>
  <c r="AB3" i="48"/>
  <c r="S3" i="48"/>
  <c r="P3" i="48"/>
  <c r="Q3" i="48"/>
  <c r="BA3" i="48" s="1"/>
  <c r="BB3" i="48" s="1"/>
  <c r="S36" i="48"/>
  <c r="N28" i="48"/>
  <c r="M28" i="48"/>
  <c r="V119" i="48"/>
  <c r="AY119" i="48" s="1"/>
  <c r="P15" i="48"/>
  <c r="N121" i="48"/>
  <c r="P21" i="48"/>
  <c r="S21" i="48"/>
  <c r="P29" i="48"/>
  <c r="Y29" i="48"/>
  <c r="U29" i="48"/>
  <c r="AA29" i="48"/>
  <c r="AU29" i="48"/>
  <c r="V29" i="48"/>
  <c r="AY29" i="48" s="1"/>
  <c r="BB29" i="48" s="1"/>
  <c r="Z53" i="48"/>
  <c r="AZ53" i="48" s="1"/>
  <c r="AA53" i="48"/>
  <c r="AU53" i="48"/>
  <c r="W53" i="48"/>
  <c r="AB53" i="48"/>
  <c r="AE53" i="48" a="1"/>
  <c r="AE53" i="48" s="1"/>
  <c r="R100" i="48"/>
  <c r="L74" i="48"/>
  <c r="M74" i="48"/>
  <c r="M51" i="48"/>
  <c r="N51" i="48"/>
  <c r="AX107" i="48"/>
  <c r="F107" i="48"/>
  <c r="G107" i="48" s="1"/>
  <c r="AE107" i="48" s="1" a="1"/>
  <c r="AE107" i="48" s="1"/>
  <c r="AD107" i="48" s="1"/>
  <c r="AC107" i="48" s="1"/>
  <c r="AX91" i="48"/>
  <c r="F91" i="48"/>
  <c r="G91" i="48" s="1"/>
  <c r="AE91" i="48" s="1" a="1"/>
  <c r="AE91" i="48" s="1"/>
  <c r="AD91" i="48" s="1"/>
  <c r="AC91" i="48" s="1"/>
  <c r="AX76" i="48"/>
  <c r="F76" i="48"/>
  <c r="G76" i="48" s="1"/>
  <c r="AE76" i="48" s="1" a="1"/>
  <c r="AE76" i="48" s="1"/>
  <c r="AD76" i="48" s="1"/>
  <c r="AC76" i="48" s="1"/>
  <c r="AX60" i="48"/>
  <c r="F60" i="48"/>
  <c r="G60" i="48" s="1"/>
  <c r="AX37" i="48"/>
  <c r="AH37" i="48"/>
  <c r="AX22" i="48"/>
  <c r="AH22" i="48"/>
  <c r="F22" i="48"/>
  <c r="G22" i="48" s="1"/>
  <c r="AX14" i="48"/>
  <c r="F14" i="48"/>
  <c r="G14" i="48" s="1"/>
  <c r="AX6" i="48"/>
  <c r="AH6" i="48"/>
  <c r="F6" i="48"/>
  <c r="G6" i="48" s="1"/>
  <c r="M10" i="48"/>
  <c r="AG10" i="48" s="1"/>
  <c r="L10" i="48"/>
  <c r="Y105" i="48"/>
  <c r="AB105" i="48"/>
  <c r="P63" i="48"/>
  <c r="Z34" i="48"/>
  <c r="AZ34" i="48" s="1"/>
  <c r="V34" i="48"/>
  <c r="AY34" i="48" s="1"/>
  <c r="AB81" i="48"/>
  <c r="S111" i="48"/>
  <c r="AA119" i="48"/>
  <c r="U119" i="48"/>
  <c r="AA15" i="48"/>
  <c r="L15" i="48"/>
  <c r="M15" i="48"/>
  <c r="N40" i="48"/>
  <c r="L40" i="48"/>
  <c r="U88" i="48"/>
  <c r="AE88" i="48" a="1"/>
  <c r="AE88" i="48" s="1"/>
  <c r="N111" i="48"/>
  <c r="M111" i="48"/>
  <c r="L111" i="48"/>
  <c r="N25" i="48"/>
  <c r="M25" i="48"/>
  <c r="M17" i="48"/>
  <c r="AG17" i="48" s="1"/>
  <c r="L17" i="48"/>
  <c r="N9" i="48"/>
  <c r="L9" i="48"/>
  <c r="S105" i="48"/>
  <c r="Z63" i="48"/>
  <c r="AZ63" i="48" s="1"/>
  <c r="AB63" i="48"/>
  <c r="Q34" i="48"/>
  <c r="BA34" i="48" s="1"/>
  <c r="BB34" i="48" s="1"/>
  <c r="N112" i="48"/>
  <c r="AB119" i="48"/>
  <c r="W119" i="48"/>
  <c r="M81" i="48"/>
  <c r="R15" i="48"/>
  <c r="M24" i="48"/>
  <c r="L113" i="48"/>
  <c r="M113" i="48"/>
  <c r="M79" i="48"/>
  <c r="N79" i="48"/>
  <c r="N56" i="48"/>
  <c r="R56" i="48"/>
  <c r="S56" i="48"/>
  <c r="N32" i="48"/>
  <c r="L32" i="48"/>
  <c r="L16" i="48"/>
  <c r="N16" i="48"/>
  <c r="P5" i="48"/>
  <c r="W15" i="48"/>
  <c r="Z15" i="48"/>
  <c r="AZ15" i="48" s="1"/>
  <c r="Y15" i="48"/>
  <c r="V15" i="48"/>
  <c r="AY15" i="48" s="1"/>
  <c r="AU15" i="48"/>
  <c r="V111" i="48"/>
  <c r="AY111" i="48" s="1"/>
  <c r="N104" i="48"/>
  <c r="L104" i="48"/>
  <c r="M104" i="48"/>
  <c r="AE105" i="48" a="1"/>
  <c r="AE105" i="48" s="1"/>
  <c r="Q63" i="48"/>
  <c r="BA63" i="48" s="1"/>
  <c r="AA34" i="48"/>
  <c r="Y111" i="48"/>
  <c r="L112" i="48"/>
  <c r="AE119" i="48" a="1"/>
  <c r="AE119" i="48" s="1"/>
  <c r="N81" i="48"/>
  <c r="U15" i="48"/>
  <c r="AE5" i="48" a="1"/>
  <c r="AE5" i="48" s="1"/>
  <c r="AA23" i="48"/>
  <c r="V23" i="48"/>
  <c r="AY23" i="48" s="1"/>
  <c r="Y23" i="48"/>
  <c r="U23" i="48"/>
  <c r="W23" i="48"/>
  <c r="M49" i="48"/>
  <c r="N49" i="48"/>
  <c r="L49" i="48"/>
  <c r="L95" i="48"/>
  <c r="M95" i="48"/>
  <c r="F99" i="48"/>
  <c r="G99" i="48" s="1"/>
  <c r="P39" i="48"/>
  <c r="R39" i="48"/>
  <c r="M39" i="48"/>
  <c r="L39" i="48"/>
  <c r="F4" i="48"/>
  <c r="G4" i="48" s="1"/>
  <c r="F28" i="48"/>
  <c r="G28" i="48" s="1"/>
  <c r="F51" i="48"/>
  <c r="G51" i="48" s="1"/>
  <c r="F58" i="48"/>
  <c r="G58" i="48" s="1"/>
  <c r="F66" i="48"/>
  <c r="G66" i="48" s="1"/>
  <c r="F97" i="48"/>
  <c r="G97" i="48" s="1"/>
  <c r="AE97" i="48" s="1" a="1"/>
  <c r="AE97" i="48" s="1"/>
  <c r="AD97" i="48" s="1"/>
  <c r="AC97" i="48" s="1"/>
  <c r="AH58" i="48"/>
  <c r="AG66" i="48"/>
  <c r="F83" i="48"/>
  <c r="G83" i="48" s="1"/>
  <c r="P83" i="48" s="1"/>
  <c r="L23" i="48"/>
  <c r="L57" i="48"/>
  <c r="F113" i="48"/>
  <c r="G113" i="48" s="1"/>
  <c r="AH4" i="48"/>
  <c r="AH5" i="48"/>
  <c r="F13" i="48"/>
  <c r="G13" i="48" s="1"/>
  <c r="M23" i="48"/>
  <c r="AH50" i="48"/>
  <c r="F59" i="48"/>
  <c r="G59" i="48" s="1"/>
  <c r="AE59" i="48" s="1" a="1"/>
  <c r="AE59" i="48" s="1"/>
  <c r="AD59" i="48" s="1"/>
  <c r="AC59" i="48" s="1"/>
  <c r="F67" i="48"/>
  <c r="G67" i="48" s="1"/>
  <c r="Y67" i="48" s="1"/>
  <c r="F75" i="48"/>
  <c r="G75" i="48" s="1"/>
  <c r="M110" i="48"/>
  <c r="F127" i="48"/>
  <c r="G127" i="48" s="1"/>
  <c r="Z127" i="48" s="1"/>
  <c r="AZ127" i="48" s="1"/>
  <c r="AH20" i="48"/>
  <c r="AH36" i="48"/>
  <c r="AG59" i="48"/>
  <c r="AG44" i="48"/>
  <c r="D54" i="46"/>
  <c r="AW54" i="46" s="1"/>
  <c r="A61" i="46"/>
  <c r="A31" i="46"/>
  <c r="D65" i="46"/>
  <c r="AW65" i="46" s="1"/>
  <c r="A32" i="46"/>
  <c r="D21" i="46"/>
  <c r="A19" i="46"/>
  <c r="A20" i="46"/>
  <c r="A63" i="46"/>
  <c r="A28" i="46"/>
  <c r="A26" i="46"/>
  <c r="A18" i="46"/>
  <c r="A50" i="46"/>
  <c r="A62" i="46"/>
  <c r="A33" i="46"/>
  <c r="D51" i="46"/>
  <c r="AW51" i="46" s="1"/>
  <c r="AE32" i="59" a="1"/>
  <c r="AE32" i="59" s="1"/>
  <c r="AA32" i="59"/>
  <c r="U32" i="59"/>
  <c r="AU32" i="59"/>
  <c r="AV129" i="59" s="1"/>
  <c r="Z32" i="59"/>
  <c r="AZ32" i="59" s="1"/>
  <c r="Q32" i="59"/>
  <c r="BA32" i="59" s="1"/>
  <c r="BB32" i="59" s="1"/>
  <c r="P32" i="59"/>
  <c r="R32" i="59"/>
  <c r="S32" i="59"/>
  <c r="W32" i="59"/>
  <c r="AB32" i="59"/>
  <c r="Y32" i="59"/>
  <c r="V32" i="59"/>
  <c r="AY32" i="59" s="1"/>
  <c r="Z24" i="59"/>
  <c r="AZ24" i="59" s="1"/>
  <c r="U24" i="59"/>
  <c r="Y24" i="59"/>
  <c r="S24" i="59"/>
  <c r="W24" i="59"/>
  <c r="V24" i="59"/>
  <c r="AY24" i="59" s="1"/>
  <c r="Q24" i="59"/>
  <c r="BA24" i="59" s="1"/>
  <c r="P24" i="59"/>
  <c r="R24" i="59"/>
  <c r="AA24" i="59"/>
  <c r="AU24" i="59"/>
  <c r="AB24" i="59"/>
  <c r="Z48" i="59"/>
  <c r="AZ48" i="59" s="1"/>
  <c r="P48" i="59"/>
  <c r="AU48" i="59"/>
  <c r="AV10" i="59" s="1"/>
  <c r="R48" i="59"/>
  <c r="Q48" i="59"/>
  <c r="BA48" i="59" s="1"/>
  <c r="BB48" i="59" s="1"/>
  <c r="AA48" i="59"/>
  <c r="V48" i="59"/>
  <c r="AY48" i="59" s="1"/>
  <c r="AB48" i="59"/>
  <c r="W48" i="59"/>
  <c r="U48" i="59"/>
  <c r="Y48" i="59"/>
  <c r="S48" i="59"/>
  <c r="AE48" i="59" a="1"/>
  <c r="AE48" i="59" s="1"/>
  <c r="AA56" i="59"/>
  <c r="W56" i="59"/>
  <c r="Q56" i="59"/>
  <c r="BA56" i="59" s="1"/>
  <c r="Z56" i="59"/>
  <c r="AZ56" i="59" s="1"/>
  <c r="R56" i="59"/>
  <c r="AU56" i="59"/>
  <c r="S56" i="59"/>
  <c r="Y56" i="59"/>
  <c r="AB56" i="59"/>
  <c r="U56" i="59"/>
  <c r="V56" i="59"/>
  <c r="AY56" i="59" s="1"/>
  <c r="P56" i="59"/>
  <c r="W21" i="59"/>
  <c r="V21" i="59"/>
  <c r="AY21" i="59" s="1"/>
  <c r="P21" i="59"/>
  <c r="Y21" i="59"/>
  <c r="U29" i="59"/>
  <c r="Y29" i="59"/>
  <c r="Z29" i="59"/>
  <c r="AZ29" i="59" s="1"/>
  <c r="Q29" i="59"/>
  <c r="BA29" i="59" s="1"/>
  <c r="BB29" i="59" s="1"/>
  <c r="AE29" i="59" a="1"/>
  <c r="AE29" i="59" s="1"/>
  <c r="AU29" i="59"/>
  <c r="AB29" i="59"/>
  <c r="AA29" i="59"/>
  <c r="S29" i="59"/>
  <c r="W29" i="59"/>
  <c r="P29" i="59"/>
  <c r="R29" i="59"/>
  <c r="V29" i="59"/>
  <c r="AY29" i="59" s="1"/>
  <c r="W13" i="59"/>
  <c r="S13" i="59"/>
  <c r="Q13" i="59"/>
  <c r="BA13" i="59" s="1"/>
  <c r="BB13" i="59" s="1"/>
  <c r="AE13" i="59" a="1"/>
  <c r="AE13" i="59" s="1"/>
  <c r="AU13" i="59"/>
  <c r="Y13" i="59"/>
  <c r="AB13" i="59"/>
  <c r="AA13" i="59"/>
  <c r="P13" i="59"/>
  <c r="R13" i="59"/>
  <c r="V13" i="59"/>
  <c r="AY13" i="59" s="1"/>
  <c r="U13" i="59"/>
  <c r="Z13" i="59"/>
  <c r="AZ13" i="59" s="1"/>
  <c r="V64" i="58"/>
  <c r="AY64" i="58" s="1"/>
  <c r="Z64" i="58"/>
  <c r="AZ64" i="58" s="1"/>
  <c r="Y9" i="59"/>
  <c r="V9" i="59"/>
  <c r="AY9" i="59" s="1"/>
  <c r="R9" i="59"/>
  <c r="AB119" i="31"/>
  <c r="S119" i="31"/>
  <c r="R119" i="31"/>
  <c r="Z119" i="31"/>
  <c r="AZ119" i="31" s="1"/>
  <c r="AA119" i="31"/>
  <c r="AS119" i="31"/>
  <c r="AF119" i="31" s="1"/>
  <c r="Q119" i="31"/>
  <c r="BA119" i="31" s="1"/>
  <c r="Y119" i="31"/>
  <c r="W119" i="31"/>
  <c r="U119" i="31"/>
  <c r="V119" i="31"/>
  <c r="AY119" i="31" s="1"/>
  <c r="P119" i="31"/>
  <c r="Z68" i="59"/>
  <c r="AZ68" i="59" s="1"/>
  <c r="V68" i="59"/>
  <c r="AY68" i="59" s="1"/>
  <c r="V34" i="59"/>
  <c r="AY34" i="59" s="1"/>
  <c r="R69" i="59"/>
  <c r="AE58" i="59" a="1"/>
  <c r="AE58" i="59" s="1"/>
  <c r="AA55" i="59"/>
  <c r="U55" i="59"/>
  <c r="R19" i="59"/>
  <c r="AA9" i="59"/>
  <c r="P68" i="59"/>
  <c r="Q69" i="59"/>
  <c r="BA69" i="59" s="1"/>
  <c r="Z9" i="59"/>
  <c r="AZ9" i="59" s="1"/>
  <c r="AU34" i="59"/>
  <c r="AU61" i="32"/>
  <c r="AV30" i="32" s="1"/>
  <c r="R61" i="32"/>
  <c r="V61" i="32"/>
  <c r="AY61" i="32" s="1"/>
  <c r="P61" i="32"/>
  <c r="U61" i="32"/>
  <c r="Y61" i="32"/>
  <c r="W61" i="32"/>
  <c r="AB61" i="32"/>
  <c r="Z61" i="32"/>
  <c r="AZ61" i="32" s="1"/>
  <c r="Q61" i="32"/>
  <c r="BA61" i="32" s="1"/>
  <c r="V60" i="43"/>
  <c r="AY60" i="43" s="1"/>
  <c r="R60" i="43"/>
  <c r="Z60" i="43"/>
  <c r="AZ60" i="43" s="1"/>
  <c r="AE60" i="43" a="1"/>
  <c r="AE60" i="43" s="1"/>
  <c r="U60" i="43"/>
  <c r="Y60" i="43"/>
  <c r="AA60" i="43"/>
  <c r="AU60" i="43"/>
  <c r="AV61" i="43" s="1"/>
  <c r="W60" i="43"/>
  <c r="Q60" i="43"/>
  <c r="BA60" i="43" s="1"/>
  <c r="BB60" i="43" s="1"/>
  <c r="P60" i="43"/>
  <c r="S60" i="43"/>
  <c r="AB60" i="43"/>
  <c r="Z13" i="43"/>
  <c r="AZ13" i="43" s="1"/>
  <c r="V13" i="43"/>
  <c r="AY13" i="43" s="1"/>
  <c r="W13" i="43"/>
  <c r="P13" i="43"/>
  <c r="AU13" i="43"/>
  <c r="Y13" i="43"/>
  <c r="U13" i="43"/>
  <c r="AB13" i="43"/>
  <c r="AE13" i="43" a="1"/>
  <c r="AE13" i="43" s="1"/>
  <c r="R13" i="43"/>
  <c r="AA13" i="43"/>
  <c r="Q13" i="43"/>
  <c r="BA13" i="43" s="1"/>
  <c r="BB13" i="43" s="1"/>
  <c r="V29" i="43"/>
  <c r="AY29" i="43" s="1"/>
  <c r="AB29" i="43"/>
  <c r="P29" i="43"/>
  <c r="Y29" i="43"/>
  <c r="AE29" i="43" a="1"/>
  <c r="AE29" i="43" s="1"/>
  <c r="W29" i="43"/>
  <c r="U29" i="43"/>
  <c r="S29" i="43"/>
  <c r="AU29" i="43"/>
  <c r="R29" i="43"/>
  <c r="Q29" i="43"/>
  <c r="BA29" i="43" s="1"/>
  <c r="BB29" i="43" s="1"/>
  <c r="Z29" i="43"/>
  <c r="AZ29" i="43" s="1"/>
  <c r="AU58" i="59"/>
  <c r="R68" i="59"/>
  <c r="Z35" i="59"/>
  <c r="AZ35" i="59" s="1"/>
  <c r="AA34" i="59"/>
  <c r="W34" i="59"/>
  <c r="P69" i="59"/>
  <c r="AS69" i="59"/>
  <c r="AF69" i="59" s="1"/>
  <c r="AA5" i="59"/>
  <c r="Y58" i="59"/>
  <c r="Z58" i="59"/>
  <c r="AZ58" i="59" s="1"/>
  <c r="Y55" i="59"/>
  <c r="Q55" i="59"/>
  <c r="BA55" i="59" s="1"/>
  <c r="S9" i="59"/>
  <c r="AB62" i="32"/>
  <c r="V62" i="32"/>
  <c r="AY62" i="32" s="1"/>
  <c r="R62" i="32"/>
  <c r="Z62" i="32"/>
  <c r="AZ62" i="32" s="1"/>
  <c r="AU62" i="32"/>
  <c r="W62" i="32"/>
  <c r="Y62" i="32"/>
  <c r="Q62" i="32"/>
  <c r="BA62" i="32" s="1"/>
  <c r="U62" i="32"/>
  <c r="S62" i="32"/>
  <c r="Z59" i="42"/>
  <c r="AZ59" i="42" s="1"/>
  <c r="W59" i="42"/>
  <c r="V59" i="42"/>
  <c r="AY59" i="42" s="1"/>
  <c r="AB59" i="42"/>
  <c r="R59" i="42"/>
  <c r="S59" i="42"/>
  <c r="Q59" i="42"/>
  <c r="BA59" i="42" s="1"/>
  <c r="AU59" i="42"/>
  <c r="AV10" i="42" s="1"/>
  <c r="U59" i="42"/>
  <c r="AA59" i="42"/>
  <c r="AE32" i="28" a="1"/>
  <c r="AE32" i="28" s="1"/>
  <c r="Q32" i="28"/>
  <c r="BA32" i="28" s="1"/>
  <c r="BB32" i="28" s="1"/>
  <c r="Y32" i="28"/>
  <c r="S32" i="28"/>
  <c r="V32" i="28"/>
  <c r="AY32" i="28" s="1"/>
  <c r="AB32" i="28"/>
  <c r="P32" i="28"/>
  <c r="U69" i="59"/>
  <c r="V69" i="59"/>
  <c r="AY69" i="59" s="1"/>
  <c r="W68" i="59"/>
  <c r="AS68" i="59"/>
  <c r="AF68" i="59" s="1"/>
  <c r="Y34" i="59"/>
  <c r="W9" i="59"/>
  <c r="S38" i="41"/>
  <c r="P38" i="41"/>
  <c r="AU38" i="41"/>
  <c r="U38" i="41"/>
  <c r="AA38" i="41"/>
  <c r="W38" i="41"/>
  <c r="Q38" i="41"/>
  <c r="BA38" i="41" s="1"/>
  <c r="Z38" i="41"/>
  <c r="AZ38" i="41" s="1"/>
  <c r="R38" i="41"/>
  <c r="Y38" i="41"/>
  <c r="AB38" i="41"/>
  <c r="V38" i="41"/>
  <c r="AY38" i="41" s="1"/>
  <c r="AA33" i="45"/>
  <c r="AE33" i="45" a="1"/>
  <c r="AE33" i="45" s="1"/>
  <c r="V33" i="45"/>
  <c r="AY33" i="45" s="1"/>
  <c r="Q33" i="45"/>
  <c r="BA33" i="45" s="1"/>
  <c r="BB33" i="45" s="1"/>
  <c r="Z33" i="45"/>
  <c r="AZ33" i="45" s="1"/>
  <c r="P33" i="45"/>
  <c r="W33" i="45"/>
  <c r="AB33" i="45"/>
  <c r="Y33" i="45"/>
  <c r="AU33" i="45"/>
  <c r="S33" i="45"/>
  <c r="U33" i="45"/>
  <c r="R33" i="45"/>
  <c r="Q5" i="47"/>
  <c r="BA5" i="47" s="1"/>
  <c r="Y5" i="47"/>
  <c r="AA5" i="47"/>
  <c r="V5" i="47"/>
  <c r="AY5" i="47" s="1"/>
  <c r="BB5" i="47" s="1"/>
  <c r="AU5" i="47"/>
  <c r="AB5" i="47"/>
  <c r="U5" i="47"/>
  <c r="R5" i="47"/>
  <c r="W5" i="47"/>
  <c r="Z5" i="47"/>
  <c r="AZ5" i="47" s="1"/>
  <c r="S5" i="47"/>
  <c r="D20" i="47"/>
  <c r="A20" i="47"/>
  <c r="R34" i="59"/>
  <c r="P19" i="59"/>
  <c r="AA58" i="59"/>
  <c r="Z69" i="59"/>
  <c r="AZ69" i="59" s="1"/>
  <c r="AB58" i="59"/>
  <c r="AB55" i="59"/>
  <c r="AB9" i="59"/>
  <c r="AU55" i="59"/>
  <c r="U63" i="28"/>
  <c r="S63" i="28"/>
  <c r="AE63" i="28" a="1"/>
  <c r="AE63" i="28" s="1"/>
  <c r="V63" i="28"/>
  <c r="AY63" i="28" s="1"/>
  <c r="Q63" i="28"/>
  <c r="BA63" i="28" s="1"/>
  <c r="BB63" i="28" s="1"/>
  <c r="P63" i="28"/>
  <c r="AA63" i="28"/>
  <c r="Y63" i="28"/>
  <c r="AS110" i="32"/>
  <c r="AF110" i="32" s="1"/>
  <c r="AB110" i="32"/>
  <c r="Q110" i="32"/>
  <c r="BA110" i="32" s="1"/>
  <c r="S110" i="32"/>
  <c r="Z34" i="35"/>
  <c r="AZ34" i="35" s="1"/>
  <c r="U34" i="35"/>
  <c r="P34" i="35"/>
  <c r="AB34" i="35"/>
  <c r="AU34" i="35"/>
  <c r="R34" i="35"/>
  <c r="AA34" i="35"/>
  <c r="Q34" i="35"/>
  <c r="BA34" i="35" s="1"/>
  <c r="Y34" i="35"/>
  <c r="V34" i="35"/>
  <c r="AY34" i="35" s="1"/>
  <c r="AE65" i="35" a="1"/>
  <c r="AE65" i="35" s="1"/>
  <c r="U65" i="35"/>
  <c r="V65" i="35"/>
  <c r="AY65" i="35" s="1"/>
  <c r="Y65" i="35"/>
  <c r="AA65" i="35"/>
  <c r="S65" i="35"/>
  <c r="Z65" i="35"/>
  <c r="AZ65" i="35" s="1"/>
  <c r="P65" i="35"/>
  <c r="Q65" i="35"/>
  <c r="BA65" i="35" s="1"/>
  <c r="BB65" i="35" s="1"/>
  <c r="R65" i="35"/>
  <c r="U9" i="59"/>
  <c r="AB69" i="59"/>
  <c r="W69" i="59"/>
  <c r="V58" i="59"/>
  <c r="AY58" i="59" s="1"/>
  <c r="AB68" i="59"/>
  <c r="Q68" i="59"/>
  <c r="BA68" i="59" s="1"/>
  <c r="U34" i="59"/>
  <c r="Y69" i="59"/>
  <c r="R58" i="59"/>
  <c r="U68" i="59"/>
  <c r="S35" i="59"/>
  <c r="Z5" i="59"/>
  <c r="AZ5" i="59" s="1"/>
  <c r="V18" i="59"/>
  <c r="AY18" i="59" s="1"/>
  <c r="Q9" i="59"/>
  <c r="BA9" i="59" s="1"/>
  <c r="AU9" i="59"/>
  <c r="AA61" i="32"/>
  <c r="Z4" i="40"/>
  <c r="AZ4" i="40" s="1"/>
  <c r="Y4" i="40"/>
  <c r="Q4" i="40"/>
  <c r="BA4" i="40" s="1"/>
  <c r="BB4" i="40" s="1"/>
  <c r="U4" i="40"/>
  <c r="S4" i="40"/>
  <c r="AA4" i="40"/>
  <c r="V4" i="40"/>
  <c r="AY4" i="40" s="1"/>
  <c r="R4" i="40"/>
  <c r="AU4" i="40"/>
  <c r="AV96" i="40" s="1"/>
  <c r="P4" i="40"/>
  <c r="W4" i="40"/>
  <c r="AB4" i="40"/>
  <c r="AU34" i="34"/>
  <c r="Q34" i="34"/>
  <c r="BA34" i="34" s="1"/>
  <c r="BB34" i="34" s="1"/>
  <c r="P34" i="34"/>
  <c r="AE34" i="34" a="1"/>
  <c r="AE34" i="34" s="1"/>
  <c r="D56" i="34"/>
  <c r="A56" i="34"/>
  <c r="Q15" i="37"/>
  <c r="BA15" i="37" s="1"/>
  <c r="BB15" i="37" s="1"/>
  <c r="AE15" i="37" a="1"/>
  <c r="AE15" i="37" s="1"/>
  <c r="V15" i="37"/>
  <c r="AY15" i="37" s="1"/>
  <c r="Z15" i="37"/>
  <c r="AZ15" i="37" s="1"/>
  <c r="R15" i="37"/>
  <c r="P15" i="37"/>
  <c r="AB15" i="37"/>
  <c r="A9" i="37"/>
  <c r="D9" i="37"/>
  <c r="AA22" i="41"/>
  <c r="V22" i="41"/>
  <c r="AY22" i="41" s="1"/>
  <c r="BB22" i="41" s="1"/>
  <c r="S22" i="41"/>
  <c r="AB22" i="41"/>
  <c r="R22" i="41"/>
  <c r="Y22" i="41"/>
  <c r="Q22" i="41"/>
  <c r="BA22" i="41" s="1"/>
  <c r="W44" i="28"/>
  <c r="A118" i="38"/>
  <c r="D118" i="38"/>
  <c r="Q103" i="33"/>
  <c r="BA103" i="33" s="1"/>
  <c r="P103" i="33"/>
  <c r="Z103" i="33"/>
  <c r="AZ103" i="33" s="1"/>
  <c r="AB40" i="34"/>
  <c r="Y40" i="34"/>
  <c r="AA40" i="34"/>
  <c r="W40" i="34"/>
  <c r="P61" i="36"/>
  <c r="Z61" i="36"/>
  <c r="AZ61" i="36" s="1"/>
  <c r="V61" i="36"/>
  <c r="AY61" i="36" s="1"/>
  <c r="Q44" i="40"/>
  <c r="BA44" i="40" s="1"/>
  <c r="W44" i="40"/>
  <c r="Y44" i="40"/>
  <c r="AB44" i="40"/>
  <c r="Z44" i="40"/>
  <c r="AZ44" i="40" s="1"/>
  <c r="V44" i="40"/>
  <c r="AY44" i="40" s="1"/>
  <c r="S44" i="40"/>
  <c r="P44" i="40"/>
  <c r="Z6" i="41"/>
  <c r="AZ6" i="41" s="1"/>
  <c r="R6" i="41"/>
  <c r="V6" i="41"/>
  <c r="AY6" i="41" s="1"/>
  <c r="U6" i="41"/>
  <c r="P6" i="41"/>
  <c r="Q6" i="41"/>
  <c r="BA6" i="41" s="1"/>
  <c r="W6" i="41"/>
  <c r="AA6" i="41"/>
  <c r="W11" i="42"/>
  <c r="Q11" i="42"/>
  <c r="BA11" i="42" s="1"/>
  <c r="S11" i="42"/>
  <c r="AU11" i="42"/>
  <c r="V11" i="42"/>
  <c r="AY11" i="42" s="1"/>
  <c r="P11" i="42"/>
  <c r="R11" i="42"/>
  <c r="AA11" i="42"/>
  <c r="AB28" i="42"/>
  <c r="Y28" i="42"/>
  <c r="W28" i="42"/>
  <c r="R28" i="42"/>
  <c r="Q28" i="42"/>
  <c r="BA28" i="42" s="1"/>
  <c r="U28" i="42"/>
  <c r="S28" i="42"/>
  <c r="AA28" i="42"/>
  <c r="Z28" i="42"/>
  <c r="AZ28" i="42" s="1"/>
  <c r="Z13" i="44"/>
  <c r="AZ13" i="44" s="1"/>
  <c r="AB13" i="44"/>
  <c r="Y13" i="44"/>
  <c r="U13" i="44"/>
  <c r="AA13" i="44"/>
  <c r="S13" i="44"/>
  <c r="AU13" i="44"/>
  <c r="P13" i="44"/>
  <c r="R13" i="44"/>
  <c r="W7" i="45"/>
  <c r="U7" i="45"/>
  <c r="Q7" i="45"/>
  <c r="BA7" i="45" s="1"/>
  <c r="Z7" i="45"/>
  <c r="AZ7" i="45" s="1"/>
  <c r="S7" i="45"/>
  <c r="P7" i="45"/>
  <c r="Y7" i="45"/>
  <c r="V7" i="45"/>
  <c r="AY7" i="45" s="1"/>
  <c r="D49" i="47"/>
  <c r="AH49" i="47" s="1"/>
  <c r="A49" i="47"/>
  <c r="D118" i="47"/>
  <c r="A118" i="47"/>
  <c r="S55" i="28"/>
  <c r="Q55" i="28"/>
  <c r="BA55" i="28" s="1"/>
  <c r="P55" i="28"/>
  <c r="A83" i="38"/>
  <c r="D83" i="38"/>
  <c r="Z3" i="44"/>
  <c r="AZ3" i="44" s="1"/>
  <c r="Q3" i="44"/>
  <c r="BA3" i="44" s="1"/>
  <c r="BB3" i="44" s="1"/>
  <c r="V3" i="44"/>
  <c r="AY3" i="44" s="1"/>
  <c r="S3" i="44"/>
  <c r="W3" i="44"/>
  <c r="R3" i="44"/>
  <c r="AA3" i="44"/>
  <c r="U3" i="44"/>
  <c r="AB3" i="44"/>
  <c r="Y3" i="44"/>
  <c r="P3" i="44"/>
  <c r="AU3" i="44"/>
  <c r="A79" i="39"/>
  <c r="D79" i="39"/>
  <c r="V57" i="38"/>
  <c r="AY57" i="38" s="1"/>
  <c r="W57" i="38"/>
  <c r="AE57" i="38" a="1"/>
  <c r="AE57" i="38" s="1"/>
  <c r="AB57" i="38"/>
  <c r="Y57" i="38"/>
  <c r="P57" i="38"/>
  <c r="AU57" i="38"/>
  <c r="AV35" i="38" s="1"/>
  <c r="Q127" i="41"/>
  <c r="BA127" i="41" s="1"/>
  <c r="BB127" i="41" s="1"/>
  <c r="R127" i="41"/>
  <c r="S127" i="41"/>
  <c r="AA127" i="41"/>
  <c r="U127" i="41"/>
  <c r="V127" i="41"/>
  <c r="AY127" i="41" s="1"/>
  <c r="AB127" i="41"/>
  <c r="AE127" i="41" a="1"/>
  <c r="AE127" i="41" s="1"/>
  <c r="Z127" i="41"/>
  <c r="AZ127" i="41" s="1"/>
  <c r="R35" i="42"/>
  <c r="V35" i="42"/>
  <c r="AY35" i="42" s="1"/>
  <c r="Y35" i="42"/>
  <c r="Q35" i="42"/>
  <c r="BA35" i="42" s="1"/>
  <c r="BB35" i="42" s="1"/>
  <c r="AU35" i="42"/>
  <c r="AE35" i="42" a="1"/>
  <c r="AE35" i="42" s="1"/>
  <c r="W35" i="42"/>
  <c r="AA35" i="42"/>
  <c r="D36" i="28"/>
  <c r="A36" i="28"/>
  <c r="U46" i="32"/>
  <c r="AB46" i="32"/>
  <c r="D53" i="32"/>
  <c r="A53" i="32"/>
  <c r="P17" i="34"/>
  <c r="V17" i="34"/>
  <c r="AY17" i="34" s="1"/>
  <c r="BB17" i="34" s="1"/>
  <c r="W17" i="34"/>
  <c r="Y17" i="34"/>
  <c r="U17" i="34"/>
  <c r="AB46" i="41"/>
  <c r="W46" i="41"/>
  <c r="AA46" i="41"/>
  <c r="S46" i="41"/>
  <c r="V46" i="41"/>
  <c r="AY46" i="41" s="1"/>
  <c r="Z46" i="41"/>
  <c r="AZ46" i="41" s="1"/>
  <c r="AU46" i="41"/>
  <c r="R46" i="41"/>
  <c r="AU49" i="44"/>
  <c r="U49" i="44"/>
  <c r="V49" i="44"/>
  <c r="AY49" i="44" s="1"/>
  <c r="AB49" i="44"/>
  <c r="W49" i="44"/>
  <c r="AA49" i="44"/>
  <c r="Q49" i="44"/>
  <c r="BA49" i="44" s="1"/>
  <c r="Y49" i="44"/>
  <c r="A79" i="47"/>
  <c r="D79" i="47"/>
  <c r="Z53" i="33"/>
  <c r="AZ53" i="33" s="1"/>
  <c r="W53" i="33"/>
  <c r="Q123" i="34"/>
  <c r="BA123" i="34" s="1"/>
  <c r="AB123" i="34"/>
  <c r="AS123" i="34"/>
  <c r="AF123" i="34" s="1"/>
  <c r="P123" i="34"/>
  <c r="P38" i="36"/>
  <c r="W38" i="36"/>
  <c r="AU38" i="36"/>
  <c r="V38" i="36"/>
  <c r="AY38" i="36" s="1"/>
  <c r="Y38" i="36"/>
  <c r="P9" i="36"/>
  <c r="S9" i="36"/>
  <c r="V9" i="36"/>
  <c r="AY9" i="36" s="1"/>
  <c r="Y9" i="36"/>
  <c r="W9" i="36"/>
  <c r="R69" i="37"/>
  <c r="S69" i="37"/>
  <c r="AS69" i="37"/>
  <c r="AF69" i="37" s="1"/>
  <c r="W69" i="37"/>
  <c r="V69" i="37"/>
  <c r="AY69" i="37" s="1"/>
  <c r="U69" i="37"/>
  <c r="AA103" i="41"/>
  <c r="Q103" i="41"/>
  <c r="BA103" i="41" s="1"/>
  <c r="Z103" i="41"/>
  <c r="AZ103" i="41" s="1"/>
  <c r="W103" i="41"/>
  <c r="Y103" i="41"/>
  <c r="P103" i="41"/>
  <c r="AS103" i="41"/>
  <c r="AF103" i="41" s="1"/>
  <c r="U103" i="41"/>
  <c r="W62" i="41"/>
  <c r="AE62" i="41" a="1"/>
  <c r="AE62" i="41" s="1"/>
  <c r="U62" i="41"/>
  <c r="Y62" i="41"/>
  <c r="AA62" i="41"/>
  <c r="Q62" i="41"/>
  <c r="BA62" i="41" s="1"/>
  <c r="BB62" i="41" s="1"/>
  <c r="P62" i="41"/>
  <c r="AA30" i="41"/>
  <c r="V30" i="41"/>
  <c r="AY30" i="41" s="1"/>
  <c r="S30" i="41"/>
  <c r="AE30" i="41" a="1"/>
  <c r="AE30" i="41" s="1"/>
  <c r="W30" i="41"/>
  <c r="P30" i="41"/>
  <c r="Q30" i="41"/>
  <c r="BA30" i="41" s="1"/>
  <c r="BB30" i="41" s="1"/>
  <c r="Y30" i="41"/>
  <c r="Z30" i="41"/>
  <c r="AZ30" i="41" s="1"/>
  <c r="AA2" i="42"/>
  <c r="W2" i="42"/>
  <c r="AB2" i="42"/>
  <c r="Q2" i="42"/>
  <c r="BA2" i="42" s="1"/>
  <c r="BB2" i="42" s="1"/>
  <c r="AE2" i="42" a="1"/>
  <c r="AE2" i="42" s="1"/>
  <c r="R2" i="42"/>
  <c r="V2" i="42"/>
  <c r="AY2" i="42" s="1"/>
  <c r="AB21" i="46"/>
  <c r="W21" i="46"/>
  <c r="R21" i="46"/>
  <c r="Q21" i="46"/>
  <c r="BA21" i="46" s="1"/>
  <c r="BB21" i="46" s="1"/>
  <c r="U21" i="46"/>
  <c r="S21" i="46"/>
  <c r="Y21" i="46"/>
  <c r="P21" i="46"/>
  <c r="AU21" i="46"/>
  <c r="Z21" i="46"/>
  <c r="AZ21" i="46" s="1"/>
  <c r="V36" i="47"/>
  <c r="AY36" i="47" s="1"/>
  <c r="BB36" i="47" s="1"/>
  <c r="U36" i="47"/>
  <c r="AA36" i="47"/>
  <c r="AB36" i="47"/>
  <c r="P36" i="47"/>
  <c r="Q36" i="47"/>
  <c r="BA36" i="47" s="1"/>
  <c r="W36" i="47"/>
  <c r="S36" i="47"/>
  <c r="D126" i="46"/>
  <c r="AW126" i="46" s="1"/>
  <c r="A126" i="46"/>
  <c r="A19" i="44"/>
  <c r="D19" i="44"/>
  <c r="V11" i="44"/>
  <c r="AY11" i="44" s="1"/>
  <c r="Z11" i="44"/>
  <c r="AZ11" i="44" s="1"/>
  <c r="U11" i="44"/>
  <c r="Y11" i="44"/>
  <c r="S11" i="44"/>
  <c r="Q11" i="44"/>
  <c r="BA11" i="44" s="1"/>
  <c r="AB11" i="44"/>
  <c r="P11" i="44"/>
  <c r="R11" i="44"/>
  <c r="AU11" i="44"/>
  <c r="W11" i="44"/>
  <c r="AA11" i="44"/>
  <c r="A58" i="41"/>
  <c r="D58" i="41"/>
  <c r="AU50" i="31"/>
  <c r="S50" i="31"/>
  <c r="W11" i="32"/>
  <c r="Z11" i="32"/>
  <c r="AZ11" i="32" s="1"/>
  <c r="BB11" i="32" s="1"/>
  <c r="R11" i="32"/>
  <c r="S11" i="32"/>
  <c r="S111" i="32"/>
  <c r="AB111" i="32"/>
  <c r="W111" i="32"/>
  <c r="AA111" i="32"/>
  <c r="P32" i="36"/>
  <c r="U32" i="36"/>
  <c r="R32" i="36"/>
  <c r="Y32" i="36"/>
  <c r="D36" i="37"/>
  <c r="A36" i="37"/>
  <c r="R108" i="40"/>
  <c r="Q108" i="40"/>
  <c r="BA108" i="40" s="1"/>
  <c r="Y108" i="40"/>
  <c r="U108" i="40"/>
  <c r="S108" i="40"/>
  <c r="W108" i="40"/>
  <c r="AB108" i="40"/>
  <c r="P108" i="40"/>
  <c r="AU36" i="42"/>
  <c r="AA36" i="42"/>
  <c r="Y36" i="42"/>
  <c r="R36" i="42"/>
  <c r="Q36" i="42"/>
  <c r="BA36" i="42" s="1"/>
  <c r="BB36" i="42" s="1"/>
  <c r="Z36" i="42"/>
  <c r="AZ36" i="42" s="1"/>
  <c r="W36" i="42"/>
  <c r="V36" i="42"/>
  <c r="AY36" i="42" s="1"/>
  <c r="S34" i="44"/>
  <c r="AA34" i="44"/>
  <c r="Y34" i="44"/>
  <c r="Z34" i="44"/>
  <c r="AZ34" i="44" s="1"/>
  <c r="AB34" i="44"/>
  <c r="AE34" i="44" a="1"/>
  <c r="AE34" i="44" s="1"/>
  <c r="W34" i="44"/>
  <c r="Q34" i="44"/>
  <c r="BA34" i="44" s="1"/>
  <c r="BB34" i="44" s="1"/>
  <c r="AU34" i="44"/>
  <c r="AV82" i="44" s="1"/>
  <c r="D82" i="44" s="1"/>
  <c r="D93" i="45"/>
  <c r="A93" i="45"/>
  <c r="W40" i="44"/>
  <c r="Q40" i="44"/>
  <c r="BA40" i="44" s="1"/>
  <c r="BB40" i="44" s="1"/>
  <c r="AE40" i="44" a="1"/>
  <c r="AE40" i="44" s="1"/>
  <c r="Z40" i="44"/>
  <c r="AZ40" i="44" s="1"/>
  <c r="Y40" i="44"/>
  <c r="V40" i="44"/>
  <c r="AY40" i="44" s="1"/>
  <c r="R40" i="44"/>
  <c r="U40" i="44"/>
  <c r="P40" i="44"/>
  <c r="S40" i="44"/>
  <c r="AB40" i="44"/>
  <c r="AU40" i="44"/>
  <c r="AV4" i="44" s="1"/>
  <c r="AA40" i="44"/>
  <c r="R79" i="45"/>
  <c r="AB79" i="45"/>
  <c r="Z79" i="45"/>
  <c r="AZ79" i="45" s="1"/>
  <c r="P79" i="45"/>
  <c r="Q79" i="45"/>
  <c r="BA79" i="45" s="1"/>
  <c r="BB79" i="45" s="1"/>
  <c r="Y79" i="45"/>
  <c r="AE79" i="45" a="1"/>
  <c r="AE79" i="45" s="1"/>
  <c r="W79" i="45"/>
  <c r="S79" i="45"/>
  <c r="U79" i="45"/>
  <c r="Q17" i="38"/>
  <c r="BA17" i="38" s="1"/>
  <c r="U17" i="38"/>
  <c r="AB17" i="38"/>
  <c r="P17" i="38"/>
  <c r="AU17" i="38"/>
  <c r="W17" i="38"/>
  <c r="Y17" i="38"/>
  <c r="Q33" i="38"/>
  <c r="BA33" i="38" s="1"/>
  <c r="AU33" i="38"/>
  <c r="W33" i="38"/>
  <c r="S33" i="38"/>
  <c r="Z33" i="38"/>
  <c r="AZ33" i="38" s="1"/>
  <c r="BB33" i="38" s="1"/>
  <c r="AA33" i="38"/>
  <c r="AB33" i="38"/>
  <c r="V36" i="40"/>
  <c r="AY36" i="40" s="1"/>
  <c r="AE36" i="40" a="1"/>
  <c r="AE36" i="40" s="1"/>
  <c r="U36" i="40"/>
  <c r="W36" i="40"/>
  <c r="Y36" i="40"/>
  <c r="S36" i="40"/>
  <c r="P36" i="40"/>
  <c r="P52" i="40"/>
  <c r="W52" i="40"/>
  <c r="Q52" i="40"/>
  <c r="BA52" i="40" s="1"/>
  <c r="BB52" i="40" s="1"/>
  <c r="Y52" i="40"/>
  <c r="R54" i="41"/>
  <c r="AA54" i="41"/>
  <c r="P54" i="41"/>
  <c r="AB54" i="41"/>
  <c r="U54" i="41"/>
  <c r="Q54" i="41"/>
  <c r="BA54" i="41" s="1"/>
  <c r="R94" i="42"/>
  <c r="V94" i="42"/>
  <c r="AY94" i="42" s="1"/>
  <c r="Q94" i="42"/>
  <c r="BA94" i="42" s="1"/>
  <c r="U94" i="42"/>
  <c r="Z94" i="42"/>
  <c r="AZ94" i="42" s="1"/>
  <c r="S94" i="42"/>
  <c r="AA94" i="42"/>
  <c r="AS94" i="42"/>
  <c r="AF94" i="42" s="1"/>
  <c r="P94" i="42"/>
  <c r="AB45" i="43"/>
  <c r="W45" i="43"/>
  <c r="P45" i="43"/>
  <c r="Q45" i="43"/>
  <c r="BA45" i="43" s="1"/>
  <c r="BB45" i="43" s="1"/>
  <c r="Z45" i="43"/>
  <c r="AZ45" i="43" s="1"/>
  <c r="U45" i="43"/>
  <c r="V45" i="43"/>
  <c r="AY45" i="43" s="1"/>
  <c r="R45" i="43"/>
  <c r="P101" i="44"/>
  <c r="U101" i="44"/>
  <c r="W92" i="44"/>
  <c r="AS92" i="44"/>
  <c r="AF92" i="44" s="1"/>
  <c r="Z92" i="44"/>
  <c r="AZ92" i="44" s="1"/>
  <c r="Y92" i="44"/>
  <c r="S92" i="44"/>
  <c r="V92" i="44"/>
  <c r="AY92" i="44" s="1"/>
  <c r="AB92" i="44"/>
  <c r="U92" i="44"/>
  <c r="R92" i="44"/>
  <c r="P92" i="44"/>
  <c r="AA92" i="44"/>
  <c r="Q92" i="44"/>
  <c r="BA92" i="44" s="1"/>
  <c r="P74" i="44"/>
  <c r="W74" i="44"/>
  <c r="U74" i="44"/>
  <c r="R74" i="44"/>
  <c r="AS74" i="44"/>
  <c r="AF74" i="44" s="1"/>
  <c r="Q74" i="44"/>
  <c r="BA74" i="44" s="1"/>
  <c r="Z74" i="44"/>
  <c r="AZ74" i="44" s="1"/>
  <c r="V74" i="44"/>
  <c r="AY74" i="44" s="1"/>
  <c r="BB74" i="44" s="1"/>
  <c r="AB74" i="44"/>
  <c r="AA74" i="44"/>
  <c r="Y74" i="44"/>
  <c r="A107" i="43"/>
  <c r="D107" i="43"/>
  <c r="P40" i="28"/>
  <c r="Q40" i="28"/>
  <c r="BA40" i="28" s="1"/>
  <c r="Y40" i="28"/>
  <c r="U61" i="28"/>
  <c r="P61" i="28"/>
  <c r="V61" i="28"/>
  <c r="AY61" i="28" s="1"/>
  <c r="W61" i="28"/>
  <c r="Y128" i="44"/>
  <c r="S128" i="44"/>
  <c r="Z123" i="44"/>
  <c r="AZ123" i="44" s="1"/>
  <c r="V123" i="44"/>
  <c r="AY123" i="44" s="1"/>
  <c r="AA110" i="44"/>
  <c r="AB110" i="44"/>
  <c r="R110" i="44"/>
  <c r="Z110" i="44"/>
  <c r="AZ110" i="44" s="1"/>
  <c r="Y84" i="44"/>
  <c r="U84" i="44"/>
  <c r="W84" i="44"/>
  <c r="S84" i="44"/>
  <c r="P84" i="44"/>
  <c r="AB84" i="44"/>
  <c r="AE84" i="44" a="1"/>
  <c r="AE84" i="44" s="1"/>
  <c r="R84" i="44"/>
  <c r="S42" i="44"/>
  <c r="R42" i="44"/>
  <c r="AU42" i="44"/>
  <c r="Y42" i="44"/>
  <c r="P42" i="44"/>
  <c r="Z42" i="44"/>
  <c r="AZ42" i="44" s="1"/>
  <c r="D114" i="38"/>
  <c r="A114" i="38"/>
  <c r="R78" i="46"/>
  <c r="AB78" i="46"/>
  <c r="V78" i="46"/>
  <c r="AY78" i="46" s="1"/>
  <c r="Z78" i="46"/>
  <c r="AZ78" i="46" s="1"/>
  <c r="Y78" i="46"/>
  <c r="U78" i="46"/>
  <c r="V15" i="28"/>
  <c r="AY15" i="28" s="1"/>
  <c r="V40" i="28"/>
  <c r="AY40" i="28" s="1"/>
  <c r="S61" i="28"/>
  <c r="Q103" i="28"/>
  <c r="BA103" i="28" s="1"/>
  <c r="AB103" i="28"/>
  <c r="W103" i="28"/>
  <c r="U129" i="44"/>
  <c r="W129" i="44"/>
  <c r="AS129" i="44"/>
  <c r="AF129" i="44" s="1"/>
  <c r="Z129" i="44"/>
  <c r="AZ129" i="44" s="1"/>
  <c r="BB129" i="44" s="1"/>
  <c r="Y129" i="44"/>
  <c r="S129" i="44"/>
  <c r="P129" i="44"/>
  <c r="AB129" i="44"/>
  <c r="R129" i="44"/>
  <c r="U44" i="44"/>
  <c r="Z44" i="44"/>
  <c r="AZ44" i="44" s="1"/>
  <c r="S44" i="44"/>
  <c r="W44" i="44"/>
  <c r="AB44" i="44"/>
  <c r="V44" i="44"/>
  <c r="AY44" i="44" s="1"/>
  <c r="R44" i="44"/>
  <c r="P44" i="44"/>
  <c r="AA44" i="44"/>
  <c r="Q44" i="44"/>
  <c r="BA44" i="44" s="1"/>
  <c r="S46" i="44"/>
  <c r="U46" i="44"/>
  <c r="V46" i="44"/>
  <c r="AY46" i="44" s="1"/>
  <c r="BB46" i="44" s="1"/>
  <c r="D76" i="39"/>
  <c r="A76" i="39"/>
  <c r="W100" i="45"/>
  <c r="S100" i="45"/>
  <c r="U100" i="45"/>
  <c r="R100" i="45"/>
  <c r="AA100" i="45"/>
  <c r="P100" i="45"/>
  <c r="Q100" i="45"/>
  <c r="BA100" i="45" s="1"/>
  <c r="AB100" i="45"/>
  <c r="Y100" i="45"/>
  <c r="Z100" i="45"/>
  <c r="AZ100" i="45" s="1"/>
  <c r="BB100" i="45" s="1"/>
  <c r="V75" i="45"/>
  <c r="AY75" i="45" s="1"/>
  <c r="R75" i="45"/>
  <c r="W64" i="46"/>
  <c r="P64" i="46"/>
  <c r="U64" i="46"/>
  <c r="V64" i="46"/>
  <c r="AY64" i="46" s="1"/>
  <c r="AA64" i="46"/>
  <c r="D30" i="46"/>
  <c r="AW30" i="46" s="1"/>
  <c r="A30" i="46"/>
  <c r="P10" i="47"/>
  <c r="R10" i="47"/>
  <c r="S103" i="28"/>
  <c r="Z40" i="28"/>
  <c r="AZ40" i="28" s="1"/>
  <c r="AA61" i="28"/>
  <c r="D56" i="28"/>
  <c r="S56" i="28"/>
  <c r="Z56" i="28"/>
  <c r="AZ56" i="28" s="1"/>
  <c r="AB56" i="28"/>
  <c r="V84" i="44"/>
  <c r="AY84" i="44" s="1"/>
  <c r="Y123" i="44"/>
  <c r="AU26" i="44"/>
  <c r="S26" i="44"/>
  <c r="AA26" i="44"/>
  <c r="R26" i="44"/>
  <c r="Q26" i="44"/>
  <c r="BA26" i="44" s="1"/>
  <c r="P26" i="44"/>
  <c r="Y26" i="44"/>
  <c r="W26" i="44"/>
  <c r="W36" i="44"/>
  <c r="Q36" i="44"/>
  <c r="BA36" i="44" s="1"/>
  <c r="BB36" i="44" s="1"/>
  <c r="AE36" i="44" a="1"/>
  <c r="AE36" i="44" s="1"/>
  <c r="Z36" i="44"/>
  <c r="AZ36" i="44" s="1"/>
  <c r="Y36" i="44"/>
  <c r="V36" i="44"/>
  <c r="AY36" i="44" s="1"/>
  <c r="R36" i="44"/>
  <c r="U36" i="44"/>
  <c r="P36" i="44"/>
  <c r="S36" i="44"/>
  <c r="AB36" i="44"/>
  <c r="S16" i="44"/>
  <c r="AA16" i="44"/>
  <c r="Q16" i="44"/>
  <c r="BA16" i="44" s="1"/>
  <c r="D127" i="46"/>
  <c r="AW127" i="46" s="1"/>
  <c r="A127" i="46"/>
  <c r="AB41" i="39"/>
  <c r="Y41" i="39"/>
  <c r="Q41" i="39"/>
  <c r="BA41" i="39" s="1"/>
  <c r="V41" i="39"/>
  <c r="AY41" i="39" s="1"/>
  <c r="BB41" i="39" s="1"/>
  <c r="U41" i="39"/>
  <c r="S41" i="39"/>
  <c r="AA41" i="39"/>
  <c r="Z41" i="39"/>
  <c r="AZ41" i="39" s="1"/>
  <c r="W41" i="39"/>
  <c r="AU41" i="39"/>
  <c r="AV128" i="39" s="1"/>
  <c r="A41" i="40"/>
  <c r="D41" i="40"/>
  <c r="AA57" i="40"/>
  <c r="Q89" i="40"/>
  <c r="BA89" i="40" s="1"/>
  <c r="BB89" i="40" s="1"/>
  <c r="R89" i="40"/>
  <c r="S89" i="40"/>
  <c r="Q42" i="47"/>
  <c r="BA42" i="47" s="1"/>
  <c r="BB42" i="47" s="1"/>
  <c r="V42" i="47"/>
  <c r="AY42" i="47" s="1"/>
  <c r="S42" i="47"/>
  <c r="P42" i="47"/>
  <c r="AB42" i="47"/>
  <c r="AU42" i="47"/>
  <c r="U42" i="47"/>
  <c r="Z42" i="47"/>
  <c r="AZ42" i="47" s="1"/>
  <c r="S95" i="48"/>
  <c r="V95" i="48"/>
  <c r="AY95" i="48" s="1"/>
  <c r="R95" i="48"/>
  <c r="U95" i="48"/>
  <c r="Q95" i="48"/>
  <c r="BA95" i="48" s="1"/>
  <c r="AS95" i="48"/>
  <c r="AF95" i="48" s="1"/>
  <c r="P95" i="48"/>
  <c r="Z95" i="48"/>
  <c r="AZ95" i="48" s="1"/>
  <c r="AA95" i="48"/>
  <c r="AB95" i="48"/>
  <c r="Y95" i="48"/>
  <c r="V3" i="55"/>
  <c r="AY3" i="55" s="1"/>
  <c r="U3" i="55"/>
  <c r="AB3" i="55"/>
  <c r="S3" i="55"/>
  <c r="R3" i="55"/>
  <c r="Y3" i="55"/>
  <c r="AA3" i="55"/>
  <c r="P3" i="55"/>
  <c r="Q3" i="55"/>
  <c r="BA3" i="55" s="1"/>
  <c r="Z3" i="55"/>
  <c r="AZ3" i="55" s="1"/>
  <c r="AU3" i="55"/>
  <c r="V103" i="28"/>
  <c r="AY103" i="28" s="1"/>
  <c r="BB103" i="28" s="1"/>
  <c r="AA40" i="28"/>
  <c r="AA56" i="28"/>
  <c r="AU61" i="28"/>
  <c r="AA123" i="28"/>
  <c r="Z123" i="28"/>
  <c r="AZ123" i="28" s="1"/>
  <c r="Z125" i="28"/>
  <c r="AZ125" i="28" s="1"/>
  <c r="S125" i="28"/>
  <c r="V125" i="28"/>
  <c r="AY125" i="28" s="1"/>
  <c r="A122" i="46"/>
  <c r="D94" i="45"/>
  <c r="Z84" i="44"/>
  <c r="AZ84" i="44" s="1"/>
  <c r="AB123" i="44"/>
  <c r="V93" i="44"/>
  <c r="AY93" i="44" s="1"/>
  <c r="Q93" i="44"/>
  <c r="BA93" i="44" s="1"/>
  <c r="U93" i="44"/>
  <c r="P93" i="44"/>
  <c r="S93" i="44"/>
  <c r="AA93" i="44"/>
  <c r="Z93" i="44"/>
  <c r="AZ93" i="44" s="1"/>
  <c r="Y93" i="44"/>
  <c r="W93" i="44"/>
  <c r="Y55" i="44"/>
  <c r="P55" i="44"/>
  <c r="W55" i="44"/>
  <c r="A36" i="44"/>
  <c r="D36" i="44"/>
  <c r="AE70" i="44" a="1"/>
  <c r="AE70" i="44" s="1"/>
  <c r="P70" i="44"/>
  <c r="AA70" i="44"/>
  <c r="AB70" i="44"/>
  <c r="Q70" i="44"/>
  <c r="BA70" i="44" s="1"/>
  <c r="BB70" i="44" s="1"/>
  <c r="S70" i="44"/>
  <c r="W70" i="44"/>
  <c r="Z70" i="44"/>
  <c r="AZ70" i="44" s="1"/>
  <c r="A94" i="41"/>
  <c r="D94" i="41"/>
  <c r="A123" i="41"/>
  <c r="D123" i="41"/>
  <c r="AS120" i="45"/>
  <c r="AF120" i="45" s="1"/>
  <c r="Q120" i="45"/>
  <c r="BA120" i="45" s="1"/>
  <c r="P120" i="45"/>
  <c r="S120" i="45"/>
  <c r="AB120" i="45"/>
  <c r="R120" i="45"/>
  <c r="W120" i="45"/>
  <c r="Y120" i="45"/>
  <c r="AE50" i="44" a="1"/>
  <c r="AE50" i="44" s="1"/>
  <c r="P50" i="44"/>
  <c r="AA50" i="44"/>
  <c r="AU50" i="44"/>
  <c r="Z50" i="44"/>
  <c r="AZ50" i="44" s="1"/>
  <c r="V50" i="44"/>
  <c r="AY50" i="44" s="1"/>
  <c r="W50" i="44"/>
  <c r="R50" i="44"/>
  <c r="U50" i="44"/>
  <c r="S50" i="44"/>
  <c r="Y50" i="44"/>
  <c r="Q50" i="44"/>
  <c r="BA50" i="44" s="1"/>
  <c r="BB50" i="44" s="1"/>
  <c r="S11" i="55"/>
  <c r="W11" i="55"/>
  <c r="AB11" i="55"/>
  <c r="U11" i="55"/>
  <c r="R11" i="55"/>
  <c r="V11" i="55"/>
  <c r="AY11" i="55" s="1"/>
  <c r="AA11" i="55"/>
  <c r="Y11" i="55"/>
  <c r="Q11" i="55"/>
  <c r="BA11" i="55" s="1"/>
  <c r="BB11" i="55" s="1"/>
  <c r="AE11" i="55" a="1"/>
  <c r="AE11" i="55" s="1"/>
  <c r="Z11" i="55"/>
  <c r="AZ11" i="55" s="1"/>
  <c r="P11" i="55"/>
  <c r="G54" i="46"/>
  <c r="AA103" i="28"/>
  <c r="R40" i="28"/>
  <c r="V56" i="28"/>
  <c r="AY56" i="28" s="1"/>
  <c r="A39" i="28"/>
  <c r="Y61" i="28"/>
  <c r="V90" i="28"/>
  <c r="AY90" i="28" s="1"/>
  <c r="S90" i="28"/>
  <c r="AB90" i="28"/>
  <c r="U90" i="28"/>
  <c r="Z66" i="28"/>
  <c r="AZ66" i="28" s="1"/>
  <c r="AB66" i="28"/>
  <c r="V66" i="28"/>
  <c r="AY66" i="28" s="1"/>
  <c r="A72" i="45"/>
  <c r="Q84" i="44"/>
  <c r="BA84" i="44" s="1"/>
  <c r="BB84" i="44" s="1"/>
  <c r="AB118" i="44"/>
  <c r="Z65" i="44"/>
  <c r="AZ65" i="44" s="1"/>
  <c r="Y65" i="44"/>
  <c r="V65" i="44"/>
  <c r="AY65" i="44" s="1"/>
  <c r="AB65" i="44"/>
  <c r="W65" i="44"/>
  <c r="U65" i="44"/>
  <c r="S65" i="44"/>
  <c r="R65" i="44"/>
  <c r="S25" i="44"/>
  <c r="AE25" i="44" a="1"/>
  <c r="AE25" i="44" s="1"/>
  <c r="S89" i="44"/>
  <c r="P89" i="44"/>
  <c r="AE89" i="44" a="1"/>
  <c r="AE89" i="44" s="1"/>
  <c r="AB89" i="44"/>
  <c r="Z89" i="44"/>
  <c r="AZ89" i="44" s="1"/>
  <c r="V89" i="44"/>
  <c r="AY89" i="44" s="1"/>
  <c r="U89" i="44"/>
  <c r="AA89" i="44"/>
  <c r="R89" i="44"/>
  <c r="Q89" i="44"/>
  <c r="BA89" i="44" s="1"/>
  <c r="W89" i="44"/>
  <c r="AA87" i="45"/>
  <c r="AB87" i="45"/>
  <c r="Q87" i="45"/>
  <c r="BA87" i="45" s="1"/>
  <c r="Z87" i="45"/>
  <c r="AZ87" i="45" s="1"/>
  <c r="W87" i="45"/>
  <c r="Y87" i="45"/>
  <c r="U87" i="45"/>
  <c r="AS87" i="45"/>
  <c r="AF87" i="45" s="1"/>
  <c r="V87" i="45"/>
  <c r="AY87" i="45" s="1"/>
  <c r="S87" i="45"/>
  <c r="R87" i="45"/>
  <c r="U36" i="45"/>
  <c r="S36" i="45"/>
  <c r="AU36" i="45"/>
  <c r="R36" i="45"/>
  <c r="Y36" i="45"/>
  <c r="Q36" i="45"/>
  <c r="BA36" i="45" s="1"/>
  <c r="V36" i="45"/>
  <c r="AY36" i="45" s="1"/>
  <c r="AB36" i="45"/>
  <c r="D30" i="45"/>
  <c r="AH30" i="45" s="1"/>
  <c r="A30" i="45"/>
  <c r="W39" i="45"/>
  <c r="V39" i="45"/>
  <c r="AY39" i="45" s="1"/>
  <c r="Z19" i="45"/>
  <c r="AZ19" i="45" s="1"/>
  <c r="R19" i="45"/>
  <c r="Q19" i="45"/>
  <c r="BA19" i="45" s="1"/>
  <c r="Y19" i="45"/>
  <c r="P19" i="45"/>
  <c r="AU19" i="45"/>
  <c r="AV15" i="45" s="1"/>
  <c r="AB19" i="45"/>
  <c r="U19" i="45"/>
  <c r="AA19" i="45"/>
  <c r="Q34" i="38"/>
  <c r="BA34" i="38" s="1"/>
  <c r="BB34" i="38" s="1"/>
  <c r="V34" i="38"/>
  <c r="AY34" i="38" s="1"/>
  <c r="W25" i="39"/>
  <c r="R25" i="39"/>
  <c r="V25" i="39"/>
  <c r="AY25" i="39" s="1"/>
  <c r="AB25" i="39"/>
  <c r="Y25" i="39"/>
  <c r="S25" i="39"/>
  <c r="U25" i="39"/>
  <c r="Z25" i="39"/>
  <c r="AZ25" i="39" s="1"/>
  <c r="AU25" i="39"/>
  <c r="P25" i="39"/>
  <c r="Y33" i="39"/>
  <c r="U33" i="39"/>
  <c r="AB33" i="39"/>
  <c r="W33" i="39"/>
  <c r="R33" i="39"/>
  <c r="S33" i="39"/>
  <c r="Z33" i="39"/>
  <c r="AZ33" i="39" s="1"/>
  <c r="AA33" i="39"/>
  <c r="P33" i="39"/>
  <c r="AU33" i="39"/>
  <c r="AV79" i="39" s="1"/>
  <c r="AE33" i="39" a="1"/>
  <c r="AE33" i="39" s="1"/>
  <c r="Q33" i="39"/>
  <c r="BA33" i="39" s="1"/>
  <c r="BB33" i="39" s="1"/>
  <c r="AU58" i="43"/>
  <c r="AV43" i="43" s="1"/>
  <c r="Q58" i="43"/>
  <c r="BA58" i="43" s="1"/>
  <c r="BB58" i="43" s="1"/>
  <c r="V58" i="43"/>
  <c r="AY58" i="43" s="1"/>
  <c r="P58" i="43"/>
  <c r="Z58" i="43"/>
  <c r="AZ58" i="43" s="1"/>
  <c r="R58" i="43"/>
  <c r="S58" i="43"/>
  <c r="Y58" i="43"/>
  <c r="AB58" i="43"/>
  <c r="U58" i="43"/>
  <c r="AE58" i="43" a="1"/>
  <c r="AE58" i="43" s="1"/>
  <c r="AA58" i="43"/>
  <c r="U34" i="43"/>
  <c r="Y34" i="43"/>
  <c r="V34" i="43"/>
  <c r="AY34" i="43" s="1"/>
  <c r="S34" i="43"/>
  <c r="AB34" i="43"/>
  <c r="W34" i="43"/>
  <c r="AU34" i="43"/>
  <c r="R34" i="43"/>
  <c r="Z34" i="43"/>
  <c r="AZ34" i="43" s="1"/>
  <c r="Q34" i="43"/>
  <c r="BA34" i="43" s="1"/>
  <c r="AA34" i="43"/>
  <c r="U103" i="28"/>
  <c r="AU40" i="28"/>
  <c r="AV126" i="28" s="1"/>
  <c r="Z61" i="28"/>
  <c r="AZ61" i="28" s="1"/>
  <c r="AA84" i="44"/>
  <c r="A20" i="44"/>
  <c r="D73" i="44"/>
  <c r="A73" i="44"/>
  <c r="V126" i="44"/>
  <c r="AY126" i="44" s="1"/>
  <c r="U126" i="44"/>
  <c r="AA126" i="44"/>
  <c r="Q126" i="44"/>
  <c r="BA126" i="44" s="1"/>
  <c r="Z126" i="44"/>
  <c r="AZ126" i="44" s="1"/>
  <c r="BB126" i="44" s="1"/>
  <c r="AB126" i="44"/>
  <c r="P126" i="44"/>
  <c r="S126" i="44"/>
  <c r="AA121" i="44"/>
  <c r="Q121" i="44"/>
  <c r="BA121" i="44" s="1"/>
  <c r="BB121" i="44" s="1"/>
  <c r="W121" i="44"/>
  <c r="AE121" i="44" a="1"/>
  <c r="AE121" i="44" s="1"/>
  <c r="Z121" i="44"/>
  <c r="AZ121" i="44" s="1"/>
  <c r="Y121" i="44"/>
  <c r="V121" i="44"/>
  <c r="AY121" i="44" s="1"/>
  <c r="R121" i="44"/>
  <c r="P62" i="44"/>
  <c r="AB62" i="44"/>
  <c r="Z62" i="44"/>
  <c r="AZ62" i="44" s="1"/>
  <c r="AU62" i="44"/>
  <c r="AV30" i="44" s="1"/>
  <c r="U62" i="44"/>
  <c r="W62" i="44"/>
  <c r="AA62" i="44"/>
  <c r="V62" i="44"/>
  <c r="AY62" i="44" s="1"/>
  <c r="Y103" i="28"/>
  <c r="P125" i="28"/>
  <c r="U40" i="28"/>
  <c r="AB40" i="28"/>
  <c r="AU56" i="28"/>
  <c r="W90" i="28"/>
  <c r="R61" i="28"/>
  <c r="Y123" i="28"/>
  <c r="D123" i="28"/>
  <c r="D102" i="45"/>
  <c r="A129" i="46"/>
  <c r="Q15" i="44"/>
  <c r="BA15" i="44" s="1"/>
  <c r="R15" i="44"/>
  <c r="Z15" i="44"/>
  <c r="AZ15" i="44" s="1"/>
  <c r="U15" i="44"/>
  <c r="P15" i="44"/>
  <c r="S15" i="44"/>
  <c r="Y15" i="44"/>
  <c r="AU15" i="44"/>
  <c r="AV105" i="44" s="1"/>
  <c r="W15" i="44"/>
  <c r="D113" i="44"/>
  <c r="A113" i="44"/>
  <c r="S8" i="44"/>
  <c r="Y8" i="44"/>
  <c r="AU8" i="44"/>
  <c r="AA8" i="44"/>
  <c r="W8" i="44"/>
  <c r="Z8" i="44"/>
  <c r="AZ8" i="44" s="1"/>
  <c r="AE8" i="44" a="1"/>
  <c r="AE8" i="44" s="1"/>
  <c r="R8" i="44"/>
  <c r="Q8" i="44"/>
  <c r="BA8" i="44" s="1"/>
  <c r="BB8" i="44" s="1"/>
  <c r="AA9" i="44"/>
  <c r="Q9" i="44"/>
  <c r="BA9" i="44" s="1"/>
  <c r="BB9" i="44" s="1"/>
  <c r="Z9" i="44"/>
  <c r="AZ9" i="44" s="1"/>
  <c r="P9" i="44"/>
  <c r="AE9" i="44" a="1"/>
  <c r="AE9" i="44" s="1"/>
  <c r="U9" i="44"/>
  <c r="S9" i="44"/>
  <c r="Y9" i="44"/>
  <c r="AU9" i="44"/>
  <c r="AB9" i="44"/>
  <c r="A82" i="42"/>
  <c r="D82" i="42"/>
  <c r="AE95" i="45" a="1"/>
  <c r="AE95" i="45" s="1"/>
  <c r="S95" i="45"/>
  <c r="P95" i="45"/>
  <c r="AA95" i="45"/>
  <c r="AB95" i="45"/>
  <c r="Q95" i="45"/>
  <c r="BA95" i="45" s="1"/>
  <c r="BB95" i="45" s="1"/>
  <c r="Y95" i="45"/>
  <c r="W95" i="45"/>
  <c r="U95" i="45"/>
  <c r="A8" i="45"/>
  <c r="D8" i="45"/>
  <c r="S2" i="45"/>
  <c r="AB2" i="45"/>
  <c r="W2" i="45"/>
  <c r="R2" i="45"/>
  <c r="AU2" i="45"/>
  <c r="AA2" i="45"/>
  <c r="Q2" i="45"/>
  <c r="BA2" i="45" s="1"/>
  <c r="Y2" i="45"/>
  <c r="AB10" i="38"/>
  <c r="V10" i="38"/>
  <c r="AY10" i="38" s="1"/>
  <c r="Z104" i="54"/>
  <c r="AZ104" i="54" s="1"/>
  <c r="AE104" i="54" a="1"/>
  <c r="AE104" i="54" s="1"/>
  <c r="Y104" i="54"/>
  <c r="W104" i="54"/>
  <c r="V104" i="54"/>
  <c r="AY104" i="54" s="1"/>
  <c r="R104" i="54"/>
  <c r="U104" i="54"/>
  <c r="Q104" i="54"/>
  <c r="BA104" i="54" s="1"/>
  <c r="BB104" i="54" s="1"/>
  <c r="S104" i="54"/>
  <c r="AB104" i="54"/>
  <c r="AA104" i="54"/>
  <c r="A126" i="45"/>
  <c r="W97" i="44"/>
  <c r="AA97" i="44"/>
  <c r="W58" i="45"/>
  <c r="AU42" i="45"/>
  <c r="G89" i="46"/>
  <c r="G30" i="46"/>
  <c r="G28" i="46"/>
  <c r="AE28" i="46" s="1" a="1"/>
  <c r="AE28" i="46" s="1"/>
  <c r="AD28" i="46" s="1"/>
  <c r="G42" i="46"/>
  <c r="A106" i="43"/>
  <c r="Q97" i="44"/>
  <c r="BA97" i="44" s="1"/>
  <c r="G129" i="46"/>
  <c r="G113" i="46"/>
  <c r="Z97" i="44"/>
  <c r="AZ97" i="44" s="1"/>
  <c r="G128" i="46"/>
  <c r="AE128" i="46" s="1" a="1"/>
  <c r="AE128" i="46" s="1"/>
  <c r="AD128" i="46" s="1"/>
  <c r="U42" i="45"/>
  <c r="P42" i="45"/>
  <c r="R42" i="45"/>
  <c r="AE42" i="45" a="1"/>
  <c r="AE42" i="45" s="1"/>
  <c r="AB42" i="45"/>
  <c r="V42" i="45"/>
  <c r="AY42" i="45" s="1"/>
  <c r="G90" i="46"/>
  <c r="G82" i="46"/>
  <c r="G46" i="46"/>
  <c r="AE46" i="46" s="1" a="1"/>
  <c r="AE46" i="46" s="1"/>
  <c r="AD46" i="46" s="1"/>
  <c r="G35" i="46"/>
  <c r="G108" i="46"/>
  <c r="AE108" i="46" s="1" a="1"/>
  <c r="AE108" i="46" s="1"/>
  <c r="AD108" i="46" s="1"/>
  <c r="G100" i="46"/>
  <c r="G44" i="46"/>
  <c r="G40" i="46"/>
  <c r="G26" i="46"/>
  <c r="AE26" i="46" s="1" a="1"/>
  <c r="AE26" i="46" s="1"/>
  <c r="AD26" i="46" s="1"/>
  <c r="G27" i="46"/>
  <c r="AE27" i="46" s="1" a="1"/>
  <c r="AE27" i="46" s="1"/>
  <c r="AD27" i="46" s="1"/>
  <c r="R25" i="50"/>
  <c r="P34" i="52"/>
  <c r="Y34" i="52"/>
  <c r="U34" i="52"/>
  <c r="R34" i="52"/>
  <c r="S34" i="52"/>
  <c r="R98" i="49"/>
  <c r="AA98" i="49"/>
  <c r="Q98" i="49"/>
  <c r="BA98" i="49" s="1"/>
  <c r="AU49" i="50"/>
  <c r="W78" i="31"/>
  <c r="AB78" i="31"/>
  <c r="U78" i="31"/>
  <c r="Y78" i="31"/>
  <c r="S78" i="31"/>
  <c r="Z78" i="31"/>
  <c r="AZ78" i="31" s="1"/>
  <c r="AA78" i="31"/>
  <c r="V78" i="31"/>
  <c r="AY78" i="31" s="1"/>
  <c r="Q78" i="31"/>
  <c r="BA78" i="31" s="1"/>
  <c r="BB78" i="31" s="1"/>
  <c r="R78" i="31"/>
  <c r="P78" i="31"/>
  <c r="AE78" i="31" a="1"/>
  <c r="AE78" i="31" s="1"/>
  <c r="G5" i="46"/>
  <c r="U98" i="49"/>
  <c r="Q9" i="51"/>
  <c r="BA9" i="51" s="1"/>
  <c r="AE34" i="52" a="1"/>
  <c r="AE34" i="52" s="1"/>
  <c r="Q16" i="30"/>
  <c r="BA16" i="30" s="1"/>
  <c r="U16" i="30"/>
  <c r="Z16" i="30"/>
  <c r="AZ16" i="30" s="1"/>
  <c r="P16" i="30"/>
  <c r="Y16" i="30"/>
  <c r="AU16" i="30"/>
  <c r="AV89" i="30" s="1"/>
  <c r="AB16" i="30"/>
  <c r="W16" i="30"/>
  <c r="R16" i="30"/>
  <c r="S16" i="30"/>
  <c r="AA16" i="30"/>
  <c r="V16" i="30"/>
  <c r="AY16" i="30" s="1"/>
  <c r="G49" i="46"/>
  <c r="Y49" i="50"/>
  <c r="V49" i="50"/>
  <c r="AY49" i="50" s="1"/>
  <c r="Q49" i="50"/>
  <c r="BA49" i="50" s="1"/>
  <c r="S49" i="50"/>
  <c r="U49" i="50"/>
  <c r="AB49" i="50"/>
  <c r="AA49" i="50"/>
  <c r="Z49" i="50"/>
  <c r="AZ49" i="50" s="1"/>
  <c r="U9" i="51"/>
  <c r="Q58" i="52"/>
  <c r="BA58" i="52" s="1"/>
  <c r="AB58" i="52"/>
  <c r="S58" i="52"/>
  <c r="Z58" i="52"/>
  <c r="AZ58" i="52" s="1"/>
  <c r="V58" i="52"/>
  <c r="AY58" i="52" s="1"/>
  <c r="AU58" i="52"/>
  <c r="W58" i="52"/>
  <c r="AA58" i="52"/>
  <c r="U17" i="53"/>
  <c r="AE17" i="53" a="1"/>
  <c r="AE17" i="53" s="1"/>
  <c r="V17" i="53"/>
  <c r="AY17" i="53" s="1"/>
  <c r="P17" i="53"/>
  <c r="AB17" i="53"/>
  <c r="AU17" i="53"/>
  <c r="Y17" i="53"/>
  <c r="S17" i="53"/>
  <c r="P65" i="57"/>
  <c r="W65" i="57"/>
  <c r="Y65" i="57"/>
  <c r="S65" i="57"/>
  <c r="AE65" i="57" a="1"/>
  <c r="AE65" i="57" s="1"/>
  <c r="U65" i="57"/>
  <c r="Q65" i="57"/>
  <c r="BA65" i="57" s="1"/>
  <c r="BB65" i="57" s="1"/>
  <c r="Z65" i="57"/>
  <c r="AZ65" i="57" s="1"/>
  <c r="AB65" i="57"/>
  <c r="AA44" i="31"/>
  <c r="W44" i="31"/>
  <c r="Q44" i="31"/>
  <c r="BA44" i="31" s="1"/>
  <c r="BB44" i="31" s="1"/>
  <c r="P44" i="31"/>
  <c r="AU44" i="31"/>
  <c r="U44" i="31"/>
  <c r="Y44" i="31"/>
  <c r="S44" i="31"/>
  <c r="AE44" i="31" a="1"/>
  <c r="AE44" i="31" s="1"/>
  <c r="AB44" i="31"/>
  <c r="V44" i="31"/>
  <c r="AY44" i="31" s="1"/>
  <c r="R44" i="31"/>
  <c r="Z44" i="31"/>
  <c r="AZ44" i="31" s="1"/>
  <c r="AU18" i="32"/>
  <c r="AV4" i="32" s="1"/>
  <c r="S18" i="32"/>
  <c r="AB18" i="32"/>
  <c r="R18" i="32"/>
  <c r="AB11" i="31"/>
  <c r="AA11" i="31"/>
  <c r="Y39" i="33"/>
  <c r="R39" i="33"/>
  <c r="W39" i="33"/>
  <c r="P39" i="33"/>
  <c r="AB39" i="33"/>
  <c r="V39" i="33"/>
  <c r="AY39" i="33" s="1"/>
  <c r="AU39" i="33"/>
  <c r="Z39" i="33"/>
  <c r="AZ39" i="33" s="1"/>
  <c r="AA39" i="33"/>
  <c r="U39" i="33"/>
  <c r="Q39" i="33"/>
  <c r="BA39" i="33" s="1"/>
  <c r="S39" i="33"/>
  <c r="Y98" i="49"/>
  <c r="V66" i="49"/>
  <c r="AY66" i="49" s="1"/>
  <c r="AS66" i="49"/>
  <c r="AF66" i="49" s="1"/>
  <c r="Q66" i="49"/>
  <c r="BA66" i="49" s="1"/>
  <c r="Z66" i="49"/>
  <c r="AZ66" i="49" s="1"/>
  <c r="P66" i="49"/>
  <c r="W49" i="50"/>
  <c r="V9" i="50"/>
  <c r="AY9" i="50" s="1"/>
  <c r="P9" i="50"/>
  <c r="AB9" i="50"/>
  <c r="AU9" i="50"/>
  <c r="Z34" i="52"/>
  <c r="AZ34" i="52" s="1"/>
  <c r="Q18" i="52"/>
  <c r="BA18" i="52" s="1"/>
  <c r="BB18" i="52" s="1"/>
  <c r="AA18" i="52"/>
  <c r="S18" i="52"/>
  <c r="W18" i="52"/>
  <c r="AE18" i="52" a="1"/>
  <c r="AE18" i="52" s="1"/>
  <c r="P18" i="52"/>
  <c r="U18" i="52"/>
  <c r="Z16" i="54"/>
  <c r="AZ16" i="54" s="1"/>
  <c r="S16" i="54"/>
  <c r="V16" i="54"/>
  <c r="AY16" i="54" s="1"/>
  <c r="AU16" i="54"/>
  <c r="AA16" i="54"/>
  <c r="R16" i="54"/>
  <c r="S47" i="31"/>
  <c r="R47" i="31"/>
  <c r="AA47" i="31"/>
  <c r="AU47" i="31"/>
  <c r="AV98" i="31" s="1"/>
  <c r="Q47" i="31"/>
  <c r="BA47" i="31" s="1"/>
  <c r="BB47" i="31" s="1"/>
  <c r="P47" i="31"/>
  <c r="W47" i="31"/>
  <c r="Y47" i="31"/>
  <c r="AE47" i="31" a="1"/>
  <c r="AE47" i="31" s="1"/>
  <c r="U47" i="31"/>
  <c r="AB47" i="31"/>
  <c r="V47" i="31"/>
  <c r="AY47" i="31" s="1"/>
  <c r="Z47" i="31"/>
  <c r="AZ47" i="31" s="1"/>
  <c r="S106" i="32"/>
  <c r="Q106" i="32"/>
  <c r="BA106" i="32" s="1"/>
  <c r="S9" i="51"/>
  <c r="AB9" i="51"/>
  <c r="R9" i="51"/>
  <c r="V9" i="51"/>
  <c r="AY9" i="51" s="1"/>
  <c r="BB9" i="51" s="1"/>
  <c r="AA9" i="51"/>
  <c r="Y9" i="51"/>
  <c r="U68" i="30"/>
  <c r="AA68" i="30"/>
  <c r="P68" i="30"/>
  <c r="S68" i="30"/>
  <c r="P86" i="31"/>
  <c r="Z86" i="31"/>
  <c r="AZ86" i="31" s="1"/>
  <c r="W86" i="31"/>
  <c r="AS76" i="58"/>
  <c r="AF76" i="58" s="1"/>
  <c r="S41" i="30"/>
  <c r="R41" i="30"/>
  <c r="Q41" i="30"/>
  <c r="BA41" i="30" s="1"/>
  <c r="BB41" i="30" s="1"/>
  <c r="AB41" i="30"/>
  <c r="AE128" i="35" a="1"/>
  <c r="AE128" i="35" s="1"/>
  <c r="P44" i="35"/>
  <c r="AS68" i="35"/>
  <c r="AF68" i="35" s="1"/>
  <c r="P68" i="35"/>
  <c r="V68" i="35"/>
  <c r="AY68" i="35" s="1"/>
  <c r="AA68" i="35"/>
  <c r="P26" i="35"/>
  <c r="S26" i="35"/>
  <c r="AB26" i="35"/>
  <c r="AU36" i="36"/>
  <c r="R36" i="36"/>
  <c r="V46" i="37"/>
  <c r="AY46" i="37" s="1"/>
  <c r="W46" i="37"/>
  <c r="S46" i="37"/>
  <c r="U46" i="37"/>
  <c r="S43" i="37"/>
  <c r="U43" i="37"/>
  <c r="AU43" i="37"/>
  <c r="AE47" i="37" a="1"/>
  <c r="AE47" i="37" s="1"/>
  <c r="W47" i="37"/>
  <c r="U47" i="37"/>
  <c r="AA83" i="43"/>
  <c r="S83" i="43"/>
  <c r="Z83" i="43"/>
  <c r="AZ83" i="43" s="1"/>
  <c r="BB83" i="43" s="1"/>
  <c r="Q83" i="43"/>
  <c r="BA83" i="43" s="1"/>
  <c r="BA82" i="12"/>
  <c r="BB82" i="12" s="1"/>
  <c r="M31" i="12"/>
  <c r="L31" i="12"/>
  <c r="N31" i="12"/>
  <c r="D81" i="31"/>
  <c r="A73" i="36"/>
  <c r="A122" i="37"/>
  <c r="A87" i="30"/>
  <c r="A45" i="30"/>
  <c r="Q98" i="30"/>
  <c r="BA98" i="30" s="1"/>
  <c r="BB98" i="30" s="1"/>
  <c r="U31" i="30"/>
  <c r="P44" i="30"/>
  <c r="AE65" i="31" a="1"/>
  <c r="AE65" i="31" s="1"/>
  <c r="A80" i="31"/>
  <c r="W46" i="31"/>
  <c r="AA46" i="31"/>
  <c r="AE58" i="31" a="1"/>
  <c r="AE58" i="31" s="1"/>
  <c r="AA118" i="31"/>
  <c r="P128" i="32"/>
  <c r="U93" i="32"/>
  <c r="R93" i="32"/>
  <c r="Y106" i="33"/>
  <c r="R61" i="34"/>
  <c r="Z61" i="34"/>
  <c r="AZ61" i="34" s="1"/>
  <c r="BB61" i="34" s="1"/>
  <c r="U8" i="34"/>
  <c r="Z108" i="35"/>
  <c r="AZ108" i="35" s="1"/>
  <c r="AB108" i="35"/>
  <c r="Y68" i="35"/>
  <c r="Q26" i="35"/>
  <c r="BA26" i="35" s="1"/>
  <c r="BB26" i="35" s="1"/>
  <c r="AA14" i="35"/>
  <c r="U36" i="36"/>
  <c r="W79" i="36"/>
  <c r="P46" i="37"/>
  <c r="Q47" i="37"/>
  <c r="BA47" i="37" s="1"/>
  <c r="BB47" i="37" s="1"/>
  <c r="Z41" i="30"/>
  <c r="AZ41" i="30" s="1"/>
  <c r="A58" i="31"/>
  <c r="R25" i="34"/>
  <c r="Z25" i="34"/>
  <c r="AZ25" i="34" s="1"/>
  <c r="V128" i="37"/>
  <c r="AY128" i="37" s="1"/>
  <c r="Z128" i="37"/>
  <c r="AZ128" i="37" s="1"/>
  <c r="U128" i="37"/>
  <c r="Y128" i="37"/>
  <c r="V97" i="31"/>
  <c r="AY97" i="31" s="1"/>
  <c r="U97" i="31"/>
  <c r="AB97" i="31"/>
  <c r="R92" i="31"/>
  <c r="Q92" i="31"/>
  <c r="BA92" i="31" s="1"/>
  <c r="BB92" i="31" s="1"/>
  <c r="AU25" i="53"/>
  <c r="AV40" i="53" s="1"/>
  <c r="A66" i="36"/>
  <c r="D90" i="37"/>
  <c r="A78" i="40"/>
  <c r="D109" i="35"/>
  <c r="A96" i="37"/>
  <c r="R98" i="30"/>
  <c r="V31" i="30"/>
  <c r="AY31" i="30" s="1"/>
  <c r="Z44" i="30"/>
  <c r="AZ44" i="30" s="1"/>
  <c r="BB44" i="30" s="1"/>
  <c r="Y65" i="31"/>
  <c r="Z46" i="31"/>
  <c r="AZ46" i="31" s="1"/>
  <c r="R46" i="31"/>
  <c r="Y58" i="31"/>
  <c r="Z118" i="31"/>
  <c r="AZ118" i="31" s="1"/>
  <c r="R118" i="31"/>
  <c r="Z111" i="31"/>
  <c r="AZ111" i="31" s="1"/>
  <c r="Y128" i="32"/>
  <c r="P93" i="32"/>
  <c r="AB93" i="32"/>
  <c r="AB61" i="34"/>
  <c r="AU61" i="34"/>
  <c r="AV121" i="34" s="1"/>
  <c r="Y8" i="34"/>
  <c r="AE8" i="34" a="1"/>
  <c r="AE8" i="34" s="1"/>
  <c r="S108" i="35"/>
  <c r="R68" i="35"/>
  <c r="AE44" i="35" a="1"/>
  <c r="AE44" i="35" s="1"/>
  <c r="AB128" i="35"/>
  <c r="AA26" i="35"/>
  <c r="S36" i="36"/>
  <c r="R46" i="37"/>
  <c r="R47" i="37"/>
  <c r="AA47" i="37"/>
  <c r="AA41" i="30"/>
  <c r="A104" i="33"/>
  <c r="S44" i="34"/>
  <c r="V120" i="35"/>
  <c r="AY120" i="35" s="1"/>
  <c r="Z120" i="35"/>
  <c r="AZ120" i="35" s="1"/>
  <c r="U120" i="35"/>
  <c r="P120" i="35"/>
  <c r="S88" i="35"/>
  <c r="P83" i="35"/>
  <c r="S83" i="35"/>
  <c r="Z83" i="35"/>
  <c r="AZ83" i="35" s="1"/>
  <c r="Q83" i="35"/>
  <c r="BA83" i="35" s="1"/>
  <c r="AU22" i="36"/>
  <c r="Q22" i="36"/>
  <c r="BA22" i="36" s="1"/>
  <c r="BB22" i="36" s="1"/>
  <c r="W22" i="36"/>
  <c r="Z6" i="36"/>
  <c r="AZ6" i="36" s="1"/>
  <c r="U6" i="36"/>
  <c r="Z99" i="37"/>
  <c r="AZ99" i="37" s="1"/>
  <c r="W99" i="37"/>
  <c r="S99" i="37"/>
  <c r="P103" i="37"/>
  <c r="AB103" i="37"/>
  <c r="W103" i="37"/>
  <c r="R95" i="37"/>
  <c r="S95" i="37"/>
  <c r="AA95" i="37"/>
  <c r="AE95" i="37" a="1"/>
  <c r="AE95" i="37" s="1"/>
  <c r="S32" i="37"/>
  <c r="R32" i="37"/>
  <c r="AA24" i="37"/>
  <c r="W24" i="37"/>
  <c r="AA6" i="37"/>
  <c r="AU6" i="37"/>
  <c r="Q6" i="37"/>
  <c r="BA6" i="37" s="1"/>
  <c r="M56" i="28"/>
  <c r="AG56" i="28" s="1"/>
  <c r="L56" i="28"/>
  <c r="N56" i="28"/>
  <c r="D120" i="43"/>
  <c r="AB49" i="30"/>
  <c r="V49" i="30"/>
  <c r="AY49" i="30" s="1"/>
  <c r="W98" i="30"/>
  <c r="U98" i="30"/>
  <c r="S31" i="30"/>
  <c r="W31" i="30"/>
  <c r="Y44" i="30"/>
  <c r="P65" i="31"/>
  <c r="V46" i="31"/>
  <c r="AY46" i="31" s="1"/>
  <c r="AB46" i="31"/>
  <c r="W58" i="31"/>
  <c r="P58" i="31"/>
  <c r="V8" i="31"/>
  <c r="AY8" i="31" s="1"/>
  <c r="S118" i="31"/>
  <c r="AB118" i="31"/>
  <c r="V128" i="32"/>
  <c r="AY128" i="32" s="1"/>
  <c r="V93" i="32"/>
  <c r="AY93" i="32" s="1"/>
  <c r="W93" i="32"/>
  <c r="AE106" i="33" a="1"/>
  <c r="AE106" i="33" s="1"/>
  <c r="Q61" i="34"/>
  <c r="BA61" i="34" s="1"/>
  <c r="W61" i="34"/>
  <c r="P8" i="34"/>
  <c r="W8" i="34"/>
  <c r="U108" i="35"/>
  <c r="AB68" i="35"/>
  <c r="AU14" i="35"/>
  <c r="AU46" i="37"/>
  <c r="AU47" i="37"/>
  <c r="V47" i="37"/>
  <c r="AY47" i="37" s="1"/>
  <c r="P41" i="30"/>
  <c r="D49" i="30"/>
  <c r="A49" i="30"/>
  <c r="AA49" i="32"/>
  <c r="U49" i="32"/>
  <c r="Z49" i="32"/>
  <c r="AZ49" i="32" s="1"/>
  <c r="P49" i="32"/>
  <c r="AU49" i="32"/>
  <c r="AB49" i="32"/>
  <c r="AA55" i="34"/>
  <c r="V55" i="34"/>
  <c r="AY55" i="34" s="1"/>
  <c r="AA22" i="34"/>
  <c r="U52" i="35"/>
  <c r="S52" i="35"/>
  <c r="Y20" i="35"/>
  <c r="R20" i="35"/>
  <c r="AU20" i="35"/>
  <c r="Q20" i="35"/>
  <c r="BA20" i="35" s="1"/>
  <c r="W119" i="36"/>
  <c r="AA119" i="36"/>
  <c r="AE119" i="36" a="1"/>
  <c r="AE119" i="36" s="1"/>
  <c r="Z119" i="36"/>
  <c r="AZ119" i="36" s="1"/>
  <c r="AA65" i="36"/>
  <c r="W65" i="36"/>
  <c r="AA12" i="36"/>
  <c r="AU12" i="36"/>
  <c r="Q12" i="36"/>
  <c r="BA12" i="36" s="1"/>
  <c r="P112" i="37"/>
  <c r="W112" i="37"/>
  <c r="AB112" i="37"/>
  <c r="R94" i="37"/>
  <c r="P94" i="37"/>
  <c r="V94" i="37"/>
  <c r="AY94" i="37" s="1"/>
  <c r="AA94" i="37"/>
  <c r="S22" i="37"/>
  <c r="AB22" i="37"/>
  <c r="Y19" i="37"/>
  <c r="AA19" i="37"/>
  <c r="AU19" i="37"/>
  <c r="Q19" i="37"/>
  <c r="BA19" i="37" s="1"/>
  <c r="AA51" i="43"/>
  <c r="S118" i="32"/>
  <c r="Q118" i="32"/>
  <c r="BA118" i="32" s="1"/>
  <c r="BB118" i="32" s="1"/>
  <c r="Z118" i="32"/>
  <c r="AZ118" i="32" s="1"/>
  <c r="P118" i="32"/>
  <c r="AB118" i="32"/>
  <c r="Y118" i="32"/>
  <c r="R118" i="32"/>
  <c r="U76" i="33"/>
  <c r="S76" i="33"/>
  <c r="R76" i="33"/>
  <c r="Z76" i="33"/>
  <c r="AZ76" i="33" s="1"/>
  <c r="AA76" i="33"/>
  <c r="AB76" i="33"/>
  <c r="Q76" i="33"/>
  <c r="BA76" i="33" s="1"/>
  <c r="BB76" i="33" s="1"/>
  <c r="W76" i="33"/>
  <c r="Y76" i="33"/>
  <c r="AE76" i="33" a="1"/>
  <c r="AE76" i="33" s="1"/>
  <c r="D81" i="35"/>
  <c r="AA49" i="30"/>
  <c r="W49" i="30"/>
  <c r="AA98" i="30"/>
  <c r="Z98" i="30"/>
  <c r="AZ98" i="30" s="1"/>
  <c r="Z31" i="30"/>
  <c r="AZ31" i="30" s="1"/>
  <c r="AU44" i="30"/>
  <c r="U65" i="31"/>
  <c r="Z65" i="31"/>
  <c r="AZ65" i="31" s="1"/>
  <c r="S58" i="31"/>
  <c r="Z58" i="31"/>
  <c r="AZ58" i="31" s="1"/>
  <c r="P118" i="31"/>
  <c r="AE111" i="31" a="1"/>
  <c r="AE111" i="31" s="1"/>
  <c r="Y93" i="32"/>
  <c r="P61" i="34"/>
  <c r="Z8" i="34"/>
  <c r="AZ8" i="34" s="1"/>
  <c r="AU8" i="34"/>
  <c r="V108" i="35"/>
  <c r="AY108" i="35" s="1"/>
  <c r="S68" i="35"/>
  <c r="U128" i="35"/>
  <c r="AU26" i="35"/>
  <c r="P47" i="37"/>
  <c r="D93" i="37"/>
  <c r="A93" i="37"/>
  <c r="P83" i="43"/>
  <c r="V41" i="30"/>
  <c r="AY41" i="30" s="1"/>
  <c r="L49" i="30"/>
  <c r="AA65" i="32"/>
  <c r="AB65" i="32"/>
  <c r="V65" i="32"/>
  <c r="AY65" i="32" s="1"/>
  <c r="R116" i="36"/>
  <c r="Z116" i="36"/>
  <c r="AZ116" i="36" s="1"/>
  <c r="AA116" i="36"/>
  <c r="U116" i="36"/>
  <c r="AU50" i="36"/>
  <c r="V50" i="36"/>
  <c r="AY50" i="36" s="1"/>
  <c r="AA50" i="36"/>
  <c r="Z64" i="37"/>
  <c r="AZ64" i="37" s="1"/>
  <c r="AU64" i="37"/>
  <c r="P64" i="37"/>
  <c r="W64" i="37"/>
  <c r="AU36" i="12"/>
  <c r="L48" i="12"/>
  <c r="N48" i="12"/>
  <c r="M48" i="12"/>
  <c r="AG48" i="12" s="1"/>
  <c r="R124" i="32"/>
  <c r="Q124" i="32"/>
  <c r="BA124" i="32" s="1"/>
  <c r="V105" i="36"/>
  <c r="AY105" i="36" s="1"/>
  <c r="AA25" i="53"/>
  <c r="Y49" i="30"/>
  <c r="AB98" i="30"/>
  <c r="S98" i="30"/>
  <c r="R31" i="30"/>
  <c r="Q44" i="30"/>
  <c r="BA44" i="30" s="1"/>
  <c r="W65" i="31"/>
  <c r="Q65" i="31"/>
  <c r="BA65" i="31" s="1"/>
  <c r="AE46" i="31" a="1"/>
  <c r="AE46" i="31" s="1"/>
  <c r="AU58" i="31"/>
  <c r="Q58" i="31"/>
  <c r="BA58" i="31" s="1"/>
  <c r="BB58" i="31" s="1"/>
  <c r="V118" i="31"/>
  <c r="AY118" i="31" s="1"/>
  <c r="U118" i="31"/>
  <c r="W111" i="31"/>
  <c r="AB23" i="32"/>
  <c r="AA61" i="34"/>
  <c r="Q8" i="34"/>
  <c r="BA8" i="34" s="1"/>
  <c r="BB8" i="34" s="1"/>
  <c r="W108" i="35"/>
  <c r="W68" i="35"/>
  <c r="R26" i="35"/>
  <c r="U26" i="35"/>
  <c r="V14" i="35"/>
  <c r="AY14" i="35" s="1"/>
  <c r="R39" i="36"/>
  <c r="AE46" i="37" a="1"/>
  <c r="AE46" i="37" s="1"/>
  <c r="S47" i="37"/>
  <c r="AE41" i="30" a="1"/>
  <c r="AE41" i="30" s="1"/>
  <c r="M49" i="30"/>
  <c r="AG49" i="30" s="1"/>
  <c r="P65" i="32"/>
  <c r="D56" i="33"/>
  <c r="A56" i="33"/>
  <c r="AB39" i="34"/>
  <c r="Z39" i="34"/>
  <c r="AZ39" i="34" s="1"/>
  <c r="Q31" i="35"/>
  <c r="BA31" i="35" s="1"/>
  <c r="AE31" i="35" a="1"/>
  <c r="AE31" i="35" s="1"/>
  <c r="Z31" i="35"/>
  <c r="AZ31" i="35" s="1"/>
  <c r="W108" i="36"/>
  <c r="P108" i="36"/>
  <c r="V108" i="36"/>
  <c r="AY108" i="36" s="1"/>
  <c r="Y103" i="36"/>
  <c r="Q103" i="36"/>
  <c r="BA103" i="36" s="1"/>
  <c r="BB103" i="36" s="1"/>
  <c r="AE103" i="36" a="1"/>
  <c r="AE103" i="36" s="1"/>
  <c r="P103" i="36"/>
  <c r="P57" i="36"/>
  <c r="Y57" i="36"/>
  <c r="AU57" i="36"/>
  <c r="AV72" i="36" s="1"/>
  <c r="W49" i="36"/>
  <c r="S49" i="36"/>
  <c r="P49" i="36"/>
  <c r="AB49" i="36"/>
  <c r="AB4" i="36"/>
  <c r="AU4" i="36"/>
  <c r="AV127" i="36" s="1"/>
  <c r="D127" i="36" s="1"/>
  <c r="R4" i="36"/>
  <c r="AU45" i="12"/>
  <c r="S45" i="12"/>
  <c r="R45" i="12"/>
  <c r="W45" i="12"/>
  <c r="V45" i="12"/>
  <c r="AY45" i="12" s="1"/>
  <c r="P45" i="12"/>
  <c r="Z45" i="12"/>
  <c r="AZ45" i="12" s="1"/>
  <c r="AB45" i="12"/>
  <c r="Q45" i="12"/>
  <c r="BA45" i="12" s="1"/>
  <c r="S77" i="28"/>
  <c r="R77" i="28"/>
  <c r="V77" i="28"/>
  <c r="AY77" i="28" s="1"/>
  <c r="R25" i="53"/>
  <c r="A118" i="34"/>
  <c r="P98" i="30"/>
  <c r="V98" i="30"/>
  <c r="AY98" i="30" s="1"/>
  <c r="AA31" i="30"/>
  <c r="AE15" i="31" a="1"/>
  <c r="AE15" i="31" s="1"/>
  <c r="S65" i="31"/>
  <c r="AA65" i="31"/>
  <c r="S46" i="31"/>
  <c r="Y46" i="31"/>
  <c r="U58" i="31"/>
  <c r="AA58" i="31"/>
  <c r="A112" i="31"/>
  <c r="W118" i="31"/>
  <c r="Q111" i="31"/>
  <c r="BA111" i="31" s="1"/>
  <c r="BB111" i="31" s="1"/>
  <c r="A74" i="31"/>
  <c r="Z93" i="32"/>
  <c r="AZ93" i="32" s="1"/>
  <c r="S61" i="34"/>
  <c r="R8" i="34"/>
  <c r="Q108" i="35"/>
  <c r="BA108" i="35" s="1"/>
  <c r="BB108" i="35" s="1"/>
  <c r="U68" i="35"/>
  <c r="P128" i="35"/>
  <c r="Y26" i="35"/>
  <c r="V26" i="35"/>
  <c r="AY26" i="35" s="1"/>
  <c r="AE112" i="35" a="1"/>
  <c r="AE112" i="35" s="1"/>
  <c r="W39" i="36"/>
  <c r="Y46" i="37"/>
  <c r="Q46" i="37"/>
  <c r="BA46" i="37" s="1"/>
  <c r="BB46" i="37" s="1"/>
  <c r="Y47" i="37"/>
  <c r="Y41" i="30"/>
  <c r="P10" i="31"/>
  <c r="AE10" i="31" a="1"/>
  <c r="AE10" i="31" s="1"/>
  <c r="W10" i="31"/>
  <c r="Z10" i="31"/>
  <c r="AZ10" i="31" s="1"/>
  <c r="Q10" i="31"/>
  <c r="BA10" i="31" s="1"/>
  <c r="BB10" i="31" s="1"/>
  <c r="U10" i="31"/>
  <c r="AU10" i="31"/>
  <c r="S65" i="32"/>
  <c r="AA50" i="35"/>
  <c r="W50" i="35"/>
  <c r="P50" i="35"/>
  <c r="S37" i="35"/>
  <c r="R37" i="35"/>
  <c r="P15" i="35"/>
  <c r="U15" i="35"/>
  <c r="Z15" i="35"/>
  <c r="AZ15" i="35" s="1"/>
  <c r="W8" i="35"/>
  <c r="R72" i="38"/>
  <c r="Z72" i="38"/>
  <c r="AZ72" i="38" s="1"/>
  <c r="AA72" i="38"/>
  <c r="Y72" i="38"/>
  <c r="V31" i="40"/>
  <c r="AY31" i="40" s="1"/>
  <c r="BB31" i="40" s="1"/>
  <c r="U31" i="40"/>
  <c r="R31" i="40"/>
  <c r="W81" i="28"/>
  <c r="U81" i="28"/>
  <c r="S81" i="28"/>
  <c r="Y81" i="28"/>
  <c r="Q81" i="28"/>
  <c r="BA81" i="28" s="1"/>
  <c r="BB81" i="28" s="1"/>
  <c r="P81" i="28"/>
  <c r="AB81" i="28"/>
  <c r="AA81" i="28"/>
  <c r="AE81" i="28" a="1"/>
  <c r="AE81" i="28" s="1"/>
  <c r="V81" i="28"/>
  <c r="AY81" i="28" s="1"/>
  <c r="R81" i="28"/>
  <c r="Z81" i="28"/>
  <c r="AZ81" i="28" s="1"/>
  <c r="S5" i="31"/>
  <c r="P5" i="31"/>
  <c r="Y5" i="31"/>
  <c r="AU5" i="31"/>
  <c r="AB25" i="53"/>
  <c r="AA15" i="31"/>
  <c r="V65" i="31"/>
  <c r="AY65" i="31" s="1"/>
  <c r="U46" i="31"/>
  <c r="V58" i="31"/>
  <c r="AY58" i="31" s="1"/>
  <c r="Y118" i="31"/>
  <c r="Q93" i="32"/>
  <c r="BA93" i="32" s="1"/>
  <c r="AB8" i="34"/>
  <c r="P108" i="35"/>
  <c r="AA108" i="35"/>
  <c r="Z68" i="35"/>
  <c r="AZ68" i="35" s="1"/>
  <c r="Z26" i="35"/>
  <c r="AZ26" i="35" s="1"/>
  <c r="AB14" i="35"/>
  <c r="P39" i="36"/>
  <c r="Z46" i="37"/>
  <c r="AZ46" i="37" s="1"/>
  <c r="AA46" i="37"/>
  <c r="Z47" i="37"/>
  <c r="AZ47" i="37" s="1"/>
  <c r="AU41" i="30"/>
  <c r="U65" i="32"/>
  <c r="Q65" i="32"/>
  <c r="BA65" i="32" s="1"/>
  <c r="Z59" i="37"/>
  <c r="AZ59" i="37" s="1"/>
  <c r="AB59" i="37"/>
  <c r="W59" i="37"/>
  <c r="Y59" i="37"/>
  <c r="R61" i="37"/>
  <c r="S61" i="37"/>
  <c r="P61" i="37"/>
  <c r="AU14" i="37"/>
  <c r="AV36" i="37" s="1"/>
  <c r="V14" i="37"/>
  <c r="AY14" i="37" s="1"/>
  <c r="AB14" i="37"/>
  <c r="S53" i="42"/>
  <c r="Y53" i="42"/>
  <c r="U53" i="42"/>
  <c r="AB71" i="12"/>
  <c r="Y71" i="12"/>
  <c r="AA71" i="12"/>
  <c r="AE71" i="12" a="1"/>
  <c r="AE71" i="12" s="1"/>
  <c r="Z71" i="12"/>
  <c r="AZ71" i="12" s="1"/>
  <c r="W71" i="12"/>
  <c r="U71" i="12"/>
  <c r="N86" i="12"/>
  <c r="M86" i="12"/>
  <c r="L86" i="12"/>
  <c r="AZ34" i="12"/>
  <c r="AY34" i="12"/>
  <c r="AU34" i="12"/>
  <c r="W115" i="12"/>
  <c r="AE115" i="12" a="1"/>
  <c r="AE115" i="12" s="1"/>
  <c r="AB115" i="12"/>
  <c r="Y115" i="12"/>
  <c r="P115" i="12"/>
  <c r="R115" i="12"/>
  <c r="Q115" i="12"/>
  <c r="BA115" i="12" s="1"/>
  <c r="U44" i="12"/>
  <c r="R44" i="12"/>
  <c r="Z70" i="12"/>
  <c r="AZ70" i="12" s="1"/>
  <c r="Y87" i="12"/>
  <c r="AA87" i="12"/>
  <c r="F13" i="12"/>
  <c r="G13" i="12" s="1"/>
  <c r="AH13" i="12"/>
  <c r="S116" i="12"/>
  <c r="AB116" i="12"/>
  <c r="V116" i="12"/>
  <c r="AY116" i="12" s="1"/>
  <c r="U116" i="12"/>
  <c r="F101" i="12"/>
  <c r="G101" i="12" s="1"/>
  <c r="M11" i="12"/>
  <c r="AG11" i="12" s="1"/>
  <c r="N11" i="12"/>
  <c r="M6" i="12"/>
  <c r="L6" i="12"/>
  <c r="N123" i="12"/>
  <c r="L123" i="12"/>
  <c r="BD128" i="12" s="1" a="1"/>
  <c r="BD128" i="12" s="1"/>
  <c r="M82" i="12"/>
  <c r="L82" i="12"/>
  <c r="N82" i="12"/>
  <c r="N44" i="12"/>
  <c r="M44" i="12"/>
  <c r="AG44" i="12" s="1"/>
  <c r="A9" i="28"/>
  <c r="D9" i="28"/>
  <c r="Q34" i="28"/>
  <c r="BA34" i="28" s="1"/>
  <c r="AU34" i="28"/>
  <c r="W34" i="28"/>
  <c r="Y34" i="28"/>
  <c r="AA34" i="28"/>
  <c r="Z34" i="28"/>
  <c r="AZ34" i="28" s="1"/>
  <c r="U34" i="28"/>
  <c r="S34" i="28"/>
  <c r="U60" i="28"/>
  <c r="D43" i="28"/>
  <c r="A43" i="28"/>
  <c r="AH30" i="28"/>
  <c r="F30" i="28"/>
  <c r="G30" i="28" s="1"/>
  <c r="U51" i="28"/>
  <c r="W51" i="28"/>
  <c r="V51" i="28"/>
  <c r="AY51" i="28" s="1"/>
  <c r="L51" i="28"/>
  <c r="BD55" i="28" s="1" a="1"/>
  <c r="BD55" i="28" s="1"/>
  <c r="AU44" i="32"/>
  <c r="S44" i="32"/>
  <c r="AA92" i="35"/>
  <c r="Z92" i="35"/>
  <c r="AZ92" i="35" s="1"/>
  <c r="N12" i="37"/>
  <c r="L12" i="37"/>
  <c r="M12" i="37"/>
  <c r="S107" i="51"/>
  <c r="R107" i="51"/>
  <c r="N85" i="51"/>
  <c r="U85" i="51"/>
  <c r="N19" i="51"/>
  <c r="M19" i="51"/>
  <c r="AG19" i="51" s="1"/>
  <c r="L19" i="51"/>
  <c r="S83" i="52"/>
  <c r="R83" i="52"/>
  <c r="R94" i="53"/>
  <c r="S48" i="37"/>
  <c r="AB39" i="37"/>
  <c r="AS98" i="35"/>
  <c r="AF98" i="35" s="1"/>
  <c r="R92" i="35"/>
  <c r="N83" i="37"/>
  <c r="A93" i="28"/>
  <c r="D93" i="28"/>
  <c r="Z115" i="12"/>
  <c r="AZ115" i="12" s="1"/>
  <c r="R54" i="12"/>
  <c r="Q54" i="12"/>
  <c r="BA54" i="12" s="1"/>
  <c r="AB54" i="12"/>
  <c r="V54" i="12"/>
  <c r="AY54" i="12" s="1"/>
  <c r="AU54" i="12"/>
  <c r="V30" i="12"/>
  <c r="AY30" i="12" s="1"/>
  <c r="U30" i="12"/>
  <c r="Q30" i="12"/>
  <c r="BA30" i="12" s="1"/>
  <c r="Y30" i="12"/>
  <c r="AB30" i="12"/>
  <c r="R30" i="12"/>
  <c r="AU30" i="12"/>
  <c r="S30" i="12"/>
  <c r="A43" i="12"/>
  <c r="D43" i="12"/>
  <c r="M123" i="12"/>
  <c r="AS97" i="12"/>
  <c r="AF97" i="12" s="1"/>
  <c r="AA97" i="12"/>
  <c r="R27" i="12"/>
  <c r="P27" i="12"/>
  <c r="U85" i="12"/>
  <c r="Y85" i="12"/>
  <c r="R85" i="12"/>
  <c r="W85" i="12"/>
  <c r="P85" i="12"/>
  <c r="Z85" i="12"/>
  <c r="AZ85" i="12" s="1"/>
  <c r="AB85" i="12"/>
  <c r="V41" i="12"/>
  <c r="AY41" i="12" s="1"/>
  <c r="AB86" i="12"/>
  <c r="S86" i="12"/>
  <c r="A64" i="12"/>
  <c r="D64" i="12"/>
  <c r="AH17" i="12"/>
  <c r="F17" i="12"/>
  <c r="G17" i="12" s="1"/>
  <c r="AE17" i="12" s="1" a="1"/>
  <c r="AE17" i="12" s="1"/>
  <c r="AD17" i="12" s="1"/>
  <c r="AC17" i="12" s="1"/>
  <c r="AS123" i="12"/>
  <c r="AF123" i="12" s="1"/>
  <c r="Z123" i="12"/>
  <c r="AZ123" i="12" s="1"/>
  <c r="D104" i="12"/>
  <c r="A104" i="12"/>
  <c r="AH33" i="12"/>
  <c r="F26" i="12"/>
  <c r="G26" i="12" s="1"/>
  <c r="AH26" i="12"/>
  <c r="AH19" i="12"/>
  <c r="F19" i="12"/>
  <c r="G19" i="12" s="1"/>
  <c r="N91" i="12"/>
  <c r="M91" i="12"/>
  <c r="L91" i="12"/>
  <c r="AB106" i="28"/>
  <c r="S106" i="28"/>
  <c r="AA106" i="28"/>
  <c r="W48" i="28"/>
  <c r="V48" i="28"/>
  <c r="AY48" i="28" s="1"/>
  <c r="AE48" i="28" a="1"/>
  <c r="AE48" i="28" s="1"/>
  <c r="AA48" i="28"/>
  <c r="Y48" i="28"/>
  <c r="S48" i="28"/>
  <c r="Q19" i="28"/>
  <c r="BA19" i="28" s="1"/>
  <c r="N62" i="28"/>
  <c r="M62" i="28"/>
  <c r="L62" i="28"/>
  <c r="BD59" i="28" s="1" a="1"/>
  <c r="BD59" i="28" s="1"/>
  <c r="L50" i="28"/>
  <c r="BD54" i="28" s="1" a="1"/>
  <c r="BD54" i="28" s="1"/>
  <c r="M50" i="28"/>
  <c r="AG50" i="28" s="1"/>
  <c r="A6" i="30"/>
  <c r="D6" i="30"/>
  <c r="F12" i="30"/>
  <c r="G12" i="30" s="1"/>
  <c r="AH12" i="30"/>
  <c r="N78" i="31"/>
  <c r="M78" i="31"/>
  <c r="L87" i="31"/>
  <c r="F27" i="31"/>
  <c r="G27" i="31" s="1"/>
  <c r="M5" i="32"/>
  <c r="N5" i="32"/>
  <c r="N101" i="33"/>
  <c r="M101" i="33"/>
  <c r="N13" i="33"/>
  <c r="M13" i="33"/>
  <c r="L6" i="33"/>
  <c r="M6" i="33"/>
  <c r="AG6" i="33" s="1"/>
  <c r="W38" i="37"/>
  <c r="Z38" i="37"/>
  <c r="AZ38" i="37" s="1"/>
  <c r="S69" i="39"/>
  <c r="Z69" i="39"/>
  <c r="AZ69" i="39" s="1"/>
  <c r="U72" i="39"/>
  <c r="P72" i="39"/>
  <c r="Q72" i="39"/>
  <c r="BA72" i="39" s="1"/>
  <c r="L117" i="40"/>
  <c r="N117" i="40"/>
  <c r="M117" i="40"/>
  <c r="V117" i="40"/>
  <c r="AY117" i="40" s="1"/>
  <c r="W68" i="41"/>
  <c r="Z68" i="41"/>
  <c r="AZ68" i="41" s="1"/>
  <c r="W10" i="34"/>
  <c r="S10" i="34"/>
  <c r="AU10" i="34"/>
  <c r="U92" i="35"/>
  <c r="M19" i="35"/>
  <c r="AG19" i="35" s="1"/>
  <c r="L83" i="37"/>
  <c r="AA54" i="12"/>
  <c r="V34" i="28"/>
  <c r="AY34" i="28" s="1"/>
  <c r="AA115" i="12"/>
  <c r="AE116" i="12" a="1"/>
  <c r="AE116" i="12" s="1"/>
  <c r="AU42" i="12"/>
  <c r="F109" i="12"/>
  <c r="G109" i="12" s="1"/>
  <c r="AE109" i="12" s="1" a="1"/>
  <c r="AE109" i="12" s="1"/>
  <c r="AD109" i="12" s="1"/>
  <c r="AC109" i="12" s="1"/>
  <c r="F81" i="12"/>
  <c r="G81" i="12" s="1"/>
  <c r="AE81" i="12" s="1" a="1"/>
  <c r="AE81" i="12" s="1"/>
  <c r="AD81" i="12" s="1"/>
  <c r="AC81" i="12" s="1"/>
  <c r="Q65" i="12"/>
  <c r="BA65" i="12" s="1"/>
  <c r="R65" i="12"/>
  <c r="AA65" i="12"/>
  <c r="U65" i="12"/>
  <c r="AH25" i="12"/>
  <c r="AE18" i="12" a="1"/>
  <c r="AE18" i="12" s="1"/>
  <c r="BA18" i="12"/>
  <c r="N90" i="12"/>
  <c r="M90" i="12"/>
  <c r="L90" i="12"/>
  <c r="Y51" i="28"/>
  <c r="D35" i="28"/>
  <c r="AU57" i="28"/>
  <c r="Y57" i="28"/>
  <c r="P57" i="28"/>
  <c r="R57" i="28"/>
  <c r="Z57" i="28"/>
  <c r="AZ57" i="28" s="1"/>
  <c r="W57" i="28"/>
  <c r="Q57" i="28"/>
  <c r="BA57" i="28" s="1"/>
  <c r="AB57" i="28"/>
  <c r="M72" i="28"/>
  <c r="N72" i="28"/>
  <c r="L72" i="28"/>
  <c r="BD71" i="28" s="1" a="1"/>
  <c r="BD71" i="28" s="1"/>
  <c r="N61" i="28"/>
  <c r="L61" i="28"/>
  <c r="BD64" i="28" s="1" a="1"/>
  <c r="BD64" i="28" s="1"/>
  <c r="M61" i="28"/>
  <c r="N40" i="28"/>
  <c r="L40" i="28"/>
  <c r="BD37" i="28" s="1" a="1"/>
  <c r="BD37" i="28" s="1"/>
  <c r="AH64" i="31"/>
  <c r="F57" i="31"/>
  <c r="G57" i="31" s="1"/>
  <c r="L127" i="31"/>
  <c r="N127" i="31"/>
  <c r="N13" i="32"/>
  <c r="L13" i="32"/>
  <c r="M13" i="32"/>
  <c r="AG13" i="32" s="1"/>
  <c r="D21" i="33"/>
  <c r="A21" i="33"/>
  <c r="AH35" i="33"/>
  <c r="F35" i="33"/>
  <c r="G35" i="33" s="1"/>
  <c r="P11" i="35"/>
  <c r="AU11" i="35"/>
  <c r="R104" i="39"/>
  <c r="U102" i="40"/>
  <c r="AB102" i="40"/>
  <c r="S95" i="40"/>
  <c r="U95" i="40"/>
  <c r="AH49" i="41"/>
  <c r="F49" i="41"/>
  <c r="G49" i="41" s="1"/>
  <c r="F41" i="41"/>
  <c r="G41" i="41" s="1"/>
  <c r="AH41" i="41"/>
  <c r="F4" i="42"/>
  <c r="G4" i="42" s="1"/>
  <c r="AH4" i="42"/>
  <c r="Y125" i="43"/>
  <c r="W125" i="43"/>
  <c r="U125" i="43"/>
  <c r="AB125" i="43"/>
  <c r="AB98" i="35"/>
  <c r="Q92" i="35"/>
  <c r="BA92" i="35" s="1"/>
  <c r="BB92" i="35" s="1"/>
  <c r="P30" i="12"/>
  <c r="AE54" i="12" a="1"/>
  <c r="AE54" i="12" s="1"/>
  <c r="AB34" i="28"/>
  <c r="U115" i="12"/>
  <c r="AU27" i="12"/>
  <c r="L11" i="12"/>
  <c r="BD14" i="12" s="1" a="1"/>
  <c r="BD14" i="12" s="1"/>
  <c r="Q38" i="12"/>
  <c r="BA38" i="12" s="1"/>
  <c r="BB38" i="12" s="1"/>
  <c r="AE38" i="12" a="1"/>
  <c r="AE38" i="12" s="1"/>
  <c r="AH5" i="12"/>
  <c r="F5" i="12"/>
  <c r="G5" i="12" s="1"/>
  <c r="L106" i="12"/>
  <c r="BD111" i="12" s="1" a="1"/>
  <c r="BD111" i="12" s="1"/>
  <c r="M106" i="12"/>
  <c r="N106" i="12"/>
  <c r="N95" i="12"/>
  <c r="M95" i="12"/>
  <c r="AE91" i="28" a="1"/>
  <c r="AE91" i="28" s="1"/>
  <c r="Y91" i="28"/>
  <c r="Q41" i="28"/>
  <c r="BA41" i="28" s="1"/>
  <c r="U41" i="28"/>
  <c r="V24" i="28"/>
  <c r="AY24" i="28" s="1"/>
  <c r="BB24" i="28" s="1"/>
  <c r="U24" i="28"/>
  <c r="AA24" i="28"/>
  <c r="R24" i="28"/>
  <c r="W24" i="28"/>
  <c r="Q24" i="28"/>
  <c r="BA24" i="28" s="1"/>
  <c r="AB105" i="28"/>
  <c r="W105" i="28"/>
  <c r="R105" i="28"/>
  <c r="AA105" i="28"/>
  <c r="Y105" i="28"/>
  <c r="V105" i="28"/>
  <c r="AY105" i="28" s="1"/>
  <c r="BB105" i="28" s="1"/>
  <c r="S105" i="28"/>
  <c r="U105" i="28"/>
  <c r="M23" i="28"/>
  <c r="AG23" i="28" s="1"/>
  <c r="N23" i="28"/>
  <c r="L23" i="28"/>
  <c r="BD18" i="28" s="1" a="1"/>
  <c r="BD18" i="28" s="1"/>
  <c r="V68" i="28"/>
  <c r="AY68" i="28" s="1"/>
  <c r="A105" i="28"/>
  <c r="D105" i="28"/>
  <c r="L101" i="28"/>
  <c r="BD104" i="28" s="1" a="1"/>
  <c r="BD104" i="28" s="1"/>
  <c r="N101" i="28"/>
  <c r="AH24" i="32"/>
  <c r="F24" i="32"/>
  <c r="G24" i="32" s="1"/>
  <c r="M31" i="39"/>
  <c r="N31" i="39"/>
  <c r="L31" i="39"/>
  <c r="S51" i="39"/>
  <c r="AU51" i="39"/>
  <c r="AB51" i="39"/>
  <c r="R51" i="39"/>
  <c r="Y51" i="39"/>
  <c r="AA51" i="39"/>
  <c r="V122" i="33"/>
  <c r="AY122" i="33" s="1"/>
  <c r="AB122" i="33"/>
  <c r="V10" i="34"/>
  <c r="AY10" i="34" s="1"/>
  <c r="AB92" i="35"/>
  <c r="D17" i="37"/>
  <c r="A34" i="39"/>
  <c r="D34" i="39"/>
  <c r="AA30" i="12"/>
  <c r="Y54" i="12"/>
  <c r="P34" i="28"/>
  <c r="V115" i="12"/>
  <c r="AY115" i="12" s="1"/>
  <c r="S27" i="12"/>
  <c r="A15" i="12"/>
  <c r="W87" i="12"/>
  <c r="S87" i="12"/>
  <c r="P44" i="12"/>
  <c r="V112" i="12"/>
  <c r="AY112" i="12" s="1"/>
  <c r="AA108" i="12"/>
  <c r="P108" i="12"/>
  <c r="Y108" i="12"/>
  <c r="U108" i="12"/>
  <c r="V108" i="12"/>
  <c r="AY108" i="12" s="1"/>
  <c r="Q108" i="12"/>
  <c r="BA108" i="12" s="1"/>
  <c r="AB108" i="12"/>
  <c r="Y117" i="12"/>
  <c r="F113" i="12"/>
  <c r="G113" i="12" s="1"/>
  <c r="AG31" i="12"/>
  <c r="N115" i="12"/>
  <c r="M115" i="12"/>
  <c r="L115" i="12"/>
  <c r="M64" i="12"/>
  <c r="AG64" i="12" s="1"/>
  <c r="L64" i="12"/>
  <c r="L8" i="28"/>
  <c r="BD5" i="28" s="1" a="1"/>
  <c r="BD5" i="28" s="1"/>
  <c r="N8" i="28"/>
  <c r="M8" i="28"/>
  <c r="AG8" i="28" s="1"/>
  <c r="M17" i="28"/>
  <c r="L17" i="28"/>
  <c r="BD17" i="28" s="1" a="1"/>
  <c r="BD17" i="28" s="1"/>
  <c r="L27" i="28"/>
  <c r="BD31" i="28" s="1" a="1"/>
  <c r="BD31" i="28" s="1"/>
  <c r="P27" i="28"/>
  <c r="V27" i="28"/>
  <c r="AY27" i="28" s="1"/>
  <c r="R27" i="28"/>
  <c r="Q27" i="28"/>
  <c r="BA27" i="28" s="1"/>
  <c r="BB27" i="28" s="1"/>
  <c r="N27" i="28"/>
  <c r="M27" i="28"/>
  <c r="F97" i="28"/>
  <c r="G97" i="28" s="1"/>
  <c r="U76" i="28"/>
  <c r="L117" i="28"/>
  <c r="BD120" i="28" s="1" a="1"/>
  <c r="BD120" i="28" s="1"/>
  <c r="N117" i="28"/>
  <c r="M117" i="28"/>
  <c r="P124" i="30"/>
  <c r="V124" i="30"/>
  <c r="AY124" i="30" s="1"/>
  <c r="F52" i="30"/>
  <c r="G52" i="30" s="1"/>
  <c r="S126" i="31"/>
  <c r="W126" i="31"/>
  <c r="S110" i="31"/>
  <c r="Z110" i="31"/>
  <c r="AZ110" i="31" s="1"/>
  <c r="U125" i="32"/>
  <c r="AS125" i="32"/>
  <c r="AF125" i="32" s="1"/>
  <c r="M82" i="34"/>
  <c r="L82" i="34"/>
  <c r="AE2" i="34" a="1"/>
  <c r="AE2" i="34" s="1"/>
  <c r="S92" i="35"/>
  <c r="A25" i="41"/>
  <c r="W30" i="12"/>
  <c r="Z54" i="12"/>
  <c r="AZ54" i="12" s="1"/>
  <c r="R34" i="28"/>
  <c r="S115" i="12"/>
  <c r="BA34" i="12"/>
  <c r="BB34" i="12" s="1"/>
  <c r="P87" i="12"/>
  <c r="AY98" i="12"/>
  <c r="Y44" i="12"/>
  <c r="P127" i="12"/>
  <c r="R120" i="12"/>
  <c r="Y120" i="12"/>
  <c r="S120" i="12"/>
  <c r="W6" i="12"/>
  <c r="S6" i="12"/>
  <c r="AU6" i="12"/>
  <c r="AB15" i="12"/>
  <c r="U15" i="12"/>
  <c r="D14" i="12"/>
  <c r="AH41" i="12"/>
  <c r="N110" i="12"/>
  <c r="M110" i="12"/>
  <c r="N104" i="12"/>
  <c r="M104" i="12"/>
  <c r="L104" i="12"/>
  <c r="BD100" i="12" s="1" a="1"/>
  <c r="BD100" i="12" s="1"/>
  <c r="L68" i="12"/>
  <c r="BD68" i="12" s="1" a="1"/>
  <c r="BD68" i="12" s="1"/>
  <c r="N68" i="12"/>
  <c r="P68" i="12"/>
  <c r="M68" i="12"/>
  <c r="L17" i="12"/>
  <c r="BD17" i="12" s="1" a="1"/>
  <c r="BD17" i="12" s="1"/>
  <c r="M17" i="12"/>
  <c r="AG17" i="12" s="1"/>
  <c r="AH5" i="28"/>
  <c r="F5" i="28"/>
  <c r="G5" i="28" s="1"/>
  <c r="L122" i="28"/>
  <c r="BD126" i="28" s="1" a="1"/>
  <c r="BD126" i="28" s="1"/>
  <c r="N122" i="28"/>
  <c r="L116" i="28"/>
  <c r="BD116" i="28" s="1" a="1"/>
  <c r="BD116" i="28" s="1"/>
  <c r="M116" i="28"/>
  <c r="N116" i="28"/>
  <c r="L37" i="28"/>
  <c r="BD40" i="28" s="1" a="1"/>
  <c r="BD40" i="28" s="1"/>
  <c r="N37" i="28"/>
  <c r="M37" i="28"/>
  <c r="AG37" i="28" s="1"/>
  <c r="M25" i="28"/>
  <c r="AG25" i="28" s="1"/>
  <c r="L25" i="28"/>
  <c r="N25" i="28"/>
  <c r="L19" i="28"/>
  <c r="BD23" i="28" s="1" a="1"/>
  <c r="BD23" i="28" s="1"/>
  <c r="M19" i="28"/>
  <c r="AG19" i="28" s="1"/>
  <c r="L9" i="28"/>
  <c r="BD9" i="28" s="1" a="1"/>
  <c r="BD9" i="28" s="1"/>
  <c r="M9" i="28"/>
  <c r="N9" i="28"/>
  <c r="V19" i="32"/>
  <c r="AY19" i="32" s="1"/>
  <c r="U19" i="32"/>
  <c r="F78" i="32"/>
  <c r="G78" i="32" s="1"/>
  <c r="AE78" i="32" s="1" a="1"/>
  <c r="AE78" i="32" s="1"/>
  <c r="AD78" i="32" s="1"/>
  <c r="AC78" i="32" s="1"/>
  <c r="AG45" i="32"/>
  <c r="AG30" i="32"/>
  <c r="F30" i="32"/>
  <c r="G30" i="32" s="1"/>
  <c r="P86" i="33"/>
  <c r="W86" i="33"/>
  <c r="M92" i="42"/>
  <c r="L92" i="42"/>
  <c r="AE122" i="33" a="1"/>
  <c r="AE122" i="33" s="1"/>
  <c r="A6" i="34"/>
  <c r="V92" i="35"/>
  <c r="AY92" i="35" s="1"/>
  <c r="Z30" i="12"/>
  <c r="AZ30" i="12" s="1"/>
  <c r="S24" i="12"/>
  <c r="Y24" i="12"/>
  <c r="Q24" i="12"/>
  <c r="BA24" i="12" s="1"/>
  <c r="Z24" i="12"/>
  <c r="AZ24" i="12" s="1"/>
  <c r="AU24" i="12"/>
  <c r="AB24" i="12"/>
  <c r="V24" i="12"/>
  <c r="AY24" i="12" s="1"/>
  <c r="W24" i="12"/>
  <c r="R24" i="12"/>
  <c r="P24" i="12"/>
  <c r="AA24" i="12"/>
  <c r="Y33" i="12"/>
  <c r="R33" i="12"/>
  <c r="AS107" i="12"/>
  <c r="AF107" i="12" s="1"/>
  <c r="W79" i="12"/>
  <c r="U79" i="12"/>
  <c r="V79" i="12"/>
  <c r="AY79" i="12" s="1"/>
  <c r="R79" i="12"/>
  <c r="AB79" i="12"/>
  <c r="Y79" i="12"/>
  <c r="Q79" i="12"/>
  <c r="BA79" i="12" s="1"/>
  <c r="S79" i="12"/>
  <c r="P79" i="12"/>
  <c r="Z79" i="12"/>
  <c r="AZ79" i="12" s="1"/>
  <c r="W55" i="12"/>
  <c r="D60" i="12"/>
  <c r="A60" i="12"/>
  <c r="F9" i="12"/>
  <c r="G9" i="12" s="1"/>
  <c r="AH63" i="12"/>
  <c r="F63" i="12"/>
  <c r="G63" i="12" s="1"/>
  <c r="AE63" i="12" s="1" a="1"/>
  <c r="AE63" i="12" s="1"/>
  <c r="AD63" i="12" s="1"/>
  <c r="AC63" i="12" s="1"/>
  <c r="AH58" i="12"/>
  <c r="F58" i="12"/>
  <c r="G58" i="12" s="1"/>
  <c r="AE58" i="12" s="1" a="1"/>
  <c r="AE58" i="12" s="1"/>
  <c r="AD58" i="12" s="1"/>
  <c r="F52" i="12"/>
  <c r="G52" i="12" s="1"/>
  <c r="F47" i="12"/>
  <c r="G47" i="12" s="1"/>
  <c r="A41" i="12"/>
  <c r="D41" i="12"/>
  <c r="A36" i="12"/>
  <c r="D36" i="12"/>
  <c r="N21" i="12"/>
  <c r="M21" i="12"/>
  <c r="L21" i="12"/>
  <c r="V70" i="28"/>
  <c r="AY70" i="28" s="1"/>
  <c r="BB70" i="28" s="1"/>
  <c r="AB70" i="28"/>
  <c r="U46" i="28"/>
  <c r="W46" i="28"/>
  <c r="AB46" i="28"/>
  <c r="V46" i="28"/>
  <c r="AY46" i="28" s="1"/>
  <c r="R46" i="28"/>
  <c r="AA46" i="28"/>
  <c r="Y46" i="28"/>
  <c r="AU46" i="28"/>
  <c r="AE46" i="28" a="1"/>
  <c r="AE46" i="28" s="1"/>
  <c r="S46" i="28"/>
  <c r="Q46" i="28"/>
  <c r="BA46" i="28" s="1"/>
  <c r="BB46" i="28" s="1"/>
  <c r="W47" i="28"/>
  <c r="R47" i="28"/>
  <c r="D124" i="28"/>
  <c r="A124" i="28"/>
  <c r="V119" i="28"/>
  <c r="AY119" i="28" s="1"/>
  <c r="AA119" i="28"/>
  <c r="F4" i="28"/>
  <c r="G4" i="28" s="1"/>
  <c r="AH4" i="28"/>
  <c r="AG4" i="28"/>
  <c r="L121" i="28"/>
  <c r="BD121" i="28" s="1" a="1"/>
  <c r="BD121" i="28" s="1"/>
  <c r="N121" i="28"/>
  <c r="AB121" i="28"/>
  <c r="M110" i="28"/>
  <c r="N110" i="28"/>
  <c r="L110" i="28"/>
  <c r="BD107" i="28" s="1" a="1"/>
  <c r="BD107" i="28" s="1"/>
  <c r="P110" i="31"/>
  <c r="M122" i="32"/>
  <c r="L122" i="32"/>
  <c r="S91" i="41"/>
  <c r="Q91" i="41"/>
  <c r="BA91" i="41" s="1"/>
  <c r="BB91" i="41" s="1"/>
  <c r="P91" i="41"/>
  <c r="R96" i="41"/>
  <c r="S96" i="41"/>
  <c r="AB96" i="41"/>
  <c r="U96" i="41"/>
  <c r="W96" i="41"/>
  <c r="A49" i="41"/>
  <c r="D49" i="41"/>
  <c r="AE34" i="12" a="1"/>
  <c r="AE34" i="12" s="1"/>
  <c r="AY90" i="12"/>
  <c r="R103" i="12"/>
  <c r="AH8" i="12"/>
  <c r="F57" i="12"/>
  <c r="G57" i="12" s="1"/>
  <c r="AH57" i="12"/>
  <c r="N128" i="12"/>
  <c r="M128" i="12"/>
  <c r="L128" i="12"/>
  <c r="N118" i="12"/>
  <c r="M118" i="12"/>
  <c r="L118" i="12"/>
  <c r="AA128" i="28"/>
  <c r="U128" i="28"/>
  <c r="AE128" i="28" a="1"/>
  <c r="AE128" i="28" s="1"/>
  <c r="S128" i="28"/>
  <c r="S73" i="28"/>
  <c r="AA73" i="28"/>
  <c r="Y73" i="28"/>
  <c r="Q73" i="28"/>
  <c r="BA73" i="28" s="1"/>
  <c r="P73" i="28"/>
  <c r="AA68" i="31"/>
  <c r="AH23" i="31"/>
  <c r="F23" i="31"/>
  <c r="G23" i="31" s="1"/>
  <c r="N123" i="34"/>
  <c r="M123" i="34"/>
  <c r="L123" i="34"/>
  <c r="F38" i="35"/>
  <c r="G38" i="35" s="1"/>
  <c r="AE38" i="35" s="1" a="1"/>
  <c r="AE38" i="35" s="1"/>
  <c r="AD38" i="35" s="1"/>
  <c r="AC38" i="35" s="1"/>
  <c r="AH38" i="35"/>
  <c r="D56" i="37"/>
  <c r="A56" i="37"/>
  <c r="M58" i="37"/>
  <c r="N58" i="37"/>
  <c r="L126" i="40"/>
  <c r="N126" i="40"/>
  <c r="M126" i="40"/>
  <c r="W15" i="41"/>
  <c r="Y15" i="41"/>
  <c r="F30" i="34"/>
  <c r="G30" i="34" s="1"/>
  <c r="AG30" i="34"/>
  <c r="L69" i="37"/>
  <c r="N69" i="37"/>
  <c r="M69" i="37"/>
  <c r="G18" i="46"/>
  <c r="U93" i="46"/>
  <c r="R93" i="46"/>
  <c r="N62" i="39"/>
  <c r="S72" i="41"/>
  <c r="AB109" i="42"/>
  <c r="AB102" i="42"/>
  <c r="S109" i="42"/>
  <c r="AA109" i="42"/>
  <c r="V64" i="42"/>
  <c r="AY64" i="42" s="1"/>
  <c r="Q64" i="42"/>
  <c r="BA64" i="42" s="1"/>
  <c r="Q102" i="42"/>
  <c r="BA102" i="42" s="1"/>
  <c r="BB102" i="42" s="1"/>
  <c r="R108" i="28"/>
  <c r="M76" i="28"/>
  <c r="AA64" i="12"/>
  <c r="Q64" i="12"/>
  <c r="BA64" i="12" s="1"/>
  <c r="AS96" i="12"/>
  <c r="AF96" i="12" s="1"/>
  <c r="A32" i="12"/>
  <c r="D46" i="12"/>
  <c r="AA21" i="12"/>
  <c r="D16" i="12"/>
  <c r="Z75" i="12"/>
  <c r="AZ75" i="12" s="1"/>
  <c r="M76" i="12"/>
  <c r="N42" i="12"/>
  <c r="N46" i="12"/>
  <c r="AG16" i="12"/>
  <c r="L33" i="12"/>
  <c r="M29" i="12"/>
  <c r="AG29" i="12" s="1"/>
  <c r="D4" i="12"/>
  <c r="A45" i="12"/>
  <c r="AH31" i="12"/>
  <c r="A34" i="12"/>
  <c r="BC34" i="12" s="1"/>
  <c r="V54" i="28"/>
  <c r="AY54" i="28" s="1"/>
  <c r="A69" i="12"/>
  <c r="AH56" i="12"/>
  <c r="AH40" i="12"/>
  <c r="AH36" i="12"/>
  <c r="N72" i="12"/>
  <c r="L67" i="12"/>
  <c r="R111" i="28"/>
  <c r="L54" i="28"/>
  <c r="BD51" i="28" s="1" a="1"/>
  <c r="BD51" i="28" s="1"/>
  <c r="R12" i="28"/>
  <c r="N2" i="28"/>
  <c r="M2" i="28"/>
  <c r="AG2" i="28" s="1"/>
  <c r="R118" i="28"/>
  <c r="AA118" i="28"/>
  <c r="AA114" i="28"/>
  <c r="P114" i="28"/>
  <c r="R114" i="28"/>
  <c r="Q114" i="28"/>
  <c r="BA114" i="28" s="1"/>
  <c r="P85" i="28"/>
  <c r="Y85" i="28"/>
  <c r="V85" i="28"/>
  <c r="AY85" i="28" s="1"/>
  <c r="AH59" i="28"/>
  <c r="F59" i="28"/>
  <c r="G59" i="28" s="1"/>
  <c r="F9" i="28"/>
  <c r="G9" i="28" s="1"/>
  <c r="L13" i="28"/>
  <c r="BD16" i="28" s="1" a="1"/>
  <c r="BD16" i="28" s="1"/>
  <c r="N13" i="28"/>
  <c r="D35" i="30"/>
  <c r="A35" i="30"/>
  <c r="L83" i="31"/>
  <c r="M83" i="31"/>
  <c r="AH22" i="32"/>
  <c r="F23" i="34"/>
  <c r="G23" i="34" s="1"/>
  <c r="AH23" i="34"/>
  <c r="L70" i="35"/>
  <c r="M70" i="35"/>
  <c r="M98" i="36"/>
  <c r="N98" i="36"/>
  <c r="AB68" i="41"/>
  <c r="U33" i="28"/>
  <c r="Y33" i="28"/>
  <c r="W129" i="28"/>
  <c r="V129" i="28"/>
  <c r="AY129" i="28" s="1"/>
  <c r="R129" i="28"/>
  <c r="AA129" i="28"/>
  <c r="S129" i="28"/>
  <c r="V62" i="28"/>
  <c r="AY62" i="28" s="1"/>
  <c r="W126" i="28"/>
  <c r="U126" i="28"/>
  <c r="L53" i="28"/>
  <c r="BD56" i="28" s="1" a="1"/>
  <c r="BD56" i="28" s="1"/>
  <c r="M53" i="28"/>
  <c r="AG53" i="28" s="1"/>
  <c r="L95" i="28"/>
  <c r="BD90" i="28" s="1" a="1"/>
  <c r="BD90" i="28" s="1"/>
  <c r="N95" i="28"/>
  <c r="AB108" i="28"/>
  <c r="U108" i="28"/>
  <c r="Z108" i="28"/>
  <c r="AZ108" i="28" s="1"/>
  <c r="F96" i="28"/>
  <c r="G96" i="28" s="1"/>
  <c r="N120" i="28"/>
  <c r="M120" i="28"/>
  <c r="N115" i="28"/>
  <c r="M115" i="28"/>
  <c r="N81" i="28"/>
  <c r="M81" i="28"/>
  <c r="N66" i="28"/>
  <c r="L66" i="28"/>
  <c r="L45" i="28"/>
  <c r="BD48" i="28" s="1" a="1"/>
  <c r="BD48" i="28" s="1"/>
  <c r="N45" i="28"/>
  <c r="F22" i="30"/>
  <c r="G22" i="30" s="1"/>
  <c r="AH22" i="30"/>
  <c r="D36" i="31"/>
  <c r="A36" i="31"/>
  <c r="N21" i="32"/>
  <c r="M21" i="32"/>
  <c r="Z38" i="32"/>
  <c r="AZ38" i="32" s="1"/>
  <c r="W38" i="32"/>
  <c r="F112" i="32"/>
  <c r="G112" i="32" s="1"/>
  <c r="AH58" i="32"/>
  <c r="F58" i="32"/>
  <c r="G58" i="32" s="1"/>
  <c r="AH43" i="32"/>
  <c r="AG15" i="32"/>
  <c r="F64" i="34"/>
  <c r="G64" i="34" s="1"/>
  <c r="AH64" i="34"/>
  <c r="N29" i="34"/>
  <c r="L29" i="34"/>
  <c r="M29" i="34"/>
  <c r="AG29" i="34" s="1"/>
  <c r="S47" i="35"/>
  <c r="W47" i="35"/>
  <c r="A55" i="35"/>
  <c r="D55" i="35"/>
  <c r="F41" i="36"/>
  <c r="G41" i="36" s="1"/>
  <c r="AH41" i="36"/>
  <c r="D16" i="38"/>
  <c r="A16" i="38"/>
  <c r="N53" i="28"/>
  <c r="L49" i="28"/>
  <c r="BD49" i="28" s="1" a="1"/>
  <c r="BD49" i="28" s="1"/>
  <c r="AB64" i="12"/>
  <c r="Q96" i="12"/>
  <c r="BA96" i="12" s="1"/>
  <c r="R32" i="12"/>
  <c r="N67" i="12"/>
  <c r="M54" i="12"/>
  <c r="L94" i="12"/>
  <c r="U12" i="28"/>
  <c r="Z54" i="28"/>
  <c r="AZ54" i="28" s="1"/>
  <c r="Z126" i="28"/>
  <c r="AZ126" i="28" s="1"/>
  <c r="AE129" i="28" a="1"/>
  <c r="AE129" i="28" s="1"/>
  <c r="N29" i="28"/>
  <c r="A24" i="28"/>
  <c r="A46" i="28"/>
  <c r="D46" i="28"/>
  <c r="AH18" i="28"/>
  <c r="AH13" i="28"/>
  <c r="M104" i="28"/>
  <c r="N104" i="28"/>
  <c r="N65" i="28"/>
  <c r="M65" i="28"/>
  <c r="L65" i="28"/>
  <c r="BD65" i="28" s="1" a="1"/>
  <c r="BD65" i="28" s="1"/>
  <c r="AG16" i="30"/>
  <c r="AH16" i="30"/>
  <c r="L75" i="31"/>
  <c r="AH39" i="31"/>
  <c r="AG39" i="31"/>
  <c r="AH32" i="31"/>
  <c r="L21" i="32"/>
  <c r="M110" i="32"/>
  <c r="L110" i="32"/>
  <c r="AG65" i="32"/>
  <c r="N53" i="33"/>
  <c r="M53" i="33"/>
  <c r="AG53" i="33" s="1"/>
  <c r="F19" i="33"/>
  <c r="G19" i="33" s="1"/>
  <c r="AG19" i="33"/>
  <c r="L49" i="33"/>
  <c r="N49" i="33"/>
  <c r="F92" i="34"/>
  <c r="G92" i="34" s="1"/>
  <c r="AH7" i="34"/>
  <c r="F7" i="34"/>
  <c r="G7" i="34" s="1"/>
  <c r="AG20" i="35"/>
  <c r="M14" i="35"/>
  <c r="L14" i="35"/>
  <c r="N14" i="35"/>
  <c r="F42" i="37"/>
  <c r="G42" i="37" s="1"/>
  <c r="AH42" i="37"/>
  <c r="AH26" i="37"/>
  <c r="F26" i="37"/>
  <c r="G26" i="37" s="1"/>
  <c r="N6" i="38"/>
  <c r="L6" i="38"/>
  <c r="M6" i="38"/>
  <c r="M40" i="44"/>
  <c r="N40" i="44"/>
  <c r="M97" i="47"/>
  <c r="L97" i="47"/>
  <c r="N97" i="47"/>
  <c r="Q63" i="47"/>
  <c r="BA63" i="47" s="1"/>
  <c r="BB63" i="47" s="1"/>
  <c r="AU63" i="47"/>
  <c r="Q58" i="47"/>
  <c r="BA58" i="47" s="1"/>
  <c r="BB58" i="47" s="1"/>
  <c r="AU58" i="47"/>
  <c r="W14" i="48"/>
  <c r="AU19" i="39"/>
  <c r="V62" i="39"/>
  <c r="AY62" i="39" s="1"/>
  <c r="P72" i="41"/>
  <c r="V102" i="42"/>
  <c r="AY102" i="42" s="1"/>
  <c r="V109" i="42"/>
  <c r="AY109" i="42" s="1"/>
  <c r="Y64" i="42"/>
  <c r="P64" i="42"/>
  <c r="Z33" i="28"/>
  <c r="AZ33" i="28" s="1"/>
  <c r="S65" i="28"/>
  <c r="U129" i="28"/>
  <c r="R64" i="12"/>
  <c r="F11" i="12"/>
  <c r="G11" i="12" s="1"/>
  <c r="AE11" i="12" s="1" a="1"/>
  <c r="AE11" i="12" s="1"/>
  <c r="AD11" i="12" s="1"/>
  <c r="AC11" i="12" s="1"/>
  <c r="V93" i="12"/>
  <c r="AY93" i="12" s="1"/>
  <c r="L117" i="12"/>
  <c r="AE21" i="12" a="1"/>
  <c r="AE21" i="12" s="1"/>
  <c r="L113" i="12"/>
  <c r="D55" i="12"/>
  <c r="P75" i="12"/>
  <c r="U75" i="12"/>
  <c r="W21" i="12"/>
  <c r="Q75" i="12"/>
  <c r="BA75" i="12" s="1"/>
  <c r="P60" i="12"/>
  <c r="L99" i="12"/>
  <c r="M94" i="12"/>
  <c r="L72" i="12"/>
  <c r="BD71" i="12" s="1" a="1"/>
  <c r="BD71" i="12" s="1"/>
  <c r="L93" i="12"/>
  <c r="BD90" i="12" s="1" a="1"/>
  <c r="BD90" i="12" s="1"/>
  <c r="F31" i="12"/>
  <c r="G31" i="12" s="1"/>
  <c r="AE31" i="12" s="1" a="1"/>
  <c r="AE31" i="12" s="1"/>
  <c r="AD31" i="12" s="1"/>
  <c r="AC31" i="12" s="1"/>
  <c r="F111" i="12"/>
  <c r="G111" i="12" s="1"/>
  <c r="AE111" i="12" s="1" a="1"/>
  <c r="AE111" i="12" s="1"/>
  <c r="AD111" i="12" s="1"/>
  <c r="AC111" i="12" s="1"/>
  <c r="S12" i="28"/>
  <c r="AB126" i="28"/>
  <c r="Y129" i="28"/>
  <c r="L86" i="28"/>
  <c r="W104" i="28"/>
  <c r="R62" i="28"/>
  <c r="AA62" i="28"/>
  <c r="R104" i="28"/>
  <c r="AB104" i="28"/>
  <c r="AA104" i="28"/>
  <c r="U104" i="28"/>
  <c r="AU16" i="28"/>
  <c r="AB16" i="28"/>
  <c r="Z16" i="28"/>
  <c r="AZ16" i="28" s="1"/>
  <c r="U16" i="28"/>
  <c r="AG52" i="28"/>
  <c r="D28" i="28"/>
  <c r="A28" i="28"/>
  <c r="N129" i="28"/>
  <c r="M129" i="28"/>
  <c r="N75" i="28"/>
  <c r="L75" i="28"/>
  <c r="BD69" i="28" s="1" a="1"/>
  <c r="BD69" i="28" s="1"/>
  <c r="L7" i="30"/>
  <c r="F38" i="31"/>
  <c r="G38" i="31" s="1"/>
  <c r="AH38" i="31"/>
  <c r="F18" i="31"/>
  <c r="G18" i="31" s="1"/>
  <c r="AH5" i="31"/>
  <c r="AH13" i="32"/>
  <c r="AG58" i="32"/>
  <c r="F41" i="34"/>
  <c r="G41" i="34" s="1"/>
  <c r="AH41" i="34"/>
  <c r="S77" i="35"/>
  <c r="F100" i="37"/>
  <c r="G100" i="37" s="1"/>
  <c r="AH12" i="44"/>
  <c r="F12" i="44"/>
  <c r="G12" i="44" s="1"/>
  <c r="N37" i="41"/>
  <c r="M37" i="41"/>
  <c r="AG37" i="41" s="1"/>
  <c r="N29" i="39"/>
  <c r="L29" i="39"/>
  <c r="Z72" i="41"/>
  <c r="AZ72" i="41" s="1"/>
  <c r="Y102" i="42"/>
  <c r="W109" i="42"/>
  <c r="Z64" i="42"/>
  <c r="AZ64" i="42" s="1"/>
  <c r="D22" i="12"/>
  <c r="A70" i="28"/>
  <c r="AU33" i="28"/>
  <c r="AG9" i="28"/>
  <c r="P108" i="28"/>
  <c r="Q129" i="28"/>
  <c r="BA129" i="28" s="1"/>
  <c r="BB129" i="28" s="1"/>
  <c r="P64" i="12"/>
  <c r="S21" i="12"/>
  <c r="U102" i="12"/>
  <c r="V75" i="12"/>
  <c r="AY75" i="12" s="1"/>
  <c r="Q93" i="12"/>
  <c r="BA93" i="12" s="1"/>
  <c r="AA37" i="12"/>
  <c r="R93" i="12"/>
  <c r="M99" i="12"/>
  <c r="M93" i="12"/>
  <c r="F3" i="12"/>
  <c r="G3" i="12" s="1"/>
  <c r="Q29" i="28"/>
  <c r="BA29" i="28" s="1"/>
  <c r="BB29" i="28" s="1"/>
  <c r="P129" i="28"/>
  <c r="L115" i="28"/>
  <c r="BD119" i="28" s="1" a="1"/>
  <c r="BD119" i="28" s="1"/>
  <c r="M86" i="28"/>
  <c r="L81" i="28"/>
  <c r="BD81" i="28" s="1" a="1"/>
  <c r="BD81" i="28" s="1"/>
  <c r="AB62" i="28"/>
  <c r="M28" i="28"/>
  <c r="M5" i="28"/>
  <c r="AG5" i="28" s="1"/>
  <c r="F13" i="28"/>
  <c r="G13" i="28" s="1"/>
  <c r="F100" i="28"/>
  <c r="G100" i="28" s="1"/>
  <c r="AE100" i="28" s="1" a="1"/>
  <c r="AE100" i="28" s="1"/>
  <c r="AD100" i="28" s="1"/>
  <c r="AC100" i="28" s="1"/>
  <c r="AU23" i="28"/>
  <c r="N102" i="28"/>
  <c r="M102" i="28"/>
  <c r="L97" i="28"/>
  <c r="BD97" i="28" s="1" a="1"/>
  <c r="BD97" i="28" s="1"/>
  <c r="M97" i="28"/>
  <c r="N38" i="28"/>
  <c r="M38" i="28"/>
  <c r="AG38" i="28" s="1"/>
  <c r="L38" i="28"/>
  <c r="BD35" i="28" s="1" a="1"/>
  <c r="BD35" i="28" s="1"/>
  <c r="M68" i="30"/>
  <c r="F39" i="30"/>
  <c r="G39" i="30" s="1"/>
  <c r="L86" i="30"/>
  <c r="N86" i="30"/>
  <c r="N77" i="31"/>
  <c r="AG37" i="31"/>
  <c r="R100" i="32"/>
  <c r="F48" i="32"/>
  <c r="G48" i="32" s="1"/>
  <c r="AE48" i="32" s="1" a="1"/>
  <c r="AE48" i="32" s="1"/>
  <c r="AD48" i="32" s="1"/>
  <c r="AC48" i="32" s="1"/>
  <c r="M91" i="32"/>
  <c r="L91" i="32"/>
  <c r="F71" i="33"/>
  <c r="G71" i="33" s="1"/>
  <c r="F17" i="33"/>
  <c r="G17" i="33" s="1"/>
  <c r="AH17" i="33"/>
  <c r="N102" i="34"/>
  <c r="L102" i="34"/>
  <c r="L95" i="34"/>
  <c r="F40" i="35"/>
  <c r="G40" i="35" s="1"/>
  <c r="F46" i="36"/>
  <c r="G46" i="36" s="1"/>
  <c r="F59" i="39"/>
  <c r="G59" i="39" s="1"/>
  <c r="AH59" i="39"/>
  <c r="R62" i="39"/>
  <c r="W64" i="42"/>
  <c r="L60" i="42"/>
  <c r="P3" i="28"/>
  <c r="Q65" i="28"/>
  <c r="BA65" i="28" s="1"/>
  <c r="BB65" i="28" s="1"/>
  <c r="AZ122" i="12"/>
  <c r="S64" i="12"/>
  <c r="R21" i="12"/>
  <c r="Z62" i="12"/>
  <c r="AZ62" i="12" s="1"/>
  <c r="M9" i="12"/>
  <c r="F99" i="12"/>
  <c r="G99" i="12" s="1"/>
  <c r="Y117" i="28"/>
  <c r="AE126" i="28" a="1"/>
  <c r="AE126" i="28" s="1"/>
  <c r="Z129" i="28"/>
  <c r="AZ129" i="28" s="1"/>
  <c r="V127" i="28"/>
  <c r="AY127" i="28" s="1"/>
  <c r="S85" i="28"/>
  <c r="AB85" i="28"/>
  <c r="M29" i="28"/>
  <c r="N28" i="28"/>
  <c r="N5" i="28"/>
  <c r="F18" i="28"/>
  <c r="G18" i="28" s="1"/>
  <c r="AA51" i="28"/>
  <c r="Z51" i="28"/>
  <c r="AZ51" i="28" s="1"/>
  <c r="AB51" i="28"/>
  <c r="S51" i="28"/>
  <c r="F50" i="28"/>
  <c r="G50" i="28" s="1"/>
  <c r="AE50" i="28" s="1" a="1"/>
  <c r="AE50" i="28" s="1"/>
  <c r="AD50" i="28" s="1"/>
  <c r="AC50" i="28" s="1"/>
  <c r="M90" i="28"/>
  <c r="L90" i="28"/>
  <c r="BD94" i="28" s="1" a="1"/>
  <c r="BD94" i="28" s="1"/>
  <c r="F54" i="30"/>
  <c r="G54" i="30" s="1"/>
  <c r="AG13" i="30"/>
  <c r="D24" i="31"/>
  <c r="A24" i="31"/>
  <c r="AG24" i="31"/>
  <c r="F24" i="31"/>
  <c r="G24" i="31" s="1"/>
  <c r="AE24" i="31" s="1" a="1"/>
  <c r="AE24" i="31" s="1"/>
  <c r="AD24" i="31" s="1"/>
  <c r="AC24" i="31" s="1"/>
  <c r="AH24" i="31"/>
  <c r="L69" i="33"/>
  <c r="M69" i="33"/>
  <c r="N69" i="33"/>
  <c r="M59" i="33"/>
  <c r="L59" i="33"/>
  <c r="M40" i="33"/>
  <c r="AG40" i="33" s="1"/>
  <c r="N40" i="33"/>
  <c r="A43" i="34"/>
  <c r="D43" i="34"/>
  <c r="F97" i="34"/>
  <c r="G97" i="34" s="1"/>
  <c r="F87" i="35"/>
  <c r="G87" i="35" s="1"/>
  <c r="F45" i="35"/>
  <c r="G45" i="35" s="1"/>
  <c r="AH45" i="35"/>
  <c r="L42" i="36"/>
  <c r="M42" i="36"/>
  <c r="AG42" i="36" s="1"/>
  <c r="M78" i="36"/>
  <c r="L78" i="36"/>
  <c r="N78" i="36"/>
  <c r="L110" i="36"/>
  <c r="R75" i="37"/>
  <c r="AA75" i="37"/>
  <c r="F31" i="37"/>
  <c r="G31" i="37" s="1"/>
  <c r="F62" i="45"/>
  <c r="G62" i="45" s="1"/>
  <c r="F54" i="45"/>
  <c r="G54" i="45" s="1"/>
  <c r="AH54" i="45"/>
  <c r="G8" i="46"/>
  <c r="Q50" i="48"/>
  <c r="BA50" i="48" s="1"/>
  <c r="BB50" i="48" s="1"/>
  <c r="S50" i="48"/>
  <c r="AG20" i="49"/>
  <c r="AH60" i="28"/>
  <c r="F30" i="30"/>
  <c r="G30" i="30" s="1"/>
  <c r="AH55" i="34"/>
  <c r="D16" i="35"/>
  <c r="A16" i="35"/>
  <c r="F85" i="35"/>
  <c r="G85" i="35" s="1"/>
  <c r="N14" i="36"/>
  <c r="M14" i="36"/>
  <c r="AG14" i="36" s="1"/>
  <c r="M23" i="36"/>
  <c r="N23" i="36"/>
  <c r="L23" i="36"/>
  <c r="M70" i="36"/>
  <c r="N70" i="36"/>
  <c r="AH54" i="36"/>
  <c r="AH60" i="37"/>
  <c r="F60" i="37"/>
  <c r="G60" i="37" s="1"/>
  <c r="L60" i="40"/>
  <c r="M60" i="40"/>
  <c r="AG60" i="40" s="1"/>
  <c r="N60" i="40"/>
  <c r="M23" i="43"/>
  <c r="AG23" i="43" s="1"/>
  <c r="N23" i="43"/>
  <c r="M36" i="43"/>
  <c r="AG36" i="43" s="1"/>
  <c r="L36" i="43"/>
  <c r="F4" i="44"/>
  <c r="G4" i="44" s="1"/>
  <c r="G112" i="46"/>
  <c r="G15" i="46"/>
  <c r="L67" i="33"/>
  <c r="M67" i="33"/>
  <c r="AU43" i="35"/>
  <c r="L37" i="36"/>
  <c r="M37" i="36"/>
  <c r="A21" i="37"/>
  <c r="D21" i="37"/>
  <c r="AH16" i="37"/>
  <c r="F16" i="37"/>
  <c r="G16" i="37" s="1"/>
  <c r="AH8" i="37"/>
  <c r="F8" i="37"/>
  <c r="G8" i="37" s="1"/>
  <c r="L15" i="38"/>
  <c r="N15" i="38"/>
  <c r="M15" i="38"/>
  <c r="AG15" i="38" s="1"/>
  <c r="N23" i="39"/>
  <c r="M23" i="39"/>
  <c r="AG23" i="39" s="1"/>
  <c r="N30" i="39"/>
  <c r="M30" i="39"/>
  <c r="A45" i="40"/>
  <c r="D45" i="40"/>
  <c r="D24" i="41"/>
  <c r="A24" i="41"/>
  <c r="W92" i="41"/>
  <c r="P92" i="41"/>
  <c r="N59" i="42"/>
  <c r="F64" i="39"/>
  <c r="G64" i="39" s="1"/>
  <c r="AH56" i="39"/>
  <c r="F56" i="39"/>
  <c r="G56" i="39" s="1"/>
  <c r="AH3" i="39"/>
  <c r="F3" i="39"/>
  <c r="G3" i="39" s="1"/>
  <c r="F56" i="41"/>
  <c r="G56" i="41" s="1"/>
  <c r="F39" i="44"/>
  <c r="G39" i="44" s="1"/>
  <c r="D29" i="28"/>
  <c r="F17" i="28"/>
  <c r="G17" i="28" s="1"/>
  <c r="L6" i="32"/>
  <c r="D15" i="32"/>
  <c r="D29" i="32"/>
  <c r="AB100" i="32"/>
  <c r="A101" i="33"/>
  <c r="F73" i="33"/>
  <c r="G73" i="33" s="1"/>
  <c r="A24" i="34"/>
  <c r="S86" i="34"/>
  <c r="AH13" i="35"/>
  <c r="AH53" i="35"/>
  <c r="L15" i="36"/>
  <c r="N15" i="36"/>
  <c r="N99" i="36"/>
  <c r="M99" i="36"/>
  <c r="U66" i="37"/>
  <c r="F51" i="37"/>
  <c r="G51" i="37" s="1"/>
  <c r="AE51" i="37" s="1" a="1"/>
  <c r="AE51" i="37" s="1"/>
  <c r="AD51" i="37" s="1"/>
  <c r="AC51" i="37" s="1"/>
  <c r="AH51" i="37"/>
  <c r="L27" i="38"/>
  <c r="M27" i="38"/>
  <c r="AG27" i="38" s="1"/>
  <c r="M15" i="43"/>
  <c r="N15" i="43"/>
  <c r="M23" i="46"/>
  <c r="N23" i="46"/>
  <c r="AG51" i="43"/>
  <c r="F36" i="43"/>
  <c r="G36" i="43" s="1"/>
  <c r="AE36" i="43" s="1" a="1"/>
  <c r="AE36" i="43" s="1"/>
  <c r="AD36" i="43" s="1"/>
  <c r="AC36" i="43" s="1"/>
  <c r="AH36" i="43"/>
  <c r="AH20" i="43"/>
  <c r="F12" i="43"/>
  <c r="G12" i="43" s="1"/>
  <c r="AH12" i="43"/>
  <c r="F4" i="43"/>
  <c r="G4" i="43" s="1"/>
  <c r="AH4" i="43"/>
  <c r="M69" i="44"/>
  <c r="G33" i="46"/>
  <c r="F14" i="33"/>
  <c r="G14" i="33" s="1"/>
  <c r="V110" i="34"/>
  <c r="AY110" i="34" s="1"/>
  <c r="AH61" i="35"/>
  <c r="F61" i="35"/>
  <c r="G61" i="35" s="1"/>
  <c r="F76" i="36"/>
  <c r="G76" i="36" s="1"/>
  <c r="AE76" i="36" s="1" a="1"/>
  <c r="AE76" i="36" s="1"/>
  <c r="AD76" i="36" s="1"/>
  <c r="AC76" i="36" s="1"/>
  <c r="AH29" i="36"/>
  <c r="F29" i="36"/>
  <c r="G29" i="36" s="1"/>
  <c r="AE29" i="36" s="1" a="1"/>
  <c r="AE29" i="36" s="1"/>
  <c r="AD29" i="36" s="1"/>
  <c r="AC29" i="36" s="1"/>
  <c r="M6" i="37"/>
  <c r="AG6" i="37" s="1"/>
  <c r="N6" i="37"/>
  <c r="L52" i="37"/>
  <c r="N52" i="37"/>
  <c r="N53" i="37"/>
  <c r="M53" i="37"/>
  <c r="AG53" i="37" s="1"/>
  <c r="L53" i="37"/>
  <c r="V109" i="37"/>
  <c r="AY109" i="37" s="1"/>
  <c r="F21" i="37"/>
  <c r="G21" i="37" s="1"/>
  <c r="AH21" i="37"/>
  <c r="N110" i="38"/>
  <c r="M110" i="38"/>
  <c r="L15" i="39"/>
  <c r="N15" i="39"/>
  <c r="M40" i="39"/>
  <c r="AG40" i="39" s="1"/>
  <c r="L40" i="39"/>
  <c r="V75" i="35"/>
  <c r="AY75" i="35" s="1"/>
  <c r="AG41" i="35"/>
  <c r="M95" i="36"/>
  <c r="L95" i="36"/>
  <c r="M43" i="37"/>
  <c r="L43" i="37"/>
  <c r="N43" i="37"/>
  <c r="M103" i="37"/>
  <c r="L103" i="37"/>
  <c r="F2" i="37"/>
  <c r="G2" i="37" s="1"/>
  <c r="AG20" i="37"/>
  <c r="F20" i="37"/>
  <c r="G20" i="37" s="1"/>
  <c r="AE20" i="37" s="1" a="1"/>
  <c r="AE20" i="37" s="1"/>
  <c r="AD20" i="37" s="1"/>
  <c r="AC20" i="37" s="1"/>
  <c r="M109" i="38"/>
  <c r="L109" i="38"/>
  <c r="A3" i="39"/>
  <c r="D3" i="39"/>
  <c r="R56" i="40"/>
  <c r="N96" i="40"/>
  <c r="L96" i="40"/>
  <c r="M96" i="40"/>
  <c r="S103" i="40"/>
  <c r="Z103" i="40"/>
  <c r="AZ103" i="40" s="1"/>
  <c r="G52" i="46"/>
  <c r="G71" i="46"/>
  <c r="AH61" i="41"/>
  <c r="M22" i="45"/>
  <c r="AG22" i="45" s="1"/>
  <c r="N22" i="45"/>
  <c r="G127" i="46"/>
  <c r="G75" i="46"/>
  <c r="AE75" i="46" s="1" a="1"/>
  <c r="AE75" i="46" s="1"/>
  <c r="AD75" i="46" s="1"/>
  <c r="G68" i="46"/>
  <c r="Z119" i="48"/>
  <c r="AZ119" i="48" s="1"/>
  <c r="S125" i="49"/>
  <c r="AA125" i="49"/>
  <c r="AH6" i="43"/>
  <c r="AH21" i="44"/>
  <c r="D59" i="45"/>
  <c r="AH59" i="45" s="1"/>
  <c r="A59" i="45"/>
  <c r="V123" i="42"/>
  <c r="AY123" i="42" s="1"/>
  <c r="G114" i="46"/>
  <c r="L96" i="47"/>
  <c r="M96" i="47"/>
  <c r="AA120" i="47"/>
  <c r="AX87" i="48"/>
  <c r="F87" i="48"/>
  <c r="G87" i="48" s="1"/>
  <c r="AX79" i="48"/>
  <c r="F79" i="48"/>
  <c r="G79" i="48" s="1"/>
  <c r="AE79" i="48" s="1" a="1"/>
  <c r="AE79" i="48" s="1"/>
  <c r="AD79" i="48" s="1"/>
  <c r="AC79" i="48" s="1"/>
  <c r="AG40" i="49"/>
  <c r="F45" i="34"/>
  <c r="G45" i="34" s="1"/>
  <c r="F7" i="35"/>
  <c r="G7" i="35" s="1"/>
  <c r="AG51" i="35"/>
  <c r="F27" i="36"/>
  <c r="G27" i="36" s="1"/>
  <c r="AE27" i="36" s="1" a="1"/>
  <c r="AE27" i="36" s="1"/>
  <c r="AD27" i="36" s="1"/>
  <c r="AC27" i="36" s="1"/>
  <c r="F28" i="36"/>
  <c r="G28" i="36" s="1"/>
  <c r="F43" i="36"/>
  <c r="G43" i="36" s="1"/>
  <c r="L12" i="40"/>
  <c r="L85" i="45"/>
  <c r="M85" i="45"/>
  <c r="G85" i="46"/>
  <c r="G92" i="46"/>
  <c r="AG55" i="45"/>
  <c r="F55" i="45"/>
  <c r="G55" i="45" s="1"/>
  <c r="AH40" i="45"/>
  <c r="F40" i="45"/>
  <c r="G40" i="45" s="1"/>
  <c r="AE40" i="45" s="1" a="1"/>
  <c r="AE40" i="45" s="1"/>
  <c r="AD40" i="45" s="1"/>
  <c r="AC40" i="45" s="1"/>
  <c r="G125" i="46"/>
  <c r="AE125" i="46" s="1" a="1"/>
  <c r="AE125" i="46" s="1"/>
  <c r="AD125" i="46" s="1"/>
  <c r="G41" i="46"/>
  <c r="S109" i="47"/>
  <c r="F37" i="47"/>
  <c r="G37" i="47" s="1"/>
  <c r="AE37" i="47" s="1" a="1"/>
  <c r="AE37" i="47" s="1"/>
  <c r="AD37" i="47" s="1"/>
  <c r="AC37" i="47" s="1"/>
  <c r="AH37" i="47"/>
  <c r="W64" i="48"/>
  <c r="W64" i="49"/>
  <c r="M64" i="35"/>
  <c r="F47" i="36"/>
  <c r="G47" i="36" s="1"/>
  <c r="AH14" i="43"/>
  <c r="N67" i="43"/>
  <c r="M67" i="43"/>
  <c r="G16" i="46"/>
  <c r="AE16" i="46" s="1" a="1"/>
  <c r="AE16" i="46" s="1"/>
  <c r="AD16" i="46" s="1"/>
  <c r="F45" i="46"/>
  <c r="G83" i="46"/>
  <c r="G109" i="46"/>
  <c r="W87" i="41"/>
  <c r="AG55" i="43"/>
  <c r="Y82" i="44"/>
  <c r="Z82" i="44"/>
  <c r="AZ82" i="44" s="1"/>
  <c r="G111" i="46"/>
  <c r="G87" i="46"/>
  <c r="M62" i="47"/>
  <c r="N62" i="47"/>
  <c r="M25" i="47"/>
  <c r="AG25" i="47" s="1"/>
  <c r="N25" i="47"/>
  <c r="AG60" i="47"/>
  <c r="F60" i="47"/>
  <c r="G60" i="47" s="1"/>
  <c r="D19" i="47"/>
  <c r="A19" i="47"/>
  <c r="F3" i="47"/>
  <c r="G3" i="47" s="1"/>
  <c r="M48" i="48"/>
  <c r="AG48" i="48" s="1"/>
  <c r="N48" i="48"/>
  <c r="N93" i="49"/>
  <c r="M93" i="49"/>
  <c r="L87" i="49"/>
  <c r="M87" i="49"/>
  <c r="L49" i="49"/>
  <c r="N49" i="49"/>
  <c r="AA68" i="51"/>
  <c r="Y68" i="51"/>
  <c r="AG47" i="36"/>
  <c r="AH39" i="42"/>
  <c r="L67" i="43"/>
  <c r="M84" i="44"/>
  <c r="G24" i="46"/>
  <c r="G31" i="46"/>
  <c r="G43" i="46"/>
  <c r="N52" i="46"/>
  <c r="G79" i="46"/>
  <c r="G80" i="46"/>
  <c r="AG44" i="44"/>
  <c r="F21" i="44"/>
  <c r="G21" i="44" s="1"/>
  <c r="G86" i="46"/>
  <c r="L62" i="47"/>
  <c r="R65" i="47"/>
  <c r="A89" i="47"/>
  <c r="D89" i="47"/>
  <c r="M116" i="47"/>
  <c r="L116" i="47"/>
  <c r="AG18" i="47"/>
  <c r="W106" i="48"/>
  <c r="S106" i="48"/>
  <c r="AX36" i="49"/>
  <c r="AG36" i="49"/>
  <c r="F36" i="49"/>
  <c r="G36" i="49" s="1"/>
  <c r="AE36" i="49" s="1" a="1"/>
  <c r="AE36" i="49" s="1"/>
  <c r="AD36" i="49" s="1"/>
  <c r="AC36" i="49" s="1"/>
  <c r="AX28" i="49"/>
  <c r="F28" i="49"/>
  <c r="G28" i="49" s="1"/>
  <c r="AH28" i="49"/>
  <c r="AX20" i="49"/>
  <c r="AH20" i="49"/>
  <c r="Y46" i="50"/>
  <c r="R46" i="50"/>
  <c r="G19" i="46"/>
  <c r="N72" i="46"/>
  <c r="M72" i="46"/>
  <c r="G103" i="46"/>
  <c r="G117" i="46"/>
  <c r="F30" i="43"/>
  <c r="G30" i="43" s="1"/>
  <c r="AH28" i="44"/>
  <c r="M65" i="47"/>
  <c r="N65" i="47"/>
  <c r="AB70" i="47"/>
  <c r="Z26" i="48"/>
  <c r="AZ26" i="48" s="1"/>
  <c r="N115" i="48"/>
  <c r="L115" i="48"/>
  <c r="Q115" i="48"/>
  <c r="BA115" i="48" s="1"/>
  <c r="BB115" i="48" s="1"/>
  <c r="M99" i="48"/>
  <c r="N99" i="48"/>
  <c r="L38" i="48"/>
  <c r="N38" i="48"/>
  <c r="W30" i="49"/>
  <c r="AA30" i="49"/>
  <c r="P30" i="49"/>
  <c r="R83" i="49"/>
  <c r="AA83" i="49"/>
  <c r="W107" i="49"/>
  <c r="V107" i="49"/>
  <c r="AY107" i="49" s="1"/>
  <c r="AX51" i="49"/>
  <c r="AG51" i="49"/>
  <c r="F51" i="49"/>
  <c r="G51" i="49" s="1"/>
  <c r="AH51" i="49"/>
  <c r="M76" i="45"/>
  <c r="N76" i="45"/>
  <c r="AE6" i="46" a="1"/>
  <c r="AE6" i="46" s="1"/>
  <c r="G23" i="46"/>
  <c r="G38" i="46"/>
  <c r="M52" i="46"/>
  <c r="G69" i="46"/>
  <c r="G126" i="46"/>
  <c r="F58" i="46"/>
  <c r="L65" i="47"/>
  <c r="F114" i="47"/>
  <c r="G114" i="47" s="1"/>
  <c r="AE114" i="47" s="1" a="1"/>
  <c r="AE114" i="47" s="1"/>
  <c r="AD114" i="47" s="1"/>
  <c r="AC114" i="47" s="1"/>
  <c r="AG24" i="47"/>
  <c r="S23" i="48"/>
  <c r="L60" i="48"/>
  <c r="N60" i="48"/>
  <c r="M60" i="48"/>
  <c r="AG60" i="48" s="1"/>
  <c r="AG18" i="49"/>
  <c r="M76" i="49"/>
  <c r="L76" i="49"/>
  <c r="AX76" i="50"/>
  <c r="F76" i="50"/>
  <c r="G76" i="50" s="1"/>
  <c r="AX68" i="50"/>
  <c r="F68" i="50"/>
  <c r="G68" i="50" s="1"/>
  <c r="AX60" i="50"/>
  <c r="AH60" i="50"/>
  <c r="AX101" i="48"/>
  <c r="F101" i="48"/>
  <c r="G101" i="48" s="1"/>
  <c r="AX62" i="48"/>
  <c r="F62" i="48"/>
  <c r="G62" i="48" s="1"/>
  <c r="AX48" i="48"/>
  <c r="AX41" i="48"/>
  <c r="F41" i="48"/>
  <c r="G41" i="48" s="1"/>
  <c r="AX18" i="48"/>
  <c r="F18" i="48"/>
  <c r="G18" i="48" s="1"/>
  <c r="AU49" i="49"/>
  <c r="AH56" i="49"/>
  <c r="V116" i="49"/>
  <c r="AY116" i="49" s="1"/>
  <c r="BB116" i="49" s="1"/>
  <c r="AX127" i="49"/>
  <c r="F127" i="49"/>
  <c r="G127" i="49" s="1"/>
  <c r="AX119" i="49"/>
  <c r="F119" i="49"/>
  <c r="G119" i="49" s="1"/>
  <c r="AX111" i="49"/>
  <c r="F111" i="49"/>
  <c r="G111" i="49" s="1"/>
  <c r="AX81" i="49"/>
  <c r="F81" i="49"/>
  <c r="G81" i="49" s="1"/>
  <c r="AX73" i="49"/>
  <c r="F73" i="49"/>
  <c r="G73" i="49" s="1"/>
  <c r="AE73" i="49" s="1" a="1"/>
  <c r="AE73" i="49" s="1"/>
  <c r="AD73" i="49" s="1"/>
  <c r="AC73" i="49" s="1"/>
  <c r="AG73" i="49"/>
  <c r="AX65" i="49"/>
  <c r="AH65" i="49"/>
  <c r="AG65" i="49"/>
  <c r="F65" i="49"/>
  <c r="G65" i="49" s="1"/>
  <c r="S72" i="50"/>
  <c r="AB72" i="50"/>
  <c r="R72" i="50"/>
  <c r="AB95" i="50"/>
  <c r="L103" i="50"/>
  <c r="N103" i="50"/>
  <c r="M103" i="50"/>
  <c r="L116" i="50"/>
  <c r="N116" i="50"/>
  <c r="AX111" i="50"/>
  <c r="F111" i="50"/>
  <c r="G111" i="50" s="1"/>
  <c r="AX82" i="50"/>
  <c r="F82" i="50"/>
  <c r="G82" i="50" s="1"/>
  <c r="AX31" i="50"/>
  <c r="BB31" i="50" s="1"/>
  <c r="AG31" i="50"/>
  <c r="AX23" i="50"/>
  <c r="AH23" i="50"/>
  <c r="AX15" i="50"/>
  <c r="BB15" i="50" s="1"/>
  <c r="AH15" i="50"/>
  <c r="AG15" i="50"/>
  <c r="S112" i="51"/>
  <c r="P112" i="51"/>
  <c r="Y112" i="51"/>
  <c r="N102" i="51"/>
  <c r="L102" i="51"/>
  <c r="M102" i="51"/>
  <c r="AB91" i="52"/>
  <c r="Y91" i="52"/>
  <c r="W91" i="52"/>
  <c r="Q59" i="53"/>
  <c r="BA59" i="53" s="1"/>
  <c r="BB59" i="53" s="1"/>
  <c r="V59" i="53"/>
  <c r="AY59" i="53" s="1"/>
  <c r="G73" i="46"/>
  <c r="G67" i="46"/>
  <c r="AH39" i="47"/>
  <c r="F51" i="47"/>
  <c r="G51" i="47" s="1"/>
  <c r="L75" i="47"/>
  <c r="AG63" i="47"/>
  <c r="AG22" i="47"/>
  <c r="F68" i="48"/>
  <c r="G68" i="48" s="1"/>
  <c r="N78" i="48"/>
  <c r="F86" i="48"/>
  <c r="G86" i="48" s="1"/>
  <c r="M88" i="48"/>
  <c r="F128" i="48"/>
  <c r="G128" i="48" s="1"/>
  <c r="AX129" i="48"/>
  <c r="F129" i="48"/>
  <c r="G129" i="48" s="1"/>
  <c r="AG31" i="48"/>
  <c r="L22" i="49"/>
  <c r="M47" i="49"/>
  <c r="N47" i="49"/>
  <c r="F56" i="49"/>
  <c r="G56" i="49" s="1"/>
  <c r="N113" i="49"/>
  <c r="M113" i="49"/>
  <c r="L113" i="49"/>
  <c r="AX103" i="49"/>
  <c r="F103" i="49"/>
  <c r="G103" i="49" s="1"/>
  <c r="AX88" i="49"/>
  <c r="F88" i="49"/>
  <c r="G88" i="49" s="1"/>
  <c r="AX80" i="49"/>
  <c r="F80" i="49"/>
  <c r="G80" i="49" s="1"/>
  <c r="AX50" i="49"/>
  <c r="F50" i="49"/>
  <c r="G50" i="49" s="1"/>
  <c r="AE50" i="49" s="1" a="1"/>
  <c r="AE50" i="49" s="1"/>
  <c r="AD50" i="49" s="1"/>
  <c r="AC50" i="49" s="1"/>
  <c r="AG64" i="49"/>
  <c r="AX117" i="50"/>
  <c r="F117" i="50"/>
  <c r="G117" i="50" s="1"/>
  <c r="AX102" i="50"/>
  <c r="F102" i="50"/>
  <c r="G102" i="50" s="1"/>
  <c r="AX37" i="50"/>
  <c r="F37" i="50"/>
  <c r="G37" i="50" s="1"/>
  <c r="N89" i="50"/>
  <c r="M89" i="50"/>
  <c r="U70" i="51"/>
  <c r="U102" i="51"/>
  <c r="AX66" i="51"/>
  <c r="F66" i="51"/>
  <c r="G66" i="51" s="1"/>
  <c r="AX50" i="51"/>
  <c r="F50" i="51"/>
  <c r="G50" i="51" s="1"/>
  <c r="AE50" i="51" s="1" a="1"/>
  <c r="AE50" i="51" s="1"/>
  <c r="AD50" i="51" s="1"/>
  <c r="AC50" i="51" s="1"/>
  <c r="AH50" i="51"/>
  <c r="AG50" i="51"/>
  <c r="Y75" i="52"/>
  <c r="M54" i="52"/>
  <c r="L54" i="52"/>
  <c r="AA126" i="54"/>
  <c r="AB15" i="48"/>
  <c r="L119" i="48"/>
  <c r="N119" i="48"/>
  <c r="M121" i="48"/>
  <c r="L121" i="48"/>
  <c r="N128" i="48"/>
  <c r="M128" i="48"/>
  <c r="AX114" i="48"/>
  <c r="F114" i="48"/>
  <c r="G114" i="48" s="1"/>
  <c r="AX46" i="48"/>
  <c r="F46" i="48"/>
  <c r="G46" i="48" s="1"/>
  <c r="AE46" i="48" s="1" a="1"/>
  <c r="AE46" i="48" s="1"/>
  <c r="AD46" i="48" s="1"/>
  <c r="AC46" i="48" s="1"/>
  <c r="N21" i="49"/>
  <c r="M21" i="49"/>
  <c r="AG21" i="49" s="1"/>
  <c r="L28" i="49"/>
  <c r="N28" i="49"/>
  <c r="AX102" i="49"/>
  <c r="F102" i="49"/>
  <c r="G102" i="49" s="1"/>
  <c r="AE102" i="49" s="1" a="1"/>
  <c r="AE102" i="49" s="1"/>
  <c r="AD102" i="49" s="1"/>
  <c r="AC102" i="49" s="1"/>
  <c r="AX94" i="49"/>
  <c r="F94" i="49"/>
  <c r="G94" i="49" s="1"/>
  <c r="AX18" i="49"/>
  <c r="F18" i="49"/>
  <c r="G18" i="49" s="1"/>
  <c r="AE18" i="49" s="1" a="1"/>
  <c r="AE18" i="49" s="1"/>
  <c r="AD18" i="49" s="1"/>
  <c r="AC18" i="49" s="1"/>
  <c r="N68" i="50"/>
  <c r="M68" i="50"/>
  <c r="N111" i="50"/>
  <c r="M111" i="50"/>
  <c r="AX50" i="50"/>
  <c r="F50" i="50"/>
  <c r="G50" i="50" s="1"/>
  <c r="AX43" i="50"/>
  <c r="AG43" i="50"/>
  <c r="Y82" i="51"/>
  <c r="AA82" i="51"/>
  <c r="L38" i="51"/>
  <c r="N38" i="51"/>
  <c r="AX104" i="51"/>
  <c r="F104" i="51"/>
  <c r="G104" i="51" s="1"/>
  <c r="AX80" i="51"/>
  <c r="F80" i="51"/>
  <c r="G80" i="51" s="1"/>
  <c r="S22" i="52"/>
  <c r="N93" i="52"/>
  <c r="U93" i="52"/>
  <c r="M115" i="53"/>
  <c r="U115" i="53"/>
  <c r="AH22" i="47"/>
  <c r="M75" i="47"/>
  <c r="AH26" i="48"/>
  <c r="W71" i="48"/>
  <c r="M78" i="48"/>
  <c r="M86" i="48"/>
  <c r="AX98" i="48"/>
  <c r="F98" i="48"/>
  <c r="G98" i="48" s="1"/>
  <c r="AX90" i="48"/>
  <c r="F90" i="48"/>
  <c r="G90" i="48" s="1"/>
  <c r="AE90" i="48" s="1" a="1"/>
  <c r="AE90" i="48" s="1"/>
  <c r="AD90" i="48" s="1"/>
  <c r="AC90" i="48" s="1"/>
  <c r="AG28" i="48"/>
  <c r="V16" i="49"/>
  <c r="AY16" i="49" s="1"/>
  <c r="U16" i="49"/>
  <c r="P16" i="49"/>
  <c r="L21" i="49"/>
  <c r="M28" i="49"/>
  <c r="AX78" i="49"/>
  <c r="F78" i="49"/>
  <c r="G78" i="49" s="1"/>
  <c r="AX70" i="49"/>
  <c r="AG70" i="49"/>
  <c r="F70" i="49"/>
  <c r="G70" i="49" s="1"/>
  <c r="AX62" i="49"/>
  <c r="BB62" i="49" s="1"/>
  <c r="AG62" i="49"/>
  <c r="AH62" i="49"/>
  <c r="AX40" i="49"/>
  <c r="BB40" i="49" s="1"/>
  <c r="AH40" i="49"/>
  <c r="AX32" i="49"/>
  <c r="F32" i="49"/>
  <c r="G32" i="49" s="1"/>
  <c r="AH32" i="49"/>
  <c r="AG4" i="49"/>
  <c r="AG60" i="49"/>
  <c r="V38" i="50"/>
  <c r="AY38" i="50" s="1"/>
  <c r="AX122" i="50"/>
  <c r="F122" i="50"/>
  <c r="G122" i="50" s="1"/>
  <c r="AX28" i="50"/>
  <c r="AG28" i="50"/>
  <c r="F28" i="50"/>
  <c r="G28" i="50" s="1"/>
  <c r="AH28" i="50"/>
  <c r="AX12" i="50"/>
  <c r="AG12" i="50"/>
  <c r="F12" i="50"/>
  <c r="G12" i="50" s="1"/>
  <c r="L56" i="51"/>
  <c r="N56" i="51"/>
  <c r="M56" i="51"/>
  <c r="AG56" i="51" s="1"/>
  <c r="N62" i="51"/>
  <c r="M62" i="51"/>
  <c r="L62" i="51"/>
  <c r="AX129" i="51"/>
  <c r="F129" i="51"/>
  <c r="G129" i="51" s="1"/>
  <c r="AX109" i="51"/>
  <c r="F109" i="51"/>
  <c r="G109" i="51" s="1"/>
  <c r="W40" i="52"/>
  <c r="R40" i="52"/>
  <c r="G97" i="46"/>
  <c r="G53" i="46"/>
  <c r="N105" i="47"/>
  <c r="AH18" i="48"/>
  <c r="L30" i="48"/>
  <c r="F48" i="48"/>
  <c r="G48" i="48" s="1"/>
  <c r="AE48" i="48" s="1" a="1"/>
  <c r="AE48" i="48" s="1"/>
  <c r="AD48" i="48" s="1"/>
  <c r="AC48" i="48" s="1"/>
  <c r="F52" i="48"/>
  <c r="G52" i="48" s="1"/>
  <c r="L59" i="48"/>
  <c r="F70" i="48"/>
  <c r="G70" i="48" s="1"/>
  <c r="N86" i="48"/>
  <c r="AX126" i="48"/>
  <c r="F126" i="48"/>
  <c r="G126" i="48" s="1"/>
  <c r="AE126" i="48" s="1" a="1"/>
  <c r="AE126" i="48" s="1"/>
  <c r="AD126" i="48" s="1"/>
  <c r="AC126" i="48" s="1"/>
  <c r="AX82" i="48"/>
  <c r="F82" i="48"/>
  <c r="G82" i="48" s="1"/>
  <c r="AX74" i="48"/>
  <c r="F74" i="48"/>
  <c r="G74" i="48" s="1"/>
  <c r="AG26" i="48"/>
  <c r="AH12" i="49"/>
  <c r="M64" i="49"/>
  <c r="S75" i="49"/>
  <c r="U86" i="49"/>
  <c r="AX100" i="49"/>
  <c r="F100" i="49"/>
  <c r="G100" i="49" s="1"/>
  <c r="AE100" i="49" s="1" a="1"/>
  <c r="AE100" i="49" s="1"/>
  <c r="AD100" i="49" s="1"/>
  <c r="AC100" i="49" s="1"/>
  <c r="AX92" i="49"/>
  <c r="F92" i="49"/>
  <c r="G92" i="49" s="1"/>
  <c r="AX54" i="49"/>
  <c r="AG54" i="49"/>
  <c r="F54" i="49"/>
  <c r="G54" i="49" s="1"/>
  <c r="AG58" i="49"/>
  <c r="AG34" i="49"/>
  <c r="N29" i="50"/>
  <c r="M29" i="50"/>
  <c r="AG29" i="50" s="1"/>
  <c r="L29" i="50"/>
  <c r="AH43" i="50"/>
  <c r="N79" i="50"/>
  <c r="M79" i="50"/>
  <c r="W92" i="50"/>
  <c r="AB92" i="50"/>
  <c r="N113" i="50"/>
  <c r="M113" i="50"/>
  <c r="AA119" i="50"/>
  <c r="AX63" i="50"/>
  <c r="AG63" i="50"/>
  <c r="F63" i="50"/>
  <c r="G63" i="50" s="1"/>
  <c r="AH63" i="50"/>
  <c r="Z19" i="51"/>
  <c r="AZ19" i="51" s="1"/>
  <c r="L61" i="51"/>
  <c r="N61" i="51"/>
  <c r="L22" i="51"/>
  <c r="M22" i="51"/>
  <c r="AG22" i="51" s="1"/>
  <c r="U35" i="53"/>
  <c r="AU35" i="53"/>
  <c r="Z35" i="53"/>
  <c r="AZ35" i="53" s="1"/>
  <c r="R71" i="53"/>
  <c r="U102" i="54"/>
  <c r="Z27" i="48"/>
  <c r="AZ27" i="48" s="1"/>
  <c r="AA64" i="48"/>
  <c r="F84" i="48"/>
  <c r="G84" i="48" s="1"/>
  <c r="AX104" i="48"/>
  <c r="F104" i="48"/>
  <c r="G104" i="48" s="1"/>
  <c r="AX96" i="48"/>
  <c r="F96" i="48"/>
  <c r="G96" i="48" s="1"/>
  <c r="AE96" i="48" s="1" a="1"/>
  <c r="AE96" i="48" s="1"/>
  <c r="AD96" i="48" s="1"/>
  <c r="AC96" i="48" s="1"/>
  <c r="AX73" i="48"/>
  <c r="F73" i="48"/>
  <c r="G73" i="48" s="1"/>
  <c r="AX65" i="48"/>
  <c r="AG65" i="48"/>
  <c r="AX43" i="48"/>
  <c r="AG43" i="48"/>
  <c r="AG15" i="48"/>
  <c r="Q16" i="49"/>
  <c r="BA16" i="49" s="1"/>
  <c r="BB16" i="49" s="1"/>
  <c r="AU59" i="49"/>
  <c r="AV37" i="49" s="1"/>
  <c r="V59" i="49"/>
  <c r="AY59" i="49" s="1"/>
  <c r="W86" i="49"/>
  <c r="AX84" i="49"/>
  <c r="F84" i="49"/>
  <c r="G84" i="49" s="1"/>
  <c r="AX76" i="49"/>
  <c r="F76" i="49"/>
  <c r="G76" i="49" s="1"/>
  <c r="AX68" i="49"/>
  <c r="F68" i="49"/>
  <c r="G68" i="49" s="1"/>
  <c r="AE68" i="49" s="1" a="1"/>
  <c r="AE68" i="49" s="1"/>
  <c r="AD68" i="49" s="1"/>
  <c r="AC68" i="49" s="1"/>
  <c r="AX7" i="49"/>
  <c r="AG7" i="49"/>
  <c r="AG72" i="49"/>
  <c r="AG56" i="49"/>
  <c r="F43" i="50"/>
  <c r="G43" i="50" s="1"/>
  <c r="AE43" i="50" s="1" a="1"/>
  <c r="AE43" i="50" s="1"/>
  <c r="AD43" i="50" s="1"/>
  <c r="AC43" i="50" s="1"/>
  <c r="AH50" i="50"/>
  <c r="F96" i="50"/>
  <c r="G96" i="50" s="1"/>
  <c r="AE96" i="50" s="1" a="1"/>
  <c r="AE96" i="50" s="1"/>
  <c r="AD96" i="50" s="1"/>
  <c r="AC96" i="50" s="1"/>
  <c r="AX85" i="50"/>
  <c r="F85" i="50"/>
  <c r="G85" i="50" s="1"/>
  <c r="AX55" i="50"/>
  <c r="F55" i="50"/>
  <c r="G55" i="50" s="1"/>
  <c r="AX48" i="50"/>
  <c r="F48" i="50"/>
  <c r="G48" i="50" s="1"/>
  <c r="AE48" i="50" s="1" a="1"/>
  <c r="AE48" i="50" s="1"/>
  <c r="AD48" i="50" s="1"/>
  <c r="AC48" i="50" s="1"/>
  <c r="AG48" i="50"/>
  <c r="N5" i="52"/>
  <c r="M5" i="52"/>
  <c r="U46" i="55"/>
  <c r="P27" i="48"/>
  <c r="AH52" i="48"/>
  <c r="AH62" i="48"/>
  <c r="V64" i="48"/>
  <c r="AY64" i="48" s="1"/>
  <c r="AX124" i="48"/>
  <c r="F124" i="48"/>
  <c r="G124" i="48" s="1"/>
  <c r="AE124" i="48" s="1" a="1"/>
  <c r="AE124" i="48" s="1"/>
  <c r="AD124" i="48" s="1"/>
  <c r="AC124" i="48" s="1"/>
  <c r="AX118" i="48"/>
  <c r="F118" i="48"/>
  <c r="G118" i="48" s="1"/>
  <c r="AX64" i="48"/>
  <c r="AG64" i="48"/>
  <c r="AX35" i="48"/>
  <c r="F35" i="48"/>
  <c r="G35" i="48" s="1"/>
  <c r="AH35" i="48"/>
  <c r="AG46" i="48"/>
  <c r="L11" i="49"/>
  <c r="M11" i="49"/>
  <c r="L53" i="49"/>
  <c r="N53" i="49"/>
  <c r="P75" i="49"/>
  <c r="AX129" i="49"/>
  <c r="F129" i="49"/>
  <c r="G129" i="49" s="1"/>
  <c r="AX106" i="49"/>
  <c r="F106" i="49"/>
  <c r="G106" i="49" s="1"/>
  <c r="AX45" i="49"/>
  <c r="F45" i="49"/>
  <c r="G45" i="49" s="1"/>
  <c r="AH45" i="49"/>
  <c r="AX37" i="49"/>
  <c r="AH37" i="49"/>
  <c r="F37" i="49"/>
  <c r="G37" i="49" s="1"/>
  <c r="AE37" i="49" s="1" a="1"/>
  <c r="AE37" i="49" s="1"/>
  <c r="AD37" i="49" s="1"/>
  <c r="AC37" i="49" s="1"/>
  <c r="AX29" i="49"/>
  <c r="AH29" i="49"/>
  <c r="F29" i="49"/>
  <c r="G29" i="49" s="1"/>
  <c r="AX21" i="49"/>
  <c r="F21" i="49"/>
  <c r="G21" i="49" s="1"/>
  <c r="AE21" i="49" s="1" a="1"/>
  <c r="AE21" i="49" s="1"/>
  <c r="AD21" i="49" s="1"/>
  <c r="AC21" i="49" s="1"/>
  <c r="AH21" i="49"/>
  <c r="AX14" i="49"/>
  <c r="F14" i="49"/>
  <c r="G14" i="49" s="1"/>
  <c r="AX6" i="49"/>
  <c r="BB6" i="49" s="1"/>
  <c r="AG6" i="49"/>
  <c r="AH6" i="49"/>
  <c r="AH5" i="50"/>
  <c r="U59" i="50"/>
  <c r="AA59" i="50"/>
  <c r="L67" i="50"/>
  <c r="N67" i="50"/>
  <c r="M67" i="50"/>
  <c r="Z78" i="50"/>
  <c r="AZ78" i="50" s="1"/>
  <c r="BB78" i="50" s="1"/>
  <c r="Y78" i="50"/>
  <c r="L121" i="50"/>
  <c r="N121" i="50"/>
  <c r="AX105" i="50"/>
  <c r="F105" i="50"/>
  <c r="G105" i="50" s="1"/>
  <c r="M76" i="50"/>
  <c r="N76" i="50"/>
  <c r="AU13" i="52"/>
  <c r="R76" i="54"/>
  <c r="W61" i="52"/>
  <c r="AX129" i="52"/>
  <c r="F129" i="52"/>
  <c r="G129" i="52" s="1"/>
  <c r="AX48" i="52"/>
  <c r="AG48" i="52"/>
  <c r="AX17" i="53"/>
  <c r="BB17" i="53" s="1"/>
  <c r="AH17" i="53"/>
  <c r="AX3" i="53"/>
  <c r="F3" i="53"/>
  <c r="G3" i="53" s="1"/>
  <c r="AH3" i="53"/>
  <c r="N49" i="54"/>
  <c r="L49" i="54"/>
  <c r="L41" i="54"/>
  <c r="M41" i="54"/>
  <c r="L4" i="54"/>
  <c r="N4" i="54"/>
  <c r="AX48" i="54"/>
  <c r="F48" i="54"/>
  <c r="G48" i="54" s="1"/>
  <c r="AE48" i="54" s="1" a="1"/>
  <c r="AE48" i="54" s="1"/>
  <c r="AD48" i="54" s="1"/>
  <c r="AC48" i="54" s="1"/>
  <c r="Z96" i="55"/>
  <c r="AZ96" i="55" s="1"/>
  <c r="V96" i="55"/>
  <c r="AY96" i="55" s="1"/>
  <c r="AX33" i="55"/>
  <c r="F33" i="55"/>
  <c r="G33" i="55" s="1"/>
  <c r="L84" i="55"/>
  <c r="N84" i="55"/>
  <c r="M28" i="56"/>
  <c r="AG28" i="56" s="1"/>
  <c r="N28" i="56"/>
  <c r="L28" i="56"/>
  <c r="AX25" i="56"/>
  <c r="AH25" i="56"/>
  <c r="F25" i="56"/>
  <c r="G25" i="56" s="1"/>
  <c r="L68" i="57"/>
  <c r="BD68" i="57" s="1" a="1"/>
  <c r="BD68" i="57" s="1"/>
  <c r="M68" i="57"/>
  <c r="N94" i="57"/>
  <c r="M94" i="57"/>
  <c r="L94" i="57"/>
  <c r="BD97" i="57" s="1" a="1"/>
  <c r="BD97" i="57" s="1"/>
  <c r="N109" i="57"/>
  <c r="M109" i="57"/>
  <c r="L109" i="57"/>
  <c r="BD107" i="57" s="1" a="1"/>
  <c r="BD107" i="57" s="1"/>
  <c r="AX126" i="57"/>
  <c r="F126" i="57"/>
  <c r="G126" i="57" s="1"/>
  <c r="AX36" i="57"/>
  <c r="BB36" i="57" s="1"/>
  <c r="AG36" i="57"/>
  <c r="AG2" i="59"/>
  <c r="AH11" i="51"/>
  <c r="AH28" i="52"/>
  <c r="F54" i="52"/>
  <c r="G54" i="52" s="1"/>
  <c r="N56" i="52"/>
  <c r="AA61" i="52"/>
  <c r="AG62" i="52"/>
  <c r="L67" i="52"/>
  <c r="L7" i="53"/>
  <c r="M36" i="53"/>
  <c r="AG36" i="53" s="1"/>
  <c r="L36" i="53"/>
  <c r="AX16" i="53"/>
  <c r="F16" i="53"/>
  <c r="G16" i="53" s="1"/>
  <c r="AX2" i="53"/>
  <c r="F2" i="53"/>
  <c r="G2" i="53" s="1"/>
  <c r="L15" i="54"/>
  <c r="F34" i="54"/>
  <c r="G34" i="54" s="1"/>
  <c r="L47" i="54"/>
  <c r="L68" i="54"/>
  <c r="AX54" i="54"/>
  <c r="F54" i="54"/>
  <c r="G54" i="54" s="1"/>
  <c r="AX47" i="54"/>
  <c r="BB47" i="54" s="1"/>
  <c r="AH47" i="54"/>
  <c r="AX33" i="54"/>
  <c r="AH33" i="54"/>
  <c r="AX61" i="55"/>
  <c r="AG61" i="55"/>
  <c r="F61" i="55"/>
  <c r="G61" i="55" s="1"/>
  <c r="AX55" i="55"/>
  <c r="AG55" i="55"/>
  <c r="AX47" i="55"/>
  <c r="F47" i="55"/>
  <c r="G47" i="55" s="1"/>
  <c r="AX39" i="55"/>
  <c r="AH39" i="55"/>
  <c r="AG39" i="55"/>
  <c r="F39" i="55"/>
  <c r="G39" i="55" s="1"/>
  <c r="AE39" i="55" s="1" a="1"/>
  <c r="AE39" i="55" s="1"/>
  <c r="AD39" i="55" s="1"/>
  <c r="AC39" i="55" s="1"/>
  <c r="AX91" i="56"/>
  <c r="F91" i="56"/>
  <c r="G91" i="56" s="1"/>
  <c r="AX83" i="56"/>
  <c r="F83" i="56"/>
  <c r="G83" i="56" s="1"/>
  <c r="AX31" i="56"/>
  <c r="F31" i="56"/>
  <c r="G31" i="56" s="1"/>
  <c r="AE31" i="56" s="1" a="1"/>
  <c r="AE31" i="56" s="1"/>
  <c r="AD31" i="56" s="1"/>
  <c r="AC31" i="56" s="1"/>
  <c r="AH31" i="56"/>
  <c r="Y60" i="56"/>
  <c r="N60" i="56"/>
  <c r="M60" i="56"/>
  <c r="AG60" i="56" s="1"/>
  <c r="AU60" i="57"/>
  <c r="W64" i="57"/>
  <c r="AU64" i="57"/>
  <c r="AX119" i="57"/>
  <c r="F119" i="57"/>
  <c r="G119" i="57" s="1"/>
  <c r="AE119" i="57" s="1" a="1"/>
  <c r="AE119" i="57" s="1"/>
  <c r="AD119" i="57" s="1"/>
  <c r="AC119" i="57" s="1"/>
  <c r="N11" i="57"/>
  <c r="M11" i="57"/>
  <c r="AX66" i="58"/>
  <c r="F66" i="58"/>
  <c r="G66" i="58" s="1"/>
  <c r="AX29" i="58"/>
  <c r="BB29" i="58" s="1"/>
  <c r="AG29" i="58"/>
  <c r="N69" i="58"/>
  <c r="M69" i="58"/>
  <c r="AG45" i="48"/>
  <c r="AG13" i="48"/>
  <c r="AG67" i="49"/>
  <c r="AG59" i="49"/>
  <c r="AG35" i="49"/>
  <c r="AG19" i="49"/>
  <c r="AH10" i="50"/>
  <c r="F18" i="50"/>
  <c r="G18" i="50" s="1"/>
  <c r="AH46" i="50"/>
  <c r="F53" i="50"/>
  <c r="G53" i="50" s="1"/>
  <c r="F88" i="50"/>
  <c r="G88" i="50" s="1"/>
  <c r="AG46" i="50"/>
  <c r="AG30" i="50"/>
  <c r="AG14" i="50"/>
  <c r="AH62" i="50"/>
  <c r="F24" i="51"/>
  <c r="G24" i="51" s="1"/>
  <c r="AE24" i="51" s="1" a="1"/>
  <c r="AE24" i="51" s="1"/>
  <c r="AD24" i="51" s="1"/>
  <c r="AC24" i="51" s="1"/>
  <c r="AH38" i="51"/>
  <c r="AH43" i="51"/>
  <c r="M54" i="51"/>
  <c r="AG54" i="51" s="1"/>
  <c r="M67" i="51"/>
  <c r="F103" i="51"/>
  <c r="G103" i="51" s="1"/>
  <c r="AE103" i="51" s="1" a="1"/>
  <c r="AE103" i="51" s="1"/>
  <c r="AD103" i="51" s="1"/>
  <c r="AC103" i="51" s="1"/>
  <c r="AG57" i="51"/>
  <c r="AG41" i="51"/>
  <c r="AH3" i="52"/>
  <c r="AH31" i="52"/>
  <c r="AB56" i="52"/>
  <c r="AH57" i="52"/>
  <c r="AH61" i="52"/>
  <c r="AH62" i="52"/>
  <c r="M67" i="52"/>
  <c r="L68" i="52"/>
  <c r="F73" i="52"/>
  <c r="G73" i="52" s="1"/>
  <c r="L92" i="52"/>
  <c r="F105" i="52"/>
  <c r="G105" i="52" s="1"/>
  <c r="M118" i="52"/>
  <c r="Y26" i="52"/>
  <c r="AG43" i="52"/>
  <c r="Y54" i="53"/>
  <c r="M65" i="53"/>
  <c r="Y83" i="53"/>
  <c r="AX23" i="53"/>
  <c r="F23" i="53"/>
  <c r="G23" i="53" s="1"/>
  <c r="AH23" i="53"/>
  <c r="AG23" i="53"/>
  <c r="AG9" i="53"/>
  <c r="AG57" i="53"/>
  <c r="M15" i="54"/>
  <c r="AG15" i="54" s="1"/>
  <c r="AH34" i="54"/>
  <c r="N41" i="54"/>
  <c r="M68" i="54"/>
  <c r="AA81" i="54"/>
  <c r="AS81" i="54"/>
  <c r="AF81" i="54" s="1"/>
  <c r="AX129" i="54"/>
  <c r="F129" i="54"/>
  <c r="G129" i="54" s="1"/>
  <c r="AE129" i="54" s="1" a="1"/>
  <c r="AE129" i="54" s="1"/>
  <c r="AD129" i="54" s="1"/>
  <c r="AC129" i="54" s="1"/>
  <c r="AX122" i="54"/>
  <c r="F122" i="54"/>
  <c r="G122" i="54" s="1"/>
  <c r="AX106" i="54"/>
  <c r="F106" i="54"/>
  <c r="G106" i="54" s="1"/>
  <c r="AX98" i="54"/>
  <c r="F98" i="54"/>
  <c r="G98" i="54" s="1"/>
  <c r="AX82" i="54"/>
  <c r="F82" i="54"/>
  <c r="G82" i="54" s="1"/>
  <c r="AX69" i="54"/>
  <c r="F69" i="54"/>
  <c r="G69" i="54" s="1"/>
  <c r="AX61" i="54"/>
  <c r="BB61" i="54" s="1"/>
  <c r="AH61" i="54"/>
  <c r="AG61" i="54"/>
  <c r="AX53" i="54"/>
  <c r="F53" i="54"/>
  <c r="G53" i="54" s="1"/>
  <c r="Y32" i="54"/>
  <c r="AX2" i="54"/>
  <c r="F2" i="54"/>
  <c r="G2" i="54" s="1"/>
  <c r="AA17" i="55"/>
  <c r="S89" i="55"/>
  <c r="P89" i="55"/>
  <c r="M99" i="55"/>
  <c r="AX129" i="55"/>
  <c r="F129" i="55"/>
  <c r="G129" i="55" s="1"/>
  <c r="AX121" i="55"/>
  <c r="F121" i="55"/>
  <c r="G121" i="55" s="1"/>
  <c r="AE121" i="55" s="1" a="1"/>
  <c r="AE121" i="55" s="1"/>
  <c r="AD121" i="55" s="1"/>
  <c r="AC121" i="55" s="1"/>
  <c r="AX113" i="55"/>
  <c r="F113" i="55"/>
  <c r="G113" i="55" s="1"/>
  <c r="N38" i="56"/>
  <c r="M38" i="56"/>
  <c r="L38" i="56"/>
  <c r="S54" i="56"/>
  <c r="V60" i="56"/>
  <c r="AY60" i="56" s="1"/>
  <c r="N71" i="56"/>
  <c r="M71" i="56"/>
  <c r="L71" i="56"/>
  <c r="S86" i="56"/>
  <c r="V115" i="56"/>
  <c r="AY115" i="56" s="1"/>
  <c r="AA115" i="56"/>
  <c r="AX105" i="56"/>
  <c r="F105" i="56"/>
  <c r="G105" i="56" s="1"/>
  <c r="Q82" i="56"/>
  <c r="BA82" i="56" s="1"/>
  <c r="BB82" i="56" s="1"/>
  <c r="M78" i="56"/>
  <c r="N78" i="56"/>
  <c r="W67" i="57"/>
  <c r="L84" i="57"/>
  <c r="BD85" i="57" s="1" a="1"/>
  <c r="BD85" i="57" s="1"/>
  <c r="N84" i="57"/>
  <c r="AX103" i="57"/>
  <c r="F103" i="57"/>
  <c r="G103" i="57" s="1"/>
  <c r="AX42" i="57"/>
  <c r="BB42" i="57" s="1"/>
  <c r="AH42" i="57"/>
  <c r="N102" i="57"/>
  <c r="M102" i="57"/>
  <c r="L102" i="57"/>
  <c r="BD105" i="57" s="1" a="1"/>
  <c r="BD105" i="57" s="1"/>
  <c r="M71" i="58"/>
  <c r="N71" i="58"/>
  <c r="AH7" i="51"/>
  <c r="F14" i="51"/>
  <c r="G14" i="51" s="1"/>
  <c r="L64" i="51"/>
  <c r="F118" i="51"/>
  <c r="G118" i="51" s="1"/>
  <c r="F127" i="51"/>
  <c r="G127" i="51" s="1"/>
  <c r="AG40" i="51"/>
  <c r="AG24" i="51"/>
  <c r="L18" i="52"/>
  <c r="F28" i="52"/>
  <c r="G28" i="52" s="1"/>
  <c r="AE28" i="52" s="1" a="1"/>
  <c r="AE28" i="52" s="1"/>
  <c r="AD28" i="52" s="1"/>
  <c r="AC28" i="52" s="1"/>
  <c r="F48" i="52"/>
  <c r="G48" i="52" s="1"/>
  <c r="F65" i="52"/>
  <c r="G65" i="52" s="1"/>
  <c r="AE65" i="52" s="1" a="1"/>
  <c r="AE65" i="52" s="1"/>
  <c r="AD65" i="52" s="1"/>
  <c r="AC65" i="52" s="1"/>
  <c r="M68" i="52"/>
  <c r="F86" i="52"/>
  <c r="G86" i="52" s="1"/>
  <c r="F104" i="52"/>
  <c r="G104" i="52" s="1"/>
  <c r="AX126" i="52"/>
  <c r="F126" i="52"/>
  <c r="G126" i="52" s="1"/>
  <c r="AE126" i="52" s="1" a="1"/>
  <c r="AE126" i="52" s="1"/>
  <c r="AD126" i="52" s="1"/>
  <c r="AC126" i="52" s="1"/>
  <c r="AG12" i="52"/>
  <c r="N55" i="53"/>
  <c r="L84" i="53"/>
  <c r="F92" i="53"/>
  <c r="G92" i="53" s="1"/>
  <c r="S102" i="53"/>
  <c r="AX89" i="53"/>
  <c r="F89" i="53"/>
  <c r="G89" i="53" s="1"/>
  <c r="AE89" i="53" s="1" a="1"/>
  <c r="AE89" i="53" s="1"/>
  <c r="AD89" i="53" s="1"/>
  <c r="AC89" i="53" s="1"/>
  <c r="AX44" i="53"/>
  <c r="F44" i="53"/>
  <c r="G44" i="53" s="1"/>
  <c r="AX37" i="53"/>
  <c r="BB37" i="53" s="1"/>
  <c r="AG37" i="53"/>
  <c r="AX22" i="53"/>
  <c r="F22" i="53"/>
  <c r="G22" i="53" s="1"/>
  <c r="AE22" i="53" s="1" a="1"/>
  <c r="AE22" i="53" s="1"/>
  <c r="AD22" i="53" s="1"/>
  <c r="AC22" i="53" s="1"/>
  <c r="AG22" i="53"/>
  <c r="AH22" i="53"/>
  <c r="AX8" i="53"/>
  <c r="F8" i="53"/>
  <c r="G8" i="53" s="1"/>
  <c r="AE8" i="53" s="1" a="1"/>
  <c r="AE8" i="53" s="1"/>
  <c r="AD8" i="53" s="1"/>
  <c r="AC8" i="53" s="1"/>
  <c r="AG8" i="53"/>
  <c r="AG24" i="53"/>
  <c r="F33" i="54"/>
  <c r="G33" i="54" s="1"/>
  <c r="AX24" i="54"/>
  <c r="AH24" i="54"/>
  <c r="F24" i="54"/>
  <c r="G24" i="54" s="1"/>
  <c r="AX16" i="54"/>
  <c r="AH16" i="54"/>
  <c r="AG48" i="54"/>
  <c r="U4" i="55"/>
  <c r="F80" i="55"/>
  <c r="G80" i="55" s="1"/>
  <c r="Q96" i="55"/>
  <c r="BA96" i="55" s="1"/>
  <c r="BB96" i="55" s="1"/>
  <c r="W116" i="55"/>
  <c r="AX67" i="55"/>
  <c r="BB67" i="55" s="1"/>
  <c r="AG67" i="55"/>
  <c r="AX117" i="56"/>
  <c r="F117" i="56"/>
  <c r="G117" i="56" s="1"/>
  <c r="AX58" i="56"/>
  <c r="F58" i="56"/>
  <c r="G58" i="56" s="1"/>
  <c r="L25" i="58"/>
  <c r="AX88" i="58"/>
  <c r="F88" i="58"/>
  <c r="G88" i="58" s="1"/>
  <c r="AX80" i="58"/>
  <c r="F80" i="58"/>
  <c r="G80" i="58" s="1"/>
  <c r="AE80" i="58" s="1" a="1"/>
  <c r="AE80" i="58" s="1"/>
  <c r="AD80" i="58" s="1"/>
  <c r="AC80" i="58" s="1"/>
  <c r="AX72" i="58"/>
  <c r="F72" i="58"/>
  <c r="G72" i="58" s="1"/>
  <c r="AG72" i="58"/>
  <c r="AX61" i="48"/>
  <c r="F61" i="48"/>
  <c r="G61" i="48" s="1"/>
  <c r="AE61" i="48" s="1" a="1"/>
  <c r="AE61" i="48" s="1"/>
  <c r="AD61" i="48" s="1"/>
  <c r="AC61" i="48" s="1"/>
  <c r="AG11" i="48"/>
  <c r="AG9" i="49"/>
  <c r="AG57" i="49"/>
  <c r="AG41" i="49"/>
  <c r="AG25" i="49"/>
  <c r="AH7" i="50"/>
  <c r="F10" i="50"/>
  <c r="G10" i="50" s="1"/>
  <c r="AE10" i="50" s="1" a="1"/>
  <c r="AE10" i="50" s="1"/>
  <c r="AD10" i="50" s="1"/>
  <c r="AC10" i="50" s="1"/>
  <c r="AH26" i="50"/>
  <c r="AH36" i="50"/>
  <c r="AH42" i="50"/>
  <c r="F94" i="50"/>
  <c r="G94" i="50" s="1"/>
  <c r="F100" i="50"/>
  <c r="G100" i="50" s="1"/>
  <c r="N105" i="50"/>
  <c r="F11" i="51"/>
  <c r="G11" i="51" s="1"/>
  <c r="AH23" i="51"/>
  <c r="F91" i="51"/>
  <c r="G91" i="51" s="1"/>
  <c r="F95" i="51"/>
  <c r="G95" i="51" s="1"/>
  <c r="F41" i="51"/>
  <c r="G41" i="51" s="1"/>
  <c r="AE41" i="51" s="1" a="1"/>
  <c r="AE41" i="51" s="1"/>
  <c r="AD41" i="51" s="1"/>
  <c r="AC41" i="51" s="1"/>
  <c r="AG7" i="51"/>
  <c r="AG55" i="51"/>
  <c r="AG23" i="51"/>
  <c r="L82" i="52"/>
  <c r="F114" i="52"/>
  <c r="G114" i="52" s="1"/>
  <c r="AX125" i="52"/>
  <c r="F125" i="52"/>
  <c r="G125" i="52" s="1"/>
  <c r="AE125" i="52" s="1" a="1"/>
  <c r="AE125" i="52" s="1"/>
  <c r="AD125" i="52" s="1"/>
  <c r="AC125" i="52" s="1"/>
  <c r="AX58" i="52"/>
  <c r="AH58" i="52"/>
  <c r="AX32" i="52"/>
  <c r="BB32" i="52" s="1"/>
  <c r="AG32" i="52"/>
  <c r="AG11" i="52"/>
  <c r="AH2" i="53"/>
  <c r="AX88" i="53"/>
  <c r="F88" i="53"/>
  <c r="G88" i="53" s="1"/>
  <c r="F73" i="53"/>
  <c r="G73" i="53" s="1"/>
  <c r="AX50" i="53"/>
  <c r="F50" i="53"/>
  <c r="G50" i="53" s="1"/>
  <c r="AX36" i="53"/>
  <c r="BB36" i="53" s="1"/>
  <c r="AX21" i="53"/>
  <c r="AG21" i="53"/>
  <c r="F21" i="53"/>
  <c r="G21" i="53" s="1"/>
  <c r="AG3" i="53"/>
  <c r="AG51" i="53"/>
  <c r="L12" i="54"/>
  <c r="AH22" i="54"/>
  <c r="N33" i="54"/>
  <c r="M33" i="54"/>
  <c r="AG33" i="54" s="1"/>
  <c r="Y62" i="54"/>
  <c r="N94" i="54"/>
  <c r="L94" i="54"/>
  <c r="AX80" i="54"/>
  <c r="F80" i="54"/>
  <c r="G80" i="54" s="1"/>
  <c r="AX59" i="54"/>
  <c r="F59" i="54"/>
  <c r="G59" i="54" s="1"/>
  <c r="AE59" i="54" s="1" a="1"/>
  <c r="AE59" i="54" s="1"/>
  <c r="AD59" i="54" s="1"/>
  <c r="AC59" i="54" s="1"/>
  <c r="AX8" i="54"/>
  <c r="F8" i="54"/>
  <c r="G8" i="54" s="1"/>
  <c r="AG47" i="54"/>
  <c r="N16" i="55"/>
  <c r="L16" i="55"/>
  <c r="N26" i="55"/>
  <c r="AH33" i="55"/>
  <c r="M74" i="55"/>
  <c r="N74" i="55"/>
  <c r="L116" i="55"/>
  <c r="N116" i="55"/>
  <c r="M116" i="55"/>
  <c r="L119" i="56"/>
  <c r="N119" i="56"/>
  <c r="Q15" i="57"/>
  <c r="BA15" i="57" s="1"/>
  <c r="AU15" i="57"/>
  <c r="W15" i="57"/>
  <c r="AX68" i="57"/>
  <c r="F68" i="57"/>
  <c r="G68" i="57" s="1"/>
  <c r="AE68" i="57" s="1" a="1"/>
  <c r="AE68" i="57" s="1"/>
  <c r="AD68" i="57" s="1"/>
  <c r="AC68" i="57" s="1"/>
  <c r="AG68" i="57"/>
  <c r="AX61" i="57"/>
  <c r="F61" i="57"/>
  <c r="G61" i="57" s="1"/>
  <c r="AX55" i="57"/>
  <c r="AG55" i="57"/>
  <c r="F55" i="57"/>
  <c r="G55" i="57" s="1"/>
  <c r="M39" i="57"/>
  <c r="AG39" i="57" s="1"/>
  <c r="L39" i="57"/>
  <c r="BD39" i="57" s="1" a="1"/>
  <c r="BD39" i="57" s="1"/>
  <c r="N39" i="57"/>
  <c r="M47" i="58"/>
  <c r="AG47" i="58" s="1"/>
  <c r="S60" i="58"/>
  <c r="R69" i="58"/>
  <c r="AH4" i="51"/>
  <c r="AH24" i="51"/>
  <c r="F38" i="51"/>
  <c r="G38" i="51" s="1"/>
  <c r="AG38" i="51"/>
  <c r="W15" i="52"/>
  <c r="F77" i="52"/>
  <c r="G77" i="52" s="1"/>
  <c r="AE77" i="52" s="1" a="1"/>
  <c r="AE77" i="52" s="1"/>
  <c r="AD77" i="52" s="1"/>
  <c r="AC77" i="52" s="1"/>
  <c r="F85" i="52"/>
  <c r="G85" i="52" s="1"/>
  <c r="F121" i="52"/>
  <c r="G121" i="52" s="1"/>
  <c r="AX31" i="52"/>
  <c r="BB31" i="52" s="1"/>
  <c r="AX17" i="52"/>
  <c r="BB17" i="52" s="1"/>
  <c r="AG17" i="52"/>
  <c r="Y14" i="53"/>
  <c r="W100" i="53"/>
  <c r="U100" i="53"/>
  <c r="M62" i="53"/>
  <c r="L62" i="53"/>
  <c r="AX122" i="53"/>
  <c r="F122" i="53"/>
  <c r="G122" i="53" s="1"/>
  <c r="AX101" i="53"/>
  <c r="F101" i="53"/>
  <c r="G101" i="53" s="1"/>
  <c r="AX79" i="53"/>
  <c r="F79" i="53"/>
  <c r="G79" i="53" s="1"/>
  <c r="AX65" i="53"/>
  <c r="BB65" i="53" s="1"/>
  <c r="AH65" i="53"/>
  <c r="AX35" i="53"/>
  <c r="AH35" i="53"/>
  <c r="AG2" i="53"/>
  <c r="AX111" i="54"/>
  <c r="F111" i="54"/>
  <c r="G111" i="54" s="1"/>
  <c r="AE111" i="54" s="1" a="1"/>
  <c r="AE111" i="54" s="1"/>
  <c r="AD111" i="54" s="1"/>
  <c r="AC111" i="54" s="1"/>
  <c r="AX87" i="54"/>
  <c r="F87" i="54"/>
  <c r="G87" i="54" s="1"/>
  <c r="AX79" i="54"/>
  <c r="F79" i="54"/>
  <c r="G79" i="54" s="1"/>
  <c r="AE79" i="54" s="1" a="1"/>
  <c r="AE79" i="54" s="1"/>
  <c r="AD79" i="54" s="1"/>
  <c r="AC79" i="54" s="1"/>
  <c r="AX66" i="54"/>
  <c r="F66" i="54"/>
  <c r="G66" i="54" s="1"/>
  <c r="AX58" i="54"/>
  <c r="AG58" i="54"/>
  <c r="AX14" i="54"/>
  <c r="F14" i="54"/>
  <c r="G14" i="54" s="1"/>
  <c r="AX7" i="54"/>
  <c r="AH7" i="54"/>
  <c r="S72" i="55"/>
  <c r="P101" i="55"/>
  <c r="M76" i="56"/>
  <c r="N76" i="56"/>
  <c r="L76" i="56"/>
  <c r="AX123" i="56"/>
  <c r="F123" i="56"/>
  <c r="G123" i="56" s="1"/>
  <c r="AE123" i="56" s="1" a="1"/>
  <c r="AE123" i="56" s="1"/>
  <c r="AD123" i="56" s="1"/>
  <c r="AC123" i="56" s="1"/>
  <c r="AX64" i="56"/>
  <c r="F64" i="56"/>
  <c r="G64" i="56" s="1"/>
  <c r="R37" i="57"/>
  <c r="AX11" i="57"/>
  <c r="F11" i="57"/>
  <c r="G11" i="57" s="1"/>
  <c r="AX2" i="58"/>
  <c r="F2" i="58"/>
  <c r="G2" i="58" s="1"/>
  <c r="N5" i="58"/>
  <c r="L5" i="58"/>
  <c r="F110" i="48"/>
  <c r="G110" i="48" s="1"/>
  <c r="AG49" i="48"/>
  <c r="AG33" i="48"/>
  <c r="F90" i="49"/>
  <c r="G90" i="49" s="1"/>
  <c r="AG71" i="49"/>
  <c r="AG63" i="49"/>
  <c r="AG55" i="49"/>
  <c r="AG39" i="49"/>
  <c r="AG23" i="49"/>
  <c r="F116" i="50"/>
  <c r="G116" i="50" s="1"/>
  <c r="F127" i="50"/>
  <c r="G127" i="50" s="1"/>
  <c r="F129" i="50"/>
  <c r="G129" i="50" s="1"/>
  <c r="AE129" i="50" s="1" a="1"/>
  <c r="AE129" i="50" s="1"/>
  <c r="AD129" i="50" s="1"/>
  <c r="AC129" i="50" s="1"/>
  <c r="AH9" i="50"/>
  <c r="AG42" i="50"/>
  <c r="AG26" i="50"/>
  <c r="AG10" i="50"/>
  <c r="AH58" i="50"/>
  <c r="AH14" i="51"/>
  <c r="AH53" i="51"/>
  <c r="F114" i="51"/>
  <c r="G114" i="51" s="1"/>
  <c r="AE114" i="51" s="1" a="1"/>
  <c r="AE114" i="51" s="1"/>
  <c r="AD114" i="51" s="1"/>
  <c r="AC114" i="51" s="1"/>
  <c r="AG53" i="51"/>
  <c r="AG37" i="51"/>
  <c r="F3" i="52"/>
  <c r="G3" i="52" s="1"/>
  <c r="Y27" i="52"/>
  <c r="Q61" i="52"/>
  <c r="BA61" i="52" s="1"/>
  <c r="F62" i="52"/>
  <c r="G62" i="52" s="1"/>
  <c r="AH65" i="52"/>
  <c r="L71" i="52"/>
  <c r="M82" i="52"/>
  <c r="AX16" i="52"/>
  <c r="N62" i="53"/>
  <c r="AX121" i="53"/>
  <c r="F121" i="53"/>
  <c r="G121" i="53" s="1"/>
  <c r="AX64" i="53"/>
  <c r="F64" i="53"/>
  <c r="G64" i="53" s="1"/>
  <c r="AH64" i="53"/>
  <c r="AX56" i="53"/>
  <c r="F56" i="53"/>
  <c r="G56" i="53" s="1"/>
  <c r="AG65" i="53"/>
  <c r="L79" i="54"/>
  <c r="M79" i="54"/>
  <c r="L96" i="54"/>
  <c r="N6" i="54"/>
  <c r="M6" i="54"/>
  <c r="L6" i="54"/>
  <c r="AX42" i="54"/>
  <c r="AH42" i="54"/>
  <c r="F42" i="54"/>
  <c r="G42" i="54" s="1"/>
  <c r="AX36" i="54"/>
  <c r="F36" i="54"/>
  <c r="G36" i="54" s="1"/>
  <c r="AX29" i="54"/>
  <c r="BB29" i="54" s="1"/>
  <c r="AH29" i="54"/>
  <c r="AG29" i="54"/>
  <c r="AX13" i="54"/>
  <c r="F13" i="54"/>
  <c r="G13" i="54" s="1"/>
  <c r="L23" i="55"/>
  <c r="N53" i="55"/>
  <c r="L53" i="55"/>
  <c r="AH61" i="55"/>
  <c r="S124" i="55"/>
  <c r="Z44" i="56"/>
  <c r="AZ44" i="56" s="1"/>
  <c r="Y44" i="56"/>
  <c r="P44" i="56"/>
  <c r="Q69" i="57"/>
  <c r="BA69" i="57" s="1"/>
  <c r="AA69" i="57"/>
  <c r="R85" i="57"/>
  <c r="Q85" i="57"/>
  <c r="BA85" i="57" s="1"/>
  <c r="AX114" i="57"/>
  <c r="F114" i="57"/>
  <c r="G114" i="57" s="1"/>
  <c r="AE114" i="57" s="1" a="1"/>
  <c r="AE114" i="57" s="1"/>
  <c r="AD114" i="57" s="1"/>
  <c r="AC114" i="57" s="1"/>
  <c r="AX32" i="57"/>
  <c r="AH32" i="57"/>
  <c r="F32" i="57"/>
  <c r="G32" i="57" s="1"/>
  <c r="M22" i="57"/>
  <c r="AG22" i="57" s="1"/>
  <c r="L22" i="57"/>
  <c r="BD25" i="57" s="1" a="1"/>
  <c r="BD25" i="57" s="1"/>
  <c r="R23" i="58"/>
  <c r="AG32" i="48"/>
  <c r="AG16" i="48"/>
  <c r="AG38" i="49"/>
  <c r="AG22" i="49"/>
  <c r="F26" i="50"/>
  <c r="G26" i="50" s="1"/>
  <c r="F104" i="50"/>
  <c r="G104" i="50" s="1"/>
  <c r="F110" i="50"/>
  <c r="G110" i="50" s="1"/>
  <c r="AG33" i="50"/>
  <c r="AG17" i="50"/>
  <c r="AH65" i="50"/>
  <c r="F4" i="51"/>
  <c r="G4" i="51" s="1"/>
  <c r="F7" i="51"/>
  <c r="G7" i="51" s="1"/>
  <c r="F37" i="51"/>
  <c r="G37" i="51" s="1"/>
  <c r="F99" i="51"/>
  <c r="G99" i="51" s="1"/>
  <c r="P17" i="51"/>
  <c r="AG4" i="51"/>
  <c r="AG52" i="51"/>
  <c r="AG36" i="51"/>
  <c r="AG20" i="51"/>
  <c r="AH17" i="52"/>
  <c r="F38" i="52"/>
  <c r="G38" i="52" s="1"/>
  <c r="AH54" i="52"/>
  <c r="F57" i="52"/>
  <c r="G57" i="52" s="1"/>
  <c r="AG61" i="52"/>
  <c r="F70" i="52"/>
  <c r="G70" i="52" s="1"/>
  <c r="F81" i="52"/>
  <c r="G81" i="52" s="1"/>
  <c r="AE81" i="52" s="1" a="1"/>
  <c r="AE81" i="52" s="1"/>
  <c r="AD81" i="52" s="1"/>
  <c r="AC81" i="52" s="1"/>
  <c r="F122" i="52"/>
  <c r="G122" i="52" s="1"/>
  <c r="AX49" i="52"/>
  <c r="N36" i="53"/>
  <c r="AU54" i="53"/>
  <c r="U83" i="53"/>
  <c r="F95" i="53"/>
  <c r="G95" i="53" s="1"/>
  <c r="V100" i="53"/>
  <c r="AY100" i="53" s="1"/>
  <c r="AX120" i="53"/>
  <c r="F120" i="53"/>
  <c r="G120" i="53" s="1"/>
  <c r="AG64" i="53"/>
  <c r="Q35" i="54"/>
  <c r="BA35" i="54" s="1"/>
  <c r="BB35" i="54" s="1"/>
  <c r="AX56" i="54"/>
  <c r="F56" i="54"/>
  <c r="G56" i="54" s="1"/>
  <c r="AX28" i="54"/>
  <c r="BB28" i="54" s="1"/>
  <c r="AG28" i="54"/>
  <c r="AH28" i="54"/>
  <c r="L22" i="55"/>
  <c r="M22" i="55"/>
  <c r="AG22" i="55" s="1"/>
  <c r="AH47" i="55"/>
  <c r="AX94" i="55"/>
  <c r="F94" i="55"/>
  <c r="G94" i="55" s="1"/>
  <c r="AX86" i="55"/>
  <c r="F86" i="55"/>
  <c r="G86" i="55" s="1"/>
  <c r="AX26" i="55"/>
  <c r="BB26" i="55" s="1"/>
  <c r="AH26" i="55"/>
  <c r="AX18" i="55"/>
  <c r="AG18" i="55"/>
  <c r="W69" i="56"/>
  <c r="AX78" i="56"/>
  <c r="F78" i="56"/>
  <c r="G78" i="56" s="1"/>
  <c r="AX70" i="56"/>
  <c r="F70" i="56"/>
  <c r="G70" i="56" s="1"/>
  <c r="AG70" i="56"/>
  <c r="AX18" i="56"/>
  <c r="AH18" i="56"/>
  <c r="F18" i="56"/>
  <c r="G18" i="56" s="1"/>
  <c r="AX4" i="56"/>
  <c r="BB4" i="56" s="1"/>
  <c r="AH4" i="56"/>
  <c r="AA3" i="57"/>
  <c r="W3" i="57"/>
  <c r="AU3" i="57"/>
  <c r="S3" i="57"/>
  <c r="M97" i="57"/>
  <c r="N97" i="57"/>
  <c r="W67" i="58"/>
  <c r="U67" i="58"/>
  <c r="F94" i="54"/>
  <c r="G94" i="54" s="1"/>
  <c r="AE94" i="54" s="1" a="1"/>
  <c r="AE94" i="54" s="1"/>
  <c r="AD94" i="54" s="1"/>
  <c r="AC94" i="54" s="1"/>
  <c r="AG49" i="54"/>
  <c r="F23" i="55"/>
  <c r="G23" i="55" s="1"/>
  <c r="AE23" i="55" s="1" a="1"/>
  <c r="AE23" i="55" s="1"/>
  <c r="AD23" i="55" s="1"/>
  <c r="AC23" i="55" s="1"/>
  <c r="AG59" i="55"/>
  <c r="AG51" i="55"/>
  <c r="AG35" i="55"/>
  <c r="AG19" i="55"/>
  <c r="F55" i="56"/>
  <c r="G55" i="56" s="1"/>
  <c r="F102" i="56"/>
  <c r="G102" i="56" s="1"/>
  <c r="AG46" i="56"/>
  <c r="AG30" i="56"/>
  <c r="AG14" i="56"/>
  <c r="F116" i="57"/>
  <c r="G116" i="57" s="1"/>
  <c r="AE116" i="57" s="1" a="1"/>
  <c r="AE116" i="57" s="1"/>
  <c r="AD116" i="57" s="1"/>
  <c r="AC116" i="57" s="1"/>
  <c r="AG50" i="57"/>
  <c r="F85" i="58"/>
  <c r="G85" i="58" s="1"/>
  <c r="AX122" i="58"/>
  <c r="F122" i="58"/>
  <c r="G122" i="58" s="1"/>
  <c r="AE122" i="58" s="1" a="1"/>
  <c r="AE122" i="58" s="1"/>
  <c r="AD122" i="58" s="1"/>
  <c r="AC122" i="58" s="1"/>
  <c r="AX49" i="58"/>
  <c r="BB49" i="58" s="1"/>
  <c r="AG49" i="58"/>
  <c r="AX42" i="58"/>
  <c r="AG42" i="58"/>
  <c r="AX28" i="58"/>
  <c r="BB28" i="58" s="1"/>
  <c r="F91" i="55"/>
  <c r="G91" i="55" s="1"/>
  <c r="N108" i="55"/>
  <c r="F110" i="55"/>
  <c r="G110" i="55" s="1"/>
  <c r="F66" i="55"/>
  <c r="G66" i="55" s="1"/>
  <c r="AG2" i="55"/>
  <c r="AG58" i="55"/>
  <c r="AG34" i="55"/>
  <c r="AG66" i="55"/>
  <c r="F101" i="56"/>
  <c r="G101" i="56" s="1"/>
  <c r="F104" i="56"/>
  <c r="G104" i="56" s="1"/>
  <c r="M122" i="56"/>
  <c r="F122" i="56"/>
  <c r="G122" i="56" s="1"/>
  <c r="F42" i="56"/>
  <c r="G42" i="56" s="1"/>
  <c r="AG29" i="56"/>
  <c r="AG13" i="56"/>
  <c r="L42" i="57"/>
  <c r="BD44" i="57" s="1" a="1"/>
  <c r="BD44" i="57" s="1"/>
  <c r="L77" i="57"/>
  <c r="M79" i="57"/>
  <c r="F96" i="57"/>
  <c r="G96" i="57" s="1"/>
  <c r="F115" i="57"/>
  <c r="G115" i="57" s="1"/>
  <c r="AE115" i="57" s="1" a="1"/>
  <c r="AE115" i="57" s="1"/>
  <c r="AD115" i="57" s="1"/>
  <c r="AC115" i="57" s="1"/>
  <c r="F122" i="57"/>
  <c r="G122" i="57" s="1"/>
  <c r="F106" i="57"/>
  <c r="G106" i="57" s="1"/>
  <c r="F90" i="57"/>
  <c r="G90" i="57" s="1"/>
  <c r="F41" i="57"/>
  <c r="G41" i="57" s="1"/>
  <c r="AH9" i="57"/>
  <c r="AG25" i="57"/>
  <c r="M7" i="58"/>
  <c r="L74" i="58"/>
  <c r="M83" i="58"/>
  <c r="F92" i="58"/>
  <c r="G92" i="58" s="1"/>
  <c r="N103" i="58"/>
  <c r="N119" i="58"/>
  <c r="N122" i="58"/>
  <c r="F114" i="58"/>
  <c r="G114" i="58" s="1"/>
  <c r="AG16" i="58"/>
  <c r="AG9" i="57"/>
  <c r="AX12" i="58"/>
  <c r="BB12" i="58" s="1"/>
  <c r="AG12" i="58"/>
  <c r="AG7" i="53"/>
  <c r="AG63" i="53"/>
  <c r="AG55" i="53"/>
  <c r="AH15" i="55"/>
  <c r="AH44" i="55"/>
  <c r="AG72" i="55"/>
  <c r="AH9" i="56"/>
  <c r="AH55" i="56"/>
  <c r="AG27" i="56"/>
  <c r="AH23" i="57"/>
  <c r="M42" i="57"/>
  <c r="M77" i="57"/>
  <c r="L103" i="57"/>
  <c r="AG23" i="57"/>
  <c r="M74" i="58"/>
  <c r="F100" i="58"/>
  <c r="G100" i="58" s="1"/>
  <c r="L122" i="58"/>
  <c r="AX33" i="58"/>
  <c r="BB33" i="58" s="1"/>
  <c r="AG33" i="58"/>
  <c r="AX26" i="58"/>
  <c r="BB26" i="58" s="1"/>
  <c r="AG26" i="58"/>
  <c r="AG13" i="58"/>
  <c r="Q2" i="59"/>
  <c r="BA2" i="59" s="1"/>
  <c r="U2" i="59"/>
  <c r="Z2" i="59"/>
  <c r="AZ2" i="59" s="1"/>
  <c r="N127" i="52"/>
  <c r="AG33" i="52"/>
  <c r="F7" i="53"/>
  <c r="G7" i="53" s="1"/>
  <c r="AH48" i="53"/>
  <c r="F33" i="53"/>
  <c r="G33" i="53" s="1"/>
  <c r="AG6" i="53"/>
  <c r="AG62" i="53"/>
  <c r="AG54" i="53"/>
  <c r="AG38" i="53"/>
  <c r="F12" i="54"/>
  <c r="G12" i="54" s="1"/>
  <c r="L31" i="54"/>
  <c r="F78" i="54"/>
  <c r="G78" i="54" s="1"/>
  <c r="AE78" i="54" s="1" a="1"/>
  <c r="AE78" i="54" s="1"/>
  <c r="AD78" i="54" s="1"/>
  <c r="AC78" i="54" s="1"/>
  <c r="L121" i="54"/>
  <c r="F7" i="55"/>
  <c r="G7" i="55" s="1"/>
  <c r="F83" i="55"/>
  <c r="G83" i="55" s="1"/>
  <c r="L91" i="55"/>
  <c r="M106" i="55"/>
  <c r="F82" i="55"/>
  <c r="G82" i="55" s="1"/>
  <c r="AE82" i="55" s="1" a="1"/>
  <c r="AE82" i="55" s="1"/>
  <c r="AD82" i="55" s="1"/>
  <c r="AC82" i="55" s="1"/>
  <c r="AG7" i="55"/>
  <c r="AG63" i="55"/>
  <c r="AG23" i="55"/>
  <c r="AG71" i="55"/>
  <c r="W11" i="56"/>
  <c r="M15" i="56"/>
  <c r="AG15" i="56" s="1"/>
  <c r="N70" i="56"/>
  <c r="F121" i="56"/>
  <c r="G121" i="56" s="1"/>
  <c r="F66" i="56"/>
  <c r="G66" i="56" s="1"/>
  <c r="AG42" i="56"/>
  <c r="AG26" i="56"/>
  <c r="AG10" i="56"/>
  <c r="L12" i="57"/>
  <c r="BD13" i="57" s="1" a="1"/>
  <c r="BD13" i="57" s="1"/>
  <c r="F23" i="57"/>
  <c r="G23" i="57" s="1"/>
  <c r="F29" i="57"/>
  <c r="G29" i="57" s="1"/>
  <c r="AH46" i="57"/>
  <c r="M103" i="57"/>
  <c r="F121" i="57"/>
  <c r="G121" i="57" s="1"/>
  <c r="F105" i="57"/>
  <c r="G105" i="57" s="1"/>
  <c r="AE105" i="57" s="1" a="1"/>
  <c r="AE105" i="57" s="1"/>
  <c r="AD105" i="57" s="1"/>
  <c r="AC105" i="57" s="1"/>
  <c r="AG54" i="57"/>
  <c r="AG38" i="57"/>
  <c r="L2" i="58"/>
  <c r="L75" i="58"/>
  <c r="L89" i="58"/>
  <c r="AX18" i="58"/>
  <c r="F18" i="58"/>
  <c r="G18" i="58" s="1"/>
  <c r="F82" i="52"/>
  <c r="G82" i="52" s="1"/>
  <c r="F55" i="53"/>
  <c r="G55" i="53" s="1"/>
  <c r="AG61" i="53"/>
  <c r="AG53" i="53"/>
  <c r="AH27" i="54"/>
  <c r="M31" i="54"/>
  <c r="AG31" i="54" s="1"/>
  <c r="AG44" i="54"/>
  <c r="AH36" i="55"/>
  <c r="AG62" i="55"/>
  <c r="AG54" i="55"/>
  <c r="AG38" i="55"/>
  <c r="AG70" i="55"/>
  <c r="F28" i="56"/>
  <c r="G28" i="56" s="1"/>
  <c r="F88" i="56"/>
  <c r="G88" i="56" s="1"/>
  <c r="F96" i="56"/>
  <c r="G96" i="56" s="1"/>
  <c r="AG49" i="56"/>
  <c r="AG33" i="56"/>
  <c r="AG17" i="56"/>
  <c r="AH52" i="57"/>
  <c r="F84" i="57"/>
  <c r="G84" i="57" s="1"/>
  <c r="F111" i="57"/>
  <c r="G111" i="57" s="1"/>
  <c r="F125" i="57"/>
  <c r="G125" i="57" s="1"/>
  <c r="F123" i="57"/>
  <c r="G123" i="57" s="1"/>
  <c r="F98" i="57"/>
  <c r="G98" i="57" s="1"/>
  <c r="AG53" i="57"/>
  <c r="AG37" i="57"/>
  <c r="AG21" i="57"/>
  <c r="M2" i="58"/>
  <c r="F19" i="58"/>
  <c r="G19" i="58" s="1"/>
  <c r="L46" i="58"/>
  <c r="F125" i="58"/>
  <c r="G125" i="58" s="1"/>
  <c r="AE125" i="58" s="1" a="1"/>
  <c r="AE125" i="58" s="1"/>
  <c r="AD125" i="58" s="1"/>
  <c r="AC125" i="58" s="1"/>
  <c r="F126" i="58"/>
  <c r="G126" i="58" s="1"/>
  <c r="AE126" i="58" s="1" a="1"/>
  <c r="AE126" i="58" s="1"/>
  <c r="AD126" i="58" s="1"/>
  <c r="AC126" i="58" s="1"/>
  <c r="AX17" i="58"/>
  <c r="AG17" i="58"/>
  <c r="AG45" i="58"/>
  <c r="AG47" i="52"/>
  <c r="AG4" i="53"/>
  <c r="AG60" i="53"/>
  <c r="AG52" i="53"/>
  <c r="AG20" i="53"/>
  <c r="AH46" i="54"/>
  <c r="F57" i="54"/>
  <c r="G57" i="54" s="1"/>
  <c r="AG43" i="54"/>
  <c r="AG27" i="54"/>
  <c r="AH23" i="55"/>
  <c r="F65" i="55"/>
  <c r="G65" i="55" s="1"/>
  <c r="F103" i="55"/>
  <c r="G103" i="55" s="1"/>
  <c r="F104" i="55"/>
  <c r="G104" i="55" s="1"/>
  <c r="F118" i="55"/>
  <c r="G118" i="55" s="1"/>
  <c r="AE118" i="55" s="1" a="1"/>
  <c r="AE118" i="55" s="1"/>
  <c r="AD118" i="55" s="1"/>
  <c r="AC118" i="55" s="1"/>
  <c r="AG5" i="55"/>
  <c r="AG53" i="55"/>
  <c r="AG37" i="55"/>
  <c r="AG69" i="55"/>
  <c r="AH22" i="56"/>
  <c r="F87" i="56"/>
  <c r="G87" i="56" s="1"/>
  <c r="F110" i="56"/>
  <c r="G110" i="56" s="1"/>
  <c r="AG48" i="56"/>
  <c r="AG32" i="56"/>
  <c r="AG16" i="56"/>
  <c r="AG5" i="57"/>
  <c r="AG52" i="57"/>
  <c r="AG20" i="57"/>
  <c r="AH6" i="58"/>
  <c r="AX43" i="58"/>
  <c r="AX10" i="58"/>
  <c r="BB10" i="58" s="1"/>
  <c r="AG32" i="58"/>
  <c r="N50" i="59"/>
  <c r="L50" i="59"/>
  <c r="M50" i="59"/>
  <c r="AG50" i="59" s="1"/>
  <c r="AX2" i="59"/>
  <c r="AX122" i="59"/>
  <c r="AX98" i="59"/>
  <c r="AG27" i="58"/>
  <c r="F85" i="59"/>
  <c r="G85" i="59" s="1"/>
  <c r="M90" i="59"/>
  <c r="AX89" i="59"/>
  <c r="AX49" i="59"/>
  <c r="F76" i="59"/>
  <c r="G76" i="59" s="1"/>
  <c r="AG71" i="59"/>
  <c r="AG59" i="59"/>
  <c r="AH24" i="59"/>
  <c r="AX128" i="59"/>
  <c r="BB128" i="59" s="1"/>
  <c r="AX80" i="59"/>
  <c r="AX103" i="59"/>
  <c r="AX55" i="59"/>
  <c r="AX46" i="59"/>
  <c r="AG31" i="58"/>
  <c r="AG15" i="58"/>
  <c r="AH52" i="59"/>
  <c r="F91" i="59"/>
  <c r="G91" i="59" s="1"/>
  <c r="AX125" i="59"/>
  <c r="AX52" i="59"/>
  <c r="BB52" i="59" s="1"/>
  <c r="A35" i="45"/>
  <c r="A60" i="45"/>
  <c r="A38" i="45"/>
  <c r="AW55" i="46"/>
  <c r="AW50" i="46"/>
  <c r="AW25" i="46"/>
  <c r="AW18" i="46"/>
  <c r="AW23" i="46"/>
  <c r="AW20" i="46"/>
  <c r="AW21" i="46"/>
  <c r="AW57" i="46"/>
  <c r="AW52" i="46"/>
  <c r="A29" i="46"/>
  <c r="A55" i="46"/>
  <c r="A57" i="46"/>
  <c r="D53" i="46"/>
  <c r="D56" i="46"/>
  <c r="A47" i="47"/>
  <c r="A24" i="47"/>
  <c r="A25" i="47"/>
  <c r="D42" i="47"/>
  <c r="AH42" i="47" s="1"/>
  <c r="A48" i="47"/>
  <c r="AP99" i="59"/>
  <c r="AP83" i="47"/>
  <c r="AV14" i="48"/>
  <c r="AV99" i="45"/>
  <c r="AV63" i="47"/>
  <c r="AP96" i="47"/>
  <c r="AS96" i="47" s="1"/>
  <c r="AF96" i="47" s="1"/>
  <c r="AV49" i="51"/>
  <c r="AP80" i="54"/>
  <c r="AV40" i="58"/>
  <c r="AP116" i="47"/>
  <c r="AV37" i="47"/>
  <c r="AV121" i="50"/>
  <c r="AV114" i="44"/>
  <c r="D114" i="44" s="1"/>
  <c r="AP123" i="12"/>
  <c r="AV50" i="30"/>
  <c r="AP104" i="30"/>
  <c r="AS104" i="30" s="1"/>
  <c r="AF104" i="30" s="1"/>
  <c r="AP85" i="31"/>
  <c r="AV97" i="33"/>
  <c r="AP99" i="37"/>
  <c r="AV96" i="38"/>
  <c r="AP92" i="41"/>
  <c r="AS92" i="41" s="1"/>
  <c r="AF92" i="41" s="1"/>
  <c r="AD92" i="41" s="1"/>
  <c r="AC92" i="41" s="1"/>
  <c r="AV50" i="42"/>
  <c r="AV123" i="45"/>
  <c r="AP103" i="46"/>
  <c r="AS103" i="46" s="1"/>
  <c r="AF103" i="46" s="1"/>
  <c r="AP109" i="46"/>
  <c r="AV103" i="51"/>
  <c r="D103" i="51" s="1"/>
  <c r="AV113" i="53"/>
  <c r="A113" i="53" s="1"/>
  <c r="AP120" i="57"/>
  <c r="AV89" i="59"/>
  <c r="AE42" i="44" a="1"/>
  <c r="AE42" i="44" s="1"/>
  <c r="AD42" i="44" s="1"/>
  <c r="AC42" i="44" s="1"/>
  <c r="AP124" i="32"/>
  <c r="AP90" i="32"/>
  <c r="AP77" i="33"/>
  <c r="AS77" i="33" s="1"/>
  <c r="AF77" i="33" s="1"/>
  <c r="AP68" i="33"/>
  <c r="AV89" i="34"/>
  <c r="AV110" i="35"/>
  <c r="AV43" i="37"/>
  <c r="AV72" i="41"/>
  <c r="AP108" i="43"/>
  <c r="AS108" i="43" s="1"/>
  <c r="AF108" i="43" s="1"/>
  <c r="AP69" i="43"/>
  <c r="AV86" i="44"/>
  <c r="AV61" i="44"/>
  <c r="AV123" i="44"/>
  <c r="AV22" i="44"/>
  <c r="AV68" i="44"/>
  <c r="AV34" i="44"/>
  <c r="AV25" i="44"/>
  <c r="AV74" i="44"/>
  <c r="AV92" i="44"/>
  <c r="A92" i="44" s="1"/>
  <c r="AV70" i="44"/>
  <c r="AV36" i="44"/>
  <c r="AV102" i="44"/>
  <c r="AV42" i="44"/>
  <c r="AV110" i="44"/>
  <c r="AV113" i="44"/>
  <c r="AV55" i="44"/>
  <c r="AP76" i="44"/>
  <c r="AP97" i="44"/>
  <c r="AP98" i="44"/>
  <c r="AP68" i="44"/>
  <c r="AP110" i="44"/>
  <c r="AP89" i="44"/>
  <c r="AS89" i="44" s="1"/>
  <c r="AF89" i="44" s="1"/>
  <c r="AD89" i="44" s="1"/>
  <c r="AC89" i="44" s="1"/>
  <c r="AV117" i="45"/>
  <c r="AV42" i="45"/>
  <c r="AV24" i="45"/>
  <c r="AV63" i="45"/>
  <c r="AV53" i="45"/>
  <c r="AV75" i="45"/>
  <c r="D75" i="45" s="1"/>
  <c r="AV72" i="45"/>
  <c r="AV76" i="45"/>
  <c r="D76" i="45" s="1"/>
  <c r="AV87" i="45"/>
  <c r="AV96" i="45"/>
  <c r="AV126" i="45"/>
  <c r="AV52" i="45"/>
  <c r="AP91" i="45"/>
  <c r="AS91" i="45" s="1"/>
  <c r="AF91" i="45" s="1"/>
  <c r="AP120" i="45"/>
  <c r="AP94" i="45"/>
  <c r="AS94" i="45" s="1"/>
  <c r="AF94" i="45" s="1"/>
  <c r="AD94" i="45" s="1"/>
  <c r="AC94" i="45" s="1"/>
  <c r="AP81" i="45"/>
  <c r="AP96" i="45"/>
  <c r="AS96" i="45" s="1"/>
  <c r="AF96" i="45" s="1"/>
  <c r="AV124" i="45"/>
  <c r="AV6" i="46"/>
  <c r="AP79" i="46"/>
  <c r="AP73" i="46"/>
  <c r="AS73" i="46" s="1"/>
  <c r="AF73" i="46" s="1"/>
  <c r="AP98" i="46"/>
  <c r="AS98" i="46" s="1"/>
  <c r="AF98" i="46" s="1"/>
  <c r="AP117" i="46"/>
  <c r="AS117" i="46" s="1"/>
  <c r="AF117" i="46" s="1"/>
  <c r="AP114" i="46"/>
  <c r="AS114" i="46" s="1"/>
  <c r="AF114" i="46" s="1"/>
  <c r="AP93" i="46"/>
  <c r="AP83" i="46"/>
  <c r="AS83" i="46" s="1"/>
  <c r="AF83" i="46" s="1"/>
  <c r="AP92" i="46"/>
  <c r="AP87" i="46"/>
  <c r="AS87" i="46" s="1"/>
  <c r="AF87" i="46" s="1"/>
  <c r="AP120" i="46"/>
  <c r="AS120" i="46" s="1"/>
  <c r="AF120" i="46" s="1"/>
  <c r="AP99" i="46"/>
  <c r="AS99" i="46" s="1"/>
  <c r="AF99" i="46" s="1"/>
  <c r="AP72" i="46"/>
  <c r="AS72" i="46" s="1"/>
  <c r="AF72" i="46" s="1"/>
  <c r="AP74" i="46"/>
  <c r="AP110" i="46"/>
  <c r="AP129" i="46"/>
  <c r="AV10" i="47"/>
  <c r="AV79" i="47"/>
  <c r="AV110" i="47"/>
  <c r="AV92" i="47"/>
  <c r="D92" i="47" s="1"/>
  <c r="AV36" i="47"/>
  <c r="AV76" i="47"/>
  <c r="AV105" i="47"/>
  <c r="D105" i="47" s="1"/>
  <c r="AV67" i="47"/>
  <c r="A67" i="47" s="1"/>
  <c r="AV78" i="47"/>
  <c r="AV47" i="47"/>
  <c r="AV129" i="47"/>
  <c r="A129" i="47" s="1"/>
  <c r="AV17" i="47"/>
  <c r="AV114" i="47"/>
  <c r="AV71" i="47"/>
  <c r="D71" i="47" s="1"/>
  <c r="AV18" i="47"/>
  <c r="AV25" i="47"/>
  <c r="AP84" i="47"/>
  <c r="AP106" i="47"/>
  <c r="AS106" i="47" s="1"/>
  <c r="AF106" i="47" s="1"/>
  <c r="AP121" i="47"/>
  <c r="AP99" i="47"/>
  <c r="AP67" i="47"/>
  <c r="AP105" i="47"/>
  <c r="AP110" i="47"/>
  <c r="AS110" i="47" s="1"/>
  <c r="AF110" i="47" s="1"/>
  <c r="AP66" i="47"/>
  <c r="AP70" i="47"/>
  <c r="AP125" i="47"/>
  <c r="AS125" i="47" s="1"/>
  <c r="AF125" i="47" s="1"/>
  <c r="AP80" i="47"/>
  <c r="AS80" i="47" s="1"/>
  <c r="AF80" i="47" s="1"/>
  <c r="AP98" i="47"/>
  <c r="AP127" i="47"/>
  <c r="AS127" i="47" s="1"/>
  <c r="AF127" i="47" s="1"/>
  <c r="AD127" i="47" s="1"/>
  <c r="AC127" i="47" s="1"/>
  <c r="AP107" i="47"/>
  <c r="AS107" i="47" s="1"/>
  <c r="AF107" i="47" s="1"/>
  <c r="AD107" i="47" s="1"/>
  <c r="AC107" i="47" s="1"/>
  <c r="AV86" i="47"/>
  <c r="AP90" i="47"/>
  <c r="AS90" i="47" s="1"/>
  <c r="AF90" i="47" s="1"/>
  <c r="AV100" i="47"/>
  <c r="AP111" i="47"/>
  <c r="AS111" i="47" s="1"/>
  <c r="AF111" i="47" s="1"/>
  <c r="AD111" i="47" s="1"/>
  <c r="AC111" i="47" s="1"/>
  <c r="AV120" i="47"/>
  <c r="AV26" i="48"/>
  <c r="AV75" i="48"/>
  <c r="AV76" i="48"/>
  <c r="AV86" i="48"/>
  <c r="D86" i="48" s="1"/>
  <c r="AP72" i="48"/>
  <c r="AS72" i="48" s="1"/>
  <c r="AF72" i="48" s="1"/>
  <c r="AP96" i="48"/>
  <c r="AP87" i="48"/>
  <c r="AS87" i="48" s="1"/>
  <c r="AF87" i="48" s="1"/>
  <c r="AP103" i="48"/>
  <c r="AP82" i="48"/>
  <c r="AP92" i="48"/>
  <c r="AP120" i="48"/>
  <c r="AS120" i="48" s="1"/>
  <c r="AF120" i="48" s="1"/>
  <c r="AP97" i="48"/>
  <c r="AP68" i="48"/>
  <c r="AP101" i="48"/>
  <c r="AS101" i="48" s="1"/>
  <c r="AF101" i="48" s="1"/>
  <c r="AV58" i="49"/>
  <c r="AV73" i="49"/>
  <c r="AV86" i="49"/>
  <c r="A86" i="49" s="1"/>
  <c r="AV92" i="49"/>
  <c r="AV14" i="50"/>
  <c r="AV95" i="50"/>
  <c r="AV77" i="51"/>
  <c r="AV6" i="51"/>
  <c r="AV84" i="51"/>
  <c r="AV124" i="51"/>
  <c r="AV26" i="51"/>
  <c r="AV46" i="51"/>
  <c r="AV63" i="51"/>
  <c r="AV84" i="52"/>
  <c r="A84" i="52" s="1"/>
  <c r="AV15" i="52"/>
  <c r="AV11" i="52"/>
  <c r="AV114" i="53"/>
  <c r="D114" i="53" s="1"/>
  <c r="AV52" i="53"/>
  <c r="AV94" i="53"/>
  <c r="AV48" i="53"/>
  <c r="AV79" i="53"/>
  <c r="A79" i="53" s="1"/>
  <c r="AP87" i="53"/>
  <c r="AP71" i="53"/>
  <c r="AP81" i="53"/>
  <c r="AS81" i="53" s="1"/>
  <c r="AF81" i="53" s="1"/>
  <c r="AV59" i="54"/>
  <c r="AP107" i="54"/>
  <c r="AP114" i="54"/>
  <c r="AP101" i="54"/>
  <c r="AS101" i="54" s="1"/>
  <c r="AF101" i="54" s="1"/>
  <c r="AP110" i="54"/>
  <c r="AV72" i="55"/>
  <c r="D72" i="55" s="1"/>
  <c r="AV118" i="55"/>
  <c r="AP124" i="55"/>
  <c r="AP105" i="55"/>
  <c r="AP75" i="55"/>
  <c r="AS75" i="55" s="1"/>
  <c r="AF75" i="55" s="1"/>
  <c r="AP112" i="55"/>
  <c r="AV89" i="56"/>
  <c r="A89" i="56" s="1"/>
  <c r="AV36" i="56"/>
  <c r="AV119" i="57"/>
  <c r="AV113" i="58"/>
  <c r="D113" i="58" s="1"/>
  <c r="AV53" i="58"/>
  <c r="AV43" i="58"/>
  <c r="AV34" i="58"/>
  <c r="AP110" i="58"/>
  <c r="AP79" i="58"/>
  <c r="AP114" i="58"/>
  <c r="AP107" i="58"/>
  <c r="AV86" i="59"/>
  <c r="AV4" i="59"/>
  <c r="AP78" i="59"/>
  <c r="AS78" i="59" s="1"/>
  <c r="AF78" i="59" s="1"/>
  <c r="AD78" i="59" s="1"/>
  <c r="AC78" i="59" s="1"/>
  <c r="AP102" i="59"/>
  <c r="AP100" i="59"/>
  <c r="AP110" i="59"/>
  <c r="AP121" i="59"/>
  <c r="AP129" i="59"/>
  <c r="AS129" i="59" s="1"/>
  <c r="AF129" i="59" s="1"/>
  <c r="AP108" i="59"/>
  <c r="AP127" i="59"/>
  <c r="AS127" i="59" s="1"/>
  <c r="AF127" i="59" s="1"/>
  <c r="AP108" i="44"/>
  <c r="AP106" i="46"/>
  <c r="AP89" i="47"/>
  <c r="AP124" i="46"/>
  <c r="AP126" i="46"/>
  <c r="AP77" i="59"/>
  <c r="AS77" i="59" s="1"/>
  <c r="AF77" i="59" s="1"/>
  <c r="AD77" i="59" s="1"/>
  <c r="AC77" i="59" s="1"/>
  <c r="AV111" i="51"/>
  <c r="AV36" i="54"/>
  <c r="AV58" i="47"/>
  <c r="AP112" i="43"/>
  <c r="AV41" i="53"/>
  <c r="AV89" i="45"/>
  <c r="AP97" i="47"/>
  <c r="AS97" i="47" s="1"/>
  <c r="AF97" i="47" s="1"/>
  <c r="AV122" i="55"/>
  <c r="A122" i="55" s="1"/>
  <c r="AV107" i="47"/>
  <c r="AP74" i="48"/>
  <c r="AV118" i="58"/>
  <c r="AP101" i="47"/>
  <c r="AV75" i="35"/>
  <c r="AV98" i="51"/>
  <c r="D98" i="51" s="1"/>
  <c r="AV34" i="59"/>
  <c r="AV109" i="59"/>
  <c r="AV114" i="49"/>
  <c r="A114" i="49" s="1"/>
  <c r="AP79" i="48"/>
  <c r="AP69" i="58"/>
  <c r="AS69" i="58" s="1"/>
  <c r="AF69" i="58" s="1"/>
  <c r="AD69" i="58" s="1"/>
  <c r="AC69" i="58" s="1"/>
  <c r="AP84" i="55"/>
  <c r="AP95" i="48"/>
  <c r="AV43" i="44"/>
  <c r="AV20" i="49"/>
  <c r="AV62" i="46"/>
  <c r="AV28" i="59"/>
  <c r="AP71" i="47"/>
  <c r="AV48" i="47"/>
  <c r="AV129" i="45"/>
  <c r="AP104" i="43"/>
  <c r="AV15" i="55"/>
  <c r="AV55" i="51"/>
  <c r="AP105" i="48"/>
  <c r="AS105" i="48" s="1"/>
  <c r="AF105" i="48" s="1"/>
  <c r="AD105" i="48" s="1"/>
  <c r="AC105" i="48" s="1"/>
  <c r="AE91" i="34" a="1"/>
  <c r="AE91" i="34" s="1"/>
  <c r="AD91" i="34" s="1"/>
  <c r="AC91" i="34" s="1"/>
  <c r="AE98" i="37" a="1"/>
  <c r="AE98" i="37" s="1"/>
  <c r="AD98" i="37" s="1"/>
  <c r="AC98" i="37" s="1"/>
  <c r="AE17" i="42" a="1"/>
  <c r="AE17" i="42" s="1"/>
  <c r="AD17" i="42" s="1"/>
  <c r="AC17" i="42" s="1"/>
  <c r="AE40" i="35" a="1"/>
  <c r="AE40" i="35" s="1"/>
  <c r="AD40" i="35" s="1"/>
  <c r="AC40" i="35" s="1"/>
  <c r="AE51" i="51" a="1"/>
  <c r="AE51" i="51" s="1"/>
  <c r="AD51" i="51" s="1"/>
  <c r="AC51" i="51" s="1"/>
  <c r="AE45" i="36" a="1"/>
  <c r="AE45" i="36" s="1"/>
  <c r="AD45" i="36" s="1"/>
  <c r="AC45" i="36" s="1"/>
  <c r="AE91" i="54" a="1"/>
  <c r="AE91" i="54" s="1"/>
  <c r="AD91" i="54" s="1"/>
  <c r="AC91" i="54" s="1"/>
  <c r="AE36" i="37" a="1"/>
  <c r="AE36" i="37" s="1"/>
  <c r="AD36" i="37" s="1"/>
  <c r="AC36" i="37" s="1"/>
  <c r="AP125" i="12"/>
  <c r="AV51" i="31"/>
  <c r="AP112" i="31"/>
  <c r="AS112" i="31" s="1"/>
  <c r="AF112" i="31" s="1"/>
  <c r="AD112" i="31" s="1"/>
  <c r="AC112" i="31" s="1"/>
  <c r="AP98" i="31"/>
  <c r="AV11" i="32"/>
  <c r="AV109" i="32"/>
  <c r="AV129" i="32"/>
  <c r="D129" i="32" s="1"/>
  <c r="AP114" i="32"/>
  <c r="AS114" i="32" s="1"/>
  <c r="AF114" i="32" s="1"/>
  <c r="AD114" i="32" s="1"/>
  <c r="AC114" i="32" s="1"/>
  <c r="AP121" i="32"/>
  <c r="AS121" i="32" s="1"/>
  <c r="AF121" i="32" s="1"/>
  <c r="AV111" i="33"/>
  <c r="A111" i="33" s="1"/>
  <c r="AV109" i="33"/>
  <c r="A109" i="33" s="1"/>
  <c r="AV8" i="33"/>
  <c r="AP107" i="33"/>
  <c r="AS107" i="33" s="1"/>
  <c r="AF107" i="33" s="1"/>
  <c r="AP117" i="33"/>
  <c r="AP96" i="33"/>
  <c r="AS96" i="33" s="1"/>
  <c r="AF96" i="33" s="1"/>
  <c r="AP115" i="33"/>
  <c r="AP126" i="33"/>
  <c r="AS126" i="33" s="1"/>
  <c r="AF126" i="33" s="1"/>
  <c r="AP127" i="33"/>
  <c r="AS127" i="33" s="1"/>
  <c r="AF127" i="33" s="1"/>
  <c r="AV77" i="33"/>
  <c r="AV114" i="34"/>
  <c r="AV32" i="34"/>
  <c r="AV81" i="34"/>
  <c r="D81" i="34" s="1"/>
  <c r="AV45" i="41"/>
  <c r="AV91" i="41"/>
  <c r="AV107" i="41"/>
  <c r="AP112" i="41"/>
  <c r="AS112" i="41" s="1"/>
  <c r="AF112" i="41" s="1"/>
  <c r="AD112" i="41" s="1"/>
  <c r="AC112" i="41" s="1"/>
  <c r="AP122" i="41"/>
  <c r="AS122" i="41" s="1"/>
  <c r="AF122" i="41" s="1"/>
  <c r="AD122" i="41" s="1"/>
  <c r="AC122" i="41" s="1"/>
  <c r="AV103" i="42"/>
  <c r="AV127" i="42"/>
  <c r="AV104" i="42"/>
  <c r="AP107" i="42"/>
  <c r="AP117" i="42"/>
  <c r="AS117" i="42" s="1"/>
  <c r="AF117" i="42" s="1"/>
  <c r="AP86" i="42"/>
  <c r="AV69" i="44"/>
  <c r="AV19" i="44"/>
  <c r="AV52" i="44"/>
  <c r="AV24" i="44"/>
  <c r="AV91" i="44"/>
  <c r="A91" i="44" s="1"/>
  <c r="AV33" i="44"/>
  <c r="AV64" i="44"/>
  <c r="AV15" i="44"/>
  <c r="AV90" i="44"/>
  <c r="D90" i="44" s="1"/>
  <c r="AV12" i="44"/>
  <c r="AV50" i="44"/>
  <c r="AV115" i="44"/>
  <c r="AV72" i="44"/>
  <c r="AV46" i="44"/>
  <c r="AP104" i="44"/>
  <c r="AS104" i="44" s="1"/>
  <c r="AF104" i="44" s="1"/>
  <c r="AD104" i="44" s="1"/>
  <c r="AC104" i="44" s="1"/>
  <c r="AP84" i="44"/>
  <c r="AS84" i="44" s="1"/>
  <c r="AF84" i="44" s="1"/>
  <c r="AD84" i="44" s="1"/>
  <c r="AC84" i="44" s="1"/>
  <c r="AP78" i="44"/>
  <c r="AP80" i="44"/>
  <c r="AP101" i="44"/>
  <c r="AS101" i="44" s="1"/>
  <c r="AF101" i="44" s="1"/>
  <c r="AP115" i="44"/>
  <c r="AP77" i="44"/>
  <c r="AP99" i="44"/>
  <c r="AS99" i="44" s="1"/>
  <c r="AF99" i="44" s="1"/>
  <c r="AD99" i="44" s="1"/>
  <c r="AC99" i="44" s="1"/>
  <c r="AP75" i="44"/>
  <c r="AP111" i="44"/>
  <c r="AP96" i="44"/>
  <c r="AP67" i="44"/>
  <c r="AS67" i="44" s="1"/>
  <c r="AF67" i="44" s="1"/>
  <c r="AP91" i="44"/>
  <c r="AV97" i="44"/>
  <c r="AP123" i="44"/>
  <c r="AV73" i="45"/>
  <c r="AV43" i="45"/>
  <c r="AV55" i="45"/>
  <c r="AV4" i="45"/>
  <c r="AV19" i="45"/>
  <c r="AV11" i="45"/>
  <c r="AV45" i="45"/>
  <c r="AP85" i="45"/>
  <c r="AP106" i="45"/>
  <c r="AP71" i="45"/>
  <c r="AP110" i="45"/>
  <c r="AV110" i="45"/>
  <c r="AV9" i="46"/>
  <c r="AP76" i="46"/>
  <c r="AP70" i="46"/>
  <c r="AS70" i="46" s="1"/>
  <c r="AF70" i="46" s="1"/>
  <c r="AP108" i="46"/>
  <c r="AP66" i="46"/>
  <c r="AS66" i="46" s="1"/>
  <c r="AF66" i="46" s="1"/>
  <c r="AP112" i="46"/>
  <c r="AP107" i="46"/>
  <c r="AP97" i="46"/>
  <c r="AP85" i="46"/>
  <c r="AS85" i="46" s="1"/>
  <c r="AF85" i="46" s="1"/>
  <c r="AP94" i="46"/>
  <c r="AP95" i="46"/>
  <c r="AP86" i="46"/>
  <c r="AS86" i="46" s="1"/>
  <c r="AF86" i="46" s="1"/>
  <c r="AP128" i="46"/>
  <c r="AP104" i="46"/>
  <c r="AS104" i="46" s="1"/>
  <c r="AF104" i="46" s="1"/>
  <c r="AP102" i="46"/>
  <c r="AS102" i="46" s="1"/>
  <c r="AF102" i="46" s="1"/>
  <c r="AP123" i="46"/>
  <c r="AP111" i="46"/>
  <c r="AP96" i="46"/>
  <c r="AP71" i="46"/>
  <c r="AS71" i="46" s="1"/>
  <c r="AF71" i="46" s="1"/>
  <c r="AP118" i="46"/>
  <c r="AS118" i="46" s="1"/>
  <c r="AF118" i="46" s="1"/>
  <c r="AV69" i="47"/>
  <c r="D69" i="47" s="1"/>
  <c r="AV19" i="47"/>
  <c r="AV15" i="47"/>
  <c r="AV2" i="47"/>
  <c r="AV84" i="47"/>
  <c r="AV106" i="47"/>
  <c r="AV61" i="47"/>
  <c r="AV125" i="47"/>
  <c r="A125" i="47" s="1"/>
  <c r="AV24" i="47"/>
  <c r="AV111" i="47"/>
  <c r="AV6" i="47"/>
  <c r="AV55" i="47"/>
  <c r="AV7" i="47"/>
  <c r="AV42" i="47"/>
  <c r="AV72" i="47"/>
  <c r="A72" i="47" s="1"/>
  <c r="AP81" i="47"/>
  <c r="AS81" i="47" s="1"/>
  <c r="AF81" i="47" s="1"/>
  <c r="AP100" i="47"/>
  <c r="AP104" i="47"/>
  <c r="AP118" i="47"/>
  <c r="AP75" i="47"/>
  <c r="AS75" i="47" s="1"/>
  <c r="AF75" i="47" s="1"/>
  <c r="AP120" i="47"/>
  <c r="AP95" i="47"/>
  <c r="AS95" i="47" s="1"/>
  <c r="AF95" i="47" s="1"/>
  <c r="AP86" i="47"/>
  <c r="AP113" i="47"/>
  <c r="AS113" i="47" s="1"/>
  <c r="AF113" i="47" s="1"/>
  <c r="AP115" i="47"/>
  <c r="AP77" i="47"/>
  <c r="AS77" i="47" s="1"/>
  <c r="AF77" i="47" s="1"/>
  <c r="AP82" i="47"/>
  <c r="AP108" i="47"/>
  <c r="AS108" i="47" s="1"/>
  <c r="AF108" i="47" s="1"/>
  <c r="AP109" i="47"/>
  <c r="AS109" i="47" s="1"/>
  <c r="AF109" i="47" s="1"/>
  <c r="AP122" i="47"/>
  <c r="AS122" i="47" s="1"/>
  <c r="AF122" i="47" s="1"/>
  <c r="AV129" i="48"/>
  <c r="A129" i="48" s="1"/>
  <c r="AV84" i="48"/>
  <c r="AV40" i="48"/>
  <c r="AV51" i="48"/>
  <c r="AV48" i="48"/>
  <c r="AV121" i="48"/>
  <c r="AV69" i="48"/>
  <c r="AV100" i="48"/>
  <c r="AP78" i="48"/>
  <c r="AP76" i="48"/>
  <c r="AP66" i="48"/>
  <c r="AS66" i="48" s="1"/>
  <c r="AF66" i="48" s="1"/>
  <c r="AP117" i="48"/>
  <c r="AP88" i="48"/>
  <c r="AS88" i="48" s="1"/>
  <c r="AF88" i="48" s="1"/>
  <c r="AP110" i="48"/>
  <c r="AP69" i="48"/>
  <c r="AS69" i="48" s="1"/>
  <c r="AF69" i="48" s="1"/>
  <c r="AP98" i="48"/>
  <c r="AP121" i="48"/>
  <c r="AP94" i="48"/>
  <c r="AP114" i="48"/>
  <c r="AP124" i="48"/>
  <c r="AP111" i="48"/>
  <c r="AP122" i="48"/>
  <c r="AP77" i="48"/>
  <c r="AV39" i="50"/>
  <c r="AV45" i="50"/>
  <c r="AV57" i="51"/>
  <c r="AV22" i="51"/>
  <c r="AV80" i="51"/>
  <c r="AV31" i="51"/>
  <c r="AV10" i="51"/>
  <c r="AV89" i="51"/>
  <c r="AV110" i="51"/>
  <c r="AV76" i="51"/>
  <c r="AV58" i="51"/>
  <c r="AV86" i="51"/>
  <c r="AV36" i="51"/>
  <c r="AV87" i="51"/>
  <c r="AV70" i="51"/>
  <c r="AV81" i="52"/>
  <c r="AV50" i="52"/>
  <c r="AV92" i="53"/>
  <c r="AV76" i="53"/>
  <c r="A76" i="53" s="1"/>
  <c r="AV70" i="53"/>
  <c r="AV69" i="53"/>
  <c r="AV92" i="12"/>
  <c r="AE33" i="38" a="1"/>
  <c r="AE33" i="38" s="1"/>
  <c r="AD33" i="38" s="1"/>
  <c r="AC33" i="38" s="1"/>
  <c r="AE34" i="39" a="1"/>
  <c r="AE34" i="39" s="1"/>
  <c r="AD34" i="39" s="1"/>
  <c r="AC34" i="39" s="1"/>
  <c r="AE106" i="42" a="1"/>
  <c r="AE106" i="42" s="1"/>
  <c r="AD106" i="42" s="1"/>
  <c r="AC106" i="42" s="1"/>
  <c r="AE111" i="52" a="1"/>
  <c r="AE111" i="52" s="1"/>
  <c r="AD111" i="52" s="1"/>
  <c r="AC111" i="52" s="1"/>
  <c r="AE110" i="44" a="1"/>
  <c r="AE110" i="44" s="1"/>
  <c r="AD110" i="44" s="1"/>
  <c r="AC110" i="44" s="1"/>
  <c r="AE24" i="49" a="1"/>
  <c r="AE24" i="49" s="1"/>
  <c r="AD24" i="49" s="1"/>
  <c r="AC24" i="49" s="1"/>
  <c r="AE127" i="56" a="1"/>
  <c r="AE127" i="56" s="1"/>
  <c r="AD127" i="56" s="1"/>
  <c r="AC127" i="56" s="1"/>
  <c r="AE95" i="56" a="1"/>
  <c r="AE95" i="56" s="1"/>
  <c r="AD95" i="56" s="1"/>
  <c r="AC95" i="56" s="1"/>
  <c r="AE56" i="35" a="1"/>
  <c r="AE56" i="35" s="1"/>
  <c r="AD56" i="35" s="1"/>
  <c r="AC56" i="35" s="1"/>
  <c r="AE75" i="56" a="1"/>
  <c r="AE75" i="56" s="1"/>
  <c r="AD75" i="56" s="1"/>
  <c r="AC75" i="56" s="1"/>
  <c r="AE2" i="37" a="1"/>
  <c r="AE2" i="37" s="1"/>
  <c r="AE78" i="52" a="1"/>
  <c r="AE78" i="52" s="1"/>
  <c r="AD78" i="52" s="1"/>
  <c r="AC78" i="52" s="1"/>
  <c r="AE86" i="59" a="1"/>
  <c r="AE86" i="59" s="1"/>
  <c r="AD86" i="59" s="1"/>
  <c r="AC86" i="59" s="1"/>
  <c r="AE4" i="57" a="1"/>
  <c r="AE4" i="57" s="1"/>
  <c r="AD4" i="57" s="1"/>
  <c r="AC4" i="57" s="1"/>
  <c r="AE86" i="37" a="1"/>
  <c r="AE86" i="37" s="1"/>
  <c r="AD86" i="37" s="1"/>
  <c r="AC86" i="37" s="1"/>
  <c r="AE24" i="28" a="1"/>
  <c r="AE24" i="28" s="1"/>
  <c r="AD24" i="28" s="1"/>
  <c r="AC24" i="28" s="1"/>
  <c r="AE14" i="44" a="1"/>
  <c r="AE14" i="44" s="1"/>
  <c r="AD14" i="44" s="1"/>
  <c r="AC14" i="44" s="1"/>
  <c r="AE73" i="47" a="1"/>
  <c r="AE73" i="47" s="1"/>
  <c r="AD73" i="47" s="1"/>
  <c r="AC73" i="47" s="1"/>
  <c r="AE46" i="54" a="1"/>
  <c r="AE46" i="54" s="1"/>
  <c r="AD46" i="54" s="1"/>
  <c r="AC46" i="54" s="1"/>
  <c r="AE23" i="31" a="1"/>
  <c r="AE23" i="31" s="1"/>
  <c r="AD23" i="31" s="1"/>
  <c r="AC23" i="31" s="1"/>
  <c r="AE18" i="45" a="1"/>
  <c r="AE18" i="45" s="1"/>
  <c r="AD18" i="45" s="1"/>
  <c r="AC18" i="45" s="1"/>
  <c r="AE80" i="52" a="1"/>
  <c r="AE80" i="52" s="1"/>
  <c r="AD80" i="52" s="1"/>
  <c r="AC80" i="52" s="1"/>
  <c r="AE37" i="37" a="1"/>
  <c r="AE37" i="37" s="1"/>
  <c r="AD37" i="37" s="1"/>
  <c r="AC37" i="37" s="1"/>
  <c r="AE47" i="52" a="1"/>
  <c r="AE47" i="52" s="1"/>
  <c r="AD47" i="52" s="1"/>
  <c r="AC47" i="52" s="1"/>
  <c r="AE9" i="45" a="1"/>
  <c r="AE9" i="45" s="1"/>
  <c r="AD9" i="45" s="1"/>
  <c r="AC9" i="45" s="1"/>
  <c r="AE5" i="53" a="1"/>
  <c r="AE5" i="53" s="1"/>
  <c r="AD5" i="53" s="1"/>
  <c r="AC5" i="53" s="1"/>
  <c r="AE75" i="36" a="1"/>
  <c r="AE75" i="36" s="1"/>
  <c r="AD75" i="36" s="1"/>
  <c r="AC75" i="36" s="1"/>
  <c r="AE88" i="55" a="1"/>
  <c r="AE88" i="55" s="1"/>
  <c r="AD88" i="55" s="1"/>
  <c r="AC88" i="55" s="1"/>
  <c r="AE85" i="35" a="1"/>
  <c r="AE85" i="35" s="1"/>
  <c r="AD85" i="35" s="1"/>
  <c r="AC85" i="35" s="1"/>
  <c r="AE21" i="35" a="1"/>
  <c r="AE21" i="35" s="1"/>
  <c r="AD21" i="35" s="1"/>
  <c r="AC21" i="35" s="1"/>
  <c r="AE97" i="54" a="1"/>
  <c r="AE97" i="54" s="1"/>
  <c r="AD97" i="54" s="1"/>
  <c r="AC97" i="54" s="1"/>
  <c r="AE15" i="52" a="1"/>
  <c r="AE15" i="52" s="1"/>
  <c r="AD15" i="52" s="1"/>
  <c r="AC15" i="52" s="1"/>
  <c r="AE79" i="34" a="1"/>
  <c r="AE79" i="34" s="1"/>
  <c r="AD79" i="34" s="1"/>
  <c r="AC79" i="34" s="1"/>
  <c r="AE117" i="35" a="1"/>
  <c r="AE117" i="35" s="1"/>
  <c r="AD117" i="35" s="1"/>
  <c r="AC117" i="35" s="1"/>
  <c r="AE110" i="50" a="1"/>
  <c r="AE110" i="50" s="1"/>
  <c r="AD110" i="50" s="1"/>
  <c r="AC110" i="50" s="1"/>
  <c r="AE74" i="44" a="1"/>
  <c r="AE74" i="44" s="1"/>
  <c r="AD74" i="44" s="1"/>
  <c r="AC74" i="44" s="1"/>
  <c r="AE34" i="35" a="1"/>
  <c r="AE34" i="35" s="1"/>
  <c r="AD34" i="35" s="1"/>
  <c r="AC34" i="35" s="1"/>
  <c r="AE63" i="36" a="1"/>
  <c r="AE63" i="36" s="1"/>
  <c r="AD63" i="36" s="1"/>
  <c r="AC63" i="36" s="1"/>
  <c r="AE113" i="52" a="1"/>
  <c r="AE113" i="52" s="1"/>
  <c r="AD113" i="52" s="1"/>
  <c r="AC113" i="52" s="1"/>
  <c r="AE111" i="58" a="1"/>
  <c r="AE111" i="58" s="1"/>
  <c r="AD111" i="58" s="1"/>
  <c r="AC111" i="58" s="1"/>
  <c r="AE96" i="54" a="1"/>
  <c r="AE96" i="54" s="1"/>
  <c r="AD96" i="54" s="1"/>
  <c r="AC96" i="54" s="1"/>
  <c r="AE5" i="31" a="1"/>
  <c r="AE5" i="31" s="1"/>
  <c r="AD5" i="31" s="1"/>
  <c r="AC5" i="31" s="1"/>
  <c r="AE125" i="56" a="1"/>
  <c r="AE125" i="56" s="1"/>
  <c r="AD125" i="56" s="1"/>
  <c r="AC125" i="56" s="1"/>
  <c r="AE9" i="37" a="1"/>
  <c r="AE9" i="37" s="1"/>
  <c r="AD9" i="37" s="1"/>
  <c r="AC9" i="37" s="1"/>
  <c r="AE31" i="58" a="1"/>
  <c r="AE31" i="58" s="1"/>
  <c r="AD31" i="58" s="1"/>
  <c r="AC31" i="58" s="1"/>
  <c r="AE121" i="37" a="1"/>
  <c r="AE121" i="37" s="1"/>
  <c r="AD121" i="37" s="1"/>
  <c r="AC121" i="37" s="1"/>
  <c r="AE112" i="52" a="1"/>
  <c r="AE112" i="52" s="1"/>
  <c r="AD112" i="52" s="1"/>
  <c r="AC112" i="52" s="1"/>
  <c r="AE78" i="44" a="1"/>
  <c r="AE78" i="44" s="1"/>
  <c r="AD78" i="44" s="1"/>
  <c r="AC78" i="44" s="1"/>
  <c r="AE119" i="31" a="1"/>
  <c r="AE119" i="31" s="1"/>
  <c r="AD119" i="31" s="1"/>
  <c r="AC119" i="31" s="1"/>
  <c r="AE10" i="44" a="1"/>
  <c r="AE10" i="44" s="1"/>
  <c r="AD10" i="44" s="1"/>
  <c r="AC10" i="44" s="1"/>
  <c r="AE73" i="51" a="1"/>
  <c r="AE73" i="51" s="1"/>
  <c r="AD73" i="51" s="1"/>
  <c r="AC73" i="51" s="1"/>
  <c r="AE47" i="42" a="1"/>
  <c r="AE47" i="42" s="1"/>
  <c r="AD47" i="42" s="1"/>
  <c r="AC47" i="42" s="1"/>
  <c r="AE56" i="55" a="1"/>
  <c r="AE56" i="55" s="1"/>
  <c r="AD56" i="55" s="1"/>
  <c r="AC56" i="55" s="1"/>
  <c r="AE74" i="36" a="1"/>
  <c r="AE74" i="36" s="1"/>
  <c r="AD74" i="36" s="1"/>
  <c r="AC74" i="36" s="1"/>
  <c r="AE62" i="54" a="1"/>
  <c r="AE62" i="54" s="1"/>
  <c r="AD62" i="54" s="1"/>
  <c r="AC62" i="54" s="1"/>
  <c r="AE3" i="28" a="1"/>
  <c r="AE3" i="28" s="1"/>
  <c r="AD3" i="28" s="1"/>
  <c r="AC3" i="28" s="1"/>
  <c r="AE4" i="51" a="1"/>
  <c r="AE4" i="51" s="1"/>
  <c r="AD4" i="51" s="1"/>
  <c r="AC4" i="51" s="1"/>
  <c r="AE101" i="33" a="1"/>
  <c r="AE101" i="33" s="1"/>
  <c r="AD101" i="33" s="1"/>
  <c r="AC101" i="33" s="1"/>
  <c r="AE49" i="40" a="1"/>
  <c r="AE49" i="40" s="1"/>
  <c r="AD49" i="40" s="1"/>
  <c r="AC49" i="40" s="1"/>
  <c r="AE58" i="58" a="1"/>
  <c r="AE58" i="58" s="1"/>
  <c r="AD58" i="58" s="1"/>
  <c r="AC58" i="58" s="1"/>
  <c r="AE98" i="53" a="1"/>
  <c r="AE98" i="53" s="1"/>
  <c r="AD98" i="53" s="1"/>
  <c r="AC98" i="53" s="1"/>
  <c r="AE80" i="48" a="1"/>
  <c r="AE80" i="48" s="1"/>
  <c r="AD80" i="48" s="1"/>
  <c r="AC80" i="48" s="1"/>
  <c r="AE87" i="55" a="1"/>
  <c r="AE87" i="55" s="1"/>
  <c r="AD87" i="55" s="1"/>
  <c r="AC87" i="55" s="1"/>
  <c r="AE112" i="54" a="1"/>
  <c r="AE112" i="54" s="1"/>
  <c r="AD112" i="54" s="1"/>
  <c r="AC112" i="54" s="1"/>
  <c r="AE62" i="30" a="1"/>
  <c r="AE62" i="30" s="1"/>
  <c r="AD62" i="30" s="1"/>
  <c r="AC62" i="30" s="1"/>
  <c r="AE61" i="34" a="1"/>
  <c r="AE61" i="34" s="1"/>
  <c r="AD61" i="34" s="1"/>
  <c r="AC61" i="34" s="1"/>
  <c r="AE120" i="57" a="1"/>
  <c r="AE120" i="57" s="1"/>
  <c r="AD120" i="57" s="1"/>
  <c r="AC120" i="57" s="1"/>
  <c r="AE38" i="55" a="1"/>
  <c r="AE38" i="55" s="1"/>
  <c r="AD38" i="55" s="1"/>
  <c r="AC38" i="55" s="1"/>
  <c r="AE95" i="32" a="1"/>
  <c r="AE95" i="32" s="1"/>
  <c r="AD95" i="32" s="1"/>
  <c r="AC95" i="32" s="1"/>
  <c r="AE98" i="33" a="1"/>
  <c r="AE98" i="33" s="1"/>
  <c r="AD98" i="33" s="1"/>
  <c r="AC98" i="33" s="1"/>
  <c r="AE30" i="32" a="1"/>
  <c r="AE30" i="32" s="1"/>
  <c r="AD30" i="32" s="1"/>
  <c r="AC30" i="32" s="1"/>
  <c r="AE9" i="49" a="1"/>
  <c r="AE9" i="49" s="1"/>
  <c r="AD9" i="49" s="1"/>
  <c r="AC9" i="49" s="1"/>
  <c r="AE33" i="58" a="1"/>
  <c r="AE33" i="58" s="1"/>
  <c r="AD33" i="58" s="1"/>
  <c r="AC33" i="58" s="1"/>
  <c r="AE69" i="55" a="1"/>
  <c r="AE69" i="55" s="1"/>
  <c r="AD69" i="55" s="1"/>
  <c r="AC69" i="55" s="1"/>
  <c r="AE68" i="55" a="1"/>
  <c r="AE68" i="55" s="1"/>
  <c r="AD68" i="55" s="1"/>
  <c r="AC68" i="55" s="1"/>
  <c r="AE90" i="38" a="1"/>
  <c r="AE90" i="38" s="1"/>
  <c r="AD90" i="38" s="1"/>
  <c r="AC90" i="38" s="1"/>
  <c r="AE105" i="55" a="1"/>
  <c r="AE105" i="55" s="1"/>
  <c r="AD105" i="55" s="1"/>
  <c r="AC105" i="55" s="1"/>
  <c r="AE122" i="50" a="1"/>
  <c r="AE122" i="50" s="1"/>
  <c r="AD122" i="50" s="1"/>
  <c r="AC122" i="50" s="1"/>
  <c r="AE82" i="43" a="1"/>
  <c r="AE82" i="43" s="1"/>
  <c r="AD82" i="43" s="1"/>
  <c r="AC82" i="43" s="1"/>
  <c r="AE8" i="45" a="1"/>
  <c r="AE8" i="45" s="1"/>
  <c r="AD8" i="45" s="1"/>
  <c r="AC8" i="45" s="1"/>
  <c r="AE30" i="54" a="1"/>
  <c r="AE30" i="54" s="1"/>
  <c r="AD30" i="54" s="1"/>
  <c r="AC30" i="54" s="1"/>
  <c r="AE102" i="55" a="1"/>
  <c r="AE102" i="55" s="1"/>
  <c r="AD102" i="55" s="1"/>
  <c r="AC102" i="55" s="1"/>
  <c r="AE66" i="37" a="1"/>
  <c r="AE66" i="37" s="1"/>
  <c r="AD66" i="37" s="1"/>
  <c r="AC66" i="37" s="1"/>
  <c r="AE13" i="42" a="1"/>
  <c r="AE13" i="42" s="1"/>
  <c r="AD13" i="42" s="1"/>
  <c r="AC13" i="42" s="1"/>
  <c r="AE54" i="47" a="1"/>
  <c r="AE54" i="47" s="1"/>
  <c r="AD54" i="47" s="1"/>
  <c r="AC54" i="47" s="1"/>
  <c r="AE114" i="37" a="1"/>
  <c r="AE114" i="37" s="1"/>
  <c r="AD114" i="37" s="1"/>
  <c r="AC114" i="37" s="1"/>
  <c r="AE13" i="46" a="1"/>
  <c r="AE13" i="46" s="1"/>
  <c r="AD13" i="46" s="1"/>
  <c r="AE98" i="59" a="1"/>
  <c r="AE98" i="59" s="1"/>
  <c r="AD98" i="59" s="1"/>
  <c r="AC98" i="59" s="1"/>
  <c r="AE7" i="37" a="1"/>
  <c r="AE7" i="37" s="1"/>
  <c r="AD7" i="37" s="1"/>
  <c r="AC7" i="37" s="1"/>
  <c r="AE2" i="53" a="1"/>
  <c r="AE2" i="53" s="1"/>
  <c r="AE55" i="37" a="1"/>
  <c r="AE55" i="37" s="1"/>
  <c r="AD55" i="37" s="1"/>
  <c r="AC55" i="37" s="1"/>
  <c r="AE9" i="39" a="1"/>
  <c r="AE9" i="39" s="1"/>
  <c r="AD9" i="39" s="1"/>
  <c r="AC9" i="39" s="1"/>
  <c r="AE105" i="35" a="1"/>
  <c r="AE105" i="35" s="1"/>
  <c r="AD105" i="35" s="1"/>
  <c r="AC105" i="35" s="1"/>
  <c r="AE67" i="31" a="1"/>
  <c r="AE67" i="31" s="1"/>
  <c r="AD67" i="31" s="1"/>
  <c r="AC67" i="31" s="1"/>
  <c r="AE56" i="31" a="1"/>
  <c r="AE56" i="31" s="1"/>
  <c r="AD56" i="31" s="1"/>
  <c r="AC56" i="31" s="1"/>
  <c r="AE25" i="39" a="1"/>
  <c r="AE25" i="39" s="1"/>
  <c r="AD25" i="39" s="1"/>
  <c r="AC25" i="39" s="1"/>
  <c r="AE58" i="34" a="1"/>
  <c r="AE58" i="34" s="1"/>
  <c r="AD58" i="34" s="1"/>
  <c r="AC58" i="34" s="1"/>
  <c r="AE4" i="53" a="1"/>
  <c r="AE4" i="53" s="1"/>
  <c r="AD4" i="53" s="1"/>
  <c r="AC4" i="53" s="1"/>
  <c r="AE34" i="33" a="1"/>
  <c r="AE34" i="33" s="1"/>
  <c r="AD34" i="33" s="1"/>
  <c r="AC34" i="33" s="1"/>
  <c r="AE77" i="44" a="1"/>
  <c r="AE77" i="44" s="1"/>
  <c r="AD77" i="44" s="1"/>
  <c r="AC77" i="44" s="1"/>
  <c r="AE97" i="32" a="1"/>
  <c r="AE97" i="32" s="1"/>
  <c r="AD97" i="32" s="1"/>
  <c r="AC97" i="32" s="1"/>
  <c r="AE3" i="37" a="1"/>
  <c r="AE3" i="37" s="1"/>
  <c r="AD3" i="37" s="1"/>
  <c r="AC3" i="37" s="1"/>
  <c r="AE29" i="30" a="1"/>
  <c r="AE29" i="30" s="1"/>
  <c r="AD29" i="30" s="1"/>
  <c r="AC29" i="30" s="1"/>
  <c r="AE49" i="52" a="1"/>
  <c r="AE49" i="52" s="1"/>
  <c r="AD49" i="52" s="1"/>
  <c r="AC49" i="52" s="1"/>
  <c r="AE119" i="28" a="1"/>
  <c r="AE119" i="28" s="1"/>
  <c r="AD119" i="28" s="1"/>
  <c r="AC119" i="28" s="1"/>
  <c r="AE55" i="49" a="1"/>
  <c r="AE55" i="49" s="1"/>
  <c r="AD55" i="49" s="1"/>
  <c r="AC55" i="49" s="1"/>
  <c r="AE85" i="31" a="1"/>
  <c r="AE85" i="31" s="1"/>
  <c r="AD85" i="31" s="1"/>
  <c r="AC85" i="31" s="1"/>
  <c r="AE104" i="49" a="1"/>
  <c r="AE104" i="49" s="1"/>
  <c r="AD104" i="49" s="1"/>
  <c r="AC104" i="49" s="1"/>
  <c r="AE90" i="54" a="1"/>
  <c r="AE90" i="54" s="1"/>
  <c r="AD90" i="54" s="1"/>
  <c r="AC90" i="54" s="1"/>
  <c r="AE7" i="47" a="1"/>
  <c r="AE7" i="47" s="1"/>
  <c r="AD7" i="47" s="1"/>
  <c r="AC7" i="47" s="1"/>
  <c r="AE7" i="35" a="1"/>
  <c r="AE7" i="35" s="1"/>
  <c r="AD7" i="35" s="1"/>
  <c r="AC7" i="35" s="1"/>
  <c r="AE45" i="56" a="1"/>
  <c r="AE45" i="56" s="1"/>
  <c r="AD45" i="56" s="1"/>
  <c r="AC45" i="56" s="1"/>
  <c r="AE58" i="54" a="1"/>
  <c r="AE58" i="54" s="1"/>
  <c r="AD58" i="54" s="1"/>
  <c r="AC58" i="54" s="1"/>
  <c r="AE50" i="53" a="1"/>
  <c r="AE50" i="53" s="1"/>
  <c r="AD50" i="53" s="1"/>
  <c r="AC50" i="53" s="1"/>
  <c r="AE122" i="32" a="1"/>
  <c r="AE122" i="32" s="1"/>
  <c r="AD122" i="32" s="1"/>
  <c r="AC122" i="32" s="1"/>
  <c r="AE109" i="44" a="1"/>
  <c r="AE109" i="44" s="1"/>
  <c r="AD109" i="44" s="1"/>
  <c r="AC109" i="44" s="1"/>
  <c r="AE114" i="53" a="1"/>
  <c r="AE114" i="53" s="1"/>
  <c r="AD114" i="53" s="1"/>
  <c r="AC114" i="53" s="1"/>
  <c r="AE32" i="56" a="1"/>
  <c r="AE32" i="56" s="1"/>
  <c r="AD32" i="56" s="1"/>
  <c r="AC32" i="56" s="1"/>
  <c r="AE103" i="35" a="1"/>
  <c r="AE103" i="35" s="1"/>
  <c r="AD103" i="35" s="1"/>
  <c r="AC103" i="35" s="1"/>
  <c r="AE85" i="33" a="1"/>
  <c r="AE85" i="33" s="1"/>
  <c r="AD85" i="33" s="1"/>
  <c r="AC85" i="33" s="1"/>
  <c r="AE57" i="39" a="1"/>
  <c r="AE57" i="39" s="1"/>
  <c r="AD57" i="39" s="1"/>
  <c r="AC57" i="39" s="1"/>
  <c r="AE26" i="44" a="1"/>
  <c r="AE26" i="44" s="1"/>
  <c r="AD26" i="44" s="1"/>
  <c r="AC26" i="44" s="1"/>
  <c r="AE34" i="41" a="1"/>
  <c r="AE34" i="41" s="1"/>
  <c r="AD34" i="41" s="1"/>
  <c r="AC34" i="41" s="1"/>
  <c r="AE90" i="42" a="1"/>
  <c r="AE90" i="42" s="1"/>
  <c r="AD90" i="42" s="1"/>
  <c r="AC90" i="42" s="1"/>
  <c r="AE75" i="52" a="1"/>
  <c r="AE75" i="52" s="1"/>
  <c r="AD75" i="52" s="1"/>
  <c r="AC75" i="52" s="1"/>
  <c r="AE38" i="59" a="1"/>
  <c r="AE38" i="59" s="1"/>
  <c r="AD38" i="59" s="1"/>
  <c r="AC38" i="59" s="1"/>
  <c r="AE62" i="56" a="1"/>
  <c r="AE62" i="56" s="1"/>
  <c r="AD62" i="56" s="1"/>
  <c r="AC62" i="56" s="1"/>
  <c r="AE8" i="51" a="1"/>
  <c r="AE8" i="51" s="1"/>
  <c r="AD8" i="51" s="1"/>
  <c r="AC8" i="51" s="1"/>
  <c r="AE11" i="30" a="1"/>
  <c r="AE11" i="30" s="1"/>
  <c r="AD11" i="30" s="1"/>
  <c r="AC11" i="30" s="1"/>
  <c r="AE85" i="47" a="1"/>
  <c r="AE85" i="47" s="1"/>
  <c r="AD85" i="47" s="1"/>
  <c r="AC85" i="47" s="1"/>
  <c r="AE103" i="45" a="1"/>
  <c r="AE103" i="45" s="1"/>
  <c r="AD103" i="45" s="1"/>
  <c r="AC103" i="45" s="1"/>
  <c r="AE86" i="33" a="1"/>
  <c r="AE86" i="33" s="1"/>
  <c r="AD86" i="33" s="1"/>
  <c r="AC86" i="33" s="1"/>
  <c r="AE13" i="54" a="1"/>
  <c r="AE13" i="54" s="1"/>
  <c r="AD13" i="54" s="1"/>
  <c r="AC13" i="54" s="1"/>
  <c r="AE79" i="12" a="1"/>
  <c r="AE79" i="12" s="1"/>
  <c r="AD79" i="12" s="1"/>
  <c r="AC79" i="12" s="1"/>
  <c r="AE86" i="53" a="1"/>
  <c r="AE86" i="53" s="1"/>
  <c r="AD86" i="53" s="1"/>
  <c r="AC86" i="53" s="1"/>
  <c r="AE68" i="59" a="1"/>
  <c r="AE68" i="59" s="1"/>
  <c r="AD68" i="59" s="1"/>
  <c r="AC68" i="59" s="1"/>
  <c r="AE32" i="36" a="1"/>
  <c r="AE32" i="36" s="1"/>
  <c r="AD32" i="36" s="1"/>
  <c r="AC32" i="36" s="1"/>
  <c r="AE14" i="54" a="1"/>
  <c r="AE14" i="54" s="1"/>
  <c r="AD14" i="54" s="1"/>
  <c r="AC14" i="54" s="1"/>
  <c r="AE71" i="28" a="1"/>
  <c r="AE71" i="28" s="1"/>
  <c r="AD71" i="28" s="1"/>
  <c r="AC71" i="28" s="1"/>
  <c r="AE112" i="34" a="1"/>
  <c r="AE112" i="34" s="1"/>
  <c r="AD112" i="34" s="1"/>
  <c r="AC112" i="34" s="1"/>
  <c r="AE126" i="44" a="1"/>
  <c r="AE126" i="44" s="1"/>
  <c r="AD126" i="44" s="1"/>
  <c r="AC126" i="44" s="1"/>
  <c r="AE42" i="32" a="1"/>
  <c r="AE42" i="32" s="1"/>
  <c r="AD42" i="32" s="1"/>
  <c r="AC42" i="32" s="1"/>
  <c r="AE111" i="32" a="1"/>
  <c r="AE111" i="32" s="1"/>
  <c r="AD111" i="32" s="1"/>
  <c r="AC111" i="32" s="1"/>
  <c r="AE42" i="46" a="1"/>
  <c r="AE42" i="46" s="1"/>
  <c r="AD42" i="46" s="1"/>
  <c r="AE80" i="34" a="1"/>
  <c r="AE80" i="34" s="1"/>
  <c r="AD80" i="34" s="1"/>
  <c r="AC80" i="34" s="1"/>
  <c r="AE54" i="59" a="1"/>
  <c r="AE54" i="59" s="1"/>
  <c r="AD54" i="59" s="1"/>
  <c r="AC54" i="59" s="1"/>
  <c r="AE94" i="44" a="1"/>
  <c r="AE94" i="44" s="1"/>
  <c r="AD94" i="44" s="1"/>
  <c r="AC94" i="44" s="1"/>
  <c r="AE6" i="31" a="1"/>
  <c r="AE6" i="31" s="1"/>
  <c r="AD6" i="31" s="1"/>
  <c r="AC6" i="31" s="1"/>
  <c r="AE6" i="59" a="1"/>
  <c r="AE6" i="59" s="1"/>
  <c r="AD6" i="59" s="1"/>
  <c r="AC6" i="59" s="1"/>
  <c r="AE54" i="37" a="1"/>
  <c r="AE54" i="37" s="1"/>
  <c r="AD54" i="37" s="1"/>
  <c r="AC54" i="37" s="1"/>
  <c r="AE14" i="52" a="1"/>
  <c r="AE14" i="52" s="1"/>
  <c r="AD14" i="52" s="1"/>
  <c r="AC14" i="52" s="1"/>
  <c r="AE112" i="44" a="1"/>
  <c r="AE112" i="44" s="1"/>
  <c r="AD112" i="44" s="1"/>
  <c r="AC112" i="44" s="1"/>
  <c r="AE61" i="52" a="1"/>
  <c r="AE61" i="52" s="1"/>
  <c r="AD61" i="52" s="1"/>
  <c r="AC61" i="52" s="1"/>
  <c r="AE128" i="38" a="1"/>
  <c r="AE128" i="38" s="1"/>
  <c r="AD128" i="38" s="1"/>
  <c r="AC128" i="38" s="1"/>
  <c r="AE25" i="45" a="1"/>
  <c r="AE25" i="45" s="1"/>
  <c r="AD25" i="45" s="1"/>
  <c r="AC25" i="45" s="1"/>
  <c r="AE73" i="59" a="1"/>
  <c r="AE73" i="59" s="1"/>
  <c r="AD73" i="59" s="1"/>
  <c r="AC73" i="59" s="1"/>
  <c r="AE32" i="34" a="1"/>
  <c r="AE32" i="34" s="1"/>
  <c r="AD32" i="34" s="1"/>
  <c r="AC32" i="34" s="1"/>
  <c r="AE50" i="35" a="1"/>
  <c r="AE50" i="35" s="1"/>
  <c r="AD50" i="35" s="1"/>
  <c r="AC50" i="35" s="1"/>
  <c r="AE104" i="51" a="1"/>
  <c r="AE104" i="51" s="1"/>
  <c r="AD104" i="51" s="1"/>
  <c r="AC104" i="51" s="1"/>
  <c r="AE103" i="55" a="1"/>
  <c r="AE103" i="55" s="1"/>
  <c r="AD103" i="55" s="1"/>
  <c r="AC103" i="55" s="1"/>
  <c r="AE57" i="31" a="1"/>
  <c r="AE57" i="31" s="1"/>
  <c r="AD57" i="31" s="1"/>
  <c r="AC57" i="31" s="1"/>
  <c r="AE128" i="54" a="1"/>
  <c r="AE128" i="54" s="1"/>
  <c r="AD128" i="54" s="1"/>
  <c r="AC128" i="54" s="1"/>
  <c r="AE68" i="31" a="1"/>
  <c r="AE68" i="31" s="1"/>
  <c r="AD68" i="31" s="1"/>
  <c r="AC68" i="31" s="1"/>
  <c r="AE37" i="55" a="1"/>
  <c r="AE37" i="55" s="1"/>
  <c r="AD37" i="55" s="1"/>
  <c r="AC37" i="55" s="1"/>
  <c r="AE95" i="54" a="1"/>
  <c r="AE95" i="54" s="1"/>
  <c r="AD95" i="54" s="1"/>
  <c r="AC95" i="54" s="1"/>
  <c r="AE9" i="57" a="1"/>
  <c r="AE9" i="57" s="1"/>
  <c r="AD9" i="57" s="1"/>
  <c r="AC9" i="57" s="1"/>
  <c r="AE104" i="55" a="1"/>
  <c r="AE104" i="55" s="1"/>
  <c r="AD104" i="55" s="1"/>
  <c r="AC104" i="55" s="1"/>
  <c r="AE93" i="34" a="1"/>
  <c r="AE93" i="34" s="1"/>
  <c r="AD93" i="34" s="1"/>
  <c r="AC93" i="34" s="1"/>
  <c r="AE75" i="34" a="1"/>
  <c r="AE75" i="34" s="1"/>
  <c r="AD75" i="34" s="1"/>
  <c r="AC75" i="34" s="1"/>
  <c r="AE61" i="50" a="1"/>
  <c r="AE61" i="50" s="1"/>
  <c r="AD61" i="50" s="1"/>
  <c r="AC61" i="50" s="1"/>
  <c r="AE79" i="50" a="1"/>
  <c r="AE79" i="50" s="1"/>
  <c r="AD79" i="50" s="1"/>
  <c r="AC79" i="50" s="1"/>
  <c r="AE21" i="37" a="1"/>
  <c r="AE21" i="37" s="1"/>
  <c r="AD21" i="37" s="1"/>
  <c r="AC21" i="37" s="1"/>
  <c r="AE13" i="56" a="1"/>
  <c r="AE13" i="56" s="1"/>
  <c r="AD13" i="56" s="1"/>
  <c r="AC13" i="56" s="1"/>
  <c r="AE31" i="36" a="1"/>
  <c r="AE31" i="36" s="1"/>
  <c r="AD31" i="36" s="1"/>
  <c r="AC31" i="36" s="1"/>
  <c r="AE96" i="34" a="1"/>
  <c r="AE96" i="34" s="1"/>
  <c r="AD96" i="34" s="1"/>
  <c r="AC96" i="34" s="1"/>
  <c r="AE39" i="33" a="1"/>
  <c r="AE39" i="33" s="1"/>
  <c r="AD39" i="33" s="1"/>
  <c r="AC39" i="33" s="1"/>
  <c r="AE29" i="46" a="1"/>
  <c r="AE29" i="46" s="1"/>
  <c r="AD29" i="46" s="1"/>
  <c r="AE32" i="44" a="1"/>
  <c r="AE32" i="44" s="1"/>
  <c r="AD32" i="44" s="1"/>
  <c r="AC32" i="44" s="1"/>
  <c r="AE16" i="50" a="1"/>
  <c r="AE16" i="50" s="1"/>
  <c r="AD16" i="50" s="1"/>
  <c r="AC16" i="50" s="1"/>
  <c r="AE8" i="31" a="1"/>
  <c r="AE8" i="31" s="1"/>
  <c r="AD8" i="31" s="1"/>
  <c r="AC8" i="31" s="1"/>
  <c r="AE32" i="52" a="1"/>
  <c r="AE32" i="52" s="1"/>
  <c r="AD32" i="52" s="1"/>
  <c r="AC32" i="52" s="1"/>
  <c r="AE74" i="46" a="1"/>
  <c r="AE74" i="46" s="1"/>
  <c r="AD74" i="46" s="1"/>
  <c r="AE33" i="40" a="1"/>
  <c r="AE33" i="40" s="1"/>
  <c r="AD33" i="40" s="1"/>
  <c r="AC33" i="40" s="1"/>
  <c r="AE64" i="12" a="1"/>
  <c r="AE64" i="12" s="1"/>
  <c r="AD64" i="12" s="1"/>
  <c r="AC64" i="12" s="1"/>
  <c r="AE11" i="44" a="1"/>
  <c r="AE11" i="44" s="1"/>
  <c r="AD11" i="44" s="1"/>
  <c r="AC11" i="44" s="1"/>
  <c r="AE34" i="31" a="1"/>
  <c r="AE34" i="31" s="1"/>
  <c r="AD34" i="31" s="1"/>
  <c r="AC34" i="31" s="1"/>
  <c r="AE82" i="33" a="1"/>
  <c r="AE82" i="33" s="1"/>
  <c r="AD82" i="33" s="1"/>
  <c r="AC82" i="33" s="1"/>
  <c r="AE53" i="43" a="1"/>
  <c r="AE53" i="43" s="1"/>
  <c r="AD53" i="43" s="1"/>
  <c r="AC53" i="43" s="1"/>
  <c r="AE64" i="32" a="1"/>
  <c r="AE64" i="32" s="1"/>
  <c r="AD64" i="32" s="1"/>
  <c r="AC64" i="32" s="1"/>
  <c r="AE50" i="55" a="1"/>
  <c r="AE50" i="55" s="1"/>
  <c r="AD50" i="55" s="1"/>
  <c r="AC50" i="55" s="1"/>
  <c r="AE53" i="57" a="1"/>
  <c r="AE53" i="57" s="1"/>
  <c r="AD53" i="57" s="1"/>
  <c r="AC53" i="57" s="1"/>
  <c r="AE72" i="47" a="1"/>
  <c r="AE72" i="47" s="1"/>
  <c r="AD72" i="47" s="1"/>
  <c r="AC72" i="47" s="1"/>
  <c r="AE2" i="28" a="1"/>
  <c r="AE2" i="28" s="1"/>
  <c r="AD2" i="28" s="1"/>
  <c r="AC2" i="28" s="1"/>
  <c r="AE21" i="31" a="1"/>
  <c r="AE21" i="31" s="1"/>
  <c r="AD21" i="31" s="1"/>
  <c r="AC21" i="31" s="1"/>
  <c r="AE75" i="54" a="1"/>
  <c r="AE75" i="54" s="1"/>
  <c r="AD75" i="54" s="1"/>
  <c r="AC75" i="54" s="1"/>
  <c r="AE31" i="48" a="1"/>
  <c r="AE31" i="48" s="1"/>
  <c r="AD31" i="48" s="1"/>
  <c r="AC31" i="48" s="1"/>
  <c r="AE53" i="37" a="1"/>
  <c r="AE53" i="37" s="1"/>
  <c r="AD53" i="37" s="1"/>
  <c r="AC53" i="37" s="1"/>
  <c r="AE120" i="28" a="1"/>
  <c r="AE120" i="28" s="1"/>
  <c r="AD120" i="28" s="1"/>
  <c r="AC120" i="28" s="1"/>
  <c r="AE14" i="34" a="1"/>
  <c r="AE14" i="34" s="1"/>
  <c r="AD14" i="34" s="1"/>
  <c r="AC14" i="34" s="1"/>
  <c r="AE110" i="34" a="1"/>
  <c r="AE110" i="34" s="1"/>
  <c r="AD110" i="34" s="1"/>
  <c r="AC110" i="34" s="1"/>
  <c r="AE71" i="35" a="1"/>
  <c r="AE71" i="35" s="1"/>
  <c r="AD71" i="35" s="1"/>
  <c r="AC71" i="35" s="1"/>
  <c r="AE21" i="33" a="1"/>
  <c r="AE21" i="33" s="1"/>
  <c r="AD21" i="33" s="1"/>
  <c r="AC21" i="33" s="1"/>
  <c r="AE55" i="31" a="1"/>
  <c r="AE55" i="31" s="1"/>
  <c r="AD55" i="31" s="1"/>
  <c r="AC55" i="31" s="1"/>
  <c r="AE97" i="44" a="1"/>
  <c r="AE97" i="44" s="1"/>
  <c r="AD97" i="44" s="1"/>
  <c r="AC97" i="44" s="1"/>
  <c r="AE111" i="36" a="1"/>
  <c r="AE111" i="36" s="1"/>
  <c r="AD111" i="36" s="1"/>
  <c r="AC111" i="36" s="1"/>
  <c r="AE125" i="54" a="1"/>
  <c r="AE125" i="54" s="1"/>
  <c r="AD125" i="54" s="1"/>
  <c r="AC125" i="54" s="1"/>
  <c r="AE64" i="52" a="1"/>
  <c r="AE64" i="52" s="1"/>
  <c r="AD64" i="52" s="1"/>
  <c r="AC64" i="52" s="1"/>
  <c r="AE3" i="51" a="1"/>
  <c r="AE3" i="51" s="1"/>
  <c r="AD3" i="51" s="1"/>
  <c r="AC3" i="51" s="1"/>
  <c r="AE22" i="35" a="1"/>
  <c r="AE22" i="35" s="1"/>
  <c r="AD22" i="35" s="1"/>
  <c r="AC22" i="35" s="1"/>
  <c r="AE93" i="54" a="1"/>
  <c r="AE93" i="54" s="1"/>
  <c r="AD93" i="54" s="1"/>
  <c r="AC93" i="54" s="1"/>
  <c r="AE3" i="59" a="1"/>
  <c r="AE3" i="59" s="1"/>
  <c r="AD3" i="59" s="1"/>
  <c r="AC3" i="59" s="1"/>
  <c r="AE66" i="49" a="1"/>
  <c r="AE66" i="49" s="1"/>
  <c r="AD66" i="49" s="1"/>
  <c r="AC66" i="49" s="1"/>
  <c r="AE54" i="51" a="1"/>
  <c r="AE54" i="51" s="1"/>
  <c r="AD54" i="51" s="1"/>
  <c r="AC54" i="51" s="1"/>
  <c r="AE30" i="12" a="1"/>
  <c r="AE30" i="12" s="1"/>
  <c r="AD30" i="12" s="1"/>
  <c r="AC30" i="12" s="1"/>
  <c r="AE66" i="47" a="1"/>
  <c r="AE66" i="47" s="1"/>
  <c r="AD66" i="47" s="1"/>
  <c r="AC66" i="47" s="1"/>
  <c r="AE10" i="52" a="1"/>
  <c r="AE10" i="52" s="1"/>
  <c r="AD10" i="52" s="1"/>
  <c r="AC10" i="52" s="1"/>
  <c r="AE41" i="45" a="1"/>
  <c r="AE41" i="45" s="1"/>
  <c r="AD41" i="45" s="1"/>
  <c r="AC41" i="45" s="1"/>
  <c r="AE72" i="37" a="1"/>
  <c r="AE72" i="37" s="1"/>
  <c r="AD72" i="37" s="1"/>
  <c r="AC72" i="37" s="1"/>
  <c r="AE24" i="39" a="1"/>
  <c r="AE24" i="39" s="1"/>
  <c r="AD24" i="39" s="1"/>
  <c r="AC24" i="39" s="1"/>
  <c r="AE3" i="45" a="1"/>
  <c r="AE3" i="45" s="1"/>
  <c r="AD3" i="45" s="1"/>
  <c r="AC3" i="45" s="1"/>
  <c r="AE128" i="52" a="1"/>
  <c r="AE128" i="52" s="1"/>
  <c r="AD128" i="52" s="1"/>
  <c r="AC128" i="52" s="1"/>
  <c r="AE94" i="52" a="1"/>
  <c r="AE94" i="52" s="1"/>
  <c r="AD94" i="52" s="1"/>
  <c r="AC94" i="52" s="1"/>
  <c r="AE70" i="53" a="1"/>
  <c r="AE70" i="53" s="1"/>
  <c r="AD70" i="53" s="1"/>
  <c r="AC70" i="53" s="1"/>
  <c r="AE6" i="45" a="1"/>
  <c r="AE6" i="45" s="1"/>
  <c r="AD6" i="45" s="1"/>
  <c r="AC6" i="45" s="1"/>
  <c r="AE41" i="53" a="1"/>
  <c r="AE41" i="53" s="1"/>
  <c r="AD41" i="53" s="1"/>
  <c r="AC41" i="53" s="1"/>
  <c r="AE123" i="50" a="1"/>
  <c r="AE123" i="50" s="1"/>
  <c r="AD123" i="50" s="1"/>
  <c r="AC123" i="50" s="1"/>
  <c r="AE101" i="57" a="1"/>
  <c r="AE101" i="57" s="1"/>
  <c r="AD101" i="57" s="1"/>
  <c r="AC101" i="57" s="1"/>
  <c r="AE56" i="53" a="1"/>
  <c r="AE56" i="53" s="1"/>
  <c r="AD56" i="53" s="1"/>
  <c r="AC56" i="53" s="1"/>
  <c r="AE29" i="50" a="1"/>
  <c r="AE29" i="50" s="1"/>
  <c r="AD29" i="50" s="1"/>
  <c r="AC29" i="50" s="1"/>
  <c r="AE9" i="35" a="1"/>
  <c r="AE9" i="35" s="1"/>
  <c r="AD9" i="35" s="1"/>
  <c r="AC9" i="35" s="1"/>
  <c r="AE85" i="49" a="1"/>
  <c r="AE85" i="49" s="1"/>
  <c r="AD85" i="49" s="1"/>
  <c r="AC85" i="49" s="1"/>
  <c r="AE31" i="44" a="1"/>
  <c r="AE31" i="44" s="1"/>
  <c r="AD31" i="44" s="1"/>
  <c r="AC31" i="44" s="1"/>
  <c r="AE50" i="37" a="1"/>
  <c r="AE50" i="37" s="1"/>
  <c r="AD50" i="37" s="1"/>
  <c r="AC50" i="37" s="1"/>
  <c r="AE106" i="56" a="1"/>
  <c r="AE106" i="56" s="1"/>
  <c r="AD106" i="56" s="1"/>
  <c r="AC106" i="56" s="1"/>
  <c r="AE64" i="54" a="1"/>
  <c r="AE64" i="54" s="1"/>
  <c r="AD64" i="54" s="1"/>
  <c r="AC64" i="54" s="1"/>
  <c r="AE114" i="49" a="1"/>
  <c r="AE114" i="49" s="1"/>
  <c r="AD114" i="49" s="1"/>
  <c r="AC114" i="49" s="1"/>
  <c r="AE34" i="28" a="1"/>
  <c r="AE34" i="28" s="1"/>
  <c r="AD34" i="28" s="1"/>
  <c r="AC34" i="28" s="1"/>
  <c r="AE47" i="54" a="1"/>
  <c r="AE47" i="54" s="1"/>
  <c r="AD47" i="54" s="1"/>
  <c r="AC47" i="54" s="1"/>
  <c r="AE77" i="36" a="1"/>
  <c r="AE77" i="36" s="1"/>
  <c r="AD77" i="36" s="1"/>
  <c r="AC77" i="36" s="1"/>
  <c r="AE74" i="30" a="1"/>
  <c r="AE74" i="30" s="1"/>
  <c r="AD74" i="30" s="1"/>
  <c r="AC74" i="30" s="1"/>
  <c r="AE17" i="50" a="1"/>
  <c r="AE17" i="50" s="1"/>
  <c r="AD17" i="50" s="1"/>
  <c r="AC17" i="50" s="1"/>
  <c r="AE106" i="34" a="1"/>
  <c r="AE106" i="34" s="1"/>
  <c r="AD106" i="34" s="1"/>
  <c r="AC106" i="34" s="1"/>
  <c r="AE64" i="50" a="1"/>
  <c r="AE64" i="50" s="1"/>
  <c r="AD64" i="50" s="1"/>
  <c r="AC64" i="50" s="1"/>
  <c r="AE85" i="28" a="1"/>
  <c r="AE85" i="28" s="1"/>
  <c r="AD85" i="28" s="1"/>
  <c r="AC85" i="28" s="1"/>
  <c r="AE104" i="33" a="1"/>
  <c r="AE104" i="33" s="1"/>
  <c r="AD104" i="33" s="1"/>
  <c r="AC104" i="33" s="1"/>
  <c r="AE34" i="37" a="1"/>
  <c r="AE34" i="37" s="1"/>
  <c r="AD34" i="37" s="1"/>
  <c r="AC34" i="37" s="1"/>
  <c r="AE61" i="56" a="1"/>
  <c r="AE61" i="56" s="1"/>
  <c r="AD61" i="56" s="1"/>
  <c r="AC61" i="56" s="1"/>
  <c r="AE2" i="57" a="1"/>
  <c r="AE2" i="57" s="1"/>
  <c r="AE56" i="28" a="1"/>
  <c r="AE56" i="28" s="1"/>
  <c r="AD56" i="28" s="1"/>
  <c r="AC56" i="28" s="1"/>
  <c r="AE71" i="33" a="1"/>
  <c r="AE71" i="33" s="1"/>
  <c r="AD71" i="33" s="1"/>
  <c r="AC71" i="33" s="1"/>
  <c r="AE31" i="52" a="1"/>
  <c r="AE31" i="52" s="1"/>
  <c r="AD31" i="52" s="1"/>
  <c r="AC31" i="52" s="1"/>
  <c r="AE88" i="59" a="1"/>
  <c r="AE88" i="59" s="1"/>
  <c r="AD88" i="59" s="1"/>
  <c r="AC88" i="59" s="1"/>
  <c r="AE4" i="31" a="1"/>
  <c r="AE4" i="31" s="1"/>
  <c r="AD4" i="31" s="1"/>
  <c r="AC4" i="31" s="1"/>
  <c r="AE89" i="33" a="1"/>
  <c r="AE89" i="33" s="1"/>
  <c r="AD89" i="33" s="1"/>
  <c r="AC89" i="33" s="1"/>
  <c r="AE114" i="59" a="1"/>
  <c r="AE114" i="59" s="1"/>
  <c r="AD114" i="59" s="1"/>
  <c r="AC114" i="59" s="1"/>
  <c r="AE112" i="36" a="1"/>
  <c r="AE112" i="36" s="1"/>
  <c r="AD112" i="36" s="1"/>
  <c r="AC112" i="36" s="1"/>
  <c r="AE31" i="32" a="1"/>
  <c r="AE31" i="32" s="1"/>
  <c r="AD31" i="32" s="1"/>
  <c r="AC31" i="32" s="1"/>
  <c r="AE93" i="44" a="1"/>
  <c r="AE93" i="44" s="1"/>
  <c r="AD93" i="44" s="1"/>
  <c r="AC93" i="44" s="1"/>
  <c r="AE69" i="57" a="1"/>
  <c r="AE69" i="57" s="1"/>
  <c r="AD69" i="57" s="1"/>
  <c r="AC69" i="57" s="1"/>
  <c r="AE67" i="55" a="1"/>
  <c r="AE67" i="55" s="1"/>
  <c r="AD67" i="55" s="1"/>
  <c r="AC67" i="55" s="1"/>
  <c r="AE69" i="53" a="1"/>
  <c r="AE69" i="53" s="1"/>
  <c r="AD69" i="53" s="1"/>
  <c r="AC69" i="53" s="1"/>
  <c r="AE77" i="34" a="1"/>
  <c r="AE77" i="34" s="1"/>
  <c r="AD77" i="34" s="1"/>
  <c r="AC77" i="34" s="1"/>
  <c r="AE112" i="56" a="1"/>
  <c r="AE112" i="56" s="1"/>
  <c r="AD112" i="56" s="1"/>
  <c r="AC112" i="56" s="1"/>
  <c r="AE77" i="58" a="1"/>
  <c r="AE77" i="58" s="1"/>
  <c r="AD77" i="58" s="1"/>
  <c r="AC77" i="58" s="1"/>
  <c r="AE3" i="55" a="1"/>
  <c r="AE3" i="55" s="1"/>
  <c r="AD3" i="55" s="1"/>
  <c r="AC3" i="55" s="1"/>
  <c r="AE39" i="35" a="1"/>
  <c r="AE39" i="35" s="1"/>
  <c r="AD39" i="35" s="1"/>
  <c r="AC39" i="35" s="1"/>
  <c r="AE24" i="35" a="1"/>
  <c r="AE24" i="35" s="1"/>
  <c r="AD24" i="35" s="1"/>
  <c r="AC24" i="35" s="1"/>
  <c r="AE85" i="55" a="1"/>
  <c r="AE85" i="55" s="1"/>
  <c r="AD85" i="55" s="1"/>
  <c r="AC85" i="55" s="1"/>
  <c r="AE29" i="34" a="1"/>
  <c r="AE29" i="34" s="1"/>
  <c r="AD29" i="34" s="1"/>
  <c r="AC29" i="34" s="1"/>
  <c r="AE103" i="31" a="1"/>
  <c r="AE103" i="31" s="1"/>
  <c r="AD103" i="31" s="1"/>
  <c r="AC103" i="31" s="1"/>
  <c r="AE37" i="45" a="1"/>
  <c r="AE37" i="45" s="1"/>
  <c r="AD37" i="45" s="1"/>
  <c r="AC37" i="45" s="1"/>
  <c r="AE53" i="31" a="1"/>
  <c r="AE53" i="31" s="1"/>
  <c r="AD53" i="31" s="1"/>
  <c r="AC53" i="31" s="1"/>
  <c r="AE47" i="56" a="1"/>
  <c r="AE47" i="56" s="1"/>
  <c r="AD47" i="56" s="1"/>
  <c r="AC47" i="56" s="1"/>
  <c r="AE128" i="56" a="1"/>
  <c r="AE128" i="56" s="1"/>
  <c r="AD128" i="56" s="1"/>
  <c r="AC128" i="56" s="1"/>
  <c r="AE106" i="32" a="1"/>
  <c r="AE106" i="32" s="1"/>
  <c r="AD106" i="32" s="1"/>
  <c r="AC106" i="32" s="1"/>
  <c r="AE2" i="35" a="1"/>
  <c r="AE2" i="35" s="1"/>
  <c r="AE77" i="32" a="1"/>
  <c r="AE77" i="32" s="1"/>
  <c r="AD77" i="32" s="1"/>
  <c r="AC77" i="32" s="1"/>
  <c r="AE32" i="58" a="1"/>
  <c r="AE32" i="58" s="1"/>
  <c r="AD32" i="58" s="1"/>
  <c r="AC32" i="58" s="1"/>
  <c r="AE49" i="44" a="1"/>
  <c r="AE49" i="44" s="1"/>
  <c r="AD49" i="44" s="1"/>
  <c r="AC49" i="44" s="1"/>
  <c r="AE72" i="55" a="1"/>
  <c r="AE72" i="55" s="1"/>
  <c r="AD72" i="55" s="1"/>
  <c r="AC72" i="55" s="1"/>
  <c r="AE117" i="53" a="1"/>
  <c r="AE117" i="53" s="1"/>
  <c r="AD117" i="53" s="1"/>
  <c r="AC117" i="53" s="1"/>
  <c r="AE18" i="43" a="1"/>
  <c r="AE18" i="43" s="1"/>
  <c r="AD18" i="43" s="1"/>
  <c r="AC18" i="43" s="1"/>
  <c r="AE41" i="39" a="1"/>
  <c r="AE41" i="39" s="1"/>
  <c r="AD41" i="39" s="1"/>
  <c r="AC41" i="39" s="1"/>
  <c r="AE14" i="50" a="1"/>
  <c r="AE14" i="50" s="1"/>
  <c r="AD14" i="50" s="1"/>
  <c r="AC14" i="50" s="1"/>
  <c r="AE96" i="56" a="1"/>
  <c r="AE96" i="56" s="1"/>
  <c r="AD96" i="56" s="1"/>
  <c r="AC96" i="56" s="1"/>
  <c r="AE87" i="33" a="1"/>
  <c r="AE87" i="33" s="1"/>
  <c r="AD87" i="33" s="1"/>
  <c r="AC87" i="33" s="1"/>
  <c r="AE17" i="52" a="1"/>
  <c r="AE17" i="52" s="1"/>
  <c r="AD17" i="52" s="1"/>
  <c r="AC17" i="52" s="1"/>
  <c r="AE102" i="33" a="1"/>
  <c r="AE102" i="33" s="1"/>
  <c r="AD102" i="33" s="1"/>
  <c r="AC102" i="33" s="1"/>
  <c r="AE62" i="52" a="1"/>
  <c r="AE62" i="52" s="1"/>
  <c r="AD62" i="52" s="1"/>
  <c r="AC62" i="52" s="1"/>
  <c r="AE40" i="33" a="1"/>
  <c r="AE40" i="33" s="1"/>
  <c r="AD40" i="33" s="1"/>
  <c r="AC40" i="33" s="1"/>
  <c r="AE79" i="56" a="1"/>
  <c r="AE79" i="56" s="1"/>
  <c r="AD79" i="56" s="1"/>
  <c r="AC79" i="56" s="1"/>
  <c r="AE39" i="49" a="1"/>
  <c r="AE39" i="49" s="1"/>
  <c r="AD39" i="49" s="1"/>
  <c r="AC39" i="49" s="1"/>
  <c r="AE80" i="36" a="1"/>
  <c r="AE80" i="36" s="1"/>
  <c r="AD80" i="36" s="1"/>
  <c r="AC80" i="36" s="1"/>
  <c r="AE62" i="50" a="1"/>
  <c r="AE62" i="50" s="1"/>
  <c r="AD62" i="50" s="1"/>
  <c r="AC62" i="50" s="1"/>
  <c r="AE10" i="38" a="1"/>
  <c r="AE10" i="38" s="1"/>
  <c r="AD10" i="38" s="1"/>
  <c r="AC10" i="38" s="1"/>
  <c r="AE66" i="28" a="1"/>
  <c r="AE66" i="28" s="1"/>
  <c r="AD66" i="28" s="1"/>
  <c r="AC66" i="28" s="1"/>
  <c r="AE67" i="57" a="1"/>
  <c r="AE67" i="57" s="1"/>
  <c r="AD67" i="57" s="1"/>
  <c r="AC67" i="57" s="1"/>
  <c r="AE86" i="35" a="1"/>
  <c r="AE86" i="35" s="1"/>
  <c r="AD86" i="35" s="1"/>
  <c r="AC86" i="35" s="1"/>
  <c r="AE41" i="33" a="1"/>
  <c r="AE41" i="33" s="1"/>
  <c r="AD41" i="33" s="1"/>
  <c r="AC41" i="33" s="1"/>
  <c r="AE15" i="30" a="1"/>
  <c r="AE15" i="30" s="1"/>
  <c r="AD15" i="30" s="1"/>
  <c r="AC15" i="30" s="1"/>
  <c r="AE25" i="37" a="1"/>
  <c r="AE25" i="37" s="1"/>
  <c r="AD25" i="37" s="1"/>
  <c r="AC25" i="37" s="1"/>
  <c r="AE71" i="59" a="1"/>
  <c r="AE71" i="59" s="1"/>
  <c r="AD71" i="59" s="1"/>
  <c r="AC71" i="59" s="1"/>
  <c r="AE78" i="46" a="1"/>
  <c r="AE78" i="46" s="1"/>
  <c r="AD78" i="46" s="1"/>
  <c r="AE46" i="36" a="1"/>
  <c r="AE46" i="36" s="1"/>
  <c r="AD46" i="36" s="1"/>
  <c r="AC46" i="36" s="1"/>
  <c r="AE41" i="31" a="1"/>
  <c r="AE41" i="31" s="1"/>
  <c r="AD41" i="31" s="1"/>
  <c r="AC41" i="31" s="1"/>
  <c r="AE87" i="45" a="1"/>
  <c r="AE87" i="45" s="1"/>
  <c r="AD87" i="45" s="1"/>
  <c r="AC87" i="45" s="1"/>
  <c r="AE2" i="55" a="1"/>
  <c r="AE2" i="55" s="1"/>
  <c r="AE40" i="53" a="1"/>
  <c r="AE40" i="53" s="1"/>
  <c r="AD40" i="53" s="1"/>
  <c r="AC40" i="53" s="1"/>
  <c r="AE114" i="55" a="1"/>
  <c r="AE114" i="55" s="1"/>
  <c r="AD114" i="55" s="1"/>
  <c r="AC114" i="55" s="1"/>
  <c r="AE98" i="57" a="1"/>
  <c r="AE98" i="57" s="1"/>
  <c r="AD98" i="57" s="1"/>
  <c r="AC98" i="57" s="1"/>
  <c r="AE11" i="32" a="1"/>
  <c r="AE11" i="32" s="1"/>
  <c r="AD11" i="32" s="1"/>
  <c r="AC11" i="32" s="1"/>
  <c r="AE113" i="12" a="1"/>
  <c r="AE113" i="12" s="1"/>
  <c r="AD113" i="12" s="1"/>
  <c r="AC113" i="12" s="1"/>
  <c r="AE5" i="37" a="1"/>
  <c r="AE5" i="37" s="1"/>
  <c r="AD5" i="37" s="1"/>
  <c r="AC5" i="37" s="1"/>
  <c r="AE45" i="48" a="1"/>
  <c r="AE45" i="48" s="1"/>
  <c r="AD45" i="48" s="1"/>
  <c r="AC45" i="48" s="1"/>
  <c r="AE47" i="44" a="1"/>
  <c r="AE47" i="44" s="1"/>
  <c r="AD47" i="44" s="1"/>
  <c r="AC47" i="44" s="1"/>
  <c r="AE11" i="36" a="1"/>
  <c r="AE11" i="36" s="1"/>
  <c r="AD11" i="36" s="1"/>
  <c r="AC11" i="36" s="1"/>
  <c r="AE122" i="34" a="1"/>
  <c r="AE122" i="34" s="1"/>
  <c r="AD122" i="34" s="1"/>
  <c r="AC122" i="34" s="1"/>
  <c r="AE4" i="49" a="1"/>
  <c r="AE4" i="49" s="1"/>
  <c r="AD4" i="49" s="1"/>
  <c r="AC4" i="49" s="1"/>
  <c r="AE4" i="37" a="1"/>
  <c r="AE4" i="37" s="1"/>
  <c r="AD4" i="37" s="1"/>
  <c r="AC4" i="37" s="1"/>
  <c r="AE33" i="36" a="1"/>
  <c r="AE33" i="36" s="1"/>
  <c r="AD33" i="36" s="1"/>
  <c r="AC33" i="36" s="1"/>
  <c r="AE3" i="33" a="1"/>
  <c r="AE3" i="33" s="1"/>
  <c r="AD3" i="33" s="1"/>
  <c r="AC3" i="33" s="1"/>
  <c r="AE16" i="56" a="1"/>
  <c r="AE16" i="56" s="1"/>
  <c r="AD16" i="56" s="1"/>
  <c r="AC16" i="56" s="1"/>
  <c r="AE24" i="59" a="1"/>
  <c r="AE24" i="59" s="1"/>
  <c r="AD24" i="59" s="1"/>
  <c r="AC24" i="59" s="1"/>
  <c r="AE16" i="34" a="1"/>
  <c r="AE16" i="34" s="1"/>
  <c r="AD16" i="34" s="1"/>
  <c r="AC16" i="34" s="1"/>
  <c r="AE5" i="51" a="1"/>
  <c r="AE5" i="51" s="1"/>
  <c r="AD5" i="51" s="1"/>
  <c r="AC5" i="51" s="1"/>
  <c r="AE129" i="46" a="1"/>
  <c r="AE129" i="46" s="1"/>
  <c r="AD129" i="46" s="1"/>
  <c r="AE25" i="47" a="1"/>
  <c r="AE25" i="47" s="1"/>
  <c r="AD25" i="47" s="1"/>
  <c r="AC25" i="47" s="1"/>
  <c r="AE120" i="45" a="1"/>
  <c r="AE120" i="45" s="1"/>
  <c r="AD120" i="45" s="1"/>
  <c r="AC120" i="45" s="1"/>
  <c r="AE23" i="59" a="1"/>
  <c r="AE23" i="59" s="1"/>
  <c r="AD23" i="59" s="1"/>
  <c r="AC23" i="59" s="1"/>
  <c r="AE82" i="59" a="1"/>
  <c r="AE82" i="59" s="1"/>
  <c r="AD82" i="59" s="1"/>
  <c r="AC82" i="59" s="1"/>
  <c r="AE40" i="37" a="1"/>
  <c r="AE40" i="37" s="1"/>
  <c r="AD40" i="37" s="1"/>
  <c r="AC40" i="37" s="1"/>
  <c r="AE65" i="44" a="1"/>
  <c r="AE65" i="44" s="1"/>
  <c r="AD65" i="44" s="1"/>
  <c r="AC65" i="44" s="1"/>
  <c r="AE122" i="44" a="1"/>
  <c r="AE122" i="44" s="1"/>
  <c r="AD122" i="44" s="1"/>
  <c r="AC122" i="44" s="1"/>
  <c r="AE26" i="38" a="1"/>
  <c r="AE26" i="38" s="1"/>
  <c r="AD26" i="38" s="1"/>
  <c r="AC26" i="38" s="1"/>
  <c r="AE111" i="56" a="1"/>
  <c r="AE111" i="56" s="1"/>
  <c r="AD111" i="56" s="1"/>
  <c r="AC111" i="56" s="1"/>
  <c r="AE81" i="32" a="1"/>
  <c r="AE81" i="32" s="1"/>
  <c r="AD81" i="32" s="1"/>
  <c r="AC81" i="32" s="1"/>
  <c r="AE73" i="45" a="1"/>
  <c r="AE73" i="45" s="1"/>
  <c r="AD73" i="45" s="1"/>
  <c r="AC73" i="45" s="1"/>
  <c r="AE23" i="51" a="1"/>
  <c r="AE23" i="51" s="1"/>
  <c r="AD23" i="51" s="1"/>
  <c r="AC23" i="51" s="1"/>
  <c r="AE17" i="54" a="1"/>
  <c r="AE17" i="54" s="1"/>
  <c r="AD17" i="54" s="1"/>
  <c r="AC17" i="54" s="1"/>
  <c r="AE33" i="42" a="1"/>
  <c r="AE33" i="42" s="1"/>
  <c r="AD33" i="42" s="1"/>
  <c r="AC33" i="42" s="1"/>
  <c r="AE121" i="47" a="1"/>
  <c r="AE121" i="47" s="1"/>
  <c r="AD121" i="47" s="1"/>
  <c r="AC121" i="47" s="1"/>
  <c r="AE114" i="33" a="1"/>
  <c r="AE114" i="33" s="1"/>
  <c r="AD114" i="33" s="1"/>
  <c r="AC114" i="33" s="1"/>
  <c r="AE106" i="52" a="1"/>
  <c r="AE106" i="52" s="1"/>
  <c r="AD106" i="52" s="1"/>
  <c r="AC106" i="52" s="1"/>
  <c r="AE82" i="45" a="1"/>
  <c r="AE82" i="45" s="1"/>
  <c r="AD82" i="45" s="1"/>
  <c r="AC82" i="45" s="1"/>
  <c r="AE37" i="33" a="1"/>
  <c r="AE37" i="33" s="1"/>
  <c r="AD37" i="33" s="1"/>
  <c r="AC37" i="33" s="1"/>
  <c r="AE13" i="30" a="1"/>
  <c r="AE13" i="30" s="1"/>
  <c r="AD13" i="30" s="1"/>
  <c r="AC13" i="30" s="1"/>
  <c r="AE63" i="56" a="1"/>
  <c r="AE63" i="56" s="1"/>
  <c r="AD63" i="56" s="1"/>
  <c r="AC63" i="56" s="1"/>
  <c r="AE48" i="34" a="1"/>
  <c r="AE48" i="34" s="1"/>
  <c r="AD48" i="34" s="1"/>
  <c r="AC48" i="34" s="1"/>
  <c r="AE75" i="58" a="1"/>
  <c r="AE75" i="58" s="1"/>
  <c r="AD75" i="58" s="1"/>
  <c r="AC75" i="58" s="1"/>
  <c r="AE55" i="55" a="1"/>
  <c r="AE55" i="55" s="1"/>
  <c r="AD55" i="55" s="1"/>
  <c r="AC55" i="55" s="1"/>
  <c r="AE30" i="52" a="1"/>
  <c r="AE30" i="52" s="1"/>
  <c r="AD30" i="52" s="1"/>
  <c r="AC30" i="52" s="1"/>
  <c r="AE68" i="35" a="1"/>
  <c r="AE68" i="35" s="1"/>
  <c r="AD68" i="35" s="1"/>
  <c r="AC68" i="35" s="1"/>
  <c r="AE16" i="44" a="1"/>
  <c r="AE16" i="44" s="1"/>
  <c r="AD16" i="44" s="1"/>
  <c r="AC16" i="44" s="1"/>
  <c r="AE39" i="45" a="1"/>
  <c r="AE39" i="45" s="1"/>
  <c r="AD39" i="45" s="1"/>
  <c r="AC39" i="45" s="1"/>
  <c r="AE14" i="30" a="1"/>
  <c r="AE14" i="30" s="1"/>
  <c r="AD14" i="30" s="1"/>
  <c r="AC14" i="30" s="1"/>
  <c r="AE29" i="44" a="1"/>
  <c r="AE29" i="44" s="1"/>
  <c r="AD29" i="44" s="1"/>
  <c r="AC29" i="44" s="1"/>
  <c r="AE74" i="56" a="1"/>
  <c r="AE74" i="56" s="1"/>
  <c r="AD74" i="56" s="1"/>
  <c r="AC74" i="56" s="1"/>
  <c r="AE62" i="44" a="1"/>
  <c r="AE62" i="44" s="1"/>
  <c r="AD62" i="44" s="1"/>
  <c r="AC62" i="44" s="1"/>
  <c r="AE81" i="56" a="1"/>
  <c r="AE81" i="56" s="1"/>
  <c r="AD81" i="56" s="1"/>
  <c r="AC81" i="56" s="1"/>
  <c r="AE89" i="37" a="1"/>
  <c r="AE89" i="37" s="1"/>
  <c r="AD89" i="37" s="1"/>
  <c r="AC89" i="37" s="1"/>
  <c r="AE65" i="54" a="1"/>
  <c r="AE65" i="54" s="1"/>
  <c r="AD65" i="54" s="1"/>
  <c r="AC65" i="54" s="1"/>
  <c r="AE17" i="34" a="1"/>
  <c r="AE17" i="34" s="1"/>
  <c r="AD17" i="34" s="1"/>
  <c r="AC17" i="34" s="1"/>
  <c r="AE22" i="59" a="1"/>
  <c r="AE22" i="59" s="1"/>
  <c r="AD22" i="59" s="1"/>
  <c r="AC22" i="59" s="1"/>
  <c r="AE69" i="33" a="1"/>
  <c r="AE69" i="33" s="1"/>
  <c r="AD69" i="33" s="1"/>
  <c r="AC69" i="33" s="1"/>
  <c r="AE14" i="36" a="1"/>
  <c r="AE14" i="36" s="1"/>
  <c r="AD14" i="36" s="1"/>
  <c r="AC14" i="36" s="1"/>
  <c r="AE50" i="43" a="1"/>
  <c r="AE50" i="43" s="1"/>
  <c r="AD50" i="43" s="1"/>
  <c r="AC50" i="43" s="1"/>
  <c r="AE86" i="55" a="1"/>
  <c r="AE86" i="55" s="1"/>
  <c r="AD86" i="55" s="1"/>
  <c r="AC86" i="55" s="1"/>
  <c r="AE70" i="59" a="1"/>
  <c r="AE70" i="59" s="1"/>
  <c r="AD70" i="59" s="1"/>
  <c r="AC70" i="59" s="1"/>
  <c r="AE123" i="46" a="1"/>
  <c r="AE123" i="46" s="1"/>
  <c r="AD123" i="46" s="1"/>
  <c r="AE22" i="28" a="1"/>
  <c r="AE22" i="28" s="1"/>
  <c r="AD22" i="28" s="1"/>
  <c r="AC22" i="28" s="1"/>
  <c r="AE66" i="53" a="1"/>
  <c r="AE66" i="53" s="1"/>
  <c r="AD66" i="53" s="1"/>
  <c r="AC66" i="53" s="1"/>
  <c r="AE10" i="54" a="1"/>
  <c r="AE10" i="54" s="1"/>
  <c r="AD10" i="54" s="1"/>
  <c r="AC10" i="54" s="1"/>
  <c r="AE75" i="40" a="1"/>
  <c r="AE75" i="40" s="1"/>
  <c r="AD75" i="40" s="1"/>
  <c r="AC75" i="40" s="1"/>
  <c r="AE6" i="33" a="1"/>
  <c r="AE6" i="33" s="1"/>
  <c r="AD6" i="33" s="1"/>
  <c r="AC6" i="33" s="1"/>
  <c r="AE57" i="37" a="1"/>
  <c r="AE57" i="37" s="1"/>
  <c r="AD57" i="37" s="1"/>
  <c r="AC57" i="37" s="1"/>
  <c r="AE85" i="57" a="1"/>
  <c r="AE85" i="57" s="1"/>
  <c r="AD85" i="57" s="1"/>
  <c r="AC85" i="57" s="1"/>
  <c r="AE3" i="49" a="1"/>
  <c r="AE3" i="49" s="1"/>
  <c r="AD3" i="49" s="1"/>
  <c r="AC3" i="49" s="1"/>
  <c r="AE58" i="36" a="1"/>
  <c r="AE58" i="36" s="1"/>
  <c r="AD58" i="36" s="1"/>
  <c r="AC58" i="36" s="1"/>
  <c r="AE66" i="51" a="1"/>
  <c r="AE66" i="51" s="1"/>
  <c r="AD66" i="51" s="1"/>
  <c r="AC66" i="51" s="1"/>
  <c r="AE73" i="55" a="1"/>
  <c r="AE73" i="55" s="1"/>
  <c r="AD73" i="55" s="1"/>
  <c r="AC73" i="55" s="1"/>
  <c r="AE82" i="49" a="1"/>
  <c r="AE82" i="49" s="1"/>
  <c r="AD82" i="49" s="1"/>
  <c r="AC82" i="49" s="1"/>
  <c r="AE34" i="51" a="1"/>
  <c r="AE34" i="51" s="1"/>
  <c r="AD34" i="51" s="1"/>
  <c r="AC34" i="51" s="1"/>
  <c r="AE21" i="53" a="1"/>
  <c r="AE21" i="53" s="1"/>
  <c r="AD21" i="53" s="1"/>
  <c r="AC21" i="53" s="1"/>
  <c r="AE49" i="30" a="1"/>
  <c r="AE49" i="30" s="1"/>
  <c r="AD49" i="30" s="1"/>
  <c r="AC49" i="30" s="1"/>
  <c r="AE18" i="55" a="1"/>
  <c r="AE18" i="55" s="1"/>
  <c r="AD18" i="55" s="1"/>
  <c r="AC18" i="55" s="1"/>
  <c r="AE7" i="28" a="1"/>
  <c r="AE7" i="28" s="1"/>
  <c r="AD7" i="28" s="1"/>
  <c r="AC7" i="28" s="1"/>
  <c r="AE61" i="32" a="1"/>
  <c r="AE61" i="32" s="1"/>
  <c r="AD61" i="32" s="1"/>
  <c r="AC61" i="32" s="1"/>
  <c r="AE15" i="56" a="1"/>
  <c r="AE15" i="56" s="1"/>
  <c r="AD15" i="56" s="1"/>
  <c r="AC15" i="56" s="1"/>
  <c r="AE18" i="53" a="1"/>
  <c r="AE18" i="53" s="1"/>
  <c r="AD18" i="53" s="1"/>
  <c r="AC18" i="53" s="1"/>
  <c r="AE129" i="44" a="1"/>
  <c r="AE129" i="44" s="1"/>
  <c r="AD129" i="44" s="1"/>
  <c r="AC129" i="44" s="1"/>
  <c r="AE67" i="37" a="1"/>
  <c r="AE67" i="37" s="1"/>
  <c r="AD67" i="37" s="1"/>
  <c r="AC67" i="37" s="1"/>
  <c r="AE49" i="58" a="1"/>
  <c r="AE49" i="58" s="1"/>
  <c r="AD49" i="58" s="1"/>
  <c r="AC49" i="58" s="1"/>
  <c r="AE15" i="44" a="1"/>
  <c r="AE15" i="44" s="1"/>
  <c r="AD15" i="44" s="1"/>
  <c r="AC15" i="44" s="1"/>
  <c r="AE120" i="51" a="1"/>
  <c r="AE120" i="51" s="1"/>
  <c r="AD120" i="51" s="1"/>
  <c r="AC120" i="51" s="1"/>
  <c r="AE8" i="59" a="1"/>
  <c r="AE8" i="59" s="1"/>
  <c r="AD8" i="59" s="1"/>
  <c r="AC8" i="59" s="1"/>
  <c r="AE13" i="58" a="1"/>
  <c r="AE13" i="58" s="1"/>
  <c r="AD13" i="58" s="1"/>
  <c r="AC13" i="58" s="1"/>
  <c r="AE73" i="37" a="1"/>
  <c r="AE73" i="37" s="1"/>
  <c r="AD73" i="37" s="1"/>
  <c r="AC73" i="37" s="1"/>
  <c r="AE67" i="53" a="1"/>
  <c r="AE67" i="53" s="1"/>
  <c r="AD67" i="53" s="1"/>
  <c r="AC67" i="53" s="1"/>
  <c r="AE122" i="56" a="1"/>
  <c r="AE122" i="56" s="1"/>
  <c r="AD122" i="56" s="1"/>
  <c r="AC122" i="56" s="1"/>
  <c r="AE64" i="56" a="1"/>
  <c r="AE64" i="56" s="1"/>
  <c r="AD64" i="56" s="1"/>
  <c r="AC64" i="56" s="1"/>
  <c r="AE9" i="55" a="1"/>
  <c r="AE9" i="55" s="1"/>
  <c r="AD9" i="55" s="1"/>
  <c r="AC9" i="55" s="1"/>
  <c r="AE71" i="53" a="1"/>
  <c r="AE71" i="53" s="1"/>
  <c r="AD71" i="53" s="1"/>
  <c r="AC71" i="53" s="1"/>
  <c r="AE56" i="51" a="1"/>
  <c r="AE56" i="51" s="1"/>
  <c r="AD56" i="51" s="1"/>
  <c r="AC56" i="51" s="1"/>
  <c r="AE101" i="59" a="1"/>
  <c r="AE101" i="59" s="1"/>
  <c r="AD101" i="59" s="1"/>
  <c r="AC101" i="59" s="1"/>
  <c r="AE9" i="31" a="1"/>
  <c r="AE9" i="31" s="1"/>
  <c r="AD9" i="31" s="1"/>
  <c r="AC9" i="31" s="1"/>
  <c r="AE18" i="33" a="1"/>
  <c r="AE18" i="33" s="1"/>
  <c r="AD18" i="33" s="1"/>
  <c r="AC18" i="33" s="1"/>
  <c r="AE80" i="50" a="1"/>
  <c r="AE80" i="50" s="1"/>
  <c r="AD80" i="50" s="1"/>
  <c r="AC80" i="50" s="1"/>
  <c r="AE31" i="34" a="1"/>
  <c r="AE31" i="34" s="1"/>
  <c r="AD31" i="34" s="1"/>
  <c r="AC31" i="34" s="1"/>
  <c r="AE90" i="58" a="1"/>
  <c r="AE90" i="58" s="1"/>
  <c r="AD90" i="58" s="1"/>
  <c r="AC90" i="58" s="1"/>
  <c r="AE77" i="30" a="1"/>
  <c r="AE77" i="30" s="1"/>
  <c r="AD77" i="30" s="1"/>
  <c r="AC77" i="30" s="1"/>
  <c r="AE24" i="47" a="1"/>
  <c r="AE24" i="47" s="1"/>
  <c r="AD24" i="47" s="1"/>
  <c r="AC24" i="47" s="1"/>
  <c r="AE120" i="53" a="1"/>
  <c r="AE120" i="53" s="1"/>
  <c r="AD120" i="53" s="1"/>
  <c r="AC120" i="53" s="1"/>
  <c r="AE71" i="55" a="1"/>
  <c r="AE71" i="55" s="1"/>
  <c r="AD71" i="55" s="1"/>
  <c r="AC71" i="55" s="1"/>
  <c r="AE42" i="54" a="1"/>
  <c r="AE42" i="54" s="1"/>
  <c r="AD42" i="54" s="1"/>
  <c r="AC42" i="54" s="1"/>
  <c r="AE63" i="40" a="1"/>
  <c r="AE63" i="40" s="1"/>
  <c r="AD63" i="40" s="1"/>
  <c r="AC63" i="40" s="1"/>
  <c r="AE11" i="56" a="1"/>
  <c r="AE11" i="56" s="1"/>
  <c r="AD11" i="56" s="1"/>
  <c r="AC11" i="56" s="1"/>
  <c r="AE79" i="30" a="1"/>
  <c r="AE79" i="30" s="1"/>
  <c r="AD79" i="30" s="1"/>
  <c r="AC79" i="30" s="1"/>
  <c r="AE94" i="36" a="1"/>
  <c r="AE94" i="36" s="1"/>
  <c r="AD94" i="36" s="1"/>
  <c r="AC94" i="36" s="1"/>
  <c r="AE90" i="36" a="1"/>
  <c r="AE90" i="36" s="1"/>
  <c r="AD90" i="36" s="1"/>
  <c r="AC90" i="36" s="1"/>
  <c r="AE61" i="30" a="1"/>
  <c r="AE61" i="30" s="1"/>
  <c r="AD61" i="30" s="1"/>
  <c r="AC61" i="30" s="1"/>
  <c r="AE103" i="47" a="1"/>
  <c r="AE103" i="47" s="1"/>
  <c r="AD103" i="47" s="1"/>
  <c r="AC103" i="47" s="1"/>
  <c r="AE118" i="59" a="1"/>
  <c r="AE118" i="59" s="1"/>
  <c r="AD118" i="59" s="1"/>
  <c r="AC118" i="59" s="1"/>
  <c r="AE30" i="44" a="1"/>
  <c r="AE30" i="44" s="1"/>
  <c r="AD30" i="44" s="1"/>
  <c r="AC30" i="44" s="1"/>
  <c r="AE82" i="53" a="1"/>
  <c r="AE82" i="53" s="1"/>
  <c r="AD82" i="53" s="1"/>
  <c r="AC82" i="53" s="1"/>
  <c r="AE125" i="32" a="1"/>
  <c r="AE125" i="32" s="1"/>
  <c r="AD125" i="32" s="1"/>
  <c r="AC125" i="32" s="1"/>
  <c r="AE10" i="56" a="1"/>
  <c r="AE10" i="56" s="1"/>
  <c r="AD10" i="56" s="1"/>
  <c r="AC10" i="56" s="1"/>
  <c r="AE121" i="45" a="1"/>
  <c r="AE121" i="45" s="1"/>
  <c r="AD121" i="45" s="1"/>
  <c r="AC121" i="45" s="1"/>
  <c r="AE78" i="36" a="1"/>
  <c r="AE78" i="36" s="1"/>
  <c r="AD78" i="36" s="1"/>
  <c r="AC78" i="36" s="1"/>
  <c r="AE110" i="56" a="1"/>
  <c r="AE110" i="56" s="1"/>
  <c r="AD110" i="56" s="1"/>
  <c r="AC110" i="56" s="1"/>
  <c r="AE122" i="30" a="1"/>
  <c r="AE122" i="30" s="1"/>
  <c r="AD122" i="30" s="1"/>
  <c r="AC122" i="30" s="1"/>
  <c r="AE127" i="58" a="1"/>
  <c r="AE127" i="58" s="1"/>
  <c r="AD127" i="58" s="1"/>
  <c r="AC127" i="58" s="1"/>
  <c r="AE96" i="46" a="1"/>
  <c r="AE96" i="46" s="1"/>
  <c r="AD96" i="46" s="1"/>
  <c r="AE102" i="51" a="1"/>
  <c r="AE102" i="51" s="1"/>
  <c r="AD102" i="51" s="1"/>
  <c r="AC102" i="51" s="1"/>
  <c r="AE126" i="56" a="1"/>
  <c r="AE126" i="56" s="1"/>
  <c r="AD126" i="56" s="1"/>
  <c r="AC126" i="56" s="1"/>
  <c r="AE42" i="58" a="1"/>
  <c r="AE42" i="58" s="1"/>
  <c r="AD42" i="58" s="1"/>
  <c r="AC42" i="58" s="1"/>
  <c r="AE42" i="52" a="1"/>
  <c r="AE42" i="52" s="1"/>
  <c r="AD42" i="52" s="1"/>
  <c r="AC42" i="52" s="1"/>
  <c r="AE54" i="55" a="1"/>
  <c r="AE54" i="55" s="1"/>
  <c r="AD54" i="55" s="1"/>
  <c r="AC54" i="55" s="1"/>
  <c r="AE40" i="55" a="1"/>
  <c r="AE40" i="55" s="1"/>
  <c r="AD40" i="55" s="1"/>
  <c r="AC40" i="55" s="1"/>
  <c r="AE29" i="32" a="1"/>
  <c r="AE29" i="32" s="1"/>
  <c r="AD29" i="32" s="1"/>
  <c r="AC29" i="32" s="1"/>
  <c r="AE112" i="58" a="1"/>
  <c r="AE112" i="58" s="1"/>
  <c r="AD112" i="58" s="1"/>
  <c r="AC112" i="58" s="1"/>
  <c r="AE34" i="43" a="1"/>
  <c r="AE34" i="43" s="1"/>
  <c r="AD34" i="43" s="1"/>
  <c r="AC34" i="43" s="1"/>
  <c r="AE37" i="51" a="1"/>
  <c r="AE37" i="51" s="1"/>
  <c r="AD37" i="51" s="1"/>
  <c r="AC37" i="51" s="1"/>
  <c r="AE2" i="59" a="1"/>
  <c r="AE2" i="59" s="1"/>
  <c r="AE93" i="12" a="1"/>
  <c r="AE93" i="12" s="1"/>
  <c r="AD93" i="12" s="1"/>
  <c r="AC93" i="12" s="1"/>
  <c r="AE50" i="57" a="1"/>
  <c r="AE50" i="57" s="1"/>
  <c r="AD50" i="57" s="1"/>
  <c r="AC50" i="57" s="1"/>
  <c r="AE117" i="33" a="1"/>
  <c r="AE117" i="33" s="1"/>
  <c r="AD117" i="33" s="1"/>
  <c r="AC117" i="33" s="1"/>
  <c r="AE88" i="37" a="1"/>
  <c r="AE88" i="37" s="1"/>
  <c r="AD88" i="37" s="1"/>
  <c r="AC88" i="37" s="1"/>
  <c r="AE2" i="51" a="1"/>
  <c r="AE2" i="51" s="1"/>
  <c r="AE7" i="53" a="1"/>
  <c r="AE7" i="53" s="1"/>
  <c r="AD7" i="53" s="1"/>
  <c r="AC7" i="53" s="1"/>
  <c r="AE61" i="36" a="1"/>
  <c r="AE61" i="36" s="1"/>
  <c r="AD61" i="36" s="1"/>
  <c r="AC61" i="36" s="1"/>
  <c r="AE34" i="55" a="1"/>
  <c r="AE34" i="55" s="1"/>
  <c r="AD34" i="55" s="1"/>
  <c r="AC34" i="55" s="1"/>
  <c r="AE128" i="36" a="1"/>
  <c r="AE128" i="36" s="1"/>
  <c r="AD128" i="36" s="1"/>
  <c r="AC128" i="36" s="1"/>
  <c r="AE55" i="53" a="1"/>
  <c r="AE55" i="53" s="1"/>
  <c r="AD55" i="53" s="1"/>
  <c r="AC55" i="53" s="1"/>
  <c r="AE66" i="55" a="1"/>
  <c r="AE66" i="55" s="1"/>
  <c r="AD66" i="55" s="1"/>
  <c r="AC66" i="55" s="1"/>
  <c r="AE80" i="44" a="1"/>
  <c r="AE80" i="44" s="1"/>
  <c r="AD80" i="44" s="1"/>
  <c r="AC80" i="44" s="1"/>
  <c r="AE101" i="53" a="1"/>
  <c r="AE101" i="53" s="1"/>
  <c r="AD101" i="53" s="1"/>
  <c r="AC101" i="53" s="1"/>
  <c r="AE89" i="31" a="1"/>
  <c r="AE89" i="31" s="1"/>
  <c r="AD89" i="31" s="1"/>
  <c r="AC89" i="31" s="1"/>
  <c r="AE90" i="50" a="1"/>
  <c r="AE90" i="50" s="1"/>
  <c r="AD90" i="50" s="1"/>
  <c r="AC90" i="50" s="1"/>
  <c r="AE58" i="38" a="1"/>
  <c r="AE58" i="38" s="1"/>
  <c r="AD58" i="38" s="1"/>
  <c r="AC58" i="38" s="1"/>
  <c r="AE45" i="52" a="1"/>
  <c r="AE45" i="52" s="1"/>
  <c r="AD45" i="52" s="1"/>
  <c r="AC45" i="52" s="1"/>
  <c r="AE93" i="36" a="1"/>
  <c r="AE93" i="36" s="1"/>
  <c r="AD93" i="36" s="1"/>
  <c r="AC93" i="36" s="1"/>
  <c r="AE56" i="33" a="1"/>
  <c r="AE56" i="33" s="1"/>
  <c r="AD56" i="33" s="1"/>
  <c r="AC56" i="33" s="1"/>
  <c r="AE114" i="35" a="1"/>
  <c r="AE114" i="35" s="1"/>
  <c r="AD114" i="35" s="1"/>
  <c r="AC114" i="35" s="1"/>
  <c r="AE119" i="47" a="1"/>
  <c r="AE119" i="47" s="1"/>
  <c r="AD119" i="47" s="1"/>
  <c r="AC119" i="47" s="1"/>
  <c r="AE7" i="59" a="1"/>
  <c r="AE7" i="59" s="1"/>
  <c r="AD7" i="59" s="1"/>
  <c r="AC7" i="59" s="1"/>
  <c r="AE122" i="52" a="1"/>
  <c r="AE122" i="52" s="1"/>
  <c r="AD122" i="52" s="1"/>
  <c r="AC122" i="52" s="1"/>
  <c r="AE3" i="57" a="1"/>
  <c r="AE3" i="57" s="1"/>
  <c r="AD3" i="57" s="1"/>
  <c r="AC3" i="57" s="1"/>
  <c r="AE7" i="49" a="1"/>
  <c r="AE7" i="49" s="1"/>
  <c r="AD7" i="49" s="1"/>
  <c r="AC7" i="49" s="1"/>
  <c r="AE96" i="52" a="1"/>
  <c r="AE96" i="52" s="1"/>
  <c r="AD96" i="52" s="1"/>
  <c r="AC96" i="52" s="1"/>
  <c r="AE101" i="51" a="1"/>
  <c r="AE101" i="51" s="1"/>
  <c r="AD101" i="51" s="1"/>
  <c r="AC101" i="51" s="1"/>
  <c r="AE10" i="36" a="1"/>
  <c r="AE10" i="36" s="1"/>
  <c r="AD10" i="36" s="1"/>
  <c r="AC10" i="36" s="1"/>
  <c r="AE125" i="36" a="1"/>
  <c r="AE125" i="36" s="1"/>
  <c r="AD125" i="36" s="1"/>
  <c r="AC125" i="36" s="1"/>
  <c r="AE45" i="50" a="1"/>
  <c r="AE45" i="50" s="1"/>
  <c r="AD45" i="50" s="1"/>
  <c r="AC45" i="50" s="1"/>
  <c r="AE58" i="32" a="1"/>
  <c r="AE58" i="32" s="1"/>
  <c r="AD58" i="32" s="1"/>
  <c r="AC58" i="32" s="1"/>
  <c r="AE93" i="58" a="1"/>
  <c r="AE93" i="58" s="1"/>
  <c r="AD93" i="58" s="1"/>
  <c r="AC93" i="58" s="1"/>
  <c r="AE127" i="44" a="1"/>
  <c r="AE127" i="44" s="1"/>
  <c r="AD127" i="44" s="1"/>
  <c r="AC127" i="44" s="1"/>
  <c r="AE109" i="36" a="1"/>
  <c r="AE109" i="36" s="1"/>
  <c r="AD109" i="36" s="1"/>
  <c r="AC109" i="36" s="1"/>
  <c r="AE117" i="37" a="1"/>
  <c r="AE117" i="37" s="1"/>
  <c r="AD117" i="37" s="1"/>
  <c r="AC117" i="37" s="1"/>
  <c r="AE55" i="35" a="1"/>
  <c r="AE55" i="35" s="1"/>
  <c r="AD55" i="35" s="1"/>
  <c r="AC55" i="35" s="1"/>
  <c r="AE87" i="53" a="1"/>
  <c r="AE87" i="53" s="1"/>
  <c r="AD87" i="53" s="1"/>
  <c r="AC87" i="53" s="1"/>
  <c r="AE17" i="30" a="1"/>
  <c r="AE17" i="30" s="1"/>
  <c r="AD17" i="30" s="1"/>
  <c r="AC17" i="30" s="1"/>
  <c r="AE127" i="54" a="1"/>
  <c r="AE127" i="54" s="1"/>
  <c r="AD127" i="54" s="1"/>
  <c r="AC127" i="54" s="1"/>
  <c r="AE65" i="42" a="1"/>
  <c r="AE65" i="42" s="1"/>
  <c r="AD65" i="42" s="1"/>
  <c r="AC65" i="42" s="1"/>
  <c r="AE21" i="51" a="1"/>
  <c r="AE21" i="51" s="1"/>
  <c r="AD21" i="51" s="1"/>
  <c r="AC21" i="51" s="1"/>
  <c r="AE101" i="37" a="1"/>
  <c r="AE101" i="37" s="1"/>
  <c r="AD101" i="37" s="1"/>
  <c r="AC101" i="37" s="1"/>
  <c r="AE21" i="45" a="1"/>
  <c r="AE21" i="45" s="1"/>
  <c r="AD21" i="45" s="1"/>
  <c r="AC21" i="45" s="1"/>
  <c r="AE22" i="37" a="1"/>
  <c r="AE22" i="37" s="1"/>
  <c r="AD22" i="37" s="1"/>
  <c r="AC22" i="37" s="1"/>
  <c r="AE65" i="40" a="1"/>
  <c r="AE65" i="40" s="1"/>
  <c r="AD65" i="40" s="1"/>
  <c r="AC65" i="40" s="1"/>
  <c r="AE106" i="54" a="1"/>
  <c r="AE106" i="54" s="1"/>
  <c r="AD106" i="54" s="1"/>
  <c r="AC106" i="54" s="1"/>
  <c r="AE8" i="37" a="1"/>
  <c r="AE8" i="37" s="1"/>
  <c r="AD8" i="37" s="1"/>
  <c r="AC8" i="37" s="1"/>
  <c r="AE93" i="52" a="1"/>
  <c r="AE93" i="52" s="1"/>
  <c r="AD93" i="52" s="1"/>
  <c r="AC93" i="52" s="1"/>
  <c r="AE97" i="34" a="1"/>
  <c r="AE97" i="34" s="1"/>
  <c r="AD97" i="34" s="1"/>
  <c r="AC97" i="34" s="1"/>
  <c r="AE42" i="36" a="1"/>
  <c r="AE42" i="36" s="1"/>
  <c r="AD42" i="36" s="1"/>
  <c r="AC42" i="36" s="1"/>
  <c r="AE31" i="54" a="1"/>
  <c r="AE31" i="54" s="1"/>
  <c r="AD31" i="54" s="1"/>
  <c r="AC31" i="54" s="1"/>
  <c r="AE33" i="48" a="1"/>
  <c r="AE33" i="48" s="1"/>
  <c r="AD33" i="48" s="1"/>
  <c r="AC33" i="48" s="1"/>
  <c r="AE34" i="49" a="1"/>
  <c r="AE34" i="49" s="1"/>
  <c r="AD34" i="49" s="1"/>
  <c r="AC34" i="49" s="1"/>
  <c r="AE53" i="55" a="1"/>
  <c r="AE53" i="55" s="1"/>
  <c r="AD53" i="55" s="1"/>
  <c r="AC53" i="55" s="1"/>
  <c r="AE117" i="57" a="1"/>
  <c r="AE117" i="57" s="1"/>
  <c r="AD117" i="57" s="1"/>
  <c r="AC117" i="57" s="1"/>
  <c r="AE98" i="28" a="1"/>
  <c r="AE98" i="28" s="1"/>
  <c r="AD98" i="28" s="1"/>
  <c r="AC98" i="28" s="1"/>
  <c r="AE57" i="51" a="1"/>
  <c r="AE57" i="51" s="1"/>
  <c r="AD57" i="51" s="1"/>
  <c r="AC57" i="51" s="1"/>
  <c r="AE128" i="50" a="1"/>
  <c r="AE128" i="50" s="1"/>
  <c r="AD128" i="50" s="1"/>
  <c r="AC128" i="50" s="1"/>
  <c r="AE11" i="34" a="1"/>
  <c r="AE11" i="34" s="1"/>
  <c r="AD11" i="34" s="1"/>
  <c r="AC11" i="34" s="1"/>
  <c r="AE46" i="44" a="1"/>
  <c r="AE46" i="44" s="1"/>
  <c r="AD46" i="44" s="1"/>
  <c r="AC46" i="44" s="1"/>
  <c r="AE78" i="50" a="1"/>
  <c r="AE78" i="50" s="1"/>
  <c r="AD78" i="50" s="1"/>
  <c r="AC78" i="50" s="1"/>
  <c r="AE118" i="35" a="1"/>
  <c r="AE118" i="35" s="1"/>
  <c r="AD118" i="35" s="1"/>
  <c r="AC118" i="35" s="1"/>
  <c r="AE18" i="35" a="1"/>
  <c r="AE18" i="35" s="1"/>
  <c r="AD18" i="35" s="1"/>
  <c r="AC18" i="35" s="1"/>
  <c r="AE68" i="28" a="1"/>
  <c r="AE68" i="28" s="1"/>
  <c r="AD68" i="28" s="1"/>
  <c r="AC68" i="28" s="1"/>
  <c r="AE70" i="57" a="1"/>
  <c r="AE70" i="57" s="1"/>
  <c r="AD70" i="57" s="1"/>
  <c r="AC70" i="57" s="1"/>
  <c r="AE123" i="52" a="1"/>
  <c r="AE123" i="52" s="1"/>
  <c r="AD123" i="52" s="1"/>
  <c r="AC123" i="52" s="1"/>
  <c r="AE59" i="44" a="1"/>
  <c r="AE59" i="44" s="1"/>
  <c r="AD59" i="44" s="1"/>
  <c r="AC59" i="44" s="1"/>
  <c r="AE51" i="53" a="1"/>
  <c r="AE51" i="53" s="1"/>
  <c r="AD51" i="53" s="1"/>
  <c r="AC51" i="53" s="1"/>
  <c r="AE43" i="36" a="1"/>
  <c r="AE43" i="36" s="1"/>
  <c r="AD43" i="36" s="1"/>
  <c r="AC43" i="36" s="1"/>
  <c r="AE107" i="44" a="1"/>
  <c r="AE107" i="44" s="1"/>
  <c r="AD107" i="44" s="1"/>
  <c r="AC107" i="44" s="1"/>
  <c r="AE99" i="59" a="1"/>
  <c r="AE99" i="59" s="1"/>
  <c r="AD99" i="59" s="1"/>
  <c r="AC99" i="59" s="1"/>
  <c r="AE27" i="58" a="1"/>
  <c r="AE27" i="58" s="1"/>
  <c r="AD27" i="58" s="1"/>
  <c r="AC27" i="58" s="1"/>
  <c r="AE91" i="58" a="1"/>
  <c r="AE91" i="58" s="1"/>
  <c r="AD91" i="58" s="1"/>
  <c r="AC91" i="58" s="1"/>
  <c r="AE19" i="53" a="1"/>
  <c r="AE19" i="53" s="1"/>
  <c r="AD19" i="53" s="1"/>
  <c r="AC19" i="53" s="1"/>
  <c r="AE56" i="59" a="1"/>
  <c r="AE56" i="59" s="1"/>
  <c r="AD56" i="59" s="1"/>
  <c r="AC56" i="59" s="1"/>
  <c r="AE104" i="28" a="1"/>
  <c r="AE104" i="28" s="1"/>
  <c r="AD104" i="28" s="1"/>
  <c r="AC104" i="28" s="1"/>
  <c r="AE13" i="32" a="1"/>
  <c r="AE13" i="32" s="1"/>
  <c r="AD13" i="32" s="1"/>
  <c r="AC13" i="32" s="1"/>
  <c r="AE25" i="31" a="1"/>
  <c r="AE25" i="31" s="1"/>
  <c r="AD25" i="31" s="1"/>
  <c r="AC25" i="31" s="1"/>
  <c r="AE37" i="35" a="1"/>
  <c r="AE37" i="35" s="1"/>
  <c r="AD37" i="35" s="1"/>
  <c r="AC37" i="35" s="1"/>
  <c r="AE34" i="53" a="1"/>
  <c r="AE34" i="53" s="1"/>
  <c r="AD34" i="53" s="1"/>
  <c r="AC34" i="53" s="1"/>
  <c r="AE10" i="48" a="1"/>
  <c r="AE10" i="48" s="1"/>
  <c r="AD10" i="48" s="1"/>
  <c r="AC10" i="48" s="1"/>
  <c r="AE57" i="53" a="1"/>
  <c r="AE57" i="53" s="1"/>
  <c r="AD57" i="53" s="1"/>
  <c r="AC57" i="53" s="1"/>
  <c r="AE75" i="12" a="1"/>
  <c r="AE75" i="12" s="1"/>
  <c r="AD75" i="12" s="1"/>
  <c r="AC75" i="12" s="1"/>
  <c r="AE57" i="35" a="1"/>
  <c r="AE57" i="35" s="1"/>
  <c r="AD57" i="35" s="1"/>
  <c r="AC57" i="35" s="1"/>
  <c r="AE16" i="30" a="1"/>
  <c r="AE16" i="30" s="1"/>
  <c r="AD16" i="30" s="1"/>
  <c r="AC16" i="30" s="1"/>
  <c r="AE102" i="35" a="1"/>
  <c r="AE102" i="35" s="1"/>
  <c r="AD102" i="35" s="1"/>
  <c r="AC102" i="35" s="1"/>
  <c r="AE53" i="28" a="1"/>
  <c r="AE53" i="28" s="1"/>
  <c r="AD53" i="28" s="1"/>
  <c r="AC53" i="28" s="1"/>
  <c r="AE112" i="32" a="1"/>
  <c r="AE112" i="32" s="1"/>
  <c r="AD112" i="32" s="1"/>
  <c r="AC112" i="32" s="1"/>
  <c r="AE30" i="34" a="1"/>
  <c r="AE30" i="34" s="1"/>
  <c r="AD30" i="34" s="1"/>
  <c r="AC30" i="34" s="1"/>
  <c r="AE63" i="50" a="1"/>
  <c r="AE63" i="50" s="1"/>
  <c r="AD63" i="50" s="1"/>
  <c r="AC63" i="50" s="1"/>
  <c r="AE11" i="46" a="1"/>
  <c r="AE11" i="46" s="1"/>
  <c r="AD11" i="46" s="1"/>
  <c r="AE57" i="47" a="1"/>
  <c r="AE57" i="47" s="1"/>
  <c r="AD57" i="47" s="1"/>
  <c r="AC57" i="47" s="1"/>
  <c r="AE33" i="34" a="1"/>
  <c r="AE33" i="34" s="1"/>
  <c r="AD33" i="34" s="1"/>
  <c r="AC33" i="34" s="1"/>
  <c r="AE6" i="53" a="1"/>
  <c r="AE6" i="53" s="1"/>
  <c r="AD6" i="53" s="1"/>
  <c r="AC6" i="53" s="1"/>
  <c r="AE123" i="34" a="1"/>
  <c r="AE123" i="34" s="1"/>
  <c r="AD123" i="34" s="1"/>
  <c r="AC123" i="34" s="1"/>
  <c r="AE115" i="37" a="1"/>
  <c r="AE115" i="37" s="1"/>
  <c r="AD115" i="37" s="1"/>
  <c r="AC115" i="37" s="1"/>
  <c r="AE107" i="36" a="1"/>
  <c r="AE107" i="36" s="1"/>
  <c r="AD107" i="36" s="1"/>
  <c r="AC107" i="36" s="1"/>
  <c r="AE99" i="31" a="1"/>
  <c r="AE99" i="31" s="1"/>
  <c r="AD99" i="31" s="1"/>
  <c r="AC99" i="31" s="1"/>
  <c r="AE35" i="55" a="1"/>
  <c r="AE35" i="55" s="1"/>
  <c r="AD35" i="55" s="1"/>
  <c r="AC35" i="55" s="1"/>
  <c r="AE83" i="47" a="1"/>
  <c r="AE83" i="47" s="1"/>
  <c r="AD83" i="47" s="1"/>
  <c r="AC83" i="47" s="1"/>
  <c r="AE126" i="34" a="1"/>
  <c r="AE126" i="34" s="1"/>
  <c r="AD126" i="34" s="1"/>
  <c r="AC126" i="34" s="1"/>
  <c r="AE74" i="50" a="1"/>
  <c r="AE74" i="50" s="1"/>
  <c r="AD74" i="50" s="1"/>
  <c r="AC74" i="50" s="1"/>
  <c r="AE18" i="41" a="1"/>
  <c r="AE18" i="41" s="1"/>
  <c r="AD18" i="41" s="1"/>
  <c r="AC18" i="41" s="1"/>
  <c r="AE117" i="55" a="1"/>
  <c r="AE117" i="55" s="1"/>
  <c r="AD117" i="55" s="1"/>
  <c r="AC117" i="55" s="1"/>
  <c r="AE98" i="51" a="1"/>
  <c r="AE98" i="51" s="1"/>
  <c r="AD98" i="51" s="1"/>
  <c r="AC98" i="51" s="1"/>
  <c r="AE9" i="53" a="1"/>
  <c r="AE9" i="53" s="1"/>
  <c r="AD9" i="53" s="1"/>
  <c r="AC9" i="53" s="1"/>
  <c r="AE58" i="56" a="1"/>
  <c r="AE58" i="56" s="1"/>
  <c r="AD58" i="56" s="1"/>
  <c r="AC58" i="56" s="1"/>
  <c r="AE71" i="57" a="1"/>
  <c r="AE71" i="57" s="1"/>
  <c r="AD71" i="57" s="1"/>
  <c r="AC71" i="57" s="1"/>
  <c r="AE65" i="56" a="1"/>
  <c r="AE65" i="56" s="1"/>
  <c r="AD65" i="56" s="1"/>
  <c r="AC65" i="56" s="1"/>
  <c r="AE34" i="59" a="1"/>
  <c r="AE34" i="59" s="1"/>
  <c r="AD34" i="59" s="1"/>
  <c r="AC34" i="59" s="1"/>
  <c r="AE85" i="53" a="1"/>
  <c r="AE85" i="53" s="1"/>
  <c r="AD85" i="53" s="1"/>
  <c r="AC85" i="53" s="1"/>
  <c r="AE120" i="37" a="1"/>
  <c r="AE120" i="37" s="1"/>
  <c r="AD120" i="37" s="1"/>
  <c r="AC120" i="37" s="1"/>
  <c r="AE87" i="57" a="1"/>
  <c r="AE87" i="57" s="1"/>
  <c r="AD87" i="57" s="1"/>
  <c r="AC87" i="57" s="1"/>
  <c r="AE29" i="58" a="1"/>
  <c r="AE29" i="58" s="1"/>
  <c r="AD29" i="58" s="1"/>
  <c r="AC29" i="58" s="1"/>
  <c r="AE118" i="33" a="1"/>
  <c r="AE118" i="33" s="1"/>
  <c r="AD118" i="33" s="1"/>
  <c r="AC118" i="33" s="1"/>
  <c r="AE78" i="12" a="1"/>
  <c r="AE78" i="12" s="1"/>
  <c r="AD78" i="12" s="1"/>
  <c r="AC78" i="12" s="1"/>
  <c r="AE16" i="54" a="1"/>
  <c r="AE16" i="54" s="1"/>
  <c r="AD16" i="54" s="1"/>
  <c r="AC16" i="54" s="1"/>
  <c r="AE63" i="48" a="1"/>
  <c r="AE63" i="48" s="1"/>
  <c r="AD63" i="48" s="1"/>
  <c r="AC63" i="48" s="1"/>
  <c r="AE46" i="56" a="1"/>
  <c r="AE46" i="56" s="1"/>
  <c r="AD46" i="56" s="1"/>
  <c r="AC46" i="56" s="1"/>
  <c r="AE48" i="56" a="1"/>
  <c r="AE48" i="56" s="1"/>
  <c r="AD48" i="56" s="1"/>
  <c r="AC48" i="56" s="1"/>
  <c r="AE22" i="51" a="1"/>
  <c r="AE22" i="51" s="1"/>
  <c r="AD22" i="51" s="1"/>
  <c r="AC22" i="51" s="1"/>
  <c r="AE47" i="34" a="1"/>
  <c r="AE47" i="34" s="1"/>
  <c r="AD47" i="34" s="1"/>
  <c r="AC47" i="34" s="1"/>
  <c r="AE113" i="34" a="1"/>
  <c r="AE113" i="34" s="1"/>
  <c r="AD113" i="34" s="1"/>
  <c r="AC113" i="34" s="1"/>
  <c r="AE125" i="34" a="1"/>
  <c r="AE125" i="34" s="1"/>
  <c r="AD125" i="34" s="1"/>
  <c r="AC125" i="34" s="1"/>
  <c r="AE110" i="36" a="1"/>
  <c r="AE110" i="36" s="1"/>
  <c r="AD110" i="36" s="1"/>
  <c r="AC110" i="36" s="1"/>
  <c r="AE123" i="58" a="1"/>
  <c r="AE123" i="58" s="1"/>
  <c r="AD123" i="58" s="1"/>
  <c r="AC123" i="58" s="1"/>
  <c r="AE43" i="54" a="1"/>
  <c r="AE43" i="54" s="1"/>
  <c r="AD43" i="54" s="1"/>
  <c r="AC43" i="54" s="1"/>
  <c r="AE99" i="47" a="1"/>
  <c r="AE99" i="47" s="1"/>
  <c r="AD99" i="47" s="1"/>
  <c r="AC99" i="47" s="1"/>
  <c r="AE99" i="53" a="1"/>
  <c r="AE99" i="53" s="1"/>
  <c r="AD99" i="53" s="1"/>
  <c r="AC99" i="53" s="1"/>
  <c r="AE91" i="32" a="1"/>
  <c r="AE91" i="32" s="1"/>
  <c r="AD91" i="32" s="1"/>
  <c r="AC91" i="32" s="1"/>
  <c r="AE83" i="59" a="1"/>
  <c r="AE83" i="59" s="1"/>
  <c r="AD83" i="59" s="1"/>
  <c r="AC83" i="59" s="1"/>
  <c r="AE117" i="31" a="1"/>
  <c r="AE117" i="31" s="1"/>
  <c r="AD117" i="31" s="1"/>
  <c r="AC117" i="31" s="1"/>
  <c r="AE9" i="28" a="1"/>
  <c r="AE9" i="28" s="1"/>
  <c r="AD9" i="28" s="1"/>
  <c r="AC9" i="28" s="1"/>
  <c r="AE5" i="45" a="1"/>
  <c r="AE5" i="45" s="1"/>
  <c r="AD5" i="45" s="1"/>
  <c r="AC5" i="45" s="1"/>
  <c r="AE128" i="58" a="1"/>
  <c r="AE128" i="58" s="1"/>
  <c r="AD128" i="58" s="1"/>
  <c r="AC128" i="58" s="1"/>
  <c r="AE122" i="38" a="1"/>
  <c r="AE122" i="38" s="1"/>
  <c r="AD122" i="38" s="1"/>
  <c r="AC122" i="38" s="1"/>
  <c r="AE39" i="59" a="1"/>
  <c r="AE39" i="59" s="1"/>
  <c r="AD39" i="59" s="1"/>
  <c r="AC39" i="59" s="1"/>
  <c r="AE74" i="52" a="1"/>
  <c r="AE74" i="52" s="1"/>
  <c r="AD74" i="52" s="1"/>
  <c r="AC74" i="52" s="1"/>
  <c r="AE64" i="44" a="1"/>
  <c r="AE64" i="44" s="1"/>
  <c r="AD64" i="44" s="1"/>
  <c r="AC64" i="44" s="1"/>
  <c r="AE120" i="33" a="1"/>
  <c r="AE120" i="33" s="1"/>
  <c r="AD120" i="33" s="1"/>
  <c r="AC120" i="33" s="1"/>
  <c r="AE8" i="28" a="1"/>
  <c r="AE8" i="28" s="1"/>
  <c r="AD8" i="28" s="1"/>
  <c r="AC8" i="28" s="1"/>
  <c r="AE22" i="45" a="1"/>
  <c r="AE22" i="45" s="1"/>
  <c r="AD22" i="45" s="1"/>
  <c r="AC22" i="45" s="1"/>
  <c r="AE22" i="55" a="1"/>
  <c r="AE22" i="55" s="1"/>
  <c r="AD22" i="55" s="1"/>
  <c r="AC22" i="55" s="1"/>
  <c r="AE3" i="43" a="1"/>
  <c r="AE3" i="43" s="1"/>
  <c r="AD3" i="43" s="1"/>
  <c r="AC3" i="43" s="1"/>
  <c r="AE16" i="36" a="1"/>
  <c r="AE16" i="36" s="1"/>
  <c r="AD16" i="36" s="1"/>
  <c r="AC16" i="36" s="1"/>
  <c r="AE3" i="53" a="1"/>
  <c r="AE3" i="53" s="1"/>
  <c r="AD3" i="53" s="1"/>
  <c r="AC3" i="53" s="1"/>
  <c r="AE90" i="46" a="1"/>
  <c r="AE90" i="46" s="1"/>
  <c r="AD90" i="46" s="1"/>
  <c r="AE110" i="58" a="1"/>
  <c r="AE110" i="58" s="1"/>
  <c r="AD110" i="58" s="1"/>
  <c r="AC110" i="58" s="1"/>
  <c r="AE66" i="35" a="1"/>
  <c r="AE66" i="35" s="1"/>
  <c r="AD66" i="35" s="1"/>
  <c r="AC66" i="35" s="1"/>
  <c r="AE17" i="40" a="1"/>
  <c r="AE17" i="40" s="1"/>
  <c r="AD17" i="40" s="1"/>
  <c r="AC17" i="40" s="1"/>
  <c r="AE30" i="58" a="1"/>
  <c r="AE30" i="58" s="1"/>
  <c r="AD30" i="58" s="1"/>
  <c r="AC30" i="58" s="1"/>
  <c r="AE8" i="57" a="1"/>
  <c r="AE8" i="57" s="1"/>
  <c r="AD8" i="57" s="1"/>
  <c r="AC8" i="57" s="1"/>
  <c r="AE7" i="33" a="1"/>
  <c r="AE7" i="33" s="1"/>
  <c r="AD7" i="33" s="1"/>
  <c r="AC7" i="33" s="1"/>
  <c r="AE38" i="37" a="1"/>
  <c r="AE38" i="37" s="1"/>
  <c r="AD38" i="37" s="1"/>
  <c r="AC38" i="37" s="1"/>
  <c r="AE59" i="36" a="1"/>
  <c r="AE59" i="36" s="1"/>
  <c r="AD59" i="36" s="1"/>
  <c r="AC59" i="36" s="1"/>
  <c r="AE59" i="56" a="1"/>
  <c r="AE59" i="56" s="1"/>
  <c r="AD59" i="56" s="1"/>
  <c r="AC59" i="56" s="1"/>
  <c r="AE51" i="57" a="1"/>
  <c r="AE51" i="57" s="1"/>
  <c r="AD51" i="57" s="1"/>
  <c r="AC51" i="57" s="1"/>
  <c r="AE43" i="44" a="1"/>
  <c r="AE43" i="44" s="1"/>
  <c r="AD43" i="44" s="1"/>
  <c r="AC43" i="44" s="1"/>
  <c r="AE35" i="33" a="1"/>
  <c r="AE35" i="33" s="1"/>
  <c r="AD35" i="33" s="1"/>
  <c r="AC35" i="33" s="1"/>
  <c r="AE27" i="52" a="1"/>
  <c r="AE27" i="52" s="1"/>
  <c r="AD27" i="52" s="1"/>
  <c r="AC27" i="52" s="1"/>
  <c r="AE91" i="30" a="1"/>
  <c r="AE91" i="30" s="1"/>
  <c r="AD91" i="30" s="1"/>
  <c r="AC91" i="30" s="1"/>
  <c r="AE19" i="35" a="1"/>
  <c r="AE19" i="35" s="1"/>
  <c r="AD19" i="35" s="1"/>
  <c r="AC19" i="35" s="1"/>
  <c r="AE96" i="36" a="1"/>
  <c r="AE96" i="36" s="1"/>
  <c r="AD96" i="36" s="1"/>
  <c r="AC96" i="36" s="1"/>
  <c r="AE93" i="56" a="1"/>
  <c r="AE93" i="56" s="1"/>
  <c r="AD93" i="56" s="1"/>
  <c r="AC93" i="56" s="1"/>
  <c r="AE105" i="33" a="1"/>
  <c r="AE105" i="33" s="1"/>
  <c r="AD105" i="33" s="1"/>
  <c r="AC105" i="33" s="1"/>
  <c r="AE120" i="43" a="1"/>
  <c r="AE120" i="43" s="1"/>
  <c r="AD120" i="43" s="1"/>
  <c r="AC120" i="43" s="1"/>
  <c r="AE50" i="41" a="1"/>
  <c r="AE50" i="41" s="1"/>
  <c r="AD50" i="41" s="1"/>
  <c r="AC50" i="41" s="1"/>
  <c r="AE13" i="44" a="1"/>
  <c r="AE13" i="44" s="1"/>
  <c r="AD13" i="44" s="1"/>
  <c r="AC13" i="44" s="1"/>
  <c r="AE74" i="58" a="1"/>
  <c r="AE74" i="58" s="1"/>
  <c r="AD74" i="58" s="1"/>
  <c r="AC74" i="58" s="1"/>
  <c r="AE90" i="56" a="1"/>
  <c r="AE90" i="56" s="1"/>
  <c r="AD90" i="56" s="1"/>
  <c r="AC90" i="56" s="1"/>
  <c r="AE72" i="57" a="1"/>
  <c r="AE72" i="57" s="1"/>
  <c r="AD72" i="57" s="1"/>
  <c r="AC72" i="57" s="1"/>
  <c r="AE50" i="47" a="1"/>
  <c r="AE50" i="47" s="1"/>
  <c r="AD50" i="47" s="1"/>
  <c r="AC50" i="47" s="1"/>
  <c r="AE96" i="32" a="1"/>
  <c r="AE96" i="32" s="1"/>
  <c r="AD96" i="32" s="1"/>
  <c r="AC96" i="32" s="1"/>
  <c r="AE30" i="48" a="1"/>
  <c r="AE30" i="48" s="1"/>
  <c r="AD30" i="48" s="1"/>
  <c r="AC30" i="48" s="1"/>
  <c r="AE11" i="50" a="1"/>
  <c r="AE11" i="50" s="1"/>
  <c r="AD11" i="50" s="1"/>
  <c r="AC11" i="50" s="1"/>
  <c r="AE105" i="49" a="1"/>
  <c r="AE105" i="49" s="1"/>
  <c r="AD105" i="49" s="1"/>
  <c r="AC105" i="49" s="1"/>
  <c r="AE65" i="32" a="1"/>
  <c r="AE65" i="32" s="1"/>
  <c r="AD65" i="32" s="1"/>
  <c r="AC65" i="32" s="1"/>
  <c r="AE97" i="36" a="1"/>
  <c r="AE97" i="36" s="1"/>
  <c r="AD97" i="36" s="1"/>
  <c r="AC97" i="36" s="1"/>
  <c r="AE113" i="44" a="1"/>
  <c r="AE113" i="44" s="1"/>
  <c r="AD113" i="44" s="1"/>
  <c r="AC113" i="44" s="1"/>
  <c r="AE6" i="28" a="1"/>
  <c r="AE6" i="28" s="1"/>
  <c r="AD6" i="28" s="1"/>
  <c r="AC6" i="28" s="1"/>
  <c r="AE123" i="54" a="1"/>
  <c r="AE123" i="54" s="1"/>
  <c r="AD123" i="54" s="1"/>
  <c r="AC123" i="54" s="1"/>
  <c r="AE115" i="45" a="1"/>
  <c r="AE115" i="45" s="1"/>
  <c r="AD115" i="45" s="1"/>
  <c r="AC115" i="45" s="1"/>
  <c r="AE27" i="34" a="1"/>
  <c r="AE27" i="34" s="1"/>
  <c r="AD27" i="34" s="1"/>
  <c r="AC27" i="34" s="1"/>
  <c r="AE27" i="38" a="1"/>
  <c r="AE27" i="38" s="1"/>
  <c r="AD27" i="38" s="1"/>
  <c r="AC27" i="38" s="1"/>
  <c r="AE83" i="28" a="1"/>
  <c r="AE83" i="28" s="1"/>
  <c r="AD83" i="28" s="1"/>
  <c r="AC83" i="28" s="1"/>
  <c r="AE19" i="45" a="1"/>
  <c r="AE19" i="45" s="1"/>
  <c r="AD19" i="45" s="1"/>
  <c r="AC19" i="45" s="1"/>
  <c r="AE101" i="31" a="1"/>
  <c r="AE101" i="31" s="1"/>
  <c r="AD101" i="31" s="1"/>
  <c r="AC101" i="31" s="1"/>
  <c r="AE103" i="28" a="1"/>
  <c r="AE103" i="28" s="1"/>
  <c r="AD103" i="28" s="1"/>
  <c r="AC103" i="28" s="1"/>
  <c r="AE66" i="41" a="1"/>
  <c r="AE66" i="41" s="1"/>
  <c r="AD66" i="41" s="1"/>
  <c r="AC66" i="41" s="1"/>
  <c r="AE129" i="36" a="1"/>
  <c r="AE129" i="36" s="1"/>
  <c r="AD129" i="36" s="1"/>
  <c r="AC129" i="36" s="1"/>
  <c r="AE24" i="55" a="1"/>
  <c r="AE24" i="55" s="1"/>
  <c r="AD24" i="55" s="1"/>
  <c r="AC24" i="55" s="1"/>
  <c r="AE23" i="37" a="1"/>
  <c r="AE23" i="37" s="1"/>
  <c r="AD23" i="37" s="1"/>
  <c r="AC23" i="37" s="1"/>
  <c r="AE18" i="57" a="1"/>
  <c r="AE18" i="57" s="1"/>
  <c r="AD18" i="57" s="1"/>
  <c r="AC18" i="57" s="1"/>
  <c r="AE95" i="34" a="1"/>
  <c r="AE95" i="34" s="1"/>
  <c r="AD95" i="34" s="1"/>
  <c r="AC95" i="34" s="1"/>
  <c r="AE68" i="33" a="1"/>
  <c r="AE68" i="33" s="1"/>
  <c r="AD68" i="33" s="1"/>
  <c r="AC68" i="33" s="1"/>
  <c r="AE42" i="38" a="1"/>
  <c r="AE42" i="38" s="1"/>
  <c r="AD42" i="38" s="1"/>
  <c r="AC42" i="38" s="1"/>
  <c r="AE106" i="30" a="1"/>
  <c r="AE106" i="30" s="1"/>
  <c r="AD106" i="30" s="1"/>
  <c r="AC106" i="30" s="1"/>
  <c r="AE120" i="49" a="1"/>
  <c r="AE120" i="49" s="1"/>
  <c r="AD120" i="49" s="1"/>
  <c r="AC120" i="49" s="1"/>
  <c r="AE64" i="46" a="1"/>
  <c r="AE64" i="46" s="1"/>
  <c r="AD64" i="46" s="1"/>
  <c r="AE46" i="50" a="1"/>
  <c r="AE46" i="50" s="1"/>
  <c r="AD46" i="50" s="1"/>
  <c r="AC46" i="50" s="1"/>
  <c r="AE14" i="58" a="1"/>
  <c r="AE14" i="58" s="1"/>
  <c r="AD14" i="58" s="1"/>
  <c r="AC14" i="58" s="1"/>
  <c r="AE119" i="35" a="1"/>
  <c r="AE119" i="35" s="1"/>
  <c r="AD119" i="35" s="1"/>
  <c r="AC119" i="35" s="1"/>
  <c r="AE104" i="37" a="1"/>
  <c r="AE104" i="37" s="1"/>
  <c r="AD104" i="37" s="1"/>
  <c r="AC104" i="37" s="1"/>
  <c r="AE42" i="30" a="1"/>
  <c r="AE42" i="30" s="1"/>
  <c r="AD42" i="30" s="1"/>
  <c r="AC42" i="30" s="1"/>
  <c r="AE5" i="35" a="1"/>
  <c r="AE5" i="35" s="1"/>
  <c r="AD5" i="35" s="1"/>
  <c r="AC5" i="35" s="1"/>
  <c r="AE15" i="46" a="1"/>
  <c r="AE15" i="46" s="1"/>
  <c r="AD15" i="46" s="1"/>
  <c r="AE104" i="53" a="1"/>
  <c r="AE104" i="53" s="1"/>
  <c r="AD104" i="53" s="1"/>
  <c r="AC104" i="53" s="1"/>
  <c r="AE14" i="56" a="1"/>
  <c r="AE14" i="56" s="1"/>
  <c r="AD14" i="56" s="1"/>
  <c r="AC14" i="56" s="1"/>
  <c r="AE70" i="35" a="1"/>
  <c r="AE70" i="35" s="1"/>
  <c r="AD70" i="35" s="1"/>
  <c r="AC70" i="35" s="1"/>
  <c r="AE70" i="47" a="1"/>
  <c r="AE70" i="47" s="1"/>
  <c r="AD70" i="47" s="1"/>
  <c r="AC70" i="47" s="1"/>
  <c r="AE115" i="53" a="1"/>
  <c r="AE115" i="53" s="1"/>
  <c r="AD115" i="53" s="1"/>
  <c r="AC115" i="53" s="1"/>
  <c r="AE115" i="55" a="1"/>
  <c r="AE115" i="55" s="1"/>
  <c r="AD115" i="55" s="1"/>
  <c r="AC115" i="55" s="1"/>
  <c r="AE43" i="32" a="1"/>
  <c r="AE43" i="32" s="1"/>
  <c r="AD43" i="32" s="1"/>
  <c r="AC43" i="32" s="1"/>
  <c r="AE43" i="48" a="1"/>
  <c r="AE43" i="48" s="1"/>
  <c r="AD43" i="48" s="1"/>
  <c r="AC43" i="48" s="1"/>
  <c r="AE99" i="55" a="1"/>
  <c r="AE99" i="55" s="1"/>
  <c r="AD99" i="55" s="1"/>
  <c r="AC99" i="55" s="1"/>
  <c r="AE91" i="52" a="1"/>
  <c r="AE91" i="52" s="1"/>
  <c r="AD91" i="52" s="1"/>
  <c r="AC91" i="52" s="1"/>
  <c r="AE27" i="54" a="1"/>
  <c r="AE27" i="54" s="1"/>
  <c r="AD27" i="54" s="1"/>
  <c r="AC27" i="54" s="1"/>
  <c r="AE19" i="51" a="1"/>
  <c r="AE19" i="51" s="1"/>
  <c r="AD19" i="51" s="1"/>
  <c r="AC19" i="51" s="1"/>
  <c r="AE19" i="31" a="1"/>
  <c r="AE19" i="31" s="1"/>
  <c r="AD19" i="31" s="1"/>
  <c r="AC19" i="31" s="1"/>
  <c r="AE45" i="12" a="1"/>
  <c r="AE45" i="12" s="1"/>
  <c r="AD45" i="12" s="1"/>
  <c r="AC45" i="12" s="1"/>
  <c r="AE95" i="48" a="1"/>
  <c r="AE95" i="48" s="1"/>
  <c r="AD95" i="48" s="1"/>
  <c r="AC95" i="48" s="1"/>
  <c r="AE24" i="53" a="1"/>
  <c r="AE24" i="53" s="1"/>
  <c r="AD24" i="53" s="1"/>
  <c r="AC24" i="53" s="1"/>
  <c r="AE29" i="54" a="1"/>
  <c r="AE29" i="54" s="1"/>
  <c r="AD29" i="54" s="1"/>
  <c r="AC29" i="54" s="1"/>
  <c r="AE103" i="57" a="1"/>
  <c r="AE103" i="57" s="1"/>
  <c r="AD103" i="57" s="1"/>
  <c r="AC103" i="57" s="1"/>
  <c r="AE23" i="49" a="1"/>
  <c r="AE23" i="49" s="1"/>
  <c r="AD23" i="49" s="1"/>
  <c r="AC23" i="49" s="1"/>
  <c r="AE10" i="58" a="1"/>
  <c r="AE10" i="58" s="1"/>
  <c r="AD10" i="58" s="1"/>
  <c r="AC10" i="58" s="1"/>
  <c r="AE121" i="35" a="1"/>
  <c r="AE121" i="35" s="1"/>
  <c r="AD121" i="35" s="1"/>
  <c r="AC121" i="35" s="1"/>
  <c r="AE67" i="45" a="1"/>
  <c r="AE67" i="45" s="1"/>
  <c r="AD67" i="45" s="1"/>
  <c r="AC67" i="45" s="1"/>
  <c r="AE30" i="56" a="1"/>
  <c r="AE30" i="56" s="1"/>
  <c r="AD30" i="56" s="1"/>
  <c r="AC30" i="56" s="1"/>
  <c r="AE39" i="53" a="1"/>
  <c r="AE39" i="53" s="1"/>
  <c r="AD39" i="53" s="1"/>
  <c r="AC39" i="53" s="1"/>
  <c r="AE54" i="31" a="1"/>
  <c r="AE54" i="31" s="1"/>
  <c r="AD54" i="31" s="1"/>
  <c r="AC54" i="31" s="1"/>
  <c r="AE103" i="53" a="1"/>
  <c r="AE103" i="53" s="1"/>
  <c r="AD103" i="53" s="1"/>
  <c r="AC103" i="53" s="1"/>
  <c r="AE96" i="58" a="1"/>
  <c r="AE96" i="58" s="1"/>
  <c r="AD96" i="58" s="1"/>
  <c r="AC96" i="58" s="1"/>
  <c r="AE18" i="37" a="1"/>
  <c r="AE18" i="37" s="1"/>
  <c r="AD18" i="37" s="1"/>
  <c r="AC18" i="37" s="1"/>
  <c r="AE11" i="54" a="1"/>
  <c r="AE11" i="54" s="1"/>
  <c r="AD11" i="54" s="1"/>
  <c r="AC11" i="54" s="1"/>
  <c r="AE38" i="33" a="1"/>
  <c r="AE38" i="33" s="1"/>
  <c r="AD38" i="33" s="1"/>
  <c r="AC38" i="33" s="1"/>
  <c r="AE122" i="12" a="1"/>
  <c r="AE122" i="12" s="1"/>
  <c r="AD122" i="12" s="1"/>
  <c r="AE26" i="58" a="1"/>
  <c r="AE26" i="58" s="1"/>
  <c r="AD26" i="58" s="1"/>
  <c r="AC26" i="58" s="1"/>
  <c r="AE90" i="34" a="1"/>
  <c r="AE90" i="34" s="1"/>
  <c r="AD90" i="34" s="1"/>
  <c r="AC90" i="34" s="1"/>
  <c r="AE78" i="56" a="1"/>
  <c r="AE78" i="56" s="1"/>
  <c r="AD78" i="56" s="1"/>
  <c r="AC78" i="56" s="1"/>
  <c r="AE6" i="49" a="1"/>
  <c r="AE6" i="49" s="1"/>
  <c r="AD6" i="49" s="1"/>
  <c r="AC6" i="49" s="1"/>
  <c r="AE70" i="28" a="1"/>
  <c r="AE70" i="28" s="1"/>
  <c r="AD70" i="28" s="1"/>
  <c r="AC70" i="28" s="1"/>
  <c r="AE115" i="51" a="1"/>
  <c r="AE115" i="51" s="1"/>
  <c r="AD115" i="51" s="1"/>
  <c r="AC115" i="51" s="1"/>
  <c r="AE51" i="55" a="1"/>
  <c r="AE51" i="55" s="1"/>
  <c r="AD51" i="55" s="1"/>
  <c r="AC51" i="55" s="1"/>
  <c r="AE107" i="54" a="1"/>
  <c r="AE107" i="54" s="1"/>
  <c r="AD107" i="54" s="1"/>
  <c r="AC107" i="54" s="1"/>
  <c r="AE43" i="56" a="1"/>
  <c r="AE43" i="56" s="1"/>
  <c r="AD43" i="56" s="1"/>
  <c r="AC43" i="56" s="1"/>
  <c r="AE99" i="28" a="1"/>
  <c r="AE99" i="28" s="1"/>
  <c r="AD99" i="28" s="1"/>
  <c r="AC99" i="28" s="1"/>
  <c r="AE91" i="56" a="1"/>
  <c r="AE91" i="56" s="1"/>
  <c r="AD91" i="56" s="1"/>
  <c r="AC91" i="56" s="1"/>
  <c r="AE124" i="44" a="1"/>
  <c r="AE124" i="44" s="1"/>
  <c r="AD124" i="44" s="1"/>
  <c r="AC124" i="44" s="1"/>
  <c r="AE124" i="52" a="1"/>
  <c r="AE124" i="52" s="1"/>
  <c r="AD124" i="52" s="1"/>
  <c r="AC124" i="52" s="1"/>
  <c r="AE60" i="54" a="1"/>
  <c r="AE60" i="54" s="1"/>
  <c r="AD60" i="54" s="1"/>
  <c r="AC60" i="54" s="1"/>
  <c r="AE124" i="54" a="1"/>
  <c r="AE124" i="54" s="1"/>
  <c r="AD124" i="54" s="1"/>
  <c r="AC124" i="54" s="1"/>
  <c r="AE60" i="50" a="1"/>
  <c r="AE60" i="50" s="1"/>
  <c r="AD60" i="50" s="1"/>
  <c r="AC60" i="50" s="1"/>
  <c r="AE60" i="44" a="1"/>
  <c r="AE60" i="44" s="1"/>
  <c r="AD60" i="44" s="1"/>
  <c r="AC60" i="44" s="1"/>
  <c r="AE124" i="34" a="1"/>
  <c r="AE124" i="34" s="1"/>
  <c r="AD124" i="34" s="1"/>
  <c r="AC124" i="34" s="1"/>
  <c r="AE60" i="52" a="1"/>
  <c r="AE60" i="52" s="1"/>
  <c r="AD60" i="52" s="1"/>
  <c r="AC60" i="52" s="1"/>
  <c r="AE124" i="56" a="1"/>
  <c r="AE124" i="56" s="1"/>
  <c r="AD124" i="56" s="1"/>
  <c r="AC124" i="56" s="1"/>
  <c r="AE60" i="56" a="1"/>
  <c r="AE60" i="56" s="1"/>
  <c r="AD60" i="56" s="1"/>
  <c r="AC60" i="56" s="1"/>
  <c r="AE124" i="32" a="1"/>
  <c r="AE124" i="32" s="1"/>
  <c r="AD124" i="32" s="1"/>
  <c r="AC124" i="32" s="1"/>
  <c r="AE60" i="48" a="1"/>
  <c r="AE60" i="48" s="1"/>
  <c r="AD60" i="48" s="1"/>
  <c r="AC60" i="48" s="1"/>
  <c r="AE60" i="58" a="1"/>
  <c r="AE60" i="58" s="1"/>
  <c r="AD60" i="58" s="1"/>
  <c r="AC60" i="58" s="1"/>
  <c r="AE52" i="53" a="1"/>
  <c r="AE52" i="53" s="1"/>
  <c r="AD52" i="53" s="1"/>
  <c r="AC52" i="53" s="1"/>
  <c r="AE52" i="47" a="1"/>
  <c r="AE52" i="47" s="1"/>
  <c r="AD52" i="47" s="1"/>
  <c r="AC52" i="47" s="1"/>
  <c r="AE116" i="53" a="1"/>
  <c r="AE116" i="53" s="1"/>
  <c r="AD116" i="53" s="1"/>
  <c r="AC116" i="53" s="1"/>
  <c r="AE52" i="28" a="1"/>
  <c r="AE52" i="28" s="1"/>
  <c r="AD52" i="28" s="1"/>
  <c r="AC52" i="28" s="1"/>
  <c r="AE52" i="57" a="1"/>
  <c r="AE52" i="57" s="1"/>
  <c r="AD52" i="57" s="1"/>
  <c r="AC52" i="57" s="1"/>
  <c r="AE52" i="31" a="1"/>
  <c r="AE52" i="31" s="1"/>
  <c r="AD52" i="31" s="1"/>
  <c r="AC52" i="31" s="1"/>
  <c r="AE116" i="35" a="1"/>
  <c r="AE116" i="35" s="1"/>
  <c r="AD116" i="35" s="1"/>
  <c r="AC116" i="35" s="1"/>
  <c r="AE116" i="49" a="1"/>
  <c r="AE116" i="49" s="1"/>
  <c r="AD116" i="49" s="1"/>
  <c r="AC116" i="49" s="1"/>
  <c r="AE52" i="59" a="1"/>
  <c r="AE52" i="59" s="1"/>
  <c r="AD52" i="59" s="1"/>
  <c r="AC52" i="59" s="1"/>
  <c r="AE116" i="51" a="1"/>
  <c r="AE116" i="51" s="1"/>
  <c r="AD116" i="51" s="1"/>
  <c r="AC116" i="51" s="1"/>
  <c r="AE116" i="37" a="1"/>
  <c r="AE116" i="37" s="1"/>
  <c r="AD116" i="37" s="1"/>
  <c r="AC116" i="37" s="1"/>
  <c r="AE116" i="55" a="1"/>
  <c r="AE116" i="55" s="1"/>
  <c r="AD116" i="55" s="1"/>
  <c r="AC116" i="55" s="1"/>
  <c r="AE52" i="33" a="1"/>
  <c r="AE52" i="33" s="1"/>
  <c r="AD52" i="33" s="1"/>
  <c r="AC52" i="33" s="1"/>
  <c r="AE116" i="59" a="1"/>
  <c r="AE116" i="59" s="1"/>
  <c r="AD116" i="59" s="1"/>
  <c r="AC116" i="59" s="1"/>
  <c r="AE52" i="35" a="1"/>
  <c r="AE52" i="35" s="1"/>
  <c r="AD52" i="35" s="1"/>
  <c r="AC52" i="35" s="1"/>
  <c r="AE116" i="28" a="1"/>
  <c r="AE116" i="28" s="1"/>
  <c r="AD116" i="28" s="1"/>
  <c r="AC116" i="28" s="1"/>
  <c r="AE52" i="37" a="1"/>
  <c r="AE52" i="37" s="1"/>
  <c r="AD52" i="37" s="1"/>
  <c r="AC52" i="37" s="1"/>
  <c r="AE116" i="33" a="1"/>
  <c r="AE116" i="33" s="1"/>
  <c r="AD116" i="33" s="1"/>
  <c r="AC116" i="33" s="1"/>
  <c r="AE108" i="36" a="1"/>
  <c r="AE108" i="36" s="1"/>
  <c r="AD108" i="36" s="1"/>
  <c r="AC108" i="36" s="1"/>
  <c r="AE44" i="42" a="1"/>
  <c r="AE44" i="42" s="1"/>
  <c r="AD44" i="42" s="1"/>
  <c r="AC44" i="42" s="1"/>
  <c r="AE108" i="34" a="1"/>
  <c r="AE108" i="34" s="1"/>
  <c r="AD108" i="34" s="1"/>
  <c r="AC108" i="34" s="1"/>
  <c r="AE44" i="30" a="1"/>
  <c r="AE44" i="30" s="1"/>
  <c r="AD44" i="30" s="1"/>
  <c r="AC44" i="30" s="1"/>
  <c r="AE44" i="36" a="1"/>
  <c r="AE44" i="36" s="1"/>
  <c r="AD44" i="36" s="1"/>
  <c r="AC44" i="36" s="1"/>
  <c r="AE108" i="58" a="1"/>
  <c r="AE108" i="58" s="1"/>
  <c r="AD108" i="58" s="1"/>
  <c r="AC108" i="58" s="1"/>
  <c r="AE44" i="46" a="1"/>
  <c r="AE44" i="46" s="1"/>
  <c r="AD44" i="46" s="1"/>
  <c r="AE44" i="56" a="1"/>
  <c r="AE44" i="56" s="1"/>
  <c r="AD44" i="56" s="1"/>
  <c r="AC44" i="56" s="1"/>
  <c r="AE108" i="56" a="1"/>
  <c r="AE108" i="56" s="1"/>
  <c r="AD108" i="56" s="1"/>
  <c r="AC108" i="56" s="1"/>
  <c r="AE108" i="54" a="1"/>
  <c r="AE108" i="54" s="1"/>
  <c r="AD108" i="54" s="1"/>
  <c r="AC108" i="54" s="1"/>
  <c r="AE44" i="54" a="1"/>
  <c r="AE44" i="54" s="1"/>
  <c r="AD44" i="54" s="1"/>
  <c r="AC44" i="54" s="1"/>
  <c r="AE108" i="12" a="1"/>
  <c r="AE108" i="12" s="1"/>
  <c r="AD108" i="12" s="1"/>
  <c r="AC108" i="12" s="1"/>
  <c r="AE44" i="44" a="1"/>
  <c r="AE44" i="44" s="1"/>
  <c r="AD44" i="44" s="1"/>
  <c r="AC44" i="44" s="1"/>
  <c r="AE36" i="35" a="1"/>
  <c r="AE36" i="35" s="1"/>
  <c r="AD36" i="35" s="1"/>
  <c r="AC36" i="35" s="1"/>
  <c r="AE100" i="47" a="1"/>
  <c r="AE100" i="47" s="1"/>
  <c r="AD100" i="47" s="1"/>
  <c r="AC100" i="47" s="1"/>
  <c r="AE100" i="55" a="1"/>
  <c r="AE100" i="55" s="1"/>
  <c r="AD100" i="55" s="1"/>
  <c r="AC100" i="55" s="1"/>
  <c r="AE36" i="28" a="1"/>
  <c r="AE36" i="28" s="1"/>
  <c r="AD36" i="28" s="1"/>
  <c r="AC36" i="28" s="1"/>
  <c r="AE100" i="31" a="1"/>
  <c r="AE100" i="31" s="1"/>
  <c r="AD100" i="31" s="1"/>
  <c r="AC100" i="31" s="1"/>
  <c r="AE36" i="45" a="1"/>
  <c r="AE36" i="45" s="1"/>
  <c r="AD36" i="45" s="1"/>
  <c r="AC36" i="45" s="1"/>
  <c r="AE100" i="57" a="1"/>
  <c r="AE100" i="57" s="1"/>
  <c r="AD100" i="57" s="1"/>
  <c r="AC100" i="57" s="1"/>
  <c r="AE36" i="57" a="1"/>
  <c r="AE36" i="57" s="1"/>
  <c r="AD36" i="57" s="1"/>
  <c r="AC36" i="57" s="1"/>
  <c r="AE100" i="43" a="1"/>
  <c r="AE100" i="43" s="1"/>
  <c r="AD100" i="43" s="1"/>
  <c r="AC100" i="43" s="1"/>
  <c r="AE36" i="53" a="1"/>
  <c r="AE36" i="53" s="1"/>
  <c r="AD36" i="53" s="1"/>
  <c r="AC36" i="53" s="1"/>
  <c r="AE100" i="53" a="1"/>
  <c r="AE100" i="53" s="1"/>
  <c r="AD100" i="53" s="1"/>
  <c r="AC100" i="53" s="1"/>
  <c r="AE100" i="37" a="1"/>
  <c r="AE100" i="37" s="1"/>
  <c r="AD100" i="37" s="1"/>
  <c r="AC100" i="37" s="1"/>
  <c r="AE100" i="51" a="1"/>
  <c r="AE100" i="51" s="1"/>
  <c r="AD100" i="51" s="1"/>
  <c r="AC100" i="51" s="1"/>
  <c r="AE100" i="45" a="1"/>
  <c r="AE100" i="45" s="1"/>
  <c r="AD100" i="45" s="1"/>
  <c r="AC100" i="45" s="1"/>
  <c r="AE36" i="55" a="1"/>
  <c r="AE36" i="55" s="1"/>
  <c r="AD36" i="55" s="1"/>
  <c r="AC36" i="55" s="1"/>
  <c r="AE100" i="33" a="1"/>
  <c r="AE100" i="33" s="1"/>
  <c r="AD100" i="33" s="1"/>
  <c r="AC100" i="33" s="1"/>
  <c r="AE28" i="56" a="1"/>
  <c r="AE28" i="56" s="1"/>
  <c r="AD28" i="56" s="1"/>
  <c r="AC28" i="56" s="1"/>
  <c r="AE92" i="48" a="1"/>
  <c r="AE92" i="48" s="1"/>
  <c r="AD92" i="48" s="1"/>
  <c r="AC92" i="48" s="1"/>
  <c r="AE28" i="54" a="1"/>
  <c r="AE28" i="54" s="1"/>
  <c r="AD28" i="54" s="1"/>
  <c r="AC28" i="54" s="1"/>
  <c r="AE92" i="32" a="1"/>
  <c r="AE92" i="32" s="1"/>
  <c r="AD92" i="32" s="1"/>
  <c r="AC92" i="32" s="1"/>
  <c r="AE92" i="44" a="1"/>
  <c r="AE92" i="44" s="1"/>
  <c r="AD92" i="44" s="1"/>
  <c r="AC92" i="44" s="1"/>
  <c r="AE92" i="58" a="1"/>
  <c r="AE92" i="58" s="1"/>
  <c r="AD92" i="58" s="1"/>
  <c r="AC92" i="58" s="1"/>
  <c r="AE28" i="50" a="1"/>
  <c r="AE28" i="50" s="1"/>
  <c r="AD28" i="50" s="1"/>
  <c r="AC28" i="50" s="1"/>
  <c r="AE92" i="54" a="1"/>
  <c r="AE92" i="54" s="1"/>
  <c r="AD92" i="54" s="1"/>
  <c r="AC92" i="54" s="1"/>
  <c r="AE28" i="32" a="1"/>
  <c r="AE28" i="32" s="1"/>
  <c r="AD28" i="32" s="1"/>
  <c r="AC28" i="32" s="1"/>
  <c r="AE92" i="52" a="1"/>
  <c r="AE92" i="52" s="1"/>
  <c r="AD92" i="52" s="1"/>
  <c r="AC92" i="52" s="1"/>
  <c r="AE28" i="44" a="1"/>
  <c r="AE28" i="44" s="1"/>
  <c r="AD28" i="44" s="1"/>
  <c r="AC28" i="44" s="1"/>
  <c r="AE28" i="58" a="1"/>
  <c r="AE28" i="58" s="1"/>
  <c r="AD28" i="58" s="1"/>
  <c r="AC28" i="58" s="1"/>
  <c r="AE92" i="36" a="1"/>
  <c r="AE92" i="36" s="1"/>
  <c r="AD92" i="36" s="1"/>
  <c r="AC92" i="36" s="1"/>
  <c r="AE28" i="36" a="1"/>
  <c r="AE28" i="36" s="1"/>
  <c r="AD28" i="36" s="1"/>
  <c r="AC28" i="36" s="1"/>
  <c r="AE84" i="37" a="1"/>
  <c r="AE84" i="37" s="1"/>
  <c r="AD84" i="37" s="1"/>
  <c r="AC84" i="37" s="1"/>
  <c r="AE20" i="49" a="1"/>
  <c r="AE20" i="49" s="1"/>
  <c r="AD20" i="49" s="1"/>
  <c r="AC20" i="49" s="1"/>
  <c r="AE20" i="51" a="1"/>
  <c r="AE20" i="51" s="1"/>
  <c r="AD20" i="51" s="1"/>
  <c r="AC20" i="51" s="1"/>
  <c r="AE20" i="28" a="1"/>
  <c r="AE20" i="28" s="1"/>
  <c r="AD20" i="28" s="1"/>
  <c r="AC20" i="28" s="1"/>
  <c r="AE20" i="59" a="1"/>
  <c r="AE20" i="59" s="1"/>
  <c r="AD20" i="59" s="1"/>
  <c r="AC20" i="59" s="1"/>
  <c r="AE20" i="55" a="1"/>
  <c r="AE20" i="55" s="1"/>
  <c r="AD20" i="55" s="1"/>
  <c r="AC20" i="55" s="1"/>
  <c r="AE20" i="33" a="1"/>
  <c r="AE20" i="33" s="1"/>
  <c r="AD20" i="33" s="1"/>
  <c r="AC20" i="33" s="1"/>
  <c r="AE84" i="31" a="1"/>
  <c r="AE84" i="31" s="1"/>
  <c r="AD84" i="31" s="1"/>
  <c r="AC84" i="31" s="1"/>
  <c r="AE84" i="57" a="1"/>
  <c r="AE84" i="57" s="1"/>
  <c r="AD84" i="57" s="1"/>
  <c r="AC84" i="57" s="1"/>
  <c r="AE84" i="35" a="1"/>
  <c r="AE84" i="35" s="1"/>
  <c r="AD84" i="35" s="1"/>
  <c r="AC84" i="35" s="1"/>
  <c r="AE84" i="59" a="1"/>
  <c r="AE84" i="59" s="1"/>
  <c r="AD84" i="59" s="1"/>
  <c r="AC84" i="59" s="1"/>
  <c r="AE84" i="55" a="1"/>
  <c r="AE84" i="55" s="1"/>
  <c r="AD84" i="55" s="1"/>
  <c r="AC84" i="55" s="1"/>
  <c r="AE20" i="53" a="1"/>
  <c r="AE20" i="53" s="1"/>
  <c r="AD20" i="53" s="1"/>
  <c r="AC20" i="53" s="1"/>
  <c r="AE20" i="31" a="1"/>
  <c r="AE20" i="31" s="1"/>
  <c r="AD20" i="31" s="1"/>
  <c r="AC20" i="31" s="1"/>
  <c r="AE84" i="53" a="1"/>
  <c r="AE84" i="53" s="1"/>
  <c r="AD84" i="53" s="1"/>
  <c r="AC84" i="53" s="1"/>
  <c r="AE76" i="54" a="1"/>
  <c r="AE76" i="54" s="1"/>
  <c r="AD76" i="54" s="1"/>
  <c r="AC76" i="54" s="1"/>
  <c r="AE76" i="32" a="1"/>
  <c r="AE76" i="32" s="1"/>
  <c r="AD76" i="32" s="1"/>
  <c r="AC76" i="32" s="1"/>
  <c r="AE12" i="44" a="1"/>
  <c r="AE12" i="44" s="1"/>
  <c r="AD12" i="44" s="1"/>
  <c r="AC12" i="44" s="1"/>
  <c r="AE76" i="56" a="1"/>
  <c r="AE76" i="56" s="1"/>
  <c r="AD76" i="56" s="1"/>
  <c r="AC76" i="56" s="1"/>
  <c r="AE76" i="44" a="1"/>
  <c r="AE76" i="44" s="1"/>
  <c r="AD76" i="44" s="1"/>
  <c r="AC76" i="44" s="1"/>
  <c r="AE12" i="52" a="1"/>
  <c r="AE12" i="52" s="1"/>
  <c r="AD12" i="52" s="1"/>
  <c r="AC12" i="52" s="1"/>
  <c r="AE76" i="58" a="1"/>
  <c r="AE76" i="58" s="1"/>
  <c r="AD76" i="58" s="1"/>
  <c r="AC76" i="58" s="1"/>
  <c r="AE12" i="58" a="1"/>
  <c r="AE12" i="58" s="1"/>
  <c r="AD12" i="58" s="1"/>
  <c r="AC12" i="58" s="1"/>
  <c r="AE76" i="52" a="1"/>
  <c r="AE76" i="52" s="1"/>
  <c r="AD76" i="52" s="1"/>
  <c r="AC76" i="52" s="1"/>
  <c r="AE76" i="42" a="1"/>
  <c r="AE76" i="42" s="1"/>
  <c r="AD76" i="42" s="1"/>
  <c r="AC76" i="42" s="1"/>
  <c r="AE12" i="48" a="1"/>
  <c r="AE12" i="48" s="1"/>
  <c r="AD12" i="48" s="1"/>
  <c r="AC12" i="48" s="1"/>
  <c r="AE12" i="36" a="1"/>
  <c r="AE12" i="36" s="1"/>
  <c r="AD12" i="36" s="1"/>
  <c r="AC12" i="36" s="1"/>
  <c r="AE12" i="38" a="1"/>
  <c r="AE12" i="38" s="1"/>
  <c r="AD12" i="38" s="1"/>
  <c r="AC12" i="38" s="1"/>
  <c r="AE12" i="46" a="1"/>
  <c r="AE12" i="46" s="1"/>
  <c r="AD12" i="46" s="1"/>
  <c r="AE12" i="34" a="1"/>
  <c r="AE12" i="34" s="1"/>
  <c r="AD12" i="34" s="1"/>
  <c r="AC12" i="34" s="1"/>
  <c r="AE12" i="56" a="1"/>
  <c r="AE12" i="56" s="1"/>
  <c r="AD12" i="56" s="1"/>
  <c r="AC12" i="56" s="1"/>
  <c r="AE76" i="30" a="1"/>
  <c r="AE76" i="30" s="1"/>
  <c r="AD76" i="30" s="1"/>
  <c r="AC76" i="30" s="1"/>
  <c r="AE76" i="50" a="1"/>
  <c r="AE76" i="50" s="1"/>
  <c r="AD76" i="50" s="1"/>
  <c r="AC76" i="50" s="1"/>
  <c r="AE12" i="32" a="1"/>
  <c r="AE12" i="32" s="1"/>
  <c r="AD12" i="32" s="1"/>
  <c r="AC12" i="32" s="1"/>
  <c r="AP107" i="12"/>
  <c r="AP99" i="12"/>
  <c r="AP91" i="12"/>
  <c r="AP75" i="12"/>
  <c r="AP71" i="12"/>
  <c r="AS71" i="12" s="1"/>
  <c r="AF71" i="12" s="1"/>
  <c r="AP82" i="12"/>
  <c r="AP74" i="12"/>
  <c r="AP72" i="12"/>
  <c r="AP84" i="12"/>
  <c r="AP95" i="12"/>
  <c r="AP128" i="12"/>
  <c r="AP88" i="12"/>
  <c r="AP77" i="12"/>
  <c r="AP80" i="12"/>
  <c r="AP98" i="12"/>
  <c r="AP85" i="12"/>
  <c r="AS85" i="12" s="1"/>
  <c r="AF85" i="12" s="1"/>
  <c r="AP124" i="12"/>
  <c r="AP120" i="12"/>
  <c r="AP90" i="12"/>
  <c r="AP87" i="12"/>
  <c r="AP111" i="12"/>
  <c r="AP109" i="12"/>
  <c r="AP116" i="12"/>
  <c r="AP70" i="12"/>
  <c r="AP117" i="12"/>
  <c r="AP81" i="12"/>
  <c r="AP119" i="12"/>
  <c r="AP68" i="12"/>
  <c r="AS68" i="12" s="1"/>
  <c r="AF68" i="12" s="1"/>
  <c r="AP86" i="12"/>
  <c r="AP96" i="12"/>
  <c r="AP79" i="12"/>
  <c r="AP104" i="12"/>
  <c r="AP67" i="12"/>
  <c r="AP103" i="12"/>
  <c r="AS103" i="12" s="1"/>
  <c r="AF103" i="12" s="1"/>
  <c r="AP114" i="12"/>
  <c r="AV52" i="28"/>
  <c r="AV91" i="28"/>
  <c r="AV85" i="28"/>
  <c r="AV2" i="28"/>
  <c r="AV3" i="28"/>
  <c r="AV104" i="28"/>
  <c r="AV8" i="28"/>
  <c r="AV71" i="28"/>
  <c r="AV24" i="28"/>
  <c r="AV40" i="28"/>
  <c r="AV106" i="28"/>
  <c r="AV99" i="28"/>
  <c r="AV46" i="28"/>
  <c r="AV74" i="28"/>
  <c r="AV89" i="28"/>
  <c r="AV55" i="28"/>
  <c r="AV72" i="28"/>
  <c r="AV108" i="28"/>
  <c r="AV27" i="28"/>
  <c r="AV76" i="28"/>
  <c r="AV32" i="28"/>
  <c r="AV118" i="28"/>
  <c r="AV10" i="28"/>
  <c r="AV105" i="28"/>
  <c r="AV17" i="28"/>
  <c r="AV11" i="28"/>
  <c r="AV5" i="28"/>
  <c r="AV43" i="28"/>
  <c r="AP106" i="28"/>
  <c r="AS106" i="28" s="1"/>
  <c r="AF106" i="28" s="1"/>
  <c r="AP85" i="28"/>
  <c r="AS85" i="28" s="1"/>
  <c r="AF85" i="28" s="1"/>
  <c r="AP75" i="28"/>
  <c r="AS75" i="28" s="1"/>
  <c r="AF75" i="28" s="1"/>
  <c r="AP100" i="28"/>
  <c r="AS100" i="28" s="1"/>
  <c r="AF100" i="28" s="1"/>
  <c r="AP89" i="28"/>
  <c r="AS89" i="28" s="1"/>
  <c r="AF89" i="28" s="1"/>
  <c r="AP78" i="28"/>
  <c r="AS78" i="28" s="1"/>
  <c r="AF78" i="28" s="1"/>
  <c r="AP73" i="28"/>
  <c r="AS73" i="28" s="1"/>
  <c r="AF73" i="28" s="1"/>
  <c r="AP91" i="28"/>
  <c r="AS91" i="28" s="1"/>
  <c r="AF91" i="28" s="1"/>
  <c r="AP110" i="28"/>
  <c r="AS110" i="28" s="1"/>
  <c r="AF110" i="28" s="1"/>
  <c r="AP98" i="28"/>
  <c r="AS98" i="28" s="1"/>
  <c r="AF98" i="28" s="1"/>
  <c r="AV77" i="28"/>
  <c r="AV93" i="28"/>
  <c r="AP105" i="28"/>
  <c r="AS105" i="28" s="1"/>
  <c r="AF105" i="28" s="1"/>
  <c r="AP111" i="28"/>
  <c r="AS111" i="28" s="1"/>
  <c r="AF111" i="28" s="1"/>
  <c r="AV81" i="30"/>
  <c r="AV112" i="30"/>
  <c r="AV54" i="30"/>
  <c r="AV12" i="30"/>
  <c r="AV18" i="30"/>
  <c r="AP100" i="30"/>
  <c r="AP68" i="30"/>
  <c r="AP91" i="30"/>
  <c r="AP122" i="30"/>
  <c r="AP120" i="30"/>
  <c r="AS120" i="30" s="1"/>
  <c r="AF120" i="30" s="1"/>
  <c r="AP73" i="30"/>
  <c r="AP86" i="30"/>
  <c r="AP74" i="30"/>
  <c r="AP107" i="30"/>
  <c r="AP79" i="30"/>
  <c r="AV115" i="31"/>
  <c r="AV22" i="31"/>
  <c r="AV28" i="31"/>
  <c r="AV48" i="31"/>
  <c r="AV125" i="31"/>
  <c r="AV46" i="31"/>
  <c r="AV2" i="31"/>
  <c r="AV38" i="31"/>
  <c r="AV103" i="31"/>
  <c r="AV9" i="31"/>
  <c r="AV73" i="31"/>
  <c r="AV121" i="31"/>
  <c r="AV85" i="31"/>
  <c r="AV66" i="31"/>
  <c r="AV129" i="31"/>
  <c r="D129" i="31" s="1"/>
  <c r="AV84" i="31"/>
  <c r="AV93" i="31"/>
  <c r="A93" i="31" s="1"/>
  <c r="AV95" i="31"/>
  <c r="D95" i="31" s="1"/>
  <c r="AV19" i="31"/>
  <c r="AV114" i="31"/>
  <c r="AV54" i="31"/>
  <c r="AV78" i="31"/>
  <c r="AV107" i="31"/>
  <c r="AV108" i="31"/>
  <c r="AV128" i="31"/>
  <c r="AV57" i="31"/>
  <c r="AV119" i="31"/>
  <c r="AV69" i="31"/>
  <c r="AV75" i="31"/>
  <c r="AV43" i="31"/>
  <c r="AV34" i="31"/>
  <c r="AV112" i="31"/>
  <c r="AV44" i="31"/>
  <c r="AV109" i="31"/>
  <c r="AV88" i="31"/>
  <c r="AV21" i="31"/>
  <c r="AV59" i="31"/>
  <c r="AV89" i="31"/>
  <c r="AV31" i="31"/>
  <c r="AV71" i="31"/>
  <c r="AV70" i="31"/>
  <c r="AV91" i="31"/>
  <c r="D91" i="31" s="1"/>
  <c r="AV17" i="31"/>
  <c r="AV125" i="30"/>
  <c r="AE59" i="52" a="1"/>
  <c r="AE59" i="52" s="1"/>
  <c r="AD59" i="52" s="1"/>
  <c r="AC59" i="52" s="1"/>
  <c r="AE63" i="58" a="1"/>
  <c r="AE63" i="58" s="1"/>
  <c r="AD63" i="58" s="1"/>
  <c r="AC63" i="58" s="1"/>
  <c r="AE34" i="57" a="1"/>
  <c r="AE34" i="57" s="1"/>
  <c r="AD34" i="57" s="1"/>
  <c r="AC34" i="57" s="1"/>
  <c r="AE25" i="33" a="1"/>
  <c r="AE25" i="33" s="1"/>
  <c r="AD25" i="33" s="1"/>
  <c r="AC25" i="33" s="1"/>
  <c r="AP123" i="28"/>
  <c r="AS123" i="28" s="1"/>
  <c r="AF123" i="28" s="1"/>
  <c r="AD123" i="28" s="1"/>
  <c r="AC123" i="28" s="1"/>
  <c r="AE35" i="35" a="1"/>
  <c r="AE35" i="35" s="1"/>
  <c r="AD35" i="35" s="1"/>
  <c r="AC35" i="35" s="1"/>
  <c r="AE22" i="33" a="1"/>
  <c r="AE22" i="33" s="1"/>
  <c r="AD22" i="33" s="1"/>
  <c r="AC22" i="33" s="1"/>
  <c r="AE9" i="59" a="1"/>
  <c r="AE9" i="59" s="1"/>
  <c r="AD9" i="59" s="1"/>
  <c r="AC9" i="59" s="1"/>
  <c r="AE69" i="59" a="1"/>
  <c r="AE69" i="59" s="1"/>
  <c r="AD69" i="59" s="1"/>
  <c r="AC69" i="59" s="1"/>
  <c r="AE17" i="46" a="1"/>
  <c r="AE17" i="46" s="1"/>
  <c r="AD17" i="46" s="1"/>
  <c r="AE65" i="34" a="1"/>
  <c r="AE65" i="34" s="1"/>
  <c r="AD65" i="34" s="1"/>
  <c r="AC65" i="34" s="1"/>
  <c r="AV63" i="31"/>
  <c r="AV31" i="28"/>
  <c r="AP66" i="12"/>
  <c r="AS66" i="12" s="1"/>
  <c r="AF66" i="12" s="1"/>
  <c r="AE43" i="52" a="1"/>
  <c r="AE43" i="52" s="1"/>
  <c r="AD43" i="52" s="1"/>
  <c r="AC43" i="52" s="1"/>
  <c r="AE120" i="59" a="1"/>
  <c r="AE120" i="59" s="1"/>
  <c r="AD120" i="59" s="1"/>
  <c r="AC120" i="59" s="1"/>
  <c r="AE7" i="57" a="1"/>
  <c r="AE7" i="57" s="1"/>
  <c r="AD7" i="57" s="1"/>
  <c r="AC7" i="57" s="1"/>
  <c r="AP108" i="12"/>
  <c r="AE7" i="55" a="1"/>
  <c r="AE7" i="55" s="1"/>
  <c r="AD7" i="55" s="1"/>
  <c r="AC7" i="55" s="1"/>
  <c r="AE84" i="28" a="1"/>
  <c r="AE84" i="28" s="1"/>
  <c r="AD84" i="28" s="1"/>
  <c r="AC84" i="28" s="1"/>
  <c r="AE58" i="30" a="1"/>
  <c r="AE58" i="30" s="1"/>
  <c r="AD58" i="30" s="1"/>
  <c r="AC58" i="30" s="1"/>
  <c r="AV30" i="31"/>
  <c r="AP102" i="12"/>
  <c r="AS102" i="12" s="1"/>
  <c r="AF102" i="12" s="1"/>
  <c r="AE115" i="33" a="1"/>
  <c r="AE115" i="33" s="1"/>
  <c r="AD115" i="33" s="1"/>
  <c r="AC115" i="33" s="1"/>
  <c r="AE98" i="43" a="1"/>
  <c r="AE98" i="43" s="1"/>
  <c r="AD98" i="43" s="1"/>
  <c r="AC98" i="43" s="1"/>
  <c r="AE94" i="56" a="1"/>
  <c r="AE94" i="56" s="1"/>
  <c r="AD94" i="56" s="1"/>
  <c r="AC94" i="56" s="1"/>
  <c r="AV25" i="31"/>
  <c r="AV36" i="31"/>
  <c r="AV56" i="31"/>
  <c r="AP106" i="31"/>
  <c r="AS106" i="31" s="1"/>
  <c r="AF106" i="31" s="1"/>
  <c r="AP114" i="31"/>
  <c r="AP107" i="31"/>
  <c r="AS107" i="31" s="1"/>
  <c r="AF107" i="31" s="1"/>
  <c r="AP80" i="31"/>
  <c r="AS80" i="31" s="1"/>
  <c r="AF80" i="31" s="1"/>
  <c r="AP95" i="31"/>
  <c r="AS95" i="31" s="1"/>
  <c r="AF95" i="31" s="1"/>
  <c r="AP94" i="31"/>
  <c r="AP104" i="31"/>
  <c r="AP75" i="31"/>
  <c r="AS75" i="31" s="1"/>
  <c r="AF75" i="31" s="1"/>
  <c r="AD75" i="31" s="1"/>
  <c r="AC75" i="31" s="1"/>
  <c r="AP86" i="31"/>
  <c r="AP96" i="31"/>
  <c r="AP110" i="31"/>
  <c r="AS110" i="31" s="1"/>
  <c r="AF110" i="31" s="1"/>
  <c r="AP70" i="31"/>
  <c r="AP77" i="31"/>
  <c r="AS77" i="31" s="1"/>
  <c r="AF77" i="31" s="1"/>
  <c r="AD77" i="31" s="1"/>
  <c r="AC77" i="31" s="1"/>
  <c r="AP125" i="31"/>
  <c r="AS125" i="31" s="1"/>
  <c r="AF125" i="31" s="1"/>
  <c r="AP74" i="31"/>
  <c r="AS74" i="31" s="1"/>
  <c r="AF74" i="31" s="1"/>
  <c r="AP101" i="31"/>
  <c r="AP127" i="31"/>
  <c r="AS127" i="31" s="1"/>
  <c r="AF127" i="31" s="1"/>
  <c r="AP126" i="31"/>
  <c r="AS126" i="31" s="1"/>
  <c r="AF126" i="31" s="1"/>
  <c r="AP102" i="31"/>
  <c r="AP71" i="31"/>
  <c r="AP73" i="31"/>
  <c r="AP93" i="31"/>
  <c r="AS93" i="31" s="1"/>
  <c r="AF93" i="31" s="1"/>
  <c r="AP123" i="31"/>
  <c r="AS123" i="31" s="1"/>
  <c r="AF123" i="31" s="1"/>
  <c r="AP83" i="31"/>
  <c r="AP87" i="31"/>
  <c r="AP81" i="31"/>
  <c r="AP68" i="31"/>
  <c r="AP79" i="31"/>
  <c r="AS79" i="31" s="1"/>
  <c r="AF79" i="31" s="1"/>
  <c r="AD79" i="31" s="1"/>
  <c r="AC79" i="31" s="1"/>
  <c r="AP82" i="31"/>
  <c r="AP89" i="31"/>
  <c r="AV97" i="31"/>
  <c r="AP100" i="31"/>
  <c r="AV105" i="31"/>
  <c r="AV113" i="31"/>
  <c r="AV123" i="31"/>
  <c r="AP128" i="31"/>
  <c r="AS128" i="31" s="1"/>
  <c r="AF128" i="31" s="1"/>
  <c r="AV56" i="32"/>
  <c r="AV51" i="32"/>
  <c r="AV95" i="32"/>
  <c r="AV125" i="32"/>
  <c r="AV83" i="32"/>
  <c r="AV116" i="32"/>
  <c r="AV128" i="32"/>
  <c r="AV88" i="32"/>
  <c r="AV23" i="32"/>
  <c r="AV118" i="32"/>
  <c r="AV46" i="32"/>
  <c r="AV15" i="32"/>
  <c r="AV21" i="32"/>
  <c r="AV70" i="32"/>
  <c r="AV9" i="32"/>
  <c r="AV119" i="32"/>
  <c r="AV76" i="32"/>
  <c r="AV103" i="32"/>
  <c r="AV10" i="32"/>
  <c r="AV5" i="32"/>
  <c r="AV72" i="32"/>
  <c r="AV3" i="32"/>
  <c r="AV28" i="32"/>
  <c r="AV123" i="32"/>
  <c r="A123" i="32" s="1"/>
  <c r="AV96" i="32"/>
  <c r="AV91" i="32"/>
  <c r="AV37" i="32"/>
  <c r="AV54" i="32"/>
  <c r="AV39" i="32"/>
  <c r="AV115" i="32"/>
  <c r="AV36" i="32"/>
  <c r="AP123" i="32"/>
  <c r="AP115" i="32"/>
  <c r="AP116" i="32"/>
  <c r="AP110" i="32"/>
  <c r="AP93" i="32"/>
  <c r="AP86" i="32"/>
  <c r="AS86" i="32" s="1"/>
  <c r="AF86" i="32" s="1"/>
  <c r="AP77" i="32"/>
  <c r="AP112" i="32"/>
  <c r="AP79" i="32"/>
  <c r="AP127" i="32"/>
  <c r="AP85" i="32"/>
  <c r="AP99" i="32"/>
  <c r="AS99" i="32" s="1"/>
  <c r="AF99" i="32" s="1"/>
  <c r="AP73" i="32"/>
  <c r="AS73" i="32" s="1"/>
  <c r="AF73" i="32" s="1"/>
  <c r="AP126" i="32"/>
  <c r="AP108" i="32"/>
  <c r="AP101" i="32"/>
  <c r="AS101" i="32" s="1"/>
  <c r="AF101" i="32" s="1"/>
  <c r="AP67" i="32"/>
  <c r="AP78" i="32"/>
  <c r="AP107" i="32"/>
  <c r="AP122" i="32"/>
  <c r="AP81" i="32"/>
  <c r="AP75" i="32"/>
  <c r="AP66" i="32"/>
  <c r="AS66" i="32" s="1"/>
  <c r="AF66" i="32" s="1"/>
  <c r="AD66" i="32" s="1"/>
  <c r="AC66" i="32" s="1"/>
  <c r="AP98" i="32"/>
  <c r="AP125" i="32"/>
  <c r="AP71" i="32"/>
  <c r="AS71" i="32" s="1"/>
  <c r="AF71" i="32" s="1"/>
  <c r="AP84" i="32"/>
  <c r="AS84" i="32" s="1"/>
  <c r="AF84" i="32" s="1"/>
  <c r="AP111" i="32"/>
  <c r="AP105" i="32"/>
  <c r="AS105" i="32" s="1"/>
  <c r="AF105" i="32" s="1"/>
  <c r="AP87" i="32"/>
  <c r="AP69" i="32"/>
  <c r="AS69" i="32" s="1"/>
  <c r="AF69" i="32" s="1"/>
  <c r="AV73" i="32"/>
  <c r="AP74" i="32"/>
  <c r="AV78" i="32"/>
  <c r="AV92" i="32"/>
  <c r="AP97" i="32"/>
  <c r="AV98" i="32"/>
  <c r="AP119" i="32"/>
  <c r="AS119" i="32" s="1"/>
  <c r="AF119" i="32" s="1"/>
  <c r="AD119" i="32" s="1"/>
  <c r="AC119" i="32" s="1"/>
  <c r="AV60" i="33"/>
  <c r="AV100" i="33"/>
  <c r="AV53" i="33"/>
  <c r="AV99" i="33"/>
  <c r="AV80" i="33"/>
  <c r="AV81" i="33"/>
  <c r="AV95" i="33"/>
  <c r="AV61" i="33"/>
  <c r="AV41" i="33"/>
  <c r="AV122" i="33"/>
  <c r="AV92" i="33"/>
  <c r="AV38" i="33"/>
  <c r="AV27" i="33"/>
  <c r="AV108" i="33"/>
  <c r="AV90" i="33"/>
  <c r="AV87" i="33"/>
  <c r="A87" i="33" s="1"/>
  <c r="AV72" i="33"/>
  <c r="AV29" i="33"/>
  <c r="AV64" i="33"/>
  <c r="AV26" i="33"/>
  <c r="AV93" i="33"/>
  <c r="AV65" i="33"/>
  <c r="AV40" i="33"/>
  <c r="AV128" i="33"/>
  <c r="AV74" i="33"/>
  <c r="A74" i="33" s="1"/>
  <c r="AV117" i="33"/>
  <c r="A117" i="33" s="1"/>
  <c r="AV69" i="33"/>
  <c r="AV37" i="33"/>
  <c r="AV59" i="33"/>
  <c r="AV118" i="33"/>
  <c r="AV66" i="33"/>
  <c r="AV31" i="33"/>
  <c r="AV34" i="33"/>
  <c r="AV54" i="33"/>
  <c r="AP128" i="33"/>
  <c r="AS128" i="33" s="1"/>
  <c r="AF128" i="33" s="1"/>
  <c r="AP91" i="33"/>
  <c r="AS91" i="33" s="1"/>
  <c r="AF91" i="33" s="1"/>
  <c r="AD91" i="33" s="1"/>
  <c r="AC91" i="33" s="1"/>
  <c r="AP88" i="33"/>
  <c r="AP67" i="33"/>
  <c r="AP94" i="33"/>
  <c r="AP120" i="33"/>
  <c r="AP84" i="33"/>
  <c r="AP125" i="33"/>
  <c r="AS125" i="33" s="1"/>
  <c r="AF125" i="33" s="1"/>
  <c r="AP101" i="33"/>
  <c r="AP83" i="33"/>
  <c r="AP66" i="33"/>
  <c r="AP111" i="33"/>
  <c r="AS111" i="33" s="1"/>
  <c r="AF111" i="33" s="1"/>
  <c r="AP69" i="33"/>
  <c r="AP75" i="33"/>
  <c r="AS75" i="33" s="1"/>
  <c r="AF75" i="33" s="1"/>
  <c r="AP72" i="33"/>
  <c r="AP85" i="33"/>
  <c r="AP70" i="33"/>
  <c r="AP118" i="33"/>
  <c r="AP105" i="33"/>
  <c r="AP121" i="33"/>
  <c r="AP90" i="33"/>
  <c r="AS90" i="33" s="1"/>
  <c r="AF90" i="33" s="1"/>
  <c r="AP103" i="33"/>
  <c r="AP113" i="33"/>
  <c r="AS113" i="33" s="1"/>
  <c r="AF113" i="33" s="1"/>
  <c r="AD113" i="33" s="1"/>
  <c r="AC113" i="33" s="1"/>
  <c r="AP92" i="33"/>
  <c r="AP97" i="33"/>
  <c r="AP129" i="33"/>
  <c r="AS129" i="33" s="1"/>
  <c r="AF129" i="33" s="1"/>
  <c r="AD129" i="33" s="1"/>
  <c r="AC129" i="33" s="1"/>
  <c r="AP106" i="33"/>
  <c r="AS106" i="33" s="1"/>
  <c r="AF106" i="33" s="1"/>
  <c r="AP93" i="33"/>
  <c r="AS93" i="33" s="1"/>
  <c r="AF93" i="33" s="1"/>
  <c r="AP110" i="33"/>
  <c r="AS110" i="33" s="1"/>
  <c r="AF110" i="33" s="1"/>
  <c r="AP99" i="33"/>
  <c r="AP116" i="33"/>
  <c r="AP78" i="33"/>
  <c r="AS78" i="33" s="1"/>
  <c r="AF78" i="33" s="1"/>
  <c r="AD78" i="33" s="1"/>
  <c r="AC78" i="33" s="1"/>
  <c r="AP108" i="33"/>
  <c r="AS108" i="33" s="1"/>
  <c r="AF108" i="33" s="1"/>
  <c r="AP124" i="33"/>
  <c r="AP81" i="33"/>
  <c r="AS81" i="33" s="1"/>
  <c r="AF81" i="33" s="1"/>
  <c r="AP123" i="33"/>
  <c r="AS123" i="33" s="1"/>
  <c r="AF123" i="33" s="1"/>
  <c r="AP104" i="33"/>
  <c r="AP100" i="33"/>
  <c r="AP87" i="33"/>
  <c r="AP79" i="33"/>
  <c r="AS79" i="33" s="1"/>
  <c r="AF79" i="33" s="1"/>
  <c r="AP98" i="33"/>
  <c r="AP114" i="33"/>
  <c r="AP86" i="33"/>
  <c r="AP82" i="33"/>
  <c r="AP122" i="33"/>
  <c r="AS122" i="33" s="1"/>
  <c r="AF122" i="33" s="1"/>
  <c r="AP73" i="33"/>
  <c r="AP74" i="33"/>
  <c r="AS74" i="33" s="1"/>
  <c r="AF74" i="33" s="1"/>
  <c r="AP76" i="33"/>
  <c r="AS76" i="33" s="1"/>
  <c r="AF76" i="33" s="1"/>
  <c r="AV78" i="33"/>
  <c r="AP80" i="33"/>
  <c r="AS80" i="33" s="1"/>
  <c r="AF80" i="33" s="1"/>
  <c r="AD80" i="33" s="1"/>
  <c r="AC80" i="33" s="1"/>
  <c r="AV84" i="33"/>
  <c r="AV86" i="33"/>
  <c r="AP89" i="33"/>
  <c r="AP95" i="33"/>
  <c r="AP102" i="33"/>
  <c r="AP112" i="33"/>
  <c r="AS112" i="33" s="1"/>
  <c r="AF112" i="33" s="1"/>
  <c r="AD112" i="33" s="1"/>
  <c r="AC112" i="33" s="1"/>
  <c r="AV115" i="33"/>
  <c r="AP119" i="33"/>
  <c r="AV127" i="33"/>
  <c r="AV17" i="34"/>
  <c r="AV60" i="34"/>
  <c r="AV63" i="34"/>
  <c r="AV34" i="34"/>
  <c r="AV125" i="34"/>
  <c r="AV127" i="34"/>
  <c r="AV83" i="34"/>
  <c r="AV38" i="34"/>
  <c r="AV10" i="34"/>
  <c r="AV31" i="34"/>
  <c r="AV49" i="34"/>
  <c r="AV5" i="34"/>
  <c r="AV12" i="34"/>
  <c r="AV35" i="34"/>
  <c r="AV128" i="34"/>
  <c r="AV78" i="34"/>
  <c r="AV41" i="34"/>
  <c r="AV102" i="34"/>
  <c r="AV55" i="34"/>
  <c r="AV87" i="34"/>
  <c r="AV19" i="34"/>
  <c r="AV92" i="34"/>
  <c r="AV65" i="34"/>
  <c r="AV6" i="34"/>
  <c r="AV111" i="34"/>
  <c r="A111" i="34" s="1"/>
  <c r="AV9" i="34"/>
  <c r="AV29" i="34"/>
  <c r="AV69" i="34"/>
  <c r="AV43" i="34"/>
  <c r="AV73" i="34"/>
  <c r="D73" i="34" s="1"/>
  <c r="AV42" i="34"/>
  <c r="AV39" i="34"/>
  <c r="AV8" i="34"/>
  <c r="AV16" i="34"/>
  <c r="AV79" i="34"/>
  <c r="A79" i="34" s="1"/>
  <c r="AV7" i="34"/>
  <c r="AV2" i="34"/>
  <c r="AV113" i="34"/>
  <c r="A113" i="34" s="1"/>
  <c r="AV13" i="34"/>
  <c r="AV74" i="34"/>
  <c r="D74" i="34" s="1"/>
  <c r="AV24" i="34"/>
  <c r="AV14" i="34"/>
  <c r="AV40" i="34"/>
  <c r="AV44" i="34"/>
  <c r="AV50" i="34"/>
  <c r="AV58" i="34"/>
  <c r="AP128" i="34"/>
  <c r="AP79" i="34"/>
  <c r="AP88" i="34"/>
  <c r="AS88" i="34" s="1"/>
  <c r="AF88" i="34" s="1"/>
  <c r="AP99" i="34"/>
  <c r="AS99" i="34" s="1"/>
  <c r="AF99" i="34" s="1"/>
  <c r="AP123" i="34"/>
  <c r="AP73" i="34"/>
  <c r="AP126" i="34"/>
  <c r="AP83" i="34"/>
  <c r="AS83" i="34" s="1"/>
  <c r="AF83" i="34" s="1"/>
  <c r="AD83" i="34" s="1"/>
  <c r="AC83" i="34" s="1"/>
  <c r="AP118" i="34"/>
  <c r="AS118" i="34" s="1"/>
  <c r="AF118" i="34" s="1"/>
  <c r="AP84" i="34"/>
  <c r="AS84" i="34" s="1"/>
  <c r="AF84" i="34" s="1"/>
  <c r="AP111" i="34"/>
  <c r="AP70" i="34"/>
  <c r="AS70" i="34" s="1"/>
  <c r="AF70" i="34" s="1"/>
  <c r="AP94" i="34"/>
  <c r="AP129" i="34"/>
  <c r="AP95" i="34"/>
  <c r="AP69" i="34"/>
  <c r="AS69" i="34" s="1"/>
  <c r="AF69" i="34" s="1"/>
  <c r="AD69" i="34" s="1"/>
  <c r="AC69" i="34" s="1"/>
  <c r="AP90" i="34"/>
  <c r="AP97" i="34"/>
  <c r="AP76" i="34"/>
  <c r="AP105" i="34"/>
  <c r="AS105" i="34" s="1"/>
  <c r="AF105" i="34" s="1"/>
  <c r="AD105" i="34" s="1"/>
  <c r="AC105" i="34" s="1"/>
  <c r="AP89" i="34"/>
  <c r="AS89" i="34" s="1"/>
  <c r="AF89" i="34" s="1"/>
  <c r="AP108" i="34"/>
  <c r="AP81" i="34"/>
  <c r="AP120" i="34"/>
  <c r="AS120" i="34" s="1"/>
  <c r="AF120" i="34" s="1"/>
  <c r="AP122" i="34"/>
  <c r="AP104" i="34"/>
  <c r="AS104" i="34" s="1"/>
  <c r="AF104" i="34" s="1"/>
  <c r="AD104" i="34" s="1"/>
  <c r="AC104" i="34" s="1"/>
  <c r="AP119" i="34"/>
  <c r="AS119" i="34" s="1"/>
  <c r="AF119" i="34" s="1"/>
  <c r="AP75" i="34"/>
  <c r="AP91" i="34"/>
  <c r="AP124" i="34"/>
  <c r="AP86" i="34"/>
  <c r="AS86" i="34" s="1"/>
  <c r="AF86" i="34" s="1"/>
  <c r="AD86" i="34" s="1"/>
  <c r="AC86" i="34" s="1"/>
  <c r="AP77" i="34"/>
  <c r="AP114" i="34"/>
  <c r="AS114" i="34" s="1"/>
  <c r="AF114" i="34" s="1"/>
  <c r="AD114" i="34" s="1"/>
  <c r="AC114" i="34" s="1"/>
  <c r="AP106" i="34"/>
  <c r="AP67" i="34"/>
  <c r="AP116" i="34"/>
  <c r="AS116" i="34" s="1"/>
  <c r="AF116" i="34" s="1"/>
  <c r="AP78" i="34"/>
  <c r="AP127" i="34"/>
  <c r="AP125" i="34"/>
  <c r="AP80" i="34"/>
  <c r="AP112" i="34"/>
  <c r="AP98" i="34"/>
  <c r="AS98" i="34" s="1"/>
  <c r="AF98" i="34" s="1"/>
  <c r="AD98" i="34" s="1"/>
  <c r="AC98" i="34" s="1"/>
  <c r="AP121" i="34"/>
  <c r="AS121" i="34" s="1"/>
  <c r="AF121" i="34" s="1"/>
  <c r="AP100" i="34"/>
  <c r="AS100" i="34" s="1"/>
  <c r="AF100" i="34" s="1"/>
  <c r="AP96" i="34"/>
  <c r="AP117" i="34"/>
  <c r="AP66" i="34"/>
  <c r="AS66" i="34" s="1"/>
  <c r="AF66" i="34" s="1"/>
  <c r="AP113" i="34"/>
  <c r="AP72" i="34"/>
  <c r="AS72" i="34" s="1"/>
  <c r="AF72" i="34" s="1"/>
  <c r="AD72" i="34" s="1"/>
  <c r="AC72" i="34" s="1"/>
  <c r="AP68" i="34"/>
  <c r="AS68" i="34" s="1"/>
  <c r="AF68" i="34" s="1"/>
  <c r="AP74" i="34"/>
  <c r="AV76" i="34"/>
  <c r="AV91" i="34"/>
  <c r="AP93" i="34"/>
  <c r="AV99" i="34"/>
  <c r="AP102" i="34"/>
  <c r="AS102" i="34" s="1"/>
  <c r="AF102" i="34" s="1"/>
  <c r="AV103" i="34"/>
  <c r="AP110" i="34"/>
  <c r="AP115" i="34"/>
  <c r="AS115" i="34" s="1"/>
  <c r="AF115" i="34" s="1"/>
  <c r="AV120" i="34"/>
  <c r="AV25" i="35"/>
  <c r="AV88" i="35"/>
  <c r="AV7" i="35"/>
  <c r="AV30" i="35"/>
  <c r="AV45" i="35"/>
  <c r="AV64" i="35"/>
  <c r="AV106" i="35"/>
  <c r="AV114" i="35"/>
  <c r="AV19" i="35"/>
  <c r="AV122" i="35"/>
  <c r="AV48" i="35"/>
  <c r="AV92" i="35"/>
  <c r="AV97" i="35"/>
  <c r="AV66" i="35"/>
  <c r="AV103" i="35"/>
  <c r="AV54" i="35"/>
  <c r="AV89" i="35"/>
  <c r="AV33" i="35"/>
  <c r="AV126" i="35"/>
  <c r="AV17" i="35"/>
  <c r="AV95" i="35"/>
  <c r="AV2" i="35"/>
  <c r="AV44" i="35"/>
  <c r="AV67" i="35"/>
  <c r="AV127" i="35"/>
  <c r="AV51" i="35"/>
  <c r="AV15" i="35"/>
  <c r="AV12" i="35"/>
  <c r="AV85" i="35"/>
  <c r="AV23" i="35"/>
  <c r="AV72" i="35"/>
  <c r="AV52" i="35"/>
  <c r="AV96" i="35"/>
  <c r="AV4" i="35"/>
  <c r="AV9" i="35"/>
  <c r="AV59" i="35"/>
  <c r="AV31" i="35"/>
  <c r="AV83" i="35"/>
  <c r="AV43" i="35"/>
  <c r="AV118" i="35"/>
  <c r="AV101" i="35"/>
  <c r="AV49" i="35"/>
  <c r="AV74" i="35"/>
  <c r="AV120" i="35"/>
  <c r="AV100" i="35"/>
  <c r="D100" i="35" s="1"/>
  <c r="AV6" i="35"/>
  <c r="AV10" i="35"/>
  <c r="AV28" i="35"/>
  <c r="AP121" i="35"/>
  <c r="AP90" i="35"/>
  <c r="AP103" i="35"/>
  <c r="AP86" i="35"/>
  <c r="AP119" i="35"/>
  <c r="AP89" i="35"/>
  <c r="AP71" i="35"/>
  <c r="AP96" i="35"/>
  <c r="AP99" i="35"/>
  <c r="AP81" i="35"/>
  <c r="AS81" i="35" s="1"/>
  <c r="AF81" i="35" s="1"/>
  <c r="AD81" i="35" s="1"/>
  <c r="AC81" i="35" s="1"/>
  <c r="AP116" i="35"/>
  <c r="AP77" i="35"/>
  <c r="AS77" i="35" s="1"/>
  <c r="AF77" i="35" s="1"/>
  <c r="AP109" i="35"/>
  <c r="AS109" i="35" s="1"/>
  <c r="AF109" i="35" s="1"/>
  <c r="AP127" i="35"/>
  <c r="AP82" i="35"/>
  <c r="AP92" i="35"/>
  <c r="AS92" i="35" s="1"/>
  <c r="AF92" i="35" s="1"/>
  <c r="AD92" i="35" s="1"/>
  <c r="AC92" i="35" s="1"/>
  <c r="AP104" i="35"/>
  <c r="AP84" i="35"/>
  <c r="AP120" i="35"/>
  <c r="AP74" i="35"/>
  <c r="AS74" i="35" s="1"/>
  <c r="AF74" i="35" s="1"/>
  <c r="AP67" i="35"/>
  <c r="AP126" i="35"/>
  <c r="AP95" i="35"/>
  <c r="AS95" i="35" s="1"/>
  <c r="AF95" i="35" s="1"/>
  <c r="AP112" i="35"/>
  <c r="AP125" i="35"/>
  <c r="AS125" i="35" s="1"/>
  <c r="AF125" i="35" s="1"/>
  <c r="AP79" i="35"/>
  <c r="AS79" i="35" s="1"/>
  <c r="AF79" i="35" s="1"/>
  <c r="AP97" i="35"/>
  <c r="AP66" i="35"/>
  <c r="AP128" i="35"/>
  <c r="AS128" i="35" s="1"/>
  <c r="AF128" i="35" s="1"/>
  <c r="AD128" i="35" s="1"/>
  <c r="AC128" i="35" s="1"/>
  <c r="AP78" i="35"/>
  <c r="AS78" i="35" s="1"/>
  <c r="AF78" i="35" s="1"/>
  <c r="AP69" i="35"/>
  <c r="AP83" i="35"/>
  <c r="AP98" i="35"/>
  <c r="AP117" i="35"/>
  <c r="AP129" i="35"/>
  <c r="AP124" i="35"/>
  <c r="AP76" i="35"/>
  <c r="AS76" i="35" s="1"/>
  <c r="AF76" i="35" s="1"/>
  <c r="AD76" i="35" s="1"/>
  <c r="AC76" i="35" s="1"/>
  <c r="AP102" i="35"/>
  <c r="AP91" i="35"/>
  <c r="AS91" i="35" s="1"/>
  <c r="AF91" i="35" s="1"/>
  <c r="AD91" i="35" s="1"/>
  <c r="AC91" i="35" s="1"/>
  <c r="AP123" i="35"/>
  <c r="AS123" i="35" s="1"/>
  <c r="AF123" i="35" s="1"/>
  <c r="AP105" i="35"/>
  <c r="AP93" i="35"/>
  <c r="AP110" i="35"/>
  <c r="AS110" i="35" s="1"/>
  <c r="AF110" i="35" s="1"/>
  <c r="AP115" i="35"/>
  <c r="AP80" i="35"/>
  <c r="AS80" i="35" s="1"/>
  <c r="AF80" i="35" s="1"/>
  <c r="AD80" i="35" s="1"/>
  <c r="AC80" i="35" s="1"/>
  <c r="AP118" i="35"/>
  <c r="AP68" i="35"/>
  <c r="AV70" i="35"/>
  <c r="AV71" i="35"/>
  <c r="A71" i="35" s="1"/>
  <c r="AV76" i="35"/>
  <c r="AP85" i="35"/>
  <c r="AP101" i="35"/>
  <c r="AP106" i="35"/>
  <c r="AS106" i="35" s="1"/>
  <c r="AF106" i="35" s="1"/>
  <c r="AD106" i="35" s="1"/>
  <c r="AC106" i="35" s="1"/>
  <c r="AV117" i="35"/>
  <c r="AV81" i="36"/>
  <c r="AV59" i="36"/>
  <c r="AV31" i="36"/>
  <c r="AV87" i="36"/>
  <c r="AV12" i="36"/>
  <c r="AV75" i="36"/>
  <c r="AV68" i="36"/>
  <c r="AV125" i="36"/>
  <c r="AV65" i="36"/>
  <c r="AV48" i="36"/>
  <c r="AV113" i="36"/>
  <c r="AV52" i="36"/>
  <c r="AV66" i="36"/>
  <c r="AV124" i="36"/>
  <c r="AV83" i="36"/>
  <c r="AV93" i="36"/>
  <c r="AV25" i="36"/>
  <c r="AV8" i="36"/>
  <c r="AV71" i="36"/>
  <c r="AV2" i="36"/>
  <c r="AV123" i="36"/>
  <c r="AV117" i="36"/>
  <c r="AV98" i="36"/>
  <c r="AV53" i="36"/>
  <c r="AV40" i="36"/>
  <c r="AV114" i="36"/>
  <c r="AV13" i="36"/>
  <c r="AV86" i="36"/>
  <c r="AV120" i="36"/>
  <c r="AV33" i="36"/>
  <c r="AV100" i="36"/>
  <c r="AV64" i="36"/>
  <c r="AV17" i="36"/>
  <c r="AV14" i="36"/>
  <c r="AV94" i="36"/>
  <c r="AV26" i="36"/>
  <c r="AV37" i="36"/>
  <c r="AV43" i="36"/>
  <c r="AV45" i="36"/>
  <c r="AV46" i="36"/>
  <c r="AV50" i="36"/>
  <c r="AP107" i="36"/>
  <c r="AP79" i="36"/>
  <c r="AP87" i="36"/>
  <c r="AP67" i="36"/>
  <c r="AS67" i="36" s="1"/>
  <c r="AF67" i="36" s="1"/>
  <c r="AD67" i="36" s="1"/>
  <c r="AC67" i="36" s="1"/>
  <c r="AP122" i="36"/>
  <c r="AP88" i="36"/>
  <c r="AS88" i="36" s="1"/>
  <c r="AF88" i="36" s="1"/>
  <c r="AD88" i="36" s="1"/>
  <c r="AC88" i="36" s="1"/>
  <c r="AP76" i="36"/>
  <c r="AP106" i="36"/>
  <c r="AP77" i="36"/>
  <c r="AP66" i="36"/>
  <c r="AP81" i="36"/>
  <c r="AP70" i="36"/>
  <c r="AS70" i="36" s="1"/>
  <c r="AF70" i="36" s="1"/>
  <c r="AP92" i="36"/>
  <c r="AP100" i="36"/>
  <c r="AS100" i="36" s="1"/>
  <c r="AF100" i="36" s="1"/>
  <c r="AP84" i="36"/>
  <c r="AS84" i="36" s="1"/>
  <c r="AF84" i="36" s="1"/>
  <c r="AP129" i="36"/>
  <c r="AP117" i="36"/>
  <c r="AS117" i="36" s="1"/>
  <c r="AF117" i="36" s="1"/>
  <c r="AP78" i="36"/>
  <c r="AP126" i="36"/>
  <c r="AP91" i="36"/>
  <c r="AP99" i="36"/>
  <c r="AS99" i="36" s="1"/>
  <c r="AF99" i="36" s="1"/>
  <c r="AD99" i="36" s="1"/>
  <c r="AC99" i="36" s="1"/>
  <c r="AP83" i="36"/>
  <c r="AS83" i="36" s="1"/>
  <c r="AF83" i="36" s="1"/>
  <c r="AP115" i="36"/>
  <c r="AS115" i="36" s="1"/>
  <c r="AF115" i="36" s="1"/>
  <c r="AP113" i="36"/>
  <c r="AP101" i="36"/>
  <c r="AS101" i="36" s="1"/>
  <c r="AF101" i="36" s="1"/>
  <c r="AP105" i="36"/>
  <c r="AP123" i="36"/>
  <c r="AP96" i="36"/>
  <c r="AP112" i="36"/>
  <c r="AP109" i="36"/>
  <c r="AP75" i="36"/>
  <c r="AP97" i="36"/>
  <c r="AP116" i="36"/>
  <c r="AS116" i="36" s="1"/>
  <c r="AF116" i="36" s="1"/>
  <c r="AD116" i="36" s="1"/>
  <c r="AC116" i="36" s="1"/>
  <c r="AP103" i="36"/>
  <c r="AS103" i="36" s="1"/>
  <c r="AF103" i="36" s="1"/>
  <c r="AP125" i="36"/>
  <c r="AP93" i="36"/>
  <c r="AP120" i="36"/>
  <c r="AS120" i="36" s="1"/>
  <c r="AF120" i="36" s="1"/>
  <c r="AD120" i="36" s="1"/>
  <c r="AC120" i="36" s="1"/>
  <c r="AP110" i="36"/>
  <c r="AP114" i="36"/>
  <c r="AS114" i="36" s="1"/>
  <c r="AF114" i="36" s="1"/>
  <c r="AD114" i="36" s="1"/>
  <c r="AC114" i="36" s="1"/>
  <c r="AP111" i="36"/>
  <c r="AP80" i="36"/>
  <c r="AP118" i="36"/>
  <c r="AP71" i="36"/>
  <c r="AS71" i="36" s="1"/>
  <c r="AF71" i="36" s="1"/>
  <c r="AD71" i="36" s="1"/>
  <c r="AC71" i="36" s="1"/>
  <c r="AP82" i="36"/>
  <c r="AS82" i="36" s="1"/>
  <c r="AF82" i="36" s="1"/>
  <c r="AP86" i="36"/>
  <c r="AP95" i="36"/>
  <c r="AP102" i="36"/>
  <c r="AS102" i="36" s="1"/>
  <c r="AF102" i="36" s="1"/>
  <c r="AD102" i="36" s="1"/>
  <c r="AC102" i="36" s="1"/>
  <c r="AP119" i="36"/>
  <c r="AS119" i="36" s="1"/>
  <c r="AF119" i="36" s="1"/>
  <c r="AP121" i="36"/>
  <c r="AS121" i="36" s="1"/>
  <c r="AF121" i="36" s="1"/>
  <c r="AP127" i="36"/>
  <c r="AV49" i="37"/>
  <c r="AV24" i="37"/>
  <c r="AV65" i="37"/>
  <c r="AV7" i="37"/>
  <c r="AV116" i="37"/>
  <c r="AV80" i="37"/>
  <c r="AV117" i="37"/>
  <c r="AV122" i="37"/>
  <c r="AV46" i="37"/>
  <c r="AV42" i="37"/>
  <c r="AV3" i="37"/>
  <c r="AV109" i="37"/>
  <c r="AV111" i="37"/>
  <c r="AV91" i="37"/>
  <c r="AV28" i="37"/>
  <c r="AV93" i="37"/>
  <c r="AV126" i="37"/>
  <c r="AV27" i="37"/>
  <c r="AV82" i="37"/>
  <c r="AV44" i="37"/>
  <c r="AV8" i="37"/>
  <c r="AV70" i="37"/>
  <c r="AV88" i="37"/>
  <c r="AV85" i="37"/>
  <c r="AV66" i="37"/>
  <c r="AV9" i="37"/>
  <c r="AV120" i="37"/>
  <c r="AV25" i="37"/>
  <c r="AV67" i="37"/>
  <c r="AV15" i="37"/>
  <c r="AV78" i="37"/>
  <c r="AV83" i="37"/>
  <c r="AV38" i="37"/>
  <c r="AV105" i="37"/>
  <c r="AV97" i="37"/>
  <c r="AV41" i="37"/>
  <c r="AV60" i="37"/>
  <c r="AV90" i="37"/>
  <c r="AV123" i="37"/>
  <c r="AP71" i="37"/>
  <c r="AP92" i="37"/>
  <c r="AS92" i="37" s="1"/>
  <c r="AF92" i="37" s="1"/>
  <c r="AP79" i="37"/>
  <c r="AS79" i="37" s="1"/>
  <c r="AF79" i="37" s="1"/>
  <c r="AP67" i="37"/>
  <c r="AP93" i="37"/>
  <c r="AS93" i="37" s="1"/>
  <c r="AF93" i="37" s="1"/>
  <c r="AP117" i="37"/>
  <c r="AP113" i="37"/>
  <c r="AS113" i="37" s="1"/>
  <c r="AF113" i="37" s="1"/>
  <c r="AP124" i="37"/>
  <c r="AS124" i="37" s="1"/>
  <c r="AF124" i="37" s="1"/>
  <c r="AP126" i="37"/>
  <c r="AP88" i="37"/>
  <c r="AP112" i="37"/>
  <c r="AS112" i="37" s="1"/>
  <c r="AF112" i="37" s="1"/>
  <c r="AD112" i="37" s="1"/>
  <c r="AC112" i="37" s="1"/>
  <c r="AP72" i="37"/>
  <c r="AP123" i="37"/>
  <c r="AS123" i="37" s="1"/>
  <c r="AF123" i="37" s="1"/>
  <c r="AD123" i="37" s="1"/>
  <c r="AC123" i="37" s="1"/>
  <c r="AP101" i="37"/>
  <c r="AP90" i="37"/>
  <c r="AS90" i="37" s="1"/>
  <c r="AF90" i="37" s="1"/>
  <c r="AP118" i="37"/>
  <c r="AP83" i="37"/>
  <c r="AP76" i="37"/>
  <c r="AS76" i="37" s="1"/>
  <c r="AF76" i="37" s="1"/>
  <c r="AD76" i="37" s="1"/>
  <c r="AC76" i="37" s="1"/>
  <c r="AP108" i="37"/>
  <c r="AS108" i="37" s="1"/>
  <c r="AF108" i="37" s="1"/>
  <c r="AP116" i="37"/>
  <c r="AP86" i="37"/>
  <c r="AP102" i="37"/>
  <c r="AP109" i="37"/>
  <c r="AS109" i="37" s="1"/>
  <c r="AF109" i="37" s="1"/>
  <c r="AD109" i="37" s="1"/>
  <c r="AC109" i="37" s="1"/>
  <c r="AP80" i="37"/>
  <c r="AS80" i="37" s="1"/>
  <c r="AF80" i="37" s="1"/>
  <c r="AP84" i="37"/>
  <c r="AP111" i="37"/>
  <c r="AS111" i="37" s="1"/>
  <c r="AF111" i="37" s="1"/>
  <c r="AP81" i="37"/>
  <c r="AS81" i="37" s="1"/>
  <c r="AF81" i="37" s="1"/>
  <c r="AD81" i="37" s="1"/>
  <c r="AC81" i="37" s="1"/>
  <c r="AP74" i="37"/>
  <c r="AS74" i="37" s="1"/>
  <c r="AF74" i="37" s="1"/>
  <c r="AP78" i="37"/>
  <c r="AS78" i="37" s="1"/>
  <c r="AF78" i="37" s="1"/>
  <c r="AP70" i="37"/>
  <c r="AP128" i="37"/>
  <c r="AS128" i="37" s="1"/>
  <c r="AF128" i="37" s="1"/>
  <c r="AD128" i="37" s="1"/>
  <c r="AC128" i="37" s="1"/>
  <c r="AP75" i="37"/>
  <c r="AS75" i="37" s="1"/>
  <c r="AF75" i="37" s="1"/>
  <c r="AP91" i="37"/>
  <c r="AS91" i="37" s="1"/>
  <c r="AF91" i="37" s="1"/>
  <c r="AD91" i="37" s="1"/>
  <c r="AC91" i="37" s="1"/>
  <c r="AP122" i="37"/>
  <c r="AP114" i="37"/>
  <c r="AP68" i="37"/>
  <c r="AP105" i="37"/>
  <c r="AP77" i="37"/>
  <c r="AS77" i="37" s="1"/>
  <c r="AF77" i="37" s="1"/>
  <c r="AP97" i="37"/>
  <c r="AS97" i="37" s="1"/>
  <c r="AF97" i="37" s="1"/>
  <c r="AD97" i="37" s="1"/>
  <c r="AC97" i="37" s="1"/>
  <c r="AP120" i="37"/>
  <c r="AP85" i="37"/>
  <c r="AP87" i="37"/>
  <c r="AP89" i="37"/>
  <c r="AP107" i="37"/>
  <c r="AS107" i="37" s="1"/>
  <c r="AF107" i="37" s="1"/>
  <c r="AD107" i="37" s="1"/>
  <c r="AC107" i="37" s="1"/>
  <c r="AP110" i="37"/>
  <c r="AS110" i="37" s="1"/>
  <c r="AF110" i="37" s="1"/>
  <c r="AP129" i="37"/>
  <c r="AS129" i="37" s="1"/>
  <c r="AF129" i="37" s="1"/>
  <c r="AV48" i="38"/>
  <c r="AV21" i="38"/>
  <c r="AV43" i="38"/>
  <c r="AV20" i="38"/>
  <c r="AV103" i="38"/>
  <c r="A103" i="38" s="1"/>
  <c r="AV71" i="38"/>
  <c r="AV68" i="38"/>
  <c r="AV6" i="38"/>
  <c r="AV10" i="38"/>
  <c r="AV5" i="38"/>
  <c r="AV87" i="38"/>
  <c r="AV9" i="38"/>
  <c r="AV47" i="38"/>
  <c r="AV24" i="38"/>
  <c r="AV76" i="38"/>
  <c r="AV113" i="38"/>
  <c r="AV81" i="38"/>
  <c r="AV94" i="38"/>
  <c r="AV89" i="38"/>
  <c r="AV25" i="38"/>
  <c r="AV101" i="38"/>
  <c r="AV80" i="38"/>
  <c r="AV115" i="38"/>
  <c r="AV114" i="38"/>
  <c r="AV8" i="38"/>
  <c r="AV52" i="38"/>
  <c r="AV82" i="38"/>
  <c r="AV34" i="38"/>
  <c r="AV91" i="38"/>
  <c r="AV118" i="38"/>
  <c r="AV92" i="38"/>
  <c r="AV60" i="38"/>
  <c r="AV110" i="38"/>
  <c r="AV75" i="38"/>
  <c r="AV42" i="38"/>
  <c r="AV2" i="38"/>
  <c r="AV14" i="38"/>
  <c r="AV77" i="38"/>
  <c r="AV116" i="38"/>
  <c r="AV57" i="38"/>
  <c r="AV109" i="38"/>
  <c r="AV40" i="38"/>
  <c r="AV108" i="38"/>
  <c r="AV15" i="38"/>
  <c r="AV66" i="38"/>
  <c r="AV121" i="38"/>
  <c r="AV32" i="38"/>
  <c r="AV120" i="38"/>
  <c r="AV26" i="38"/>
  <c r="AV105" i="38"/>
  <c r="AV100" i="38"/>
  <c r="AV78" i="38"/>
  <c r="AV62" i="38"/>
  <c r="AV23" i="38"/>
  <c r="AV27" i="38"/>
  <c r="AV33" i="38"/>
  <c r="AV46" i="38"/>
  <c r="AV49" i="38"/>
  <c r="AV55" i="38"/>
  <c r="AV69" i="38"/>
  <c r="AP110" i="38"/>
  <c r="AP79" i="38"/>
  <c r="AP100" i="38"/>
  <c r="AS100" i="38" s="1"/>
  <c r="AF100" i="38" s="1"/>
  <c r="AD100" i="38" s="1"/>
  <c r="AC100" i="38" s="1"/>
  <c r="AP126" i="38"/>
  <c r="AP73" i="38"/>
  <c r="AS73" i="38" s="1"/>
  <c r="AF73" i="38" s="1"/>
  <c r="AP120" i="38"/>
  <c r="AP87" i="38"/>
  <c r="AP70" i="38"/>
  <c r="AS70" i="38" s="1"/>
  <c r="AF70" i="38" s="1"/>
  <c r="AP80" i="38"/>
  <c r="AP82" i="38"/>
  <c r="AS82" i="38" s="1"/>
  <c r="AF82" i="38" s="1"/>
  <c r="AP113" i="38"/>
  <c r="AP76" i="38"/>
  <c r="AP69" i="38"/>
  <c r="AS69" i="38" s="1"/>
  <c r="AF69" i="38" s="1"/>
  <c r="AP112" i="38"/>
  <c r="AP81" i="38"/>
  <c r="AP94" i="38"/>
  <c r="AP71" i="38"/>
  <c r="AS71" i="38" s="1"/>
  <c r="AF71" i="38" s="1"/>
  <c r="AP86" i="38"/>
  <c r="AS86" i="38" s="1"/>
  <c r="AF86" i="38" s="1"/>
  <c r="AD86" i="38" s="1"/>
  <c r="AC86" i="38" s="1"/>
  <c r="AP109" i="38"/>
  <c r="AP114" i="38"/>
  <c r="AS114" i="38" s="1"/>
  <c r="AF114" i="38" s="1"/>
  <c r="AP111" i="38"/>
  <c r="AP107" i="38"/>
  <c r="AP74" i="38"/>
  <c r="AP91" i="38"/>
  <c r="AP90" i="38"/>
  <c r="AP115" i="38"/>
  <c r="AS115" i="38" s="1"/>
  <c r="AF115" i="38" s="1"/>
  <c r="AD115" i="38" s="1"/>
  <c r="AC115" i="38" s="1"/>
  <c r="AP108" i="38"/>
  <c r="AP77" i="38"/>
  <c r="AP99" i="38"/>
  <c r="AS99" i="38" s="1"/>
  <c r="AF99" i="38" s="1"/>
  <c r="AD99" i="38" s="1"/>
  <c r="AC99" i="38" s="1"/>
  <c r="AP121" i="38"/>
  <c r="AP66" i="38"/>
  <c r="AP95" i="38"/>
  <c r="AP93" i="38"/>
  <c r="AP118" i="38"/>
  <c r="AS118" i="38" s="1"/>
  <c r="AF118" i="38" s="1"/>
  <c r="AP102" i="38"/>
  <c r="AP128" i="38"/>
  <c r="AP106" i="38"/>
  <c r="AP122" i="38"/>
  <c r="AP123" i="38"/>
  <c r="AP67" i="38"/>
  <c r="AS67" i="38" s="1"/>
  <c r="AF67" i="38" s="1"/>
  <c r="AP119" i="38"/>
  <c r="AS119" i="38" s="1"/>
  <c r="AF119" i="38" s="1"/>
  <c r="AD119" i="38" s="1"/>
  <c r="AC119" i="38" s="1"/>
  <c r="AP127" i="38"/>
  <c r="AP88" i="38"/>
  <c r="AS88" i="38" s="1"/>
  <c r="AF88" i="38" s="1"/>
  <c r="AP68" i="38"/>
  <c r="AS68" i="38" s="1"/>
  <c r="AF68" i="38" s="1"/>
  <c r="AD68" i="38" s="1"/>
  <c r="AC68" i="38" s="1"/>
  <c r="AP96" i="38"/>
  <c r="AP104" i="38"/>
  <c r="AS104" i="38" s="1"/>
  <c r="AF104" i="38" s="1"/>
  <c r="AP125" i="38"/>
  <c r="AV93" i="38"/>
  <c r="AP98" i="38"/>
  <c r="AS98" i="38" s="1"/>
  <c r="AF98" i="38" s="1"/>
  <c r="AD98" i="38" s="1"/>
  <c r="AC98" i="38" s="1"/>
  <c r="AP101" i="38"/>
  <c r="AS101" i="38" s="1"/>
  <c r="AF101" i="38" s="1"/>
  <c r="AP117" i="38"/>
  <c r="AS117" i="38" s="1"/>
  <c r="AF117" i="38" s="1"/>
  <c r="AV123" i="38"/>
  <c r="AV128" i="38"/>
  <c r="AV60" i="39"/>
  <c r="AV80" i="39"/>
  <c r="AV16" i="39"/>
  <c r="AV49" i="39"/>
  <c r="AV30" i="39"/>
  <c r="AV108" i="39"/>
  <c r="AV33" i="39"/>
  <c r="AV41" i="39"/>
  <c r="AV19" i="39"/>
  <c r="AV117" i="39"/>
  <c r="AV95" i="39"/>
  <c r="AV11" i="39"/>
  <c r="AV25" i="39"/>
  <c r="AV17" i="39"/>
  <c r="AV123" i="39"/>
  <c r="AV112" i="39"/>
  <c r="AV39" i="39"/>
  <c r="AV121" i="39"/>
  <c r="AV15" i="39"/>
  <c r="AP121" i="39"/>
  <c r="AP93" i="39"/>
  <c r="AS93" i="39" s="1"/>
  <c r="AF93" i="39" s="1"/>
  <c r="AP111" i="39"/>
  <c r="AS111" i="39" s="1"/>
  <c r="AF111" i="39" s="1"/>
  <c r="AD111" i="39" s="1"/>
  <c r="AC111" i="39" s="1"/>
  <c r="AP78" i="39"/>
  <c r="AS78" i="39" s="1"/>
  <c r="AF78" i="39" s="1"/>
  <c r="AD78" i="39" s="1"/>
  <c r="AC78" i="39" s="1"/>
  <c r="AP98" i="39"/>
  <c r="AP89" i="39"/>
  <c r="AP88" i="39"/>
  <c r="AP79" i="39"/>
  <c r="AS79" i="39" s="1"/>
  <c r="AF79" i="39" s="1"/>
  <c r="AP104" i="39"/>
  <c r="AP66" i="39"/>
  <c r="AP81" i="39"/>
  <c r="AS81" i="39" s="1"/>
  <c r="AF81" i="39" s="1"/>
  <c r="AP105" i="39"/>
  <c r="AP82" i="39"/>
  <c r="AP129" i="39"/>
  <c r="AS129" i="39" s="1"/>
  <c r="AF129" i="39" s="1"/>
  <c r="AD129" i="39" s="1"/>
  <c r="AC129" i="39" s="1"/>
  <c r="AP71" i="39"/>
  <c r="AP126" i="39"/>
  <c r="AS126" i="39" s="1"/>
  <c r="AF126" i="39" s="1"/>
  <c r="AP77" i="39"/>
  <c r="AS77" i="39" s="1"/>
  <c r="AF77" i="39" s="1"/>
  <c r="AP122" i="39"/>
  <c r="AS122" i="39" s="1"/>
  <c r="AF122" i="39" s="1"/>
  <c r="AP85" i="39"/>
  <c r="AP123" i="39"/>
  <c r="AS123" i="39" s="1"/>
  <c r="AF123" i="39" s="1"/>
  <c r="AV45" i="40"/>
  <c r="AV98" i="40"/>
  <c r="AV76" i="40"/>
  <c r="AV62" i="40"/>
  <c r="AV56" i="40"/>
  <c r="AV30" i="40"/>
  <c r="AV37" i="40"/>
  <c r="AV113" i="40"/>
  <c r="AV112" i="40"/>
  <c r="AV51" i="40"/>
  <c r="AV20" i="40"/>
  <c r="AV41" i="40"/>
  <c r="AV88" i="40"/>
  <c r="A88" i="40" s="1"/>
  <c r="AV28" i="40"/>
  <c r="AV115" i="40"/>
  <c r="AV93" i="40"/>
  <c r="AV19" i="40"/>
  <c r="AV91" i="40"/>
  <c r="AV59" i="40"/>
  <c r="AV2" i="40"/>
  <c r="AV3" i="40"/>
  <c r="AV7" i="40"/>
  <c r="AV24" i="40"/>
  <c r="AV57" i="40"/>
  <c r="AV63" i="40"/>
  <c r="AV108" i="40"/>
  <c r="AV13" i="40"/>
  <c r="AV10" i="40"/>
  <c r="AV39" i="40"/>
  <c r="AV127" i="40"/>
  <c r="AV48" i="40"/>
  <c r="AV92" i="40"/>
  <c r="AV74" i="40"/>
  <c r="AV47" i="40"/>
  <c r="AV69" i="40"/>
  <c r="AV9" i="40"/>
  <c r="AV119" i="40"/>
  <c r="A119" i="40" s="1"/>
  <c r="AV73" i="40"/>
  <c r="AV36" i="40"/>
  <c r="AV80" i="40"/>
  <c r="AV65" i="40"/>
  <c r="AV128" i="40"/>
  <c r="AV104" i="40"/>
  <c r="AV34" i="40"/>
  <c r="AV72" i="40"/>
  <c r="AV99" i="40"/>
  <c r="AV8" i="40"/>
  <c r="AV52" i="40"/>
  <c r="AV58" i="40"/>
  <c r="AV60" i="40"/>
  <c r="AV64" i="40"/>
  <c r="AV68" i="40"/>
  <c r="AP99" i="40"/>
  <c r="AS99" i="40" s="1"/>
  <c r="AF99" i="40" s="1"/>
  <c r="AP97" i="40"/>
  <c r="AP67" i="40"/>
  <c r="AS67" i="40" s="1"/>
  <c r="AF67" i="40" s="1"/>
  <c r="AD67" i="40" s="1"/>
  <c r="AC67" i="40" s="1"/>
  <c r="AP90" i="40"/>
  <c r="AP84" i="40"/>
  <c r="AS84" i="40" s="1"/>
  <c r="AF84" i="40" s="1"/>
  <c r="AP114" i="40"/>
  <c r="AS114" i="40" s="1"/>
  <c r="AF114" i="40" s="1"/>
  <c r="AP78" i="40"/>
  <c r="AP80" i="40"/>
  <c r="AP129" i="40"/>
  <c r="AP83" i="40"/>
  <c r="AS83" i="40" s="1"/>
  <c r="AF83" i="40" s="1"/>
  <c r="AD83" i="40" s="1"/>
  <c r="AC83" i="40" s="1"/>
  <c r="AP98" i="40"/>
  <c r="AS98" i="40" s="1"/>
  <c r="AF98" i="40" s="1"/>
  <c r="AD98" i="40" s="1"/>
  <c r="AC98" i="40" s="1"/>
  <c r="AP123" i="40"/>
  <c r="AP106" i="40"/>
  <c r="AP103" i="40"/>
  <c r="AS103" i="40" s="1"/>
  <c r="AF103" i="40" s="1"/>
  <c r="AP127" i="40"/>
  <c r="AP73" i="40"/>
  <c r="AS73" i="40" s="1"/>
  <c r="AF73" i="40" s="1"/>
  <c r="AP74" i="40"/>
  <c r="AP121" i="40"/>
  <c r="AS121" i="40" s="1"/>
  <c r="AF121" i="40" s="1"/>
  <c r="AD121" i="40" s="1"/>
  <c r="AC121" i="40" s="1"/>
  <c r="AP110" i="40"/>
  <c r="AP71" i="40"/>
  <c r="AS71" i="40" s="1"/>
  <c r="AF71" i="40" s="1"/>
  <c r="AP100" i="40"/>
  <c r="AS100" i="40" s="1"/>
  <c r="AF100" i="40" s="1"/>
  <c r="AD100" i="40" s="1"/>
  <c r="AC100" i="40" s="1"/>
  <c r="AP92" i="40"/>
  <c r="AP107" i="40"/>
  <c r="AP66" i="40"/>
  <c r="AS66" i="40" s="1"/>
  <c r="AF66" i="40" s="1"/>
  <c r="AD66" i="40" s="1"/>
  <c r="AC66" i="40" s="1"/>
  <c r="AP115" i="40"/>
  <c r="AS115" i="40" s="1"/>
  <c r="AF115" i="40" s="1"/>
  <c r="AD115" i="40" s="1"/>
  <c r="AC115" i="40" s="1"/>
  <c r="AP91" i="40"/>
  <c r="AP75" i="40"/>
  <c r="AP102" i="40"/>
  <c r="AS102" i="40" s="1"/>
  <c r="AF102" i="40" s="1"/>
  <c r="AP86" i="40"/>
  <c r="AP82" i="40"/>
  <c r="AS82" i="40" s="1"/>
  <c r="AF82" i="40" s="1"/>
  <c r="AD82" i="40" s="1"/>
  <c r="AC82" i="40" s="1"/>
  <c r="AP124" i="40"/>
  <c r="AP70" i="40"/>
  <c r="AS70" i="40" s="1"/>
  <c r="AF70" i="40" s="1"/>
  <c r="AP68" i="40"/>
  <c r="AS68" i="40" s="1"/>
  <c r="AF68" i="40" s="1"/>
  <c r="AP77" i="40"/>
  <c r="AP87" i="40"/>
  <c r="AS87" i="40" s="1"/>
  <c r="AF87" i="40" s="1"/>
  <c r="AP116" i="40"/>
  <c r="AS116" i="40" s="1"/>
  <c r="AF116" i="40" s="1"/>
  <c r="AP113" i="40"/>
  <c r="AP94" i="40"/>
  <c r="AP95" i="40"/>
  <c r="AP111" i="40"/>
  <c r="AP79" i="40"/>
  <c r="AV83" i="40"/>
  <c r="AV97" i="40"/>
  <c r="AV106" i="40"/>
  <c r="AV129" i="40"/>
  <c r="AV18" i="41"/>
  <c r="AV112" i="41"/>
  <c r="AV129" i="41"/>
  <c r="AV20" i="41"/>
  <c r="AV93" i="41"/>
  <c r="AV54" i="41"/>
  <c r="AV101" i="41"/>
  <c r="AV11" i="41"/>
  <c r="AV102" i="41"/>
  <c r="AV77" i="41"/>
  <c r="AV71" i="41"/>
  <c r="AV14" i="41"/>
  <c r="AV49" i="41"/>
  <c r="AV43" i="41"/>
  <c r="AV13" i="41"/>
  <c r="AV92" i="41"/>
  <c r="AV57" i="41"/>
  <c r="AV82" i="41"/>
  <c r="AV67" i="41"/>
  <c r="AV5" i="41"/>
  <c r="AV51" i="41"/>
  <c r="AV9" i="41"/>
  <c r="AV81" i="41"/>
  <c r="AV39" i="41"/>
  <c r="AV47" i="41"/>
  <c r="AV58" i="41"/>
  <c r="AV8" i="41"/>
  <c r="AP90" i="41"/>
  <c r="AS90" i="41" s="1"/>
  <c r="AF90" i="41" s="1"/>
  <c r="AP120" i="41"/>
  <c r="AP104" i="41"/>
  <c r="AP96" i="41"/>
  <c r="AS96" i="41" s="1"/>
  <c r="AF96" i="41" s="1"/>
  <c r="AD96" i="41" s="1"/>
  <c r="AC96" i="41" s="1"/>
  <c r="AP125" i="41"/>
  <c r="AS125" i="41" s="1"/>
  <c r="AF125" i="41" s="1"/>
  <c r="AD125" i="41" s="1"/>
  <c r="AC125" i="41" s="1"/>
  <c r="AP106" i="41"/>
  <c r="AP88" i="41"/>
  <c r="AP129" i="41"/>
  <c r="AS129" i="41" s="1"/>
  <c r="AF129" i="41" s="1"/>
  <c r="AP84" i="41"/>
  <c r="AP101" i="41"/>
  <c r="AP85" i="41"/>
  <c r="AP102" i="41"/>
  <c r="AP73" i="41"/>
  <c r="AP82" i="41"/>
  <c r="AP127" i="41"/>
  <c r="AS127" i="41" s="1"/>
  <c r="AF127" i="41" s="1"/>
  <c r="AP93" i="41"/>
  <c r="AS93" i="41" s="1"/>
  <c r="AF93" i="41" s="1"/>
  <c r="AP95" i="41"/>
  <c r="AS95" i="41" s="1"/>
  <c r="AF95" i="41" s="1"/>
  <c r="AD95" i="41" s="1"/>
  <c r="AC95" i="41" s="1"/>
  <c r="AP124" i="41"/>
  <c r="AS124" i="41" s="1"/>
  <c r="AF124" i="41" s="1"/>
  <c r="AP123" i="41"/>
  <c r="AS123" i="41" s="1"/>
  <c r="AF123" i="41" s="1"/>
  <c r="AD123" i="41" s="1"/>
  <c r="AC123" i="41" s="1"/>
  <c r="AP66" i="41"/>
  <c r="AP72" i="41"/>
  <c r="AP70" i="41"/>
  <c r="AP79" i="41"/>
  <c r="AS79" i="41" s="1"/>
  <c r="AF79" i="41" s="1"/>
  <c r="AV89" i="41"/>
  <c r="AV103" i="41"/>
  <c r="AP105" i="41"/>
  <c r="AP107" i="41"/>
  <c r="AS107" i="41" s="1"/>
  <c r="AF107" i="41" s="1"/>
  <c r="AV108" i="41"/>
  <c r="AP111" i="41"/>
  <c r="AS111" i="41" s="1"/>
  <c r="AF111" i="41" s="1"/>
  <c r="AV125" i="42"/>
  <c r="AV21" i="42"/>
  <c r="AV116" i="42"/>
  <c r="AV26" i="42"/>
  <c r="AV113" i="42"/>
  <c r="AV33" i="42"/>
  <c r="AV58" i="42"/>
  <c r="AV122" i="42"/>
  <c r="AV14" i="42"/>
  <c r="AV73" i="42"/>
  <c r="AV47" i="42"/>
  <c r="AV98" i="42"/>
  <c r="AV56" i="42"/>
  <c r="AV81" i="42"/>
  <c r="AV42" i="42"/>
  <c r="AV52" i="42"/>
  <c r="AP75" i="42"/>
  <c r="AP128" i="42"/>
  <c r="AP120" i="42"/>
  <c r="AS120" i="42" s="1"/>
  <c r="AF120" i="42" s="1"/>
  <c r="AD120" i="42" s="1"/>
  <c r="AC120" i="42" s="1"/>
  <c r="AP123" i="42"/>
  <c r="AP71" i="42"/>
  <c r="AS71" i="42" s="1"/>
  <c r="AF71" i="42" s="1"/>
  <c r="AP98" i="42"/>
  <c r="AS98" i="42" s="1"/>
  <c r="AF98" i="42" s="1"/>
  <c r="AD98" i="42" s="1"/>
  <c r="AC98" i="42" s="1"/>
  <c r="AP68" i="42"/>
  <c r="AS68" i="42" s="1"/>
  <c r="AF68" i="42" s="1"/>
  <c r="AP70" i="42"/>
  <c r="AS70" i="42" s="1"/>
  <c r="AF70" i="42" s="1"/>
  <c r="AD70" i="42" s="1"/>
  <c r="AC70" i="42" s="1"/>
  <c r="AP105" i="42"/>
  <c r="AS105" i="42" s="1"/>
  <c r="AF105" i="42" s="1"/>
  <c r="AP114" i="42"/>
  <c r="AS114" i="42" s="1"/>
  <c r="AF114" i="42" s="1"/>
  <c r="AP79" i="42"/>
  <c r="AP101" i="42"/>
  <c r="AS101" i="42" s="1"/>
  <c r="AF101" i="42" s="1"/>
  <c r="AD101" i="42" s="1"/>
  <c r="AC101" i="42" s="1"/>
  <c r="AP109" i="42"/>
  <c r="AP82" i="42"/>
  <c r="AS82" i="42" s="1"/>
  <c r="AF82" i="42" s="1"/>
  <c r="AD82" i="42" s="1"/>
  <c r="AC82" i="42" s="1"/>
  <c r="AP119" i="42"/>
  <c r="AS119" i="42" s="1"/>
  <c r="AF119" i="42" s="1"/>
  <c r="AP81" i="42"/>
  <c r="AP103" i="42"/>
  <c r="AS103" i="42" s="1"/>
  <c r="AF103" i="42" s="1"/>
  <c r="AP94" i="42"/>
  <c r="AP104" i="42"/>
  <c r="AS104" i="42" s="1"/>
  <c r="AF104" i="42" s="1"/>
  <c r="AP121" i="42"/>
  <c r="AS121" i="42" s="1"/>
  <c r="AF121" i="42" s="1"/>
  <c r="AP127" i="42"/>
  <c r="AV89" i="43"/>
  <c r="AV13" i="43"/>
  <c r="AV123" i="43"/>
  <c r="AV23" i="43"/>
  <c r="AV79" i="43"/>
  <c r="AV2" i="43"/>
  <c r="AV29" i="43"/>
  <c r="AV56" i="43"/>
  <c r="AV42" i="43"/>
  <c r="AP100" i="43"/>
  <c r="AP107" i="43"/>
  <c r="AP123" i="43"/>
  <c r="AS123" i="43" s="1"/>
  <c r="AF123" i="43" s="1"/>
  <c r="AP106" i="43"/>
  <c r="AS106" i="43" s="1"/>
  <c r="AF106" i="43" s="1"/>
  <c r="AP113" i="43"/>
  <c r="AS113" i="43" s="1"/>
  <c r="AF113" i="43" s="1"/>
  <c r="AP93" i="43"/>
  <c r="AS93" i="43" s="1"/>
  <c r="AF93" i="43" s="1"/>
  <c r="AP78" i="43"/>
  <c r="AS78" i="43" s="1"/>
  <c r="AF78" i="43" s="1"/>
  <c r="AP94" i="43"/>
  <c r="AS94" i="43" s="1"/>
  <c r="AF94" i="43" s="1"/>
  <c r="AD94" i="43" s="1"/>
  <c r="AC94" i="43" s="1"/>
  <c r="AP68" i="43"/>
  <c r="AP86" i="43"/>
  <c r="AP102" i="43"/>
  <c r="AP119" i="43"/>
  <c r="AP77" i="43"/>
  <c r="AS77" i="43" s="1"/>
  <c r="AF77" i="43" s="1"/>
  <c r="AP79" i="43"/>
  <c r="AS79" i="43" s="1"/>
  <c r="AF79" i="43" s="1"/>
  <c r="AD79" i="43" s="1"/>
  <c r="AC79" i="43" s="1"/>
  <c r="AP70" i="43"/>
  <c r="AP98" i="43"/>
  <c r="AV70" i="43"/>
  <c r="AP97" i="43"/>
  <c r="AS97" i="43" s="1"/>
  <c r="AF97" i="43" s="1"/>
  <c r="AP124" i="43"/>
  <c r="AS124" i="43" s="1"/>
  <c r="AF124" i="43" s="1"/>
  <c r="AV125" i="43"/>
  <c r="A125" i="43" s="1"/>
  <c r="AV96" i="44"/>
  <c r="AV58" i="44"/>
  <c r="AV79" i="44"/>
  <c r="AV16" i="44"/>
  <c r="AV108" i="44"/>
  <c r="AV20" i="44"/>
  <c r="AV120" i="44"/>
  <c r="AV66" i="44"/>
  <c r="AV103" i="44"/>
  <c r="AV101" i="44"/>
  <c r="AV11" i="44"/>
  <c r="AV124" i="44"/>
  <c r="AV14" i="44"/>
  <c r="AP125" i="44"/>
  <c r="AP100" i="44"/>
  <c r="AS100" i="44" s="1"/>
  <c r="AF100" i="44" s="1"/>
  <c r="AP129" i="44"/>
  <c r="AP81" i="44"/>
  <c r="AP86" i="44"/>
  <c r="AP71" i="44"/>
  <c r="AS71" i="44" s="1"/>
  <c r="AF71" i="44" s="1"/>
  <c r="AP85" i="44"/>
  <c r="AP92" i="44"/>
  <c r="AP119" i="44"/>
  <c r="AS119" i="44" s="1"/>
  <c r="AF119" i="44" s="1"/>
  <c r="AD119" i="44" s="1"/>
  <c r="AC119" i="44" s="1"/>
  <c r="AV10" i="45"/>
  <c r="AV84" i="45"/>
  <c r="AV54" i="45"/>
  <c r="AV83" i="45"/>
  <c r="AV35" i="45"/>
  <c r="AV116" i="45"/>
  <c r="AV94" i="45"/>
  <c r="AV58" i="45"/>
  <c r="AV29" i="45"/>
  <c r="AV85" i="45"/>
  <c r="AV67" i="45"/>
  <c r="AV68" i="45"/>
  <c r="AV62" i="45"/>
  <c r="AP66" i="45"/>
  <c r="AP108" i="45"/>
  <c r="AS108" i="45" s="1"/>
  <c r="AF108" i="45" s="1"/>
  <c r="AP124" i="45"/>
  <c r="AS124" i="45" s="1"/>
  <c r="AF124" i="45" s="1"/>
  <c r="AD124" i="45" s="1"/>
  <c r="AC124" i="45" s="1"/>
  <c r="AP111" i="45"/>
  <c r="AS111" i="45" s="1"/>
  <c r="AF111" i="45" s="1"/>
  <c r="AP112" i="45"/>
  <c r="AS112" i="45" s="1"/>
  <c r="AF112" i="45" s="1"/>
  <c r="AP73" i="45"/>
  <c r="AP93" i="45"/>
  <c r="AS93" i="45" s="1"/>
  <c r="AF93" i="45" s="1"/>
  <c r="AD93" i="45" s="1"/>
  <c r="AC93" i="45" s="1"/>
  <c r="AP114" i="45"/>
  <c r="AP84" i="45"/>
  <c r="AV84" i="46"/>
  <c r="AV50" i="46"/>
  <c r="AP119" i="46"/>
  <c r="AS119" i="46" s="1"/>
  <c r="AF119" i="46" s="1"/>
  <c r="AP78" i="46"/>
  <c r="AP75" i="46"/>
  <c r="AP80" i="46"/>
  <c r="AV99" i="47"/>
  <c r="AV119" i="47"/>
  <c r="AV41" i="47"/>
  <c r="AV94" i="47"/>
  <c r="AV40" i="47"/>
  <c r="AV126" i="47"/>
  <c r="AV89" i="47"/>
  <c r="AV28" i="47"/>
  <c r="AV53" i="47"/>
  <c r="AV103" i="47"/>
  <c r="AP119" i="47"/>
  <c r="AP112" i="47"/>
  <c r="AS112" i="47" s="1"/>
  <c r="AF112" i="47" s="1"/>
  <c r="AP91" i="47"/>
  <c r="AS91" i="47" s="1"/>
  <c r="AF91" i="47" s="1"/>
  <c r="AV87" i="47"/>
  <c r="AV89" i="48"/>
  <c r="AV85" i="48"/>
  <c r="AV15" i="48"/>
  <c r="AV11" i="48"/>
  <c r="AV88" i="48"/>
  <c r="AV49" i="49"/>
  <c r="AV14" i="49"/>
  <c r="AV44" i="49"/>
  <c r="AV4" i="49"/>
  <c r="AV69" i="50"/>
  <c r="AV100" i="50"/>
  <c r="AV122" i="50"/>
  <c r="AV41" i="50"/>
  <c r="AV10" i="50"/>
  <c r="AV15" i="51"/>
  <c r="AV69" i="51"/>
  <c r="AV73" i="51"/>
  <c r="AV8" i="51"/>
  <c r="AV100" i="51"/>
  <c r="AV101" i="51"/>
  <c r="AV11" i="51"/>
  <c r="AV126" i="51"/>
  <c r="AV86" i="52"/>
  <c r="AV56" i="52"/>
  <c r="AV121" i="52"/>
  <c r="AV43" i="52"/>
  <c r="AV9" i="52"/>
  <c r="AV49" i="52"/>
  <c r="AV109" i="53"/>
  <c r="AV84" i="53"/>
  <c r="AV72" i="53"/>
  <c r="AV86" i="53"/>
  <c r="AV33" i="53"/>
  <c r="AV50" i="53"/>
  <c r="AV67" i="53"/>
  <c r="AV117" i="54"/>
  <c r="AP128" i="54"/>
  <c r="AP86" i="54"/>
  <c r="AS86" i="54" s="1"/>
  <c r="AF86" i="54" s="1"/>
  <c r="AV73" i="55"/>
  <c r="AV85" i="55"/>
  <c r="AV36" i="55"/>
  <c r="AV24" i="55"/>
  <c r="AV19" i="56"/>
  <c r="AV32" i="56"/>
  <c r="AV6" i="56"/>
  <c r="AV66" i="56"/>
  <c r="AV15" i="56"/>
  <c r="AV103" i="56"/>
  <c r="AV21" i="56"/>
  <c r="AV117" i="56"/>
  <c r="AV11" i="56"/>
  <c r="AV70" i="56"/>
  <c r="AP67" i="56"/>
  <c r="AS67" i="56" s="1"/>
  <c r="AF67" i="56" s="1"/>
  <c r="AD67" i="56" s="1"/>
  <c r="AC67" i="56" s="1"/>
  <c r="AP74" i="56"/>
  <c r="AP86" i="56"/>
  <c r="AS86" i="56" s="1"/>
  <c r="AF86" i="56" s="1"/>
  <c r="AP110" i="56"/>
  <c r="AV51" i="57"/>
  <c r="AV95" i="57"/>
  <c r="AP89" i="57"/>
  <c r="AP77" i="57"/>
  <c r="AP80" i="57"/>
  <c r="AS80" i="57" s="1"/>
  <c r="AF80" i="57" s="1"/>
  <c r="AV67" i="58"/>
  <c r="AV23" i="58"/>
  <c r="AV57" i="58"/>
  <c r="AV85" i="58"/>
  <c r="AV108" i="58"/>
  <c r="AV126" i="58"/>
  <c r="AV123" i="58"/>
  <c r="AV83" i="58"/>
  <c r="AV2" i="58"/>
  <c r="AV54" i="58"/>
  <c r="AV107" i="58"/>
  <c r="AV73" i="58"/>
  <c r="AV35" i="58"/>
  <c r="AV69" i="59"/>
  <c r="AV102" i="59"/>
  <c r="AP70" i="59"/>
  <c r="AP95" i="59"/>
  <c r="AS95" i="59" s="1"/>
  <c r="AF95" i="59" s="1"/>
  <c r="AP124" i="59"/>
  <c r="AS124" i="59" s="1"/>
  <c r="AF124" i="59" s="1"/>
  <c r="AP122" i="59"/>
  <c r="AS122" i="59" s="1"/>
  <c r="AF122" i="59" s="1"/>
  <c r="AD122" i="59" s="1"/>
  <c r="AC122" i="59" s="1"/>
  <c r="AP114" i="59"/>
  <c r="AP67" i="59"/>
  <c r="AP86" i="59"/>
  <c r="AV109" i="40"/>
  <c r="AP66" i="55"/>
  <c r="AP82" i="32"/>
  <c r="AS82" i="32" s="1"/>
  <c r="AF82" i="32" s="1"/>
  <c r="AD82" i="32" s="1"/>
  <c r="AC82" i="32" s="1"/>
  <c r="AV13" i="44"/>
  <c r="AP69" i="44"/>
  <c r="AP107" i="44"/>
  <c r="AP94" i="44"/>
  <c r="AP73" i="44"/>
  <c r="AS73" i="44" s="1"/>
  <c r="AF73" i="44" s="1"/>
  <c r="AD73" i="44" s="1"/>
  <c r="AC73" i="44" s="1"/>
  <c r="AP120" i="44"/>
  <c r="AS120" i="44" s="1"/>
  <c r="AF120" i="44" s="1"/>
  <c r="AP112" i="44"/>
  <c r="AP102" i="44"/>
  <c r="AS102" i="44" s="1"/>
  <c r="AF102" i="44" s="1"/>
  <c r="AP66" i="44"/>
  <c r="AS66" i="44" s="1"/>
  <c r="AF66" i="44" s="1"/>
  <c r="AP114" i="44"/>
  <c r="AP122" i="44"/>
  <c r="AP103" i="44"/>
  <c r="AS103" i="44" s="1"/>
  <c r="AF103" i="44" s="1"/>
  <c r="AD103" i="44" s="1"/>
  <c r="AC103" i="44" s="1"/>
  <c r="AP90" i="44"/>
  <c r="AP116" i="44"/>
  <c r="AS116" i="44" s="1"/>
  <c r="AF116" i="44" s="1"/>
  <c r="AD116" i="44" s="1"/>
  <c r="AC116" i="44" s="1"/>
  <c r="AP74" i="44"/>
  <c r="AP70" i="44"/>
  <c r="AS70" i="44" s="1"/>
  <c r="AF70" i="44" s="1"/>
  <c r="AP124" i="44"/>
  <c r="AP113" i="44"/>
  <c r="AP93" i="44"/>
  <c r="AP126" i="44"/>
  <c r="AV4" i="54"/>
  <c r="AV74" i="54"/>
  <c r="AV128" i="54"/>
  <c r="AV100" i="54"/>
  <c r="AV45" i="54"/>
  <c r="AV15" i="54"/>
  <c r="AV44" i="54"/>
  <c r="AP76" i="54"/>
  <c r="AP105" i="54"/>
  <c r="AP115" i="54"/>
  <c r="AS115" i="54" s="1"/>
  <c r="AF115" i="54" s="1"/>
  <c r="AD115" i="54" s="1"/>
  <c r="AC115" i="54" s="1"/>
  <c r="AP73" i="54"/>
  <c r="AS73" i="54" s="1"/>
  <c r="AF73" i="54" s="1"/>
  <c r="AP99" i="54"/>
  <c r="AS99" i="54" s="1"/>
  <c r="AF99" i="54" s="1"/>
  <c r="AD99" i="54" s="1"/>
  <c r="AC99" i="54" s="1"/>
  <c r="AV100" i="55"/>
  <c r="AV116" i="55"/>
  <c r="AV114" i="55"/>
  <c r="AV88" i="55"/>
  <c r="AV119" i="55"/>
  <c r="AV5" i="55"/>
  <c r="AV45" i="55"/>
  <c r="AV109" i="55"/>
  <c r="AV25" i="55"/>
  <c r="AV86" i="55"/>
  <c r="AV70" i="55"/>
  <c r="AV103" i="55"/>
  <c r="AV125" i="55"/>
  <c r="AV63" i="55"/>
  <c r="AV48" i="55"/>
  <c r="AV47" i="56"/>
  <c r="AP75" i="56"/>
  <c r="AP120" i="56"/>
  <c r="AS120" i="56" s="1"/>
  <c r="AF120" i="56" s="1"/>
  <c r="AD120" i="56" s="1"/>
  <c r="AC120" i="56" s="1"/>
  <c r="AP92" i="56"/>
  <c r="AP119" i="56"/>
  <c r="AS119" i="56" s="1"/>
  <c r="AF119" i="56" s="1"/>
  <c r="AD119" i="56" s="1"/>
  <c r="AC119" i="56" s="1"/>
  <c r="AP106" i="56"/>
  <c r="AP98" i="56"/>
  <c r="AP122" i="56"/>
  <c r="AP78" i="56"/>
  <c r="AP115" i="56"/>
  <c r="AS115" i="56" s="1"/>
  <c r="AF115" i="56" s="1"/>
  <c r="AP89" i="56"/>
  <c r="AS89" i="56" s="1"/>
  <c r="AF89" i="56" s="1"/>
  <c r="AD89" i="56" s="1"/>
  <c r="AC89" i="56" s="1"/>
  <c r="AV106" i="56"/>
  <c r="AV53" i="57"/>
  <c r="AP100" i="57"/>
  <c r="AP106" i="57"/>
  <c r="AP81" i="57"/>
  <c r="AS81" i="57" s="1"/>
  <c r="AF81" i="57" s="1"/>
  <c r="AP127" i="57"/>
  <c r="AS127" i="57" s="1"/>
  <c r="AF127" i="57" s="1"/>
  <c r="AD127" i="57" s="1"/>
  <c r="AC127" i="57" s="1"/>
  <c r="AP94" i="57"/>
  <c r="AS94" i="57" s="1"/>
  <c r="AF94" i="57" s="1"/>
  <c r="AD94" i="57" s="1"/>
  <c r="AC94" i="57" s="1"/>
  <c r="AP101" i="57"/>
  <c r="AP91" i="57"/>
  <c r="AP68" i="57"/>
  <c r="AP118" i="57"/>
  <c r="AP123" i="57"/>
  <c r="AV88" i="58"/>
  <c r="AV90" i="58"/>
  <c r="AV61" i="58"/>
  <c r="AV112" i="58"/>
  <c r="AV127" i="58"/>
  <c r="AV102" i="58"/>
  <c r="AV8" i="58"/>
  <c r="AV5" i="58"/>
  <c r="AV128" i="58"/>
  <c r="AV46" i="58"/>
  <c r="AV77" i="58"/>
  <c r="AV95" i="58"/>
  <c r="AV59" i="58"/>
  <c r="AV4" i="58"/>
  <c r="AV14" i="58"/>
  <c r="AV66" i="58"/>
  <c r="AP66" i="58"/>
  <c r="AS66" i="58" s="1"/>
  <c r="AF66" i="58" s="1"/>
  <c r="AP108" i="58"/>
  <c r="AP71" i="58"/>
  <c r="AS71" i="58" s="1"/>
  <c r="AF71" i="58" s="1"/>
  <c r="AP116" i="58"/>
  <c r="AS116" i="58" s="1"/>
  <c r="AF116" i="58" s="1"/>
  <c r="AD116" i="58" s="1"/>
  <c r="AC116" i="58" s="1"/>
  <c r="AP113" i="58"/>
  <c r="AV81" i="58"/>
  <c r="AP85" i="58"/>
  <c r="AV22" i="59"/>
  <c r="AP120" i="59"/>
  <c r="AP101" i="59"/>
  <c r="AP87" i="59"/>
  <c r="AP97" i="59"/>
  <c r="AS97" i="59" s="1"/>
  <c r="AF97" i="59" s="1"/>
  <c r="AD97" i="59" s="1"/>
  <c r="AC97" i="59" s="1"/>
  <c r="AP81" i="59"/>
  <c r="AS81" i="59" s="1"/>
  <c r="AF81" i="59" s="1"/>
  <c r="AD81" i="59" s="1"/>
  <c r="AC81" i="59" s="1"/>
  <c r="AP75" i="59"/>
  <c r="AS75" i="59" s="1"/>
  <c r="AF75" i="59" s="1"/>
  <c r="AP71" i="59"/>
  <c r="AP119" i="59"/>
  <c r="AP92" i="59"/>
  <c r="AS92" i="59" s="1"/>
  <c r="AF92" i="59" s="1"/>
  <c r="AP90" i="59"/>
  <c r="AS90" i="59" s="1"/>
  <c r="AF90" i="59" s="1"/>
  <c r="AP112" i="59"/>
  <c r="AP125" i="59"/>
  <c r="AS125" i="59" s="1"/>
  <c r="AF125" i="59" s="1"/>
  <c r="AD125" i="59" s="1"/>
  <c r="AC125" i="59" s="1"/>
  <c r="AP80" i="59"/>
  <c r="AS80" i="59" s="1"/>
  <c r="AF80" i="59" s="1"/>
  <c r="AD80" i="59" s="1"/>
  <c r="AC80" i="59" s="1"/>
  <c r="AP105" i="59"/>
  <c r="AV78" i="59"/>
  <c r="AP83" i="59"/>
  <c r="AP91" i="59"/>
  <c r="AS91" i="59" s="1"/>
  <c r="AF91" i="59" s="1"/>
  <c r="AP106" i="12"/>
  <c r="AV75" i="39"/>
  <c r="AV60" i="41"/>
  <c r="AV28" i="41"/>
  <c r="AV47" i="43"/>
  <c r="AP92" i="43"/>
  <c r="AS92" i="43" s="1"/>
  <c r="AF92" i="43" s="1"/>
  <c r="AP84" i="43"/>
  <c r="AP91" i="43"/>
  <c r="AP87" i="43"/>
  <c r="AP109" i="43"/>
  <c r="AS109" i="43" s="1"/>
  <c r="AF109" i="43" s="1"/>
  <c r="AP117" i="43"/>
  <c r="AP118" i="43"/>
  <c r="AP129" i="43"/>
  <c r="AP101" i="43"/>
  <c r="AP71" i="43"/>
  <c r="AP76" i="43"/>
  <c r="AP128" i="43"/>
  <c r="AS128" i="43" s="1"/>
  <c r="AF128" i="43" s="1"/>
  <c r="AP125" i="43"/>
  <c r="AS125" i="43" s="1"/>
  <c r="AF125" i="43" s="1"/>
  <c r="AP116" i="43"/>
  <c r="AP126" i="43"/>
  <c r="AS126" i="43" s="1"/>
  <c r="AF126" i="43" s="1"/>
  <c r="AD126" i="43" s="1"/>
  <c r="AC126" i="43" s="1"/>
  <c r="AP67" i="43"/>
  <c r="AP75" i="43"/>
  <c r="AP80" i="43"/>
  <c r="AS80" i="43" s="1"/>
  <c r="AF80" i="43" s="1"/>
  <c r="AV82" i="43"/>
  <c r="AP110" i="43"/>
  <c r="AS110" i="43" s="1"/>
  <c r="AF110" i="43" s="1"/>
  <c r="AP115" i="43"/>
  <c r="AV121" i="44"/>
  <c r="AV6" i="44"/>
  <c r="AV119" i="44"/>
  <c r="AV60" i="44"/>
  <c r="AV89" i="44"/>
  <c r="AV37" i="44"/>
  <c r="AV107" i="44"/>
  <c r="AV54" i="44"/>
  <c r="AV9" i="44"/>
  <c r="AV57" i="44"/>
  <c r="AP87" i="44"/>
  <c r="AS87" i="44" s="1"/>
  <c r="AF87" i="44" s="1"/>
  <c r="AD87" i="44" s="1"/>
  <c r="AC87" i="44" s="1"/>
  <c r="AP105" i="44"/>
  <c r="AP109" i="44"/>
  <c r="AP121" i="44"/>
  <c r="AS121" i="44" s="1"/>
  <c r="AF121" i="44" s="1"/>
  <c r="AV54" i="54"/>
  <c r="AV86" i="54"/>
  <c r="AV13" i="55"/>
  <c r="AV3" i="56"/>
  <c r="AV44" i="56"/>
  <c r="AV119" i="56"/>
  <c r="AV88" i="56"/>
  <c r="AV126" i="56"/>
  <c r="AV53" i="56"/>
  <c r="AV73" i="56"/>
  <c r="AV62" i="56"/>
  <c r="AV81" i="56"/>
  <c r="AV18" i="56"/>
  <c r="AV7" i="56"/>
  <c r="AV55" i="56"/>
  <c r="AV92" i="56"/>
  <c r="AV58" i="56"/>
  <c r="AP105" i="56"/>
  <c r="AS105" i="56" s="1"/>
  <c r="AF105" i="56" s="1"/>
  <c r="AV127" i="56"/>
  <c r="AV107" i="57"/>
  <c r="AV68" i="57"/>
  <c r="AV63" i="57"/>
  <c r="AV113" i="57"/>
  <c r="AV19" i="57"/>
  <c r="AV66" i="57"/>
  <c r="AV26" i="57"/>
  <c r="AV22" i="57"/>
  <c r="AV96" i="57"/>
  <c r="AV116" i="57"/>
  <c r="AV29" i="57"/>
  <c r="AV52" i="58"/>
  <c r="AP120" i="58"/>
  <c r="AS120" i="58" s="1"/>
  <c r="AF120" i="58" s="1"/>
  <c r="AD120" i="58" s="1"/>
  <c r="AC120" i="58" s="1"/>
  <c r="AV12" i="59"/>
  <c r="AV91" i="59"/>
  <c r="AV114" i="59"/>
  <c r="AV11" i="59"/>
  <c r="AV56" i="59"/>
  <c r="AV123" i="59"/>
  <c r="AV26" i="59"/>
  <c r="AP74" i="59"/>
  <c r="AP111" i="59"/>
  <c r="AS111" i="59" s="1"/>
  <c r="AF111" i="59" s="1"/>
  <c r="AP128" i="59"/>
  <c r="AS128" i="59" s="1"/>
  <c r="AF128" i="59" s="1"/>
  <c r="AD128" i="59" s="1"/>
  <c r="AC128" i="59" s="1"/>
  <c r="AE33" i="56" a="1"/>
  <c r="AE33" i="56" s="1"/>
  <c r="AD33" i="56" s="1"/>
  <c r="AC33" i="56" s="1"/>
  <c r="AE43" i="40" a="1"/>
  <c r="AE43" i="40" s="1"/>
  <c r="AD43" i="40" s="1"/>
  <c r="AC43" i="40" s="1"/>
  <c r="AE15" i="54" a="1"/>
  <c r="AE15" i="54" s="1"/>
  <c r="AD15" i="54" s="1"/>
  <c r="AC15" i="54" s="1"/>
  <c r="AE52" i="45" a="1"/>
  <c r="AE52" i="45" s="1"/>
  <c r="AD52" i="45" s="1"/>
  <c r="AC52" i="45" s="1"/>
  <c r="AE86" i="47" a="1"/>
  <c r="AE86" i="47" s="1"/>
  <c r="AD86" i="47" s="1"/>
  <c r="AC86" i="47" s="1"/>
  <c r="AE8" i="39" a="1"/>
  <c r="AE8" i="39" s="1"/>
  <c r="AD8" i="39" s="1"/>
  <c r="AC8" i="39" s="1"/>
  <c r="AE66" i="43" a="1"/>
  <c r="AE66" i="43" s="1"/>
  <c r="AD66" i="43" s="1"/>
  <c r="AC66" i="43" s="1"/>
  <c r="AE31" i="40" a="1"/>
  <c r="AE31" i="40" s="1"/>
  <c r="AD31" i="40" s="1"/>
  <c r="AC31" i="40" s="1"/>
  <c r="AE51" i="31" a="1"/>
  <c r="AE51" i="31" s="1"/>
  <c r="AD51" i="31" s="1"/>
  <c r="AC51" i="31" s="1"/>
  <c r="AE127" i="50" a="1"/>
  <c r="AE127" i="50" s="1"/>
  <c r="AD127" i="50" s="1"/>
  <c r="AC127" i="50" s="1"/>
  <c r="AE20" i="39" a="1"/>
  <c r="AE20" i="39" s="1"/>
  <c r="AD20" i="39" s="1"/>
  <c r="AC20" i="39" s="1"/>
  <c r="AE60" i="42" a="1"/>
  <c r="AE60" i="42" s="1"/>
  <c r="AD60" i="42" s="1"/>
  <c r="AC60" i="42" s="1"/>
  <c r="AE21" i="43" a="1"/>
  <c r="AE21" i="43" s="1"/>
  <c r="AD21" i="43" s="1"/>
  <c r="AC21" i="43" s="1"/>
  <c r="AE33" i="32" a="1"/>
  <c r="AE33" i="32" s="1"/>
  <c r="AD33" i="32" s="1"/>
  <c r="AC33" i="32" s="1"/>
  <c r="AE23" i="47" a="1"/>
  <c r="AE23" i="47" s="1"/>
  <c r="AD23" i="47" s="1"/>
  <c r="AC23" i="47" s="1"/>
  <c r="AE27" i="30" a="1"/>
  <c r="AE27" i="30" s="1"/>
  <c r="AD27" i="30" s="1"/>
  <c r="AC27" i="30" s="1"/>
  <c r="AE89" i="43" a="1"/>
  <c r="AE89" i="43" s="1"/>
  <c r="AD89" i="43" s="1"/>
  <c r="AC89" i="43" s="1"/>
  <c r="AE83" i="45" a="1"/>
  <c r="AE83" i="45" s="1"/>
  <c r="AD83" i="45" s="1"/>
  <c r="AC83" i="45" s="1"/>
  <c r="AE51" i="49" a="1"/>
  <c r="AE51" i="49" s="1"/>
  <c r="AD51" i="49" s="1"/>
  <c r="AC51" i="49" s="1"/>
  <c r="AE9" i="33" a="1"/>
  <c r="AE9" i="33" s="1"/>
  <c r="AD9" i="33" s="1"/>
  <c r="AC9" i="33" s="1"/>
  <c r="AE73" i="33" a="1"/>
  <c r="AE73" i="33" s="1"/>
  <c r="AD73" i="33" s="1"/>
  <c r="AC73" i="33" s="1"/>
  <c r="AE127" i="46" a="1"/>
  <c r="AE127" i="46" s="1"/>
  <c r="AD127" i="46" s="1"/>
  <c r="AE55" i="57" a="1"/>
  <c r="AE55" i="57" s="1"/>
  <c r="AD55" i="57" s="1"/>
  <c r="AC55" i="57" s="1"/>
  <c r="AE69" i="37" a="1"/>
  <c r="AE69" i="37" s="1"/>
  <c r="AD69" i="37" s="1"/>
  <c r="AC69" i="37" s="1"/>
  <c r="AE68" i="41" a="1"/>
  <c r="AE68" i="41" s="1"/>
  <c r="AD68" i="41" s="1"/>
  <c r="AC68" i="41" s="1"/>
  <c r="AE122" i="42" a="1"/>
  <c r="AE122" i="42" s="1"/>
  <c r="AD122" i="42" s="1"/>
  <c r="AC122" i="42" s="1"/>
  <c r="AE125" i="48" a="1"/>
  <c r="AE125" i="48" s="1"/>
  <c r="AD125" i="48" s="1"/>
  <c r="AC125" i="48" s="1"/>
  <c r="AE99" i="37" a="1"/>
  <c r="AE99" i="37" s="1"/>
  <c r="AD99" i="37" s="1"/>
  <c r="AC99" i="37" s="1"/>
  <c r="AE94" i="50" a="1"/>
  <c r="AE94" i="50" s="1"/>
  <c r="AD94" i="50" s="1"/>
  <c r="AC94" i="50" s="1"/>
  <c r="AE125" i="38" a="1"/>
  <c r="AE125" i="38" s="1"/>
  <c r="AD125" i="38" s="1"/>
  <c r="AC125" i="38" s="1"/>
  <c r="AE107" i="58" a="1"/>
  <c r="AE107" i="58" s="1"/>
  <c r="AD107" i="58" s="1"/>
  <c r="AC107" i="58" s="1"/>
  <c r="AE37" i="39" a="1"/>
  <c r="AE37" i="39" s="1"/>
  <c r="AD37" i="39" s="1"/>
  <c r="AC37" i="39" s="1"/>
  <c r="AE99" i="51" a="1"/>
  <c r="AE99" i="51" s="1"/>
  <c r="AD99" i="51" s="1"/>
  <c r="AC99" i="51" s="1"/>
  <c r="AE29" i="48" a="1"/>
  <c r="AE29" i="48" s="1"/>
  <c r="AD29" i="48" s="1"/>
  <c r="AC29" i="48" s="1"/>
  <c r="AE37" i="43" a="1"/>
  <c r="AE37" i="43" s="1"/>
  <c r="AD37" i="43" s="1"/>
  <c r="AC37" i="43" s="1"/>
  <c r="AE116" i="43" a="1"/>
  <c r="AE116" i="43" s="1"/>
  <c r="AD116" i="43" s="1"/>
  <c r="AC116" i="43" s="1"/>
  <c r="AE65" i="50" a="1"/>
  <c r="AE65" i="50" s="1"/>
  <c r="AD65" i="50" s="1"/>
  <c r="AC65" i="50" s="1"/>
  <c r="AE109" i="38" a="1"/>
  <c r="AE109" i="38" s="1"/>
  <c r="AD109" i="38" s="1"/>
  <c r="AC109" i="38" s="1"/>
  <c r="AE72" i="51" a="1"/>
  <c r="AE72" i="51" s="1"/>
  <c r="AD72" i="51" s="1"/>
  <c r="AC72" i="51" s="1"/>
  <c r="AE115" i="31" a="1"/>
  <c r="AE115" i="31" s="1"/>
  <c r="AD115" i="31" s="1"/>
  <c r="AC115" i="31" s="1"/>
  <c r="AE101" i="45" a="1"/>
  <c r="AE101" i="45" s="1"/>
  <c r="AD101" i="45" s="1"/>
  <c r="AC101" i="45" s="1"/>
  <c r="AE115" i="49" a="1"/>
  <c r="AE115" i="49" s="1"/>
  <c r="AD115" i="49" s="1"/>
  <c r="AC115" i="49" s="1"/>
  <c r="AE101" i="28" a="1"/>
  <c r="AE101" i="28" s="1"/>
  <c r="AD101" i="28" s="1"/>
  <c r="AC101" i="28" s="1"/>
  <c r="AE53" i="47" a="1"/>
  <c r="AE53" i="47" s="1"/>
  <c r="AD53" i="47" s="1"/>
  <c r="AC53" i="47" s="1"/>
  <c r="AE98" i="47" a="1"/>
  <c r="AE98" i="47" s="1"/>
  <c r="AD98" i="47" s="1"/>
  <c r="AC98" i="47" s="1"/>
  <c r="AE129" i="48" a="1"/>
  <c r="AE129" i="48" s="1"/>
  <c r="AD129" i="48" s="1"/>
  <c r="AC129" i="48" s="1"/>
  <c r="AE109" i="42" a="1"/>
  <c r="AE109" i="42" s="1"/>
  <c r="AD109" i="42" s="1"/>
  <c r="AC109" i="42" s="1"/>
  <c r="AE108" i="50" a="1"/>
  <c r="AE108" i="50" s="1"/>
  <c r="AD108" i="50" s="1"/>
  <c r="AC108" i="50" s="1"/>
  <c r="AE61" i="58" a="1"/>
  <c r="AE61" i="58" s="1"/>
  <c r="AD61" i="58" s="1"/>
  <c r="AC61" i="58" s="1"/>
  <c r="AE63" i="42" a="1"/>
  <c r="AE63" i="42" s="1"/>
  <c r="AD63" i="42" s="1"/>
  <c r="AC63" i="42" s="1"/>
  <c r="AE44" i="34" a="1"/>
  <c r="AE44" i="34" s="1"/>
  <c r="AD44" i="34" s="1"/>
  <c r="AC44" i="34" s="1"/>
  <c r="AE78" i="42" a="1"/>
  <c r="AE78" i="42" s="1"/>
  <c r="AD78" i="42" s="1"/>
  <c r="AC78" i="42" s="1"/>
  <c r="AE22" i="41" a="1"/>
  <c r="AE22" i="41" s="1"/>
  <c r="AD22" i="41" s="1"/>
  <c r="AC22" i="41" s="1"/>
  <c r="AE27" i="32" a="1"/>
  <c r="AE27" i="32" s="1"/>
  <c r="AD27" i="32" s="1"/>
  <c r="AC27" i="32" s="1"/>
  <c r="AE51" i="39" a="1"/>
  <c r="AE51" i="39" s="1"/>
  <c r="AD51" i="39" s="1"/>
  <c r="AC51" i="39" s="1"/>
  <c r="AE37" i="28" a="1"/>
  <c r="AE37" i="28" s="1"/>
  <c r="AD37" i="28" s="1"/>
  <c r="AC37" i="28" s="1"/>
  <c r="AE99" i="41" a="1"/>
  <c r="AE99" i="41" s="1"/>
  <c r="AD99" i="41" s="1"/>
  <c r="AC99" i="41" s="1"/>
  <c r="AE85" i="43" a="1"/>
  <c r="AE85" i="43" s="1"/>
  <c r="AD85" i="43" s="1"/>
  <c r="AC85" i="43" s="1"/>
  <c r="AE114" i="45" a="1"/>
  <c r="AE114" i="45" s="1"/>
  <c r="AD114" i="45" s="1"/>
  <c r="AC114" i="45" s="1"/>
  <c r="AE17" i="58" a="1"/>
  <c r="AE17" i="58" s="1"/>
  <c r="AD17" i="58" s="1"/>
  <c r="AC17" i="58" s="1"/>
  <c r="AE69" i="39" a="1"/>
  <c r="AE69" i="39" s="1"/>
  <c r="AD69" i="39" s="1"/>
  <c r="AC69" i="39" s="1"/>
  <c r="AE45" i="38" a="1"/>
  <c r="AE45" i="38" s="1"/>
  <c r="AD45" i="38" s="1"/>
  <c r="AC45" i="38" s="1"/>
  <c r="AE31" i="30" a="1"/>
  <c r="AE31" i="30" s="1"/>
  <c r="AD31" i="30" s="1"/>
  <c r="AC31" i="30" s="1"/>
  <c r="AE91" i="50" a="1"/>
  <c r="AE91" i="50" s="1"/>
  <c r="AD91" i="50" s="1"/>
  <c r="AC91" i="50" s="1"/>
  <c r="AE117" i="41" a="1"/>
  <c r="AE117" i="41" s="1"/>
  <c r="AD117" i="41" s="1"/>
  <c r="AC117" i="41" s="1"/>
  <c r="AE17" i="38" a="1"/>
  <c r="AE17" i="38" s="1"/>
  <c r="AD17" i="38" s="1"/>
  <c r="AC17" i="38" s="1"/>
  <c r="AE109" i="50" a="1"/>
  <c r="AE109" i="50" s="1"/>
  <c r="AD109" i="50" s="1"/>
  <c r="AC109" i="50" s="1"/>
  <c r="AE49" i="56" a="1"/>
  <c r="AE49" i="56" s="1"/>
  <c r="AD49" i="56" s="1"/>
  <c r="AC49" i="56" s="1"/>
  <c r="AE113" i="46" a="1"/>
  <c r="AE113" i="46" s="1"/>
  <c r="AD113" i="46" s="1"/>
  <c r="AE73" i="28" a="1"/>
  <c r="AE73" i="28" s="1"/>
  <c r="AD73" i="28" s="1"/>
  <c r="AC73" i="28" s="1"/>
  <c r="AE57" i="33" a="1"/>
  <c r="AE57" i="33" s="1"/>
  <c r="AD57" i="33" s="1"/>
  <c r="AC57" i="33" s="1"/>
  <c r="AE43" i="12" a="1"/>
  <c r="AE43" i="12" s="1"/>
  <c r="AD43" i="12" s="1"/>
  <c r="AC43" i="12" s="1"/>
  <c r="AE91" i="44" a="1"/>
  <c r="AE91" i="44" s="1"/>
  <c r="AD91" i="44" s="1"/>
  <c r="AC91" i="44" s="1"/>
  <c r="AE62" i="34" a="1"/>
  <c r="AE62" i="34" s="1"/>
  <c r="AD62" i="34" s="1"/>
  <c r="AC62" i="34" s="1"/>
  <c r="AE26" i="42" a="1"/>
  <c r="AE26" i="42" s="1"/>
  <c r="AD26" i="42" s="1"/>
  <c r="AC26" i="42" s="1"/>
  <c r="AE71" i="49" a="1"/>
  <c r="AE71" i="49" s="1"/>
  <c r="AD71" i="49" s="1"/>
  <c r="AC71" i="49" s="1"/>
  <c r="AE93" i="32" a="1"/>
  <c r="AE93" i="32" s="1"/>
  <c r="AD93" i="32" s="1"/>
  <c r="AC93" i="32" s="1"/>
  <c r="AE22" i="39" a="1"/>
  <c r="AE22" i="39" s="1"/>
  <c r="AD22" i="39" s="1"/>
  <c r="AC22" i="39" s="1"/>
  <c r="AE103" i="33" a="1"/>
  <c r="AE103" i="33" s="1"/>
  <c r="AD103" i="33" s="1"/>
  <c r="AC103" i="33" s="1"/>
  <c r="AE109" i="54" a="1"/>
  <c r="AE109" i="54" s="1"/>
  <c r="AD109" i="54" s="1"/>
  <c r="AC109" i="54" s="1"/>
  <c r="AE79" i="38" a="1"/>
  <c r="AE79" i="38" s="1"/>
  <c r="AD79" i="38" s="1"/>
  <c r="AC79" i="38" s="1"/>
  <c r="AE92" i="30" a="1"/>
  <c r="AE92" i="30" s="1"/>
  <c r="AD92" i="30" s="1"/>
  <c r="AC92" i="30" s="1"/>
  <c r="AE53" i="39" a="1"/>
  <c r="AE53" i="39" s="1"/>
  <c r="AD53" i="39" s="1"/>
  <c r="AC53" i="39" s="1"/>
  <c r="AE121" i="31" a="1"/>
  <c r="AE121" i="31" s="1"/>
  <c r="AD121" i="31" s="1"/>
  <c r="AC121" i="31" s="1"/>
  <c r="AE62" i="58" a="1"/>
  <c r="AE62" i="58" s="1"/>
  <c r="AD62" i="58" s="1"/>
  <c r="AC62" i="58" s="1"/>
  <c r="AE50" i="39" a="1"/>
  <c r="AE50" i="39" s="1"/>
  <c r="AD50" i="39" s="1"/>
  <c r="AC50" i="39" s="1"/>
  <c r="AE103" i="49" a="1"/>
  <c r="AE103" i="49" s="1"/>
  <c r="AD103" i="49" s="1"/>
  <c r="AC103" i="49" s="1"/>
  <c r="AE117" i="47" a="1"/>
  <c r="AE117" i="47" s="1"/>
  <c r="AD117" i="47" s="1"/>
  <c r="AC117" i="47" s="1"/>
  <c r="AE77" i="42" a="1"/>
  <c r="AE77" i="42" s="1"/>
  <c r="AD77" i="42" s="1"/>
  <c r="AC77" i="42" s="1"/>
  <c r="AE59" i="42" a="1"/>
  <c r="AE59" i="42" s="1"/>
  <c r="AD59" i="42" s="1"/>
  <c r="AC59" i="42" s="1"/>
  <c r="AE85" i="51" a="1"/>
  <c r="AE85" i="51" s="1"/>
  <c r="AD85" i="51" s="1"/>
  <c r="AC85" i="51" s="1"/>
  <c r="AE121" i="33" a="1"/>
  <c r="AE121" i="33" s="1"/>
  <c r="AD121" i="33" s="1"/>
  <c r="AC121" i="33" s="1"/>
  <c r="AE57" i="55" a="1"/>
  <c r="AE57" i="55" s="1"/>
  <c r="AD57" i="55" s="1"/>
  <c r="AC57" i="55" s="1"/>
  <c r="AE127" i="34" a="1"/>
  <c r="AE127" i="34" s="1"/>
  <c r="AD127" i="34" s="1"/>
  <c r="AC127" i="34" s="1"/>
  <c r="AE38" i="51" a="1"/>
  <c r="AE38" i="51" s="1"/>
  <c r="AD38" i="51" s="1"/>
  <c r="AC38" i="51" s="1"/>
  <c r="AE93" i="42" a="1"/>
  <c r="AE93" i="42" s="1"/>
  <c r="AD93" i="42" s="1"/>
  <c r="AC93" i="42" s="1"/>
  <c r="AE92" i="38" a="1"/>
  <c r="AE92" i="38" s="1"/>
  <c r="AD92" i="38" s="1"/>
  <c r="AC92" i="38" s="1"/>
  <c r="AE54" i="45" a="1"/>
  <c r="AE54" i="45" s="1"/>
  <c r="AD54" i="45" s="1"/>
  <c r="AC54" i="45" s="1"/>
  <c r="AE28" i="42" a="1"/>
  <c r="AE28" i="42" s="1"/>
  <c r="AD28" i="42" s="1"/>
  <c r="AC28" i="42" s="1"/>
  <c r="AE129" i="32" a="1"/>
  <c r="AE129" i="32" s="1"/>
  <c r="AD129" i="32" s="1"/>
  <c r="AC129" i="32" s="1"/>
  <c r="AE42" i="42" a="1"/>
  <c r="AE42" i="42" s="1"/>
  <c r="AD42" i="42" s="1"/>
  <c r="AC42" i="42" s="1"/>
  <c r="AE65" i="30" a="1"/>
  <c r="AE65" i="30" s="1"/>
  <c r="AD65" i="30" s="1"/>
  <c r="AC65" i="30" s="1"/>
  <c r="AE107" i="32" a="1"/>
  <c r="AE107" i="32" s="1"/>
  <c r="AD107" i="32" s="1"/>
  <c r="AC107" i="32" s="1"/>
  <c r="AE61" i="54" a="1"/>
  <c r="AE61" i="54" s="1"/>
  <c r="AD61" i="54" s="1"/>
  <c r="AC61" i="54" s="1"/>
  <c r="AE93" i="46" a="1"/>
  <c r="AE93" i="46" s="1"/>
  <c r="AD93" i="46" s="1"/>
  <c r="AE86" i="39" a="1"/>
  <c r="AE86" i="39" s="1"/>
  <c r="AD86" i="39" s="1"/>
  <c r="AC86" i="39" s="1"/>
  <c r="AE89" i="41" a="1"/>
  <c r="AE89" i="41" s="1"/>
  <c r="AD89" i="41" s="1"/>
  <c r="AC89" i="41" s="1"/>
  <c r="AE117" i="39" a="1"/>
  <c r="AE117" i="39" s="1"/>
  <c r="AD117" i="39" s="1"/>
  <c r="AC117" i="39" s="1"/>
  <c r="AE53" i="33" a="1"/>
  <c r="AE53" i="33" s="1"/>
  <c r="AD53" i="33" s="1"/>
  <c r="AC53" i="33" s="1"/>
  <c r="AE125" i="50" a="1"/>
  <c r="AE125" i="50" s="1"/>
  <c r="AD125" i="50" s="1"/>
  <c r="AC125" i="50" s="1"/>
  <c r="AE77" i="38" a="1"/>
  <c r="AE77" i="38" s="1"/>
  <c r="AD77" i="38" s="1"/>
  <c r="AC77" i="38" s="1"/>
  <c r="AE81" i="54" a="1"/>
  <c r="AE81" i="54" s="1"/>
  <c r="AD81" i="54" s="1"/>
  <c r="AC81" i="54" s="1"/>
  <c r="AE118" i="41" a="1"/>
  <c r="AE118" i="41" s="1"/>
  <c r="AD118" i="41" s="1"/>
  <c r="AC118" i="41" s="1"/>
  <c r="AE29" i="42" a="1"/>
  <c r="AE29" i="42" s="1"/>
  <c r="AD29" i="42" s="1"/>
  <c r="AC29" i="42" s="1"/>
  <c r="AE66" i="45" a="1"/>
  <c r="AE66" i="45" s="1"/>
  <c r="AD66" i="45" s="1"/>
  <c r="AC66" i="45" s="1"/>
  <c r="AE110" i="40" a="1"/>
  <c r="AE110" i="40" s="1"/>
  <c r="AD110" i="40" s="1"/>
  <c r="AC110" i="40" s="1"/>
  <c r="AE101" i="39" a="1"/>
  <c r="AE101" i="39" s="1"/>
  <c r="AD101" i="39" s="1"/>
  <c r="AC101" i="39" s="1"/>
  <c r="AE5" i="33" a="1"/>
  <c r="AE5" i="33" s="1"/>
  <c r="AD5" i="33" s="1"/>
  <c r="AC5" i="33" s="1"/>
  <c r="AE92" i="46" a="1"/>
  <c r="AE92" i="46" s="1"/>
  <c r="AD92" i="46" s="1"/>
  <c r="AE97" i="46" a="1"/>
  <c r="AE97" i="46" s="1"/>
  <c r="AD97" i="46" s="1"/>
  <c r="AE82" i="51" a="1"/>
  <c r="AE82" i="51" s="1"/>
  <c r="AD82" i="51" s="1"/>
  <c r="AC82" i="51" s="1"/>
  <c r="AE97" i="56" a="1"/>
  <c r="AE97" i="56" s="1"/>
  <c r="AD97" i="56" s="1"/>
  <c r="AC97" i="56" s="1"/>
  <c r="AE39" i="39" a="1"/>
  <c r="AE39" i="39" s="1"/>
  <c r="AD39" i="39" s="1"/>
  <c r="AC39" i="39" s="1"/>
  <c r="AE82" i="41" a="1"/>
  <c r="AE82" i="41" s="1"/>
  <c r="AD82" i="41" s="1"/>
  <c r="AC82" i="41" s="1"/>
  <c r="AE7" i="43" a="1"/>
  <c r="AE7" i="43" s="1"/>
  <c r="AD7" i="43" s="1"/>
  <c r="AC7" i="43" s="1"/>
  <c r="AE117" i="51" a="1"/>
  <c r="AE117" i="51" s="1"/>
  <c r="AD117" i="51" s="1"/>
  <c r="AC117" i="51" s="1"/>
  <c r="AE5" i="41" a="1"/>
  <c r="AE5" i="41" s="1"/>
  <c r="AD5" i="41" s="1"/>
  <c r="AC5" i="41" s="1"/>
  <c r="AE71" i="41" a="1"/>
  <c r="AE71" i="41" s="1"/>
  <c r="AD71" i="41" s="1"/>
  <c r="AC71" i="41" s="1"/>
  <c r="AE15" i="50" a="1"/>
  <c r="AE15" i="50" s="1"/>
  <c r="AD15" i="50" s="1"/>
  <c r="AC15" i="50" s="1"/>
  <c r="AE54" i="41" a="1"/>
  <c r="AE54" i="41" s="1"/>
  <c r="AD54" i="41" s="1"/>
  <c r="AC54" i="41" s="1"/>
  <c r="AE53" i="41" a="1"/>
  <c r="AE53" i="41" s="1"/>
  <c r="AD53" i="41" s="1"/>
  <c r="AC53" i="41" s="1"/>
  <c r="AE2" i="33" a="1"/>
  <c r="AE2" i="33" s="1"/>
  <c r="AE102" i="47" a="1"/>
  <c r="AE102" i="47" s="1"/>
  <c r="AD102" i="47" s="1"/>
  <c r="AC102" i="47" s="1"/>
  <c r="AE46" i="30" a="1"/>
  <c r="AE46" i="30" s="1"/>
  <c r="AD46" i="30" s="1"/>
  <c r="AC46" i="30" s="1"/>
  <c r="AE93" i="48" a="1"/>
  <c r="AE93" i="48" s="1"/>
  <c r="AD93" i="48" s="1"/>
  <c r="AC93" i="48" s="1"/>
  <c r="AE86" i="51" a="1"/>
  <c r="AE86" i="51" s="1"/>
  <c r="AD86" i="51" s="1"/>
  <c r="AC86" i="51" s="1"/>
  <c r="AE20" i="43" a="1"/>
  <c r="AE20" i="43" s="1"/>
  <c r="AD20" i="43" s="1"/>
  <c r="AC20" i="43" s="1"/>
  <c r="AE44" i="32" a="1"/>
  <c r="AE44" i="32" s="1"/>
  <c r="AD44" i="32" s="1"/>
  <c r="AC44" i="32" s="1"/>
  <c r="AE14" i="46" a="1"/>
  <c r="AE14" i="46" s="1"/>
  <c r="AD14" i="46" s="1"/>
  <c r="AE119" i="43" a="1"/>
  <c r="AE119" i="43" s="1"/>
  <c r="AD119" i="43" s="1"/>
  <c r="AC119" i="43" s="1"/>
  <c r="AE38" i="49" a="1"/>
  <c r="AE38" i="49" s="1"/>
  <c r="AD38" i="49" s="1"/>
  <c r="AC38" i="49" s="1"/>
  <c r="AE10" i="30" a="1"/>
  <c r="AE10" i="30" s="1"/>
  <c r="AD10" i="30" s="1"/>
  <c r="AC10" i="30" s="1"/>
  <c r="AE37" i="53" a="1"/>
  <c r="AE37" i="53" s="1"/>
  <c r="AD37" i="53" s="1"/>
  <c r="AC37" i="53" s="1"/>
  <c r="AE4" i="47" a="1"/>
  <c r="AE4" i="47" s="1"/>
  <c r="AD4" i="47" s="1"/>
  <c r="AC4" i="47" s="1"/>
  <c r="AE10" i="46" a="1"/>
  <c r="AE10" i="46" s="1"/>
  <c r="AD10" i="46" s="1"/>
  <c r="AE68" i="43" a="1"/>
  <c r="AE68" i="43" s="1"/>
  <c r="AD68" i="43" s="1"/>
  <c r="AC68" i="43" s="1"/>
  <c r="AE59" i="32" a="1"/>
  <c r="AE59" i="32" s="1"/>
  <c r="AD59" i="32" s="1"/>
  <c r="AC59" i="32" s="1"/>
  <c r="AE17" i="56" a="1"/>
  <c r="AE17" i="56" s="1"/>
  <c r="AD17" i="56" s="1"/>
  <c r="AC17" i="56" s="1"/>
  <c r="AE19" i="47" a="1"/>
  <c r="AE19" i="47" s="1"/>
  <c r="AD19" i="47" s="1"/>
  <c r="AC19" i="47" s="1"/>
  <c r="AE53" i="53" a="1"/>
  <c r="AE53" i="53" s="1"/>
  <c r="AD53" i="53" s="1"/>
  <c r="AC53" i="53" s="1"/>
  <c r="AE5" i="28" a="1"/>
  <c r="AE5" i="28" s="1"/>
  <c r="AD5" i="28" s="1"/>
  <c r="AC5" i="28" s="1"/>
  <c r="AE125" i="42" a="1"/>
  <c r="AE125" i="42" s="1"/>
  <c r="AD125" i="42" s="1"/>
  <c r="AC125" i="42" s="1"/>
  <c r="AE21" i="41" a="1"/>
  <c r="AE21" i="41" s="1"/>
  <c r="AD21" i="41" s="1"/>
  <c r="AC21" i="41" s="1"/>
  <c r="AE105" i="43" a="1"/>
  <c r="AE105" i="43" s="1"/>
  <c r="AD105" i="43" s="1"/>
  <c r="AC105" i="43" s="1"/>
  <c r="AE85" i="59" a="1"/>
  <c r="AE85" i="59" s="1"/>
  <c r="AD85" i="59" s="1"/>
  <c r="AC85" i="59" s="1"/>
  <c r="AE61" i="38" a="1"/>
  <c r="AE61" i="38" s="1"/>
  <c r="AD61" i="38" s="1"/>
  <c r="AC61" i="38" s="1"/>
  <c r="AE76" i="46" a="1"/>
  <c r="AE76" i="46" s="1"/>
  <c r="AD76" i="46" s="1"/>
  <c r="AE89" i="59" a="1"/>
  <c r="AE89" i="59" s="1"/>
  <c r="AD89" i="59" s="1"/>
  <c r="AC89" i="59" s="1"/>
  <c r="AE52" i="49" a="1"/>
  <c r="AE52" i="49" s="1"/>
  <c r="AD52" i="49" s="1"/>
  <c r="AC52" i="49" s="1"/>
  <c r="AE110" i="12" a="1"/>
  <c r="AE110" i="12" s="1"/>
  <c r="AD110" i="12" s="1"/>
  <c r="AC110" i="12" s="1"/>
  <c r="AE109" i="56" a="1"/>
  <c r="AE109" i="56" s="1"/>
  <c r="AD109" i="56" s="1"/>
  <c r="AC109" i="56" s="1"/>
  <c r="AE98" i="39" a="1"/>
  <c r="AE98" i="39" s="1"/>
  <c r="AD98" i="39" s="1"/>
  <c r="AC98" i="39" s="1"/>
  <c r="AE77" i="40" a="1"/>
  <c r="AE77" i="40" s="1"/>
  <c r="AD77" i="40" s="1"/>
  <c r="AC77" i="40" s="1"/>
  <c r="AE46" i="40" a="1"/>
  <c r="AE46" i="40" s="1"/>
  <c r="AD46" i="40" s="1"/>
  <c r="AC46" i="40" s="1"/>
  <c r="AE81" i="46" a="1"/>
  <c r="AE81" i="46" s="1"/>
  <c r="AD81" i="46" s="1"/>
  <c r="AE113" i="48" a="1"/>
  <c r="AE113" i="48" s="1"/>
  <c r="AD113" i="48" s="1"/>
  <c r="AC113" i="48" s="1"/>
  <c r="AE124" i="38" a="1"/>
  <c r="AE124" i="38" s="1"/>
  <c r="AD124" i="38" s="1"/>
  <c r="AC124" i="38" s="1"/>
  <c r="AE92" i="34" a="1"/>
  <c r="AE92" i="34" s="1"/>
  <c r="AD92" i="34" s="1"/>
  <c r="AC92" i="34" s="1"/>
  <c r="AE30" i="36" a="1"/>
  <c r="AE30" i="36" s="1"/>
  <c r="AD30" i="36" s="1"/>
  <c r="AC30" i="36" s="1"/>
  <c r="AE12" i="30" a="1"/>
  <c r="AE12" i="30" s="1"/>
  <c r="AD12" i="30" s="1"/>
  <c r="AC12" i="30" s="1"/>
  <c r="AE18" i="28" a="1"/>
  <c r="AE18" i="28" s="1"/>
  <c r="AD18" i="28" s="1"/>
  <c r="AC18" i="28" s="1"/>
  <c r="AE8" i="49" a="1"/>
  <c r="AE8" i="49" s="1"/>
  <c r="AD8" i="49" s="1"/>
  <c r="AC8" i="49" s="1"/>
  <c r="AE81" i="36" a="1"/>
  <c r="AE81" i="36" s="1"/>
  <c r="AD81" i="36" s="1"/>
  <c r="AC81" i="36" s="1"/>
  <c r="AE62" i="42" a="1"/>
  <c r="AE62" i="42" s="1"/>
  <c r="AD62" i="42" s="1"/>
  <c r="AC62" i="42" s="1"/>
  <c r="AE4" i="55" a="1"/>
  <c r="AE4" i="55" s="1"/>
  <c r="AD4" i="55" s="1"/>
  <c r="AC4" i="55" s="1"/>
  <c r="AE25" i="49" a="1"/>
  <c r="AE25" i="49" s="1"/>
  <c r="AD25" i="49" s="1"/>
  <c r="AC25" i="49" s="1"/>
  <c r="AE98" i="49" a="1"/>
  <c r="AE98" i="49" s="1"/>
  <c r="AD98" i="49" s="1"/>
  <c r="AC98" i="49" s="1"/>
  <c r="AE44" i="50" a="1"/>
  <c r="AE44" i="50" s="1"/>
  <c r="AD44" i="50" s="1"/>
  <c r="AC44" i="50" s="1"/>
  <c r="AE102" i="39" a="1"/>
  <c r="AE102" i="39" s="1"/>
  <c r="AD102" i="39" s="1"/>
  <c r="AC102" i="39" s="1"/>
  <c r="AE47" i="40" a="1"/>
  <c r="AE47" i="40" s="1"/>
  <c r="AD47" i="40" s="1"/>
  <c r="AC47" i="40" s="1"/>
  <c r="AE15" i="38" a="1"/>
  <c r="AE15" i="38" s="1"/>
  <c r="AD15" i="38" s="1"/>
  <c r="AC15" i="38" s="1"/>
  <c r="AE75" i="50" a="1"/>
  <c r="AE75" i="50" s="1"/>
  <c r="AD75" i="50" s="1"/>
  <c r="AC75" i="50" s="1"/>
  <c r="AE58" i="50" a="1"/>
  <c r="AE58" i="50" s="1"/>
  <c r="AD58" i="50" s="1"/>
  <c r="AC58" i="50" s="1"/>
  <c r="AE70" i="45" a="1"/>
  <c r="AE70" i="45" s="1"/>
  <c r="AD70" i="45" s="1"/>
  <c r="AC70" i="45" s="1"/>
  <c r="AE123" i="44" a="1"/>
  <c r="AE123" i="44" s="1"/>
  <c r="AD123" i="44" s="1"/>
  <c r="AC123" i="44" s="1"/>
  <c r="AE43" i="34" a="1"/>
  <c r="AE43" i="34" s="1"/>
  <c r="AD43" i="34" s="1"/>
  <c r="AC43" i="34" s="1"/>
  <c r="AE107" i="42" a="1"/>
  <c r="AE107" i="42" s="1"/>
  <c r="AD107" i="42" s="1"/>
  <c r="AC107" i="42" s="1"/>
  <c r="AE101" i="49" a="1"/>
  <c r="AE101" i="49" s="1"/>
  <c r="AD101" i="49" s="1"/>
  <c r="AC101" i="49" s="1"/>
  <c r="AE30" i="50" a="1"/>
  <c r="AE30" i="50" s="1"/>
  <c r="AD30" i="50" s="1"/>
  <c r="AC30" i="50" s="1"/>
  <c r="AE110" i="48" a="1"/>
  <c r="AE110" i="48" s="1"/>
  <c r="AD110" i="48" s="1"/>
  <c r="AC110" i="48" s="1"/>
  <c r="AE55" i="41" a="1"/>
  <c r="AE55" i="41" s="1"/>
  <c r="AD55" i="41" s="1"/>
  <c r="AC55" i="41" s="1"/>
  <c r="AE84" i="49" a="1"/>
  <c r="AE84" i="49" s="1"/>
  <c r="AD84" i="49" s="1"/>
  <c r="AC84" i="49" s="1"/>
  <c r="AE124" i="40" a="1"/>
  <c r="AE124" i="40" s="1"/>
  <c r="AD124" i="40" s="1"/>
  <c r="AC124" i="40" s="1"/>
  <c r="AE53" i="35" a="1"/>
  <c r="AE53" i="35" s="1"/>
  <c r="AD53" i="35" s="1"/>
  <c r="AC53" i="35" s="1"/>
  <c r="AE54" i="35" a="1"/>
  <c r="AE54" i="35" s="1"/>
  <c r="AD54" i="35" s="1"/>
  <c r="AC54" i="35" s="1"/>
  <c r="AE110" i="38" a="1"/>
  <c r="AE110" i="38" s="1"/>
  <c r="AD110" i="38" s="1"/>
  <c r="AC110" i="38" s="1"/>
  <c r="AE81" i="38" a="1"/>
  <c r="AE81" i="38" s="1"/>
  <c r="AD81" i="38" s="1"/>
  <c r="AC81" i="38" s="1"/>
  <c r="AE36" i="51" a="1"/>
  <c r="AE36" i="51" s="1"/>
  <c r="AD36" i="51" s="1"/>
  <c r="AC36" i="51" s="1"/>
  <c r="AE49" i="38" a="1"/>
  <c r="AE49" i="38" s="1"/>
  <c r="AD49" i="38" s="1"/>
  <c r="AC49" i="38" s="1"/>
  <c r="AE25" i="53" a="1"/>
  <c r="AE25" i="53" s="1"/>
  <c r="AD25" i="53" s="1"/>
  <c r="AC25" i="53" s="1"/>
  <c r="AE25" i="59" a="1"/>
  <c r="AE25" i="59" s="1"/>
  <c r="AD25" i="59" s="1"/>
  <c r="AC25" i="59" s="1"/>
  <c r="AE108" i="40" a="1"/>
  <c r="AE108" i="40" s="1"/>
  <c r="AD108" i="40" s="1"/>
  <c r="AC108" i="40" s="1"/>
  <c r="AE31" i="50" a="1"/>
  <c r="AE31" i="50" s="1"/>
  <c r="AD31" i="50" s="1"/>
  <c r="AC31" i="50" s="1"/>
  <c r="AE101" i="41" a="1"/>
  <c r="AE101" i="41" s="1"/>
  <c r="AD101" i="41" s="1"/>
  <c r="AC101" i="41" s="1"/>
  <c r="AE82" i="39" a="1"/>
  <c r="AE82" i="39" s="1"/>
  <c r="AD82" i="39" s="1"/>
  <c r="AC82" i="39" s="1"/>
  <c r="AE105" i="28" a="1"/>
  <c r="AE105" i="28" s="1"/>
  <c r="AD105" i="28" s="1"/>
  <c r="AC105" i="28" s="1"/>
  <c r="AE6" i="37" a="1"/>
  <c r="AE6" i="37" s="1"/>
  <c r="AD6" i="37" s="1"/>
  <c r="AC6" i="37" s="1"/>
  <c r="AE99" i="33" a="1"/>
  <c r="AE99" i="33" s="1"/>
  <c r="AD99" i="33" s="1"/>
  <c r="AC99" i="33" s="1"/>
  <c r="AE99" i="49" a="1"/>
  <c r="AE99" i="49" s="1"/>
  <c r="AD99" i="49" s="1"/>
  <c r="AC99" i="49" s="1"/>
  <c r="AE83" i="39" a="1"/>
  <c r="AE83" i="39" s="1"/>
  <c r="AD83" i="39" s="1"/>
  <c r="AC83" i="39" s="1"/>
  <c r="AE95" i="38" a="1"/>
  <c r="AE95" i="38" s="1"/>
  <c r="AD95" i="38" s="1"/>
  <c r="AC95" i="38" s="1"/>
  <c r="AE38" i="47" a="1"/>
  <c r="AE38" i="47" s="1"/>
  <c r="AD38" i="47" s="1"/>
  <c r="AC38" i="47" s="1"/>
  <c r="AE113" i="38" a="1"/>
  <c r="AE113" i="38" s="1"/>
  <c r="AD113" i="38" s="1"/>
  <c r="AC113" i="38" s="1"/>
  <c r="AE119" i="39" a="1"/>
  <c r="AE119" i="39" s="1"/>
  <c r="AD119" i="39" s="1"/>
  <c r="AC119" i="39" s="1"/>
  <c r="AE63" i="34" a="1"/>
  <c r="AE63" i="34" s="1"/>
  <c r="AD63" i="34" s="1"/>
  <c r="AC63" i="34" s="1"/>
  <c r="AE2" i="41" a="1"/>
  <c r="AE2" i="41" s="1"/>
  <c r="AE65" i="58" a="1"/>
  <c r="AE65" i="58" s="1"/>
  <c r="AD65" i="58" s="1"/>
  <c r="AC65" i="58" s="1"/>
  <c r="AE94" i="38" a="1"/>
  <c r="AE94" i="38" s="1"/>
  <c r="AD94" i="38" s="1"/>
  <c r="AC94" i="38" s="1"/>
  <c r="AE22" i="57" a="1"/>
  <c r="AE22" i="57" s="1"/>
  <c r="AD22" i="57" s="1"/>
  <c r="AC22" i="57" s="1"/>
  <c r="AE129" i="34" a="1"/>
  <c r="AE129" i="34" s="1"/>
  <c r="AD129" i="34" s="1"/>
  <c r="AC129" i="34" s="1"/>
  <c r="AE71" i="51" a="1"/>
  <c r="AE71" i="51" s="1"/>
  <c r="AD71" i="51" s="1"/>
  <c r="AC71" i="51" s="1"/>
  <c r="AE97" i="52" a="1"/>
  <c r="AE97" i="52" s="1"/>
  <c r="AD97" i="52" s="1"/>
  <c r="AC97" i="52" s="1"/>
  <c r="AE38" i="43" a="1"/>
  <c r="AE38" i="43" s="1"/>
  <c r="AD38" i="43" s="1"/>
  <c r="AC38" i="43" s="1"/>
  <c r="AE65" i="12" a="1"/>
  <c r="AE65" i="12" s="1"/>
  <c r="AD65" i="12" s="1"/>
  <c r="AC65" i="12" s="1"/>
  <c r="AE47" i="38" a="1"/>
  <c r="AE47" i="38" s="1"/>
  <c r="AD47" i="38" s="1"/>
  <c r="AC47" i="38" s="1"/>
  <c r="AE47" i="46" a="1"/>
  <c r="AE47" i="46" s="1"/>
  <c r="AD47" i="46" s="1"/>
  <c r="AE23" i="39" a="1"/>
  <c r="AE23" i="39" s="1"/>
  <c r="AD23" i="39" s="1"/>
  <c r="AC23" i="39" s="1"/>
  <c r="AE49" i="32" a="1"/>
  <c r="AE49" i="32" s="1"/>
  <c r="AD49" i="32" s="1"/>
  <c r="AC49" i="32" s="1"/>
  <c r="AE87" i="47" a="1"/>
  <c r="AE87" i="47" s="1"/>
  <c r="AD87" i="47" s="1"/>
  <c r="AC87" i="47" s="1"/>
  <c r="AE70" i="49" a="1"/>
  <c r="AE70" i="49" s="1"/>
  <c r="AD70" i="49" s="1"/>
  <c r="AC70" i="49" s="1"/>
  <c r="AE51" i="47" a="1"/>
  <c r="AE51" i="47" s="1"/>
  <c r="AD51" i="47" s="1"/>
  <c r="AC51" i="47" s="1"/>
  <c r="AE35" i="37" a="1"/>
  <c r="AE35" i="37" s="1"/>
  <c r="AD35" i="37" s="1"/>
  <c r="AC35" i="37" s="1"/>
  <c r="AE99" i="57" a="1"/>
  <c r="AE99" i="57" s="1"/>
  <c r="AD99" i="57" s="1"/>
  <c r="AC99" i="57" s="1"/>
  <c r="AE83" i="35" a="1"/>
  <c r="AE83" i="35" s="1"/>
  <c r="AD83" i="35" s="1"/>
  <c r="AC83" i="35" s="1"/>
  <c r="AE38" i="31" a="1"/>
  <c r="AE38" i="31" s="1"/>
  <c r="AD38" i="31" s="1"/>
  <c r="AC38" i="31" s="1"/>
  <c r="AE13" i="38" a="1"/>
  <c r="AE13" i="38" s="1"/>
  <c r="AD13" i="38" s="1"/>
  <c r="AC13" i="38" s="1"/>
  <c r="AE8" i="41" a="1"/>
  <c r="AE8" i="41" s="1"/>
  <c r="AD8" i="41" s="1"/>
  <c r="AC8" i="41" s="1"/>
  <c r="AE13" i="40" a="1"/>
  <c r="AE13" i="40" s="1"/>
  <c r="AD13" i="40" s="1"/>
  <c r="AC13" i="40" s="1"/>
  <c r="AE36" i="41" a="1"/>
  <c r="AE36" i="41" s="1"/>
  <c r="AD36" i="41" s="1"/>
  <c r="AC36" i="41" s="1"/>
  <c r="AE87" i="35" a="1"/>
  <c r="AE87" i="35" s="1"/>
  <c r="AD87" i="35" s="1"/>
  <c r="AC87" i="35" s="1"/>
  <c r="AE102" i="41" a="1"/>
  <c r="AE102" i="41" s="1"/>
  <c r="AD102" i="41" s="1"/>
  <c r="AC102" i="41" s="1"/>
  <c r="AE73" i="35" a="1"/>
  <c r="AE73" i="35" s="1"/>
  <c r="AD73" i="35" s="1"/>
  <c r="AC73" i="35" s="1"/>
  <c r="AE10" i="40" a="1"/>
  <c r="AE10" i="40" s="1"/>
  <c r="AD10" i="40" s="1"/>
  <c r="AC10" i="40" s="1"/>
  <c r="AE58" i="52" a="1"/>
  <c r="AE58" i="52" s="1"/>
  <c r="AD58" i="52" s="1"/>
  <c r="AC58" i="52" s="1"/>
  <c r="AE39" i="57" a="1"/>
  <c r="AE39" i="57" s="1"/>
  <c r="AD39" i="57" s="1"/>
  <c r="AC39" i="57" s="1"/>
  <c r="AE81" i="50" a="1"/>
  <c r="AE81" i="50" s="1"/>
  <c r="AD81" i="50" s="1"/>
  <c r="AC81" i="50" s="1"/>
  <c r="AE45" i="32" a="1"/>
  <c r="AE45" i="32" s="1"/>
  <c r="AD45" i="32" s="1"/>
  <c r="AC45" i="32" s="1"/>
  <c r="AE75" i="48" a="1"/>
  <c r="AE75" i="48" s="1"/>
  <c r="AD75" i="48" s="1"/>
  <c r="AC75" i="48" s="1"/>
  <c r="AE126" i="38" a="1"/>
  <c r="AE126" i="38" s="1"/>
  <c r="AD126" i="38" s="1"/>
  <c r="AC126" i="38" s="1"/>
  <c r="AE85" i="41" a="1"/>
  <c r="AE85" i="41" s="1"/>
  <c r="AD85" i="41" s="1"/>
  <c r="AC85" i="41" s="1"/>
  <c r="AE82" i="47" a="1"/>
  <c r="AE82" i="47" s="1"/>
  <c r="AD82" i="47" s="1"/>
  <c r="AC82" i="47" s="1"/>
  <c r="AE106" i="40" a="1"/>
  <c r="AE106" i="40" s="1"/>
  <c r="AD106" i="40" s="1"/>
  <c r="AC106" i="40" s="1"/>
  <c r="AE39" i="41" a="1"/>
  <c r="AE39" i="41" s="1"/>
  <c r="AD39" i="41" s="1"/>
  <c r="AC39" i="41" s="1"/>
  <c r="AE121" i="51" a="1"/>
  <c r="AE121" i="51" s="1"/>
  <c r="AD121" i="51" s="1"/>
  <c r="AC121" i="51" s="1"/>
  <c r="AE59" i="38" a="1"/>
  <c r="AE59" i="38" s="1"/>
  <c r="AD59" i="38" s="1"/>
  <c r="AC59" i="38" s="1"/>
  <c r="AE123" i="40" a="1"/>
  <c r="AE123" i="40" s="1"/>
  <c r="AD123" i="40" s="1"/>
  <c r="AC123" i="40" s="1"/>
  <c r="AE107" i="50" a="1"/>
  <c r="AE107" i="50" s="1"/>
  <c r="AD107" i="50" s="1"/>
  <c r="AC107" i="50" s="1"/>
  <c r="AE27" i="56" a="1"/>
  <c r="AE27" i="56" s="1"/>
  <c r="AD27" i="56" s="1"/>
  <c r="AC27" i="56" s="1"/>
  <c r="AE21" i="39" a="1"/>
  <c r="AE21" i="39" s="1"/>
  <c r="AD21" i="39" s="1"/>
  <c r="AC21" i="39" s="1"/>
  <c r="AE113" i="32" a="1"/>
  <c r="AE113" i="32" s="1"/>
  <c r="AD113" i="32" s="1"/>
  <c r="AC113" i="32" s="1"/>
  <c r="AE45" i="30" a="1"/>
  <c r="AE45" i="30" s="1"/>
  <c r="AD45" i="30" s="1"/>
  <c r="AC45" i="30" s="1"/>
  <c r="AE127" i="38" a="1"/>
  <c r="AE127" i="38" s="1"/>
  <c r="AD127" i="38" s="1"/>
  <c r="AC127" i="38" s="1"/>
  <c r="AE113" i="56" a="1"/>
  <c r="AE113" i="56" s="1"/>
  <c r="AD113" i="56" s="1"/>
  <c r="AC113" i="56" s="1"/>
  <c r="AE30" i="30" a="1"/>
  <c r="AE30" i="30" s="1"/>
  <c r="AD30" i="30" s="1"/>
  <c r="AC30" i="30" s="1"/>
  <c r="AE49" i="46" a="1"/>
  <c r="AE49" i="46" s="1"/>
  <c r="AD49" i="46" s="1"/>
  <c r="AE119" i="51" a="1"/>
  <c r="AE119" i="51" s="1"/>
  <c r="AD119" i="51" s="1"/>
  <c r="AC119" i="51" s="1"/>
  <c r="AE82" i="28" a="1"/>
  <c r="AE82" i="28" s="1"/>
  <c r="AD82" i="28" s="1"/>
  <c r="AC82" i="28" s="1"/>
  <c r="AE81" i="30" a="1"/>
  <c r="AE81" i="30" s="1"/>
  <c r="AD81" i="30" s="1"/>
  <c r="AC81" i="30" s="1"/>
  <c r="AE127" i="40" a="1"/>
  <c r="AE127" i="40" s="1"/>
  <c r="AD127" i="40" s="1"/>
  <c r="AC127" i="40" s="1"/>
  <c r="AE11" i="38" a="1"/>
  <c r="AE11" i="38" s="1"/>
  <c r="AD11" i="38" s="1"/>
  <c r="AC11" i="38" s="1"/>
  <c r="AE45" i="34" a="1"/>
  <c r="AE45" i="34" s="1"/>
  <c r="AD45" i="34" s="1"/>
  <c r="AC45" i="34" s="1"/>
  <c r="AE81" i="42" a="1"/>
  <c r="AE81" i="42" s="1"/>
  <c r="AD81" i="42" s="1"/>
  <c r="AC81" i="42" s="1"/>
  <c r="AE118" i="31" a="1"/>
  <c r="AE118" i="31" s="1"/>
  <c r="AD118" i="31" s="1"/>
  <c r="AC118" i="31" s="1"/>
  <c r="AE57" i="41" a="1"/>
  <c r="AE57" i="41" s="1"/>
  <c r="AD57" i="41" s="1"/>
  <c r="AC57" i="41" s="1"/>
  <c r="AE4" i="39" a="1"/>
  <c r="AE4" i="39" s="1"/>
  <c r="AD4" i="39" s="1"/>
  <c r="AC4" i="39" s="1"/>
  <c r="AE62" i="40" a="1"/>
  <c r="AE62" i="40" s="1"/>
  <c r="AD62" i="40" s="1"/>
  <c r="AC62" i="40" s="1"/>
  <c r="AE127" i="36" a="1"/>
  <c r="AE127" i="36" s="1"/>
  <c r="AD127" i="36" s="1"/>
  <c r="AC127" i="36" s="1"/>
  <c r="AE89" i="47" a="1"/>
  <c r="AE89" i="47" s="1"/>
  <c r="AD89" i="47" s="1"/>
  <c r="AC89" i="47" s="1"/>
  <c r="AE19" i="37" a="1"/>
  <c r="AE19" i="37" s="1"/>
  <c r="AD19" i="37" s="1"/>
  <c r="AC19" i="37" s="1"/>
  <c r="AE126" i="40" a="1"/>
  <c r="AE126" i="40" s="1"/>
  <c r="AD126" i="40" s="1"/>
  <c r="AC126" i="40" s="1"/>
  <c r="AE53" i="49" a="1"/>
  <c r="AE53" i="49" s="1"/>
  <c r="AD53" i="49" s="1"/>
  <c r="AC53" i="49" s="1"/>
  <c r="AE74" i="32" a="1"/>
  <c r="AE74" i="32" s="1"/>
  <c r="AD74" i="32" s="1"/>
  <c r="AC74" i="32" s="1"/>
  <c r="AE53" i="45" a="1"/>
  <c r="AE53" i="45" s="1"/>
  <c r="AD53" i="45" s="1"/>
  <c r="AC53" i="45" s="1"/>
  <c r="AE25" i="51" a="1"/>
  <c r="AE25" i="51" s="1"/>
  <c r="AD25" i="51" s="1"/>
  <c r="AC25" i="51" s="1"/>
  <c r="AE49" i="50" a="1"/>
  <c r="AE49" i="50" s="1"/>
  <c r="AD49" i="50" s="1"/>
  <c r="AC49" i="50" s="1"/>
  <c r="AE60" i="38" a="1"/>
  <c r="AE60" i="38" s="1"/>
  <c r="AD60" i="38" s="1"/>
  <c r="AC60" i="38" s="1"/>
  <c r="AE126" i="36" a="1"/>
  <c r="AE126" i="36" s="1"/>
  <c r="AD126" i="36" s="1"/>
  <c r="AC126" i="36" s="1"/>
  <c r="AE118" i="51" a="1"/>
  <c r="AE118" i="51" s="1"/>
  <c r="AD118" i="51" s="1"/>
  <c r="AC118" i="51" s="1"/>
  <c r="AE39" i="28" a="1"/>
  <c r="AE39" i="28" s="1"/>
  <c r="AD39" i="28" s="1"/>
  <c r="AC39" i="28" s="1"/>
  <c r="AE79" i="46" a="1"/>
  <c r="AE79" i="46" s="1"/>
  <c r="AD79" i="46" s="1"/>
  <c r="AE54" i="33" a="1"/>
  <c r="AE54" i="33" s="1"/>
  <c r="AD54" i="33" s="1"/>
  <c r="AC54" i="33" s="1"/>
  <c r="AE121" i="43" a="1"/>
  <c r="AE121" i="43" s="1"/>
  <c r="AD121" i="43" s="1"/>
  <c r="AC121" i="43" s="1"/>
  <c r="AE49" i="54" a="1"/>
  <c r="AE49" i="54" s="1"/>
  <c r="AD49" i="54" s="1"/>
  <c r="AC49" i="54" s="1"/>
  <c r="AE118" i="43" a="1"/>
  <c r="AE118" i="43" s="1"/>
  <c r="AD118" i="43" s="1"/>
  <c r="AC118" i="43" s="1"/>
  <c r="AE119" i="49" a="1"/>
  <c r="AE119" i="49" s="1"/>
  <c r="AD119" i="49" s="1"/>
  <c r="AC119" i="49" s="1"/>
  <c r="AE18" i="47" a="1"/>
  <c r="AE18" i="47" s="1"/>
  <c r="AD18" i="47" s="1"/>
  <c r="AC18" i="47" s="1"/>
  <c r="AE119" i="33" a="1"/>
  <c r="AE119" i="33" s="1"/>
  <c r="AD119" i="33" s="1"/>
  <c r="AC119" i="33" s="1"/>
  <c r="AE124" i="42" a="1"/>
  <c r="AE124" i="42" s="1"/>
  <c r="AD124" i="42" s="1"/>
  <c r="AC124" i="42" s="1"/>
  <c r="AE44" i="40" a="1"/>
  <c r="AE44" i="40" s="1"/>
  <c r="AD44" i="40" s="1"/>
  <c r="AC44" i="40" s="1"/>
  <c r="AE62" i="12" a="1"/>
  <c r="AE62" i="12" s="1"/>
  <c r="AD62" i="12" s="1"/>
  <c r="AC62" i="12" s="1"/>
  <c r="AE122" i="40" a="1"/>
  <c r="AE122" i="40" s="1"/>
  <c r="AD122" i="40" s="1"/>
  <c r="AC122" i="40" s="1"/>
  <c r="AE20" i="47" a="1"/>
  <c r="AE20" i="47" s="1"/>
  <c r="AD20" i="47" s="1"/>
  <c r="AC20" i="47" s="1"/>
  <c r="AE123" i="48" a="1"/>
  <c r="AE123" i="48" s="1"/>
  <c r="AD123" i="48" s="1"/>
  <c r="AC123" i="48" s="1"/>
  <c r="AE35" i="39" a="1"/>
  <c r="AE35" i="39" s="1"/>
  <c r="AD35" i="39" s="1"/>
  <c r="AC35" i="39" s="1"/>
  <c r="AE27" i="42" a="1"/>
  <c r="AE27" i="42" s="1"/>
  <c r="AD27" i="42" s="1"/>
  <c r="AC27" i="42" s="1"/>
  <c r="AE19" i="41" a="1"/>
  <c r="AE19" i="41" s="1"/>
  <c r="AD19" i="41" s="1"/>
  <c r="AC19" i="41" s="1"/>
  <c r="AE69" i="31" a="1"/>
  <c r="AE69" i="31" s="1"/>
  <c r="AD69" i="31" s="1"/>
  <c r="AC69" i="31" s="1"/>
  <c r="AE29" i="40" a="1"/>
  <c r="AE29" i="40" s="1"/>
  <c r="AD29" i="40" s="1"/>
  <c r="AC29" i="40" s="1"/>
  <c r="AE78" i="30" a="1"/>
  <c r="AE78" i="30" s="1"/>
  <c r="AD78" i="30" s="1"/>
  <c r="AC78" i="30" s="1"/>
  <c r="AE86" i="45" a="1"/>
  <c r="AE86" i="45" s="1"/>
  <c r="AD86" i="45" s="1"/>
  <c r="AC86" i="45" s="1"/>
  <c r="AE106" i="38" a="1"/>
  <c r="AE106" i="38" s="1"/>
  <c r="AD106" i="38" s="1"/>
  <c r="AC106" i="38" s="1"/>
  <c r="AE38" i="45" a="1"/>
  <c r="AE38" i="45" s="1"/>
  <c r="AD38" i="45" s="1"/>
  <c r="AC38" i="45" s="1"/>
  <c r="AE57" i="57" a="1"/>
  <c r="AE57" i="57" s="1"/>
  <c r="AD57" i="57" s="1"/>
  <c r="AC57" i="57" s="1"/>
  <c r="AE52" i="39" a="1"/>
  <c r="AE52" i="39" s="1"/>
  <c r="AD52" i="39" s="1"/>
  <c r="AC52" i="39" s="1"/>
  <c r="AE26" i="48" a="1"/>
  <c r="AE26" i="48" s="1"/>
  <c r="AD26" i="48" s="1"/>
  <c r="AC26" i="48" s="1"/>
  <c r="AE2" i="49" a="1"/>
  <c r="AE2" i="49" s="1"/>
  <c r="AE4" i="28" a="1"/>
  <c r="AE4" i="28" s="1"/>
  <c r="AD4" i="28" s="1"/>
  <c r="AC4" i="28" s="1"/>
  <c r="AE4" i="45" a="1"/>
  <c r="AE4" i="45" s="1"/>
  <c r="AD4" i="45" s="1"/>
  <c r="AC4" i="45" s="1"/>
  <c r="AE28" i="48" a="1"/>
  <c r="AE28" i="48" s="1"/>
  <c r="AD28" i="48" s="1"/>
  <c r="AC28" i="48" s="1"/>
  <c r="AE71" i="39" a="1"/>
  <c r="AE71" i="39" s="1"/>
  <c r="AD71" i="39" s="1"/>
  <c r="AC71" i="39" s="1"/>
  <c r="AE86" i="49" a="1"/>
  <c r="AE86" i="49" s="1"/>
  <c r="AD86" i="49" s="1"/>
  <c r="AC86" i="49" s="1"/>
  <c r="AE58" i="48" a="1"/>
  <c r="AE58" i="48" s="1"/>
  <c r="AD58" i="48" s="1"/>
  <c r="AC58" i="48" s="1"/>
  <c r="AE61" i="42" a="1"/>
  <c r="AE61" i="42" s="1"/>
  <c r="AD61" i="42" s="1"/>
  <c r="AC61" i="42" s="1"/>
  <c r="AE100" i="41" a="1"/>
  <c r="AE100" i="41" s="1"/>
  <c r="AD100" i="41" s="1"/>
  <c r="AC100" i="41" s="1"/>
  <c r="AE41" i="41" a="1"/>
  <c r="AE41" i="41" s="1"/>
  <c r="AD41" i="41" s="1"/>
  <c r="AC41" i="41" s="1"/>
  <c r="AE86" i="41" a="1"/>
  <c r="AE86" i="41" s="1"/>
  <c r="AD86" i="41" s="1"/>
  <c r="AC86" i="41" s="1"/>
  <c r="AE89" i="49" a="1"/>
  <c r="AE89" i="49" s="1"/>
  <c r="AD89" i="49" s="1"/>
  <c r="AC89" i="49" s="1"/>
  <c r="AE119" i="41" a="1"/>
  <c r="AE119" i="41" s="1"/>
  <c r="AD119" i="41" s="1"/>
  <c r="AC119" i="41" s="1"/>
  <c r="AE123" i="30" a="1"/>
  <c r="AE123" i="30" s="1"/>
  <c r="AD123" i="30" s="1"/>
  <c r="AC123" i="30" s="1"/>
  <c r="AE51" i="45" a="1"/>
  <c r="AE51" i="45" s="1"/>
  <c r="AD51" i="45" s="1"/>
  <c r="AC51" i="45" s="1"/>
  <c r="AE107" i="40" a="1"/>
  <c r="AE107" i="40" s="1"/>
  <c r="AD107" i="40" s="1"/>
  <c r="AC107" i="40" s="1"/>
  <c r="AE35" i="47" a="1"/>
  <c r="AE35" i="47" s="1"/>
  <c r="AD35" i="47" s="1"/>
  <c r="AC35" i="47" s="1"/>
  <c r="AE118" i="45" a="1"/>
  <c r="AE118" i="45" s="1"/>
  <c r="AD118" i="45" s="1"/>
  <c r="AC118" i="45" s="1"/>
  <c r="AE79" i="42" a="1"/>
  <c r="AE79" i="42" s="1"/>
  <c r="AD79" i="42" s="1"/>
  <c r="AC79" i="42" s="1"/>
  <c r="AE89" i="57" a="1"/>
  <c r="AE89" i="57" s="1"/>
  <c r="AD89" i="57" s="1"/>
  <c r="AC89" i="57" s="1"/>
  <c r="AE28" i="40" a="1"/>
  <c r="AE28" i="40" s="1"/>
  <c r="AD28" i="40" s="1"/>
  <c r="AC28" i="40" s="1"/>
  <c r="AE102" i="28" a="1"/>
  <c r="AE102" i="28" s="1"/>
  <c r="AD102" i="28" s="1"/>
  <c r="AC102" i="28" s="1"/>
  <c r="AE114" i="43" a="1"/>
  <c r="AE114" i="43" s="1"/>
  <c r="AD114" i="43" s="1"/>
  <c r="AC114" i="43" s="1"/>
  <c r="AE5" i="47" a="1"/>
  <c r="AE5" i="47" s="1"/>
  <c r="AD5" i="47" s="1"/>
  <c r="AC5" i="47" s="1"/>
  <c r="AE5" i="43" a="1"/>
  <c r="AE5" i="43" s="1"/>
  <c r="AD5" i="43" s="1"/>
  <c r="AC5" i="43" s="1"/>
  <c r="AE15" i="32" a="1"/>
  <c r="AE15" i="32" s="1"/>
  <c r="AD15" i="32" s="1"/>
  <c r="AC15" i="32" s="1"/>
  <c r="AE55" i="39" a="1"/>
  <c r="AE55" i="39" s="1"/>
  <c r="AD55" i="39" s="1"/>
  <c r="AC55" i="39" s="1"/>
  <c r="AE35" i="53" a="1"/>
  <c r="AE35" i="53" s="1"/>
  <c r="AD35" i="53" s="1"/>
  <c r="AC35" i="53" s="1"/>
  <c r="AE83" i="55" a="1"/>
  <c r="AE83" i="55" s="1"/>
  <c r="AD83" i="55" s="1"/>
  <c r="AC83" i="55" s="1"/>
  <c r="AE71" i="47" a="1"/>
  <c r="AE71" i="47" s="1"/>
  <c r="AD71" i="47" s="1"/>
  <c r="AC71" i="47" s="1"/>
  <c r="AE115" i="39" a="1"/>
  <c r="AE115" i="39" s="1"/>
  <c r="AD115" i="39" s="1"/>
  <c r="AC115" i="39" s="1"/>
  <c r="AE11" i="48" a="1"/>
  <c r="AE11" i="48" s="1"/>
  <c r="AD11" i="48" s="1"/>
  <c r="AC11" i="48" s="1"/>
  <c r="AE106" i="44" a="1"/>
  <c r="AE106" i="44" s="1"/>
  <c r="AD106" i="44" s="1"/>
  <c r="AC106" i="44" s="1"/>
  <c r="AE6" i="43" a="1"/>
  <c r="AE6" i="43" s="1"/>
  <c r="AD6" i="43" s="1"/>
  <c r="AC6" i="43" s="1"/>
  <c r="AE35" i="45" a="1"/>
  <c r="AE35" i="45" s="1"/>
  <c r="AD35" i="45" s="1"/>
  <c r="AC35" i="45" s="1"/>
  <c r="AE19" i="49" a="1"/>
  <c r="AE19" i="49" s="1"/>
  <c r="AD19" i="49" s="1"/>
  <c r="AC19" i="49" s="1"/>
  <c r="AE121" i="59" a="1"/>
  <c r="AE121" i="59" s="1"/>
  <c r="AD121" i="59" s="1"/>
  <c r="AC121" i="59" s="1"/>
  <c r="AE13" i="34" a="1"/>
  <c r="AE13" i="34" s="1"/>
  <c r="AD13" i="34" s="1"/>
  <c r="AC13" i="34" s="1"/>
  <c r="AE121" i="28" a="1"/>
  <c r="AE121" i="28" s="1"/>
  <c r="AD121" i="28" s="1"/>
  <c r="AC121" i="28" s="1"/>
  <c r="AE84" i="39" a="1"/>
  <c r="AE84" i="39" s="1"/>
  <c r="AD84" i="39" s="1"/>
  <c r="AC84" i="39" s="1"/>
  <c r="AE3" i="47" a="1"/>
  <c r="AE3" i="47" s="1"/>
  <c r="AD3" i="47" s="1"/>
  <c r="AC3" i="47" s="1"/>
  <c r="AE33" i="52" a="1"/>
  <c r="AE33" i="52" s="1"/>
  <c r="AD33" i="52" s="1"/>
  <c r="AC33" i="52" s="1"/>
  <c r="AE129" i="56" a="1"/>
  <c r="AE129" i="56" s="1"/>
  <c r="AD129" i="56" s="1"/>
  <c r="AC129" i="56" s="1"/>
  <c r="AE6" i="35" a="1"/>
  <c r="AE6" i="35" s="1"/>
  <c r="AD6" i="35" s="1"/>
  <c r="AC6" i="35" s="1"/>
  <c r="AE102" i="31" a="1"/>
  <c r="AE102" i="31" s="1"/>
  <c r="AD102" i="31" s="1"/>
  <c r="AC102" i="31" s="1"/>
  <c r="AE11" i="42" a="1"/>
  <c r="AE11" i="42" s="1"/>
  <c r="AD11" i="42" s="1"/>
  <c r="AC11" i="42" s="1"/>
  <c r="AE87" i="31" a="1"/>
  <c r="AE87" i="31" s="1"/>
  <c r="AD87" i="31" s="1"/>
  <c r="AC87" i="31" s="1"/>
  <c r="AE97" i="42" a="1"/>
  <c r="AE97" i="42" s="1"/>
  <c r="AD97" i="42" s="1"/>
  <c r="AC97" i="42" s="1"/>
  <c r="AE119" i="53" a="1"/>
  <c r="AE119" i="53" s="1"/>
  <c r="AD119" i="53" s="1"/>
  <c r="AC119" i="53" s="1"/>
  <c r="AE105" i="53" a="1"/>
  <c r="AE105" i="53" s="1"/>
  <c r="AD105" i="53" s="1"/>
  <c r="AC105" i="53" s="1"/>
  <c r="AE59" i="46" a="1"/>
  <c r="AE59" i="46" s="1"/>
  <c r="AD59" i="46" s="1"/>
  <c r="AE27" i="44" a="1"/>
  <c r="AE27" i="44" s="1"/>
  <c r="AD27" i="44" s="1"/>
  <c r="AC27" i="44" s="1"/>
  <c r="AE110" i="42" a="1"/>
  <c r="AE110" i="42" s="1"/>
  <c r="AD110" i="42" s="1"/>
  <c r="AC110" i="42" s="1"/>
  <c r="AE79" i="36" a="1"/>
  <c r="AE79" i="36" s="1"/>
  <c r="AD79" i="36" s="1"/>
  <c r="AC79" i="36" s="1"/>
  <c r="AE95" i="44" a="1"/>
  <c r="AE95" i="44" s="1"/>
  <c r="AD95" i="44" s="1"/>
  <c r="AC95" i="44" s="1"/>
  <c r="AE36" i="59" a="1"/>
  <c r="AE36" i="59" s="1"/>
  <c r="AD36" i="59" s="1"/>
  <c r="AC36" i="59" s="1"/>
  <c r="AE33" i="30" a="1"/>
  <c r="AE33" i="30" s="1"/>
  <c r="AD33" i="30" s="1"/>
  <c r="AC33" i="30" s="1"/>
  <c r="AE59" i="34" a="1"/>
  <c r="AE59" i="34" s="1"/>
  <c r="AD59" i="34" s="1"/>
  <c r="AC59" i="34" s="1"/>
  <c r="AE27" i="50" a="1"/>
  <c r="AE27" i="50" s="1"/>
  <c r="AD27" i="50" s="1"/>
  <c r="AC27" i="50" s="1"/>
  <c r="AE6" i="39" a="1"/>
  <c r="AE6" i="39" s="1"/>
  <c r="AD6" i="39" s="1"/>
  <c r="AC6" i="39" s="1"/>
  <c r="AE34" i="45" a="1"/>
  <c r="AE34" i="45" s="1"/>
  <c r="AD34" i="45" s="1"/>
  <c r="AC34" i="45" s="1"/>
  <c r="AE79" i="32" a="1"/>
  <c r="AE79" i="32" s="1"/>
  <c r="AD79" i="32" s="1"/>
  <c r="AC79" i="32" s="1"/>
  <c r="AE22" i="31" a="1"/>
  <c r="AE22" i="31" s="1"/>
  <c r="AD22" i="31" s="1"/>
  <c r="AC22" i="31" s="1"/>
  <c r="AE93" i="50" a="1"/>
  <c r="AE93" i="50" s="1"/>
  <c r="AD93" i="50" s="1"/>
  <c r="AC93" i="50" s="1"/>
  <c r="AE67" i="49" a="1"/>
  <c r="AE67" i="49" s="1"/>
  <c r="AD67" i="49" s="1"/>
  <c r="AC67" i="49" s="1"/>
  <c r="AE62" i="32" a="1"/>
  <c r="AE62" i="32" s="1"/>
  <c r="AD62" i="32" s="1"/>
  <c r="AC62" i="32" s="1"/>
  <c r="AE115" i="28" a="1"/>
  <c r="AE115" i="28" s="1"/>
  <c r="AD115" i="28" s="1"/>
  <c r="AC115" i="28" s="1"/>
  <c r="AE83" i="51" a="1"/>
  <c r="AE83" i="51" s="1"/>
  <c r="AD83" i="51" s="1"/>
  <c r="AC83" i="51" s="1"/>
  <c r="AE10" i="34" a="1"/>
  <c r="AE10" i="34" s="1"/>
  <c r="AD10" i="34" s="1"/>
  <c r="AC10" i="34" s="1"/>
  <c r="AE23" i="53" a="1"/>
  <c r="AE23" i="53" s="1"/>
  <c r="AD23" i="53" s="1"/>
  <c r="AC23" i="53" s="1"/>
  <c r="AE116" i="31" a="1"/>
  <c r="AE116" i="31" s="1"/>
  <c r="AD116" i="31" s="1"/>
  <c r="AC116" i="31" s="1"/>
  <c r="AE2" i="39" a="1"/>
  <c r="AE2" i="39" s="1"/>
  <c r="AE9" i="47" a="1"/>
  <c r="AE9" i="47" s="1"/>
  <c r="AD9" i="47" s="1"/>
  <c r="AC9" i="47" s="1"/>
  <c r="AE94" i="42" a="1"/>
  <c r="AE94" i="42" s="1"/>
  <c r="AD94" i="42" s="1"/>
  <c r="AC94" i="42" s="1"/>
  <c r="AE68" i="51" a="1"/>
  <c r="AE68" i="51" s="1"/>
  <c r="AD68" i="51" s="1"/>
  <c r="AC68" i="51" s="1"/>
  <c r="AE35" i="51" a="1"/>
  <c r="AE35" i="51" s="1"/>
  <c r="AD35" i="51" s="1"/>
  <c r="AC35" i="51" s="1"/>
  <c r="AE22" i="47" a="1"/>
  <c r="AE22" i="47" s="1"/>
  <c r="AD22" i="47" s="1"/>
  <c r="AC22" i="47" s="1"/>
  <c r="AE103" i="41" a="1"/>
  <c r="AE103" i="41" s="1"/>
  <c r="AD103" i="41" s="1"/>
  <c r="AC103" i="41" s="1"/>
  <c r="AE73" i="41" a="1"/>
  <c r="AE73" i="41" s="1"/>
  <c r="AD73" i="41" s="1"/>
  <c r="AC73" i="41" s="1"/>
  <c r="AE83" i="43" a="1"/>
  <c r="AE83" i="43" s="1"/>
  <c r="AD83" i="43" s="1"/>
  <c r="AC83" i="43" s="1"/>
  <c r="AE49" i="34" a="1"/>
  <c r="AE49" i="34" s="1"/>
  <c r="AD49" i="34" s="1"/>
  <c r="AC49" i="34" s="1"/>
  <c r="AE83" i="53" a="1"/>
  <c r="AE83" i="53" s="1"/>
  <c r="AD83" i="53" s="1"/>
  <c r="AC83" i="53" s="1"/>
  <c r="AE6" i="41" a="1"/>
  <c r="AE6" i="41" s="1"/>
  <c r="AD6" i="41" s="1"/>
  <c r="AC6" i="41" s="1"/>
  <c r="AE21" i="55" a="1"/>
  <c r="AE21" i="55" s="1"/>
  <c r="AD21" i="55" s="1"/>
  <c r="AC21" i="55" s="1"/>
  <c r="AE39" i="43" a="1"/>
  <c r="AE39" i="43" s="1"/>
  <c r="AD39" i="43" s="1"/>
  <c r="AC39" i="43" s="1"/>
  <c r="AE128" i="42" a="1"/>
  <c r="AE128" i="42" s="1"/>
  <c r="AD128" i="42" s="1"/>
  <c r="AC128" i="42" s="1"/>
  <c r="AE128" i="30" a="1"/>
  <c r="AE128" i="30" s="1"/>
  <c r="AD128" i="30" s="1"/>
  <c r="AC128" i="30" s="1"/>
  <c r="AE128" i="40" a="1"/>
  <c r="AE128" i="40" s="1"/>
  <c r="AD128" i="40" s="1"/>
  <c r="AC128" i="40" s="1"/>
  <c r="AE64" i="48" a="1"/>
  <c r="AE64" i="48" s="1"/>
  <c r="AD64" i="48" s="1"/>
  <c r="AC64" i="48" s="1"/>
  <c r="AE128" i="48" a="1"/>
  <c r="AE128" i="48" s="1"/>
  <c r="AD128" i="48" s="1"/>
  <c r="AC128" i="48" s="1"/>
  <c r="AE128" i="32" a="1"/>
  <c r="AE128" i="32" s="1"/>
  <c r="AD128" i="32" s="1"/>
  <c r="AC128" i="32" s="1"/>
  <c r="AE64" i="42" a="1"/>
  <c r="AE64" i="42" s="1"/>
  <c r="AD64" i="42" s="1"/>
  <c r="AC64" i="42" s="1"/>
  <c r="AE64" i="40" a="1"/>
  <c r="AE64" i="40" s="1"/>
  <c r="AD64" i="40" s="1"/>
  <c r="AC64" i="40" s="1"/>
  <c r="AE64" i="30" a="1"/>
  <c r="AE64" i="30" s="1"/>
  <c r="AD64" i="30" s="1"/>
  <c r="AC64" i="30" s="1"/>
  <c r="AE120" i="35" a="1"/>
  <c r="AE120" i="35" s="1"/>
  <c r="AD120" i="35" s="1"/>
  <c r="AC120" i="35" s="1"/>
  <c r="AE56" i="45" a="1"/>
  <c r="AE56" i="45" s="1"/>
  <c r="AD56" i="45" s="1"/>
  <c r="AC56" i="45" s="1"/>
  <c r="AE56" i="47" a="1"/>
  <c r="AE56" i="47" s="1"/>
  <c r="AD56" i="47" s="1"/>
  <c r="AC56" i="47" s="1"/>
  <c r="AE56" i="49" a="1"/>
  <c r="AE56" i="49" s="1"/>
  <c r="AD56" i="49" s="1"/>
  <c r="AC56" i="49" s="1"/>
  <c r="AE120" i="41" a="1"/>
  <c r="AE120" i="41" s="1"/>
  <c r="AD120" i="41" s="1"/>
  <c r="AC120" i="41" s="1"/>
  <c r="AE120" i="47" a="1"/>
  <c r="AE120" i="47" s="1"/>
  <c r="AD120" i="47" s="1"/>
  <c r="AC120" i="47" s="1"/>
  <c r="AE48" i="30" a="1"/>
  <c r="AE48" i="30" s="1"/>
  <c r="AD48" i="30" s="1"/>
  <c r="AC48" i="30" s="1"/>
  <c r="AE48" i="40" a="1"/>
  <c r="AE48" i="40" s="1"/>
  <c r="AD48" i="40" s="1"/>
  <c r="AC48" i="40" s="1"/>
  <c r="AE48" i="36" a="1"/>
  <c r="AE48" i="36" s="1"/>
  <c r="AD48" i="36" s="1"/>
  <c r="AC48" i="36" s="1"/>
  <c r="AE112" i="46" a="1"/>
  <c r="AE112" i="46" s="1"/>
  <c r="AD112" i="46" s="1"/>
  <c r="AE112" i="38" a="1"/>
  <c r="AE112" i="38" s="1"/>
  <c r="AD112" i="38" s="1"/>
  <c r="AC112" i="38" s="1"/>
  <c r="AE40" i="59" a="1"/>
  <c r="AE40" i="59" s="1"/>
  <c r="AD40" i="59" s="1"/>
  <c r="AC40" i="59" s="1"/>
  <c r="AE104" i="57" a="1"/>
  <c r="AE104" i="57" s="1"/>
  <c r="AD104" i="57" s="1"/>
  <c r="AC104" i="57" s="1"/>
  <c r="AE104" i="41" a="1"/>
  <c r="AE104" i="41" s="1"/>
  <c r="AD104" i="41" s="1"/>
  <c r="AC104" i="41" s="1"/>
  <c r="AE40" i="43" a="1"/>
  <c r="AE40" i="43" s="1"/>
  <c r="AD40" i="43" s="1"/>
  <c r="AC40" i="43" s="1"/>
  <c r="AE40" i="49" a="1"/>
  <c r="AE40" i="49" s="1"/>
  <c r="AD40" i="49" s="1"/>
  <c r="AC40" i="49" s="1"/>
  <c r="AE32" i="54" a="1"/>
  <c r="AE32" i="54" s="1"/>
  <c r="AD32" i="54" s="1"/>
  <c r="AC32" i="54" s="1"/>
  <c r="AE32" i="32" a="1"/>
  <c r="AE32" i="32" s="1"/>
  <c r="AD32" i="32" s="1"/>
  <c r="AC32" i="32" s="1"/>
  <c r="AE32" i="40" a="1"/>
  <c r="AE32" i="40" s="1"/>
  <c r="AD32" i="40" s="1"/>
  <c r="AC32" i="40" s="1"/>
  <c r="AE32" i="50" a="1"/>
  <c r="AE32" i="50" s="1"/>
  <c r="AD32" i="50" s="1"/>
  <c r="AC32" i="50" s="1"/>
  <c r="AE96" i="42" a="1"/>
  <c r="AE96" i="42" s="1"/>
  <c r="AD96" i="42" s="1"/>
  <c r="AC96" i="42" s="1"/>
  <c r="AE96" i="40" a="1"/>
  <c r="AE96" i="40" s="1"/>
  <c r="AD96" i="40" s="1"/>
  <c r="AC96" i="40" s="1"/>
  <c r="AE32" i="12" a="1"/>
  <c r="AE32" i="12" s="1"/>
  <c r="AD32" i="12" s="1"/>
  <c r="AC32" i="12" s="1"/>
  <c r="AE88" i="45" a="1"/>
  <c r="AE88" i="45" s="1"/>
  <c r="AD88" i="45" s="1"/>
  <c r="AC88" i="45" s="1"/>
  <c r="AE88" i="47" a="1"/>
  <c r="AE88" i="47" s="1"/>
  <c r="AD88" i="47" s="1"/>
  <c r="AC88" i="47" s="1"/>
  <c r="AE88" i="31" a="1"/>
  <c r="AE88" i="31" s="1"/>
  <c r="AD88" i="31" s="1"/>
  <c r="AC88" i="31" s="1"/>
  <c r="AE88" i="53" a="1"/>
  <c r="AE88" i="53" s="1"/>
  <c r="AD88" i="53" s="1"/>
  <c r="AC88" i="53" s="1"/>
  <c r="AE88" i="49" a="1"/>
  <c r="AE88" i="49" s="1"/>
  <c r="AD88" i="49" s="1"/>
  <c r="AC88" i="49" s="1"/>
  <c r="AE24" i="33" a="1"/>
  <c r="AE24" i="33" s="1"/>
  <c r="AD24" i="33" s="1"/>
  <c r="AC24" i="33" s="1"/>
  <c r="AE80" i="30" a="1"/>
  <c r="AE80" i="30" s="1"/>
  <c r="AD80" i="30" s="1"/>
  <c r="AC80" i="30" s="1"/>
  <c r="AE80" i="56" a="1"/>
  <c r="AE80" i="56" s="1"/>
  <c r="AD80" i="56" s="1"/>
  <c r="AC80" i="56" s="1"/>
  <c r="AE80" i="40" a="1"/>
  <c r="AE80" i="40" s="1"/>
  <c r="AD80" i="40" s="1"/>
  <c r="AC80" i="40" s="1"/>
  <c r="AE16" i="40" a="1"/>
  <c r="AE16" i="40" s="1"/>
  <c r="AD16" i="40" s="1"/>
  <c r="AC16" i="40" s="1"/>
  <c r="AE80" i="46" a="1"/>
  <c r="AE80" i="46" s="1"/>
  <c r="AD80" i="46" s="1"/>
  <c r="AP122" i="12"/>
  <c r="AP121" i="12"/>
  <c r="AP76" i="12"/>
  <c r="AP94" i="12"/>
  <c r="AP89" i="12"/>
  <c r="AP113" i="12"/>
  <c r="AP129" i="12"/>
  <c r="AP105" i="12"/>
  <c r="AS105" i="12" s="1"/>
  <c r="AF105" i="12" s="1"/>
  <c r="AP126" i="12"/>
  <c r="AP118" i="12"/>
  <c r="AP110" i="12"/>
  <c r="AP83" i="12"/>
  <c r="AP78" i="12"/>
  <c r="AP115" i="12"/>
  <c r="AS115" i="12" s="1"/>
  <c r="AF115" i="12" s="1"/>
  <c r="AD115" i="12" s="1"/>
  <c r="AC115" i="12" s="1"/>
  <c r="AP101" i="12"/>
  <c r="AP93" i="12"/>
  <c r="AP100" i="12"/>
  <c r="AP73" i="12"/>
  <c r="AP112" i="12"/>
  <c r="AP92" i="12"/>
  <c r="AP69" i="12"/>
  <c r="AV98" i="28"/>
  <c r="AV67" i="28"/>
  <c r="AV48" i="28"/>
  <c r="AV116" i="28"/>
  <c r="AV115" i="28"/>
  <c r="AV128" i="28"/>
  <c r="AV54" i="28"/>
  <c r="AV70" i="28"/>
  <c r="AV56" i="28"/>
  <c r="AV37" i="28"/>
  <c r="AV64" i="28"/>
  <c r="AP118" i="28"/>
  <c r="AS118" i="28" s="1"/>
  <c r="AF118" i="28" s="1"/>
  <c r="AP114" i="28"/>
  <c r="AS114" i="28" s="1"/>
  <c r="AF114" i="28" s="1"/>
  <c r="AP126" i="28"/>
  <c r="AS126" i="28" s="1"/>
  <c r="AF126" i="28" s="1"/>
  <c r="AD126" i="28" s="1"/>
  <c r="AC126" i="28" s="1"/>
  <c r="AP102" i="28"/>
  <c r="AS102" i="28" s="1"/>
  <c r="AF102" i="28" s="1"/>
  <c r="AP122" i="28"/>
  <c r="AS122" i="28" s="1"/>
  <c r="AF122" i="28" s="1"/>
  <c r="AP94" i="28"/>
  <c r="AS94" i="28" s="1"/>
  <c r="AF94" i="28" s="1"/>
  <c r="AD94" i="28" s="1"/>
  <c r="AC94" i="28" s="1"/>
  <c r="AP96" i="28"/>
  <c r="AS96" i="28" s="1"/>
  <c r="AF96" i="28" s="1"/>
  <c r="AP87" i="28"/>
  <c r="AS87" i="28" s="1"/>
  <c r="AF87" i="28" s="1"/>
  <c r="AP72" i="28"/>
  <c r="AS72" i="28" s="1"/>
  <c r="AF72" i="28" s="1"/>
  <c r="AP93" i="28"/>
  <c r="AS93" i="28" s="1"/>
  <c r="AF93" i="28" s="1"/>
  <c r="AD93" i="28" s="1"/>
  <c r="AC93" i="28" s="1"/>
  <c r="AP125" i="28"/>
  <c r="AS125" i="28" s="1"/>
  <c r="AF125" i="28" s="1"/>
  <c r="AD125" i="28" s="1"/>
  <c r="AC125" i="28" s="1"/>
  <c r="AP70" i="28"/>
  <c r="AS70" i="28" s="1"/>
  <c r="AF70" i="28" s="1"/>
  <c r="AP112" i="28"/>
  <c r="AS112" i="28" s="1"/>
  <c r="AF112" i="28" s="1"/>
  <c r="AP128" i="28"/>
  <c r="AS128" i="28" s="1"/>
  <c r="AF128" i="28" s="1"/>
  <c r="AD128" i="28" s="1"/>
  <c r="AC128" i="28" s="1"/>
  <c r="AP129" i="28"/>
  <c r="AS129" i="28" s="1"/>
  <c r="AF129" i="28" s="1"/>
  <c r="AP74" i="28"/>
  <c r="AS74" i="28" s="1"/>
  <c r="AF74" i="28" s="1"/>
  <c r="AP104" i="28"/>
  <c r="AS104" i="28" s="1"/>
  <c r="AF104" i="28" s="1"/>
  <c r="AP121" i="28"/>
  <c r="AS121" i="28" s="1"/>
  <c r="AF121" i="28" s="1"/>
  <c r="AP69" i="28"/>
  <c r="AS69" i="28" s="1"/>
  <c r="AF69" i="28" s="1"/>
  <c r="AP86" i="28"/>
  <c r="AS86" i="28" s="1"/>
  <c r="AF86" i="28" s="1"/>
  <c r="AP119" i="28"/>
  <c r="AS119" i="28" s="1"/>
  <c r="AF119" i="28" s="1"/>
  <c r="AP109" i="28"/>
  <c r="AS109" i="28" s="1"/>
  <c r="AF109" i="28" s="1"/>
  <c r="AP77" i="28"/>
  <c r="AS77" i="28" s="1"/>
  <c r="AF77" i="28" s="1"/>
  <c r="AD77" i="28" s="1"/>
  <c r="AC77" i="28" s="1"/>
  <c r="AP116" i="28"/>
  <c r="AS116" i="28" s="1"/>
  <c r="AF116" i="28" s="1"/>
  <c r="AP84" i="28"/>
  <c r="AS84" i="28" s="1"/>
  <c r="AF84" i="28" s="1"/>
  <c r="AP124" i="28"/>
  <c r="AS124" i="28" s="1"/>
  <c r="AF124" i="28" s="1"/>
  <c r="AD124" i="28" s="1"/>
  <c r="AC124" i="28" s="1"/>
  <c r="AP90" i="28"/>
  <c r="AS90" i="28" s="1"/>
  <c r="AF90" i="28" s="1"/>
  <c r="AP95" i="28"/>
  <c r="AS95" i="28" s="1"/>
  <c r="AF95" i="28" s="1"/>
  <c r="AP76" i="28"/>
  <c r="AS76" i="28" s="1"/>
  <c r="AF76" i="28" s="1"/>
  <c r="AP92" i="28"/>
  <c r="AS92" i="28" s="1"/>
  <c r="AF92" i="28" s="1"/>
  <c r="AD92" i="28" s="1"/>
  <c r="AC92" i="28" s="1"/>
  <c r="AP115" i="28"/>
  <c r="AS115" i="28" s="1"/>
  <c r="AF115" i="28" s="1"/>
  <c r="AP67" i="28"/>
  <c r="AS67" i="28" s="1"/>
  <c r="AF67" i="28" s="1"/>
  <c r="AP80" i="28"/>
  <c r="AS80" i="28" s="1"/>
  <c r="AF80" i="28" s="1"/>
  <c r="AD80" i="28" s="1"/>
  <c r="AC80" i="28" s="1"/>
  <c r="AP82" i="28"/>
  <c r="AS82" i="28" s="1"/>
  <c r="AF82" i="28" s="1"/>
  <c r="AP83" i="28"/>
  <c r="AS83" i="28" s="1"/>
  <c r="AF83" i="28" s="1"/>
  <c r="AP81" i="28"/>
  <c r="AS81" i="28" s="1"/>
  <c r="AF81" i="28" s="1"/>
  <c r="AP88" i="28"/>
  <c r="AS88" i="28" s="1"/>
  <c r="AF88" i="28" s="1"/>
  <c r="AP107" i="28"/>
  <c r="AS107" i="28" s="1"/>
  <c r="AF107" i="28" s="1"/>
  <c r="AP113" i="28"/>
  <c r="AS113" i="28" s="1"/>
  <c r="AF113" i="28" s="1"/>
  <c r="AP120" i="28"/>
  <c r="AS120" i="28" s="1"/>
  <c r="AF120" i="28" s="1"/>
  <c r="AV121" i="30"/>
  <c r="AV124" i="30"/>
  <c r="AV29" i="30"/>
  <c r="AV118" i="30"/>
  <c r="AV85" i="30"/>
  <c r="AV100" i="30"/>
  <c r="AV20" i="30"/>
  <c r="AV38" i="30"/>
  <c r="AV30" i="30"/>
  <c r="AV47" i="30"/>
  <c r="AV58" i="30"/>
  <c r="AV61" i="30"/>
  <c r="AV82" i="30"/>
  <c r="AV6" i="30"/>
  <c r="AV128" i="30"/>
  <c r="AV60" i="30"/>
  <c r="AV4" i="30"/>
  <c r="AV80" i="30"/>
  <c r="AV40" i="30"/>
  <c r="AV72" i="30"/>
  <c r="AV22" i="30"/>
  <c r="AV34" i="30"/>
  <c r="AV101" i="30"/>
  <c r="AV37" i="30"/>
  <c r="AV107" i="30"/>
  <c r="AV15" i="30"/>
  <c r="AV19" i="30"/>
  <c r="AV21" i="30"/>
  <c r="AV49" i="30"/>
  <c r="AV63" i="30"/>
  <c r="AV71" i="30"/>
  <c r="AP72" i="30"/>
  <c r="AS72" i="30" s="1"/>
  <c r="AF72" i="30" s="1"/>
  <c r="AD72" i="30" s="1"/>
  <c r="AC72" i="30" s="1"/>
  <c r="AP108" i="30"/>
  <c r="AP94" i="30"/>
  <c r="AP129" i="30"/>
  <c r="AP88" i="30"/>
  <c r="AS88" i="30" s="1"/>
  <c r="AF88" i="30" s="1"/>
  <c r="AP117" i="30"/>
  <c r="AP101" i="30"/>
  <c r="AS101" i="30" s="1"/>
  <c r="AF101" i="30" s="1"/>
  <c r="AP127" i="30"/>
  <c r="AP77" i="30"/>
  <c r="AP106" i="30"/>
  <c r="AP119" i="30"/>
  <c r="AS119" i="30" s="1"/>
  <c r="AF119" i="30" s="1"/>
  <c r="AP125" i="30"/>
  <c r="AP112" i="30"/>
  <c r="AP114" i="30"/>
  <c r="AP96" i="30"/>
  <c r="AP70" i="30"/>
  <c r="AS70" i="30" s="1"/>
  <c r="AF70" i="30" s="1"/>
  <c r="AP102" i="30"/>
  <c r="AS102" i="30" s="1"/>
  <c r="AF102" i="30" s="1"/>
  <c r="AP85" i="30"/>
  <c r="AS85" i="30" s="1"/>
  <c r="AF85" i="30" s="1"/>
  <c r="AD85" i="30" s="1"/>
  <c r="AC85" i="30" s="1"/>
  <c r="AP103" i="30"/>
  <c r="AS103" i="30" s="1"/>
  <c r="AF103" i="30" s="1"/>
  <c r="AD103" i="30" s="1"/>
  <c r="AC103" i="30" s="1"/>
  <c r="AP97" i="30"/>
  <c r="AP111" i="30"/>
  <c r="AP92" i="30"/>
  <c r="AP109" i="30"/>
  <c r="AP71" i="30"/>
  <c r="AS71" i="30" s="1"/>
  <c r="AF71" i="30" s="1"/>
  <c r="AD71" i="30" s="1"/>
  <c r="AC71" i="30" s="1"/>
  <c r="AP82" i="30"/>
  <c r="AS82" i="30" s="1"/>
  <c r="AF82" i="30" s="1"/>
  <c r="AP76" i="30"/>
  <c r="AP113" i="30"/>
  <c r="AP123" i="30"/>
  <c r="AP115" i="30"/>
  <c r="AS115" i="30" s="1"/>
  <c r="AF115" i="30" s="1"/>
  <c r="AP84" i="30"/>
  <c r="AP105" i="30"/>
  <c r="AS105" i="30" s="1"/>
  <c r="AF105" i="30" s="1"/>
  <c r="AP99" i="30"/>
  <c r="AS99" i="30" s="1"/>
  <c r="AF99" i="30" s="1"/>
  <c r="AP75" i="30"/>
  <c r="AP81" i="30"/>
  <c r="AP67" i="30"/>
  <c r="AS67" i="30" s="1"/>
  <c r="AF67" i="30" s="1"/>
  <c r="AD67" i="30" s="1"/>
  <c r="AC67" i="30" s="1"/>
  <c r="AP80" i="30"/>
  <c r="AP93" i="30"/>
  <c r="AP95" i="30"/>
  <c r="AV102" i="30"/>
  <c r="AP110" i="30"/>
  <c r="AP116" i="30"/>
  <c r="AS116" i="30" s="1"/>
  <c r="AF116" i="30" s="1"/>
  <c r="AV122" i="30"/>
  <c r="AP126" i="30"/>
  <c r="AP128" i="30"/>
  <c r="AV122" i="31"/>
  <c r="AV67" i="31"/>
  <c r="AV52" i="31"/>
  <c r="AV42" i="31"/>
  <c r="AV126" i="31"/>
  <c r="AV87" i="31"/>
  <c r="AV76" i="31"/>
  <c r="AV117" i="31"/>
  <c r="AV92" i="31"/>
  <c r="AV64" i="31"/>
  <c r="AV79" i="31"/>
  <c r="AV18" i="31"/>
  <c r="AP105" i="31"/>
  <c r="AP124" i="31"/>
  <c r="AS124" i="31" s="1"/>
  <c r="AF124" i="31" s="1"/>
  <c r="AP72" i="31"/>
  <c r="AP120" i="31"/>
  <c r="AP66" i="31"/>
  <c r="AP69" i="31"/>
  <c r="AP109" i="31"/>
  <c r="AS109" i="31" s="1"/>
  <c r="AF109" i="31" s="1"/>
  <c r="AP118" i="31"/>
  <c r="AP117" i="31"/>
  <c r="AP113" i="31"/>
  <c r="AS113" i="31" s="1"/>
  <c r="AF113" i="31" s="1"/>
  <c r="AD113" i="31" s="1"/>
  <c r="AC113" i="31" s="1"/>
  <c r="AP116" i="31"/>
  <c r="AP103" i="31"/>
  <c r="AP122" i="31"/>
  <c r="AS122" i="31" s="1"/>
  <c r="AF122" i="31" s="1"/>
  <c r="AD122" i="31" s="1"/>
  <c r="AC122" i="31" s="1"/>
  <c r="AP67" i="31"/>
  <c r="AP111" i="31"/>
  <c r="AS111" i="31" s="1"/>
  <c r="AF111" i="31" s="1"/>
  <c r="AD111" i="31" s="1"/>
  <c r="AC111" i="31" s="1"/>
  <c r="AP91" i="31"/>
  <c r="AS91" i="31" s="1"/>
  <c r="AF91" i="31" s="1"/>
  <c r="AP88" i="31"/>
  <c r="AP115" i="31"/>
  <c r="AP97" i="31"/>
  <c r="AS97" i="31" s="1"/>
  <c r="AF97" i="31" s="1"/>
  <c r="AP92" i="31"/>
  <c r="AP129" i="31"/>
  <c r="AS129" i="31" s="1"/>
  <c r="AF129" i="31" s="1"/>
  <c r="AD129" i="31" s="1"/>
  <c r="AC129" i="31" s="1"/>
  <c r="AP108" i="31"/>
  <c r="AS108" i="31" s="1"/>
  <c r="AF108" i="31" s="1"/>
  <c r="AD108" i="31" s="1"/>
  <c r="AC108" i="31" s="1"/>
  <c r="AV80" i="31"/>
  <c r="AP84" i="31"/>
  <c r="AP119" i="31"/>
  <c r="AV127" i="31"/>
  <c r="AV18" i="32"/>
  <c r="AV87" i="32"/>
  <c r="AV48" i="32"/>
  <c r="AV101" i="32"/>
  <c r="AV34" i="32"/>
  <c r="AV32" i="32"/>
  <c r="AV90" i="32"/>
  <c r="AV65" i="32"/>
  <c r="AV110" i="32"/>
  <c r="AV20" i="32"/>
  <c r="AV25" i="32"/>
  <c r="AV127" i="32"/>
  <c r="AV113" i="32"/>
  <c r="AV40" i="32"/>
  <c r="AV85" i="32"/>
  <c r="AV67" i="32"/>
  <c r="AV69" i="32"/>
  <c r="AV58" i="32"/>
  <c r="AV71" i="32"/>
  <c r="AV60" i="32"/>
  <c r="AV117" i="32"/>
  <c r="AV84" i="32"/>
  <c r="AV124" i="32"/>
  <c r="AP100" i="32"/>
  <c r="AS100" i="32" s="1"/>
  <c r="AF100" i="32" s="1"/>
  <c r="AD100" i="32" s="1"/>
  <c r="AC100" i="32" s="1"/>
  <c r="AP103" i="32"/>
  <c r="AS103" i="32" s="1"/>
  <c r="AF103" i="32" s="1"/>
  <c r="AP94" i="32"/>
  <c r="AP102" i="32"/>
  <c r="AP109" i="32"/>
  <c r="AP91" i="32"/>
  <c r="AP68" i="32"/>
  <c r="AS68" i="32" s="1"/>
  <c r="AF68" i="32" s="1"/>
  <c r="AP72" i="32"/>
  <c r="AS72" i="32" s="1"/>
  <c r="AF72" i="32" s="1"/>
  <c r="AP89" i="32"/>
  <c r="AS89" i="32" s="1"/>
  <c r="AF89" i="32" s="1"/>
  <c r="AP92" i="32"/>
  <c r="AP96" i="32"/>
  <c r="AP106" i="32"/>
  <c r="AP113" i="32"/>
  <c r="AP70" i="32"/>
  <c r="AS70" i="32" s="1"/>
  <c r="AF70" i="32" s="1"/>
  <c r="AP104" i="32"/>
  <c r="AS104" i="32" s="1"/>
  <c r="AF104" i="32" s="1"/>
  <c r="AP117" i="32"/>
  <c r="AS117" i="32" s="1"/>
  <c r="AF117" i="32" s="1"/>
  <c r="AP80" i="32"/>
  <c r="AP118" i="32"/>
  <c r="AS118" i="32" s="1"/>
  <c r="AF118" i="32" s="1"/>
  <c r="AV93" i="32"/>
  <c r="AV108" i="32"/>
  <c r="AP120" i="32"/>
  <c r="AS120" i="32" s="1"/>
  <c r="AF120" i="32" s="1"/>
  <c r="AD120" i="32" s="1"/>
  <c r="AC120" i="32" s="1"/>
  <c r="AV113" i="33"/>
  <c r="AV110" i="33"/>
  <c r="AV123" i="33"/>
  <c r="AV129" i="33"/>
  <c r="AV96" i="33"/>
  <c r="AV124" i="33"/>
  <c r="AV47" i="33"/>
  <c r="AV6" i="33"/>
  <c r="AV20" i="33"/>
  <c r="AV39" i="33"/>
  <c r="AV3" i="33"/>
  <c r="AV67" i="33"/>
  <c r="AV18" i="33"/>
  <c r="AP71" i="33"/>
  <c r="AP109" i="33"/>
  <c r="AS109" i="33" s="1"/>
  <c r="AF109" i="33" s="1"/>
  <c r="AV83" i="33"/>
  <c r="AV94" i="34"/>
  <c r="AV95" i="34"/>
  <c r="AV48" i="34"/>
  <c r="AV98" i="34"/>
  <c r="AV51" i="34"/>
  <c r="AV62" i="34"/>
  <c r="AV33" i="34"/>
  <c r="AP92" i="34"/>
  <c r="AP107" i="34"/>
  <c r="AP71" i="34"/>
  <c r="AS71" i="34" s="1"/>
  <c r="AF71" i="34" s="1"/>
  <c r="AD71" i="34" s="1"/>
  <c r="AC71" i="34" s="1"/>
  <c r="AP109" i="34"/>
  <c r="AP101" i="34"/>
  <c r="AS101" i="34" s="1"/>
  <c r="AF101" i="34" s="1"/>
  <c r="AD101" i="34" s="1"/>
  <c r="AC101" i="34" s="1"/>
  <c r="AP103" i="34"/>
  <c r="AS103" i="34" s="1"/>
  <c r="AF103" i="34" s="1"/>
  <c r="AD103" i="34" s="1"/>
  <c r="AC103" i="34" s="1"/>
  <c r="AP82" i="34"/>
  <c r="AS82" i="34" s="1"/>
  <c r="AF82" i="34" s="1"/>
  <c r="AP85" i="34"/>
  <c r="AS85" i="34" s="1"/>
  <c r="AF85" i="34" s="1"/>
  <c r="AP87" i="34"/>
  <c r="AS87" i="34" s="1"/>
  <c r="AF87" i="34" s="1"/>
  <c r="AD87" i="34" s="1"/>
  <c r="AC87" i="34" s="1"/>
  <c r="AV97" i="34"/>
  <c r="AV100" i="34"/>
  <c r="AV113" i="35"/>
  <c r="AV87" i="35"/>
  <c r="AV90" i="35"/>
  <c r="AV5" i="35"/>
  <c r="AV91" i="35"/>
  <c r="AV124" i="35"/>
  <c r="AV38" i="35"/>
  <c r="AV109" i="35"/>
  <c r="AV14" i="35"/>
  <c r="AV93" i="35"/>
  <c r="AV77" i="35"/>
  <c r="AV125" i="35"/>
  <c r="AV69" i="35"/>
  <c r="AV99" i="35"/>
  <c r="AP94" i="35"/>
  <c r="AS94" i="35" s="1"/>
  <c r="AF94" i="35" s="1"/>
  <c r="AD94" i="35" s="1"/>
  <c r="AC94" i="35" s="1"/>
  <c r="AP100" i="35"/>
  <c r="AP70" i="35"/>
  <c r="AP114" i="35"/>
  <c r="AP73" i="35"/>
  <c r="AP72" i="35"/>
  <c r="AP108" i="35"/>
  <c r="AS108" i="35" s="1"/>
  <c r="AF108" i="35" s="1"/>
  <c r="AD108" i="35" s="1"/>
  <c r="AC108" i="35" s="1"/>
  <c r="AP111" i="35"/>
  <c r="AS111" i="35" s="1"/>
  <c r="AF111" i="35" s="1"/>
  <c r="AD111" i="35" s="1"/>
  <c r="AC111" i="35" s="1"/>
  <c r="AP122" i="35"/>
  <c r="AS122" i="35" s="1"/>
  <c r="AF122" i="35" s="1"/>
  <c r="AP87" i="35"/>
  <c r="AP88" i="35"/>
  <c r="AP113" i="35"/>
  <c r="AP107" i="35"/>
  <c r="AS107" i="35" s="1"/>
  <c r="AF107" i="35" s="1"/>
  <c r="AD107" i="35" s="1"/>
  <c r="AC107" i="35" s="1"/>
  <c r="AV90" i="36"/>
  <c r="AV105" i="36"/>
  <c r="AV115" i="36"/>
  <c r="AV60" i="36"/>
  <c r="AV18" i="36"/>
  <c r="AV61" i="36"/>
  <c r="AV22" i="36"/>
  <c r="AV103" i="36"/>
  <c r="AV11" i="36"/>
  <c r="AV108" i="36"/>
  <c r="AV49" i="36"/>
  <c r="AV51" i="36"/>
  <c r="AV3" i="36"/>
  <c r="AV58" i="36"/>
  <c r="AP85" i="36"/>
  <c r="AS85" i="36" s="1"/>
  <c r="AF85" i="36" s="1"/>
  <c r="AP90" i="36"/>
  <c r="AP98" i="36"/>
  <c r="AS98" i="36" s="1"/>
  <c r="AF98" i="36" s="1"/>
  <c r="AD98" i="36" s="1"/>
  <c r="AC98" i="36" s="1"/>
  <c r="AP68" i="36"/>
  <c r="AP74" i="36"/>
  <c r="AP72" i="36"/>
  <c r="AP108" i="36"/>
  <c r="AP69" i="36"/>
  <c r="AS69" i="36" s="1"/>
  <c r="AF69" i="36" s="1"/>
  <c r="AP124" i="36"/>
  <c r="AP104" i="36"/>
  <c r="AP73" i="36"/>
  <c r="AS73" i="36" s="1"/>
  <c r="AF73" i="36" s="1"/>
  <c r="AD73" i="36" s="1"/>
  <c r="AC73" i="36" s="1"/>
  <c r="AP94" i="36"/>
  <c r="AP89" i="36"/>
  <c r="AS89" i="36" s="1"/>
  <c r="AF89" i="36" s="1"/>
  <c r="AD89" i="36" s="1"/>
  <c r="AC89" i="36" s="1"/>
  <c r="AV104" i="36"/>
  <c r="AP128" i="36"/>
  <c r="AV89" i="37"/>
  <c r="AV112" i="37"/>
  <c r="AV121" i="37"/>
  <c r="AV59" i="37"/>
  <c r="AV64" i="37"/>
  <c r="AV86" i="37"/>
  <c r="AV13" i="37"/>
  <c r="AV10" i="37"/>
  <c r="AV62" i="37"/>
  <c r="AV30" i="37"/>
  <c r="AV101" i="37"/>
  <c r="AV106" i="37"/>
  <c r="AV35" i="37"/>
  <c r="AV33" i="37"/>
  <c r="AV124" i="37"/>
  <c r="AP115" i="37"/>
  <c r="AP66" i="37"/>
  <c r="AP73" i="37"/>
  <c r="AP119" i="37"/>
  <c r="AP96" i="37"/>
  <c r="AS96" i="37" s="1"/>
  <c r="AF96" i="37" s="1"/>
  <c r="AP106" i="37"/>
  <c r="AS106" i="37" s="1"/>
  <c r="AF106" i="37" s="1"/>
  <c r="AD106" i="37" s="1"/>
  <c r="AC106" i="37" s="1"/>
  <c r="AP121" i="37"/>
  <c r="AP104" i="37"/>
  <c r="AP125" i="37"/>
  <c r="AS125" i="37" s="1"/>
  <c r="AF125" i="37" s="1"/>
  <c r="AP69" i="37"/>
  <c r="AP127" i="37"/>
  <c r="AP94" i="37"/>
  <c r="AS94" i="37" s="1"/>
  <c r="AF94" i="37" s="1"/>
  <c r="AP100" i="37"/>
  <c r="AP82" i="37"/>
  <c r="AP98" i="37"/>
  <c r="AP95" i="37"/>
  <c r="AS95" i="37" s="1"/>
  <c r="AF95" i="37" s="1"/>
  <c r="AD95" i="37" s="1"/>
  <c r="AC95" i="37" s="1"/>
  <c r="AP103" i="37"/>
  <c r="AV119" i="37"/>
  <c r="AV125" i="38"/>
  <c r="AV90" i="38"/>
  <c r="AV3" i="38"/>
  <c r="AV36" i="38"/>
  <c r="AV106" i="38"/>
  <c r="AV53" i="38"/>
  <c r="AV104" i="38"/>
  <c r="AV16" i="38"/>
  <c r="AV50" i="38"/>
  <c r="AV39" i="38"/>
  <c r="AV74" i="38"/>
  <c r="AV28" i="38"/>
  <c r="AV88" i="38"/>
  <c r="AV59" i="38"/>
  <c r="AV64" i="38"/>
  <c r="AV99" i="38"/>
  <c r="AV126" i="38"/>
  <c r="AV29" i="38"/>
  <c r="AV102" i="38"/>
  <c r="AP83" i="38"/>
  <c r="AS83" i="38" s="1"/>
  <c r="AF83" i="38" s="1"/>
  <c r="AP89" i="38"/>
  <c r="AP78" i="38"/>
  <c r="AP84" i="38"/>
  <c r="AS84" i="38" s="1"/>
  <c r="AF84" i="38" s="1"/>
  <c r="AD84" i="38" s="1"/>
  <c r="AC84" i="38" s="1"/>
  <c r="AP124" i="38"/>
  <c r="AP85" i="38"/>
  <c r="AS85" i="38" s="1"/>
  <c r="AF85" i="38" s="1"/>
  <c r="AP72" i="38"/>
  <c r="AS72" i="38" s="1"/>
  <c r="AF72" i="38" s="1"/>
  <c r="AD72" i="38" s="1"/>
  <c r="AC72" i="38" s="1"/>
  <c r="AP103" i="38"/>
  <c r="AS103" i="38" s="1"/>
  <c r="AF103" i="38" s="1"/>
  <c r="AP105" i="38"/>
  <c r="AS105" i="38" s="1"/>
  <c r="AF105" i="38" s="1"/>
  <c r="AP129" i="38"/>
  <c r="AP92" i="38"/>
  <c r="AP75" i="38"/>
  <c r="AV70" i="38"/>
  <c r="AP97" i="38"/>
  <c r="AV107" i="38"/>
  <c r="AV35" i="39"/>
  <c r="AV89" i="39"/>
  <c r="AV37" i="39"/>
  <c r="AV9" i="39"/>
  <c r="AV105" i="39"/>
  <c r="AV58" i="39"/>
  <c r="AV85" i="39"/>
  <c r="AV14" i="39"/>
  <c r="AV113" i="39"/>
  <c r="AV116" i="39"/>
  <c r="AV29" i="39"/>
  <c r="AV20" i="39"/>
  <c r="AV57" i="39"/>
  <c r="AV18" i="39"/>
  <c r="AV76" i="39"/>
  <c r="AV111" i="39"/>
  <c r="AV34" i="39"/>
  <c r="AV27" i="39"/>
  <c r="AV22" i="39"/>
  <c r="AV118" i="39"/>
  <c r="AV110" i="39"/>
  <c r="AV102" i="39"/>
  <c r="AV115" i="39"/>
  <c r="AV88" i="39"/>
  <c r="AV100" i="39"/>
  <c r="AV32" i="39"/>
  <c r="AV98" i="39"/>
  <c r="AV47" i="39"/>
  <c r="AV93" i="39"/>
  <c r="AV67" i="39"/>
  <c r="AV21" i="39"/>
  <c r="AV124" i="39"/>
  <c r="AV31" i="39"/>
  <c r="AV125" i="39"/>
  <c r="AV40" i="39"/>
  <c r="AV44" i="39"/>
  <c r="AV52" i="39"/>
  <c r="AP125" i="39"/>
  <c r="AS125" i="39" s="1"/>
  <c r="AF125" i="39" s="1"/>
  <c r="AD125" i="39" s="1"/>
  <c r="AC125" i="39" s="1"/>
  <c r="AP73" i="39"/>
  <c r="AP112" i="39"/>
  <c r="AS112" i="39" s="1"/>
  <c r="AF112" i="39" s="1"/>
  <c r="AD112" i="39" s="1"/>
  <c r="AC112" i="39" s="1"/>
  <c r="AP86" i="39"/>
  <c r="AP103" i="39"/>
  <c r="AP114" i="39"/>
  <c r="AP107" i="39"/>
  <c r="AS107" i="39" s="1"/>
  <c r="AF107" i="39" s="1"/>
  <c r="AD107" i="39" s="1"/>
  <c r="AC107" i="39" s="1"/>
  <c r="AP127" i="39"/>
  <c r="AP70" i="39"/>
  <c r="AP110" i="39"/>
  <c r="AS110" i="39" s="1"/>
  <c r="AF110" i="39" s="1"/>
  <c r="AD110" i="39" s="1"/>
  <c r="AC110" i="39" s="1"/>
  <c r="AP76" i="39"/>
  <c r="AS76" i="39" s="1"/>
  <c r="AF76" i="39" s="1"/>
  <c r="AD76" i="39" s="1"/>
  <c r="AC76" i="39" s="1"/>
  <c r="AP102" i="39"/>
  <c r="AP67" i="39"/>
  <c r="AP116" i="39"/>
  <c r="AP94" i="39"/>
  <c r="AS94" i="39" s="1"/>
  <c r="AF94" i="39" s="1"/>
  <c r="AD94" i="39" s="1"/>
  <c r="AC94" i="39" s="1"/>
  <c r="AP95" i="39"/>
  <c r="AS95" i="39" s="1"/>
  <c r="AF95" i="39" s="1"/>
  <c r="AD95" i="39" s="1"/>
  <c r="AC95" i="39" s="1"/>
  <c r="AP118" i="39"/>
  <c r="AP99" i="39"/>
  <c r="AP106" i="39"/>
  <c r="AS106" i="39" s="1"/>
  <c r="AF106" i="39" s="1"/>
  <c r="AP108" i="39"/>
  <c r="AS108" i="39" s="1"/>
  <c r="AF108" i="39" s="1"/>
  <c r="AD108" i="39" s="1"/>
  <c r="AC108" i="39" s="1"/>
  <c r="AP69" i="39"/>
  <c r="AP97" i="39"/>
  <c r="AS97" i="39" s="1"/>
  <c r="AF97" i="39" s="1"/>
  <c r="AD97" i="39" s="1"/>
  <c r="AC97" i="39" s="1"/>
  <c r="AP72" i="39"/>
  <c r="AP115" i="39"/>
  <c r="AP87" i="39"/>
  <c r="AP101" i="39"/>
  <c r="AP113" i="39"/>
  <c r="AP90" i="39"/>
  <c r="AS90" i="39" s="1"/>
  <c r="AF90" i="39" s="1"/>
  <c r="AD90" i="39" s="1"/>
  <c r="AC90" i="39" s="1"/>
  <c r="AP96" i="39"/>
  <c r="AP120" i="39"/>
  <c r="AP91" i="39"/>
  <c r="AP84" i="39"/>
  <c r="AP100" i="39"/>
  <c r="AP83" i="39"/>
  <c r="AP80" i="39"/>
  <c r="AP74" i="39"/>
  <c r="AP68" i="39"/>
  <c r="AP124" i="39"/>
  <c r="AS124" i="39" s="1"/>
  <c r="AF124" i="39" s="1"/>
  <c r="AD124" i="39" s="1"/>
  <c r="AC124" i="39" s="1"/>
  <c r="AP109" i="39"/>
  <c r="AS109" i="39" s="1"/>
  <c r="AF109" i="39" s="1"/>
  <c r="AD109" i="39" s="1"/>
  <c r="AC109" i="39" s="1"/>
  <c r="AP75" i="39"/>
  <c r="AS75" i="39" s="1"/>
  <c r="AF75" i="39" s="1"/>
  <c r="AD75" i="39" s="1"/>
  <c r="AC75" i="39" s="1"/>
  <c r="AP117" i="39"/>
  <c r="AP92" i="39"/>
  <c r="AS92" i="39" s="1"/>
  <c r="AF92" i="39" s="1"/>
  <c r="AV114" i="39"/>
  <c r="AV120" i="39"/>
  <c r="AV122" i="39"/>
  <c r="AP128" i="39"/>
  <c r="AS128" i="39" s="1"/>
  <c r="AF128" i="39" s="1"/>
  <c r="AD128" i="39" s="1"/>
  <c r="AC128" i="39" s="1"/>
  <c r="AV82" i="40"/>
  <c r="AV50" i="40"/>
  <c r="AV116" i="40"/>
  <c r="AV66" i="40"/>
  <c r="AV16" i="40"/>
  <c r="AV21" i="40"/>
  <c r="AV121" i="40"/>
  <c r="AV49" i="40"/>
  <c r="AV79" i="40"/>
  <c r="AV102" i="40"/>
  <c r="AV86" i="40"/>
  <c r="AV87" i="40"/>
  <c r="AV54" i="40"/>
  <c r="AV78" i="40"/>
  <c r="AV4" i="40"/>
  <c r="AV44" i="40"/>
  <c r="AV123" i="40"/>
  <c r="AV120" i="40"/>
  <c r="D120" i="40" s="1"/>
  <c r="AV125" i="40"/>
  <c r="AV11" i="40"/>
  <c r="AV71" i="40"/>
  <c r="AV26" i="40"/>
  <c r="AV95" i="40"/>
  <c r="AV14" i="40"/>
  <c r="AV124" i="40"/>
  <c r="AV114" i="40"/>
  <c r="AV5" i="40"/>
  <c r="AV23" i="40"/>
  <c r="AV77" i="40"/>
  <c r="AV70" i="40"/>
  <c r="AV33" i="40"/>
  <c r="AV43" i="40"/>
  <c r="AV61" i="40"/>
  <c r="AP81" i="40"/>
  <c r="AP96" i="40"/>
  <c r="AP126" i="40"/>
  <c r="AP93" i="40"/>
  <c r="AP105" i="40"/>
  <c r="AS105" i="40" s="1"/>
  <c r="AF105" i="40" s="1"/>
  <c r="AP122" i="40"/>
  <c r="AP69" i="40"/>
  <c r="AS69" i="40" s="1"/>
  <c r="AF69" i="40" s="1"/>
  <c r="AP85" i="40"/>
  <c r="AS85" i="40" s="1"/>
  <c r="AF85" i="40" s="1"/>
  <c r="AP109" i="40"/>
  <c r="AP125" i="40"/>
  <c r="AP118" i="40"/>
  <c r="AP104" i="40"/>
  <c r="AS104" i="40" s="1"/>
  <c r="AF104" i="40" s="1"/>
  <c r="AD104" i="40" s="1"/>
  <c r="AC104" i="40" s="1"/>
  <c r="AP101" i="40"/>
  <c r="AP117" i="40"/>
  <c r="AP76" i="40"/>
  <c r="AP72" i="40"/>
  <c r="AS72" i="40" s="1"/>
  <c r="AF72" i="40" s="1"/>
  <c r="AP108" i="40"/>
  <c r="AP128" i="40"/>
  <c r="AP89" i="40"/>
  <c r="AS89" i="40" s="1"/>
  <c r="AF89" i="40" s="1"/>
  <c r="AD89" i="40" s="1"/>
  <c r="AC89" i="40" s="1"/>
  <c r="AP119" i="40"/>
  <c r="AS119" i="40" s="1"/>
  <c r="AF119" i="40" s="1"/>
  <c r="AP120" i="40"/>
  <c r="AS120" i="40" s="1"/>
  <c r="AF120" i="40" s="1"/>
  <c r="AV81" i="40"/>
  <c r="AV85" i="40"/>
  <c r="AP88" i="40"/>
  <c r="AS88" i="40" s="1"/>
  <c r="AF88" i="40" s="1"/>
  <c r="AV100" i="40"/>
  <c r="AV103" i="40"/>
  <c r="AV105" i="40"/>
  <c r="AV110" i="40"/>
  <c r="AP112" i="40"/>
  <c r="AV118" i="40"/>
  <c r="AV126" i="40"/>
  <c r="AV66" i="41"/>
  <c r="AV88" i="41"/>
  <c r="AV37" i="41"/>
  <c r="AV74" i="41"/>
  <c r="AV10" i="41"/>
  <c r="AV86" i="41"/>
  <c r="AV80" i="41"/>
  <c r="AV3" i="41"/>
  <c r="AV95" i="41"/>
  <c r="AV121" i="41"/>
  <c r="AV79" i="41"/>
  <c r="AV96" i="41"/>
  <c r="AV119" i="41"/>
  <c r="AV50" i="41"/>
  <c r="AV98" i="41"/>
  <c r="AV61" i="41"/>
  <c r="AV36" i="41"/>
  <c r="AV27" i="41"/>
  <c r="AV30" i="41"/>
  <c r="AV85" i="41"/>
  <c r="AV41" i="41"/>
  <c r="AV125" i="41"/>
  <c r="AV64" i="41"/>
  <c r="AV70" i="41"/>
  <c r="AV65" i="41"/>
  <c r="AV40" i="41"/>
  <c r="AV87" i="41"/>
  <c r="AV111" i="41"/>
  <c r="AV118" i="41"/>
  <c r="AV55" i="41"/>
  <c r="AV63" i="41"/>
  <c r="AV126" i="41"/>
  <c r="AV2" i="41"/>
  <c r="AV97" i="41"/>
  <c r="AV52" i="41"/>
  <c r="AV42" i="41"/>
  <c r="AV109" i="41"/>
  <c r="AV73" i="41"/>
  <c r="AV94" i="41"/>
  <c r="AV24" i="41"/>
  <c r="AP119" i="41"/>
  <c r="AP110" i="41"/>
  <c r="AS110" i="41" s="1"/>
  <c r="AF110" i="41" s="1"/>
  <c r="AP103" i="41"/>
  <c r="AP113" i="41"/>
  <c r="AS113" i="41" s="1"/>
  <c r="AF113" i="41" s="1"/>
  <c r="AP91" i="41"/>
  <c r="AS91" i="41" s="1"/>
  <c r="AF91" i="41" s="1"/>
  <c r="AD91" i="41" s="1"/>
  <c r="AC91" i="41" s="1"/>
  <c r="AP108" i="41"/>
  <c r="AS108" i="41" s="1"/>
  <c r="AF108" i="41" s="1"/>
  <c r="AD108" i="41" s="1"/>
  <c r="AC108" i="41" s="1"/>
  <c r="AP99" i="41"/>
  <c r="AP94" i="41"/>
  <c r="AS94" i="41" s="1"/>
  <c r="AF94" i="41" s="1"/>
  <c r="AD94" i="41" s="1"/>
  <c r="AC94" i="41" s="1"/>
  <c r="AP76" i="41"/>
  <c r="AS76" i="41" s="1"/>
  <c r="AF76" i="41" s="1"/>
  <c r="AP126" i="41"/>
  <c r="AS126" i="41" s="1"/>
  <c r="AF126" i="41" s="1"/>
  <c r="AD126" i="41" s="1"/>
  <c r="AC126" i="41" s="1"/>
  <c r="AP67" i="41"/>
  <c r="AP121" i="41"/>
  <c r="AP74" i="41"/>
  <c r="AS74" i="41" s="1"/>
  <c r="AF74" i="41" s="1"/>
  <c r="AD74" i="41" s="1"/>
  <c r="AC74" i="41" s="1"/>
  <c r="AP100" i="41"/>
  <c r="AP89" i="41"/>
  <c r="AP71" i="41"/>
  <c r="AP109" i="41"/>
  <c r="AS109" i="41" s="1"/>
  <c r="AF109" i="41" s="1"/>
  <c r="AD109" i="41" s="1"/>
  <c r="AC109" i="41" s="1"/>
  <c r="AP68" i="41"/>
  <c r="AP75" i="41"/>
  <c r="AS75" i="41" s="1"/>
  <c r="AF75" i="41" s="1"/>
  <c r="AP115" i="41"/>
  <c r="AP80" i="41"/>
  <c r="AS80" i="41" s="1"/>
  <c r="AF80" i="41" s="1"/>
  <c r="AD80" i="41" s="1"/>
  <c r="AC80" i="41" s="1"/>
  <c r="AP87" i="41"/>
  <c r="AP97" i="41"/>
  <c r="AS97" i="41" s="1"/>
  <c r="AF97" i="41" s="1"/>
  <c r="AD97" i="41" s="1"/>
  <c r="AC97" i="41" s="1"/>
  <c r="AP117" i="41"/>
  <c r="AP128" i="41"/>
  <c r="AP69" i="41"/>
  <c r="AP118" i="41"/>
  <c r="AP77" i="41"/>
  <c r="AS77" i="41" s="1"/>
  <c r="AF77" i="41" s="1"/>
  <c r="AD77" i="41" s="1"/>
  <c r="AC77" i="41" s="1"/>
  <c r="AP78" i="41"/>
  <c r="AS78" i="41" s="1"/>
  <c r="AF78" i="41" s="1"/>
  <c r="AD78" i="41" s="1"/>
  <c r="AC78" i="41" s="1"/>
  <c r="AP114" i="41"/>
  <c r="AP81" i="41"/>
  <c r="AP83" i="41"/>
  <c r="AP86" i="41"/>
  <c r="AP98" i="41"/>
  <c r="AV67" i="42"/>
  <c r="AV44" i="42"/>
  <c r="AV71" i="42"/>
  <c r="AV6" i="42"/>
  <c r="AV79" i="42"/>
  <c r="AV94" i="42"/>
  <c r="AV59" i="42"/>
  <c r="AV93" i="42"/>
  <c r="AV25" i="42"/>
  <c r="AV115" i="42"/>
  <c r="AV35" i="42"/>
  <c r="AV15" i="42"/>
  <c r="AV74" i="42"/>
  <c r="AV4" i="42"/>
  <c r="AV111" i="42"/>
  <c r="AV88" i="42"/>
  <c r="AV120" i="42"/>
  <c r="AV68" i="42"/>
  <c r="AV89" i="42"/>
  <c r="AV30" i="42"/>
  <c r="AV63" i="42"/>
  <c r="AV108" i="42"/>
  <c r="AV129" i="42"/>
  <c r="AV112" i="42"/>
  <c r="AV75" i="42"/>
  <c r="AV24" i="42"/>
  <c r="AV20" i="42"/>
  <c r="AV9" i="42"/>
  <c r="AV92" i="42"/>
  <c r="AV2" i="42"/>
  <c r="AV5" i="42"/>
  <c r="AV82" i="42"/>
  <c r="AV64" i="42"/>
  <c r="AV12" i="42"/>
  <c r="AV55" i="42"/>
  <c r="AV78" i="42"/>
  <c r="AV7" i="42"/>
  <c r="AV13" i="42"/>
  <c r="AV53" i="42"/>
  <c r="AP122" i="42"/>
  <c r="AP125" i="42"/>
  <c r="AP90" i="42"/>
  <c r="AP76" i="42"/>
  <c r="AP69" i="42"/>
  <c r="AS69" i="42" s="1"/>
  <c r="AF69" i="42" s="1"/>
  <c r="AD69" i="42" s="1"/>
  <c r="AC69" i="42" s="1"/>
  <c r="AP113" i="42"/>
  <c r="AP115" i="42"/>
  <c r="AS115" i="42" s="1"/>
  <c r="AF115" i="42" s="1"/>
  <c r="AD115" i="42" s="1"/>
  <c r="AC115" i="42" s="1"/>
  <c r="AP92" i="42"/>
  <c r="AP73" i="42"/>
  <c r="AS73" i="42" s="1"/>
  <c r="AF73" i="42" s="1"/>
  <c r="AP91" i="42"/>
  <c r="AP74" i="42"/>
  <c r="AP77" i="42"/>
  <c r="AP66" i="42"/>
  <c r="AS66" i="42" s="1"/>
  <c r="AF66" i="42" s="1"/>
  <c r="AP95" i="42"/>
  <c r="AP108" i="42"/>
  <c r="AP88" i="42"/>
  <c r="AS88" i="42" s="1"/>
  <c r="AF88" i="42" s="1"/>
  <c r="AP124" i="42"/>
  <c r="AP96" i="42"/>
  <c r="AP129" i="42"/>
  <c r="AP100" i="42"/>
  <c r="AS100" i="42" s="1"/>
  <c r="AF100" i="42" s="1"/>
  <c r="AD100" i="42" s="1"/>
  <c r="AC100" i="42" s="1"/>
  <c r="AP126" i="42"/>
  <c r="AP87" i="42"/>
  <c r="AS87" i="42" s="1"/>
  <c r="AF87" i="42" s="1"/>
  <c r="AP78" i="42"/>
  <c r="AP102" i="42"/>
  <c r="AS102" i="42" s="1"/>
  <c r="AF102" i="42" s="1"/>
  <c r="AP72" i="42"/>
  <c r="AP67" i="42"/>
  <c r="AS67" i="42" s="1"/>
  <c r="AF67" i="42" s="1"/>
  <c r="AD67" i="42" s="1"/>
  <c r="AC67" i="42" s="1"/>
  <c r="AP85" i="42"/>
  <c r="AS85" i="42" s="1"/>
  <c r="AF85" i="42" s="1"/>
  <c r="AP97" i="42"/>
  <c r="AP110" i="42"/>
  <c r="AP99" i="42"/>
  <c r="AS99" i="42" s="1"/>
  <c r="AF99" i="42" s="1"/>
  <c r="AP112" i="42"/>
  <c r="AP83" i="42"/>
  <c r="AS83" i="42" s="1"/>
  <c r="AF83" i="42" s="1"/>
  <c r="AD83" i="42" s="1"/>
  <c r="AC83" i="42" s="1"/>
  <c r="AP118" i="42"/>
  <c r="AS118" i="42" s="1"/>
  <c r="AF118" i="42" s="1"/>
  <c r="AD118" i="42" s="1"/>
  <c r="AC118" i="42" s="1"/>
  <c r="AP106" i="42"/>
  <c r="AP80" i="42"/>
  <c r="AP111" i="42"/>
  <c r="AP116" i="42"/>
  <c r="AS116" i="42" s="1"/>
  <c r="AF116" i="42" s="1"/>
  <c r="AD116" i="42" s="1"/>
  <c r="AC116" i="42" s="1"/>
  <c r="AV117" i="42"/>
  <c r="AV119" i="42"/>
  <c r="AV25" i="43"/>
  <c r="AV59" i="43"/>
  <c r="AV40" i="43"/>
  <c r="AV27" i="43"/>
  <c r="AV51" i="43"/>
  <c r="AV36" i="43"/>
  <c r="AV39" i="43"/>
  <c r="AV102" i="43"/>
  <c r="AV54" i="43"/>
  <c r="AV44" i="43"/>
  <c r="AV6" i="43"/>
  <c r="AV28" i="43"/>
  <c r="AV96" i="43"/>
  <c r="AV71" i="43"/>
  <c r="AV64" i="43"/>
  <c r="AV77" i="43"/>
  <c r="AV95" i="43"/>
  <c r="AV3" i="43"/>
  <c r="AV30" i="43"/>
  <c r="AV116" i="43"/>
  <c r="AV19" i="43"/>
  <c r="AV85" i="43"/>
  <c r="AV106" i="43"/>
  <c r="AV17" i="43"/>
  <c r="AV9" i="43"/>
  <c r="AV110" i="43"/>
  <c r="AV31" i="43"/>
  <c r="AV121" i="43"/>
  <c r="AV73" i="43"/>
  <c r="AV60" i="43"/>
  <c r="AV104" i="43"/>
  <c r="AV69" i="43"/>
  <c r="AV63" i="43"/>
  <c r="AV12" i="43"/>
  <c r="AV8" i="43"/>
  <c r="AV34" i="43"/>
  <c r="AV58" i="43"/>
  <c r="AP99" i="43"/>
  <c r="AP85" i="43"/>
  <c r="AP95" i="43"/>
  <c r="AS95" i="43" s="1"/>
  <c r="AF95" i="43" s="1"/>
  <c r="AP89" i="43"/>
  <c r="AP66" i="43"/>
  <c r="AP81" i="43"/>
  <c r="AS81" i="43" s="1"/>
  <c r="AF81" i="43" s="1"/>
  <c r="AP74" i="43"/>
  <c r="AS74" i="43" s="1"/>
  <c r="AF74" i="43" s="1"/>
  <c r="AV90" i="43"/>
  <c r="AV118" i="43"/>
  <c r="AP120" i="43"/>
  <c r="AV99" i="44"/>
  <c r="AV88" i="44"/>
  <c r="AV8" i="44"/>
  <c r="AV76" i="44"/>
  <c r="AV84" i="44"/>
  <c r="AP95" i="44"/>
  <c r="AP127" i="44"/>
  <c r="AP118" i="44"/>
  <c r="AP83" i="44"/>
  <c r="AP128" i="44"/>
  <c r="AP88" i="44"/>
  <c r="AS88" i="44" s="1"/>
  <c r="AF88" i="44" s="1"/>
  <c r="AD88" i="44" s="1"/>
  <c r="AC88" i="44" s="1"/>
  <c r="AP117" i="44"/>
  <c r="AS117" i="44" s="1"/>
  <c r="AF117" i="44" s="1"/>
  <c r="AP79" i="44"/>
  <c r="AP72" i="44"/>
  <c r="AS72" i="44" s="1"/>
  <c r="AF72" i="44" s="1"/>
  <c r="AD72" i="44" s="1"/>
  <c r="AC72" i="44" s="1"/>
  <c r="AP82" i="44"/>
  <c r="AS82" i="44" s="1"/>
  <c r="AF82" i="44" s="1"/>
  <c r="AV107" i="45"/>
  <c r="AV81" i="45"/>
  <c r="AV16" i="45"/>
  <c r="AP123" i="45"/>
  <c r="AS123" i="45" s="1"/>
  <c r="AF123" i="45" s="1"/>
  <c r="AP77" i="45"/>
  <c r="AS77" i="45" s="1"/>
  <c r="AF77" i="45" s="1"/>
  <c r="AD77" i="45" s="1"/>
  <c r="AC77" i="45" s="1"/>
  <c r="AP103" i="45"/>
  <c r="AP117" i="45"/>
  <c r="AV37" i="46"/>
  <c r="AV27" i="46"/>
  <c r="AV44" i="46"/>
  <c r="AV29" i="46"/>
  <c r="AP91" i="46"/>
  <c r="AP122" i="46"/>
  <c r="AV35" i="47"/>
  <c r="AV85" i="47"/>
  <c r="AV115" i="47"/>
  <c r="AP69" i="47"/>
  <c r="AP102" i="47"/>
  <c r="AP78" i="47"/>
  <c r="AV92" i="48"/>
  <c r="AP128" i="48"/>
  <c r="AP116" i="48"/>
  <c r="AS116" i="48" s="1"/>
  <c r="AF116" i="48" s="1"/>
  <c r="AD116" i="48" s="1"/>
  <c r="AC116" i="48" s="1"/>
  <c r="AP99" i="48"/>
  <c r="AS99" i="48" s="1"/>
  <c r="AF99" i="48" s="1"/>
  <c r="AP84" i="48"/>
  <c r="AS84" i="48" s="1"/>
  <c r="AF84" i="48" s="1"/>
  <c r="AP129" i="48"/>
  <c r="AV105" i="49"/>
  <c r="AV124" i="49"/>
  <c r="AV33" i="49"/>
  <c r="AV61" i="49"/>
  <c r="AP105" i="49"/>
  <c r="AP79" i="49"/>
  <c r="AS79" i="49" s="1"/>
  <c r="AF79" i="49" s="1"/>
  <c r="AD79" i="49" s="1"/>
  <c r="AC79" i="49" s="1"/>
  <c r="AP112" i="49"/>
  <c r="AS112" i="49" s="1"/>
  <c r="AF112" i="49" s="1"/>
  <c r="AP86" i="49"/>
  <c r="AP76" i="49"/>
  <c r="AP100" i="49"/>
  <c r="AV94" i="50"/>
  <c r="AV124" i="50"/>
  <c r="AV35" i="50"/>
  <c r="AV97" i="50"/>
  <c r="AV110" i="50"/>
  <c r="AV53" i="50"/>
  <c r="AV85" i="50"/>
  <c r="AV20" i="50"/>
  <c r="AV89" i="50"/>
  <c r="AV112" i="50"/>
  <c r="AV72" i="50"/>
  <c r="AV109" i="50"/>
  <c r="AV102" i="50"/>
  <c r="AV115" i="50"/>
  <c r="AV16" i="50"/>
  <c r="AV120" i="50"/>
  <c r="AV12" i="50"/>
  <c r="AV31" i="50"/>
  <c r="AV23" i="50"/>
  <c r="AP126" i="50"/>
  <c r="AP76" i="50"/>
  <c r="AP79" i="50"/>
  <c r="AP105" i="50"/>
  <c r="AS105" i="50" s="1"/>
  <c r="AF105" i="50" s="1"/>
  <c r="AP109" i="50"/>
  <c r="AP71" i="50"/>
  <c r="AS71" i="50" s="1"/>
  <c r="AF71" i="50" s="1"/>
  <c r="AD71" i="50" s="1"/>
  <c r="AC71" i="50" s="1"/>
  <c r="AP74" i="50"/>
  <c r="AP113" i="50"/>
  <c r="AP80" i="50"/>
  <c r="AP95" i="50"/>
  <c r="AP121" i="50"/>
  <c r="AS121" i="50" s="1"/>
  <c r="AF121" i="50" s="1"/>
  <c r="AD121" i="50" s="1"/>
  <c r="AC121" i="50" s="1"/>
  <c r="AP118" i="50"/>
  <c r="AS118" i="50" s="1"/>
  <c r="AF118" i="50" s="1"/>
  <c r="AD118" i="50" s="1"/>
  <c r="AC118" i="50" s="1"/>
  <c r="AP77" i="50"/>
  <c r="AP89" i="50"/>
  <c r="AS89" i="50" s="1"/>
  <c r="AF89" i="50" s="1"/>
  <c r="AP125" i="50"/>
  <c r="AP116" i="50"/>
  <c r="AS116" i="50" s="1"/>
  <c r="AF116" i="50" s="1"/>
  <c r="AP117" i="50"/>
  <c r="AP98" i="50"/>
  <c r="AS98" i="50" s="1"/>
  <c r="AF98" i="50" s="1"/>
  <c r="AD98" i="50" s="1"/>
  <c r="AC98" i="50" s="1"/>
  <c r="AP69" i="50"/>
  <c r="AS69" i="50" s="1"/>
  <c r="AF69" i="50" s="1"/>
  <c r="AD69" i="50" s="1"/>
  <c r="AC69" i="50" s="1"/>
  <c r="AP110" i="50"/>
  <c r="AP103" i="50"/>
  <c r="AS103" i="50" s="1"/>
  <c r="AF103" i="50" s="1"/>
  <c r="AP97" i="50"/>
  <c r="AP100" i="50"/>
  <c r="AS100" i="50" s="1"/>
  <c r="AF100" i="50" s="1"/>
  <c r="AP122" i="50"/>
  <c r="AP84" i="50"/>
  <c r="AS84" i="50" s="1"/>
  <c r="AF84" i="50" s="1"/>
  <c r="AP108" i="50"/>
  <c r="AP128" i="50"/>
  <c r="AP101" i="50"/>
  <c r="AS101" i="50" s="1"/>
  <c r="AF101" i="50" s="1"/>
  <c r="AP104" i="50"/>
  <c r="AS104" i="50" s="1"/>
  <c r="AF104" i="50" s="1"/>
  <c r="AP106" i="50"/>
  <c r="AP102" i="50"/>
  <c r="AS102" i="50" s="1"/>
  <c r="AF102" i="50" s="1"/>
  <c r="AP81" i="50"/>
  <c r="AV82" i="50"/>
  <c r="AV86" i="50"/>
  <c r="AP92" i="50"/>
  <c r="AP94" i="50"/>
  <c r="AP114" i="50"/>
  <c r="AS114" i="50" s="1"/>
  <c r="AF114" i="50" s="1"/>
  <c r="AV71" i="51"/>
  <c r="AV81" i="51"/>
  <c r="AV62" i="51"/>
  <c r="AV72" i="51"/>
  <c r="AV99" i="51"/>
  <c r="AV83" i="51"/>
  <c r="AV117" i="51"/>
  <c r="AV95" i="51"/>
  <c r="AV88" i="51"/>
  <c r="AV16" i="51"/>
  <c r="AV30" i="51"/>
  <c r="AV79" i="51"/>
  <c r="AV44" i="51"/>
  <c r="AP71" i="51"/>
  <c r="AP124" i="51"/>
  <c r="AS124" i="51" s="1"/>
  <c r="AF124" i="51" s="1"/>
  <c r="AP78" i="51"/>
  <c r="AS78" i="51" s="1"/>
  <c r="AF78" i="51" s="1"/>
  <c r="AP113" i="51"/>
  <c r="AP110" i="51"/>
  <c r="AS110" i="51" s="1"/>
  <c r="AF110" i="51" s="1"/>
  <c r="AP97" i="51"/>
  <c r="AS97" i="51" s="1"/>
  <c r="AF97" i="51" s="1"/>
  <c r="AD97" i="51" s="1"/>
  <c r="AC97" i="51" s="1"/>
  <c r="AP128" i="51"/>
  <c r="AS128" i="51" s="1"/>
  <c r="AF128" i="51" s="1"/>
  <c r="AP92" i="51"/>
  <c r="AS92" i="51" s="1"/>
  <c r="AF92" i="51" s="1"/>
  <c r="AD92" i="51" s="1"/>
  <c r="AC92" i="51" s="1"/>
  <c r="AP114" i="51"/>
  <c r="AP118" i="51"/>
  <c r="AP66" i="51"/>
  <c r="AP129" i="51"/>
  <c r="AP95" i="51"/>
  <c r="AS95" i="51" s="1"/>
  <c r="AF95" i="51" s="1"/>
  <c r="AP123" i="51"/>
  <c r="AP86" i="51"/>
  <c r="AP121" i="51"/>
  <c r="AP99" i="51"/>
  <c r="AP88" i="51"/>
  <c r="AP126" i="51"/>
  <c r="AS126" i="51" s="1"/>
  <c r="AF126" i="51" s="1"/>
  <c r="AP83" i="51"/>
  <c r="AP115" i="51"/>
  <c r="AP68" i="51"/>
  <c r="AP112" i="51"/>
  <c r="AS112" i="51" s="1"/>
  <c r="AF112" i="51" s="1"/>
  <c r="AP82" i="51"/>
  <c r="AP72" i="51"/>
  <c r="AP80" i="51"/>
  <c r="AP127" i="51"/>
  <c r="AP111" i="51"/>
  <c r="AS111" i="51" s="1"/>
  <c r="AF111" i="51" s="1"/>
  <c r="AD111" i="51" s="1"/>
  <c r="AC111" i="51" s="1"/>
  <c r="AP105" i="51"/>
  <c r="AP87" i="51"/>
  <c r="AP119" i="51"/>
  <c r="AP122" i="51"/>
  <c r="AS122" i="51" s="1"/>
  <c r="AF122" i="51" s="1"/>
  <c r="AP100" i="51"/>
  <c r="AP98" i="51"/>
  <c r="AP81" i="51"/>
  <c r="AS81" i="51" s="1"/>
  <c r="AF81" i="51" s="1"/>
  <c r="AP84" i="51"/>
  <c r="AP85" i="51"/>
  <c r="AP101" i="51"/>
  <c r="AP104" i="51"/>
  <c r="AP106" i="51"/>
  <c r="AS106" i="51" s="1"/>
  <c r="AF106" i="51" s="1"/>
  <c r="AP108" i="51"/>
  <c r="AS108" i="51" s="1"/>
  <c r="AF108" i="51" s="1"/>
  <c r="AD108" i="51" s="1"/>
  <c r="AC108" i="51" s="1"/>
  <c r="AV61" i="52"/>
  <c r="AV78" i="52"/>
  <c r="AV69" i="52"/>
  <c r="AV3" i="52"/>
  <c r="AV111" i="52"/>
  <c r="AV100" i="52"/>
  <c r="AV95" i="52"/>
  <c r="AV51" i="52"/>
  <c r="AV45" i="52"/>
  <c r="AV114" i="52"/>
  <c r="AV92" i="52"/>
  <c r="AV8" i="52"/>
  <c r="AV63" i="52"/>
  <c r="AP128" i="52"/>
  <c r="AP113" i="52"/>
  <c r="AP66" i="52"/>
  <c r="AS66" i="52" s="1"/>
  <c r="AF66" i="52" s="1"/>
  <c r="AP84" i="52"/>
  <c r="AS84" i="52" s="1"/>
  <c r="AF84" i="52" s="1"/>
  <c r="AP127" i="52"/>
  <c r="AP119" i="52"/>
  <c r="AS119" i="52" s="1"/>
  <c r="AF119" i="52" s="1"/>
  <c r="AP110" i="52"/>
  <c r="AP108" i="52"/>
  <c r="AP114" i="52"/>
  <c r="AP129" i="52"/>
  <c r="AP70" i="52"/>
  <c r="AS70" i="52" s="1"/>
  <c r="AF70" i="52" s="1"/>
  <c r="AP81" i="52"/>
  <c r="AP98" i="52"/>
  <c r="AS98" i="52" s="1"/>
  <c r="AF98" i="52" s="1"/>
  <c r="AP93" i="52"/>
  <c r="AP99" i="52"/>
  <c r="AP101" i="52"/>
  <c r="AS101" i="52" s="1"/>
  <c r="AF101" i="52" s="1"/>
  <c r="AD101" i="52" s="1"/>
  <c r="AC101" i="52" s="1"/>
  <c r="AP103" i="52"/>
  <c r="AP68" i="52"/>
  <c r="AP125" i="52"/>
  <c r="AP100" i="52"/>
  <c r="AV73" i="52"/>
  <c r="AP79" i="52"/>
  <c r="AP97" i="52"/>
  <c r="AV107" i="52"/>
  <c r="AP115" i="52"/>
  <c r="AS115" i="52" s="1"/>
  <c r="AF115" i="52" s="1"/>
  <c r="AP116" i="52"/>
  <c r="AS116" i="52" s="1"/>
  <c r="AF116" i="52" s="1"/>
  <c r="AP121" i="52"/>
  <c r="AV53" i="53"/>
  <c r="AV3" i="53"/>
  <c r="AV100" i="53"/>
  <c r="AV10" i="53"/>
  <c r="AV77" i="53"/>
  <c r="AV129" i="53"/>
  <c r="AV47" i="53"/>
  <c r="AV102" i="53"/>
  <c r="AV54" i="53"/>
  <c r="AV2" i="53"/>
  <c r="AV82" i="53"/>
  <c r="AV66" i="53"/>
  <c r="AV39" i="53"/>
  <c r="AV106" i="53"/>
  <c r="AV71" i="53"/>
  <c r="AV12" i="53"/>
  <c r="AV7" i="53"/>
  <c r="AV78" i="53"/>
  <c r="AV99" i="53"/>
  <c r="AV83" i="53"/>
  <c r="AV18" i="53"/>
  <c r="AV97" i="53"/>
  <c r="AV9" i="53"/>
  <c r="AV75" i="53"/>
  <c r="AV85" i="53"/>
  <c r="AV80" i="53"/>
  <c r="AV45" i="53"/>
  <c r="AV63" i="53"/>
  <c r="AV49" i="53"/>
  <c r="AV58" i="53"/>
  <c r="AV91" i="53"/>
  <c r="AV122" i="53"/>
  <c r="AV17" i="53"/>
  <c r="AV43" i="53"/>
  <c r="AV55" i="53"/>
  <c r="AV56" i="53"/>
  <c r="AP113" i="53"/>
  <c r="AS113" i="53" s="1"/>
  <c r="AF113" i="53" s="1"/>
  <c r="AD113" i="53" s="1"/>
  <c r="AC113" i="53" s="1"/>
  <c r="AP125" i="53"/>
  <c r="AS125" i="53" s="1"/>
  <c r="AF125" i="53" s="1"/>
  <c r="AD125" i="53" s="1"/>
  <c r="AC125" i="53" s="1"/>
  <c r="AP101" i="53"/>
  <c r="AP111" i="53"/>
  <c r="AS111" i="53" s="1"/>
  <c r="AF111" i="53" s="1"/>
  <c r="AD111" i="53" s="1"/>
  <c r="AC111" i="53" s="1"/>
  <c r="AP84" i="53"/>
  <c r="AP99" i="53"/>
  <c r="AP109" i="53"/>
  <c r="AS109" i="53" s="1"/>
  <c r="AF109" i="53" s="1"/>
  <c r="AP104" i="53"/>
  <c r="AP94" i="53"/>
  <c r="AS94" i="53" s="1"/>
  <c r="AF94" i="53" s="1"/>
  <c r="AD94" i="53" s="1"/>
  <c r="AC94" i="53" s="1"/>
  <c r="AP91" i="53"/>
  <c r="AS91" i="53" s="1"/>
  <c r="AF91" i="53" s="1"/>
  <c r="AD91" i="53" s="1"/>
  <c r="AC91" i="53" s="1"/>
  <c r="AP121" i="53"/>
  <c r="AP103" i="53"/>
  <c r="AP86" i="53"/>
  <c r="AP118" i="53"/>
  <c r="AP93" i="53"/>
  <c r="AS93" i="53" s="1"/>
  <c r="AF93" i="53" s="1"/>
  <c r="AD93" i="53" s="1"/>
  <c r="AC93" i="53" s="1"/>
  <c r="AP79" i="53"/>
  <c r="AS79" i="53" s="1"/>
  <c r="AF79" i="53" s="1"/>
  <c r="AP69" i="53"/>
  <c r="AP106" i="53"/>
  <c r="AS106" i="53" s="1"/>
  <c r="AF106" i="53" s="1"/>
  <c r="AP90" i="53"/>
  <c r="AS90" i="53" s="1"/>
  <c r="AF90" i="53" s="1"/>
  <c r="AP116" i="53"/>
  <c r="AP92" i="53"/>
  <c r="AS92" i="53" s="1"/>
  <c r="AF92" i="53" s="1"/>
  <c r="AP80" i="53"/>
  <c r="AS80" i="53" s="1"/>
  <c r="AF80" i="53" s="1"/>
  <c r="AP119" i="53"/>
  <c r="AP74" i="53"/>
  <c r="AS74" i="53" s="1"/>
  <c r="AF74" i="53" s="1"/>
  <c r="AD74" i="53" s="1"/>
  <c r="AC74" i="53" s="1"/>
  <c r="AP124" i="53"/>
  <c r="AS124" i="53" s="1"/>
  <c r="AF124" i="53" s="1"/>
  <c r="AP97" i="53"/>
  <c r="AS97" i="53" s="1"/>
  <c r="AF97" i="53" s="1"/>
  <c r="AP107" i="53"/>
  <c r="AS107" i="53" s="1"/>
  <c r="AF107" i="53" s="1"/>
  <c r="AD107" i="53" s="1"/>
  <c r="AC107" i="53" s="1"/>
  <c r="AP112" i="53"/>
  <c r="AP77" i="53"/>
  <c r="AS77" i="53" s="1"/>
  <c r="AF77" i="53" s="1"/>
  <c r="AP102" i="53"/>
  <c r="AP85" i="53"/>
  <c r="AP96" i="53"/>
  <c r="AS96" i="53" s="1"/>
  <c r="AF96" i="53" s="1"/>
  <c r="AD96" i="53" s="1"/>
  <c r="AC96" i="53" s="1"/>
  <c r="AP122" i="53"/>
  <c r="AS122" i="53" s="1"/>
  <c r="AF122" i="53" s="1"/>
  <c r="AP128" i="53"/>
  <c r="AS128" i="53" s="1"/>
  <c r="AF128" i="53" s="1"/>
  <c r="AD128" i="53" s="1"/>
  <c r="AC128" i="53" s="1"/>
  <c r="AP78" i="53"/>
  <c r="AS78" i="53" s="1"/>
  <c r="AF78" i="53" s="1"/>
  <c r="AD78" i="53" s="1"/>
  <c r="AC78" i="53" s="1"/>
  <c r="AP68" i="53"/>
  <c r="AP66" i="53"/>
  <c r="AP117" i="53"/>
  <c r="AP95" i="53"/>
  <c r="AS95" i="53" s="1"/>
  <c r="AF95" i="53" s="1"/>
  <c r="AP123" i="53"/>
  <c r="AP120" i="53"/>
  <c r="AP82" i="53"/>
  <c r="AP70" i="53"/>
  <c r="AP75" i="53"/>
  <c r="AS75" i="53" s="1"/>
  <c r="AF75" i="53" s="1"/>
  <c r="AD75" i="53" s="1"/>
  <c r="AC75" i="53" s="1"/>
  <c r="AP73" i="53"/>
  <c r="AP76" i="53"/>
  <c r="AS76" i="53" s="1"/>
  <c r="AF76" i="53" s="1"/>
  <c r="AP89" i="53"/>
  <c r="AP98" i="53"/>
  <c r="AP100" i="53"/>
  <c r="AP105" i="53"/>
  <c r="AP108" i="53"/>
  <c r="AS108" i="53" s="1"/>
  <c r="AF108" i="53" s="1"/>
  <c r="AD108" i="53" s="1"/>
  <c r="AC108" i="53" s="1"/>
  <c r="AP110" i="53"/>
  <c r="AS110" i="53" s="1"/>
  <c r="AF110" i="53" s="1"/>
  <c r="AP114" i="53"/>
  <c r="AP115" i="53"/>
  <c r="AV119" i="53"/>
  <c r="AP126" i="53"/>
  <c r="AS126" i="53" s="1"/>
  <c r="AF126" i="53" s="1"/>
  <c r="AD126" i="53" s="1"/>
  <c r="AC126" i="53" s="1"/>
  <c r="AV123" i="54"/>
  <c r="AV98" i="54"/>
  <c r="AV51" i="54"/>
  <c r="AV55" i="54"/>
  <c r="AV126" i="54"/>
  <c r="AV7" i="54"/>
  <c r="AV103" i="54"/>
  <c r="AV5" i="54"/>
  <c r="AV101" i="54"/>
  <c r="AV116" i="54"/>
  <c r="AV108" i="54"/>
  <c r="AV124" i="54"/>
  <c r="AV41" i="54"/>
  <c r="AV43" i="54"/>
  <c r="AV77" i="54"/>
  <c r="AV106" i="54"/>
  <c r="AV76" i="54"/>
  <c r="AV40" i="54"/>
  <c r="AV120" i="54"/>
  <c r="AV99" i="54"/>
  <c r="AV88" i="54"/>
  <c r="AV37" i="54"/>
  <c r="AV65" i="54"/>
  <c r="AV82" i="54"/>
  <c r="AV84" i="54"/>
  <c r="AV89" i="54"/>
  <c r="AV18" i="54"/>
  <c r="AV27" i="54"/>
  <c r="AV3" i="54"/>
  <c r="AV107" i="54"/>
  <c r="AV97" i="54"/>
  <c r="AV39" i="54"/>
  <c r="AP103" i="54"/>
  <c r="AS103" i="54" s="1"/>
  <c r="AF103" i="54" s="1"/>
  <c r="AP66" i="54"/>
  <c r="AS66" i="54" s="1"/>
  <c r="AF66" i="54" s="1"/>
  <c r="AP88" i="54"/>
  <c r="AS88" i="54" s="1"/>
  <c r="AF88" i="54" s="1"/>
  <c r="AP124" i="54"/>
  <c r="AP104" i="54"/>
  <c r="AS104" i="54" s="1"/>
  <c r="AF104" i="54" s="1"/>
  <c r="AD104" i="54" s="1"/>
  <c r="AC104" i="54" s="1"/>
  <c r="AP69" i="54"/>
  <c r="AS69" i="54" s="1"/>
  <c r="AF69" i="54" s="1"/>
  <c r="AP116" i="54"/>
  <c r="AS116" i="54" s="1"/>
  <c r="AF116" i="54" s="1"/>
  <c r="AD116" i="54" s="1"/>
  <c r="AC116" i="54" s="1"/>
  <c r="AP125" i="54"/>
  <c r="AP100" i="54"/>
  <c r="AS100" i="54" s="1"/>
  <c r="AF100" i="54" s="1"/>
  <c r="AP113" i="54"/>
  <c r="AP81" i="54"/>
  <c r="AP95" i="54"/>
  <c r="AP68" i="54"/>
  <c r="AP93" i="54"/>
  <c r="AP108" i="54"/>
  <c r="AP90" i="54"/>
  <c r="AP87" i="54"/>
  <c r="AS87" i="54" s="1"/>
  <c r="AF87" i="54" s="1"/>
  <c r="AP70" i="54"/>
  <c r="AP129" i="54"/>
  <c r="AP82" i="54"/>
  <c r="AP127" i="54"/>
  <c r="AP112" i="54"/>
  <c r="AP106" i="54"/>
  <c r="AP120" i="54"/>
  <c r="AS120" i="54" s="1"/>
  <c r="AF120" i="54" s="1"/>
  <c r="AD120" i="54" s="1"/>
  <c r="AC120" i="54" s="1"/>
  <c r="AP111" i="54"/>
  <c r="AP102" i="54"/>
  <c r="AS102" i="54" s="1"/>
  <c r="AF102" i="54" s="1"/>
  <c r="AP71" i="54"/>
  <c r="AS71" i="54" s="1"/>
  <c r="AF71" i="54" s="1"/>
  <c r="AD71" i="54" s="1"/>
  <c r="AC71" i="54" s="1"/>
  <c r="AP117" i="54"/>
  <c r="AP91" i="54"/>
  <c r="AP67" i="54"/>
  <c r="AS67" i="54" s="1"/>
  <c r="AF67" i="54" s="1"/>
  <c r="AD67" i="54" s="1"/>
  <c r="AC67" i="54" s="1"/>
  <c r="AP121" i="54"/>
  <c r="AS121" i="54" s="1"/>
  <c r="AF121" i="54" s="1"/>
  <c r="AP94" i="54"/>
  <c r="AP78" i="54"/>
  <c r="AP119" i="54"/>
  <c r="AS119" i="54" s="1"/>
  <c r="AF119" i="54" s="1"/>
  <c r="AD119" i="54" s="1"/>
  <c r="AC119" i="54" s="1"/>
  <c r="AP85" i="54"/>
  <c r="AS85" i="54" s="1"/>
  <c r="AF85" i="54" s="1"/>
  <c r="AP89" i="54"/>
  <c r="AS89" i="54" s="1"/>
  <c r="AF89" i="54" s="1"/>
  <c r="AD89" i="54" s="1"/>
  <c r="AC89" i="54" s="1"/>
  <c r="AP97" i="54"/>
  <c r="AP98" i="54"/>
  <c r="AP75" i="54"/>
  <c r="AP79" i="54"/>
  <c r="AP126" i="54"/>
  <c r="AP84" i="54"/>
  <c r="AP123" i="54"/>
  <c r="AP77" i="54"/>
  <c r="AP74" i="54"/>
  <c r="AP83" i="54"/>
  <c r="AS83" i="54" s="1"/>
  <c r="AF83" i="54" s="1"/>
  <c r="AD83" i="54" s="1"/>
  <c r="AC83" i="54" s="1"/>
  <c r="AP109" i="54"/>
  <c r="AV27" i="55"/>
  <c r="AV110" i="55"/>
  <c r="AV92" i="55"/>
  <c r="AV76" i="55"/>
  <c r="AV35" i="55"/>
  <c r="AV61" i="55"/>
  <c r="AV123" i="55"/>
  <c r="AV69" i="55"/>
  <c r="AV8" i="55"/>
  <c r="AV22" i="55"/>
  <c r="AV4" i="55"/>
  <c r="AV21" i="55"/>
  <c r="AV113" i="55"/>
  <c r="AV97" i="55"/>
  <c r="AV20" i="55"/>
  <c r="AV75" i="55"/>
  <c r="AV60" i="55"/>
  <c r="AV99" i="55"/>
  <c r="AV87" i="55"/>
  <c r="AV18" i="55"/>
  <c r="AV43" i="55"/>
  <c r="AV16" i="55"/>
  <c r="AV40" i="55"/>
  <c r="AV52" i="55"/>
  <c r="AP87" i="55"/>
  <c r="AP77" i="55"/>
  <c r="AS77" i="55" s="1"/>
  <c r="AF77" i="55" s="1"/>
  <c r="AD77" i="55" s="1"/>
  <c r="AC77" i="55" s="1"/>
  <c r="AP79" i="55"/>
  <c r="AS79" i="55" s="1"/>
  <c r="AF79" i="55" s="1"/>
  <c r="AP76" i="55"/>
  <c r="AS76" i="55" s="1"/>
  <c r="AF76" i="55" s="1"/>
  <c r="AP72" i="55"/>
  <c r="AP85" i="55"/>
  <c r="AP93" i="55"/>
  <c r="AS93" i="55" s="1"/>
  <c r="AF93" i="55" s="1"/>
  <c r="AP81" i="55"/>
  <c r="AS81" i="55" s="1"/>
  <c r="AF81" i="55" s="1"/>
  <c r="AD81" i="55" s="1"/>
  <c r="AC81" i="55" s="1"/>
  <c r="AP98" i="55"/>
  <c r="AP122" i="55"/>
  <c r="AS122" i="55" s="1"/>
  <c r="AF122" i="55" s="1"/>
  <c r="AD122" i="55" s="1"/>
  <c r="AC122" i="55" s="1"/>
  <c r="AP70" i="55"/>
  <c r="AP88" i="55"/>
  <c r="AP78" i="55"/>
  <c r="AP123" i="55"/>
  <c r="AS123" i="55" s="1"/>
  <c r="AF123" i="55" s="1"/>
  <c r="AD123" i="55" s="1"/>
  <c r="AC123" i="55" s="1"/>
  <c r="AP108" i="55"/>
  <c r="AS108" i="55" s="1"/>
  <c r="AF108" i="55" s="1"/>
  <c r="AD108" i="55" s="1"/>
  <c r="AC108" i="55" s="1"/>
  <c r="AP91" i="55"/>
  <c r="AP118" i="55"/>
  <c r="AP73" i="55"/>
  <c r="AP89" i="55"/>
  <c r="AP95" i="55"/>
  <c r="AS95" i="55" s="1"/>
  <c r="AF95" i="55" s="1"/>
  <c r="AP127" i="55"/>
  <c r="AS127" i="55" s="1"/>
  <c r="AF127" i="55" s="1"/>
  <c r="AP68" i="55"/>
  <c r="AP114" i="55"/>
  <c r="AP104" i="55"/>
  <c r="AP126" i="55"/>
  <c r="AS126" i="55" s="1"/>
  <c r="AF126" i="55" s="1"/>
  <c r="AP119" i="55"/>
  <c r="AP97" i="55"/>
  <c r="AS97" i="55" s="1"/>
  <c r="AF97" i="55" s="1"/>
  <c r="AD97" i="55" s="1"/>
  <c r="AC97" i="55" s="1"/>
  <c r="AP83" i="55"/>
  <c r="AP117" i="55"/>
  <c r="AP116" i="55"/>
  <c r="AP111" i="55"/>
  <c r="AP71" i="55"/>
  <c r="AP109" i="55"/>
  <c r="AS109" i="55" s="1"/>
  <c r="AF109" i="55" s="1"/>
  <c r="AP100" i="55"/>
  <c r="AP129" i="55"/>
  <c r="AS129" i="55" s="1"/>
  <c r="AF129" i="55" s="1"/>
  <c r="AP67" i="55"/>
  <c r="AP92" i="55"/>
  <c r="AP99" i="55"/>
  <c r="AP82" i="55"/>
  <c r="AP125" i="55"/>
  <c r="AS125" i="55" s="1"/>
  <c r="AF125" i="55" s="1"/>
  <c r="AP103" i="55"/>
  <c r="AP94" i="55"/>
  <c r="AS94" i="55" s="1"/>
  <c r="AF94" i="55" s="1"/>
  <c r="AP113" i="55"/>
  <c r="AP110" i="55"/>
  <c r="AS110" i="55" s="1"/>
  <c r="AF110" i="55" s="1"/>
  <c r="AP115" i="55"/>
  <c r="AP90" i="55"/>
  <c r="AS90" i="55" s="1"/>
  <c r="AF90" i="55" s="1"/>
  <c r="AP74" i="55"/>
  <c r="AS74" i="55" s="1"/>
  <c r="AF74" i="55" s="1"/>
  <c r="AP121" i="55"/>
  <c r="AP96" i="55"/>
  <c r="AS96" i="55" s="1"/>
  <c r="AF96" i="55" s="1"/>
  <c r="AP102" i="55"/>
  <c r="AP86" i="55"/>
  <c r="AV90" i="55"/>
  <c r="AP101" i="55"/>
  <c r="AP106" i="55"/>
  <c r="AS106" i="55" s="1"/>
  <c r="AF106" i="55" s="1"/>
  <c r="AP107" i="55"/>
  <c r="AS107" i="55" s="1"/>
  <c r="AF107" i="55" s="1"/>
  <c r="AD107" i="55" s="1"/>
  <c r="AC107" i="55" s="1"/>
  <c r="AV105" i="56"/>
  <c r="AV34" i="56"/>
  <c r="AV84" i="56"/>
  <c r="AV49" i="56"/>
  <c r="AV37" i="56"/>
  <c r="AV69" i="56"/>
  <c r="AV123" i="56"/>
  <c r="AV46" i="56"/>
  <c r="AV120" i="56"/>
  <c r="AV5" i="56"/>
  <c r="AV86" i="56"/>
  <c r="AV115" i="56"/>
  <c r="AV121" i="56"/>
  <c r="AV10" i="56"/>
  <c r="AV13" i="56"/>
  <c r="AV39" i="56"/>
  <c r="AV26" i="56"/>
  <c r="AV23" i="56"/>
  <c r="AV93" i="56"/>
  <c r="AV48" i="56"/>
  <c r="AV110" i="56"/>
  <c r="AV20" i="56"/>
  <c r="AV98" i="56"/>
  <c r="AV129" i="56"/>
  <c r="AV43" i="56"/>
  <c r="AV40" i="56"/>
  <c r="AP73" i="56"/>
  <c r="AS73" i="56" s="1"/>
  <c r="AF73" i="56" s="1"/>
  <c r="AD73" i="56" s="1"/>
  <c r="AC73" i="56" s="1"/>
  <c r="AP126" i="56"/>
  <c r="AP95" i="56"/>
  <c r="AP72" i="56"/>
  <c r="AS72" i="56" s="1"/>
  <c r="AF72" i="56" s="1"/>
  <c r="AP107" i="56"/>
  <c r="AP104" i="56"/>
  <c r="AS104" i="56" s="1"/>
  <c r="AF104" i="56" s="1"/>
  <c r="AP125" i="56"/>
  <c r="AP109" i="56"/>
  <c r="AP70" i="56"/>
  <c r="AS70" i="56" s="1"/>
  <c r="AF70" i="56" s="1"/>
  <c r="AP128" i="56"/>
  <c r="AP118" i="56"/>
  <c r="AS118" i="56" s="1"/>
  <c r="AF118" i="56" s="1"/>
  <c r="AP83" i="56"/>
  <c r="AS83" i="56" s="1"/>
  <c r="AF83" i="56" s="1"/>
  <c r="AP124" i="56"/>
  <c r="AP103" i="56"/>
  <c r="AS103" i="56" s="1"/>
  <c r="AF103" i="56" s="1"/>
  <c r="AD103" i="56" s="1"/>
  <c r="AC103" i="56" s="1"/>
  <c r="AP71" i="56"/>
  <c r="AS71" i="56" s="1"/>
  <c r="AF71" i="56" s="1"/>
  <c r="AP91" i="56"/>
  <c r="AP127" i="56"/>
  <c r="AP96" i="56"/>
  <c r="AP79" i="56"/>
  <c r="AP68" i="56"/>
  <c r="AS68" i="56" s="1"/>
  <c r="AF68" i="56" s="1"/>
  <c r="AP117" i="56"/>
  <c r="AP129" i="56"/>
  <c r="AP90" i="56"/>
  <c r="AP93" i="56"/>
  <c r="AP121" i="56"/>
  <c r="AS121" i="56" s="1"/>
  <c r="AF121" i="56" s="1"/>
  <c r="AP66" i="56"/>
  <c r="AS66" i="56" s="1"/>
  <c r="AF66" i="56" s="1"/>
  <c r="AP102" i="56"/>
  <c r="AP82" i="56"/>
  <c r="AS82" i="56" s="1"/>
  <c r="AF82" i="56" s="1"/>
  <c r="AP97" i="56"/>
  <c r="AP116" i="56"/>
  <c r="AS116" i="56" s="1"/>
  <c r="AF116" i="56" s="1"/>
  <c r="AD116" i="56" s="1"/>
  <c r="AC116" i="56" s="1"/>
  <c r="AP94" i="56"/>
  <c r="AP101" i="56"/>
  <c r="AS101" i="56" s="1"/>
  <c r="AF101" i="56" s="1"/>
  <c r="AP76" i="56"/>
  <c r="AP111" i="56"/>
  <c r="AP123" i="56"/>
  <c r="AP100" i="56"/>
  <c r="AS100" i="56" s="1"/>
  <c r="AF100" i="56" s="1"/>
  <c r="AD100" i="56" s="1"/>
  <c r="AC100" i="56" s="1"/>
  <c r="AP69" i="56"/>
  <c r="AS69" i="56" s="1"/>
  <c r="AF69" i="56" s="1"/>
  <c r="AP84" i="56"/>
  <c r="AS84" i="56" s="1"/>
  <c r="AF84" i="56" s="1"/>
  <c r="AP113" i="56"/>
  <c r="AP87" i="56"/>
  <c r="AS87" i="56" s="1"/>
  <c r="AF87" i="56" s="1"/>
  <c r="AP85" i="56"/>
  <c r="AS85" i="56" s="1"/>
  <c r="AF85" i="56" s="1"/>
  <c r="AD85" i="56" s="1"/>
  <c r="AC85" i="56" s="1"/>
  <c r="AP77" i="56"/>
  <c r="AP108" i="56"/>
  <c r="AP80" i="56"/>
  <c r="AP99" i="56"/>
  <c r="AS99" i="56" s="1"/>
  <c r="AF99" i="56" s="1"/>
  <c r="AD99" i="56" s="1"/>
  <c r="AC99" i="56" s="1"/>
  <c r="AP112" i="56"/>
  <c r="AP81" i="56"/>
  <c r="AP88" i="56"/>
  <c r="AS88" i="56" s="1"/>
  <c r="AF88" i="56" s="1"/>
  <c r="AP114" i="56"/>
  <c r="AS114" i="56" s="1"/>
  <c r="AF114" i="56" s="1"/>
  <c r="AV24" i="57"/>
  <c r="AV87" i="57"/>
  <c r="AV77" i="57"/>
  <c r="AV34" i="57"/>
  <c r="AV43" i="57"/>
  <c r="AV62" i="57"/>
  <c r="AV52" i="57"/>
  <c r="AV28" i="57"/>
  <c r="AV112" i="57"/>
  <c r="AV36" i="57"/>
  <c r="AV8" i="57"/>
  <c r="AV110" i="57"/>
  <c r="AV73" i="57"/>
  <c r="AV45" i="57"/>
  <c r="AV111" i="57"/>
  <c r="AV117" i="57"/>
  <c r="AV115" i="57"/>
  <c r="AV14" i="57"/>
  <c r="AV16" i="57"/>
  <c r="AV41" i="57"/>
  <c r="AP107" i="57"/>
  <c r="AP73" i="57"/>
  <c r="AP67" i="57"/>
  <c r="AP114" i="57"/>
  <c r="AP75" i="57"/>
  <c r="AS75" i="57" s="1"/>
  <c r="AF75" i="57" s="1"/>
  <c r="AP129" i="57"/>
  <c r="AS129" i="57" s="1"/>
  <c r="AF129" i="57" s="1"/>
  <c r="AP126" i="57"/>
  <c r="AS126" i="57" s="1"/>
  <c r="AF126" i="57" s="1"/>
  <c r="AP125" i="57"/>
  <c r="AP115" i="57"/>
  <c r="AP124" i="57"/>
  <c r="AS124" i="57" s="1"/>
  <c r="AF124" i="57" s="1"/>
  <c r="AP104" i="57"/>
  <c r="AP83" i="57"/>
  <c r="AP122" i="57"/>
  <c r="AS122" i="57" s="1"/>
  <c r="AF122" i="57" s="1"/>
  <c r="AP102" i="57"/>
  <c r="AP113" i="57"/>
  <c r="AS113" i="57" s="1"/>
  <c r="AF113" i="57" s="1"/>
  <c r="AD113" i="57" s="1"/>
  <c r="AC113" i="57" s="1"/>
  <c r="AP96" i="57"/>
  <c r="AS96" i="57" s="1"/>
  <c r="AF96" i="57" s="1"/>
  <c r="AP121" i="57"/>
  <c r="AP72" i="57"/>
  <c r="AP103" i="57"/>
  <c r="AP69" i="57"/>
  <c r="AP108" i="57"/>
  <c r="AS108" i="57" s="1"/>
  <c r="AF108" i="57" s="1"/>
  <c r="AP74" i="57"/>
  <c r="AP95" i="57"/>
  <c r="AP87" i="57"/>
  <c r="AP71" i="57"/>
  <c r="AP85" i="57"/>
  <c r="AP117" i="57"/>
  <c r="AP76" i="57"/>
  <c r="AP82" i="57"/>
  <c r="AP105" i="57"/>
  <c r="AP110" i="57"/>
  <c r="AS110" i="57" s="1"/>
  <c r="AF110" i="57" s="1"/>
  <c r="AD110" i="57" s="1"/>
  <c r="AC110" i="57" s="1"/>
  <c r="AP112" i="57"/>
  <c r="AS112" i="57" s="1"/>
  <c r="AF112" i="57" s="1"/>
  <c r="AP86" i="57"/>
  <c r="AP92" i="57"/>
  <c r="AP88" i="57"/>
  <c r="AP111" i="57"/>
  <c r="AP93" i="57"/>
  <c r="AS93" i="57" s="1"/>
  <c r="AF93" i="57" s="1"/>
  <c r="AD93" i="57" s="1"/>
  <c r="AC93" i="57" s="1"/>
  <c r="AP66" i="57"/>
  <c r="AP70" i="57"/>
  <c r="AP79" i="57"/>
  <c r="AS79" i="57" s="1"/>
  <c r="AF79" i="57" s="1"/>
  <c r="AD79" i="57" s="1"/>
  <c r="AC79" i="57" s="1"/>
  <c r="AP90" i="57"/>
  <c r="AP84" i="57"/>
  <c r="AV76" i="57"/>
  <c r="AP78" i="57"/>
  <c r="AS78" i="57" s="1"/>
  <c r="AF78" i="57" s="1"/>
  <c r="AD78" i="57" s="1"/>
  <c r="AC78" i="57" s="1"/>
  <c r="AP98" i="57"/>
  <c r="AP99" i="57"/>
  <c r="AP109" i="57"/>
  <c r="AS109" i="57" s="1"/>
  <c r="AF109" i="57" s="1"/>
  <c r="AP116" i="57"/>
  <c r="AP119" i="57"/>
  <c r="AV125" i="57"/>
  <c r="AP128" i="57"/>
  <c r="AS128" i="57" s="1"/>
  <c r="AF128" i="57" s="1"/>
  <c r="AV16" i="58"/>
  <c r="AV12" i="58"/>
  <c r="AV120" i="58"/>
  <c r="AV55" i="58"/>
  <c r="AV97" i="58"/>
  <c r="AV109" i="58"/>
  <c r="AV38" i="58"/>
  <c r="AV117" i="58"/>
  <c r="AV69" i="58"/>
  <c r="AV19" i="58"/>
  <c r="AV6" i="58"/>
  <c r="AV111" i="58"/>
  <c r="AV26" i="58"/>
  <c r="AV28" i="58"/>
  <c r="AV45" i="58"/>
  <c r="AV82" i="58"/>
  <c r="AV63" i="58"/>
  <c r="AV103" i="58"/>
  <c r="AV119" i="58"/>
  <c r="AV105" i="58"/>
  <c r="AV21" i="58"/>
  <c r="AV65" i="58"/>
  <c r="AV13" i="58"/>
  <c r="AV68" i="58"/>
  <c r="AV71" i="58"/>
  <c r="AV11" i="58"/>
  <c r="AV56" i="58"/>
  <c r="AV129" i="58"/>
  <c r="AV124" i="58"/>
  <c r="AV78" i="58"/>
  <c r="AV100" i="58"/>
  <c r="AV49" i="58"/>
  <c r="AV17" i="58"/>
  <c r="AV50" i="58"/>
  <c r="AV60" i="58"/>
  <c r="AP88" i="58"/>
  <c r="AS88" i="58" s="1"/>
  <c r="AF88" i="58" s="1"/>
  <c r="AP91" i="58"/>
  <c r="AP109" i="58"/>
  <c r="AP72" i="58"/>
  <c r="AS72" i="58" s="1"/>
  <c r="AF72" i="58" s="1"/>
  <c r="AP105" i="58"/>
  <c r="AS105" i="58" s="1"/>
  <c r="AF105" i="58" s="1"/>
  <c r="AP84" i="58"/>
  <c r="AS84" i="58" s="1"/>
  <c r="AF84" i="58" s="1"/>
  <c r="AD84" i="58" s="1"/>
  <c r="AC84" i="58" s="1"/>
  <c r="AP123" i="58"/>
  <c r="AP89" i="58"/>
  <c r="AS89" i="58" s="1"/>
  <c r="AF89" i="58" s="1"/>
  <c r="AP76" i="58"/>
  <c r="AP68" i="58"/>
  <c r="AS68" i="58" s="1"/>
  <c r="AF68" i="58" s="1"/>
  <c r="AP81" i="58"/>
  <c r="AP96" i="58"/>
  <c r="AP75" i="58"/>
  <c r="AP82" i="58"/>
  <c r="AS82" i="58" s="1"/>
  <c r="AF82" i="58" s="1"/>
  <c r="AP111" i="58"/>
  <c r="AP97" i="58"/>
  <c r="AP95" i="58"/>
  <c r="AP98" i="58"/>
  <c r="AS98" i="58" s="1"/>
  <c r="AF98" i="58" s="1"/>
  <c r="AD98" i="58" s="1"/>
  <c r="AC98" i="58" s="1"/>
  <c r="AP127" i="58"/>
  <c r="AP117" i="58"/>
  <c r="AS117" i="58" s="1"/>
  <c r="AF117" i="58" s="1"/>
  <c r="AD117" i="58" s="1"/>
  <c r="AC117" i="58" s="1"/>
  <c r="AP67" i="58"/>
  <c r="AS67" i="58" s="1"/>
  <c r="AF67" i="58" s="1"/>
  <c r="AP70" i="58"/>
  <c r="AS70" i="58" s="1"/>
  <c r="AF70" i="58" s="1"/>
  <c r="AP124" i="58"/>
  <c r="AP93" i="58"/>
  <c r="AP118" i="58"/>
  <c r="AS118" i="58" s="1"/>
  <c r="AF118" i="58" s="1"/>
  <c r="AP101" i="58"/>
  <c r="AS101" i="58" s="1"/>
  <c r="AF101" i="58" s="1"/>
  <c r="AD101" i="58" s="1"/>
  <c r="AC101" i="58" s="1"/>
  <c r="AP128" i="58"/>
  <c r="AP104" i="58"/>
  <c r="AS104" i="58" s="1"/>
  <c r="AF104" i="58" s="1"/>
  <c r="AP92" i="58"/>
  <c r="AP103" i="58"/>
  <c r="AS103" i="58" s="1"/>
  <c r="AF103" i="58" s="1"/>
  <c r="AD103" i="58" s="1"/>
  <c r="AC103" i="58" s="1"/>
  <c r="AP119" i="58"/>
  <c r="AS119" i="58" s="1"/>
  <c r="AF119" i="58" s="1"/>
  <c r="AP94" i="58"/>
  <c r="AP106" i="58"/>
  <c r="AP99" i="58"/>
  <c r="AS99" i="58" s="1"/>
  <c r="AF99" i="58" s="1"/>
  <c r="AP80" i="58"/>
  <c r="AP115" i="58"/>
  <c r="AS115" i="58" s="1"/>
  <c r="AF115" i="58" s="1"/>
  <c r="AP83" i="58"/>
  <c r="AS83" i="58" s="1"/>
  <c r="AF83" i="58" s="1"/>
  <c r="AD83" i="58" s="1"/>
  <c r="AC83" i="58" s="1"/>
  <c r="AP73" i="58"/>
  <c r="AP78" i="58"/>
  <c r="AP74" i="58"/>
  <c r="AP90" i="58"/>
  <c r="AP126" i="58"/>
  <c r="AP129" i="58"/>
  <c r="AV74" i="58"/>
  <c r="AV79" i="58"/>
  <c r="AP86" i="58"/>
  <c r="AS86" i="58" s="1"/>
  <c r="AF86" i="58" s="1"/>
  <c r="AD86" i="58" s="1"/>
  <c r="AC86" i="58" s="1"/>
  <c r="AP87" i="58"/>
  <c r="AS87" i="58" s="1"/>
  <c r="AF87" i="58" s="1"/>
  <c r="AP102" i="58"/>
  <c r="AS102" i="58" s="1"/>
  <c r="AF102" i="58" s="1"/>
  <c r="AP112" i="58"/>
  <c r="AV30" i="59"/>
  <c r="AV117" i="59"/>
  <c r="AV103" i="59"/>
  <c r="AV74" i="59"/>
  <c r="AV108" i="59"/>
  <c r="AV118" i="59"/>
  <c r="AV13" i="59"/>
  <c r="AV125" i="59"/>
  <c r="AV126" i="59"/>
  <c r="AV110" i="59"/>
  <c r="AV96" i="59"/>
  <c r="AV71" i="59"/>
  <c r="AV124" i="59"/>
  <c r="AV67" i="59"/>
  <c r="AP85" i="59"/>
  <c r="AP66" i="59"/>
  <c r="AP88" i="59"/>
  <c r="AP103" i="59"/>
  <c r="AP84" i="59"/>
  <c r="AP79" i="59"/>
  <c r="AS79" i="59" s="1"/>
  <c r="AF79" i="59" s="1"/>
  <c r="AD79" i="59" s="1"/>
  <c r="AC79" i="59" s="1"/>
  <c r="AP115" i="59"/>
  <c r="AP68" i="59"/>
  <c r="AP104" i="59"/>
  <c r="AP72" i="59"/>
  <c r="AP123" i="59"/>
  <c r="AS123" i="59" s="1"/>
  <c r="AF123" i="59" s="1"/>
  <c r="AD123" i="59" s="1"/>
  <c r="AC123" i="59" s="1"/>
  <c r="AP69" i="59"/>
  <c r="AP117" i="59"/>
  <c r="AP126" i="59"/>
  <c r="AS126" i="59" s="1"/>
  <c r="AF126" i="59" s="1"/>
  <c r="AP113" i="59"/>
  <c r="AS113" i="59" s="1"/>
  <c r="AF113" i="59" s="1"/>
  <c r="AD113" i="59" s="1"/>
  <c r="AC113" i="59" s="1"/>
  <c r="AP76" i="59"/>
  <c r="AP106" i="59"/>
  <c r="AS106" i="59" s="1"/>
  <c r="AF106" i="59" s="1"/>
  <c r="AP116" i="59"/>
  <c r="AP98" i="59"/>
  <c r="AP89" i="59"/>
  <c r="AP93" i="59"/>
  <c r="AS93" i="59" s="1"/>
  <c r="AF93" i="59" s="1"/>
  <c r="AP82" i="59"/>
  <c r="AP107" i="59"/>
  <c r="AS107" i="59" s="1"/>
  <c r="AF107" i="59" s="1"/>
  <c r="AD107" i="59" s="1"/>
  <c r="AC107" i="59" s="1"/>
  <c r="AP94" i="59"/>
  <c r="AS94" i="59" s="1"/>
  <c r="AF94" i="59" s="1"/>
  <c r="AD94" i="59" s="1"/>
  <c r="AC94" i="59" s="1"/>
  <c r="AP73" i="59"/>
  <c r="AP96" i="59"/>
  <c r="AS96" i="59" s="1"/>
  <c r="AF96" i="59" s="1"/>
  <c r="AV97" i="59"/>
  <c r="AP118" i="59"/>
  <c r="AV39" i="31"/>
  <c r="AP75" i="35"/>
  <c r="AS75" i="35" s="1"/>
  <c r="AF75" i="35" s="1"/>
  <c r="AV102" i="36"/>
  <c r="AV63" i="44"/>
  <c r="AP106" i="44"/>
  <c r="AV59" i="50"/>
  <c r="AP119" i="50"/>
  <c r="AS119" i="50" s="1"/>
  <c r="AF119" i="50" s="1"/>
  <c r="AV21" i="51"/>
  <c r="AP76" i="51"/>
  <c r="AS76" i="51" s="1"/>
  <c r="AF76" i="51" s="1"/>
  <c r="AD76" i="51" s="1"/>
  <c r="AC76" i="51" s="1"/>
  <c r="A86" i="48"/>
  <c r="AE122" i="48" a="1"/>
  <c r="AE122" i="48" s="1"/>
  <c r="AD122" i="48" s="1"/>
  <c r="AC122" i="48" s="1"/>
  <c r="AE104" i="43" a="1"/>
  <c r="AE104" i="43" s="1"/>
  <c r="AD104" i="43" s="1"/>
  <c r="AC104" i="43" s="1"/>
  <c r="AE36" i="39" a="1"/>
  <c r="AE36" i="39" s="1"/>
  <c r="AD36" i="39" s="1"/>
  <c r="AC36" i="39" s="1"/>
  <c r="AE18" i="39" a="1"/>
  <c r="AE18" i="39" s="1"/>
  <c r="AD18" i="39" s="1"/>
  <c r="AC18" i="39" s="1"/>
  <c r="AE119" i="37" a="1"/>
  <c r="AE119" i="37" s="1"/>
  <c r="AD119" i="37" s="1"/>
  <c r="AC119" i="37" s="1"/>
  <c r="AE78" i="58" a="1"/>
  <c r="AE78" i="58" s="1"/>
  <c r="AD78" i="58" s="1"/>
  <c r="AC78" i="58" s="1"/>
  <c r="AE25" i="28" a="1"/>
  <c r="AE25" i="28" s="1"/>
  <c r="AD25" i="28" s="1"/>
  <c r="AC25" i="28" s="1"/>
  <c r="AE87" i="39" a="1"/>
  <c r="AE87" i="39" s="1"/>
  <c r="AD87" i="39" s="1"/>
  <c r="AC87" i="39" s="1"/>
  <c r="AE7" i="51" a="1"/>
  <c r="AE7" i="51" s="1"/>
  <c r="AD7" i="51" s="1"/>
  <c r="AC7" i="51" s="1"/>
  <c r="AE95" i="52" a="1"/>
  <c r="AE95" i="52" s="1"/>
  <c r="AD95" i="52" s="1"/>
  <c r="AC95" i="52" s="1"/>
  <c r="AE54" i="39" a="1"/>
  <c r="AE54" i="39" s="1"/>
  <c r="AD54" i="39" s="1"/>
  <c r="AC54" i="39" s="1"/>
  <c r="AE124" i="50" a="1"/>
  <c r="AE124" i="50" s="1"/>
  <c r="AD124" i="50" s="1"/>
  <c r="AC124" i="50" s="1"/>
  <c r="AE47" i="36" a="1"/>
  <c r="AE47" i="36" s="1"/>
  <c r="AD47" i="36" s="1"/>
  <c r="AC47" i="36" s="1"/>
  <c r="AE67" i="43" a="1"/>
  <c r="AE67" i="43" s="1"/>
  <c r="AD67" i="43" s="1"/>
  <c r="AC67" i="43" s="1"/>
  <c r="AE48" i="52" a="1"/>
  <c r="AE48" i="52" s="1"/>
  <c r="AD48" i="52" s="1"/>
  <c r="AC48" i="52" s="1"/>
  <c r="AE102" i="57" a="1"/>
  <c r="AE102" i="57" s="1"/>
  <c r="AD102" i="57" s="1"/>
  <c r="AC102" i="57" s="1"/>
  <c r="AE57" i="49" a="1"/>
  <c r="AE57" i="49" s="1"/>
  <c r="AD57" i="49" s="1"/>
  <c r="AC57" i="49" s="1"/>
  <c r="AE55" i="43" a="1"/>
  <c r="AE55" i="43" s="1"/>
  <c r="AD55" i="43" s="1"/>
  <c r="AC55" i="43" s="1"/>
  <c r="AE42" i="40" a="1"/>
  <c r="AE42" i="40" s="1"/>
  <c r="AD42" i="40" s="1"/>
  <c r="AC42" i="40" s="1"/>
  <c r="AE76" i="40" a="1"/>
  <c r="AE76" i="40" s="1"/>
  <c r="AD76" i="40" s="1"/>
  <c r="AC76" i="40" s="1"/>
  <c r="AE112" i="40" a="1"/>
  <c r="AE112" i="40" s="1"/>
  <c r="AD112" i="40" s="1"/>
  <c r="AC112" i="40" s="1"/>
  <c r="AE52" i="41" a="1"/>
  <c r="AE52" i="41" s="1"/>
  <c r="AD52" i="41" s="1"/>
  <c r="AC52" i="41" s="1"/>
  <c r="AE49" i="36" a="1"/>
  <c r="AE49" i="36" s="1"/>
  <c r="AD49" i="36" s="1"/>
  <c r="AC49" i="36" s="1"/>
  <c r="AE24" i="43" a="1"/>
  <c r="AE24" i="43" s="1"/>
  <c r="AD24" i="43" s="1"/>
  <c r="AC24" i="43" s="1"/>
  <c r="AE118" i="39" a="1"/>
  <c r="AE118" i="39" s="1"/>
  <c r="AD118" i="39" s="1"/>
  <c r="AC118" i="39" s="1"/>
  <c r="AE114" i="39" a="1"/>
  <c r="AE114" i="39" s="1"/>
  <c r="AD114" i="39" s="1"/>
  <c r="AC114" i="39" s="1"/>
  <c r="AE73" i="53" a="1"/>
  <c r="AE73" i="53" s="1"/>
  <c r="AD73" i="53" s="1"/>
  <c r="AC73" i="53" s="1"/>
  <c r="AE69" i="28" a="1"/>
  <c r="AE69" i="28" s="1"/>
  <c r="AD69" i="28" s="1"/>
  <c r="AC69" i="28" s="1"/>
  <c r="AE126" i="46" a="1"/>
  <c r="AE126" i="46" s="1"/>
  <c r="AD126" i="46" s="1"/>
  <c r="AE2" i="43" a="1"/>
  <c r="AE2" i="43" s="1"/>
  <c r="AE118" i="49" a="1"/>
  <c r="AE118" i="49" s="1"/>
  <c r="AD118" i="49" s="1"/>
  <c r="AC118" i="49" s="1"/>
  <c r="AE114" i="41" a="1"/>
  <c r="AE114" i="41" s="1"/>
  <c r="AD114" i="41" s="1"/>
  <c r="AC114" i="41" s="1"/>
  <c r="AE95" i="30" a="1"/>
  <c r="AE95" i="30" s="1"/>
  <c r="AD95" i="30" s="1"/>
  <c r="AC95" i="30" s="1"/>
  <c r="AE90" i="30" a="1"/>
  <c r="AE90" i="30" s="1"/>
  <c r="AD90" i="30" s="1"/>
  <c r="AC90" i="30" s="1"/>
  <c r="AE8" i="55" a="1"/>
  <c r="AE8" i="55" s="1"/>
  <c r="AD8" i="55" s="1"/>
  <c r="AC8" i="55" s="1"/>
  <c r="AE52" i="51" a="1"/>
  <c r="AE52" i="51" s="1"/>
  <c r="AD52" i="51" s="1"/>
  <c r="AC52" i="51" s="1"/>
  <c r="AE77" i="50" a="1"/>
  <c r="AE77" i="50" s="1"/>
  <c r="AD77" i="50" s="1"/>
  <c r="AC77" i="50" s="1"/>
  <c r="AE111" i="40" a="1"/>
  <c r="AE111" i="40" s="1"/>
  <c r="AD111" i="40" s="1"/>
  <c r="AC111" i="40" s="1"/>
  <c r="AE23" i="41" a="1"/>
  <c r="AE23" i="41" s="1"/>
  <c r="AD23" i="41" s="1"/>
  <c r="AC23" i="41" s="1"/>
  <c r="AE56" i="43" a="1"/>
  <c r="AE56" i="43" s="1"/>
  <c r="AD56" i="43" s="1"/>
  <c r="AC56" i="43" s="1"/>
  <c r="AE41" i="43" a="1"/>
  <c r="AE41" i="43" s="1"/>
  <c r="AD41" i="43" s="1"/>
  <c r="AC41" i="43" s="1"/>
  <c r="AE31" i="42" a="1"/>
  <c r="AE31" i="42" s="1"/>
  <c r="AD31" i="42" s="1"/>
  <c r="AC31" i="42" s="1"/>
  <c r="AE109" i="40" a="1"/>
  <c r="AE109" i="40" s="1"/>
  <c r="AD109" i="40" s="1"/>
  <c r="AC109" i="40" s="1"/>
  <c r="AE50" i="31" a="1"/>
  <c r="AE50" i="31" s="1"/>
  <c r="AD50" i="31" s="1"/>
  <c r="AC50" i="31" s="1"/>
  <c r="AE47" i="50" a="1"/>
  <c r="AE47" i="50" s="1"/>
  <c r="AD47" i="50" s="1"/>
  <c r="AC47" i="50" s="1"/>
  <c r="AE8" i="43" a="1"/>
  <c r="AE8" i="43" s="1"/>
  <c r="AD8" i="43" s="1"/>
  <c r="AC8" i="43" s="1"/>
  <c r="AE108" i="38" a="1"/>
  <c r="AE108" i="38" s="1"/>
  <c r="AD108" i="38" s="1"/>
  <c r="AC108" i="38" s="1"/>
  <c r="AE40" i="28" a="1"/>
  <c r="AE40" i="28" s="1"/>
  <c r="AD40" i="28" s="1"/>
  <c r="AC40" i="28" s="1"/>
  <c r="AE82" i="35" a="1"/>
  <c r="AE82" i="35" s="1"/>
  <c r="AD82" i="35" s="1"/>
  <c r="AC82" i="35" s="1"/>
  <c r="AE127" i="42" a="1"/>
  <c r="AE127" i="42" s="1"/>
  <c r="AD127" i="42" s="1"/>
  <c r="AC127" i="42" s="1"/>
  <c r="AE13" i="48" a="1"/>
  <c r="AE13" i="48" s="1"/>
  <c r="AD13" i="48" s="1"/>
  <c r="AC13" i="48" s="1"/>
  <c r="AE89" i="39" a="1"/>
  <c r="AE89" i="39" s="1"/>
  <c r="AD89" i="39" s="1"/>
  <c r="AC89" i="39" s="1"/>
  <c r="AE77" i="46" a="1"/>
  <c r="AE77" i="46" s="1"/>
  <c r="AD77" i="46" s="1"/>
  <c r="AE125" i="40" a="1"/>
  <c r="AE125" i="40" s="1"/>
  <c r="AD125" i="40" s="1"/>
  <c r="AC125" i="40" s="1"/>
  <c r="AE74" i="48" a="1"/>
  <c r="AE74" i="48" s="1"/>
  <c r="AD74" i="48" s="1"/>
  <c r="AC74" i="48" s="1"/>
  <c r="AE95" i="42" a="1"/>
  <c r="AE95" i="42" s="1"/>
  <c r="AD95" i="42" s="1"/>
  <c r="AC95" i="42" s="1"/>
  <c r="AE39" i="51" a="1"/>
  <c r="AE39" i="51" s="1"/>
  <c r="AD39" i="51" s="1"/>
  <c r="AC39" i="51" s="1"/>
  <c r="AE33" i="46" a="1"/>
  <c r="AE33" i="46" s="1"/>
  <c r="AD33" i="46" s="1"/>
  <c r="AE78" i="48" a="1"/>
  <c r="AE78" i="48" s="1"/>
  <c r="AD78" i="48" s="1"/>
  <c r="AC78" i="48" s="1"/>
  <c r="AE116" i="41" a="1"/>
  <c r="AE116" i="41" s="1"/>
  <c r="AD116" i="41" s="1"/>
  <c r="AC116" i="41" s="1"/>
  <c r="AE46" i="42" a="1"/>
  <c r="AE46" i="42" s="1"/>
  <c r="AD46" i="42" s="1"/>
  <c r="AC46" i="42" s="1"/>
  <c r="AE7" i="41" a="1"/>
  <c r="AE7" i="41" s="1"/>
  <c r="AD7" i="41" s="1"/>
  <c r="AC7" i="41" s="1"/>
  <c r="AE95" i="50" a="1"/>
  <c r="AE95" i="50" s="1"/>
  <c r="AD95" i="50" s="1"/>
  <c r="AC95" i="50" s="1"/>
  <c r="AE41" i="28" a="1"/>
  <c r="AE41" i="28" s="1"/>
  <c r="AD41" i="28" s="1"/>
  <c r="AC41" i="28" s="1"/>
  <c r="AE26" i="12" a="1"/>
  <c r="AE26" i="12" s="1"/>
  <c r="AD26" i="12" s="1"/>
  <c r="AE55" i="28" a="1"/>
  <c r="AE55" i="28" s="1"/>
  <c r="AD55" i="28" s="1"/>
  <c r="AC55" i="28" s="1"/>
  <c r="AE86" i="43" a="1"/>
  <c r="AE86" i="43" s="1"/>
  <c r="AD86" i="43" s="1"/>
  <c r="AC86" i="43" s="1"/>
  <c r="AE56" i="41" a="1"/>
  <c r="AE56" i="41" s="1"/>
  <c r="AD56" i="41" s="1"/>
  <c r="AC56" i="41" s="1"/>
  <c r="AE55" i="59" a="1"/>
  <c r="AE55" i="59" s="1"/>
  <c r="AD55" i="59" s="1"/>
  <c r="AC55" i="59" s="1"/>
  <c r="AE118" i="28" a="1"/>
  <c r="AE118" i="28" s="1"/>
  <c r="AD118" i="28" s="1"/>
  <c r="AC118" i="28" s="1"/>
  <c r="AE109" i="46" a="1"/>
  <c r="AE109" i="46" s="1"/>
  <c r="AD109" i="46" s="1"/>
  <c r="AE57" i="59" a="1"/>
  <c r="AE57" i="59" s="1"/>
  <c r="AD57" i="59" s="1"/>
  <c r="AC57" i="59" s="1"/>
  <c r="AE100" i="39" a="1"/>
  <c r="AE100" i="39" s="1"/>
  <c r="AD100" i="39" s="1"/>
  <c r="AC100" i="39" s="1"/>
  <c r="AE53" i="51" a="1"/>
  <c r="AE53" i="51" s="1"/>
  <c r="AD53" i="51" s="1"/>
  <c r="AC53" i="51" s="1"/>
  <c r="AE111" i="46" a="1"/>
  <c r="AE111" i="46" s="1"/>
  <c r="AD111" i="46" s="1"/>
  <c r="AE16" i="42" a="1"/>
  <c r="AE16" i="42" s="1"/>
  <c r="AD16" i="42" s="1"/>
  <c r="AC16" i="42" s="1"/>
  <c r="AE69" i="35" a="1"/>
  <c r="AE69" i="35" s="1"/>
  <c r="AD69" i="35" s="1"/>
  <c r="AC69" i="35" s="1"/>
  <c r="AE55" i="45" a="1"/>
  <c r="AE55" i="45" s="1"/>
  <c r="AD55" i="45" s="1"/>
  <c r="AC55" i="45" s="1"/>
  <c r="AE71" i="43" a="1"/>
  <c r="AE71" i="43" s="1"/>
  <c r="AD71" i="43" s="1"/>
  <c r="AC71" i="43" s="1"/>
  <c r="AE33" i="50" a="1"/>
  <c r="AE33" i="50" s="1"/>
  <c r="AD33" i="50" s="1"/>
  <c r="AC33" i="50" s="1"/>
  <c r="AE88" i="41" a="1"/>
  <c r="AE88" i="41" s="1"/>
  <c r="AD88" i="41" s="1"/>
  <c r="AC88" i="41" s="1"/>
  <c r="AE54" i="43" a="1"/>
  <c r="AE54" i="43" s="1"/>
  <c r="AD54" i="43" s="1"/>
  <c r="AC54" i="43" s="1"/>
  <c r="AE92" i="50" a="1"/>
  <c r="AE92" i="50" s="1"/>
  <c r="AD92" i="50" s="1"/>
  <c r="AC92" i="50" s="1"/>
  <c r="AE23" i="43" a="1"/>
  <c r="AE23" i="43" s="1"/>
  <c r="AD23" i="43" s="1"/>
  <c r="AC23" i="43" s="1"/>
  <c r="AE125" i="30" a="1"/>
  <c r="AE125" i="30" s="1"/>
  <c r="AD125" i="30" s="1"/>
  <c r="AC125" i="30" s="1"/>
  <c r="AE29" i="38" a="1"/>
  <c r="AE29" i="38" s="1"/>
  <c r="AD29" i="38" s="1"/>
  <c r="AC29" i="38" s="1"/>
  <c r="AE39" i="31" a="1"/>
  <c r="AE39" i="31" s="1"/>
  <c r="AD39" i="31" s="1"/>
  <c r="AC39" i="31" s="1"/>
  <c r="AE89" i="51" a="1"/>
  <c r="AE89" i="51" s="1"/>
  <c r="AD89" i="51" s="1"/>
  <c r="AC89" i="51" s="1"/>
  <c r="AE40" i="57" a="1"/>
  <c r="AE40" i="57" s="1"/>
  <c r="AD40" i="57" s="1"/>
  <c r="AC40" i="57" s="1"/>
  <c r="AE62" i="38" a="1"/>
  <c r="AE62" i="38" s="1"/>
  <c r="AD62" i="38" s="1"/>
  <c r="AC62" i="38" s="1"/>
  <c r="AE106" i="48" a="1"/>
  <c r="AE106" i="48" s="1"/>
  <c r="AD106" i="48" s="1"/>
  <c r="AC106" i="48" s="1"/>
  <c r="AE114" i="28" a="1"/>
  <c r="AE114" i="28" s="1"/>
  <c r="AD114" i="28" s="1"/>
  <c r="AC114" i="28" s="1"/>
  <c r="AE98" i="45" a="1"/>
  <c r="AE98" i="45" s="1"/>
  <c r="AD98" i="45" s="1"/>
  <c r="AC98" i="45" s="1"/>
  <c r="AE104" i="45" a="1"/>
  <c r="AE104" i="45" s="1"/>
  <c r="AD104" i="45" s="1"/>
  <c r="AC104" i="45" s="1"/>
  <c r="AE111" i="30" a="1"/>
  <c r="AE111" i="30" s="1"/>
  <c r="AD111" i="30" s="1"/>
  <c r="AC111" i="30" s="1"/>
  <c r="AE113" i="40" a="1"/>
  <c r="AE113" i="40" s="1"/>
  <c r="AD113" i="40" s="1"/>
  <c r="AC113" i="40" s="1"/>
  <c r="AE113" i="58" a="1"/>
  <c r="AE113" i="58" s="1"/>
  <c r="AD113" i="58" s="1"/>
  <c r="AC113" i="58" s="1"/>
  <c r="AE73" i="31" a="1"/>
  <c r="AE73" i="31" s="1"/>
  <c r="AD73" i="31" s="1"/>
  <c r="AC73" i="31" s="1"/>
  <c r="AE124" i="30" a="1"/>
  <c r="AE124" i="30" s="1"/>
  <c r="AD124" i="30" s="1"/>
  <c r="AC124" i="30" s="1"/>
  <c r="AE108" i="42" a="1"/>
  <c r="AE108" i="42" s="1"/>
  <c r="AD108" i="42" s="1"/>
  <c r="AC108" i="42" s="1"/>
  <c r="AE84" i="51" a="1"/>
  <c r="AE84" i="51" s="1"/>
  <c r="AD84" i="51" s="1"/>
  <c r="AC84" i="51" s="1"/>
  <c r="AE45" i="42" a="1"/>
  <c r="AE45" i="42" s="1"/>
  <c r="AD45" i="42" s="1"/>
  <c r="AC45" i="42" s="1"/>
  <c r="AE69" i="41" a="1"/>
  <c r="AE69" i="41" s="1"/>
  <c r="AD69" i="41" s="1"/>
  <c r="AC69" i="41" s="1"/>
  <c r="AE117" i="45" a="1"/>
  <c r="AE117" i="45" s="1"/>
  <c r="AD117" i="45" s="1"/>
  <c r="AC117" i="45" s="1"/>
  <c r="AE70" i="51" a="1"/>
  <c r="AE70" i="51" s="1"/>
  <c r="AD70" i="51" s="1"/>
  <c r="AC70" i="51" s="1"/>
  <c r="AE6" i="51" a="1"/>
  <c r="AE6" i="51" s="1"/>
  <c r="AD6" i="51" s="1"/>
  <c r="AC6" i="51" s="1"/>
  <c r="AE70" i="31" a="1"/>
  <c r="AE70" i="31" s="1"/>
  <c r="AD70" i="31" s="1"/>
  <c r="AC70" i="31" s="1"/>
  <c r="AE59" i="30" a="1"/>
  <c r="AE59" i="30" s="1"/>
  <c r="AD59" i="30" s="1"/>
  <c r="AC59" i="30" s="1"/>
  <c r="AE59" i="50" a="1"/>
  <c r="AE59" i="50" s="1"/>
  <c r="AD59" i="50" s="1"/>
  <c r="AC59" i="50" s="1"/>
  <c r="AE51" i="28" a="1"/>
  <c r="AE51" i="28" s="1"/>
  <c r="AD51" i="28" s="1"/>
  <c r="AC51" i="28" s="1"/>
  <c r="AE115" i="41" a="1"/>
  <c r="AE115" i="41" s="1"/>
  <c r="AD115" i="41" s="1"/>
  <c r="AC115" i="41" s="1"/>
  <c r="AE51" i="43" a="1"/>
  <c r="AE51" i="43" s="1"/>
  <c r="AD51" i="43" s="1"/>
  <c r="AC51" i="43" s="1"/>
  <c r="AE115" i="47" a="1"/>
  <c r="AE115" i="47" s="1"/>
  <c r="AD115" i="47" s="1"/>
  <c r="AC115" i="47" s="1"/>
  <c r="AE115" i="43" a="1"/>
  <c r="AE115" i="43" s="1"/>
  <c r="AD115" i="43" s="1"/>
  <c r="AC115" i="43" s="1"/>
  <c r="AE107" i="38" a="1"/>
  <c r="AE107" i="38" s="1"/>
  <c r="AD107" i="38" s="1"/>
  <c r="AC107" i="38" s="1"/>
  <c r="AE43" i="38" a="1"/>
  <c r="AE43" i="38" s="1"/>
  <c r="AD43" i="38" s="1"/>
  <c r="AC43" i="38" s="1"/>
  <c r="AE107" i="56" a="1"/>
  <c r="AE107" i="56" s="1"/>
  <c r="AD107" i="56" s="1"/>
  <c r="AC107" i="56" s="1"/>
  <c r="AE35" i="43" a="1"/>
  <c r="AE35" i="43" s="1"/>
  <c r="AD35" i="43" s="1"/>
  <c r="AC35" i="43" s="1"/>
  <c r="AE27" i="48" a="1"/>
  <c r="AE27" i="48" s="1"/>
  <c r="AD27" i="48" s="1"/>
  <c r="AC27" i="48" s="1"/>
  <c r="AE91" i="40" a="1"/>
  <c r="AE91" i="40" s="1"/>
  <c r="AD91" i="40" s="1"/>
  <c r="AC91" i="40" s="1"/>
  <c r="AE91" i="46" a="1"/>
  <c r="AE91" i="46" s="1"/>
  <c r="AD91" i="46" s="1"/>
  <c r="AE83" i="33" a="1"/>
  <c r="AE83" i="33" s="1"/>
  <c r="AD83" i="33" s="1"/>
  <c r="AC83" i="33" s="1"/>
  <c r="AE83" i="49" a="1"/>
  <c r="AE83" i="49" s="1"/>
  <c r="AD83" i="49" s="1"/>
  <c r="AC83" i="49" s="1"/>
  <c r="AE83" i="41" a="1"/>
  <c r="AE83" i="41" s="1"/>
  <c r="AD83" i="41" s="1"/>
  <c r="AC83" i="41" s="1"/>
  <c r="AE83" i="37" a="1"/>
  <c r="AE83" i="37" s="1"/>
  <c r="AD83" i="37" s="1"/>
  <c r="AC83" i="37" s="1"/>
  <c r="AP97" i="12"/>
  <c r="AP127" i="12"/>
  <c r="AV36" i="28"/>
  <c r="AV90" i="28"/>
  <c r="AP127" i="28"/>
  <c r="AS127" i="28" s="1"/>
  <c r="AF127" i="28" s="1"/>
  <c r="AP103" i="28"/>
  <c r="AS103" i="28" s="1"/>
  <c r="AF103" i="28" s="1"/>
  <c r="AP71" i="28"/>
  <c r="AS71" i="28" s="1"/>
  <c r="AF71" i="28" s="1"/>
  <c r="AP97" i="28"/>
  <c r="AS97" i="28" s="1"/>
  <c r="AF97" i="28" s="1"/>
  <c r="AP99" i="28"/>
  <c r="AS99" i="28" s="1"/>
  <c r="AF99" i="28" s="1"/>
  <c r="AV96" i="30"/>
  <c r="AV95" i="30"/>
  <c r="AV91" i="30"/>
  <c r="AP83" i="30"/>
  <c r="AS83" i="30" s="1"/>
  <c r="AF83" i="30" s="1"/>
  <c r="AP118" i="30"/>
  <c r="AS118" i="30" s="1"/>
  <c r="AF118" i="30" s="1"/>
  <c r="AP121" i="30"/>
  <c r="AS121" i="30" s="1"/>
  <c r="AF121" i="30" s="1"/>
  <c r="AP124" i="30"/>
  <c r="AP76" i="31"/>
  <c r="AS76" i="31" s="1"/>
  <c r="AF76" i="31" s="1"/>
  <c r="AD76" i="31" s="1"/>
  <c r="AC76" i="31" s="1"/>
  <c r="AP78" i="31"/>
  <c r="AS78" i="31" s="1"/>
  <c r="AF78" i="31" s="1"/>
  <c r="AD78" i="31" s="1"/>
  <c r="AC78" i="31" s="1"/>
  <c r="AP121" i="31"/>
  <c r="AP90" i="31"/>
  <c r="AS90" i="31" s="1"/>
  <c r="AF90" i="31" s="1"/>
  <c r="AV74" i="32"/>
  <c r="AV86" i="32"/>
  <c r="AP88" i="32"/>
  <c r="AP76" i="32"/>
  <c r="AP129" i="32"/>
  <c r="AP95" i="32"/>
  <c r="AV3" i="34"/>
  <c r="AV79" i="35"/>
  <c r="AV26" i="35"/>
  <c r="AV61" i="37"/>
  <c r="AV102" i="37"/>
  <c r="AV95" i="37"/>
  <c r="AV53" i="39"/>
  <c r="AV31" i="41"/>
  <c r="AV23" i="41"/>
  <c r="AV62" i="41"/>
  <c r="AV62" i="42"/>
  <c r="AV57" i="42"/>
  <c r="AV106" i="42"/>
  <c r="AV66" i="42"/>
  <c r="AV86" i="42"/>
  <c r="AV109" i="42"/>
  <c r="AV32" i="42"/>
  <c r="AV90" i="42"/>
  <c r="AV102" i="42"/>
  <c r="AV17" i="42"/>
  <c r="AV22" i="42"/>
  <c r="AV39" i="42"/>
  <c r="AV85" i="42"/>
  <c r="AV121" i="42"/>
  <c r="AP84" i="42"/>
  <c r="AS84" i="42" s="1"/>
  <c r="AF84" i="42" s="1"/>
  <c r="AD84" i="42" s="1"/>
  <c r="AC84" i="42" s="1"/>
  <c r="AP93" i="42"/>
  <c r="AV45" i="43"/>
  <c r="AV98" i="43"/>
  <c r="AV112" i="43"/>
  <c r="AV113" i="43"/>
  <c r="AV11" i="43"/>
  <c r="AV18" i="43"/>
  <c r="AV103" i="43"/>
  <c r="AV114" i="43"/>
  <c r="AV93" i="43"/>
  <c r="AV120" i="43"/>
  <c r="AV41" i="43"/>
  <c r="AV88" i="43"/>
  <c r="AP122" i="43"/>
  <c r="AS122" i="43" s="1"/>
  <c r="AF122" i="43" s="1"/>
  <c r="AD122" i="43" s="1"/>
  <c r="AC122" i="43" s="1"/>
  <c r="AP90" i="43"/>
  <c r="AS90" i="43" s="1"/>
  <c r="AF90" i="43" s="1"/>
  <c r="AD90" i="43" s="1"/>
  <c r="AC90" i="43" s="1"/>
  <c r="AP103" i="43"/>
  <c r="AP111" i="43"/>
  <c r="AS111" i="43" s="1"/>
  <c r="AF111" i="43" s="1"/>
  <c r="AD111" i="43" s="1"/>
  <c r="AC111" i="43" s="1"/>
  <c r="AP105" i="43"/>
  <c r="AP72" i="43"/>
  <c r="AP121" i="43"/>
  <c r="AP82" i="43"/>
  <c r="AP127" i="43"/>
  <c r="AS127" i="43" s="1"/>
  <c r="AF127" i="43" s="1"/>
  <c r="AD127" i="43" s="1"/>
  <c r="AC127" i="43" s="1"/>
  <c r="AP88" i="43"/>
  <c r="AP83" i="43"/>
  <c r="AP73" i="43"/>
  <c r="AP114" i="43"/>
  <c r="AV28" i="44"/>
  <c r="AV61" i="45"/>
  <c r="AV71" i="45"/>
  <c r="AV21" i="45"/>
  <c r="AV69" i="45"/>
  <c r="AV8" i="45"/>
  <c r="AV47" i="45"/>
  <c r="AV121" i="45"/>
  <c r="AV78" i="45"/>
  <c r="AV31" i="45"/>
  <c r="AV2" i="45"/>
  <c r="AV70" i="45"/>
  <c r="AV106" i="45"/>
  <c r="AV27" i="45"/>
  <c r="AV48" i="45"/>
  <c r="AV6" i="45"/>
  <c r="AV111" i="45"/>
  <c r="AV90" i="45"/>
  <c r="AV46" i="45"/>
  <c r="AV33" i="45"/>
  <c r="AP121" i="45"/>
  <c r="AP113" i="45"/>
  <c r="AS113" i="45" s="1"/>
  <c r="AF113" i="45" s="1"/>
  <c r="AP107" i="45"/>
  <c r="AS107" i="45" s="1"/>
  <c r="AF107" i="45" s="1"/>
  <c r="AD107" i="45" s="1"/>
  <c r="AC107" i="45" s="1"/>
  <c r="AP87" i="45"/>
  <c r="AP80" i="45"/>
  <c r="AS80" i="45" s="1"/>
  <c r="AF80" i="45" s="1"/>
  <c r="AD80" i="45" s="1"/>
  <c r="AC80" i="45" s="1"/>
  <c r="AP102" i="45"/>
  <c r="AP75" i="45"/>
  <c r="AS75" i="45" s="1"/>
  <c r="AF75" i="45" s="1"/>
  <c r="AP78" i="45"/>
  <c r="AS78" i="45" s="1"/>
  <c r="AF78" i="45" s="1"/>
  <c r="AD78" i="45" s="1"/>
  <c r="AC78" i="45" s="1"/>
  <c r="AP99" i="45"/>
  <c r="AP70" i="45"/>
  <c r="AP69" i="45"/>
  <c r="AP92" i="45"/>
  <c r="AS92" i="45" s="1"/>
  <c r="AF92" i="45" s="1"/>
  <c r="AP95" i="45"/>
  <c r="AS95" i="45" s="1"/>
  <c r="AF95" i="45" s="1"/>
  <c r="AP67" i="45"/>
  <c r="AP100" i="45"/>
  <c r="AP68" i="45"/>
  <c r="AP90" i="45"/>
  <c r="AS90" i="45" s="1"/>
  <c r="AF90" i="45" s="1"/>
  <c r="AP122" i="45"/>
  <c r="AS122" i="45" s="1"/>
  <c r="AF122" i="45" s="1"/>
  <c r="AP109" i="45"/>
  <c r="AS109" i="45" s="1"/>
  <c r="AF109" i="45" s="1"/>
  <c r="AD109" i="45" s="1"/>
  <c r="AC109" i="45" s="1"/>
  <c r="AP88" i="45"/>
  <c r="AP76" i="45"/>
  <c r="AP116" i="45"/>
  <c r="AP129" i="45"/>
  <c r="AS129" i="45" s="1"/>
  <c r="AF129" i="45" s="1"/>
  <c r="AD129" i="45" s="1"/>
  <c r="AC129" i="45" s="1"/>
  <c r="AP127" i="45"/>
  <c r="AS127" i="45" s="1"/>
  <c r="AF127" i="45" s="1"/>
  <c r="AD127" i="45" s="1"/>
  <c r="AC127" i="45" s="1"/>
  <c r="AP83" i="45"/>
  <c r="AP89" i="45"/>
  <c r="AP104" i="45"/>
  <c r="AP115" i="45"/>
  <c r="AP82" i="45"/>
  <c r="AP86" i="45"/>
  <c r="AP74" i="45"/>
  <c r="AS74" i="45" s="1"/>
  <c r="AF74" i="45" s="1"/>
  <c r="AP97" i="45"/>
  <c r="AS97" i="45" s="1"/>
  <c r="AF97" i="45" s="1"/>
  <c r="AD97" i="45" s="1"/>
  <c r="AC97" i="45" s="1"/>
  <c r="AP72" i="45"/>
  <c r="AP79" i="45"/>
  <c r="AS79" i="45" s="1"/>
  <c r="AF79" i="45" s="1"/>
  <c r="AD79" i="45" s="1"/>
  <c r="AC79" i="45" s="1"/>
  <c r="AP119" i="45"/>
  <c r="AP118" i="45"/>
  <c r="AP128" i="45"/>
  <c r="AS128" i="45" s="1"/>
  <c r="AF128" i="45" s="1"/>
  <c r="AD128" i="45" s="1"/>
  <c r="AC128" i="45" s="1"/>
  <c r="AP125" i="45"/>
  <c r="AS125" i="45" s="1"/>
  <c r="AF125" i="45" s="1"/>
  <c r="AV77" i="45"/>
  <c r="AV91" i="45"/>
  <c r="AP98" i="45"/>
  <c r="AP101" i="45"/>
  <c r="AP105" i="45"/>
  <c r="AV118" i="45"/>
  <c r="AV120" i="45"/>
  <c r="AP126" i="45"/>
  <c r="AS126" i="45" s="1"/>
  <c r="AF126" i="45" s="1"/>
  <c r="AP88" i="46"/>
  <c r="AS88" i="46" s="1"/>
  <c r="AF88" i="46" s="1"/>
  <c r="AP100" i="46"/>
  <c r="AS100" i="46" s="1"/>
  <c r="AF100" i="46" s="1"/>
  <c r="AP77" i="46"/>
  <c r="AP121" i="46"/>
  <c r="AS121" i="46" s="1"/>
  <c r="AF121" i="46" s="1"/>
  <c r="AP84" i="46"/>
  <c r="AS84" i="46" s="1"/>
  <c r="AF84" i="46" s="1"/>
  <c r="AP81" i="46"/>
  <c r="AP116" i="46"/>
  <c r="AS116" i="46" s="1"/>
  <c r="AF116" i="46" s="1"/>
  <c r="AP105" i="46"/>
  <c r="AS105" i="46" s="1"/>
  <c r="AF105" i="46" s="1"/>
  <c r="AP89" i="46"/>
  <c r="AS89" i="46" s="1"/>
  <c r="AF89" i="46" s="1"/>
  <c r="AP82" i="46"/>
  <c r="AS82" i="46" s="1"/>
  <c r="AF82" i="46" s="1"/>
  <c r="AP113" i="46"/>
  <c r="AP101" i="46"/>
  <c r="AS101" i="46" s="1"/>
  <c r="AF101" i="46" s="1"/>
  <c r="AP115" i="46"/>
  <c r="AS115" i="46" s="1"/>
  <c r="AF115" i="46" s="1"/>
  <c r="AP68" i="46"/>
  <c r="AS68" i="46" s="1"/>
  <c r="AF68" i="46" s="1"/>
  <c r="AP90" i="46"/>
  <c r="AP69" i="46"/>
  <c r="AS69" i="46" s="1"/>
  <c r="AF69" i="46" s="1"/>
  <c r="AP125" i="46"/>
  <c r="AV5" i="47"/>
  <c r="AV101" i="47"/>
  <c r="AV11" i="47"/>
  <c r="AV74" i="47"/>
  <c r="AV44" i="47"/>
  <c r="AV88" i="47"/>
  <c r="AV82" i="47"/>
  <c r="AV95" i="47"/>
  <c r="AV39" i="47"/>
  <c r="AP117" i="47"/>
  <c r="AP124" i="47"/>
  <c r="AS124" i="47" s="1"/>
  <c r="AF124" i="47" s="1"/>
  <c r="AP88" i="47"/>
  <c r="AP103" i="47"/>
  <c r="AP126" i="47"/>
  <c r="AS126" i="47" s="1"/>
  <c r="AF126" i="47" s="1"/>
  <c r="AP72" i="47"/>
  <c r="AP74" i="47"/>
  <c r="AS74" i="47" s="1"/>
  <c r="AF74" i="47" s="1"/>
  <c r="AD74" i="47" s="1"/>
  <c r="AC74" i="47" s="1"/>
  <c r="AP114" i="47"/>
  <c r="AP129" i="47"/>
  <c r="AS129" i="47" s="1"/>
  <c r="AF129" i="47" s="1"/>
  <c r="AP94" i="47"/>
  <c r="AP68" i="47"/>
  <c r="AP85" i="47"/>
  <c r="AP76" i="47"/>
  <c r="AS76" i="47" s="1"/>
  <c r="AF76" i="47" s="1"/>
  <c r="AP73" i="47"/>
  <c r="AP128" i="47"/>
  <c r="AS128" i="47" s="1"/>
  <c r="AF128" i="47" s="1"/>
  <c r="AD128" i="47" s="1"/>
  <c r="AC128" i="47" s="1"/>
  <c r="AP93" i="47"/>
  <c r="AS93" i="47" s="1"/>
  <c r="AF93" i="47" s="1"/>
  <c r="AV104" i="48"/>
  <c r="AV62" i="48"/>
  <c r="AV112" i="48"/>
  <c r="AP89" i="48"/>
  <c r="AS89" i="48" s="1"/>
  <c r="AF89" i="48" s="1"/>
  <c r="AP70" i="48"/>
  <c r="AP81" i="48"/>
  <c r="AP106" i="48"/>
  <c r="AP85" i="48"/>
  <c r="AS85" i="48" s="1"/>
  <c r="AF85" i="48" s="1"/>
  <c r="AP75" i="48"/>
  <c r="AP83" i="48"/>
  <c r="AS83" i="48" s="1"/>
  <c r="AF83" i="48" s="1"/>
  <c r="AP91" i="48"/>
  <c r="AP118" i="48"/>
  <c r="AS118" i="48" s="1"/>
  <c r="AF118" i="48" s="1"/>
  <c r="AP90" i="48"/>
  <c r="AP104" i="48"/>
  <c r="AP115" i="48"/>
  <c r="AS115" i="48" s="1"/>
  <c r="AF115" i="48" s="1"/>
  <c r="AP113" i="48"/>
  <c r="AP123" i="48"/>
  <c r="AP100" i="48"/>
  <c r="AS100" i="48" s="1"/>
  <c r="AF100" i="48" s="1"/>
  <c r="AD100" i="48" s="1"/>
  <c r="AC100" i="48" s="1"/>
  <c r="AP126" i="48"/>
  <c r="AP108" i="48"/>
  <c r="AP119" i="48"/>
  <c r="AS119" i="48" s="1"/>
  <c r="AF119" i="48" s="1"/>
  <c r="AD119" i="48" s="1"/>
  <c r="AC119" i="48" s="1"/>
  <c r="AP71" i="48"/>
  <c r="AS71" i="48" s="1"/>
  <c r="AF71" i="48" s="1"/>
  <c r="AP67" i="48"/>
  <c r="AP73" i="48"/>
  <c r="AP127" i="48"/>
  <c r="AP80" i="48"/>
  <c r="AP102" i="48"/>
  <c r="AP107" i="48"/>
  <c r="AP125" i="48"/>
  <c r="AV83" i="49"/>
  <c r="AV19" i="49"/>
  <c r="AV5" i="49"/>
  <c r="AV122" i="49"/>
  <c r="AV13" i="49"/>
  <c r="AV109" i="49"/>
  <c r="AV32" i="49"/>
  <c r="AV47" i="49"/>
  <c r="AV125" i="49"/>
  <c r="AV29" i="49"/>
  <c r="AV126" i="49"/>
  <c r="AV10" i="49"/>
  <c r="AV99" i="49"/>
  <c r="AV45" i="49"/>
  <c r="AV9" i="49"/>
  <c r="AV63" i="49"/>
  <c r="AV54" i="49"/>
  <c r="AV94" i="49"/>
  <c r="AV34" i="49"/>
  <c r="AV60" i="49"/>
  <c r="AV91" i="49"/>
  <c r="AV41" i="49"/>
  <c r="AP107" i="49"/>
  <c r="AS107" i="49" s="1"/>
  <c r="AF107" i="49" s="1"/>
  <c r="AD107" i="49" s="1"/>
  <c r="AC107" i="49" s="1"/>
  <c r="AP89" i="49"/>
  <c r="AP66" i="49"/>
  <c r="AP71" i="49"/>
  <c r="AP97" i="49"/>
  <c r="AP116" i="49"/>
  <c r="AP78" i="49"/>
  <c r="AS78" i="49" s="1"/>
  <c r="AF78" i="49" s="1"/>
  <c r="AP118" i="49"/>
  <c r="AP95" i="49"/>
  <c r="AS95" i="49" s="1"/>
  <c r="AF95" i="49" s="1"/>
  <c r="AD95" i="49" s="1"/>
  <c r="AC95" i="49" s="1"/>
  <c r="AP67" i="49"/>
  <c r="AP73" i="49"/>
  <c r="AP127" i="49"/>
  <c r="AP77" i="49"/>
  <c r="AS77" i="49" s="1"/>
  <c r="AF77" i="49" s="1"/>
  <c r="AP93" i="49"/>
  <c r="AS93" i="49" s="1"/>
  <c r="AF93" i="49" s="1"/>
  <c r="AD93" i="49" s="1"/>
  <c r="AC93" i="49" s="1"/>
  <c r="AP69" i="49"/>
  <c r="AP96" i="49"/>
  <c r="AS96" i="49" s="1"/>
  <c r="AF96" i="49" s="1"/>
  <c r="AP114" i="49"/>
  <c r="AP72" i="49"/>
  <c r="AP99" i="49"/>
  <c r="AP82" i="49"/>
  <c r="AP115" i="49"/>
  <c r="AP113" i="49"/>
  <c r="AP128" i="49"/>
  <c r="AS128" i="49" s="1"/>
  <c r="AF128" i="49" s="1"/>
  <c r="AP68" i="49"/>
  <c r="AP102" i="49"/>
  <c r="AP119" i="49"/>
  <c r="AP120" i="49"/>
  <c r="AP87" i="49"/>
  <c r="AP75" i="49"/>
  <c r="AS75" i="49" s="1"/>
  <c r="AF75" i="49" s="1"/>
  <c r="AD75" i="49" s="1"/>
  <c r="AC75" i="49" s="1"/>
  <c r="AP122" i="49"/>
  <c r="AP125" i="49"/>
  <c r="AS125" i="49" s="1"/>
  <c r="AF125" i="49" s="1"/>
  <c r="AD125" i="49" s="1"/>
  <c r="AC125" i="49" s="1"/>
  <c r="AP83" i="49"/>
  <c r="AP108" i="49"/>
  <c r="AS108" i="49" s="1"/>
  <c r="AF108" i="49" s="1"/>
  <c r="AP101" i="49"/>
  <c r="AP109" i="49"/>
  <c r="AS109" i="49" s="1"/>
  <c r="AF109" i="49" s="1"/>
  <c r="AD109" i="49" s="1"/>
  <c r="AC109" i="49" s="1"/>
  <c r="AP74" i="49"/>
  <c r="AP117" i="49"/>
  <c r="AV9" i="51"/>
  <c r="AP124" i="50"/>
  <c r="AP86" i="50"/>
  <c r="AS86" i="50" s="1"/>
  <c r="AF86" i="50" s="1"/>
  <c r="AP85" i="50"/>
  <c r="AS85" i="50" s="1"/>
  <c r="AF85" i="50" s="1"/>
  <c r="AP90" i="50"/>
  <c r="AP123" i="50"/>
  <c r="AE117" i="49" a="1"/>
  <c r="AE117" i="49" s="1"/>
  <c r="AD117" i="49" s="1"/>
  <c r="AC117" i="49" s="1"/>
  <c r="AV65" i="28"/>
  <c r="AP108" i="28"/>
  <c r="AS108" i="28" s="1"/>
  <c r="AF108" i="28" s="1"/>
  <c r="AP98" i="30"/>
  <c r="AS98" i="30" s="1"/>
  <c r="AF98" i="30" s="1"/>
  <c r="AP99" i="31"/>
  <c r="AP128" i="32"/>
  <c r="AV42" i="36"/>
  <c r="AP116" i="38"/>
  <c r="AS116" i="38" s="1"/>
  <c r="AF116" i="38" s="1"/>
  <c r="AD116" i="38" s="1"/>
  <c r="AC116" i="38" s="1"/>
  <c r="AP119" i="39"/>
  <c r="AP89" i="42"/>
  <c r="AS89" i="42" s="1"/>
  <c r="AF89" i="42" s="1"/>
  <c r="AP96" i="43"/>
  <c r="AS96" i="43" s="1"/>
  <c r="AF96" i="43" s="1"/>
  <c r="AP87" i="47"/>
  <c r="AP86" i="48"/>
  <c r="AP109" i="59"/>
  <c r="AS109" i="59" s="1"/>
  <c r="AF109" i="59" s="1"/>
  <c r="AD109" i="59" s="1"/>
  <c r="AC109" i="59" s="1"/>
  <c r="D119" i="48"/>
  <c r="AE68" i="53" a="1"/>
  <c r="AE68" i="53" s="1"/>
  <c r="AD68" i="53" s="1"/>
  <c r="AC68" i="53" s="1"/>
  <c r="AE72" i="53" a="1"/>
  <c r="AE72" i="53" s="1"/>
  <c r="AD72" i="53" s="1"/>
  <c r="AC72" i="53" s="1"/>
  <c r="AE72" i="31" a="1"/>
  <c r="AE72" i="31" s="1"/>
  <c r="AD72" i="31" s="1"/>
  <c r="AC72" i="31" s="1"/>
  <c r="AE72" i="41" a="1"/>
  <c r="AE72" i="41" s="1"/>
  <c r="AD72" i="41" s="1"/>
  <c r="AC72" i="41" s="1"/>
  <c r="AE72" i="39" a="1"/>
  <c r="AE72" i="39" s="1"/>
  <c r="AD72" i="39" s="1"/>
  <c r="AC72" i="39" s="1"/>
  <c r="AE61" i="40" a="1"/>
  <c r="AE61" i="40" s="1"/>
  <c r="AD61" i="40" s="1"/>
  <c r="AC61" i="40" s="1"/>
  <c r="AE45" i="40" a="1"/>
  <c r="AE45" i="40" s="1"/>
  <c r="AD45" i="40" s="1"/>
  <c r="AC45" i="40" s="1"/>
  <c r="AE37" i="41" a="1"/>
  <c r="AE37" i="41" s="1"/>
  <c r="AD37" i="41" s="1"/>
  <c r="AC37" i="41" s="1"/>
  <c r="AE93" i="40" a="1"/>
  <c r="AE93" i="40" s="1"/>
  <c r="AD93" i="40" s="1"/>
  <c r="AC93" i="40" s="1"/>
  <c r="AE21" i="47" a="1"/>
  <c r="AE21" i="47" s="1"/>
  <c r="AD21" i="47" s="1"/>
  <c r="AC21" i="47" s="1"/>
  <c r="AP116" i="41"/>
  <c r="AP127" i="46"/>
  <c r="AP67" i="46"/>
  <c r="AS67" i="46" s="1"/>
  <c r="AF67" i="46" s="1"/>
  <c r="AV71" i="49"/>
  <c r="AV28" i="49"/>
  <c r="AP91" i="49"/>
  <c r="AS91" i="49" s="1"/>
  <c r="AF91" i="49" s="1"/>
  <c r="AD91" i="49" s="1"/>
  <c r="AC91" i="49" s="1"/>
  <c r="AP72" i="50"/>
  <c r="AS72" i="50" s="1"/>
  <c r="AF72" i="50" s="1"/>
  <c r="AP127" i="50"/>
  <c r="AP82" i="50"/>
  <c r="AS82" i="50" s="1"/>
  <c r="AF82" i="50" s="1"/>
  <c r="AP68" i="50"/>
  <c r="AS68" i="50" s="1"/>
  <c r="AF68" i="50" s="1"/>
  <c r="AP96" i="50"/>
  <c r="AP73" i="51"/>
  <c r="AP75" i="51"/>
  <c r="AS75" i="51" s="1"/>
  <c r="AF75" i="51" s="1"/>
  <c r="AV30" i="52"/>
  <c r="AP109" i="52"/>
  <c r="AP123" i="52"/>
  <c r="AP129" i="53"/>
  <c r="AS129" i="53" s="1"/>
  <c r="AF129" i="53" s="1"/>
  <c r="AP83" i="53"/>
  <c r="AP72" i="53"/>
  <c r="AP88" i="53"/>
  <c r="AP127" i="53"/>
  <c r="AS127" i="53" s="1"/>
  <c r="AF127" i="53" s="1"/>
  <c r="AD127" i="53" s="1"/>
  <c r="AC127" i="53" s="1"/>
  <c r="AP72" i="54"/>
  <c r="AS72" i="54" s="1"/>
  <c r="AF72" i="54" s="1"/>
  <c r="AP92" i="54"/>
  <c r="AP96" i="54"/>
  <c r="AP118" i="54"/>
  <c r="AS118" i="54" s="1"/>
  <c r="AF118" i="54" s="1"/>
  <c r="AP122" i="54"/>
  <c r="AV74" i="55"/>
  <c r="AV9" i="55"/>
  <c r="AV111" i="55"/>
  <c r="AV55" i="55"/>
  <c r="AP120" i="55"/>
  <c r="AP128" i="55"/>
  <c r="AP69" i="55"/>
  <c r="AP80" i="55"/>
  <c r="AV91" i="55"/>
  <c r="AP97" i="57"/>
  <c r="AS97" i="57" s="1"/>
  <c r="AF97" i="57" s="1"/>
  <c r="AV114" i="58"/>
  <c r="AV33" i="58"/>
  <c r="AP100" i="58"/>
  <c r="AS100" i="58" s="1"/>
  <c r="AF100" i="58" s="1"/>
  <c r="AP125" i="58"/>
  <c r="AP122" i="58"/>
  <c r="AP77" i="58"/>
  <c r="AP121" i="58"/>
  <c r="AP83" i="32"/>
  <c r="AS83" i="32" s="1"/>
  <c r="AF83" i="32" s="1"/>
  <c r="AP89" i="30"/>
  <c r="AS89" i="30" s="1"/>
  <c r="AF89" i="30" s="1"/>
  <c r="AD89" i="30" s="1"/>
  <c r="AC89" i="30" s="1"/>
  <c r="AV41" i="30"/>
  <c r="AE107" i="12" a="1"/>
  <c r="AE107" i="12" s="1"/>
  <c r="AD107" i="12" s="1"/>
  <c r="AC107" i="12" s="1"/>
  <c r="AE84" i="43" a="1"/>
  <c r="AE84" i="43" s="1"/>
  <c r="AD84" i="43" s="1"/>
  <c r="AC84" i="43" s="1"/>
  <c r="AE41" i="47" a="1"/>
  <c r="AE41" i="47" s="1"/>
  <c r="AD41" i="47" s="1"/>
  <c r="AC41" i="47" s="1"/>
  <c r="AE48" i="42" a="1"/>
  <c r="AE48" i="42" s="1"/>
  <c r="AD48" i="42" s="1"/>
  <c r="AC48" i="42" s="1"/>
  <c r="AE76" i="38" a="1"/>
  <c r="AE76" i="38" s="1"/>
  <c r="AD76" i="38" s="1"/>
  <c r="AC76" i="38" s="1"/>
  <c r="AE56" i="39" a="1"/>
  <c r="AE56" i="39" s="1"/>
  <c r="AD56" i="39" s="1"/>
  <c r="AC56" i="39" s="1"/>
  <c r="AE15" i="48" a="1"/>
  <c r="AE15" i="48" s="1"/>
  <c r="AD15" i="48" s="1"/>
  <c r="AC15" i="48" s="1"/>
  <c r="AE75" i="32" a="1"/>
  <c r="AE75" i="32" s="1"/>
  <c r="AD75" i="32" s="1"/>
  <c r="AC75" i="32" s="1"/>
  <c r="AE112" i="42" a="1"/>
  <c r="AE112" i="42" s="1"/>
  <c r="AD112" i="42" s="1"/>
  <c r="AC112" i="42" s="1"/>
  <c r="AE12" i="42" a="1"/>
  <c r="AE12" i="42" s="1"/>
  <c r="AD12" i="42" s="1"/>
  <c r="AC12" i="42" s="1"/>
  <c r="AE38" i="41" a="1"/>
  <c r="AE38" i="41" s="1"/>
  <c r="AD38" i="41" s="1"/>
  <c r="AC38" i="41" s="1"/>
  <c r="AE111" i="34" a="1"/>
  <c r="AE111" i="34" s="1"/>
  <c r="AD111" i="34" s="1"/>
  <c r="AC111" i="34" s="1"/>
  <c r="AE18" i="51" a="1"/>
  <c r="AE18" i="51" s="1"/>
  <c r="AD18" i="51" s="1"/>
  <c r="AC18" i="51" s="1"/>
  <c r="AE40" i="31" a="1"/>
  <c r="AE40" i="31" s="1"/>
  <c r="AD40" i="31" s="1"/>
  <c r="AC40" i="31" s="1"/>
  <c r="AV16" i="32"/>
  <c r="AV115" i="30"/>
  <c r="AP78" i="30"/>
  <c r="AV66" i="30"/>
  <c r="AE19" i="33" a="1"/>
  <c r="AE19" i="33" s="1"/>
  <c r="AD19" i="33" s="1"/>
  <c r="AC19" i="33" s="1"/>
  <c r="AE27" i="40" a="1"/>
  <c r="AE27" i="40" s="1"/>
  <c r="AD27" i="40" s="1"/>
  <c r="AC27" i="40" s="1"/>
  <c r="AE43" i="46" a="1"/>
  <c r="AE43" i="46" s="1"/>
  <c r="AD43" i="46" s="1"/>
  <c r="AE123" i="38" a="1"/>
  <c r="AE123" i="38" s="1"/>
  <c r="AD123" i="38" s="1"/>
  <c r="AC123" i="38" s="1"/>
  <c r="AE70" i="43" a="1"/>
  <c r="AE70" i="43" s="1"/>
  <c r="AD70" i="43" s="1"/>
  <c r="AC70" i="43" s="1"/>
  <c r="AE72" i="45" a="1"/>
  <c r="AE72" i="45" s="1"/>
  <c r="AD72" i="45" s="1"/>
  <c r="AC72" i="45" s="1"/>
  <c r="AE112" i="12" a="1"/>
  <c r="AE112" i="12" s="1"/>
  <c r="AD112" i="12" s="1"/>
  <c r="AC112" i="12" s="1"/>
  <c r="AE26" i="50" a="1"/>
  <c r="AE26" i="50" s="1"/>
  <c r="AD26" i="50" s="1"/>
  <c r="AC26" i="50" s="1"/>
  <c r="AE24" i="37" a="1"/>
  <c r="AE24" i="37" s="1"/>
  <c r="AD24" i="37" s="1"/>
  <c r="AC24" i="37" s="1"/>
  <c r="AE23" i="45" a="1"/>
  <c r="AE23" i="45" s="1"/>
  <c r="AD23" i="45" s="1"/>
  <c r="AC23" i="45" s="1"/>
  <c r="AE106" i="50" a="1"/>
  <c r="AE106" i="50" s="1"/>
  <c r="AD106" i="50" s="1"/>
  <c r="AC106" i="50" s="1"/>
  <c r="AE72" i="33" a="1"/>
  <c r="AE72" i="33" s="1"/>
  <c r="AD72" i="33" s="1"/>
  <c r="AC72" i="33" s="1"/>
  <c r="AE4" i="35" a="1"/>
  <c r="AE4" i="35" s="1"/>
  <c r="AD4" i="35" s="1"/>
  <c r="AC4" i="35" s="1"/>
  <c r="AE38" i="53" a="1"/>
  <c r="AE38" i="53" s="1"/>
  <c r="AD38" i="53" s="1"/>
  <c r="AC38" i="53" s="1"/>
  <c r="AE41" i="49" a="1"/>
  <c r="AE41" i="49" s="1"/>
  <c r="AD41" i="49" s="1"/>
  <c r="AC41" i="49" s="1"/>
  <c r="AE89" i="55" a="1"/>
  <c r="AE89" i="55" s="1"/>
  <c r="AD89" i="55" s="1"/>
  <c r="AC89" i="55" s="1"/>
  <c r="AE10" i="42" a="1"/>
  <c r="AE10" i="42" s="1"/>
  <c r="AD10" i="42" s="1"/>
  <c r="AC10" i="42" s="1"/>
  <c r="AE25" i="43" a="1"/>
  <c r="AE25" i="43" s="1"/>
  <c r="AD25" i="43" s="1"/>
  <c r="AC25" i="43" s="1"/>
  <c r="AE22" i="43" a="1"/>
  <c r="AE22" i="43" s="1"/>
  <c r="AD22" i="43" s="1"/>
  <c r="AC22" i="43" s="1"/>
  <c r="AE40" i="41" a="1"/>
  <c r="AE40" i="41" s="1"/>
  <c r="AD40" i="41" s="1"/>
  <c r="AC40" i="41" s="1"/>
  <c r="AE87" i="41" a="1"/>
  <c r="AE87" i="41" s="1"/>
  <c r="AD87" i="41" s="1"/>
  <c r="AC87" i="41" s="1"/>
  <c r="AE44" i="52" a="1"/>
  <c r="AE44" i="52" s="1"/>
  <c r="AD44" i="52" s="1"/>
  <c r="AC44" i="52" s="1"/>
  <c r="AE80" i="54" a="1"/>
  <c r="AE80" i="54" s="1"/>
  <c r="AD80" i="54" s="1"/>
  <c r="AC80" i="54" s="1"/>
  <c r="AE34" i="47" a="1"/>
  <c r="AE34" i="47" s="1"/>
  <c r="AD34" i="47" s="1"/>
  <c r="AC34" i="47" s="1"/>
  <c r="AE36" i="47" a="1"/>
  <c r="AE36" i="47" s="1"/>
  <c r="AD36" i="47" s="1"/>
  <c r="AC36" i="47" s="1"/>
  <c r="AE58" i="40" a="1"/>
  <c r="AE58" i="40" s="1"/>
  <c r="AD58" i="40" s="1"/>
  <c r="AC58" i="40" s="1"/>
  <c r="AE44" i="38" a="1"/>
  <c r="AE44" i="38" s="1"/>
  <c r="AD44" i="38" s="1"/>
  <c r="AC44" i="38" s="1"/>
  <c r="AE96" i="30" a="1"/>
  <c r="AE96" i="30" s="1"/>
  <c r="AD96" i="30" s="1"/>
  <c r="AC96" i="30" s="1"/>
  <c r="AE15" i="36" a="1"/>
  <c r="AE15" i="36" s="1"/>
  <c r="AD15" i="36" s="1"/>
  <c r="AC15" i="36" s="1"/>
  <c r="AE103" i="37" a="1"/>
  <c r="AE103" i="37" s="1"/>
  <c r="AD103" i="37" s="1"/>
  <c r="AC103" i="37" s="1"/>
  <c r="AE47" i="30" a="1"/>
  <c r="AE47" i="30" s="1"/>
  <c r="AD47" i="30" s="1"/>
  <c r="AC47" i="30" s="1"/>
  <c r="AE88" i="39" a="1"/>
  <c r="AE88" i="39" s="1"/>
  <c r="AD88" i="39" s="1"/>
  <c r="AC88" i="39" s="1"/>
  <c r="AE46" i="38" a="1"/>
  <c r="AE46" i="38" s="1"/>
  <c r="AD46" i="38" s="1"/>
  <c r="AC46" i="38" s="1"/>
  <c r="AE26" i="34" a="1"/>
  <c r="AE26" i="34" s="1"/>
  <c r="AD26" i="34" s="1"/>
  <c r="AC26" i="34" s="1"/>
  <c r="AE119" i="45" a="1"/>
  <c r="AE119" i="45" s="1"/>
  <c r="AD119" i="45" s="1"/>
  <c r="AC119" i="45" s="1"/>
  <c r="AE74" i="42" a="1"/>
  <c r="AE74" i="42" s="1"/>
  <c r="AD74" i="42" s="1"/>
  <c r="AC74" i="42" s="1"/>
  <c r="AE50" i="33" a="1"/>
  <c r="AE50" i="33" s="1"/>
  <c r="AD50" i="33" s="1"/>
  <c r="AC50" i="33" s="1"/>
  <c r="AE26" i="54" a="1"/>
  <c r="AE26" i="54" s="1"/>
  <c r="AD26" i="54" s="1"/>
  <c r="AC26" i="54" s="1"/>
  <c r="AE2" i="47" a="1"/>
  <c r="AE2" i="47" s="1"/>
  <c r="AE46" i="32" a="1"/>
  <c r="AE46" i="32" s="1"/>
  <c r="AD46" i="32" s="1"/>
  <c r="AC46" i="32" s="1"/>
  <c r="AE122" i="54" a="1"/>
  <c r="AE122" i="54" s="1"/>
  <c r="AD122" i="54" s="1"/>
  <c r="AC122" i="54" s="1"/>
  <c r="AE11" i="52" a="1"/>
  <c r="AE11" i="52" s="1"/>
  <c r="AD11" i="52" s="1"/>
  <c r="AC11" i="52" s="1"/>
  <c r="AE54" i="53" a="1"/>
  <c r="AE54" i="53" s="1"/>
  <c r="AD54" i="53" s="1"/>
  <c r="AC54" i="53" s="1"/>
  <c r="AE102" i="43" a="1"/>
  <c r="AE102" i="43" s="1"/>
  <c r="AD102" i="43" s="1"/>
  <c r="AC102" i="43" s="1"/>
  <c r="AE84" i="33" a="1"/>
  <c r="AE84" i="33" s="1"/>
  <c r="AD84" i="33" s="1"/>
  <c r="AC84" i="33" s="1"/>
  <c r="AE16" i="38" a="1"/>
  <c r="AE16" i="38" s="1"/>
  <c r="AD16" i="38" s="1"/>
  <c r="AC16" i="38" s="1"/>
  <c r="AE129" i="52" a="1"/>
  <c r="AE129" i="52" s="1"/>
  <c r="AD129" i="52" s="1"/>
  <c r="AC129" i="52" s="1"/>
  <c r="AE12" i="54" a="1"/>
  <c r="AE12" i="54" s="1"/>
  <c r="AD12" i="54" s="1"/>
  <c r="AC12" i="54" s="1"/>
  <c r="AE42" i="50" a="1"/>
  <c r="AE42" i="50" s="1"/>
  <c r="AD42" i="50" s="1"/>
  <c r="AC42" i="50" s="1"/>
  <c r="AE87" i="43" a="1"/>
  <c r="AE87" i="43" s="1"/>
  <c r="AD87" i="43" s="1"/>
  <c r="AC87" i="43" s="1"/>
  <c r="AE55" i="47" a="1"/>
  <c r="AE55" i="47" s="1"/>
  <c r="AD55" i="47" s="1"/>
  <c r="AC55" i="47" s="1"/>
  <c r="AE9" i="43" a="1"/>
  <c r="AE9" i="43" s="1"/>
  <c r="AD9" i="43" s="1"/>
  <c r="AC9" i="43" s="1"/>
  <c r="AE96" i="12" a="1"/>
  <c r="AE96" i="12" s="1"/>
  <c r="AD96" i="12" s="1"/>
  <c r="AC96" i="12" s="1"/>
  <c r="AE100" i="59" a="1"/>
  <c r="AE100" i="59" s="1"/>
  <c r="AD100" i="59" s="1"/>
  <c r="AC100" i="59" s="1"/>
  <c r="AE39" i="47" a="1"/>
  <c r="AE39" i="47" s="1"/>
  <c r="AD39" i="47" s="1"/>
  <c r="AC39" i="47" s="1"/>
  <c r="AE120" i="31" a="1"/>
  <c r="AE120" i="31" s="1"/>
  <c r="AD120" i="31" s="1"/>
  <c r="AC120" i="31" s="1"/>
  <c r="AE95" i="40" a="1"/>
  <c r="AE95" i="40" s="1"/>
  <c r="AD95" i="40" s="1"/>
  <c r="AC95" i="40" s="1"/>
  <c r="AE80" i="12" a="1"/>
  <c r="AE80" i="12" s="1"/>
  <c r="AD80" i="12" s="1"/>
  <c r="AC80" i="12" s="1"/>
  <c r="AE87" i="37" a="1"/>
  <c r="AE87" i="37" s="1"/>
  <c r="AD87" i="37" s="1"/>
  <c r="AC87" i="37" s="1"/>
  <c r="AE16" i="58" a="1"/>
  <c r="AE16" i="58" s="1"/>
  <c r="AD16" i="58" s="1"/>
  <c r="AC16" i="58" s="1"/>
  <c r="AE113" i="42" a="1"/>
  <c r="AE113" i="42" s="1"/>
  <c r="AD113" i="42" s="1"/>
  <c r="AC113" i="42" s="1"/>
  <c r="AE58" i="42" a="1"/>
  <c r="AE58" i="42" s="1"/>
  <c r="AD58" i="42" s="1"/>
  <c r="AC58" i="42" s="1"/>
  <c r="AE24" i="45" a="1"/>
  <c r="AE24" i="45" s="1"/>
  <c r="AD24" i="45" s="1"/>
  <c r="AC24" i="45" s="1"/>
  <c r="AE118" i="37" a="1"/>
  <c r="AE118" i="37" s="1"/>
  <c r="AD118" i="37" s="1"/>
  <c r="AC118" i="37" s="1"/>
  <c r="AE62" i="48" a="1"/>
  <c r="AE62" i="48" s="1"/>
  <c r="AD62" i="48" s="1"/>
  <c r="AC62" i="48" s="1"/>
  <c r="AE129" i="58" a="1"/>
  <c r="AE129" i="58" s="1"/>
  <c r="AD129" i="58" s="1"/>
  <c r="AC129" i="58" s="1"/>
  <c r="AE30" i="38" a="1"/>
  <c r="AE30" i="38" s="1"/>
  <c r="AD30" i="38" s="1"/>
  <c r="AC30" i="38" s="1"/>
  <c r="AE64" i="38" a="1"/>
  <c r="AE64" i="38" s="1"/>
  <c r="AD64" i="38" s="1"/>
  <c r="AC64" i="38" s="1"/>
  <c r="AE47" i="58" a="1"/>
  <c r="AE47" i="58" s="1"/>
  <c r="AD47" i="58" s="1"/>
  <c r="AC47" i="58" s="1"/>
  <c r="AE79" i="40" a="1"/>
  <c r="AE79" i="40" s="1"/>
  <c r="AD79" i="40" s="1"/>
  <c r="AC79" i="40" s="1"/>
  <c r="AE42" i="48" a="1"/>
  <c r="AE42" i="48" s="1"/>
  <c r="AD42" i="48" s="1"/>
  <c r="AC42" i="48" s="1"/>
  <c r="AE129" i="40" a="1"/>
  <c r="AE129" i="40" s="1"/>
  <c r="AD129" i="40" s="1"/>
  <c r="AC129" i="40" s="1"/>
  <c r="AE110" i="46" a="1"/>
  <c r="AE110" i="46" s="1"/>
  <c r="AD110" i="46" s="1"/>
  <c r="AE14" i="38" a="1"/>
  <c r="AE14" i="38" s="1"/>
  <c r="AD14" i="38" s="1"/>
  <c r="AC14" i="38" s="1"/>
  <c r="AE36" i="31" a="1"/>
  <c r="AE36" i="31" s="1"/>
  <c r="AD36" i="31" s="1"/>
  <c r="AC36" i="31" s="1"/>
  <c r="AE42" i="56" a="1"/>
  <c r="AE42" i="56" s="1"/>
  <c r="AD42" i="56" s="1"/>
  <c r="AC42" i="56" s="1"/>
  <c r="AE104" i="31" a="1"/>
  <c r="AE104" i="31" s="1"/>
  <c r="AD104" i="31" s="1"/>
  <c r="AC104" i="31" s="1"/>
  <c r="AE63" i="38" a="1"/>
  <c r="AE63" i="38" s="1"/>
  <c r="AD63" i="38" s="1"/>
  <c r="AC63" i="38" s="1"/>
  <c r="AE54" i="28" a="1"/>
  <c r="AE54" i="28" s="1"/>
  <c r="AD54" i="28" s="1"/>
  <c r="AC54" i="28" s="1"/>
  <c r="AE12" i="40" a="1"/>
  <c r="AE12" i="40" s="1"/>
  <c r="AD12" i="40" s="1"/>
  <c r="AC12" i="40" s="1"/>
  <c r="AE5" i="49" a="1"/>
  <c r="AE5" i="49" s="1"/>
  <c r="AD5" i="49" s="1"/>
  <c r="AC5" i="49" s="1"/>
  <c r="AE121" i="53" a="1"/>
  <c r="AE121" i="53" s="1"/>
  <c r="AD121" i="53" s="1"/>
  <c r="AC121" i="53" s="1"/>
  <c r="AE57" i="45" a="1"/>
  <c r="AE57" i="45" s="1"/>
  <c r="AD57" i="45" s="1"/>
  <c r="AC57" i="45" s="1"/>
  <c r="AE116" i="39" a="1"/>
  <c r="AE116" i="39" s="1"/>
  <c r="AD116" i="39" s="1"/>
  <c r="AC116" i="39" s="1"/>
  <c r="AE25" i="57" a="1"/>
  <c r="AE25" i="57" s="1"/>
  <c r="AD25" i="57" s="1"/>
  <c r="AC25" i="57" s="1"/>
  <c r="AE112" i="30" a="1"/>
  <c r="AE112" i="30" s="1"/>
  <c r="AD112" i="30" s="1"/>
  <c r="AC112" i="30" s="1"/>
  <c r="AE48" i="46" a="1"/>
  <c r="AE48" i="46" s="1"/>
  <c r="AD48" i="46" s="1"/>
  <c r="AE87" i="49" a="1"/>
  <c r="AE87" i="49" s="1"/>
  <c r="AD87" i="49" s="1"/>
  <c r="AC87" i="49" s="1"/>
  <c r="AE32" i="38" a="1"/>
  <c r="AE32" i="38" s="1"/>
  <c r="AD32" i="38" s="1"/>
  <c r="AC32" i="38" s="1"/>
  <c r="AE67" i="39" a="1"/>
  <c r="AE67" i="39" s="1"/>
  <c r="AD67" i="39" s="1"/>
  <c r="AC67" i="39" s="1"/>
  <c r="AE94" i="40" a="1"/>
  <c r="AE94" i="40" s="1"/>
  <c r="AD94" i="40" s="1"/>
  <c r="AC94" i="40" s="1"/>
  <c r="AE103" i="39" a="1"/>
  <c r="AE103" i="39" s="1"/>
  <c r="AD103" i="39" s="1"/>
  <c r="AC103" i="39" s="1"/>
  <c r="AE3" i="31" a="1"/>
  <c r="AE3" i="31" s="1"/>
  <c r="AD3" i="31" s="1"/>
  <c r="AC3" i="31" s="1"/>
  <c r="AE3" i="39" a="1"/>
  <c r="AE3" i="39" s="1"/>
  <c r="AD3" i="39" s="1"/>
  <c r="AC3" i="39" s="1"/>
  <c r="AE105" i="31" a="1"/>
  <c r="AE105" i="31" s="1"/>
  <c r="AD105" i="31" s="1"/>
  <c r="AC105" i="31" s="1"/>
  <c r="AE111" i="42" a="1"/>
  <c r="AE111" i="42" s="1"/>
  <c r="AD111" i="42" s="1"/>
  <c r="AC111" i="42" s="1"/>
  <c r="AE69" i="49" a="1"/>
  <c r="AE69" i="49" s="1"/>
  <c r="AD69" i="49" s="1"/>
  <c r="AC69" i="49" s="1"/>
  <c r="AE94" i="48" a="1"/>
  <c r="AE94" i="48" s="1"/>
  <c r="AD94" i="48" s="1"/>
  <c r="AC94" i="48" s="1"/>
  <c r="AE75" i="30" a="1"/>
  <c r="AE75" i="30" s="1"/>
  <c r="AD75" i="30" s="1"/>
  <c r="AC75" i="30" s="1"/>
  <c r="AE102" i="53" a="1"/>
  <c r="AE102" i="53" s="1"/>
  <c r="AD102" i="53" s="1"/>
  <c r="AC102" i="53" s="1"/>
  <c r="AE89" i="35" a="1"/>
  <c r="AE89" i="35" s="1"/>
  <c r="AD89" i="35" s="1"/>
  <c r="AC89" i="35" s="1"/>
  <c r="AE41" i="57" a="1"/>
  <c r="AE41" i="57" s="1"/>
  <c r="AD41" i="57" s="1"/>
  <c r="AC41" i="57" s="1"/>
  <c r="AE4" i="33" a="1"/>
  <c r="AE4" i="33" s="1"/>
  <c r="AD4" i="33" s="1"/>
  <c r="AC4" i="33" s="1"/>
  <c r="AE32" i="42" a="1"/>
  <c r="AE32" i="42" s="1"/>
  <c r="AD32" i="42" s="1"/>
  <c r="AC32" i="42" s="1"/>
  <c r="AE90" i="40" a="1"/>
  <c r="AE90" i="40" s="1"/>
  <c r="AD90" i="40" s="1"/>
  <c r="AC90" i="40" s="1"/>
  <c r="AE54" i="49" a="1"/>
  <c r="AE54" i="49" s="1"/>
  <c r="AD54" i="49" s="1"/>
  <c r="AC54" i="49" s="1"/>
  <c r="AE118" i="47" a="1"/>
  <c r="AE118" i="47" s="1"/>
  <c r="AD118" i="47" s="1"/>
  <c r="AC118" i="47" s="1"/>
  <c r="AE52" i="43" a="1"/>
  <c r="AE52" i="43" s="1"/>
  <c r="AD52" i="43" s="1"/>
  <c r="AC52" i="43" s="1"/>
  <c r="AE14" i="48" a="1"/>
  <c r="AE14" i="48" s="1"/>
  <c r="AD14" i="48" s="1"/>
  <c r="AC14" i="48" s="1"/>
  <c r="AE66" i="39" a="1"/>
  <c r="AE66" i="39" s="1"/>
  <c r="AD66" i="39" s="1"/>
  <c r="AC66" i="39" s="1"/>
  <c r="AE23" i="57" a="1"/>
  <c r="AE23" i="57" s="1"/>
  <c r="AD23" i="57" s="1"/>
  <c r="AC23" i="57" s="1"/>
  <c r="AE26" i="30" a="1"/>
  <c r="AE26" i="30" s="1"/>
  <c r="AD26" i="30" s="1"/>
  <c r="AC26" i="30" s="1"/>
  <c r="AE128" i="12" a="1"/>
  <c r="AE128" i="12" s="1"/>
  <c r="AD128" i="12" s="1"/>
  <c r="AC128" i="12" s="1"/>
  <c r="AE26" i="52" a="1"/>
  <c r="AE26" i="52" s="1"/>
  <c r="AD26" i="52" s="1"/>
  <c r="AC26" i="52" s="1"/>
  <c r="AE111" i="50" a="1"/>
  <c r="AE111" i="50" s="1"/>
  <c r="AD111" i="50" s="1"/>
  <c r="AC111" i="50" s="1"/>
  <c r="AE31" i="46" a="1"/>
  <c r="AE31" i="46" s="1"/>
  <c r="AD31" i="46" s="1"/>
  <c r="AE30" i="42" a="1"/>
  <c r="AE30" i="42" s="1"/>
  <c r="AD30" i="42" s="1"/>
  <c r="AC30" i="42" s="1"/>
  <c r="AE3" i="41" a="1"/>
  <c r="AE3" i="41" s="1"/>
  <c r="AD3" i="41" s="1"/>
  <c r="AC3" i="41" s="1"/>
  <c r="AE26" i="40" a="1"/>
  <c r="AE26" i="40" s="1"/>
  <c r="AD26" i="40" s="1"/>
  <c r="AC26" i="40" s="1"/>
  <c r="AV107" i="37"/>
  <c r="AV35" i="41"/>
  <c r="AP79" i="47"/>
  <c r="AS79" i="47" s="1"/>
  <c r="AF79" i="47" s="1"/>
  <c r="AD79" i="47" s="1"/>
  <c r="AC79" i="47" s="1"/>
  <c r="AP112" i="48"/>
  <c r="AP109" i="48"/>
  <c r="AP90" i="49"/>
  <c r="AS90" i="49" s="1"/>
  <c r="AF90" i="49" s="1"/>
  <c r="AP94" i="49"/>
  <c r="AS94" i="49" s="1"/>
  <c r="AF94" i="49" s="1"/>
  <c r="AP98" i="49"/>
  <c r="AP80" i="49"/>
  <c r="AS80" i="49" s="1"/>
  <c r="AF80" i="49" s="1"/>
  <c r="AP124" i="49"/>
  <c r="AS124" i="49" s="1"/>
  <c r="AF124" i="49" s="1"/>
  <c r="AP85" i="49"/>
  <c r="AV101" i="50"/>
  <c r="AV37" i="50"/>
  <c r="AV81" i="50"/>
  <c r="AV91" i="50"/>
  <c r="AV17" i="50"/>
  <c r="AV58" i="50"/>
  <c r="AP115" i="50"/>
  <c r="AS115" i="50" s="1"/>
  <c r="AF115" i="50" s="1"/>
  <c r="AD115" i="50" s="1"/>
  <c r="AC115" i="50" s="1"/>
  <c r="AV90" i="51"/>
  <c r="AV12" i="51"/>
  <c r="AP85" i="52"/>
  <c r="AS85" i="52" s="1"/>
  <c r="AF85" i="52" s="1"/>
  <c r="AP92" i="52"/>
  <c r="AP74" i="52"/>
  <c r="AP107" i="52"/>
  <c r="AP102" i="52"/>
  <c r="AS102" i="52" s="1"/>
  <c r="AF102" i="52" s="1"/>
  <c r="AP95" i="52"/>
  <c r="AP72" i="52"/>
  <c r="AS72" i="52" s="1"/>
  <c r="AF72" i="52" s="1"/>
  <c r="AD72" i="52" s="1"/>
  <c r="AC72" i="52" s="1"/>
  <c r="AP86" i="52"/>
  <c r="AS86" i="52" s="1"/>
  <c r="AF86" i="52" s="1"/>
  <c r="AP75" i="52"/>
  <c r="AP120" i="52"/>
  <c r="AS120" i="52" s="1"/>
  <c r="AF120" i="52" s="1"/>
  <c r="AD120" i="52" s="1"/>
  <c r="AC120" i="52" s="1"/>
  <c r="AP122" i="52"/>
  <c r="AV104" i="54"/>
  <c r="AV80" i="55"/>
  <c r="AV8" i="56"/>
  <c r="AV123" i="57"/>
  <c r="AV98" i="59"/>
  <c r="AV41" i="32"/>
  <c r="AP90" i="30"/>
  <c r="AP66" i="28"/>
  <c r="AS66" i="28" s="1"/>
  <c r="AF66" i="28" s="1"/>
  <c r="AE91" i="42" a="1"/>
  <c r="AE91" i="42" s="1"/>
  <c r="AD91" i="42" s="1"/>
  <c r="AC91" i="42" s="1"/>
  <c r="AE43" i="42" a="1"/>
  <c r="AE43" i="42" s="1"/>
  <c r="AD43" i="42" s="1"/>
  <c r="AC43" i="42" s="1"/>
  <c r="AE123" i="42" a="1"/>
  <c r="AE123" i="42" s="1"/>
  <c r="AD123" i="42" s="1"/>
  <c r="AC123" i="42" s="1"/>
  <c r="AE105" i="37" a="1"/>
  <c r="AE105" i="37" s="1"/>
  <c r="AD105" i="37" s="1"/>
  <c r="AC105" i="37" s="1"/>
  <c r="AE33" i="54" a="1"/>
  <c r="AE33" i="54" s="1"/>
  <c r="AD33" i="54" s="1"/>
  <c r="AC33" i="54" s="1"/>
  <c r="AE57" i="43" a="1"/>
  <c r="AE57" i="43" s="1"/>
  <c r="AD57" i="43" s="1"/>
  <c r="AC57" i="43" s="1"/>
  <c r="AE8" i="33" a="1"/>
  <c r="AE8" i="33" s="1"/>
  <c r="AD8" i="33" s="1"/>
  <c r="AC8" i="33" s="1"/>
  <c r="AE113" i="36" a="1"/>
  <c r="AE113" i="36" s="1"/>
  <c r="AD113" i="36" s="1"/>
  <c r="AC113" i="36" s="1"/>
  <c r="AE63" i="30" a="1"/>
  <c r="AE63" i="30" s="1"/>
  <c r="AD63" i="30" s="1"/>
  <c r="AC63" i="30" s="1"/>
  <c r="AE55" i="51" a="1"/>
  <c r="AE55" i="51" s="1"/>
  <c r="AD55" i="51" s="1"/>
  <c r="AC55" i="51" s="1"/>
  <c r="AE62" i="46" a="1"/>
  <c r="AE62" i="46" s="1"/>
  <c r="AD62" i="46" s="1"/>
  <c r="AE28" i="38" a="1"/>
  <c r="AE28" i="38" s="1"/>
  <c r="AD28" i="38" s="1"/>
  <c r="AC28" i="38" s="1"/>
  <c r="AE20" i="35" a="1"/>
  <c r="AE20" i="35" s="1"/>
  <c r="AD20" i="35" s="1"/>
  <c r="AC20" i="35" s="1"/>
  <c r="AV79" i="32"/>
  <c r="AP66" i="30"/>
  <c r="AS66" i="30" s="1"/>
  <c r="AF66" i="30" s="1"/>
  <c r="AD66" i="30" s="1"/>
  <c r="AC66" i="30" s="1"/>
  <c r="AP87" i="30"/>
  <c r="AS87" i="30" s="1"/>
  <c r="AF87" i="30" s="1"/>
  <c r="AP117" i="28"/>
  <c r="AS117" i="28" s="1"/>
  <c r="AF117" i="28" s="1"/>
  <c r="AE19" i="39" a="1"/>
  <c r="AE19" i="39" s="1"/>
  <c r="AD19" i="39" s="1"/>
  <c r="AC19" i="39" s="1"/>
  <c r="AE99" i="43" a="1"/>
  <c r="AE99" i="43" s="1"/>
  <c r="AD99" i="43" s="1"/>
  <c r="AC99" i="43" s="1"/>
  <c r="AE43" i="58" a="1"/>
  <c r="AE43" i="58" s="1"/>
  <c r="AD43" i="58" s="1"/>
  <c r="AC43" i="58" s="1"/>
  <c r="AE39" i="37" a="1"/>
  <c r="AE39" i="37" s="1"/>
  <c r="AD39" i="37" s="1"/>
  <c r="AC39" i="37" s="1"/>
  <c r="AE7" i="45" a="1"/>
  <c r="AE7" i="45" s="1"/>
  <c r="AD7" i="45" s="1"/>
  <c r="AC7" i="45" s="1"/>
  <c r="AE9" i="41" a="1"/>
  <c r="AE9" i="41" s="1"/>
  <c r="AD9" i="41" s="1"/>
  <c r="AC9" i="41" s="1"/>
  <c r="AE84" i="45" a="1"/>
  <c r="AE84" i="45" s="1"/>
  <c r="AD84" i="45" s="1"/>
  <c r="AC84" i="45" s="1"/>
  <c r="AE92" i="42" a="1"/>
  <c r="AE92" i="42" s="1"/>
  <c r="AD92" i="42" s="1"/>
  <c r="AC92" i="42" s="1"/>
  <c r="AE60" i="40" a="1"/>
  <c r="AE60" i="40" s="1"/>
  <c r="AD60" i="40" s="1"/>
  <c r="AC60" i="40" s="1"/>
  <c r="AE87" i="28" a="1"/>
  <c r="AE87" i="28" s="1"/>
  <c r="AD87" i="28" s="1"/>
  <c r="AC87" i="28" s="1"/>
  <c r="AE112" i="50" a="1"/>
  <c r="AE112" i="50" s="1"/>
  <c r="AD112" i="50" s="1"/>
  <c r="AC112" i="50" s="1"/>
  <c r="AE72" i="35" a="1"/>
  <c r="AE72" i="35" s="1"/>
  <c r="AD72" i="35" s="1"/>
  <c r="AC72" i="35" s="1"/>
  <c r="AE80" i="42" a="1"/>
  <c r="AE80" i="42" s="1"/>
  <c r="AD80" i="42" s="1"/>
  <c r="AC80" i="42" s="1"/>
  <c r="AE110" i="30" a="1"/>
  <c r="AE110" i="30" s="1"/>
  <c r="AD110" i="30" s="1"/>
  <c r="AC110" i="30" s="1"/>
  <c r="AE103" i="59" a="1"/>
  <c r="AE103" i="59" s="1"/>
  <c r="AD103" i="59" s="1"/>
  <c r="AC103" i="59" s="1"/>
  <c r="AE105" i="51" a="1"/>
  <c r="AE105" i="51" s="1"/>
  <c r="AD105" i="51" s="1"/>
  <c r="AC105" i="51" s="1"/>
  <c r="AE12" i="50" a="1"/>
  <c r="AE12" i="50" s="1"/>
  <c r="AD12" i="50" s="1"/>
  <c r="AC12" i="50" s="1"/>
  <c r="AE25" i="41" a="1"/>
  <c r="AE25" i="41" s="1"/>
  <c r="AD25" i="41" s="1"/>
  <c r="AC25" i="41" s="1"/>
  <c r="AE46" i="34" a="1"/>
  <c r="AE46" i="34" s="1"/>
  <c r="AD46" i="34" s="1"/>
  <c r="AC46" i="34" s="1"/>
  <c r="AP68" i="28"/>
  <c r="AS68" i="28" s="1"/>
  <c r="AF68" i="28" s="1"/>
  <c r="AE91" i="38" a="1"/>
  <c r="AE91" i="38" s="1"/>
  <c r="AD91" i="38" s="1"/>
  <c r="AC91" i="38" s="1"/>
  <c r="AE51" i="41" a="1"/>
  <c r="AE51" i="41" s="1"/>
  <c r="AD51" i="41" s="1"/>
  <c r="AC51" i="41" s="1"/>
  <c r="AE59" i="40" a="1"/>
  <c r="AE59" i="40" s="1"/>
  <c r="AD59" i="40" s="1"/>
  <c r="AC59" i="40" s="1"/>
  <c r="AE120" i="39" a="1"/>
  <c r="AE120" i="39" s="1"/>
  <c r="AD120" i="39" s="1"/>
  <c r="AC120" i="39" s="1"/>
  <c r="AE68" i="47" a="1"/>
  <c r="AE68" i="47" s="1"/>
  <c r="AD68" i="47" s="1"/>
  <c r="AC68" i="47" s="1"/>
  <c r="AE15" i="42" a="1"/>
  <c r="AE15" i="42" s="1"/>
  <c r="AD15" i="42" s="1"/>
  <c r="AC15" i="42" s="1"/>
  <c r="AE32" i="46" a="1"/>
  <c r="AE32" i="46" s="1"/>
  <c r="AD32" i="46" s="1"/>
  <c r="AE40" i="47" a="1"/>
  <c r="AE40" i="47" s="1"/>
  <c r="AD40" i="47" s="1"/>
  <c r="AC40" i="47" s="1"/>
  <c r="AE11" i="40" a="1"/>
  <c r="AE11" i="40" s="1"/>
  <c r="AD11" i="40" s="1"/>
  <c r="AC11" i="40" s="1"/>
  <c r="AE4" i="43" a="1"/>
  <c r="AE4" i="43" s="1"/>
  <c r="AD4" i="43" s="1"/>
  <c r="AC4" i="43" s="1"/>
  <c r="AE74" i="40" a="1"/>
  <c r="AE74" i="40" s="1"/>
  <c r="AD74" i="40" s="1"/>
  <c r="AC74" i="40" s="1"/>
  <c r="AE5" i="39" a="1"/>
  <c r="AE5" i="39" s="1"/>
  <c r="AD5" i="39" s="1"/>
  <c r="AC5" i="39" s="1"/>
  <c r="AE104" i="39" a="1"/>
  <c r="AE104" i="39" s="1"/>
  <c r="AD104" i="39" s="1"/>
  <c r="AC104" i="39" s="1"/>
  <c r="AE40" i="39" a="1"/>
  <c r="AE40" i="39" s="1"/>
  <c r="AD40" i="39" s="1"/>
  <c r="AC40" i="39" s="1"/>
  <c r="AE68" i="45" a="1"/>
  <c r="AE68" i="45" s="1"/>
  <c r="AD68" i="45" s="1"/>
  <c r="AC68" i="45" s="1"/>
  <c r="AE26" i="32" a="1"/>
  <c r="AE26" i="32" s="1"/>
  <c r="AD26" i="32" s="1"/>
  <c r="AC26" i="32" s="1"/>
  <c r="AV88" i="36"/>
  <c r="AE99" i="39" a="1"/>
  <c r="AE99" i="39" s="1"/>
  <c r="AD99" i="39" s="1"/>
  <c r="AC99" i="39" s="1"/>
  <c r="AE70" i="39" a="1"/>
  <c r="AE70" i="39" s="1"/>
  <c r="AD70" i="39" s="1"/>
  <c r="AC70" i="39" s="1"/>
  <c r="AE14" i="42" a="1"/>
  <c r="AE14" i="42" s="1"/>
  <c r="AD14" i="42" s="1"/>
  <c r="AC14" i="42" s="1"/>
  <c r="AE20" i="41" a="1"/>
  <c r="AE20" i="41" s="1"/>
  <c r="AD20" i="41" s="1"/>
  <c r="AC20" i="41" s="1"/>
  <c r="AE48" i="58" a="1"/>
  <c r="AE48" i="58" s="1"/>
  <c r="AD48" i="58" s="1"/>
  <c r="AC48" i="58" s="1"/>
  <c r="AE97" i="50" a="1"/>
  <c r="AE97" i="50" s="1"/>
  <c r="AD97" i="50" s="1"/>
  <c r="AC97" i="50" s="1"/>
  <c r="AE9" i="51" a="1"/>
  <c r="AE9" i="51" s="1"/>
  <c r="AD9" i="51" s="1"/>
  <c r="AC9" i="51" s="1"/>
  <c r="AE5" i="59" a="1"/>
  <c r="AE5" i="59" s="1"/>
  <c r="AD5" i="59" s="1"/>
  <c r="AC5" i="59" s="1"/>
  <c r="AE121" i="57" a="1"/>
  <c r="AE121" i="57" s="1"/>
  <c r="AD121" i="57" s="1"/>
  <c r="AC121" i="57" s="1"/>
  <c r="AE69" i="43" a="1"/>
  <c r="AE69" i="43" s="1"/>
  <c r="AD69" i="43" s="1"/>
  <c r="AC69" i="43" s="1"/>
  <c r="AE105" i="41" a="1"/>
  <c r="AE105" i="41" s="1"/>
  <c r="AD105" i="41" s="1"/>
  <c r="AC105" i="41" s="1"/>
  <c r="AE69" i="45" a="1"/>
  <c r="AE69" i="45" s="1"/>
  <c r="AD69" i="45" s="1"/>
  <c r="AC69" i="45" s="1"/>
  <c r="AE16" i="52" a="1"/>
  <c r="AE16" i="52" s="1"/>
  <c r="AD16" i="52" s="1"/>
  <c r="AC16" i="52" s="1"/>
  <c r="AE128" i="34" a="1"/>
  <c r="AE128" i="34" s="1"/>
  <c r="AD128" i="34" s="1"/>
  <c r="AC128" i="34" s="1"/>
  <c r="AE124" i="46" a="1"/>
  <c r="AE124" i="46" s="1"/>
  <c r="AD124" i="46" s="1"/>
  <c r="D122" i="51"/>
  <c r="D89" i="56"/>
  <c r="AP101" i="28"/>
  <c r="AS101" i="28" s="1"/>
  <c r="AF101" i="28" s="1"/>
  <c r="AP79" i="28"/>
  <c r="AS79" i="28" s="1"/>
  <c r="AF79" i="28" s="1"/>
  <c r="AD79" i="28" s="1"/>
  <c r="AC79" i="28" s="1"/>
  <c r="AP92" i="47"/>
  <c r="AS92" i="47" s="1"/>
  <c r="AF92" i="47" s="1"/>
  <c r="AP123" i="47"/>
  <c r="AS123" i="47" s="1"/>
  <c r="AF123" i="47" s="1"/>
  <c r="AV48" i="49"/>
  <c r="AV129" i="49"/>
  <c r="AV78" i="49"/>
  <c r="AV40" i="49"/>
  <c r="AV84" i="49"/>
  <c r="AV15" i="49"/>
  <c r="AV69" i="49"/>
  <c r="AP104" i="49"/>
  <c r="AP81" i="49"/>
  <c r="AP106" i="49"/>
  <c r="AP126" i="49"/>
  <c r="AS126" i="49" s="1"/>
  <c r="AF126" i="49" s="1"/>
  <c r="AP84" i="49"/>
  <c r="AP92" i="49"/>
  <c r="AS92" i="49" s="1"/>
  <c r="AF92" i="49" s="1"/>
  <c r="AP123" i="49"/>
  <c r="AS123" i="49" s="1"/>
  <c r="AF123" i="49" s="1"/>
  <c r="AV32" i="50"/>
  <c r="AP129" i="50"/>
  <c r="AP91" i="50"/>
  <c r="AP120" i="50"/>
  <c r="AS120" i="50" s="1"/>
  <c r="AF120" i="50" s="1"/>
  <c r="AD120" i="50" s="1"/>
  <c r="AC120" i="50" s="1"/>
  <c r="AP107" i="50"/>
  <c r="AP112" i="50"/>
  <c r="AP93" i="50"/>
  <c r="AP99" i="50"/>
  <c r="AS99" i="50" s="1"/>
  <c r="AF99" i="50" s="1"/>
  <c r="AP88" i="50"/>
  <c r="AS88" i="50" s="1"/>
  <c r="AF88" i="50" s="1"/>
  <c r="AP78" i="50"/>
  <c r="AP66" i="50"/>
  <c r="AS66" i="50" s="1"/>
  <c r="AF66" i="50" s="1"/>
  <c r="AD66" i="50" s="1"/>
  <c r="AC66" i="50" s="1"/>
  <c r="AP73" i="50"/>
  <c r="AS73" i="50" s="1"/>
  <c r="AF73" i="50" s="1"/>
  <c r="AP111" i="50"/>
  <c r="AP67" i="50"/>
  <c r="AS67" i="50" s="1"/>
  <c r="AF67" i="50" s="1"/>
  <c r="AP75" i="50"/>
  <c r="AP70" i="50"/>
  <c r="AS70" i="50" s="1"/>
  <c r="AF70" i="50" s="1"/>
  <c r="AP87" i="50"/>
  <c r="AS87" i="50" s="1"/>
  <c r="AF87" i="50" s="1"/>
  <c r="AD87" i="50" s="1"/>
  <c r="AC87" i="50" s="1"/>
  <c r="AV29" i="51"/>
  <c r="AV34" i="51"/>
  <c r="AV5" i="51"/>
  <c r="AV20" i="51"/>
  <c r="AP107" i="51"/>
  <c r="AS107" i="51" s="1"/>
  <c r="AF107" i="51" s="1"/>
  <c r="AP89" i="51"/>
  <c r="AP125" i="51"/>
  <c r="AP91" i="51"/>
  <c r="AS91" i="51" s="1"/>
  <c r="AF91" i="51" s="1"/>
  <c r="AP102" i="51"/>
  <c r="AP94" i="51"/>
  <c r="AP103" i="51"/>
  <c r="AP109" i="51"/>
  <c r="AS109" i="51" s="1"/>
  <c r="AF109" i="51" s="1"/>
  <c r="AP117" i="51"/>
  <c r="AP77" i="51"/>
  <c r="AP93" i="51"/>
  <c r="AP120" i="51"/>
  <c r="AP96" i="51"/>
  <c r="AP90" i="51"/>
  <c r="AS90" i="51" s="1"/>
  <c r="AF90" i="51" s="1"/>
  <c r="AD90" i="51" s="1"/>
  <c r="AC90" i="51" s="1"/>
  <c r="AP74" i="51"/>
  <c r="AS74" i="51" s="1"/>
  <c r="AF74" i="51" s="1"/>
  <c r="AD74" i="51" s="1"/>
  <c r="AC74" i="51" s="1"/>
  <c r="AP67" i="51"/>
  <c r="AP69" i="51"/>
  <c r="AP70" i="51"/>
  <c r="AP116" i="51"/>
  <c r="AV23" i="52"/>
  <c r="AV44" i="52"/>
  <c r="AV10" i="52"/>
  <c r="AV26" i="52"/>
  <c r="AV101" i="52"/>
  <c r="AV75" i="52"/>
  <c r="AV80" i="52"/>
  <c r="AV103" i="52"/>
  <c r="AP71" i="52"/>
  <c r="AS71" i="52" s="1"/>
  <c r="AF71" i="52" s="1"/>
  <c r="AP106" i="52"/>
  <c r="AP67" i="52"/>
  <c r="AS67" i="52" s="1"/>
  <c r="AF67" i="52" s="1"/>
  <c r="AD67" i="52" s="1"/>
  <c r="AC67" i="52" s="1"/>
  <c r="AP94" i="52"/>
  <c r="AP112" i="52"/>
  <c r="AP82" i="52"/>
  <c r="AP76" i="52"/>
  <c r="AP126" i="52"/>
  <c r="AP104" i="52"/>
  <c r="AP69" i="52"/>
  <c r="AS69" i="52" s="1"/>
  <c r="AF69" i="52" s="1"/>
  <c r="AD69" i="52" s="1"/>
  <c r="AC69" i="52" s="1"/>
  <c r="AP118" i="52"/>
  <c r="AS118" i="52" s="1"/>
  <c r="AF118" i="52" s="1"/>
  <c r="AP124" i="52"/>
  <c r="AP117" i="52"/>
  <c r="AS117" i="52" s="1"/>
  <c r="AF117" i="52" s="1"/>
  <c r="AD117" i="52" s="1"/>
  <c r="AC117" i="52" s="1"/>
  <c r="AP90" i="52"/>
  <c r="AP83" i="52"/>
  <c r="AS83" i="52" s="1"/>
  <c r="AF83" i="52" s="1"/>
  <c r="AP111" i="52"/>
  <c r="AP77" i="52"/>
  <c r="AP91" i="52"/>
  <c r="AV4" i="53"/>
  <c r="AE57" i="28" a="1"/>
  <c r="AE57" i="28" s="1"/>
  <c r="AD57" i="28" s="1"/>
  <c r="AC57" i="28" s="1"/>
  <c r="AE35" i="59" a="1"/>
  <c r="AE35" i="59" s="1"/>
  <c r="AD35" i="59" s="1"/>
  <c r="AC35" i="59" s="1"/>
  <c r="AP69" i="30"/>
  <c r="AS69" i="30" s="1"/>
  <c r="AF69" i="30" s="1"/>
  <c r="AV53" i="37"/>
  <c r="AP93" i="48"/>
  <c r="AV8" i="49"/>
  <c r="AP103" i="49"/>
  <c r="AP121" i="49"/>
  <c r="AP70" i="49"/>
  <c r="AP110" i="49"/>
  <c r="AP111" i="49"/>
  <c r="AS111" i="49" s="1"/>
  <c r="AF111" i="49" s="1"/>
  <c r="AP88" i="49"/>
  <c r="AP129" i="49"/>
  <c r="AV103" i="50"/>
  <c r="AV78" i="50"/>
  <c r="AV127" i="50"/>
  <c r="AP83" i="50"/>
  <c r="AS83" i="50" s="1"/>
  <c r="AF83" i="50" s="1"/>
  <c r="AV47" i="51"/>
  <c r="AV104" i="51"/>
  <c r="AP79" i="51"/>
  <c r="AS79" i="51" s="1"/>
  <c r="AF79" i="51" s="1"/>
  <c r="AD79" i="51" s="1"/>
  <c r="AC79" i="51" s="1"/>
  <c r="AP67" i="53"/>
  <c r="AV48" i="54"/>
  <c r="BE2" i="31" l="1" a="1"/>
  <c r="BE2" i="31" s="1"/>
  <c r="BG50" i="58" a="1"/>
  <c r="BG50" i="58" s="1"/>
  <c r="BG50" i="52" a="1"/>
  <c r="BG50" i="52" s="1"/>
  <c r="AU56" i="12"/>
  <c r="Z36" i="12"/>
  <c r="AZ36" i="12" s="1"/>
  <c r="AA36" i="12"/>
  <c r="P104" i="12"/>
  <c r="AE36" i="12" a="1"/>
  <c r="AE36" i="12" s="1"/>
  <c r="AB36" i="12"/>
  <c r="BD44" i="12" a="1"/>
  <c r="BD44" i="12" s="1"/>
  <c r="U36" i="12"/>
  <c r="BD56" i="12" a="1"/>
  <c r="BD56" i="12" s="1"/>
  <c r="R8" i="12"/>
  <c r="Y36" i="12"/>
  <c r="BD47" i="12" a="1"/>
  <c r="BD47" i="12" s="1"/>
  <c r="AE129" i="12" a="1"/>
  <c r="AE129" i="12" s="1"/>
  <c r="AD129" i="12" s="1"/>
  <c r="AC129" i="12" s="1"/>
  <c r="Y15" i="12"/>
  <c r="BD33" i="12" a="1"/>
  <c r="BD33" i="12" s="1"/>
  <c r="AB123" i="12"/>
  <c r="AA15" i="12"/>
  <c r="S127" i="12"/>
  <c r="W38" i="12"/>
  <c r="P123" i="12"/>
  <c r="AA123" i="12"/>
  <c r="W41" i="12"/>
  <c r="Z87" i="12"/>
  <c r="AZ87" i="12" s="1"/>
  <c r="AE105" i="12" a="1"/>
  <c r="AE105" i="12" s="1"/>
  <c r="W127" i="12"/>
  <c r="AB38" i="12"/>
  <c r="R15" i="12"/>
  <c r="R127" i="12"/>
  <c r="Y38" i="12"/>
  <c r="U123" i="12"/>
  <c r="AU41" i="12"/>
  <c r="AE87" i="12" a="1"/>
  <c r="AE87" i="12" s="1"/>
  <c r="S80" i="12"/>
  <c r="AB83" i="12"/>
  <c r="S15" i="12"/>
  <c r="Q127" i="12"/>
  <c r="BA127" i="12" s="1"/>
  <c r="S38" i="12"/>
  <c r="R87" i="12"/>
  <c r="Y123" i="12"/>
  <c r="AA41" i="12"/>
  <c r="Q87" i="12"/>
  <c r="BA87" i="12" s="1"/>
  <c r="AE123" i="12" a="1"/>
  <c r="AE123" i="12" s="1"/>
  <c r="AD123" i="12" s="1"/>
  <c r="AC123" i="12" s="1"/>
  <c r="AE127" i="12" a="1"/>
  <c r="AE127" i="12" s="1"/>
  <c r="AD127" i="12" s="1"/>
  <c r="AC127" i="12" s="1"/>
  <c r="AU15" i="12"/>
  <c r="AS127" i="12"/>
  <c r="AF127" i="12" s="1"/>
  <c r="V89" i="12"/>
  <c r="AY89" i="12" s="1"/>
  <c r="U38" i="12"/>
  <c r="V87" i="12"/>
  <c r="AY87" i="12" s="1"/>
  <c r="Q123" i="12"/>
  <c r="BA123" i="12" s="1"/>
  <c r="AB87" i="12"/>
  <c r="U127" i="12"/>
  <c r="AS87" i="12"/>
  <c r="AF87" i="12" s="1"/>
  <c r="AD87" i="12" s="1"/>
  <c r="AC87" i="12" s="1"/>
  <c r="AE15" i="12" a="1"/>
  <c r="AE15" i="12" s="1"/>
  <c r="AD15" i="12" s="1"/>
  <c r="AC15" i="12" s="1"/>
  <c r="AA103" i="12"/>
  <c r="P67" i="12"/>
  <c r="W15" i="12"/>
  <c r="V38" i="12"/>
  <c r="AY38" i="12" s="1"/>
  <c r="R123" i="12"/>
  <c r="Y103" i="12"/>
  <c r="AA38" i="12"/>
  <c r="Z15" i="12"/>
  <c r="AZ15" i="12" s="1"/>
  <c r="Z103" i="12"/>
  <c r="AZ103" i="12" s="1"/>
  <c r="Q15" i="12"/>
  <c r="BA15" i="12" s="1"/>
  <c r="V123" i="12"/>
  <c r="AY123" i="12" s="1"/>
  <c r="AU38" i="12"/>
  <c r="Z38" i="12"/>
  <c r="AZ38" i="12" s="1"/>
  <c r="V127" i="12"/>
  <c r="AY127" i="12" s="1"/>
  <c r="AB127" i="12"/>
  <c r="BF34" i="52" a="1"/>
  <c r="BF34" i="52" s="1"/>
  <c r="BG106" i="59" a="1"/>
  <c r="BG106" i="59" s="1"/>
  <c r="BE10" i="55" a="1"/>
  <c r="BE10" i="55" s="1"/>
  <c r="BE122" i="53" a="1"/>
  <c r="BE122" i="53" s="1"/>
  <c r="BF122" i="48" a="1"/>
  <c r="BF122" i="48" s="1"/>
  <c r="BF82" i="59" a="1"/>
  <c r="BF82" i="59" s="1"/>
  <c r="BF74" i="59" a="1"/>
  <c r="BF74" i="59" s="1"/>
  <c r="BG50" i="54" a="1"/>
  <c r="BG50" i="54" s="1"/>
  <c r="BE82" i="50" a="1"/>
  <c r="BE82" i="50" s="1"/>
  <c r="BE50" i="53" a="1"/>
  <c r="BE50" i="53" s="1"/>
  <c r="BG122" i="58" a="1"/>
  <c r="BG122" i="58" s="1"/>
  <c r="BF2" i="54" a="1"/>
  <c r="BF2" i="54" s="1"/>
  <c r="BE50" i="49" a="1"/>
  <c r="BE50" i="49" s="1"/>
  <c r="BG106" i="54" a="1"/>
  <c r="BG106" i="54" s="1"/>
  <c r="BF74" i="55" a="1"/>
  <c r="BF74" i="55" s="1"/>
  <c r="BE114" i="55" a="1"/>
  <c r="BE114" i="55" s="1"/>
  <c r="BF106" i="50" a="1"/>
  <c r="BF106" i="50" s="1"/>
  <c r="BE18" i="59" a="1"/>
  <c r="BE18" i="59" s="1"/>
  <c r="BE34" i="57" a="1"/>
  <c r="BE34" i="57" s="1"/>
  <c r="BF82" i="57" a="1"/>
  <c r="BF82" i="57" s="1"/>
  <c r="BF58" i="59" a="1"/>
  <c r="BF58" i="59" s="1"/>
  <c r="BE106" i="57" a="1"/>
  <c r="BE106" i="57" s="1"/>
  <c r="BG90" i="59" a="1"/>
  <c r="BG90" i="59" s="1"/>
  <c r="BF106" i="59" a="1"/>
  <c r="BF106" i="59" s="1"/>
  <c r="BF42" i="55" a="1"/>
  <c r="BF42" i="55" s="1"/>
  <c r="BG74" i="51" a="1"/>
  <c r="BG74" i="51" s="1"/>
  <c r="BF34" i="55" a="1"/>
  <c r="BF34" i="55" s="1"/>
  <c r="BF2" i="59" a="1"/>
  <c r="BF2" i="59" s="1"/>
  <c r="BG82" i="59" a="1"/>
  <c r="BG82" i="59" s="1"/>
  <c r="BG58" i="59" a="1"/>
  <c r="BG58" i="59" s="1"/>
  <c r="BE42" i="54" a="1"/>
  <c r="BE42" i="54" s="1"/>
  <c r="BG26" i="59" a="1"/>
  <c r="BG26" i="59" s="1"/>
  <c r="BF90" i="57" a="1"/>
  <c r="BF90" i="57" s="1"/>
  <c r="BG114" i="59" a="1"/>
  <c r="BG114" i="59" s="1"/>
  <c r="BE98" i="55" a="1"/>
  <c r="BE98" i="55" s="1"/>
  <c r="BF114" i="59" a="1"/>
  <c r="BF114" i="59" s="1"/>
  <c r="BF10" i="58" a="1"/>
  <c r="BF10" i="58" s="1"/>
  <c r="BG2" i="58" a="1"/>
  <c r="BG2" i="58" s="1"/>
  <c r="BG106" i="58" a="1"/>
  <c r="BG106" i="58" s="1"/>
  <c r="BE42" i="59" a="1"/>
  <c r="BE42" i="59" s="1"/>
  <c r="BE90" i="58" a="1"/>
  <c r="BE90" i="58" s="1"/>
  <c r="BG98" i="59" a="1"/>
  <c r="BG98" i="59" s="1"/>
  <c r="BF10" i="59" a="1"/>
  <c r="BF10" i="59" s="1"/>
  <c r="BF58" i="57" a="1"/>
  <c r="BF58" i="57" s="1"/>
  <c r="BE90" i="54" a="1"/>
  <c r="BE90" i="54" s="1"/>
  <c r="BF58" i="58" a="1"/>
  <c r="BF58" i="58" s="1"/>
  <c r="BE74" i="53" a="1"/>
  <c r="BE74" i="53" s="1"/>
  <c r="BG58" i="55" a="1"/>
  <c r="BG58" i="55" s="1"/>
  <c r="BE66" i="59" a="1"/>
  <c r="BE66" i="59" s="1"/>
  <c r="BF74" i="58" a="1"/>
  <c r="BF74" i="58" s="1"/>
  <c r="BE114" i="57" a="1"/>
  <c r="BE114" i="57" s="1"/>
  <c r="R91" i="12"/>
  <c r="Q104" i="12"/>
  <c r="BA104" i="12" s="1"/>
  <c r="P25" i="12"/>
  <c r="BD51" i="12" a="1"/>
  <c r="BD51" i="12" s="1"/>
  <c r="AA75" i="12"/>
  <c r="BD59" i="12" a="1"/>
  <c r="BD59" i="12" s="1"/>
  <c r="BF106" i="47" a="1"/>
  <c r="BF106" i="47" s="1"/>
  <c r="BF26" i="58" a="1"/>
  <c r="BF26" i="58" s="1"/>
  <c r="AE46" i="12" a="1"/>
  <c r="AE46" i="12" s="1"/>
  <c r="AD46" i="12" s="1"/>
  <c r="AC46" i="12" s="1"/>
  <c r="AE104" i="12" a="1"/>
  <c r="AE104" i="12" s="1"/>
  <c r="BF58" i="55" a="1"/>
  <c r="BF58" i="55" s="1"/>
  <c r="R67" i="12"/>
  <c r="BD32" i="12" a="1"/>
  <c r="BD32" i="12" s="1"/>
  <c r="W75" i="12"/>
  <c r="AA67" i="12"/>
  <c r="P119" i="12"/>
  <c r="BD78" i="12" a="1"/>
  <c r="BD78" i="12" s="1"/>
  <c r="AE50" i="12" a="1"/>
  <c r="AE50" i="12" s="1"/>
  <c r="BD13" i="12" a="1"/>
  <c r="BD13" i="12" s="1"/>
  <c r="BF18" i="53" a="1"/>
  <c r="BF18" i="53" s="1"/>
  <c r="BF122" i="58" a="1"/>
  <c r="BF122" i="58" s="1"/>
  <c r="Q126" i="12"/>
  <c r="BA126" i="12" s="1"/>
  <c r="Y75" i="12"/>
  <c r="BD7" i="12" a="1"/>
  <c r="BD7" i="12" s="1"/>
  <c r="R28" i="12"/>
  <c r="AE90" i="12" a="1"/>
  <c r="AE90" i="12" s="1"/>
  <c r="AD90" i="12" s="1"/>
  <c r="AS104" i="12"/>
  <c r="AF104" i="12" s="1"/>
  <c r="BD113" i="12" a="1"/>
  <c r="BD113" i="12" s="1"/>
  <c r="U40" i="12"/>
  <c r="BE50" i="59" a="1"/>
  <c r="BE50" i="59" s="1"/>
  <c r="W40" i="12"/>
  <c r="W104" i="12"/>
  <c r="AB33" i="12"/>
  <c r="AB75" i="12"/>
  <c r="AE85" i="12" a="1"/>
  <c r="AE85" i="12" s="1"/>
  <c r="BG74" i="53" a="1"/>
  <c r="BG74" i="53" s="1"/>
  <c r="BG26" i="58" a="1"/>
  <c r="BG26" i="58" s="1"/>
  <c r="BG106" i="57" a="1"/>
  <c r="BG106" i="57" s="1"/>
  <c r="BE66" i="57" a="1"/>
  <c r="BE66" i="57" s="1"/>
  <c r="AE21" i="57" a="1"/>
  <c r="AE21" i="57" s="1"/>
  <c r="AD21" i="57" s="1"/>
  <c r="AC21" i="57" s="1"/>
  <c r="V35" i="57"/>
  <c r="AY35" i="57" s="1"/>
  <c r="BB35" i="57" s="1"/>
  <c r="BB40" i="57"/>
  <c r="P82" i="57"/>
  <c r="S82" i="57"/>
  <c r="Z82" i="57"/>
  <c r="AZ82" i="57" s="1"/>
  <c r="BF90" i="52" a="1"/>
  <c r="BF90" i="52" s="1"/>
  <c r="BE42" i="53" a="1"/>
  <c r="BE42" i="53" s="1"/>
  <c r="BG122" i="55" a="1"/>
  <c r="BG122" i="55" s="1"/>
  <c r="W82" i="57"/>
  <c r="AA56" i="57"/>
  <c r="V80" i="57"/>
  <c r="AY80" i="57" s="1"/>
  <c r="AB20" i="57"/>
  <c r="BB2" i="57"/>
  <c r="U82" i="57"/>
  <c r="Z35" i="57"/>
  <c r="AZ35" i="57" s="1"/>
  <c r="AB82" i="57"/>
  <c r="BF82" i="50" a="1"/>
  <c r="BF82" i="50" s="1"/>
  <c r="BF90" i="58" a="1"/>
  <c r="BF90" i="58" s="1"/>
  <c r="BE34" i="59" a="1"/>
  <c r="BE34" i="59" s="1"/>
  <c r="BG50" i="59" a="1"/>
  <c r="BG50" i="59" s="1"/>
  <c r="AE20" i="57" a="1"/>
  <c r="AE20" i="57" s="1"/>
  <c r="AD20" i="57" s="1"/>
  <c r="AC20" i="57" s="1"/>
  <c r="BG90" i="57" a="1"/>
  <c r="BG90" i="57" s="1"/>
  <c r="AD75" i="57"/>
  <c r="AC75" i="57" s="1"/>
  <c r="AE82" i="57" a="1"/>
  <c r="AE82" i="57" s="1"/>
  <c r="AD82" i="57" s="1"/>
  <c r="AC82" i="57" s="1"/>
  <c r="U109" i="57"/>
  <c r="S56" i="57"/>
  <c r="S80" i="57"/>
  <c r="V20" i="57"/>
  <c r="AY20" i="57" s="1"/>
  <c r="W35" i="57"/>
  <c r="BG18" i="47" a="1"/>
  <c r="BG18" i="47" s="1"/>
  <c r="BF90" i="59" a="1"/>
  <c r="BF90" i="59" s="1"/>
  <c r="AB108" i="57"/>
  <c r="Y108" i="57"/>
  <c r="W108" i="57"/>
  <c r="P108" i="57"/>
  <c r="U108" i="57"/>
  <c r="V108" i="57"/>
  <c r="AY108" i="57" s="1"/>
  <c r="R108" i="57"/>
  <c r="Q108" i="57"/>
  <c r="BA108" i="57" s="1"/>
  <c r="BB108" i="57" s="1"/>
  <c r="AA108" i="57"/>
  <c r="Z108" i="57"/>
  <c r="AZ108" i="57" s="1"/>
  <c r="S108" i="57"/>
  <c r="AE108" i="57" a="1"/>
  <c r="AE108" i="57" s="1"/>
  <c r="AD108" i="57" s="1"/>
  <c r="AC108" i="57" s="1"/>
  <c r="BB15" i="57"/>
  <c r="Q80" i="57"/>
  <c r="BA80" i="57" s="1"/>
  <c r="BB80" i="57" s="1"/>
  <c r="AU20" i="57"/>
  <c r="R82" i="57"/>
  <c r="BE10" i="52" a="1"/>
  <c r="BE10" i="52" s="1"/>
  <c r="BE34" i="55" a="1"/>
  <c r="BE34" i="55" s="1"/>
  <c r="BG106" i="55" a="1"/>
  <c r="BG106" i="55" s="1"/>
  <c r="BF114" i="55" a="1"/>
  <c r="BF114" i="55" s="1"/>
  <c r="Y20" i="57"/>
  <c r="AA82" i="57"/>
  <c r="Y35" i="57"/>
  <c r="BB71" i="57"/>
  <c r="BE74" i="52" a="1"/>
  <c r="BE74" i="52" s="1"/>
  <c r="BF122" i="54" a="1"/>
  <c r="BF122" i="54" s="1"/>
  <c r="BE90" i="57" a="1"/>
  <c r="BE90" i="57" s="1"/>
  <c r="BG90" i="58" a="1"/>
  <c r="BG90" i="58" s="1"/>
  <c r="BE106" i="59" a="1"/>
  <c r="BE106" i="59" s="1"/>
  <c r="BE114" i="59" a="1"/>
  <c r="BE114" i="59" s="1"/>
  <c r="BF26" i="59" a="1"/>
  <c r="BF26" i="59" s="1"/>
  <c r="U124" i="57"/>
  <c r="W124" i="57"/>
  <c r="AB124" i="57"/>
  <c r="AA124" i="57"/>
  <c r="Z124" i="57"/>
  <c r="AZ124" i="57" s="1"/>
  <c r="Y124" i="57"/>
  <c r="AE124" i="57" a="1"/>
  <c r="AE124" i="57" s="1"/>
  <c r="AS95" i="57"/>
  <c r="AF95" i="57" s="1"/>
  <c r="V82" i="57"/>
  <c r="AY82" i="57" s="1"/>
  <c r="BB82" i="57" s="1"/>
  <c r="BF42" i="57" a="1"/>
  <c r="BF42" i="57" s="1"/>
  <c r="AD124" i="57"/>
  <c r="AC124" i="57" s="1"/>
  <c r="Y82" i="57"/>
  <c r="BB57" i="57"/>
  <c r="BF98" i="55" a="1"/>
  <c r="BF98" i="55" s="1"/>
  <c r="BG26" i="57" a="1"/>
  <c r="BG26" i="57" s="1"/>
  <c r="BF2" i="58" a="1"/>
  <c r="BF2" i="58" s="1"/>
  <c r="BE98" i="59" a="1"/>
  <c r="BE98" i="59" s="1"/>
  <c r="BG18" i="59" a="1"/>
  <c r="BG18" i="59" s="1"/>
  <c r="BF18" i="59" a="1"/>
  <c r="BF18" i="59" s="1"/>
  <c r="Y100" i="57"/>
  <c r="AS100" i="57"/>
  <c r="AF100" i="57" s="1"/>
  <c r="Y91" i="12"/>
  <c r="V25" i="12"/>
  <c r="AY25" i="12" s="1"/>
  <c r="U48" i="12"/>
  <c r="Y67" i="12"/>
  <c r="Z119" i="12"/>
  <c r="AZ119" i="12" s="1"/>
  <c r="V119" i="12"/>
  <c r="AY119" i="12" s="1"/>
  <c r="BG10" i="54" a="1"/>
  <c r="BG10" i="54" s="1"/>
  <c r="AS67" i="12"/>
  <c r="AF67" i="12" s="1"/>
  <c r="R119" i="12"/>
  <c r="AS91" i="12"/>
  <c r="AF91" i="12" s="1"/>
  <c r="P69" i="12"/>
  <c r="P48" i="12"/>
  <c r="AB67" i="12"/>
  <c r="Q119" i="12"/>
  <c r="BA119" i="12" s="1"/>
  <c r="AS75" i="12"/>
  <c r="AF75" i="12" s="1"/>
  <c r="BE10" i="49" a="1"/>
  <c r="BE10" i="49" s="1"/>
  <c r="BE26" i="52" a="1"/>
  <c r="BE26" i="52" s="1"/>
  <c r="BF66" i="54" a="1"/>
  <c r="BF66" i="54" s="1"/>
  <c r="BG98" i="58" a="1"/>
  <c r="BG98" i="58" s="1"/>
  <c r="U91" i="12"/>
  <c r="W67" i="12"/>
  <c r="W119" i="12"/>
  <c r="BD82" i="12" a="1"/>
  <c r="BD82" i="12" s="1"/>
  <c r="BF2" i="47" a="1"/>
  <c r="BF2" i="47" s="1"/>
  <c r="BG18" i="50" a="1"/>
  <c r="BG18" i="50" s="1"/>
  <c r="BF26" i="53" a="1"/>
  <c r="BF26" i="53" s="1"/>
  <c r="BF42" i="54" a="1"/>
  <c r="BF42" i="54" s="1"/>
  <c r="BE34" i="54" a="1"/>
  <c r="BE34" i="54" s="1"/>
  <c r="BG42" i="55" a="1"/>
  <c r="BG42" i="55" s="1"/>
  <c r="BG58" i="58" a="1"/>
  <c r="BG58" i="58" s="1"/>
  <c r="BE42" i="58" a="1"/>
  <c r="BE42" i="58" s="1"/>
  <c r="BF122" i="59" a="1"/>
  <c r="BF122" i="59" s="1"/>
  <c r="BG34" i="59" a="1"/>
  <c r="BG34" i="59" s="1"/>
  <c r="BE26" i="59" a="1"/>
  <c r="BE26" i="59" s="1"/>
  <c r="AA14" i="12"/>
  <c r="Z91" i="12"/>
  <c r="AZ91" i="12" s="1"/>
  <c r="BD60" i="12" a="1"/>
  <c r="BD60" i="12" s="1"/>
  <c r="U16" i="12"/>
  <c r="S94" i="12"/>
  <c r="BD87" i="12" a="1"/>
  <c r="BD87" i="12" s="1"/>
  <c r="U67" i="12"/>
  <c r="S119" i="12"/>
  <c r="BF34" i="51" a="1"/>
  <c r="BF34" i="51" s="1"/>
  <c r="BG114" i="52" a="1"/>
  <c r="BG114" i="52" s="1"/>
  <c r="BE2" i="54" a="1"/>
  <c r="BE2" i="54" s="1"/>
  <c r="AB91" i="12"/>
  <c r="W112" i="12"/>
  <c r="P100" i="12"/>
  <c r="Z67" i="12"/>
  <c r="AZ67" i="12" s="1"/>
  <c r="Q67" i="12"/>
  <c r="BA67" i="12" s="1"/>
  <c r="AA119" i="12"/>
  <c r="Y119" i="12"/>
  <c r="W68" i="12"/>
  <c r="Q85" i="12"/>
  <c r="BA85" i="12" s="1"/>
  <c r="BB85" i="12" s="1"/>
  <c r="AA45" i="12"/>
  <c r="U45" i="12"/>
  <c r="Z108" i="12"/>
  <c r="AZ108" i="12" s="1"/>
  <c r="BB108" i="12" s="1"/>
  <c r="BD79" i="12" a="1"/>
  <c r="BD79" i="12" s="1"/>
  <c r="BE114" i="54" a="1"/>
  <c r="BE114" i="54" s="1"/>
  <c r="BF106" i="58" a="1"/>
  <c r="BF106" i="58" s="1"/>
  <c r="BG114" i="58" a="1"/>
  <c r="BG114" i="58" s="1"/>
  <c r="U118" i="12"/>
  <c r="P112" i="12"/>
  <c r="V67" i="12"/>
  <c r="AY67" i="12" s="1"/>
  <c r="AE67" i="12" a="1"/>
  <c r="AE67" i="12" s="1"/>
  <c r="AE119" i="12" a="1"/>
  <c r="AE119" i="12" s="1"/>
  <c r="AB119" i="12"/>
  <c r="AA85" i="12"/>
  <c r="BD127" i="12" a="1"/>
  <c r="BD127" i="12" s="1"/>
  <c r="BF106" i="52" a="1"/>
  <c r="BF106" i="52" s="1"/>
  <c r="BF10" i="54" a="1"/>
  <c r="BF10" i="54" s="1"/>
  <c r="BG34" i="58" a="1"/>
  <c r="BG34" i="58" s="1"/>
  <c r="BF50" i="58" a="1"/>
  <c r="BF50" i="58" s="1"/>
  <c r="BG42" i="58" a="1"/>
  <c r="BG42" i="58" s="1"/>
  <c r="BG10" i="58" a="1"/>
  <c r="BG10" i="58" s="1"/>
  <c r="BF50" i="59" a="1"/>
  <c r="BF50" i="59" s="1"/>
  <c r="AS100" i="12"/>
  <c r="AF100" i="12" s="1"/>
  <c r="AS119" i="12"/>
  <c r="AF119" i="12" s="1"/>
  <c r="AD119" i="12" s="1"/>
  <c r="AC119" i="12" s="1"/>
  <c r="AE91" i="12" a="1"/>
  <c r="AE91" i="12" s="1"/>
  <c r="AD91" i="12" s="1"/>
  <c r="AC91" i="12" s="1"/>
  <c r="R48" i="12"/>
  <c r="AA4" i="12"/>
  <c r="BD3" i="12" a="1"/>
  <c r="BD3" i="12" s="1"/>
  <c r="BG34" i="52" a="1"/>
  <c r="BG34" i="52" s="1"/>
  <c r="BE50" i="57" a="1"/>
  <c r="BE50" i="57" s="1"/>
  <c r="BG34" i="57" a="1"/>
  <c r="BG34" i="57" s="1"/>
  <c r="BE58" i="57" a="1"/>
  <c r="BE58" i="57" s="1"/>
  <c r="BE10" i="58" a="1"/>
  <c r="BE10" i="58" s="1"/>
  <c r="BF98" i="59" a="1"/>
  <c r="BF98" i="59" s="1"/>
  <c r="BE10" i="59" a="1"/>
  <c r="BE10" i="59" s="1"/>
  <c r="BE122" i="49" a="1"/>
  <c r="BE122" i="49" s="1"/>
  <c r="BE26" i="57" a="1"/>
  <c r="BE26" i="57" s="1"/>
  <c r="BF26" i="57" a="1"/>
  <c r="BF26" i="57" s="1"/>
  <c r="BF42" i="58" a="1"/>
  <c r="BF42" i="58" s="1"/>
  <c r="BG2" i="59" a="1"/>
  <c r="BG2" i="59" s="1"/>
  <c r="BF26" i="52" a="1"/>
  <c r="BF26" i="52" s="1"/>
  <c r="BE122" i="59" a="1"/>
  <c r="BE122" i="59" s="1"/>
  <c r="BG74" i="59" a="1"/>
  <c r="BG74" i="59" s="1"/>
  <c r="BF42" i="59" a="1"/>
  <c r="BF42" i="59" s="1"/>
  <c r="BF66" i="59" a="1"/>
  <c r="BF66" i="59" s="1"/>
  <c r="BF34" i="53" a="1"/>
  <c r="BF34" i="53" s="1"/>
  <c r="BF42" i="53" a="1"/>
  <c r="BF42" i="53" s="1"/>
  <c r="BE74" i="58" a="1"/>
  <c r="BE74" i="58" s="1"/>
  <c r="BE50" i="58" a="1"/>
  <c r="BE50" i="58" s="1"/>
  <c r="BF34" i="58" a="1"/>
  <c r="BF34" i="58" s="1"/>
  <c r="BG66" i="59" a="1"/>
  <c r="BG66" i="59" s="1"/>
  <c r="BG42" i="59" a="1"/>
  <c r="BG42" i="59" s="1"/>
  <c r="BG122" i="53" a="1"/>
  <c r="BG122" i="53" s="1"/>
  <c r="BF66" i="58" a="1"/>
  <c r="BF66" i="58" s="1"/>
  <c r="BE106" i="58" a="1"/>
  <c r="BE106" i="58" s="1"/>
  <c r="BE90" i="59" a="1"/>
  <c r="BE90" i="59" s="1"/>
  <c r="BE26" i="50" a="1"/>
  <c r="BE26" i="50" s="1"/>
  <c r="BE58" i="55" a="1"/>
  <c r="BE58" i="55" s="1"/>
  <c r="BE26" i="58" a="1"/>
  <c r="BE26" i="58" s="1"/>
  <c r="BE58" i="59" a="1"/>
  <c r="BE58" i="59" s="1"/>
  <c r="BG82" i="51" a="1"/>
  <c r="BG82" i="51" s="1"/>
  <c r="BG122" i="59" a="1"/>
  <c r="BG122" i="59" s="1"/>
  <c r="BE2" i="59" a="1"/>
  <c r="BE2" i="59" s="1"/>
  <c r="BF10" i="55" a="1"/>
  <c r="BF10" i="55" s="1"/>
  <c r="BF122" i="57" a="1"/>
  <c r="BF122" i="57" s="1"/>
  <c r="BE74" i="57" a="1"/>
  <c r="BE74" i="57" s="1"/>
  <c r="BG74" i="58" a="1"/>
  <c r="BG74" i="58" s="1"/>
  <c r="BE82" i="59" a="1"/>
  <c r="BE82" i="59" s="1"/>
  <c r="BF90" i="46" a="1"/>
  <c r="BF90" i="46" s="1"/>
  <c r="BG10" i="57" a="1"/>
  <c r="BG10" i="57" s="1"/>
  <c r="BE34" i="58" a="1"/>
  <c r="BE34" i="58" s="1"/>
  <c r="BE2" i="58" a="1"/>
  <c r="BE2" i="58" s="1"/>
  <c r="BF18" i="58" a="1"/>
  <c r="BF18" i="58" s="1"/>
  <c r="BE74" i="59" a="1"/>
  <c r="BE74" i="59" s="1"/>
  <c r="BE82" i="57" a="1"/>
  <c r="BE82" i="57" s="1"/>
  <c r="BF82" i="58" a="1"/>
  <c r="BF82" i="58" s="1"/>
  <c r="BF74" i="51" a="1"/>
  <c r="BF74" i="51" s="1"/>
  <c r="BE106" i="53" a="1"/>
  <c r="BE106" i="53" s="1"/>
  <c r="BF50" i="57" a="1"/>
  <c r="BF50" i="57" s="1"/>
  <c r="BE58" i="58" a="1"/>
  <c r="BE58" i="58" s="1"/>
  <c r="BF98" i="58" a="1"/>
  <c r="BF98" i="58" s="1"/>
  <c r="BE18" i="58" a="1"/>
  <c r="BE18" i="58" s="1"/>
  <c r="BG10" i="59" a="1"/>
  <c r="BG10" i="59" s="1"/>
  <c r="BF34" i="59" a="1"/>
  <c r="BF34" i="59" s="1"/>
  <c r="BF106" i="53" a="1"/>
  <c r="BF106" i="53" s="1"/>
  <c r="BG10" i="55" a="1"/>
  <c r="BG10" i="55" s="1"/>
  <c r="BG122" i="57" a="1"/>
  <c r="BG122" i="57" s="1"/>
  <c r="BG122" i="54" a="1"/>
  <c r="BG122" i="54" s="1"/>
  <c r="BF18" i="54" a="1"/>
  <c r="BF18" i="54" s="1"/>
  <c r="BG90" i="54" a="1"/>
  <c r="BG90" i="54" s="1"/>
  <c r="BE82" i="58" a="1"/>
  <c r="BE82" i="58" s="1"/>
  <c r="BG18" i="58" a="1"/>
  <c r="BG18" i="58" s="1"/>
  <c r="P61" i="59"/>
  <c r="BE122" i="48" a="1"/>
  <c r="BE122" i="48" s="1"/>
  <c r="BG10" i="51" a="1"/>
  <c r="BG10" i="51" s="1"/>
  <c r="BG34" i="51" a="1"/>
  <c r="BG34" i="51" s="1"/>
  <c r="BE18" i="54" a="1"/>
  <c r="BE18" i="54" s="1"/>
  <c r="BG98" i="55" a="1"/>
  <c r="BG98" i="55" s="1"/>
  <c r="Y73" i="59"/>
  <c r="P73" i="59"/>
  <c r="Z73" i="59"/>
  <c r="AZ73" i="59" s="1"/>
  <c r="BB73" i="59" s="1"/>
  <c r="BB98" i="59"/>
  <c r="BB22" i="59"/>
  <c r="BG106" i="51" a="1"/>
  <c r="BG106" i="51" s="1"/>
  <c r="BE122" i="55" a="1"/>
  <c r="BE122" i="55" s="1"/>
  <c r="BF66" i="57" a="1"/>
  <c r="BF66" i="57" s="1"/>
  <c r="BE114" i="58" a="1"/>
  <c r="BE114" i="58" s="1"/>
  <c r="BG66" i="58" a="1"/>
  <c r="BG66" i="58" s="1"/>
  <c r="R61" i="59"/>
  <c r="BG18" i="54" a="1"/>
  <c r="BG18" i="54" s="1"/>
  <c r="BE10" i="54" a="1"/>
  <c r="BE10" i="54" s="1"/>
  <c r="BG82" i="55" a="1"/>
  <c r="BG82" i="55" s="1"/>
  <c r="BG82" i="57" a="1"/>
  <c r="BG82" i="57" s="1"/>
  <c r="BE18" i="57" a="1"/>
  <c r="BE18" i="57" s="1"/>
  <c r="BE98" i="58" a="1"/>
  <c r="BE98" i="58" s="1"/>
  <c r="BE66" i="58" a="1"/>
  <c r="BE66" i="58" s="1"/>
  <c r="Z129" i="59"/>
  <c r="AZ129" i="59" s="1"/>
  <c r="Y129" i="59"/>
  <c r="AE129" i="59" a="1"/>
  <c r="AE129" i="59" s="1"/>
  <c r="U129" i="59"/>
  <c r="P129" i="59"/>
  <c r="AB129" i="59"/>
  <c r="AA129" i="59"/>
  <c r="W129" i="59"/>
  <c r="AS74" i="59"/>
  <c r="AF74" i="59" s="1"/>
  <c r="AS108" i="59"/>
  <c r="AF108" i="59" s="1"/>
  <c r="BB55" i="59"/>
  <c r="P108" i="59"/>
  <c r="Q61" i="59"/>
  <c r="BA61" i="59" s="1"/>
  <c r="BB61" i="59" s="1"/>
  <c r="BG2" i="53" a="1"/>
  <c r="BG2" i="53" s="1"/>
  <c r="BE26" i="54" a="1"/>
  <c r="BE26" i="54" s="1"/>
  <c r="BF26" i="54" a="1"/>
  <c r="BF26" i="54" s="1"/>
  <c r="BF34" i="54" a="1"/>
  <c r="BF34" i="54" s="1"/>
  <c r="BG66" i="54" a="1"/>
  <c r="BG66" i="54" s="1"/>
  <c r="BF122" i="55" a="1"/>
  <c r="BF122" i="55" s="1"/>
  <c r="BG82" i="58" a="1"/>
  <c r="BG82" i="58" s="1"/>
  <c r="BB100" i="59"/>
  <c r="AD129" i="59"/>
  <c r="AC129" i="59" s="1"/>
  <c r="BB103" i="59"/>
  <c r="BG26" i="47" a="1"/>
  <c r="BG26" i="47" s="1"/>
  <c r="BG98" i="50" a="1"/>
  <c r="BG98" i="50" s="1"/>
  <c r="BE82" i="54" a="1"/>
  <c r="BE82" i="54" s="1"/>
  <c r="BF26" i="55" a="1"/>
  <c r="BF26" i="55" s="1"/>
  <c r="BF18" i="57" a="1"/>
  <c r="BF18" i="57" s="1"/>
  <c r="BE98" i="57" a="1"/>
  <c r="BE98" i="57" s="1"/>
  <c r="BB80" i="59"/>
  <c r="BF98" i="49" a="1"/>
  <c r="BF98" i="49" s="1"/>
  <c r="BF90" i="55" a="1"/>
  <c r="BF90" i="55" s="1"/>
  <c r="BG114" i="57" a="1"/>
  <c r="BG114" i="57" s="1"/>
  <c r="BE2" i="57" a="1"/>
  <c r="BE2" i="57" s="1"/>
  <c r="BG50" i="57" a="1"/>
  <c r="BG50" i="57" s="1"/>
  <c r="BF114" i="58" a="1"/>
  <c r="BF114" i="58" s="1"/>
  <c r="BG18" i="57" a="1"/>
  <c r="BG18" i="57" s="1"/>
  <c r="BE122" i="57" a="1"/>
  <c r="BE122" i="57" s="1"/>
  <c r="BE122" i="58" a="1"/>
  <c r="BE122" i="58" s="1"/>
  <c r="BG42" i="51" a="1"/>
  <c r="BG42" i="51" s="1"/>
  <c r="BG26" i="55" a="1"/>
  <c r="BG26" i="55" s="1"/>
  <c r="BF74" i="57" a="1"/>
  <c r="BF74" i="57" s="1"/>
  <c r="BG66" i="57" a="1"/>
  <c r="BG66" i="57" s="1"/>
  <c r="BE42" i="57" a="1"/>
  <c r="BE42" i="57" s="1"/>
  <c r="BG90" i="53" a="1"/>
  <c r="BG90" i="53" s="1"/>
  <c r="BF98" i="53" a="1"/>
  <c r="BF98" i="53" s="1"/>
  <c r="BF50" i="55" a="1"/>
  <c r="BF50" i="55" s="1"/>
  <c r="BG98" i="57" a="1"/>
  <c r="BG98" i="57" s="1"/>
  <c r="BF98" i="57" a="1"/>
  <c r="BF98" i="57" s="1"/>
  <c r="BG74" i="57" a="1"/>
  <c r="BG74" i="57" s="1"/>
  <c r="BE2" i="53" a="1"/>
  <c r="BE2" i="53" s="1"/>
  <c r="BF90" i="54" a="1"/>
  <c r="BF90" i="54" s="1"/>
  <c r="BE26" i="55" a="1"/>
  <c r="BE26" i="55" s="1"/>
  <c r="BE50" i="55" a="1"/>
  <c r="BE50" i="55" s="1"/>
  <c r="BF2" i="57" a="1"/>
  <c r="BF2" i="57" s="1"/>
  <c r="BF66" i="49" a="1"/>
  <c r="BF66" i="49" s="1"/>
  <c r="BE90" i="51" a="1"/>
  <c r="BE90" i="51" s="1"/>
  <c r="BF66" i="55" a="1"/>
  <c r="BF66" i="55" s="1"/>
  <c r="BG58" i="57" a="1"/>
  <c r="BG58" i="57" s="1"/>
  <c r="BF106" i="57" a="1"/>
  <c r="BF106" i="57" s="1"/>
  <c r="BE2" i="47" a="1"/>
  <c r="BE2" i="47" s="1"/>
  <c r="BG66" i="49" a="1"/>
  <c r="BG66" i="49" s="1"/>
  <c r="BF10" i="53" a="1"/>
  <c r="BF10" i="53" s="1"/>
  <c r="BG74" i="55" a="1"/>
  <c r="BG74" i="55" s="1"/>
  <c r="BE42" i="55" a="1"/>
  <c r="BE42" i="55" s="1"/>
  <c r="BF114" i="57" a="1"/>
  <c r="BF114" i="57" s="1"/>
  <c r="BE74" i="55" a="1"/>
  <c r="BE74" i="55" s="1"/>
  <c r="BF10" i="57" a="1"/>
  <c r="BF10" i="57" s="1"/>
  <c r="BG42" i="57" a="1"/>
  <c r="BG42" i="57" s="1"/>
  <c r="BE2" i="52" a="1"/>
  <c r="BE2" i="52" s="1"/>
  <c r="BF58" i="54" a="1"/>
  <c r="BF58" i="54" s="1"/>
  <c r="BE90" i="55" a="1"/>
  <c r="BE90" i="55" s="1"/>
  <c r="BF34" i="57" a="1"/>
  <c r="BF34" i="57" s="1"/>
  <c r="BG2" i="57" a="1"/>
  <c r="BG2" i="57" s="1"/>
  <c r="BE10" i="57" a="1"/>
  <c r="BE10" i="57" s="1"/>
  <c r="BG90" i="51" a="1"/>
  <c r="BG90" i="51" s="1"/>
  <c r="BF106" i="49" a="1"/>
  <c r="BF106" i="49" s="1"/>
  <c r="BG26" i="54" a="1"/>
  <c r="BG26" i="54" s="1"/>
  <c r="BF66" i="52" a="1"/>
  <c r="BF66" i="52" s="1"/>
  <c r="BF58" i="53" a="1"/>
  <c r="BF58" i="53" s="1"/>
  <c r="BF42" i="51" a="1"/>
  <c r="BF42" i="51" s="1"/>
  <c r="BF106" i="54" a="1"/>
  <c r="BF106" i="54" s="1"/>
  <c r="BG42" i="54" a="1"/>
  <c r="BG42" i="54" s="1"/>
  <c r="BG82" i="54" a="1"/>
  <c r="BG82" i="54" s="1"/>
  <c r="BE58" i="50" a="1"/>
  <c r="BE58" i="50" s="1"/>
  <c r="BF2" i="53" a="1"/>
  <c r="BF2" i="53" s="1"/>
  <c r="BE98" i="53" a="1"/>
  <c r="BE98" i="53" s="1"/>
  <c r="BF82" i="55" a="1"/>
  <c r="BF82" i="55" s="1"/>
  <c r="BE82" i="55" a="1"/>
  <c r="BE82" i="55" s="1"/>
  <c r="BG26" i="46" a="1"/>
  <c r="BG26" i="46" s="1"/>
  <c r="BE122" i="52" a="1"/>
  <c r="BE122" i="52" s="1"/>
  <c r="BG58" i="52" a="1"/>
  <c r="BG58" i="52" s="1"/>
  <c r="BG58" i="53" a="1"/>
  <c r="BG58" i="53" s="1"/>
  <c r="BG82" i="53" a="1"/>
  <c r="BG82" i="53" s="1"/>
  <c r="BG34" i="55" a="1"/>
  <c r="BG34" i="55" s="1"/>
  <c r="BF106" i="55" a="1"/>
  <c r="BF106" i="55" s="1"/>
  <c r="BE106" i="55" a="1"/>
  <c r="BE106" i="55" s="1"/>
  <c r="BG50" i="49" a="1"/>
  <c r="BG50" i="49" s="1"/>
  <c r="BE66" i="52" a="1"/>
  <c r="BE66" i="52" s="1"/>
  <c r="BG58" i="54" a="1"/>
  <c r="BG58" i="54" s="1"/>
  <c r="BG2" i="55" a="1"/>
  <c r="BG2" i="55" s="1"/>
  <c r="BG18" i="55" a="1"/>
  <c r="BG18" i="55" s="1"/>
  <c r="BG50" i="55" a="1"/>
  <c r="BG50" i="55" s="1"/>
  <c r="BF18" i="49" a="1"/>
  <c r="BF18" i="49" s="1"/>
  <c r="BF18" i="52" a="1"/>
  <c r="BF18" i="52" s="1"/>
  <c r="BF82" i="54" a="1"/>
  <c r="BF82" i="54" s="1"/>
  <c r="BG58" i="51" a="1"/>
  <c r="BG58" i="51" s="1"/>
  <c r="BF10" i="52" a="1"/>
  <c r="BF10" i="52" s="1"/>
  <c r="BG18" i="52" a="1"/>
  <c r="BG18" i="52" s="1"/>
  <c r="BG114" i="55" a="1"/>
  <c r="BG114" i="55" s="1"/>
  <c r="BG66" i="55" a="1"/>
  <c r="BG66" i="55" s="1"/>
  <c r="BG82" i="49" a="1"/>
  <c r="BG82" i="49" s="1"/>
  <c r="BE90" i="52" a="1"/>
  <c r="BE90" i="52" s="1"/>
  <c r="BE2" i="55" a="1"/>
  <c r="BE2" i="55" s="1"/>
  <c r="BG106" i="52" a="1"/>
  <c r="BG106" i="52" s="1"/>
  <c r="BG50" i="53" a="1"/>
  <c r="BG50" i="53" s="1"/>
  <c r="BE26" i="53" a="1"/>
  <c r="BE26" i="53" s="1"/>
  <c r="BF50" i="53" a="1"/>
  <c r="BF50" i="53" s="1"/>
  <c r="BF18" i="55" a="1"/>
  <c r="BF18" i="55" s="1"/>
  <c r="BE66" i="55" a="1"/>
  <c r="BE66" i="55" s="1"/>
  <c r="BF66" i="47" a="1"/>
  <c r="BF66" i="47" s="1"/>
  <c r="BG122" i="48" a="1"/>
  <c r="BG122" i="48" s="1"/>
  <c r="BF66" i="48" a="1"/>
  <c r="BF66" i="48" s="1"/>
  <c r="BG66" i="52" a="1"/>
  <c r="BG66" i="52" s="1"/>
  <c r="BF122" i="53" a="1"/>
  <c r="BF122" i="53" s="1"/>
  <c r="BF114" i="53" a="1"/>
  <c r="BF114" i="53" s="1"/>
  <c r="BF2" i="55" a="1"/>
  <c r="BF2" i="55" s="1"/>
  <c r="BE2" i="51" a="1"/>
  <c r="BE2" i="51" s="1"/>
  <c r="BE58" i="54" a="1"/>
  <c r="BE58" i="54" s="1"/>
  <c r="BG34" i="54" a="1"/>
  <c r="BG34" i="54" s="1"/>
  <c r="BG90" i="47" a="1"/>
  <c r="BG90" i="47" s="1"/>
  <c r="BF18" i="50" a="1"/>
  <c r="BF18" i="50" s="1"/>
  <c r="BE82" i="53" a="1"/>
  <c r="BE82" i="53" s="1"/>
  <c r="BG98" i="54" a="1"/>
  <c r="BG98" i="54" s="1"/>
  <c r="BE18" i="55" a="1"/>
  <c r="BE18" i="55" s="1"/>
  <c r="BE18" i="50" a="1"/>
  <c r="BE18" i="50" s="1"/>
  <c r="BE122" i="54" a="1"/>
  <c r="BE122" i="54" s="1"/>
  <c r="BG90" i="55" a="1"/>
  <c r="BG90" i="55" s="1"/>
  <c r="BG10" i="50" a="1"/>
  <c r="BG10" i="50" s="1"/>
  <c r="BF74" i="52" a="1"/>
  <c r="BF74" i="52" s="1"/>
  <c r="BG122" i="52" a="1"/>
  <c r="BG122" i="52" s="1"/>
  <c r="BE90" i="53" a="1"/>
  <c r="BE90" i="53" s="1"/>
  <c r="BE74" i="54" a="1"/>
  <c r="BE74" i="54" s="1"/>
  <c r="BG82" i="52" a="1"/>
  <c r="BG82" i="52" s="1"/>
  <c r="BE50" i="54" a="1"/>
  <c r="BE50" i="54" s="1"/>
  <c r="BF74" i="54" a="1"/>
  <c r="BF74" i="54" s="1"/>
  <c r="BE66" i="54" a="1"/>
  <c r="BE66" i="54" s="1"/>
  <c r="BE98" i="48" a="1"/>
  <c r="BE98" i="48" s="1"/>
  <c r="BE74" i="50" a="1"/>
  <c r="BE74" i="50" s="1"/>
  <c r="BE34" i="53" a="1"/>
  <c r="BE34" i="53" s="1"/>
  <c r="BE98" i="54" a="1"/>
  <c r="BE98" i="54" s="1"/>
  <c r="BE106" i="49" a="1"/>
  <c r="BE106" i="49" s="1"/>
  <c r="BE66" i="49" a="1"/>
  <c r="BE66" i="49" s="1"/>
  <c r="BF114" i="54" a="1"/>
  <c r="BF114" i="54" s="1"/>
  <c r="BF50" i="54" a="1"/>
  <c r="BF50" i="54" s="1"/>
  <c r="BF50" i="52" a="1"/>
  <c r="BF50" i="52" s="1"/>
  <c r="BE106" i="54" a="1"/>
  <c r="BE106" i="54" s="1"/>
  <c r="BF98" i="54" a="1"/>
  <c r="BF98" i="54" s="1"/>
  <c r="BE106" i="52" a="1"/>
  <c r="BE106" i="52" s="1"/>
  <c r="BG74" i="54" a="1"/>
  <c r="BG74" i="54" s="1"/>
  <c r="BF98" i="48" a="1"/>
  <c r="BF98" i="48" s="1"/>
  <c r="BF82" i="51" a="1"/>
  <c r="BF82" i="51" s="1"/>
  <c r="BF122" i="52" a="1"/>
  <c r="BF122" i="52" s="1"/>
  <c r="BE18" i="52" a="1"/>
  <c r="BE18" i="52" s="1"/>
  <c r="BF90" i="53" a="1"/>
  <c r="BF90" i="53" s="1"/>
  <c r="BG42" i="53" a="1"/>
  <c r="BG42" i="53" s="1"/>
  <c r="BG106" i="53" a="1"/>
  <c r="BG106" i="53" s="1"/>
  <c r="BE2" i="49" a="1"/>
  <c r="BE2" i="49" s="1"/>
  <c r="BG90" i="52" a="1"/>
  <c r="BG90" i="52" s="1"/>
  <c r="BE82" i="52" a="1"/>
  <c r="BE82" i="52" s="1"/>
  <c r="BG2" i="52" a="1"/>
  <c r="BG2" i="52" s="1"/>
  <c r="BG114" i="53" a="1"/>
  <c r="BG114" i="53" s="1"/>
  <c r="BG66" i="53" a="1"/>
  <c r="BG66" i="53" s="1"/>
  <c r="BG2" i="54" a="1"/>
  <c r="BG2" i="54" s="1"/>
  <c r="BF114" i="52" a="1"/>
  <c r="BF114" i="52" s="1"/>
  <c r="BG34" i="53" a="1"/>
  <c r="BG34" i="53" s="1"/>
  <c r="BE18" i="51" a="1"/>
  <c r="BE18" i="51" s="1"/>
  <c r="BF58" i="51" a="1"/>
  <c r="BF58" i="51" s="1"/>
  <c r="BG66" i="51" a="1"/>
  <c r="BG66" i="51" s="1"/>
  <c r="BG74" i="52" a="1"/>
  <c r="BG74" i="52" s="1"/>
  <c r="BG98" i="52" a="1"/>
  <c r="BG98" i="52" s="1"/>
  <c r="BF2" i="48" a="1"/>
  <c r="BF2" i="48" s="1"/>
  <c r="BG2" i="48" a="1"/>
  <c r="BG2" i="48" s="1"/>
  <c r="BF90" i="51" a="1"/>
  <c r="BF90" i="51" s="1"/>
  <c r="BE98" i="51" a="1"/>
  <c r="BE98" i="51" s="1"/>
  <c r="BE114" i="51" a="1"/>
  <c r="BE114" i="51" s="1"/>
  <c r="BE26" i="51" a="1"/>
  <c r="BE26" i="51" s="1"/>
  <c r="BE58" i="53" a="1"/>
  <c r="BE58" i="53" s="1"/>
  <c r="BG10" i="53" a="1"/>
  <c r="BG10" i="53" s="1"/>
  <c r="BG114" i="54" a="1"/>
  <c r="BG114" i="54" s="1"/>
  <c r="BE114" i="53" a="1"/>
  <c r="BE114" i="53" s="1"/>
  <c r="BE18" i="53" a="1"/>
  <c r="BE18" i="53" s="1"/>
  <c r="BE18" i="49" a="1"/>
  <c r="BE18" i="49" s="1"/>
  <c r="BF122" i="49" a="1"/>
  <c r="BF122" i="49" s="1"/>
  <c r="BG122" i="49" a="1"/>
  <c r="BG122" i="49" s="1"/>
  <c r="BE34" i="52" a="1"/>
  <c r="BE34" i="52" s="1"/>
  <c r="BE114" i="52" a="1"/>
  <c r="BE114" i="52" s="1"/>
  <c r="BF42" i="52" a="1"/>
  <c r="BF42" i="52" s="1"/>
  <c r="BF74" i="53" a="1"/>
  <c r="BF74" i="53" s="1"/>
  <c r="BG18" i="53" a="1"/>
  <c r="BG18" i="53" s="1"/>
  <c r="BE10" i="53" a="1"/>
  <c r="BE10" i="53" s="1"/>
  <c r="BF114" i="48" a="1"/>
  <c r="BF114" i="48" s="1"/>
  <c r="BG106" i="49" a="1"/>
  <c r="BG106" i="49" s="1"/>
  <c r="BG42" i="52" a="1"/>
  <c r="BG42" i="52" s="1"/>
  <c r="BE50" i="52" a="1"/>
  <c r="BE50" i="52" s="1"/>
  <c r="BE66" i="53" a="1"/>
  <c r="BE66" i="53" s="1"/>
  <c r="BG26" i="53" a="1"/>
  <c r="BG26" i="53" s="1"/>
  <c r="BF66" i="53" a="1"/>
  <c r="BF66" i="53" s="1"/>
  <c r="BF82" i="53" a="1"/>
  <c r="BF82" i="53" s="1"/>
  <c r="BG98" i="53" a="1"/>
  <c r="BG98" i="53" s="1"/>
  <c r="BG122" i="50" a="1"/>
  <c r="BG122" i="50" s="1"/>
  <c r="BF74" i="50" a="1"/>
  <c r="BF74" i="50" s="1"/>
  <c r="BE34" i="51" a="1"/>
  <c r="BE34" i="51" s="1"/>
  <c r="BG18" i="51" a="1"/>
  <c r="BG18" i="51" s="1"/>
  <c r="BG98" i="51" a="1"/>
  <c r="BG98" i="51" s="1"/>
  <c r="BF2" i="51" a="1"/>
  <c r="BF2" i="51" s="1"/>
  <c r="BF58" i="52" a="1"/>
  <c r="BF58" i="52" s="1"/>
  <c r="BG34" i="47" a="1"/>
  <c r="BG34" i="47" s="1"/>
  <c r="BG114" i="48" a="1"/>
  <c r="BG114" i="48" s="1"/>
  <c r="BG74" i="50" a="1"/>
  <c r="BG74" i="50" s="1"/>
  <c r="BF122" i="51" a="1"/>
  <c r="BF122" i="51" s="1"/>
  <c r="BG50" i="51" a="1"/>
  <c r="BG50" i="51" s="1"/>
  <c r="BG74" i="49" a="1"/>
  <c r="BG74" i="49" s="1"/>
  <c r="BE42" i="51" a="1"/>
  <c r="BE42" i="51" s="1"/>
  <c r="BF114" i="51" a="1"/>
  <c r="BF114" i="51" s="1"/>
  <c r="BF2" i="52" a="1"/>
  <c r="BF2" i="52" s="1"/>
  <c r="BE42" i="52" a="1"/>
  <c r="BE42" i="52" s="1"/>
  <c r="BE98" i="52" a="1"/>
  <c r="BE98" i="52" s="1"/>
  <c r="BG66" i="47" a="1"/>
  <c r="BG66" i="47" s="1"/>
  <c r="BG34" i="48" a="1"/>
  <c r="BG34" i="48" s="1"/>
  <c r="BF34" i="48" a="1"/>
  <c r="BF34" i="48" s="1"/>
  <c r="BG114" i="49" a="1"/>
  <c r="BG114" i="49" s="1"/>
  <c r="BG90" i="49" a="1"/>
  <c r="BG90" i="49" s="1"/>
  <c r="BF114" i="49" a="1"/>
  <c r="BF114" i="49" s="1"/>
  <c r="BF10" i="51" a="1"/>
  <c r="BF10" i="51" s="1"/>
  <c r="BE26" i="48" a="1"/>
  <c r="BE26" i="48" s="1"/>
  <c r="BE122" i="47" a="1"/>
  <c r="BE122" i="47" s="1"/>
  <c r="BG58" i="49" a="1"/>
  <c r="BG58" i="49" s="1"/>
  <c r="BE114" i="49" a="1"/>
  <c r="BE114" i="49" s="1"/>
  <c r="BF2" i="49" a="1"/>
  <c r="BF2" i="49" s="1"/>
  <c r="BE82" i="51" a="1"/>
  <c r="BE82" i="51" s="1"/>
  <c r="BG122" i="51" a="1"/>
  <c r="BG122" i="51" s="1"/>
  <c r="BG26" i="52" a="1"/>
  <c r="BG26" i="52" s="1"/>
  <c r="BE58" i="52" a="1"/>
  <c r="BE58" i="52" s="1"/>
  <c r="BF82" i="47" a="1"/>
  <c r="BF82" i="47" s="1"/>
  <c r="BE66" i="47" a="1"/>
  <c r="BE66" i="47" s="1"/>
  <c r="BE90" i="49" a="1"/>
  <c r="BE90" i="49" s="1"/>
  <c r="BF82" i="52" a="1"/>
  <c r="BF82" i="52" s="1"/>
  <c r="BF98" i="52" a="1"/>
  <c r="BF98" i="52" s="1"/>
  <c r="BE2" i="48" a="1"/>
  <c r="BE2" i="48" s="1"/>
  <c r="BG26" i="50" a="1"/>
  <c r="BG26" i="50" s="1"/>
  <c r="BE114" i="50" a="1"/>
  <c r="BE114" i="50" s="1"/>
  <c r="BE74" i="49" a="1"/>
  <c r="BE74" i="49" s="1"/>
  <c r="BF50" i="49" a="1"/>
  <c r="BF50" i="49" s="1"/>
  <c r="BG42" i="49" a="1"/>
  <c r="BG42" i="49" s="1"/>
  <c r="BF98" i="51" a="1"/>
  <c r="BF98" i="51" s="1"/>
  <c r="BE58" i="51" a="1"/>
  <c r="BE58" i="51" s="1"/>
  <c r="BG66" i="46" a="1"/>
  <c r="BG66" i="46" s="1"/>
  <c r="BF26" i="48" a="1"/>
  <c r="BF26" i="48" s="1"/>
  <c r="BE114" i="48" a="1"/>
  <c r="BE114" i="48" s="1"/>
  <c r="BF58" i="50" a="1"/>
  <c r="BF58" i="50" s="1"/>
  <c r="BE66" i="51" a="1"/>
  <c r="BE66" i="51" s="1"/>
  <c r="BF26" i="51" a="1"/>
  <c r="BF26" i="51" s="1"/>
  <c r="BE82" i="48" a="1"/>
  <c r="BE82" i="48" s="1"/>
  <c r="BF42" i="49" a="1"/>
  <c r="BF42" i="49" s="1"/>
  <c r="BE50" i="51" a="1"/>
  <c r="BE50" i="51" s="1"/>
  <c r="BF66" i="51" a="1"/>
  <c r="BF66" i="51" s="1"/>
  <c r="BG10" i="52" a="1"/>
  <c r="BG10" i="52" s="1"/>
  <c r="BF58" i="48" a="1"/>
  <c r="BF58" i="48" s="1"/>
  <c r="BF26" i="50" a="1"/>
  <c r="BF26" i="50" s="1"/>
  <c r="BG98" i="49" a="1"/>
  <c r="BG98" i="49" s="1"/>
  <c r="BE74" i="51" a="1"/>
  <c r="BE74" i="51" s="1"/>
  <c r="BF18" i="51" a="1"/>
  <c r="BF18" i="51" s="1"/>
  <c r="BE122" i="51" a="1"/>
  <c r="BE122" i="51" s="1"/>
  <c r="BG2" i="51" a="1"/>
  <c r="BG2" i="51" s="1"/>
  <c r="BG26" i="51" a="1"/>
  <c r="BG26" i="51" s="1"/>
  <c r="BF122" i="47" a="1"/>
  <c r="BF122" i="47" s="1"/>
  <c r="BF98" i="50" a="1"/>
  <c r="BF98" i="50" s="1"/>
  <c r="BF58" i="49" a="1"/>
  <c r="BF58" i="49" s="1"/>
  <c r="BF106" i="51" a="1"/>
  <c r="BF106" i="51" s="1"/>
  <c r="BF34" i="47" a="1"/>
  <c r="BF34" i="47" s="1"/>
  <c r="BG2" i="47" a="1"/>
  <c r="BG2" i="47" s="1"/>
  <c r="BG58" i="48" a="1"/>
  <c r="BG58" i="48" s="1"/>
  <c r="BG66" i="48" a="1"/>
  <c r="BG66" i="48" s="1"/>
  <c r="BE42" i="50" a="1"/>
  <c r="BE42" i="50" s="1"/>
  <c r="BF2" i="50" a="1"/>
  <c r="BF2" i="50" s="1"/>
  <c r="BG2" i="49" a="1"/>
  <c r="BG2" i="49" s="1"/>
  <c r="BF50" i="51" a="1"/>
  <c r="BF50" i="51" s="1"/>
  <c r="BF42" i="50" a="1"/>
  <c r="BF42" i="50" s="1"/>
  <c r="BF74" i="49" a="1"/>
  <c r="BF74" i="49" s="1"/>
  <c r="BG58" i="46" a="1"/>
  <c r="BG58" i="46" s="1"/>
  <c r="BE98" i="50" a="1"/>
  <c r="BE98" i="50" s="1"/>
  <c r="BG34" i="49" a="1"/>
  <c r="BG34" i="49" s="1"/>
  <c r="BF34" i="49" a="1"/>
  <c r="BF34" i="49" s="1"/>
  <c r="BF90" i="49" a="1"/>
  <c r="BF90" i="49" s="1"/>
  <c r="BE106" i="48" a="1"/>
  <c r="BE106" i="48" s="1"/>
  <c r="BE34" i="50" a="1"/>
  <c r="BE34" i="50" s="1"/>
  <c r="BF82" i="49" a="1"/>
  <c r="BF82" i="49" s="1"/>
  <c r="BE82" i="49" a="1"/>
  <c r="BE82" i="49" s="1"/>
  <c r="BE42" i="49" a="1"/>
  <c r="BE42" i="49" s="1"/>
  <c r="BE106" i="51" a="1"/>
  <c r="BE106" i="51" s="1"/>
  <c r="BE10" i="51" a="1"/>
  <c r="BE10" i="51" s="1"/>
  <c r="BE2" i="46" a="1"/>
  <c r="BE2" i="46" s="1"/>
  <c r="BG122" i="47" a="1"/>
  <c r="BG122" i="47" s="1"/>
  <c r="BE34" i="48" a="1"/>
  <c r="BE34" i="48" s="1"/>
  <c r="BG90" i="48" a="1"/>
  <c r="BG90" i="48" s="1"/>
  <c r="BG82" i="50" a="1"/>
  <c r="BG82" i="50" s="1"/>
  <c r="BF26" i="49" a="1"/>
  <c r="BF26" i="49" s="1"/>
  <c r="BF10" i="49" a="1"/>
  <c r="BF10" i="49" s="1"/>
  <c r="BE10" i="46" a="1"/>
  <c r="BE10" i="46" s="1"/>
  <c r="BF106" i="48" a="1"/>
  <c r="BF106" i="48" s="1"/>
  <c r="BE90" i="50" a="1"/>
  <c r="BE90" i="50" s="1"/>
  <c r="BF90" i="50" a="1"/>
  <c r="BF90" i="50" s="1"/>
  <c r="BE98" i="49" a="1"/>
  <c r="BE98" i="49" s="1"/>
  <c r="BG114" i="51" a="1"/>
  <c r="BG114" i="51" s="1"/>
  <c r="BE34" i="46" a="1"/>
  <c r="BE34" i="46" s="1"/>
  <c r="BE58" i="46" a="1"/>
  <c r="BE58" i="46" s="1"/>
  <c r="BE50" i="47" a="1"/>
  <c r="BE50" i="47" s="1"/>
  <c r="BG66" i="50" a="1"/>
  <c r="BG66" i="50" s="1"/>
  <c r="BG50" i="48" a="1"/>
  <c r="BG50" i="48" s="1"/>
  <c r="BG26" i="48" a="1"/>
  <c r="BG26" i="48" s="1"/>
  <c r="BE58" i="49" a="1"/>
  <c r="BE58" i="49" s="1"/>
  <c r="BG18" i="49" a="1"/>
  <c r="BG18" i="49" s="1"/>
  <c r="BE34" i="49" a="1"/>
  <c r="BE34" i="49" s="1"/>
  <c r="BG26" i="49" a="1"/>
  <c r="BG26" i="49" s="1"/>
  <c r="BG10" i="49" a="1"/>
  <c r="BG10" i="49" s="1"/>
  <c r="BE82" i="47" a="1"/>
  <c r="BE82" i="47" s="1"/>
  <c r="BG98" i="48" a="1"/>
  <c r="BG98" i="48" s="1"/>
  <c r="BE42" i="48" a="1"/>
  <c r="BE42" i="48" s="1"/>
  <c r="BG58" i="50" a="1"/>
  <c r="BG58" i="50" s="1"/>
  <c r="BG2" i="50" a="1"/>
  <c r="BG2" i="50" s="1"/>
  <c r="BF66" i="50" a="1"/>
  <c r="BF66" i="50" s="1"/>
  <c r="BE122" i="50" a="1"/>
  <c r="BE122" i="50" s="1"/>
  <c r="BE66" i="48" a="1"/>
  <c r="BE66" i="48" s="1"/>
  <c r="BF10" i="50" a="1"/>
  <c r="BF10" i="50" s="1"/>
  <c r="BF42" i="48" a="1"/>
  <c r="BF42" i="48" s="1"/>
  <c r="BG50" i="50" a="1"/>
  <c r="BG50" i="50" s="1"/>
  <c r="BF122" i="50" a="1"/>
  <c r="BF122" i="50" s="1"/>
  <c r="BE26" i="49" a="1"/>
  <c r="BE26" i="49" s="1"/>
  <c r="BG114" i="50" a="1"/>
  <c r="BG114" i="50" s="1"/>
  <c r="BG106" i="50" a="1"/>
  <c r="BG106" i="50" s="1"/>
  <c r="BE10" i="50" a="1"/>
  <c r="BE10" i="50" s="1"/>
  <c r="BF18" i="48" a="1"/>
  <c r="BF18" i="48" s="1"/>
  <c r="BG42" i="48" a="1"/>
  <c r="BG42" i="48" s="1"/>
  <c r="AD96" i="49"/>
  <c r="AC96" i="49" s="1"/>
  <c r="BE34" i="47" a="1"/>
  <c r="BE34" i="47" s="1"/>
  <c r="BE42" i="46" a="1"/>
  <c r="BE42" i="46" s="1"/>
  <c r="AS106" i="49"/>
  <c r="AF106" i="49" s="1"/>
  <c r="BG74" i="47" a="1"/>
  <c r="BG74" i="47" s="1"/>
  <c r="BF10" i="47" a="1"/>
  <c r="BF10" i="47" s="1"/>
  <c r="BE90" i="47" a="1"/>
  <c r="BE90" i="47" s="1"/>
  <c r="BE90" i="48" a="1"/>
  <c r="BE90" i="48" s="1"/>
  <c r="BF114" i="50" a="1"/>
  <c r="BF114" i="50" s="1"/>
  <c r="BE106" i="50" a="1"/>
  <c r="BE106" i="50" s="1"/>
  <c r="BE66" i="50" a="1"/>
  <c r="BE66" i="50" s="1"/>
  <c r="V60" i="49"/>
  <c r="AY60" i="49" s="1"/>
  <c r="Q60" i="49"/>
  <c r="BA60" i="49" s="1"/>
  <c r="BB60" i="49" s="1"/>
  <c r="AU60" i="49"/>
  <c r="AV30" i="49" s="1"/>
  <c r="S60" i="49"/>
  <c r="AA60" i="49"/>
  <c r="Y60" i="49"/>
  <c r="AB108" i="49"/>
  <c r="AE108" i="49" a="1"/>
  <c r="AE108" i="49" s="1"/>
  <c r="AD108" i="49" s="1"/>
  <c r="AC108" i="49" s="1"/>
  <c r="R108" i="49"/>
  <c r="S108" i="49"/>
  <c r="AA108" i="49"/>
  <c r="U108" i="49"/>
  <c r="W108" i="49"/>
  <c r="Q108" i="49"/>
  <c r="BA108" i="49" s="1"/>
  <c r="BB108" i="49" s="1"/>
  <c r="P108" i="49"/>
  <c r="Z108" i="49"/>
  <c r="AZ108" i="49" s="1"/>
  <c r="Y108" i="49"/>
  <c r="V108" i="49"/>
  <c r="AY108" i="49" s="1"/>
  <c r="AS122" i="49"/>
  <c r="AF122" i="49" s="1"/>
  <c r="BE50" i="48" a="1"/>
  <c r="BE50" i="48" s="1"/>
  <c r="BG18" i="48" a="1"/>
  <c r="BG18" i="48" s="1"/>
  <c r="BF34" i="50" a="1"/>
  <c r="BF34" i="50" s="1"/>
  <c r="V44" i="49"/>
  <c r="AY44" i="49" s="1"/>
  <c r="AU44" i="49"/>
  <c r="AV23" i="49" s="1"/>
  <c r="AE44" i="49" a="1"/>
  <c r="AE44" i="49" s="1"/>
  <c r="Y44" i="49"/>
  <c r="Q44" i="49"/>
  <c r="BA44" i="49" s="1"/>
  <c r="BB44" i="49" s="1"/>
  <c r="AB44" i="49"/>
  <c r="W44" i="49"/>
  <c r="AA44" i="49"/>
  <c r="S44" i="49"/>
  <c r="U44" i="49"/>
  <c r="P44" i="49"/>
  <c r="R44" i="49"/>
  <c r="Z44" i="49"/>
  <c r="AZ44" i="49" s="1"/>
  <c r="BB20" i="49"/>
  <c r="BB49" i="49"/>
  <c r="BG10" i="47" a="1"/>
  <c r="BG10" i="47" s="1"/>
  <c r="BG106" i="48" a="1"/>
  <c r="BG106" i="48" s="1"/>
  <c r="BF82" i="48" a="1"/>
  <c r="BF82" i="48" s="1"/>
  <c r="BG42" i="50" a="1"/>
  <c r="BG42" i="50" s="1"/>
  <c r="BF50" i="50" a="1"/>
  <c r="BF50" i="50" s="1"/>
  <c r="V52" i="49"/>
  <c r="AY52" i="49" s="1"/>
  <c r="BB52" i="49" s="1"/>
  <c r="Z52" i="49"/>
  <c r="AZ52" i="49" s="1"/>
  <c r="P52" i="49"/>
  <c r="BB55" i="49"/>
  <c r="BE10" i="47" a="1"/>
  <c r="BE10" i="47" s="1"/>
  <c r="BE58" i="48" a="1"/>
  <c r="BE58" i="48" s="1"/>
  <c r="BF90" i="48" a="1"/>
  <c r="BF90" i="48" s="1"/>
  <c r="AS74" i="49"/>
  <c r="AF74" i="49" s="1"/>
  <c r="BE74" i="47" a="1"/>
  <c r="BE74" i="47" s="1"/>
  <c r="BF98" i="47" a="1"/>
  <c r="BF98" i="47" s="1"/>
  <c r="BE18" i="48" a="1"/>
  <c r="BE18" i="48" s="1"/>
  <c r="BG90" i="50" a="1"/>
  <c r="BG90" i="50" s="1"/>
  <c r="BE50" i="50" a="1"/>
  <c r="BE50" i="50" s="1"/>
  <c r="Q124" i="49"/>
  <c r="BA124" i="49" s="1"/>
  <c r="BB124" i="49" s="1"/>
  <c r="Z124" i="49"/>
  <c r="AZ124" i="49" s="1"/>
  <c r="Y124" i="49"/>
  <c r="W124" i="49"/>
  <c r="AE124" i="49" a="1"/>
  <c r="AE124" i="49" s="1"/>
  <c r="AD124" i="49" s="1"/>
  <c r="AC124" i="49" s="1"/>
  <c r="U124" i="49"/>
  <c r="R124" i="49"/>
  <c r="BF50" i="47" a="1"/>
  <c r="BF50" i="47" s="1"/>
  <c r="BF18" i="47" a="1"/>
  <c r="BF18" i="47" s="1"/>
  <c r="BE106" i="47" a="1"/>
  <c r="BE106" i="47" s="1"/>
  <c r="BE10" i="48" a="1"/>
  <c r="BE10" i="48" s="1"/>
  <c r="BF10" i="48" a="1"/>
  <c r="BF10" i="48" s="1"/>
  <c r="BE74" i="48" a="1"/>
  <c r="BE74" i="48" s="1"/>
  <c r="BG74" i="48" a="1"/>
  <c r="BG74" i="48" s="1"/>
  <c r="BF74" i="48" a="1"/>
  <c r="BF74" i="48" s="1"/>
  <c r="BG82" i="48" a="1"/>
  <c r="BG82" i="48" s="1"/>
  <c r="BE18" i="47" a="1"/>
  <c r="BE18" i="47" s="1"/>
  <c r="BG34" i="50" a="1"/>
  <c r="BG34" i="50" s="1"/>
  <c r="BE2" i="50" a="1"/>
  <c r="BE2" i="50" s="1"/>
  <c r="BG82" i="47" a="1"/>
  <c r="BG82" i="47" s="1"/>
  <c r="BG10" i="48" a="1"/>
  <c r="BG10" i="48" s="1"/>
  <c r="BF90" i="47" a="1"/>
  <c r="BF90" i="47" s="1"/>
  <c r="BE42" i="47" a="1"/>
  <c r="BE42" i="47" s="1"/>
  <c r="BF26" i="46" a="1"/>
  <c r="BF26" i="46" s="1"/>
  <c r="BG42" i="47" a="1"/>
  <c r="BG42" i="47" s="1"/>
  <c r="BG58" i="47" a="1"/>
  <c r="BG58" i="47" s="1"/>
  <c r="BE114" i="47" a="1"/>
  <c r="BE114" i="47" s="1"/>
  <c r="BF58" i="47" a="1"/>
  <c r="BF58" i="47" s="1"/>
  <c r="BE26" i="47" a="1"/>
  <c r="BE26" i="47" s="1"/>
  <c r="BG50" i="47" a="1"/>
  <c r="BG50" i="47" s="1"/>
  <c r="BF50" i="48" a="1"/>
  <c r="BF50" i="48" s="1"/>
  <c r="BF114" i="47" a="1"/>
  <c r="BF114" i="47" s="1"/>
  <c r="BG98" i="47" a="1"/>
  <c r="BG98" i="47" s="1"/>
  <c r="BG106" i="47" a="1"/>
  <c r="BG106" i="47" s="1"/>
  <c r="BE26" i="46" a="1"/>
  <c r="BE26" i="46" s="1"/>
  <c r="BG114" i="46" a="1"/>
  <c r="BG114" i="46" s="1"/>
  <c r="BF42" i="47" a="1"/>
  <c r="BF42" i="47" s="1"/>
  <c r="BE58" i="47" a="1"/>
  <c r="BE58" i="47" s="1"/>
  <c r="BF26" i="47" a="1"/>
  <c r="BF26" i="47" s="1"/>
  <c r="BF74" i="47" a="1"/>
  <c r="BF74" i="47" s="1"/>
  <c r="BE98" i="47" a="1"/>
  <c r="BE98" i="47" s="1"/>
  <c r="BG114" i="47" a="1"/>
  <c r="BG114" i="47" s="1"/>
  <c r="BF122" i="46" a="1"/>
  <c r="BF122" i="46" s="1"/>
  <c r="BG50" i="46" a="1"/>
  <c r="BG50" i="46" s="1"/>
  <c r="BG122" i="46" a="1"/>
  <c r="BG122" i="46" s="1"/>
  <c r="BF42" i="46" a="1"/>
  <c r="BF42" i="46" s="1"/>
  <c r="BE98" i="46" a="1"/>
  <c r="BE98" i="46" s="1"/>
  <c r="BG74" i="46" a="1"/>
  <c r="BG74" i="46" s="1"/>
  <c r="BF58" i="46" a="1"/>
  <c r="BF58" i="46" s="1"/>
  <c r="BG90" i="46" a="1"/>
  <c r="BG90" i="46" s="1"/>
  <c r="BF66" i="46" a="1"/>
  <c r="BF66" i="46" s="1"/>
  <c r="BE90" i="46" a="1"/>
  <c r="BE90" i="46" s="1"/>
  <c r="BG2" i="46" a="1"/>
  <c r="BG2" i="46" s="1"/>
  <c r="BG82" i="46" a="1"/>
  <c r="BG82" i="46" s="1"/>
  <c r="BE74" i="46" a="1"/>
  <c r="BE74" i="46" s="1"/>
  <c r="BG34" i="46" a="1"/>
  <c r="BG34" i="46" s="1"/>
  <c r="BF114" i="46" a="1"/>
  <c r="BF114" i="46" s="1"/>
  <c r="BF82" i="46" a="1"/>
  <c r="BF82" i="46" s="1"/>
  <c r="BF98" i="46" a="1"/>
  <c r="BF98" i="46" s="1"/>
  <c r="BG98" i="46" a="1"/>
  <c r="BG98" i="46" s="1"/>
  <c r="BE66" i="46" a="1"/>
  <c r="BE66" i="46" s="1"/>
  <c r="BE50" i="46" a="1"/>
  <c r="BE50" i="46" s="1"/>
  <c r="BF106" i="46" a="1"/>
  <c r="BF106" i="46" s="1"/>
  <c r="BE114" i="46" a="1"/>
  <c r="BE114" i="46" s="1"/>
  <c r="BE106" i="46" a="1"/>
  <c r="BE106" i="46" s="1"/>
  <c r="BG18" i="46" a="1"/>
  <c r="BG18" i="46" s="1"/>
  <c r="BF10" i="46" a="1"/>
  <c r="BF10" i="46" s="1"/>
  <c r="BF34" i="46" a="1"/>
  <c r="BF34" i="46" s="1"/>
  <c r="BF2" i="46" a="1"/>
  <c r="BF2" i="46" s="1"/>
  <c r="BE18" i="46" a="1"/>
  <c r="BE18" i="46" s="1"/>
  <c r="BG10" i="46" a="1"/>
  <c r="BG10" i="46" s="1"/>
  <c r="BE122" i="46" a="1"/>
  <c r="BE122" i="46" s="1"/>
  <c r="BE82" i="46" a="1"/>
  <c r="BE82" i="46" s="1"/>
  <c r="BF74" i="46" a="1"/>
  <c r="BF74" i="46" s="1"/>
  <c r="BG42" i="46" a="1"/>
  <c r="BG42" i="46" s="1"/>
  <c r="BF18" i="46" a="1"/>
  <c r="BF18" i="46" s="1"/>
  <c r="BF50" i="46" a="1"/>
  <c r="BF50" i="46" s="1"/>
  <c r="BG106" i="46" a="1"/>
  <c r="BG106" i="46" s="1"/>
  <c r="BF82" i="43" a="1"/>
  <c r="BF82" i="43" s="1"/>
  <c r="BG10" i="36" a="1"/>
  <c r="BG10" i="36" s="1"/>
  <c r="BF122" i="44" a="1"/>
  <c r="BF122" i="44" s="1"/>
  <c r="BF26" i="42" a="1"/>
  <c r="BF26" i="42" s="1"/>
  <c r="BF10" i="44" a="1"/>
  <c r="BF10" i="44" s="1"/>
  <c r="BF90" i="45" a="1"/>
  <c r="BF90" i="45" s="1"/>
  <c r="BE114" i="44" a="1"/>
  <c r="BE114" i="44" s="1"/>
  <c r="AD85" i="46"/>
  <c r="BF34" i="37" a="1"/>
  <c r="BF34" i="37" s="1"/>
  <c r="BF66" i="43" a="1"/>
  <c r="BF66" i="43" s="1"/>
  <c r="AD119" i="46"/>
  <c r="AD99" i="46"/>
  <c r="BG26" i="40" a="1"/>
  <c r="BG26" i="40" s="1"/>
  <c r="AD102" i="46"/>
  <c r="AD104" i="46"/>
  <c r="AD66" i="46"/>
  <c r="BG74" i="44" a="1"/>
  <c r="BG74" i="44" s="1"/>
  <c r="BE114" i="43" a="1"/>
  <c r="BE114" i="43" s="1"/>
  <c r="BG18" i="44" a="1"/>
  <c r="BG18" i="44" s="1"/>
  <c r="BF34" i="43" a="1"/>
  <c r="BF34" i="43" s="1"/>
  <c r="AD84" i="46"/>
  <c r="AD70" i="46"/>
  <c r="BF42" i="41" a="1"/>
  <c r="BF42" i="41" s="1"/>
  <c r="AD116" i="46"/>
  <c r="BE98" i="38" a="1"/>
  <c r="BE98" i="38" s="1"/>
  <c r="BG50" i="43" a="1"/>
  <c r="BG50" i="43" s="1"/>
  <c r="BF18" i="44" a="1"/>
  <c r="BF18" i="44" s="1"/>
  <c r="BG42" i="44" a="1"/>
  <c r="BG42" i="44" s="1"/>
  <c r="BF114" i="44" a="1"/>
  <c r="BF114" i="44" s="1"/>
  <c r="BE2" i="42" a="1"/>
  <c r="BE2" i="42" s="1"/>
  <c r="BG58" i="44" a="1"/>
  <c r="BG58" i="44" s="1"/>
  <c r="BF34" i="36" a="1"/>
  <c r="BF34" i="36" s="1"/>
  <c r="BE42" i="45" a="1"/>
  <c r="BE42" i="45" s="1"/>
  <c r="BF58" i="42" a="1"/>
  <c r="BF58" i="42" s="1"/>
  <c r="BF74" i="44" a="1"/>
  <c r="BF74" i="44" s="1"/>
  <c r="BF82" i="45" a="1"/>
  <c r="BF82" i="45" s="1"/>
  <c r="BE58" i="44" a="1"/>
  <c r="BE58" i="44" s="1"/>
  <c r="BG58" i="38" a="1"/>
  <c r="BG58" i="38" s="1"/>
  <c r="BE114" i="45" a="1"/>
  <c r="BE114" i="45" s="1"/>
  <c r="BE114" i="42" a="1"/>
  <c r="BE114" i="42" s="1"/>
  <c r="BG50" i="39" a="1"/>
  <c r="BG50" i="39" s="1"/>
  <c r="BE106" i="41" a="1"/>
  <c r="BE106" i="41" s="1"/>
  <c r="BG106" i="43" a="1"/>
  <c r="BG106" i="43" s="1"/>
  <c r="BE106" i="39" a="1"/>
  <c r="BE106" i="39" s="1"/>
  <c r="BG122" i="42" a="1"/>
  <c r="BG122" i="42" s="1"/>
  <c r="BF26" i="43" a="1"/>
  <c r="BF26" i="43" s="1"/>
  <c r="BE2" i="44" a="1"/>
  <c r="BE2" i="44" s="1"/>
  <c r="BG50" i="33" a="1"/>
  <c r="BG50" i="33" s="1"/>
  <c r="BG58" i="43" a="1"/>
  <c r="BG58" i="43" s="1"/>
  <c r="BF98" i="44" a="1"/>
  <c r="BF98" i="44" s="1"/>
  <c r="BE50" i="45" a="1"/>
  <c r="BE50" i="45" s="1"/>
  <c r="BE2" i="40" a="1"/>
  <c r="BE2" i="40" s="1"/>
  <c r="BG114" i="42" a="1"/>
  <c r="BG114" i="42" s="1"/>
  <c r="BG26" i="45" a="1"/>
  <c r="BG26" i="45" s="1"/>
  <c r="BE42" i="35" a="1"/>
  <c r="BE42" i="35" s="1"/>
  <c r="BE50" i="42" a="1"/>
  <c r="BE50" i="42" s="1"/>
  <c r="BG18" i="42" a="1"/>
  <c r="BG18" i="42" s="1"/>
  <c r="BG114" i="45" a="1"/>
  <c r="BG114" i="45" s="1"/>
  <c r="BF122" i="41" a="1"/>
  <c r="BF122" i="41" s="1"/>
  <c r="BF2" i="45" a="1"/>
  <c r="BF2" i="45" s="1"/>
  <c r="BG114" i="40" a="1"/>
  <c r="BG114" i="40" s="1"/>
  <c r="BF58" i="45" a="1"/>
  <c r="BF58" i="45" s="1"/>
  <c r="BF26" i="44" a="1"/>
  <c r="BF26" i="44" s="1"/>
  <c r="BF26" i="45" a="1"/>
  <c r="BF26" i="45" s="1"/>
  <c r="BG106" i="44" a="1"/>
  <c r="BG106" i="44" s="1"/>
  <c r="BF42" i="45" a="1"/>
  <c r="BF42" i="45" s="1"/>
  <c r="BE98" i="45" a="1"/>
  <c r="BE98" i="45" s="1"/>
  <c r="BF98" i="45" a="1"/>
  <c r="BF98" i="45" s="1"/>
  <c r="BE42" i="40" a="1"/>
  <c r="BE42" i="40" s="1"/>
  <c r="BE82" i="44" a="1"/>
  <c r="BE82" i="44" s="1"/>
  <c r="BG98" i="39" a="1"/>
  <c r="BG98" i="39" s="1"/>
  <c r="BE34" i="41" a="1"/>
  <c r="BE34" i="41" s="1"/>
  <c r="BG90" i="35" a="1"/>
  <c r="BG90" i="35" s="1"/>
  <c r="BG98" i="41" a="1"/>
  <c r="BG98" i="41" s="1"/>
  <c r="BE18" i="42" a="1"/>
  <c r="BE18" i="42" s="1"/>
  <c r="BF114" i="45" a="1"/>
  <c r="BF114" i="45" s="1"/>
  <c r="BF90" i="41" a="1"/>
  <c r="BF90" i="41" s="1"/>
  <c r="BF18" i="42" a="1"/>
  <c r="BF18" i="42" s="1"/>
  <c r="BF2" i="44" a="1"/>
  <c r="BF2" i="44" s="1"/>
  <c r="BG34" i="45" a="1"/>
  <c r="BG34" i="45" s="1"/>
  <c r="BG42" i="45" a="1"/>
  <c r="BG42" i="45" s="1"/>
  <c r="BF106" i="42" a="1"/>
  <c r="BF106" i="42" s="1"/>
  <c r="BE58" i="43" a="1"/>
  <c r="BE58" i="43" s="1"/>
  <c r="BG50" i="44" a="1"/>
  <c r="BG50" i="44" s="1"/>
  <c r="BG66" i="45" a="1"/>
  <c r="BG66" i="45" s="1"/>
  <c r="BG34" i="43" a="1"/>
  <c r="BG34" i="43" s="1"/>
  <c r="BF34" i="45" a="1"/>
  <c r="BF34" i="45" s="1"/>
  <c r="BE122" i="33" a="1"/>
  <c r="BE122" i="33" s="1"/>
  <c r="BG50" i="35" a="1"/>
  <c r="BG50" i="35" s="1"/>
  <c r="BF34" i="41" a="1"/>
  <c r="BF34" i="41" s="1"/>
  <c r="BG114" i="43" a="1"/>
  <c r="BG114" i="43" s="1"/>
  <c r="BE122" i="43" a="1"/>
  <c r="BE122" i="43" s="1"/>
  <c r="BE66" i="44" a="1"/>
  <c r="BE66" i="44" s="1"/>
  <c r="BE122" i="44" a="1"/>
  <c r="BE122" i="44" s="1"/>
  <c r="BE18" i="45" a="1"/>
  <c r="BE18" i="45" s="1"/>
  <c r="BE10" i="45" a="1"/>
  <c r="BE10" i="45" s="1"/>
  <c r="BG74" i="45" a="1"/>
  <c r="BG74" i="45" s="1"/>
  <c r="BE82" i="45" a="1"/>
  <c r="BE82" i="45" s="1"/>
  <c r="BF90" i="38" a="1"/>
  <c r="BF90" i="38" s="1"/>
  <c r="BE98" i="43" a="1"/>
  <c r="BE98" i="43" s="1"/>
  <c r="BE90" i="45" a="1"/>
  <c r="BE90" i="45" s="1"/>
  <c r="BE106" i="45" a="1"/>
  <c r="BE106" i="45" s="1"/>
  <c r="BF10" i="39" a="1"/>
  <c r="BF10" i="39" s="1"/>
  <c r="BF98" i="41" a="1"/>
  <c r="BF98" i="41" s="1"/>
  <c r="BG74" i="42" a="1"/>
  <c r="BG74" i="42" s="1"/>
  <c r="BF90" i="44" a="1"/>
  <c r="BF90" i="44" s="1"/>
  <c r="BG2" i="45" a="1"/>
  <c r="BG2" i="45" s="1"/>
  <c r="BF106" i="45" a="1"/>
  <c r="BF106" i="45" s="1"/>
  <c r="BF10" i="42" a="1"/>
  <c r="BF10" i="42" s="1"/>
  <c r="BG18" i="43" a="1"/>
  <c r="BG18" i="43" s="1"/>
  <c r="BE42" i="44" a="1"/>
  <c r="BE42" i="44" s="1"/>
  <c r="BF82" i="44" a="1"/>
  <c r="BF82" i="44" s="1"/>
  <c r="BE58" i="45" a="1"/>
  <c r="BE58" i="45" s="1"/>
  <c r="BF74" i="42" a="1"/>
  <c r="BF74" i="42" s="1"/>
  <c r="BF66" i="44" a="1"/>
  <c r="BF66" i="44" s="1"/>
  <c r="BG122" i="44" a="1"/>
  <c r="BG122" i="44" s="1"/>
  <c r="BF122" i="45" a="1"/>
  <c r="BF122" i="45" s="1"/>
  <c r="BE122" i="45" a="1"/>
  <c r="BE122" i="45" s="1"/>
  <c r="BF50" i="45" a="1"/>
  <c r="BF50" i="45" s="1"/>
  <c r="BF42" i="40" a="1"/>
  <c r="BF42" i="40" s="1"/>
  <c r="BE90" i="41" a="1"/>
  <c r="BE90" i="41" s="1"/>
  <c r="BG26" i="41" a="1"/>
  <c r="BG26" i="41" s="1"/>
  <c r="BG74" i="41" a="1"/>
  <c r="BG74" i="41" s="1"/>
  <c r="BG26" i="42" a="1"/>
  <c r="BG26" i="42" s="1"/>
  <c r="BE74" i="43" a="1"/>
  <c r="BE74" i="43" s="1"/>
  <c r="BF74" i="43" a="1"/>
  <c r="BF74" i="43" s="1"/>
  <c r="BG122" i="43" a="1"/>
  <c r="BG122" i="43" s="1"/>
  <c r="BG66" i="44" a="1"/>
  <c r="BG66" i="44" s="1"/>
  <c r="BE18" i="30" a="1"/>
  <c r="BE18" i="30" s="1"/>
  <c r="BG98" i="38" a="1"/>
  <c r="BG98" i="38" s="1"/>
  <c r="BE42" i="39" a="1"/>
  <c r="BE42" i="39" s="1"/>
  <c r="BF10" i="41" a="1"/>
  <c r="BF10" i="41" s="1"/>
  <c r="BE66" i="41" a="1"/>
  <c r="BE66" i="41" s="1"/>
  <c r="BG10" i="42" a="1"/>
  <c r="BG10" i="42" s="1"/>
  <c r="BE18" i="43" a="1"/>
  <c r="BE18" i="43" s="1"/>
  <c r="BF74" i="41" a="1"/>
  <c r="BF74" i="41" s="1"/>
  <c r="BF114" i="41" a="1"/>
  <c r="BF114" i="41" s="1"/>
  <c r="BE74" i="42" a="1"/>
  <c r="BE74" i="42" s="1"/>
  <c r="BG58" i="42" a="1"/>
  <c r="BG58" i="42" s="1"/>
  <c r="BE26" i="43" a="1"/>
  <c r="BE26" i="43" s="1"/>
  <c r="BE82" i="43" a="1"/>
  <c r="BE82" i="43" s="1"/>
  <c r="BE34" i="45" a="1"/>
  <c r="BE34" i="45" s="1"/>
  <c r="BG82" i="45" a="1"/>
  <c r="BG82" i="45" s="1"/>
  <c r="BF26" i="38" a="1"/>
  <c r="BF26" i="38" s="1"/>
  <c r="BE98" i="41" a="1"/>
  <c r="BE98" i="41" s="1"/>
  <c r="BG90" i="43" a="1"/>
  <c r="BG90" i="43" s="1"/>
  <c r="BG10" i="43" a="1"/>
  <c r="BG10" i="43" s="1"/>
  <c r="BE106" i="44" a="1"/>
  <c r="BE106" i="44" s="1"/>
  <c r="BG90" i="44" a="1"/>
  <c r="BG90" i="44" s="1"/>
  <c r="BE18" i="44" a="1"/>
  <c r="BE18" i="44" s="1"/>
  <c r="BG114" i="39" a="1"/>
  <c r="BG114" i="39" s="1"/>
  <c r="BG10" i="39" a="1"/>
  <c r="BG10" i="39" s="1"/>
  <c r="BE122" i="40" a="1"/>
  <c r="BE122" i="40" s="1"/>
  <c r="BG34" i="41" a="1"/>
  <c r="BG34" i="41" s="1"/>
  <c r="BF2" i="43" a="1"/>
  <c r="BF2" i="43" s="1"/>
  <c r="BE74" i="44" a="1"/>
  <c r="BE74" i="44" s="1"/>
  <c r="BF10" i="45" a="1"/>
  <c r="BF10" i="45" s="1"/>
  <c r="BF18" i="45" a="1"/>
  <c r="BF18" i="45" s="1"/>
  <c r="BE58" i="42" a="1"/>
  <c r="BE58" i="42" s="1"/>
  <c r="BE50" i="44" a="1"/>
  <c r="BE50" i="44" s="1"/>
  <c r="BF50" i="44" a="1"/>
  <c r="BF50" i="44" s="1"/>
  <c r="BF34" i="44" a="1"/>
  <c r="BF34" i="44" s="1"/>
  <c r="BF58" i="44" a="1"/>
  <c r="BF58" i="44" s="1"/>
  <c r="BF66" i="45" a="1"/>
  <c r="BF66" i="45" s="1"/>
  <c r="BG50" i="45" a="1"/>
  <c r="BG50" i="45" s="1"/>
  <c r="BF74" i="45" a="1"/>
  <c r="BF74" i="45" s="1"/>
  <c r="BG58" i="45" a="1"/>
  <c r="BG58" i="45" s="1"/>
  <c r="BG18" i="45" a="1"/>
  <c r="BG18" i="45" s="1"/>
  <c r="BF122" i="40" a="1"/>
  <c r="BF122" i="40" s="1"/>
  <c r="BF106" i="41" a="1"/>
  <c r="BF106" i="41" s="1"/>
  <c r="BF98" i="42" a="1"/>
  <c r="BF98" i="42" s="1"/>
  <c r="BG10" i="44" a="1"/>
  <c r="BG10" i="44" s="1"/>
  <c r="BE26" i="45" a="1"/>
  <c r="BE26" i="45" s="1"/>
  <c r="BG10" i="45" a="1"/>
  <c r="BG10" i="45" s="1"/>
  <c r="BE74" i="45" a="1"/>
  <c r="BE74" i="45" s="1"/>
  <c r="BF26" i="32" a="1"/>
  <c r="BF26" i="32" s="1"/>
  <c r="BF74" i="36" a="1"/>
  <c r="BF74" i="36" s="1"/>
  <c r="BG106" i="42" a="1"/>
  <c r="BG106" i="42" s="1"/>
  <c r="BE34" i="44" a="1"/>
  <c r="BE34" i="44" s="1"/>
  <c r="BG2" i="44" a="1"/>
  <c r="BG2" i="44" s="1"/>
  <c r="BF106" i="44" a="1"/>
  <c r="BF106" i="44" s="1"/>
  <c r="BG98" i="45" a="1"/>
  <c r="BG98" i="45" s="1"/>
  <c r="BG26" i="38" a="1"/>
  <c r="BG26" i="38" s="1"/>
  <c r="BF114" i="38" a="1"/>
  <c r="BF114" i="38" s="1"/>
  <c r="BE26" i="41" a="1"/>
  <c r="BE26" i="41" s="1"/>
  <c r="BF66" i="42" a="1"/>
  <c r="BF66" i="42" s="1"/>
  <c r="BG26" i="43" a="1"/>
  <c r="BG26" i="43" s="1"/>
  <c r="BE10" i="43" a="1"/>
  <c r="BE10" i="43" s="1"/>
  <c r="BE34" i="43" a="1"/>
  <c r="BE34" i="43" s="1"/>
  <c r="BE10" i="44" a="1"/>
  <c r="BE10" i="44" s="1"/>
  <c r="BE90" i="44" a="1"/>
  <c r="BE90" i="44" s="1"/>
  <c r="BG106" i="45" a="1"/>
  <c r="BG106" i="45" s="1"/>
  <c r="BE34" i="42" a="1"/>
  <c r="BE34" i="42" s="1"/>
  <c r="BG34" i="44" a="1"/>
  <c r="BG34" i="44" s="1"/>
  <c r="BG114" i="44" a="1"/>
  <c r="BG114" i="44" s="1"/>
  <c r="BG90" i="32" a="1"/>
  <c r="BG90" i="32" s="1"/>
  <c r="BE26" i="39" a="1"/>
  <c r="BE26" i="39" s="1"/>
  <c r="BF82" i="42" a="1"/>
  <c r="BF82" i="42" s="1"/>
  <c r="BF90" i="42" a="1"/>
  <c r="BF90" i="42" s="1"/>
  <c r="BG90" i="45" a="1"/>
  <c r="BG90" i="45" s="1"/>
  <c r="BE10" i="41" a="1"/>
  <c r="BE10" i="41" s="1"/>
  <c r="BF42" i="44" a="1"/>
  <c r="BF42" i="44" s="1"/>
  <c r="BE98" i="44" a="1"/>
  <c r="BE98" i="44" s="1"/>
  <c r="BF34" i="35" a="1"/>
  <c r="BF34" i="35" s="1"/>
  <c r="BF50" i="40" a="1"/>
  <c r="BF50" i="40" s="1"/>
  <c r="BE98" i="40" a="1"/>
  <c r="BE98" i="40" s="1"/>
  <c r="BE42" i="42" a="1"/>
  <c r="BE42" i="42" s="1"/>
  <c r="BG98" i="42" a="1"/>
  <c r="BG98" i="42" s="1"/>
  <c r="BF98" i="43" a="1"/>
  <c r="BF98" i="43" s="1"/>
  <c r="BF10" i="43" a="1"/>
  <c r="BF10" i="43" s="1"/>
  <c r="BG122" i="45" a="1"/>
  <c r="BG122" i="45" s="1"/>
  <c r="BE2" i="45" a="1"/>
  <c r="BE2" i="45" s="1"/>
  <c r="BF42" i="33" a="1"/>
  <c r="BF42" i="33" s="1"/>
  <c r="BF98" i="34" a="1"/>
  <c r="BF98" i="34" s="1"/>
  <c r="BE58" i="38" a="1"/>
  <c r="BE58" i="38" s="1"/>
  <c r="BG66" i="42" a="1"/>
  <c r="BG66" i="42" s="1"/>
  <c r="BG2" i="42" a="1"/>
  <c r="BG2" i="42" s="1"/>
  <c r="BF42" i="42" a="1"/>
  <c r="BF42" i="42" s="1"/>
  <c r="BG26" i="44" a="1"/>
  <c r="BG26" i="44" s="1"/>
  <c r="BG26" i="39" a="1"/>
  <c r="BG26" i="39" s="1"/>
  <c r="BG34" i="39" a="1"/>
  <c r="BG34" i="39" s="1"/>
  <c r="BG90" i="42" a="1"/>
  <c r="BG90" i="42" s="1"/>
  <c r="BE122" i="42" a="1"/>
  <c r="BE122" i="42" s="1"/>
  <c r="BE2" i="43" a="1"/>
  <c r="BE2" i="43" s="1"/>
  <c r="BE66" i="45" a="1"/>
  <c r="BE66" i="45" s="1"/>
  <c r="BG18" i="35" a="1"/>
  <c r="BG18" i="35" s="1"/>
  <c r="BF82" i="37" a="1"/>
  <c r="BF82" i="37" s="1"/>
  <c r="BF2" i="41" a="1"/>
  <c r="BF2" i="41" s="1"/>
  <c r="BG10" i="41" a="1"/>
  <c r="BG10" i="41" s="1"/>
  <c r="BE106" i="42" a="1"/>
  <c r="BE106" i="42" s="1"/>
  <c r="BF114" i="42" a="1"/>
  <c r="BF114" i="42" s="1"/>
  <c r="BG34" i="42" a="1"/>
  <c r="BG34" i="42" s="1"/>
  <c r="BE26" i="42" a="1"/>
  <c r="BE26" i="42" s="1"/>
  <c r="BF122" i="43" a="1"/>
  <c r="BF122" i="43" s="1"/>
  <c r="BG74" i="43" a="1"/>
  <c r="BG74" i="43" s="1"/>
  <c r="BG98" i="44" a="1"/>
  <c r="BG98" i="44" s="1"/>
  <c r="BG26" i="34" a="1"/>
  <c r="BG26" i="34" s="1"/>
  <c r="BF114" i="35" a="1"/>
  <c r="BF114" i="35" s="1"/>
  <c r="BG114" i="35" a="1"/>
  <c r="BG114" i="35" s="1"/>
  <c r="BE66" i="37" a="1"/>
  <c r="BE66" i="37" s="1"/>
  <c r="BE66" i="40" a="1"/>
  <c r="BE66" i="40" s="1"/>
  <c r="BF122" i="42" a="1"/>
  <c r="BF122" i="42" s="1"/>
  <c r="BF42" i="43" a="1"/>
  <c r="BF42" i="43" s="1"/>
  <c r="BG82" i="44" a="1"/>
  <c r="BG82" i="44" s="1"/>
  <c r="BE26" i="44" a="1"/>
  <c r="BE26" i="44" s="1"/>
  <c r="BE98" i="36" a="1"/>
  <c r="BE98" i="36" s="1"/>
  <c r="BG58" i="37" a="1"/>
  <c r="BG58" i="37" s="1"/>
  <c r="BF10" i="38" a="1"/>
  <c r="BF10" i="38" s="1"/>
  <c r="BE58" i="41" a="1"/>
  <c r="BE58" i="41" s="1"/>
  <c r="BE74" i="41" a="1"/>
  <c r="BE74" i="41" s="1"/>
  <c r="BF26" i="41" a="1"/>
  <c r="BF26" i="41" s="1"/>
  <c r="BF66" i="41" a="1"/>
  <c r="BF66" i="41" s="1"/>
  <c r="BE10" i="42" a="1"/>
  <c r="BE10" i="42" s="1"/>
  <c r="BE82" i="37" a="1"/>
  <c r="BE82" i="37" s="1"/>
  <c r="BE66" i="43" a="1"/>
  <c r="BE66" i="43" s="1"/>
  <c r="BF66" i="35" a="1"/>
  <c r="BF66" i="35" s="1"/>
  <c r="BG82" i="40" a="1"/>
  <c r="BG82" i="40" s="1"/>
  <c r="BG2" i="41" a="1"/>
  <c r="BG2" i="41" s="1"/>
  <c r="BF18" i="43" a="1"/>
  <c r="BF18" i="43" s="1"/>
  <c r="BE50" i="43" a="1"/>
  <c r="BE50" i="43" s="1"/>
  <c r="BF106" i="43" a="1"/>
  <c r="BF106" i="43" s="1"/>
  <c r="BF10" i="30" a="1"/>
  <c r="BF10" i="30" s="1"/>
  <c r="BE2" i="36" a="1"/>
  <c r="BE2" i="36" s="1"/>
  <c r="BE42" i="38" a="1"/>
  <c r="BE42" i="38" s="1"/>
  <c r="BG82" i="39" a="1"/>
  <c r="BG82" i="39" s="1"/>
  <c r="BF58" i="41" a="1"/>
  <c r="BF58" i="41" s="1"/>
  <c r="BG42" i="42" a="1"/>
  <c r="BG42" i="42" s="1"/>
  <c r="BE106" i="43" a="1"/>
  <c r="BE106" i="43" s="1"/>
  <c r="BF58" i="43" a="1"/>
  <c r="BF58" i="43" s="1"/>
  <c r="BE10" i="38" a="1"/>
  <c r="BE10" i="38" s="1"/>
  <c r="BF26" i="39" a="1"/>
  <c r="BF26" i="39" s="1"/>
  <c r="BF50" i="41" a="1"/>
  <c r="BF50" i="41" s="1"/>
  <c r="BG82" i="43" a="1"/>
  <c r="BG82" i="43" s="1"/>
  <c r="BG2" i="43" a="1"/>
  <c r="BG2" i="43" s="1"/>
  <c r="BG42" i="43" a="1"/>
  <c r="BG42" i="43" s="1"/>
  <c r="BF98" i="36" a="1"/>
  <c r="BF98" i="36" s="1"/>
  <c r="BF82" i="39" a="1"/>
  <c r="BF82" i="39" s="1"/>
  <c r="BF42" i="39" a="1"/>
  <c r="BF42" i="39" s="1"/>
  <c r="BG82" i="42" a="1"/>
  <c r="BG82" i="42" s="1"/>
  <c r="BF114" i="43" a="1"/>
  <c r="BF114" i="43" s="1"/>
  <c r="BG2" i="36" a="1"/>
  <c r="BG2" i="36" s="1"/>
  <c r="BG106" i="39" a="1"/>
  <c r="BG106" i="39" s="1"/>
  <c r="BE114" i="40" a="1"/>
  <c r="BE114" i="40" s="1"/>
  <c r="BG90" i="41" a="1"/>
  <c r="BG90" i="41" s="1"/>
  <c r="BE114" i="41" a="1"/>
  <c r="BE114" i="41" s="1"/>
  <c r="BF90" i="43" a="1"/>
  <c r="BF90" i="43" s="1"/>
  <c r="BG66" i="43" a="1"/>
  <c r="BG66" i="43" s="1"/>
  <c r="BG106" i="30" a="1"/>
  <c r="BG106" i="30" s="1"/>
  <c r="BE2" i="38" a="1"/>
  <c r="BE2" i="38" s="1"/>
  <c r="BE58" i="40" a="1"/>
  <c r="BE58" i="40" s="1"/>
  <c r="BG122" i="41" a="1"/>
  <c r="BG122" i="41" s="1"/>
  <c r="BG58" i="41" a="1"/>
  <c r="BG58" i="41" s="1"/>
  <c r="BF2" i="42" a="1"/>
  <c r="BF2" i="42" s="1"/>
  <c r="BF34" i="42" a="1"/>
  <c r="BF34" i="42" s="1"/>
  <c r="BF50" i="43" a="1"/>
  <c r="BF50" i="43" s="1"/>
  <c r="BE90" i="35" a="1"/>
  <c r="BE90" i="35" s="1"/>
  <c r="BE114" i="38" a="1"/>
  <c r="BE114" i="38" s="1"/>
  <c r="BG58" i="40" a="1"/>
  <c r="BG58" i="40" s="1"/>
  <c r="BG82" i="41" a="1"/>
  <c r="BG82" i="41" s="1"/>
  <c r="BE122" i="41" a="1"/>
  <c r="BE122" i="41" s="1"/>
  <c r="BE98" i="42" a="1"/>
  <c r="BE98" i="42" s="1"/>
  <c r="BE90" i="42" a="1"/>
  <c r="BE90" i="42" s="1"/>
  <c r="BE42" i="43" a="1"/>
  <c r="BE42" i="43" s="1"/>
  <c r="BG10" i="40" a="1"/>
  <c r="BG10" i="40" s="1"/>
  <c r="BG98" i="43" a="1"/>
  <c r="BG98" i="43" s="1"/>
  <c r="BG74" i="37" a="1"/>
  <c r="BG74" i="37" s="1"/>
  <c r="BF34" i="40" a="1"/>
  <c r="BF34" i="40" s="1"/>
  <c r="BG114" i="41" a="1"/>
  <c r="BG114" i="41" s="1"/>
  <c r="BE82" i="42" a="1"/>
  <c r="BE82" i="42" s="1"/>
  <c r="BE90" i="43" a="1"/>
  <c r="BE90" i="43" s="1"/>
  <c r="BE18" i="41" a="1"/>
  <c r="BE18" i="41" s="1"/>
  <c r="BG50" i="41" a="1"/>
  <c r="BG50" i="41" s="1"/>
  <c r="BE82" i="41" a="1"/>
  <c r="BE82" i="41" s="1"/>
  <c r="BE66" i="42" a="1"/>
  <c r="BE66" i="42" s="1"/>
  <c r="BG50" i="42" a="1"/>
  <c r="BG50" i="42" s="1"/>
  <c r="BF106" i="33" a="1"/>
  <c r="BF106" i="33" s="1"/>
  <c r="BE82" i="38" a="1"/>
  <c r="BE82" i="38" s="1"/>
  <c r="BE82" i="40" a="1"/>
  <c r="BE82" i="40" s="1"/>
  <c r="BF90" i="40" a="1"/>
  <c r="BF90" i="40" s="1"/>
  <c r="BF18" i="41" a="1"/>
  <c r="BF18" i="41" s="1"/>
  <c r="BG106" i="40" a="1"/>
  <c r="BG106" i="40" s="1"/>
  <c r="BE2" i="41" a="1"/>
  <c r="BE2" i="41" s="1"/>
  <c r="BF50" i="42" a="1"/>
  <c r="BF50" i="42" s="1"/>
  <c r="BF122" i="32" a="1"/>
  <c r="BF122" i="32" s="1"/>
  <c r="BE74" i="34" a="1"/>
  <c r="BE74" i="34" s="1"/>
  <c r="BG122" i="37" a="1"/>
  <c r="BG122" i="37" s="1"/>
  <c r="BE114" i="37" a="1"/>
  <c r="BE114" i="37" s="1"/>
  <c r="BG114" i="38" a="1"/>
  <c r="BG114" i="38" s="1"/>
  <c r="BF58" i="38" a="1"/>
  <c r="BF58" i="38" s="1"/>
  <c r="BE18" i="39" a="1"/>
  <c r="BE18" i="39" s="1"/>
  <c r="BE10" i="39" a="1"/>
  <c r="BE10" i="39" s="1"/>
  <c r="BE90" i="39" a="1"/>
  <c r="BE90" i="39" s="1"/>
  <c r="BG66" i="40" a="1"/>
  <c r="BG66" i="40" s="1"/>
  <c r="BF82" i="41" a="1"/>
  <c r="BF82" i="41" s="1"/>
  <c r="BG10" i="33" a="1"/>
  <c r="BG10" i="33" s="1"/>
  <c r="BF98" i="35" a="1"/>
  <c r="BF98" i="35" s="1"/>
  <c r="BE18" i="36" a="1"/>
  <c r="BE18" i="36" s="1"/>
  <c r="BF122" i="36" a="1"/>
  <c r="BF122" i="36" s="1"/>
  <c r="BE58" i="36" a="1"/>
  <c r="BE58" i="36" s="1"/>
  <c r="BE58" i="37" a="1"/>
  <c r="BE58" i="37" s="1"/>
  <c r="BG90" i="38" a="1"/>
  <c r="BG90" i="38" s="1"/>
  <c r="BE98" i="39" a="1"/>
  <c r="BE98" i="39" s="1"/>
  <c r="BF106" i="39" a="1"/>
  <c r="BF106" i="39" s="1"/>
  <c r="BG122" i="40" a="1"/>
  <c r="BG122" i="40" s="1"/>
  <c r="BF66" i="40" a="1"/>
  <c r="BF66" i="40" s="1"/>
  <c r="BG106" i="41" a="1"/>
  <c r="BG106" i="41" s="1"/>
  <c r="BG66" i="34" a="1"/>
  <c r="BG66" i="34" s="1"/>
  <c r="BG82" i="37" a="1"/>
  <c r="BG82" i="37" s="1"/>
  <c r="BF122" i="38" a="1"/>
  <c r="BF122" i="38" s="1"/>
  <c r="BG34" i="38" a="1"/>
  <c r="BG34" i="38" s="1"/>
  <c r="BF98" i="40" a="1"/>
  <c r="BF98" i="40" s="1"/>
  <c r="BE42" i="41" a="1"/>
  <c r="BE42" i="41" s="1"/>
  <c r="BE50" i="41" a="1"/>
  <c r="BE50" i="41" s="1"/>
  <c r="BF10" i="36" a="1"/>
  <c r="BF10" i="36" s="1"/>
  <c r="BG74" i="38" a="1"/>
  <c r="BG74" i="38" s="1"/>
  <c r="BF50" i="39" a="1"/>
  <c r="BF50" i="39" s="1"/>
  <c r="BG106" i="37" a="1"/>
  <c r="BG106" i="37" s="1"/>
  <c r="BE122" i="38" a="1"/>
  <c r="BE122" i="38" s="1"/>
  <c r="BF18" i="39" a="1"/>
  <c r="BF18" i="39" s="1"/>
  <c r="BG2" i="39" a="1"/>
  <c r="BG2" i="39" s="1"/>
  <c r="BF106" i="40" a="1"/>
  <c r="BF106" i="40" s="1"/>
  <c r="BG74" i="40" a="1"/>
  <c r="BG74" i="40" s="1"/>
  <c r="BF82" i="40" a="1"/>
  <c r="BF82" i="40" s="1"/>
  <c r="BE90" i="36" a="1"/>
  <c r="BE90" i="36" s="1"/>
  <c r="BF10" i="37" a="1"/>
  <c r="BF10" i="37" s="1"/>
  <c r="BE74" i="38" a="1"/>
  <c r="BE74" i="38" s="1"/>
  <c r="BE26" i="38" a="1"/>
  <c r="BE26" i="38" s="1"/>
  <c r="BE50" i="39" a="1"/>
  <c r="BE50" i="39" s="1"/>
  <c r="BG66" i="41" a="1"/>
  <c r="BG66" i="41" s="1"/>
  <c r="BG74" i="32" a="1"/>
  <c r="BG74" i="32" s="1"/>
  <c r="BG26" i="36" a="1"/>
  <c r="BG26" i="36" s="1"/>
  <c r="BG122" i="36" a="1"/>
  <c r="BG122" i="36" s="1"/>
  <c r="BF58" i="39" a="1"/>
  <c r="BF58" i="39" s="1"/>
  <c r="BG18" i="41" a="1"/>
  <c r="BG18" i="41" s="1"/>
  <c r="BF98" i="37" a="1"/>
  <c r="BF98" i="37" s="1"/>
  <c r="BF2" i="40" a="1"/>
  <c r="BF2" i="40" s="1"/>
  <c r="BG66" i="36" a="1"/>
  <c r="BG66" i="36" s="1"/>
  <c r="BF74" i="37" a="1"/>
  <c r="BF74" i="37" s="1"/>
  <c r="BF98" i="33" a="1"/>
  <c r="BF98" i="33" s="1"/>
  <c r="BF74" i="39" a="1"/>
  <c r="BF74" i="39" s="1"/>
  <c r="BF18" i="40" a="1"/>
  <c r="BF18" i="40" s="1"/>
  <c r="BG18" i="40" a="1"/>
  <c r="BG18" i="40" s="1"/>
  <c r="BE34" i="34" a="1"/>
  <c r="BE34" i="34" s="1"/>
  <c r="BE106" i="35" a="1"/>
  <c r="BE106" i="35" s="1"/>
  <c r="BF106" i="36" a="1"/>
  <c r="BF106" i="36" s="1"/>
  <c r="BE82" i="39" a="1"/>
  <c r="BE82" i="39" s="1"/>
  <c r="BF2" i="39" a="1"/>
  <c r="BF2" i="39" s="1"/>
  <c r="BF34" i="39" a="1"/>
  <c r="BF34" i="39" s="1"/>
  <c r="BG34" i="40" a="1"/>
  <c r="BG34" i="40" s="1"/>
  <c r="BE90" i="40" a="1"/>
  <c r="BE90" i="40" s="1"/>
  <c r="BG42" i="40" a="1"/>
  <c r="BG42" i="40" s="1"/>
  <c r="BF10" i="40" a="1"/>
  <c r="BF10" i="40" s="1"/>
  <c r="BE26" i="31" a="1"/>
  <c r="BE26" i="31" s="1"/>
  <c r="BG114" i="32" a="1"/>
  <c r="BG114" i="32" s="1"/>
  <c r="BG18" i="32" a="1"/>
  <c r="BG18" i="32" s="1"/>
  <c r="BG122" i="34" a="1"/>
  <c r="BG122" i="34" s="1"/>
  <c r="BE50" i="35" a="1"/>
  <c r="BE50" i="35" s="1"/>
  <c r="BF122" i="35" a="1"/>
  <c r="BF122" i="35" s="1"/>
  <c r="BF58" i="36" a="1"/>
  <c r="BF58" i="36" s="1"/>
  <c r="BG2" i="38" a="1"/>
  <c r="BG2" i="38" s="1"/>
  <c r="BF106" i="38" a="1"/>
  <c r="BF106" i="38" s="1"/>
  <c r="BF122" i="39" a="1"/>
  <c r="BF122" i="39" s="1"/>
  <c r="BG42" i="39" a="1"/>
  <c r="BG42" i="39" s="1"/>
  <c r="BE50" i="40" a="1"/>
  <c r="BE50" i="40" s="1"/>
  <c r="BF26" i="40" a="1"/>
  <c r="BF26" i="40" s="1"/>
  <c r="BE18" i="40" a="1"/>
  <c r="BE18" i="40" s="1"/>
  <c r="BG42" i="41" a="1"/>
  <c r="BG42" i="41" s="1"/>
  <c r="BE2" i="34" a="1"/>
  <c r="BE2" i="34" s="1"/>
  <c r="BG66" i="37" a="1"/>
  <c r="BG66" i="37" s="1"/>
  <c r="BF18" i="38" a="1"/>
  <c r="BF18" i="38" s="1"/>
  <c r="BG66" i="38" a="1"/>
  <c r="BG66" i="38" s="1"/>
  <c r="BF98" i="38" a="1"/>
  <c r="BF98" i="38" s="1"/>
  <c r="BG74" i="39" a="1"/>
  <c r="BG74" i="39" s="1"/>
  <c r="BE26" i="40" a="1"/>
  <c r="BE26" i="40" s="1"/>
  <c r="BE106" i="40" a="1"/>
  <c r="BE106" i="40" s="1"/>
  <c r="BG90" i="40" a="1"/>
  <c r="BG90" i="40" s="1"/>
  <c r="BF114" i="40" a="1"/>
  <c r="BF114" i="40" s="1"/>
  <c r="BE82" i="33" a="1"/>
  <c r="BE82" i="33" s="1"/>
  <c r="BG58" i="35" a="1"/>
  <c r="BG58" i="35" s="1"/>
  <c r="BG18" i="38" a="1"/>
  <c r="BG18" i="38" s="1"/>
  <c r="BE74" i="40" a="1"/>
  <c r="BE74" i="40" s="1"/>
  <c r="BG50" i="40" a="1"/>
  <c r="BG50" i="40" s="1"/>
  <c r="BF58" i="40" a="1"/>
  <c r="BF58" i="40" s="1"/>
  <c r="BG2" i="40" a="1"/>
  <c r="BG2" i="40" s="1"/>
  <c r="BG98" i="40" a="1"/>
  <c r="BG98" i="40" s="1"/>
  <c r="BF66" i="36" a="1"/>
  <c r="BF66" i="36" s="1"/>
  <c r="BG42" i="35" a="1"/>
  <c r="BG42" i="35" s="1"/>
  <c r="BG50" i="37" a="1"/>
  <c r="BG50" i="37" s="1"/>
  <c r="BF74" i="38" a="1"/>
  <c r="BF74" i="38" s="1"/>
  <c r="BE106" i="38" a="1"/>
  <c r="BE106" i="38" s="1"/>
  <c r="BF82" i="38" a="1"/>
  <c r="BF82" i="38" s="1"/>
  <c r="BG122" i="38" a="1"/>
  <c r="BG122" i="38" s="1"/>
  <c r="BE34" i="39" a="1"/>
  <c r="BE34" i="39" s="1"/>
  <c r="BE34" i="40" a="1"/>
  <c r="BE34" i="40" s="1"/>
  <c r="BG90" i="34" a="1"/>
  <c r="BG90" i="34" s="1"/>
  <c r="BE122" i="35" a="1"/>
  <c r="BE122" i="35" s="1"/>
  <c r="BG18" i="36" a="1"/>
  <c r="BG18" i="36" s="1"/>
  <c r="BF122" i="37" a="1"/>
  <c r="BF122" i="37" s="1"/>
  <c r="BE18" i="38" a="1"/>
  <c r="BE18" i="38" s="1"/>
  <c r="BF66" i="38" a="1"/>
  <c r="BF66" i="38" s="1"/>
  <c r="BE66" i="38" a="1"/>
  <c r="BE66" i="38" s="1"/>
  <c r="BG50" i="38" a="1"/>
  <c r="BG50" i="38" s="1"/>
  <c r="BE74" i="39" a="1"/>
  <c r="BE74" i="39" s="1"/>
  <c r="BF90" i="39" a="1"/>
  <c r="BF90" i="39" s="1"/>
  <c r="BE10" i="40" a="1"/>
  <c r="BE10" i="40" s="1"/>
  <c r="BF74" i="40" a="1"/>
  <c r="BF74" i="40" s="1"/>
  <c r="BG122" i="35" a="1"/>
  <c r="BG122" i="35" s="1"/>
  <c r="BG42" i="38" a="1"/>
  <c r="BG42" i="38" s="1"/>
  <c r="BG58" i="39" a="1"/>
  <c r="BG58" i="39" s="1"/>
  <c r="BE58" i="39" a="1"/>
  <c r="BE58" i="39" s="1"/>
  <c r="BG90" i="39" a="1"/>
  <c r="BG90" i="39" s="1"/>
  <c r="BG66" i="39" a="1"/>
  <c r="BG66" i="39" s="1"/>
  <c r="BE98" i="32" a="1"/>
  <c r="BE98" i="32" s="1"/>
  <c r="BF34" i="33" a="1"/>
  <c r="BF34" i="33" s="1"/>
  <c r="BF66" i="34" a="1"/>
  <c r="BF66" i="34" s="1"/>
  <c r="BE34" i="35" a="1"/>
  <c r="BE34" i="35" s="1"/>
  <c r="BG82" i="36" a="1"/>
  <c r="BG82" i="36" s="1"/>
  <c r="BG2" i="37" a="1"/>
  <c r="BG2" i="37" s="1"/>
  <c r="BG82" i="38" a="1"/>
  <c r="BG82" i="38" s="1"/>
  <c r="BG18" i="39" a="1"/>
  <c r="BG18" i="39" s="1"/>
  <c r="BG122" i="39" a="1"/>
  <c r="BG122" i="39" s="1"/>
  <c r="BE114" i="39" a="1"/>
  <c r="BE114" i="39" s="1"/>
  <c r="BE2" i="39" a="1"/>
  <c r="BE2" i="39" s="1"/>
  <c r="BG90" i="33" a="1"/>
  <c r="BG90" i="33" s="1"/>
  <c r="BF82" i="36" a="1"/>
  <c r="BF82" i="36" s="1"/>
  <c r="BE50" i="38" a="1"/>
  <c r="BE50" i="38" s="1"/>
  <c r="BE122" i="39" a="1"/>
  <c r="BE122" i="39" s="1"/>
  <c r="BE66" i="39" a="1"/>
  <c r="BE66" i="39" s="1"/>
  <c r="BE10" i="32" a="1"/>
  <c r="BE10" i="32" s="1"/>
  <c r="BG34" i="35" a="1"/>
  <c r="BG34" i="35" s="1"/>
  <c r="BE82" i="36" a="1"/>
  <c r="BE82" i="36" s="1"/>
  <c r="BE98" i="37" a="1"/>
  <c r="BE98" i="37" s="1"/>
  <c r="BF114" i="39" a="1"/>
  <c r="BF114" i="39" s="1"/>
  <c r="BF98" i="39" a="1"/>
  <c r="BF98" i="39" s="1"/>
  <c r="BF66" i="39" a="1"/>
  <c r="BF66" i="39" s="1"/>
  <c r="BE34" i="32" a="1"/>
  <c r="BE34" i="32" s="1"/>
  <c r="BF90" i="36" a="1"/>
  <c r="BF90" i="36" s="1"/>
  <c r="BE42" i="36" a="1"/>
  <c r="BE42" i="36" s="1"/>
  <c r="BF50" i="37" a="1"/>
  <c r="BF50" i="37" s="1"/>
  <c r="BF34" i="38" a="1"/>
  <c r="BF34" i="38" s="1"/>
  <c r="BG106" i="38" a="1"/>
  <c r="BG106" i="38" s="1"/>
  <c r="BE42" i="34" a="1"/>
  <c r="BE42" i="34" s="1"/>
  <c r="BF10" i="35" a="1"/>
  <c r="BF10" i="35" s="1"/>
  <c r="BE50" i="37" a="1"/>
  <c r="BE50" i="37" s="1"/>
  <c r="BF42" i="38" a="1"/>
  <c r="BF42" i="38" s="1"/>
  <c r="BE106" i="37" a="1"/>
  <c r="BE106" i="37" s="1"/>
  <c r="BG114" i="37" a="1"/>
  <c r="BG114" i="37" s="1"/>
  <c r="BF58" i="33" a="1"/>
  <c r="BF58" i="33" s="1"/>
  <c r="BE18" i="35" a="1"/>
  <c r="BE18" i="35" s="1"/>
  <c r="BG50" i="36" a="1"/>
  <c r="BG50" i="36" s="1"/>
  <c r="BE114" i="36" a="1"/>
  <c r="BE114" i="36" s="1"/>
  <c r="BG34" i="37" a="1"/>
  <c r="BG34" i="37" s="1"/>
  <c r="BE34" i="37" a="1"/>
  <c r="BE34" i="37" s="1"/>
  <c r="BF50" i="38" a="1"/>
  <c r="BF50" i="38" s="1"/>
  <c r="BG34" i="36" a="1"/>
  <c r="BG34" i="36" s="1"/>
  <c r="BE90" i="37" a="1"/>
  <c r="BE90" i="37" s="1"/>
  <c r="BE34" i="38" a="1"/>
  <c r="BE34" i="38" s="1"/>
  <c r="BF2" i="38" a="1"/>
  <c r="BF2" i="38" s="1"/>
  <c r="BF90" i="37" a="1"/>
  <c r="BF90" i="37" s="1"/>
  <c r="BG90" i="37" a="1"/>
  <c r="BG90" i="37" s="1"/>
  <c r="BE90" i="38" a="1"/>
  <c r="BE90" i="38" s="1"/>
  <c r="BE82" i="30" a="1"/>
  <c r="BE82" i="30" s="1"/>
  <c r="BE90" i="32" a="1"/>
  <c r="BE90" i="32" s="1"/>
  <c r="BG122" i="33" a="1"/>
  <c r="BG122" i="33" s="1"/>
  <c r="BE10" i="35" a="1"/>
  <c r="BE10" i="35" s="1"/>
  <c r="BF82" i="35" a="1"/>
  <c r="BF82" i="35" s="1"/>
  <c r="BG42" i="36" a="1"/>
  <c r="BG42" i="36" s="1"/>
  <c r="BF26" i="36" a="1"/>
  <c r="BF26" i="36" s="1"/>
  <c r="BE42" i="37" a="1"/>
  <c r="BE42" i="37" s="1"/>
  <c r="BE74" i="35" a="1"/>
  <c r="BE74" i="35" s="1"/>
  <c r="BG114" i="36" a="1"/>
  <c r="BG114" i="36" s="1"/>
  <c r="BE34" i="36" a="1"/>
  <c r="BE34" i="36" s="1"/>
  <c r="BG10" i="37" a="1"/>
  <c r="BG10" i="37" s="1"/>
  <c r="BG98" i="34" a="1"/>
  <c r="BG98" i="34" s="1"/>
  <c r="BF106" i="35" a="1"/>
  <c r="BF106" i="35" s="1"/>
  <c r="BG90" i="36" a="1"/>
  <c r="BG90" i="36" s="1"/>
  <c r="BF106" i="37" a="1"/>
  <c r="BF106" i="37" s="1"/>
  <c r="BG98" i="31" a="1"/>
  <c r="BG98" i="31" s="1"/>
  <c r="BF34" i="31" a="1"/>
  <c r="BF34" i="31" s="1"/>
  <c r="BG2" i="33" a="1"/>
  <c r="BG2" i="33" s="1"/>
  <c r="BE66" i="34" a="1"/>
  <c r="BE66" i="34" s="1"/>
  <c r="BF50" i="35" a="1"/>
  <c r="BF50" i="35" s="1"/>
  <c r="BG2" i="35" a="1"/>
  <c r="BG2" i="35" s="1"/>
  <c r="BF74" i="35" a="1"/>
  <c r="BF74" i="35" s="1"/>
  <c r="BE50" i="36" a="1"/>
  <c r="BE50" i="36" s="1"/>
  <c r="BE26" i="36" a="1"/>
  <c r="BE26" i="36" s="1"/>
  <c r="BG98" i="36" a="1"/>
  <c r="BG98" i="36" s="1"/>
  <c r="BE26" i="37" a="1"/>
  <c r="BE26" i="37" s="1"/>
  <c r="BF18" i="36" a="1"/>
  <c r="BF18" i="36" s="1"/>
  <c r="BE10" i="36" a="1"/>
  <c r="BE10" i="36" s="1"/>
  <c r="BF26" i="37" a="1"/>
  <c r="BF26" i="37" s="1"/>
  <c r="BG10" i="38" a="1"/>
  <c r="BG10" i="38" s="1"/>
  <c r="BE10" i="33" a="1"/>
  <c r="BE10" i="33" s="1"/>
  <c r="BE58" i="34" a="1"/>
  <c r="BE58" i="34" s="1"/>
  <c r="BG42" i="34" a="1"/>
  <c r="BG42" i="34" s="1"/>
  <c r="BG98" i="35" a="1"/>
  <c r="BG98" i="35" s="1"/>
  <c r="BG106" i="35" a="1"/>
  <c r="BG106" i="35" s="1"/>
  <c r="BE18" i="37" a="1"/>
  <c r="BE18" i="37" s="1"/>
  <c r="BG58" i="32" a="1"/>
  <c r="BG58" i="32" s="1"/>
  <c r="BF18" i="32" a="1"/>
  <c r="BF18" i="32" s="1"/>
  <c r="BG114" i="33" a="1"/>
  <c r="BG114" i="33" s="1"/>
  <c r="BE74" i="33" a="1"/>
  <c r="BE74" i="33" s="1"/>
  <c r="BF2" i="34" a="1"/>
  <c r="BF2" i="34" s="1"/>
  <c r="BE98" i="35" a="1"/>
  <c r="BE98" i="35" s="1"/>
  <c r="BE74" i="36" a="1"/>
  <c r="BE74" i="36" s="1"/>
  <c r="BE10" i="37" a="1"/>
  <c r="BE10" i="37" s="1"/>
  <c r="BE122" i="37" a="1"/>
  <c r="BE122" i="37" s="1"/>
  <c r="BF114" i="32" a="1"/>
  <c r="BF114" i="32" s="1"/>
  <c r="BE82" i="32" a="1"/>
  <c r="BE82" i="32" s="1"/>
  <c r="BE98" i="34" a="1"/>
  <c r="BE98" i="34" s="1"/>
  <c r="BG74" i="35" a="1"/>
  <c r="BG74" i="35" s="1"/>
  <c r="BE122" i="36" a="1"/>
  <c r="BE122" i="36" s="1"/>
  <c r="BE2" i="37" a="1"/>
  <c r="BE2" i="37" s="1"/>
  <c r="BE74" i="37" a="1"/>
  <c r="BE74" i="37" s="1"/>
  <c r="BG18" i="37" a="1"/>
  <c r="BG18" i="37" s="1"/>
  <c r="BF18" i="37" a="1"/>
  <c r="BF18" i="37" s="1"/>
  <c r="BF114" i="37" a="1"/>
  <c r="BF114" i="37" s="1"/>
  <c r="BF122" i="33" a="1"/>
  <c r="BF122" i="33" s="1"/>
  <c r="BE114" i="33" a="1"/>
  <c r="BE114" i="33" s="1"/>
  <c r="BG26" i="35" a="1"/>
  <c r="BG26" i="35" s="1"/>
  <c r="BG10" i="35" a="1"/>
  <c r="BG10" i="35" s="1"/>
  <c r="BG74" i="36" a="1"/>
  <c r="BG74" i="36" s="1"/>
  <c r="BG42" i="37" a="1"/>
  <c r="BG42" i="37" s="1"/>
  <c r="BG26" i="37" a="1"/>
  <c r="BG26" i="37" s="1"/>
  <c r="BE26" i="32" a="1"/>
  <c r="BE26" i="32" s="1"/>
  <c r="BG106" i="34" a="1"/>
  <c r="BG106" i="34" s="1"/>
  <c r="BE2" i="35" a="1"/>
  <c r="BE2" i="35" s="1"/>
  <c r="BE58" i="35" a="1"/>
  <c r="BE58" i="35" s="1"/>
  <c r="BF58" i="37" a="1"/>
  <c r="BF58" i="37" s="1"/>
  <c r="BF2" i="36" a="1"/>
  <c r="BF2" i="36" s="1"/>
  <c r="BF42" i="36" a="1"/>
  <c r="BF42" i="36" s="1"/>
  <c r="BF42" i="37" a="1"/>
  <c r="BF42" i="37" s="1"/>
  <c r="BG98" i="37" a="1"/>
  <c r="BG98" i="37" s="1"/>
  <c r="BE26" i="35" a="1"/>
  <c r="BE26" i="35" s="1"/>
  <c r="BF2" i="37" a="1"/>
  <c r="BF2" i="37" s="1"/>
  <c r="BF58" i="31" a="1"/>
  <c r="BF58" i="31" s="1"/>
  <c r="BF58" i="32" a="1"/>
  <c r="BF58" i="32" s="1"/>
  <c r="BE58" i="33" a="1"/>
  <c r="BE58" i="33" s="1"/>
  <c r="BE114" i="34" a="1"/>
  <c r="BE114" i="34" s="1"/>
  <c r="BF2" i="35" a="1"/>
  <c r="BF2" i="35" s="1"/>
  <c r="BE114" i="35" a="1"/>
  <c r="BE114" i="35" s="1"/>
  <c r="BF18" i="35" a="1"/>
  <c r="BF18" i="35" s="1"/>
  <c r="BG58" i="36" a="1"/>
  <c r="BG58" i="36" s="1"/>
  <c r="BG106" i="36" a="1"/>
  <c r="BG106" i="36" s="1"/>
  <c r="BE50" i="30" a="1"/>
  <c r="BE50" i="30" s="1"/>
  <c r="BG26" i="30" a="1"/>
  <c r="BG26" i="30" s="1"/>
  <c r="BE10" i="31" a="1"/>
  <c r="BE10" i="31" s="1"/>
  <c r="BF106" i="32" a="1"/>
  <c r="BF106" i="32" s="1"/>
  <c r="BG26" i="33" a="1"/>
  <c r="BG26" i="33" s="1"/>
  <c r="BE106" i="36" a="1"/>
  <c r="BE106" i="36" s="1"/>
  <c r="BF66" i="37" a="1"/>
  <c r="BF66" i="37" s="1"/>
  <c r="BG58" i="31" a="1"/>
  <c r="BG58" i="31" s="1"/>
  <c r="BF114" i="33" a="1"/>
  <c r="BF114" i="33" s="1"/>
  <c r="BF114" i="34" a="1"/>
  <c r="BF114" i="34" s="1"/>
  <c r="BF42" i="35" a="1"/>
  <c r="BF42" i="35" s="1"/>
  <c r="BE66" i="35" a="1"/>
  <c r="BE66" i="35" s="1"/>
  <c r="BF58" i="35" a="1"/>
  <c r="BF58" i="35" s="1"/>
  <c r="BF50" i="36" a="1"/>
  <c r="BF50" i="36" s="1"/>
  <c r="BF106" i="28" a="1"/>
  <c r="BF106" i="28" s="1"/>
  <c r="BG50" i="30" a="1"/>
  <c r="BG50" i="30" s="1"/>
  <c r="BE122" i="31" a="1"/>
  <c r="BE122" i="31" s="1"/>
  <c r="BG42" i="31" a="1"/>
  <c r="BG42" i="31" s="1"/>
  <c r="BE42" i="31" a="1"/>
  <c r="BE42" i="31" s="1"/>
  <c r="BF34" i="34" a="1"/>
  <c r="BF34" i="34" s="1"/>
  <c r="BG2" i="34" a="1"/>
  <c r="BG2" i="34" s="1"/>
  <c r="BF90" i="35" a="1"/>
  <c r="BF90" i="35" s="1"/>
  <c r="BE66" i="33" a="1"/>
  <c r="BE66" i="33" s="1"/>
  <c r="BG18" i="30" a="1"/>
  <c r="BG18" i="30" s="1"/>
  <c r="BF98" i="31" a="1"/>
  <c r="BF98" i="31" s="1"/>
  <c r="BG122" i="32" a="1"/>
  <c r="BG122" i="32" s="1"/>
  <c r="BF34" i="32" a="1"/>
  <c r="BF34" i="32" s="1"/>
  <c r="BG74" i="33" a="1"/>
  <c r="BG74" i="33" s="1"/>
  <c r="BE26" i="34" a="1"/>
  <c r="BE26" i="34" s="1"/>
  <c r="BF10" i="34" a="1"/>
  <c r="BF10" i="34" s="1"/>
  <c r="BE82" i="35" a="1"/>
  <c r="BE82" i="35" s="1"/>
  <c r="BF26" i="35" a="1"/>
  <c r="BF26" i="35" s="1"/>
  <c r="BE98" i="33" a="1"/>
  <c r="BE98" i="33" s="1"/>
  <c r="BG58" i="34" a="1"/>
  <c r="BG58" i="34" s="1"/>
  <c r="BF58" i="34" a="1"/>
  <c r="BF58" i="34" s="1"/>
  <c r="BG82" i="35" a="1"/>
  <c r="BG82" i="35" s="1"/>
  <c r="BE66" i="36" a="1"/>
  <c r="BE66" i="36" s="1"/>
  <c r="BF50" i="31" a="1"/>
  <c r="BF50" i="31" s="1"/>
  <c r="BF18" i="33" a="1"/>
  <c r="BF18" i="33" s="1"/>
  <c r="BF18" i="34" a="1"/>
  <c r="BF18" i="34" s="1"/>
  <c r="BF74" i="34" a="1"/>
  <c r="BF74" i="34" s="1"/>
  <c r="BF90" i="32" a="1"/>
  <c r="BF90" i="32" s="1"/>
  <c r="BE18" i="34" a="1"/>
  <c r="BE18" i="34" s="1"/>
  <c r="BG114" i="34" a="1"/>
  <c r="BG114" i="34" s="1"/>
  <c r="BF114" i="36" a="1"/>
  <c r="BF114" i="36" s="1"/>
  <c r="BG2" i="31" a="1"/>
  <c r="BG2" i="31" s="1"/>
  <c r="BG34" i="32" a="1"/>
  <c r="BG34" i="32" s="1"/>
  <c r="BE90" i="33" a="1"/>
  <c r="BE90" i="33" s="1"/>
  <c r="BG10" i="34" a="1"/>
  <c r="BG10" i="34" s="1"/>
  <c r="BG74" i="34" a="1"/>
  <c r="BG74" i="34" s="1"/>
  <c r="BE10" i="34" a="1"/>
  <c r="BE10" i="34" s="1"/>
  <c r="BG66" i="32" a="1"/>
  <c r="BG66" i="32" s="1"/>
  <c r="BF50" i="33" a="1"/>
  <c r="BF50" i="33" s="1"/>
  <c r="BE26" i="33" a="1"/>
  <c r="BE26" i="33" s="1"/>
  <c r="BF50" i="34" a="1"/>
  <c r="BF50" i="34" s="1"/>
  <c r="BG122" i="31" a="1"/>
  <c r="BG122" i="31" s="1"/>
  <c r="BG50" i="32" a="1"/>
  <c r="BG50" i="32" s="1"/>
  <c r="BE50" i="33" a="1"/>
  <c r="BE50" i="33" s="1"/>
  <c r="BG106" i="33" a="1"/>
  <c r="BG106" i="33" s="1"/>
  <c r="BG98" i="33" a="1"/>
  <c r="BG98" i="33" s="1"/>
  <c r="BG34" i="33" a="1"/>
  <c r="BG34" i="33" s="1"/>
  <c r="BE2" i="33" a="1"/>
  <c r="BE2" i="33" s="1"/>
  <c r="BE122" i="34" a="1"/>
  <c r="BE122" i="34" s="1"/>
  <c r="BE50" i="34" a="1"/>
  <c r="BE50" i="34" s="1"/>
  <c r="BF2" i="32" a="1"/>
  <c r="BF2" i="32" s="1"/>
  <c r="BF90" i="31" a="1"/>
  <c r="BF90" i="31" s="1"/>
  <c r="BE42" i="33" a="1"/>
  <c r="BE42" i="33" s="1"/>
  <c r="BE106" i="33" a="1"/>
  <c r="BE106" i="33" s="1"/>
  <c r="BG82" i="34" a="1"/>
  <c r="BG82" i="34" s="1"/>
  <c r="BE106" i="34" a="1"/>
  <c r="BE106" i="34" s="1"/>
  <c r="BF82" i="34" a="1"/>
  <c r="BF82" i="34" s="1"/>
  <c r="BG34" i="34" a="1"/>
  <c r="BG34" i="34" s="1"/>
  <c r="BF50" i="32" a="1"/>
  <c r="BF50" i="32" s="1"/>
  <c r="BE2" i="32" a="1"/>
  <c r="BE2" i="32" s="1"/>
  <c r="BG18" i="33" a="1"/>
  <c r="BG18" i="33" s="1"/>
  <c r="BF82" i="33" a="1"/>
  <c r="BF82" i="33" s="1"/>
  <c r="BG58" i="33" a="1"/>
  <c r="BG58" i="33" s="1"/>
  <c r="BF42" i="34" a="1"/>
  <c r="BF42" i="34" s="1"/>
  <c r="BE90" i="34" a="1"/>
  <c r="BE90" i="34" s="1"/>
  <c r="BF98" i="30" a="1"/>
  <c r="BF98" i="30" s="1"/>
  <c r="BE106" i="32" a="1"/>
  <c r="BE106" i="32" s="1"/>
  <c r="BF82" i="32" a="1"/>
  <c r="BF82" i="32" s="1"/>
  <c r="BG2" i="32" a="1"/>
  <c r="BG2" i="32" s="1"/>
  <c r="BE122" i="32" a="1"/>
  <c r="BE122" i="32" s="1"/>
  <c r="BG42" i="33" a="1"/>
  <c r="BG42" i="33" s="1"/>
  <c r="BF2" i="33" a="1"/>
  <c r="BF2" i="33" s="1"/>
  <c r="BG18" i="34" a="1"/>
  <c r="BG18" i="34" s="1"/>
  <c r="BG50" i="34" a="1"/>
  <c r="BG50" i="34" s="1"/>
  <c r="BG66" i="35" a="1"/>
  <c r="BG66" i="35" s="1"/>
  <c r="BE18" i="31" a="1"/>
  <c r="BE18" i="31" s="1"/>
  <c r="BG26" i="32" a="1"/>
  <c r="BG26" i="32" s="1"/>
  <c r="BE114" i="32" a="1"/>
  <c r="BE114" i="32" s="1"/>
  <c r="BF90" i="33" a="1"/>
  <c r="BF90" i="33" s="1"/>
  <c r="BF122" i="34" a="1"/>
  <c r="BF122" i="34" s="1"/>
  <c r="BF90" i="34" a="1"/>
  <c r="BF90" i="34" s="1"/>
  <c r="BE34" i="31" a="1"/>
  <c r="BE34" i="31" s="1"/>
  <c r="BG74" i="31" a="1"/>
  <c r="BG74" i="31" s="1"/>
  <c r="BG90" i="31" a="1"/>
  <c r="BG90" i="31" s="1"/>
  <c r="BF98" i="32" a="1"/>
  <c r="BF98" i="32" s="1"/>
  <c r="BF106" i="34" a="1"/>
  <c r="BF106" i="34" s="1"/>
  <c r="BE82" i="34" a="1"/>
  <c r="BE82" i="34" s="1"/>
  <c r="BF26" i="34" a="1"/>
  <c r="BF26" i="34" s="1"/>
  <c r="BF106" i="31" a="1"/>
  <c r="BF106" i="31" s="1"/>
  <c r="BF66" i="30" a="1"/>
  <c r="BF66" i="30" s="1"/>
  <c r="BE122" i="30" a="1"/>
  <c r="BE122" i="30" s="1"/>
  <c r="BG10" i="30" a="1"/>
  <c r="BG10" i="30" s="1"/>
  <c r="BE58" i="32" a="1"/>
  <c r="BE58" i="32" s="1"/>
  <c r="BE18" i="33" a="1"/>
  <c r="BE18" i="33" s="1"/>
  <c r="BE34" i="33" a="1"/>
  <c r="BE34" i="33" s="1"/>
  <c r="BE26" i="30" a="1"/>
  <c r="BE26" i="30" s="1"/>
  <c r="BG66" i="31" a="1"/>
  <c r="BG66" i="31" s="1"/>
  <c r="BG82" i="31" a="1"/>
  <c r="BG82" i="31" s="1"/>
  <c r="BG122" i="28" a="1"/>
  <c r="BG122" i="28" s="1"/>
  <c r="BE50" i="32" a="1"/>
  <c r="BE50" i="32" s="1"/>
  <c r="BG74" i="28" a="1"/>
  <c r="BG74" i="28" s="1"/>
  <c r="BG82" i="30" a="1"/>
  <c r="BG82" i="30" s="1"/>
  <c r="BF122" i="30" a="1"/>
  <c r="BF122" i="30" s="1"/>
  <c r="BG66" i="33" a="1"/>
  <c r="BG66" i="33" s="1"/>
  <c r="BG82" i="33" a="1"/>
  <c r="BG82" i="33" s="1"/>
  <c r="BF2" i="30" a="1"/>
  <c r="BF2" i="30" s="1"/>
  <c r="BG42" i="30" a="1"/>
  <c r="BG42" i="30" s="1"/>
  <c r="BF2" i="31" a="1"/>
  <c r="BF2" i="31" s="1"/>
  <c r="BE42" i="32" a="1"/>
  <c r="BE42" i="32" s="1"/>
  <c r="BF42" i="32" a="1"/>
  <c r="BF42" i="32" s="1"/>
  <c r="BE66" i="32" a="1"/>
  <c r="BE66" i="32" s="1"/>
  <c r="BF10" i="33" a="1"/>
  <c r="BF10" i="33" s="1"/>
  <c r="BF66" i="33" a="1"/>
  <c r="BF66" i="33" s="1"/>
  <c r="BF58" i="30" a="1"/>
  <c r="BF58" i="30" s="1"/>
  <c r="BE98" i="30" a="1"/>
  <c r="BE98" i="30" s="1"/>
  <c r="BF90" i="30" a="1"/>
  <c r="BF90" i="30" s="1"/>
  <c r="BF66" i="31" a="1"/>
  <c r="BF66" i="31" s="1"/>
  <c r="BE58" i="31" a="1"/>
  <c r="BE58" i="31" s="1"/>
  <c r="BG42" i="32" a="1"/>
  <c r="BG42" i="32" s="1"/>
  <c r="BG10" i="32" a="1"/>
  <c r="BG10" i="32" s="1"/>
  <c r="BF74" i="33" a="1"/>
  <c r="BF74" i="33" s="1"/>
  <c r="BG114" i="31" a="1"/>
  <c r="BG114" i="31" s="1"/>
  <c r="BF82" i="31" a="1"/>
  <c r="BF82" i="31" s="1"/>
  <c r="BE82" i="31" a="1"/>
  <c r="BE82" i="31" s="1"/>
  <c r="BE66" i="31" a="1"/>
  <c r="BE66" i="31" s="1"/>
  <c r="BF18" i="31" a="1"/>
  <c r="BF18" i="31" s="1"/>
  <c r="BE114" i="31" a="1"/>
  <c r="BE114" i="31" s="1"/>
  <c r="BF106" i="30" a="1"/>
  <c r="BF106" i="30" s="1"/>
  <c r="BF74" i="31" a="1"/>
  <c r="BF74" i="31" s="1"/>
  <c r="BE18" i="32" a="1"/>
  <c r="BE18" i="32" s="1"/>
  <c r="BF10" i="32" a="1"/>
  <c r="BF10" i="32" s="1"/>
  <c r="BE74" i="32" a="1"/>
  <c r="BE74" i="32" s="1"/>
  <c r="BF26" i="33" a="1"/>
  <c r="BF26" i="33" s="1"/>
  <c r="BF74" i="32" a="1"/>
  <c r="BF74" i="32" s="1"/>
  <c r="BG82" i="32" a="1"/>
  <c r="BG82" i="32" s="1"/>
  <c r="BG34" i="30" a="1"/>
  <c r="BG34" i="30" s="1"/>
  <c r="BG98" i="32" a="1"/>
  <c r="BG98" i="32" s="1"/>
  <c r="BG90" i="30" a="1"/>
  <c r="BG90" i="30" s="1"/>
  <c r="BF66" i="32" a="1"/>
  <c r="BF66" i="32" s="1"/>
  <c r="BF18" i="30" a="1"/>
  <c r="BF18" i="30" s="1"/>
  <c r="BE90" i="30" a="1"/>
  <c r="BE90" i="30" s="1"/>
  <c r="BG2" i="30" a="1"/>
  <c r="BG2" i="30" s="1"/>
  <c r="BF42" i="31" a="1"/>
  <c r="BF42" i="31" s="1"/>
  <c r="BG18" i="31" a="1"/>
  <c r="BG18" i="31" s="1"/>
  <c r="BF26" i="31" a="1"/>
  <c r="BF26" i="31" s="1"/>
  <c r="BF74" i="30" a="1"/>
  <c r="BF74" i="30" s="1"/>
  <c r="BG106" i="31" a="1"/>
  <c r="BG106" i="31" s="1"/>
  <c r="BF50" i="30" a="1"/>
  <c r="BF50" i="30" s="1"/>
  <c r="BE42" i="30" a="1"/>
  <c r="BE42" i="30" s="1"/>
  <c r="BF122" i="31" a="1"/>
  <c r="BF122" i="31" s="1"/>
  <c r="BE50" i="31" a="1"/>
  <c r="BE50" i="31" s="1"/>
  <c r="BG34" i="31" a="1"/>
  <c r="BG34" i="31" s="1"/>
  <c r="BG26" i="31" a="1"/>
  <c r="BG26" i="31" s="1"/>
  <c r="BE106" i="31" a="1"/>
  <c r="BE106" i="31" s="1"/>
  <c r="BF10" i="31" a="1"/>
  <c r="BF10" i="31" s="1"/>
  <c r="BF82" i="30" a="1"/>
  <c r="BF82" i="30" s="1"/>
  <c r="BG98" i="30" a="1"/>
  <c r="BG98" i="30" s="1"/>
  <c r="BG50" i="31" a="1"/>
  <c r="BG50" i="31" s="1"/>
  <c r="BE74" i="31" a="1"/>
  <c r="BE74" i="31" s="1"/>
  <c r="BE90" i="31" a="1"/>
  <c r="BE90" i="31" s="1"/>
  <c r="BF26" i="30" a="1"/>
  <c r="BF26" i="30" s="1"/>
  <c r="BF42" i="30" a="1"/>
  <c r="BF42" i="30" s="1"/>
  <c r="BG106" i="32" a="1"/>
  <c r="BG106" i="32" s="1"/>
  <c r="BF10" i="28" a="1"/>
  <c r="BF10" i="28" s="1"/>
  <c r="BG10" i="31" a="1"/>
  <c r="BG10" i="31" s="1"/>
  <c r="BG114" i="30" a="1"/>
  <c r="BG114" i="30" s="1"/>
  <c r="BE10" i="30" a="1"/>
  <c r="BE10" i="30" s="1"/>
  <c r="BG74" i="30" a="1"/>
  <c r="BG74" i="30" s="1"/>
  <c r="BE2" i="30" a="1"/>
  <c r="BE2" i="30" s="1"/>
  <c r="BG66" i="30" a="1"/>
  <c r="BG66" i="30" s="1"/>
  <c r="BF114" i="31" a="1"/>
  <c r="BF114" i="31" s="1"/>
  <c r="BE106" i="30" a="1"/>
  <c r="BE106" i="30" s="1"/>
  <c r="BG58" i="30" a="1"/>
  <c r="BG58" i="30" s="1"/>
  <c r="BE74" i="30" a="1"/>
  <c r="BE74" i="30" s="1"/>
  <c r="BE98" i="31" a="1"/>
  <c r="BE98" i="31" s="1"/>
  <c r="BG114" i="28" a="1"/>
  <c r="BG114" i="28" s="1"/>
  <c r="BG122" i="30" a="1"/>
  <c r="BG122" i="30" s="1"/>
  <c r="BF114" i="30" a="1"/>
  <c r="BF114" i="30" s="1"/>
  <c r="BE58" i="30" a="1"/>
  <c r="BE58" i="30" s="1"/>
  <c r="BE66" i="30" a="1"/>
  <c r="BE66" i="30" s="1"/>
  <c r="BE114" i="30" a="1"/>
  <c r="BE114" i="30" s="1"/>
  <c r="BE34" i="30" a="1"/>
  <c r="BE34" i="30" s="1"/>
  <c r="BF34" i="30" a="1"/>
  <c r="BF34" i="30" s="1"/>
  <c r="BG50" i="28" a="1"/>
  <c r="BG50" i="28" s="1"/>
  <c r="BG58" i="28" a="1"/>
  <c r="BG58" i="28" s="1"/>
  <c r="BF58" i="28" a="1"/>
  <c r="BF58" i="28" s="1"/>
  <c r="BF50" i="28" a="1"/>
  <c r="BF50" i="28" s="1"/>
  <c r="BE2" i="28" a="1"/>
  <c r="BE2" i="28" s="1"/>
  <c r="BF42" i="28" a="1"/>
  <c r="BF42" i="28" s="1"/>
  <c r="BF74" i="28" a="1"/>
  <c r="BF74" i="28" s="1"/>
  <c r="BF34" i="28" a="1"/>
  <c r="BF34" i="28" s="1"/>
  <c r="BE34" i="28" a="1"/>
  <c r="BE34" i="28" s="1"/>
  <c r="BE18" i="28" a="1"/>
  <c r="BE18" i="28" s="1"/>
  <c r="R23" i="28"/>
  <c r="AU38" i="28"/>
  <c r="W117" i="28"/>
  <c r="U23" i="28"/>
  <c r="S113" i="28"/>
  <c r="P21" i="28"/>
  <c r="W21" i="28"/>
  <c r="V43" i="28"/>
  <c r="AY43" i="28" s="1"/>
  <c r="AU31" i="28"/>
  <c r="AV16" i="28" s="1"/>
  <c r="Y31" i="28"/>
  <c r="P89" i="28"/>
  <c r="S67" i="28"/>
  <c r="AU21" i="28"/>
  <c r="Y43" i="28"/>
  <c r="AE43" i="28" a="1"/>
  <c r="AE43" i="28" s="1"/>
  <c r="AD127" i="28"/>
  <c r="AC127" i="28" s="1"/>
  <c r="AE38" i="28" a="1"/>
  <c r="AE38" i="28" s="1"/>
  <c r="AD38" i="28" s="1"/>
  <c r="AC38" i="28" s="1"/>
  <c r="V23" i="28"/>
  <c r="AY23" i="28" s="1"/>
  <c r="U3" i="28"/>
  <c r="AA89" i="28"/>
  <c r="AB15" i="28"/>
  <c r="R113" i="28"/>
  <c r="Z35" i="28"/>
  <c r="AZ35" i="28" s="1"/>
  <c r="Y21" i="28"/>
  <c r="Q31" i="28"/>
  <c r="BA31" i="28" s="1"/>
  <c r="BB31" i="28" s="1"/>
  <c r="Z3" i="28"/>
  <c r="AZ3" i="28" s="1"/>
  <c r="W43" i="28"/>
  <c r="BE10" i="28" a="1"/>
  <c r="BE10" i="28" s="1"/>
  <c r="BD70" i="28" a="1"/>
  <c r="BD70" i="28" s="1"/>
  <c r="AE89" i="28" a="1"/>
  <c r="AE89" i="28" s="1"/>
  <c r="AD89" i="28" s="1"/>
  <c r="AC89" i="28" s="1"/>
  <c r="AE67" i="28" a="1"/>
  <c r="AE67" i="28" s="1"/>
  <c r="AD67" i="28" s="1"/>
  <c r="AC67" i="28" s="1"/>
  <c r="AE21" i="28" a="1"/>
  <c r="AE21" i="28" s="1"/>
  <c r="AD21" i="28" s="1"/>
  <c r="AC21" i="28" s="1"/>
  <c r="W23" i="28"/>
  <c r="S89" i="28"/>
  <c r="AA35" i="28"/>
  <c r="V89" i="28"/>
  <c r="AY89" i="28" s="1"/>
  <c r="R43" i="28"/>
  <c r="R15" i="28"/>
  <c r="Y55" i="28"/>
  <c r="Y113" i="28"/>
  <c r="Z113" i="28"/>
  <c r="AZ113" i="28" s="1"/>
  <c r="Q35" i="28"/>
  <c r="BA35" i="28" s="1"/>
  <c r="S31" i="28"/>
  <c r="Z89" i="28"/>
  <c r="AZ89" i="28" s="1"/>
  <c r="AU43" i="28"/>
  <c r="BD72" i="28" a="1"/>
  <c r="BD72" i="28" s="1"/>
  <c r="AE117" i="28" a="1"/>
  <c r="AE117" i="28" s="1"/>
  <c r="AD117" i="28" s="1"/>
  <c r="AC117" i="28" s="1"/>
  <c r="U38" i="28"/>
  <c r="AB43" i="28"/>
  <c r="AV114" i="28"/>
  <c r="W15" i="28"/>
  <c r="AU15" i="28"/>
  <c r="U55" i="28"/>
  <c r="U113" i="28"/>
  <c r="W113" i="28"/>
  <c r="AB35" i="28"/>
  <c r="Q43" i="28"/>
  <c r="BA43" i="28" s="1"/>
  <c r="BB43" i="28" s="1"/>
  <c r="AA31" i="28"/>
  <c r="R89" i="28"/>
  <c r="Z67" i="28"/>
  <c r="AZ67" i="28" s="1"/>
  <c r="W67" i="28"/>
  <c r="BD67" i="28" a="1"/>
  <c r="BD67" i="28" s="1"/>
  <c r="BD77" i="28" a="1"/>
  <c r="BD77" i="28" s="1"/>
  <c r="AD113" i="28"/>
  <c r="AC113" i="28" s="1"/>
  <c r="AB38" i="28"/>
  <c r="AB3" i="28"/>
  <c r="Q15" i="28"/>
  <c r="BA15" i="28" s="1"/>
  <c r="BB15" i="28" s="1"/>
  <c r="P15" i="28"/>
  <c r="Y15" i="28"/>
  <c r="AA55" i="28"/>
  <c r="Z55" i="28"/>
  <c r="AZ55" i="28" s="1"/>
  <c r="Q113" i="28"/>
  <c r="BA113" i="28" s="1"/>
  <c r="BB113" i="28" s="1"/>
  <c r="AA113" i="28"/>
  <c r="S35" i="28"/>
  <c r="P43" i="28"/>
  <c r="V31" i="28"/>
  <c r="AY31" i="28" s="1"/>
  <c r="P31" i="28"/>
  <c r="U89" i="28"/>
  <c r="U35" i="28"/>
  <c r="BF82" i="28" a="1"/>
  <c r="BF82" i="28" s="1"/>
  <c r="BG42" i="28" a="1"/>
  <c r="BG42" i="28" s="1"/>
  <c r="BD79" i="28" a="1"/>
  <c r="BD79" i="28" s="1"/>
  <c r="AE35" i="28" a="1"/>
  <c r="AE35" i="28" s="1"/>
  <c r="AD35" i="28" s="1"/>
  <c r="AC35" i="28" s="1"/>
  <c r="Z38" i="28"/>
  <c r="AZ38" i="28" s="1"/>
  <c r="W89" i="28"/>
  <c r="Y3" i="28"/>
  <c r="AB117" i="28"/>
  <c r="V117" i="28"/>
  <c r="AY117" i="28" s="1"/>
  <c r="AA15" i="28"/>
  <c r="Z15" i="28"/>
  <c r="AZ15" i="28" s="1"/>
  <c r="V55" i="28"/>
  <c r="AY55" i="28" s="1"/>
  <c r="AE113" i="28" a="1"/>
  <c r="AE113" i="28" s="1"/>
  <c r="AB88" i="28"/>
  <c r="S21" i="28"/>
  <c r="U21" i="28"/>
  <c r="AB31" i="28"/>
  <c r="AE31" i="28" a="1"/>
  <c r="AE31" i="28" s="1"/>
  <c r="AB89" i="28"/>
  <c r="U67" i="28"/>
  <c r="P113" i="28"/>
  <c r="R21" i="28"/>
  <c r="AA21" i="28"/>
  <c r="Q21" i="28"/>
  <c r="BA21" i="28" s="1"/>
  <c r="W31" i="28"/>
  <c r="R31" i="28"/>
  <c r="Z21" i="28"/>
  <c r="AZ21" i="28" s="1"/>
  <c r="Y35" i="28"/>
  <c r="W35" i="28"/>
  <c r="BG10" i="28" a="1"/>
  <c r="BG10" i="28" s="1"/>
  <c r="BF18" i="28" a="1"/>
  <c r="BF18" i="28" s="1"/>
  <c r="BE58" i="28" a="1"/>
  <c r="BE58" i="28" s="1"/>
  <c r="BF98" i="28" a="1"/>
  <c r="BF98" i="28" s="1"/>
  <c r="BE42" i="28" a="1"/>
  <c r="BE42" i="28" s="1"/>
  <c r="BG34" i="28" a="1"/>
  <c r="BG34" i="28" s="1"/>
  <c r="BF122" i="28" a="1"/>
  <c r="BF122" i="28" s="1"/>
  <c r="BG90" i="28" a="1"/>
  <c r="BG90" i="28" s="1"/>
  <c r="BF90" i="28" a="1"/>
  <c r="BF90" i="28" s="1"/>
  <c r="BF114" i="28" a="1"/>
  <c r="BF114" i="28" s="1"/>
  <c r="BG66" i="28" a="1"/>
  <c r="BG66" i="28" s="1"/>
  <c r="BF66" i="28" a="1"/>
  <c r="BF66" i="28" s="1"/>
  <c r="BE50" i="28" a="1"/>
  <c r="BE50" i="28" s="1"/>
  <c r="BG2" i="28" a="1"/>
  <c r="BG2" i="28" s="1"/>
  <c r="BF2" i="28" a="1"/>
  <c r="BF2" i="28" s="1"/>
  <c r="BG26" i="28" a="1"/>
  <c r="BG26" i="28" s="1"/>
  <c r="BG18" i="28" a="1"/>
  <c r="BG18" i="28" s="1"/>
  <c r="BF26" i="28" a="1"/>
  <c r="BF26" i="28" s="1"/>
  <c r="BG82" i="28" a="1"/>
  <c r="BG82" i="28" s="1"/>
  <c r="BE26" i="28" a="1"/>
  <c r="BE26" i="28" s="1"/>
  <c r="BG98" i="28" a="1"/>
  <c r="BG98" i="28" s="1"/>
  <c r="BG106" i="28" a="1"/>
  <c r="BG106" i="28" s="1"/>
  <c r="AE126" i="12" a="1"/>
  <c r="AE126" i="12" s="1"/>
  <c r="AD126" i="12" s="1"/>
  <c r="AC126" i="12" s="1"/>
  <c r="V40" i="12"/>
  <c r="AY40" i="12" s="1"/>
  <c r="Q40" i="12"/>
  <c r="BA40" i="12" s="1"/>
  <c r="BB40" i="12" s="1"/>
  <c r="W117" i="12"/>
  <c r="V4" i="12"/>
  <c r="AY4" i="12" s="1"/>
  <c r="P126" i="12"/>
  <c r="BD107" i="12" a="1"/>
  <c r="BD107" i="12" s="1"/>
  <c r="P35" i="12"/>
  <c r="BD37" i="12" a="1"/>
  <c r="BD37" i="12" s="1"/>
  <c r="AB40" i="12"/>
  <c r="P73" i="12"/>
  <c r="U4" i="12"/>
  <c r="Z4" i="12"/>
  <c r="AZ4" i="12" s="1"/>
  <c r="S126" i="12"/>
  <c r="BD92" i="12" a="1"/>
  <c r="BD92" i="12" s="1"/>
  <c r="BD124" i="12" a="1"/>
  <c r="BD124" i="12" s="1"/>
  <c r="Z40" i="12"/>
  <c r="AZ40" i="12" s="1"/>
  <c r="AE4" i="12" a="1"/>
  <c r="AE4" i="12" s="1"/>
  <c r="AB126" i="12"/>
  <c r="R126" i="12"/>
  <c r="BD65" i="12" a="1"/>
  <c r="BD65" i="12" s="1"/>
  <c r="R40" i="12"/>
  <c r="V59" i="12"/>
  <c r="AY59" i="12" s="1"/>
  <c r="P59" i="12"/>
  <c r="Y126" i="12"/>
  <c r="W4" i="12"/>
  <c r="AE35" i="12" a="1"/>
  <c r="AE35" i="12" s="1"/>
  <c r="BD129" i="12" a="1"/>
  <c r="BD129" i="12" s="1"/>
  <c r="AE61" i="12" a="1"/>
  <c r="AE61" i="12" s="1"/>
  <c r="AD61" i="12" s="1"/>
  <c r="AC61" i="12" s="1"/>
  <c r="S40" i="12"/>
  <c r="U126" i="12"/>
  <c r="Y4" i="12"/>
  <c r="AA35" i="12"/>
  <c r="BD35" i="12" a="1"/>
  <c r="BD35" i="12" s="1"/>
  <c r="BD114" i="12" a="1"/>
  <c r="BD114" i="12" s="1"/>
  <c r="AE40" i="12" a="1"/>
  <c r="AE40" i="12" s="1"/>
  <c r="Y40" i="12"/>
  <c r="Y46" i="12"/>
  <c r="AS126" i="12"/>
  <c r="AF126" i="12" s="1"/>
  <c r="BD53" i="12" a="1"/>
  <c r="BD53" i="12" s="1"/>
  <c r="BD16" i="12" a="1"/>
  <c r="BD16" i="12" s="1"/>
  <c r="AU40" i="12"/>
  <c r="BD118" i="12" a="1"/>
  <c r="BD118" i="12" s="1"/>
  <c r="AB117" i="12"/>
  <c r="V61" i="12"/>
  <c r="AY61" i="12" s="1"/>
  <c r="BD73" i="12" a="1"/>
  <c r="BD73" i="12" s="1"/>
  <c r="BD39" i="12" a="1"/>
  <c r="BD39" i="12" s="1"/>
  <c r="BD80" i="12" a="1"/>
  <c r="BD80" i="12" s="1"/>
  <c r="AS116" i="12"/>
  <c r="AF116" i="12" s="1"/>
  <c r="AD116" i="12" s="1"/>
  <c r="AC116" i="12" s="1"/>
  <c r="AS98" i="12"/>
  <c r="AF98" i="12" s="1"/>
  <c r="P14" i="12"/>
  <c r="Z96" i="12"/>
  <c r="AZ96" i="12" s="1"/>
  <c r="P77" i="12"/>
  <c r="BB90" i="12"/>
  <c r="V120" i="12"/>
  <c r="AY120" i="12" s="1"/>
  <c r="AA120" i="12"/>
  <c r="W116" i="12"/>
  <c r="R69" i="12"/>
  <c r="P117" i="12"/>
  <c r="U112" i="12"/>
  <c r="Q48" i="12"/>
  <c r="BA48" i="12" s="1"/>
  <c r="Q76" i="12"/>
  <c r="BA76" i="12" s="1"/>
  <c r="P41" i="12"/>
  <c r="AB4" i="12"/>
  <c r="AA116" i="12"/>
  <c r="Y48" i="12"/>
  <c r="P105" i="12"/>
  <c r="BD48" i="12" a="1"/>
  <c r="BD48" i="12" s="1"/>
  <c r="BD106" i="12" a="1"/>
  <c r="BD106" i="12" s="1"/>
  <c r="Q92" i="12"/>
  <c r="BA92" i="12" s="1"/>
  <c r="V35" i="12"/>
  <c r="AY35" i="12" s="1"/>
  <c r="Y68" i="12"/>
  <c r="V102" i="12"/>
  <c r="AY102" i="12" s="1"/>
  <c r="Y43" i="12"/>
  <c r="V96" i="12"/>
  <c r="AY96" i="12" s="1"/>
  <c r="AE120" i="12" a="1"/>
  <c r="AE120" i="12" s="1"/>
  <c r="AD105" i="12"/>
  <c r="AC105" i="12" s="1"/>
  <c r="AE77" i="12" a="1"/>
  <c r="AE77" i="12" s="1"/>
  <c r="AD77" i="12" s="1"/>
  <c r="AC77" i="12" s="1"/>
  <c r="Y96" i="12"/>
  <c r="S125" i="12"/>
  <c r="R68" i="12"/>
  <c r="AB120" i="12"/>
  <c r="AE117" i="12" a="1"/>
  <c r="AE117" i="12" s="1"/>
  <c r="Q112" i="12"/>
  <c r="BA112" i="12" s="1"/>
  <c r="S48" i="12"/>
  <c r="AA76" i="12"/>
  <c r="Q41" i="12"/>
  <c r="BA41" i="12" s="1"/>
  <c r="BB41" i="12" s="1"/>
  <c r="Q4" i="12"/>
  <c r="BA4" i="12" s="1"/>
  <c r="BB4" i="12" s="1"/>
  <c r="AB7" i="12"/>
  <c r="P116" i="12"/>
  <c r="R105" i="12"/>
  <c r="S35" i="12"/>
  <c r="R35" i="12"/>
  <c r="AB68" i="12"/>
  <c r="Z77" i="12"/>
  <c r="AZ77" i="12" s="1"/>
  <c r="P96" i="12"/>
  <c r="BD27" i="12" a="1"/>
  <c r="BD27" i="12" s="1"/>
  <c r="AB14" i="12"/>
  <c r="Z48" i="12"/>
  <c r="AZ48" i="12" s="1"/>
  <c r="AU48" i="12"/>
  <c r="R76" i="12"/>
  <c r="AA48" i="12"/>
  <c r="AU60" i="12"/>
  <c r="W105" i="12"/>
  <c r="Q100" i="12"/>
  <c r="BA100" i="12" s="1"/>
  <c r="Y102" i="12"/>
  <c r="AA96" i="12"/>
  <c r="AZ98" i="12"/>
  <c r="P120" i="12"/>
  <c r="Q46" i="12"/>
  <c r="BA46" i="12" s="1"/>
  <c r="R117" i="12"/>
  <c r="S112" i="12"/>
  <c r="AB48" i="12"/>
  <c r="AA100" i="12"/>
  <c r="AA86" i="12"/>
  <c r="AB41" i="12"/>
  <c r="P4" i="12"/>
  <c r="Y116" i="12"/>
  <c r="U124" i="12"/>
  <c r="BA98" i="12"/>
  <c r="BB98" i="12" s="1"/>
  <c r="S4" i="12"/>
  <c r="S105" i="12"/>
  <c r="S117" i="12"/>
  <c r="V68" i="12"/>
  <c r="AY68" i="12" s="1"/>
  <c r="AU35" i="12"/>
  <c r="AV115" i="12" s="1"/>
  <c r="BD10" i="12" a="1"/>
  <c r="BD10" i="12" s="1"/>
  <c r="BD55" i="12" a="1"/>
  <c r="BD55" i="12" s="1"/>
  <c r="BD91" i="12" a="1"/>
  <c r="BD91" i="12" s="1"/>
  <c r="AS120" i="12"/>
  <c r="AF120" i="12" s="1"/>
  <c r="Z102" i="12"/>
  <c r="AZ102" i="12" s="1"/>
  <c r="BD66" i="12" a="1"/>
  <c r="BD66" i="12" s="1"/>
  <c r="W96" i="12"/>
  <c r="W120" i="12"/>
  <c r="AA117" i="12"/>
  <c r="Q117" i="12"/>
  <c r="BA117" i="12" s="1"/>
  <c r="BB117" i="12" s="1"/>
  <c r="AB112" i="12"/>
  <c r="V48" i="12"/>
  <c r="AY48" i="12" s="1"/>
  <c r="U100" i="12"/>
  <c r="S41" i="12"/>
  <c r="AE41" i="12" a="1"/>
  <c r="AE41" i="12" s="1"/>
  <c r="R4" i="12"/>
  <c r="R116" i="12"/>
  <c r="AA7" i="12"/>
  <c r="AE98" i="12" a="1"/>
  <c r="AE98" i="12" s="1"/>
  <c r="U105" i="12"/>
  <c r="R128" i="12"/>
  <c r="AA68" i="12"/>
  <c r="Q35" i="12"/>
  <c r="BA35" i="12" s="1"/>
  <c r="BB35" i="12" s="1"/>
  <c r="BD105" i="12" a="1"/>
  <c r="BD105" i="12" s="1"/>
  <c r="AS92" i="12"/>
  <c r="AF92" i="12" s="1"/>
  <c r="U96" i="12"/>
  <c r="BD36" i="12" a="1"/>
  <c r="BD36" i="12" s="1"/>
  <c r="Z105" i="12"/>
  <c r="AZ105" i="12" s="1"/>
  <c r="AD68" i="12"/>
  <c r="AC68" i="12" s="1"/>
  <c r="AE48" i="12" a="1"/>
  <c r="AE48" i="12" s="1"/>
  <c r="AD48" i="12" s="1"/>
  <c r="AC48" i="12" s="1"/>
  <c r="AS117" i="12"/>
  <c r="AF117" i="12" s="1"/>
  <c r="S68" i="12"/>
  <c r="Z120" i="12"/>
  <c r="AZ120" i="12" s="1"/>
  <c r="U117" i="12"/>
  <c r="AA112" i="12"/>
  <c r="W100" i="12"/>
  <c r="V12" i="12"/>
  <c r="AY12" i="12" s="1"/>
  <c r="Y41" i="12"/>
  <c r="V80" i="12"/>
  <c r="AY80" i="12" s="1"/>
  <c r="Q105" i="12"/>
  <c r="BA105" i="12" s="1"/>
  <c r="BB105" i="12" s="1"/>
  <c r="Y35" i="12"/>
  <c r="BD117" i="12" a="1"/>
  <c r="BD117" i="12" s="1"/>
  <c r="S92" i="12"/>
  <c r="BD84" i="12" a="1"/>
  <c r="BD84" i="12" s="1"/>
  <c r="BD41" i="12" a="1"/>
  <c r="BD41" i="12" s="1"/>
  <c r="U92" i="12"/>
  <c r="BD109" i="12" a="1"/>
  <c r="BD109" i="12" s="1"/>
  <c r="Z127" i="12"/>
  <c r="AZ127" i="12" s="1"/>
  <c r="BB127" i="12" s="1"/>
  <c r="P38" i="12"/>
  <c r="BD21" i="12" a="1"/>
  <c r="BD21" i="12" s="1"/>
  <c r="BD62" i="12" a="1"/>
  <c r="BD62" i="12" s="1"/>
  <c r="V105" i="12"/>
  <c r="AY105" i="12" s="1"/>
  <c r="BD26" i="12" a="1"/>
  <c r="BD26" i="12" s="1"/>
  <c r="Y59" i="12"/>
  <c r="Z59" i="12"/>
  <c r="AZ59" i="12" s="1"/>
  <c r="AS84" i="12"/>
  <c r="AF84" i="12" s="1"/>
  <c r="AD84" i="12" s="1"/>
  <c r="AC84" i="12" s="1"/>
  <c r="AE59" i="12" a="1"/>
  <c r="AE59" i="12" s="1"/>
  <c r="AD59" i="12" s="1"/>
  <c r="AC59" i="12" s="1"/>
  <c r="AE95" i="12" a="1"/>
  <c r="AE95" i="12" s="1"/>
  <c r="AD95" i="12" s="1"/>
  <c r="AC95" i="12" s="1"/>
  <c r="P83" i="12"/>
  <c r="AS77" i="12"/>
  <c r="AF77" i="12" s="1"/>
  <c r="V103" i="12"/>
  <c r="AY103" i="12" s="1"/>
  <c r="Q118" i="12"/>
  <c r="BA118" i="12" s="1"/>
  <c r="Y107" i="12"/>
  <c r="W25" i="12"/>
  <c r="W84" i="12"/>
  <c r="S89" i="12"/>
  <c r="U8" i="12"/>
  <c r="Z94" i="12"/>
  <c r="AZ94" i="12" s="1"/>
  <c r="P12" i="12"/>
  <c r="AU59" i="12"/>
  <c r="V129" i="12"/>
  <c r="AY129" i="12" s="1"/>
  <c r="Q44" i="12"/>
  <c r="BA44" i="12" s="1"/>
  <c r="P128" i="12"/>
  <c r="Y28" i="12"/>
  <c r="AA28" i="12"/>
  <c r="U77" i="12"/>
  <c r="V43" i="12"/>
  <c r="AY43" i="12" s="1"/>
  <c r="BD20" i="12" a="1"/>
  <c r="BD20" i="12" s="1"/>
  <c r="AE72" i="12" a="1"/>
  <c r="AE72" i="12" s="1"/>
  <c r="AB51" i="12"/>
  <c r="BD31" i="12" a="1"/>
  <c r="BD31" i="12" s="1"/>
  <c r="BD77" i="12" a="1"/>
  <c r="BD77" i="12" s="1"/>
  <c r="BD125" i="12" a="1"/>
  <c r="BD125" i="12" s="1"/>
  <c r="AE94" i="12" a="1"/>
  <c r="AE94" i="12" s="1"/>
  <c r="AD94" i="12" s="1"/>
  <c r="AC94" i="12" s="1"/>
  <c r="AE16" i="12" a="1"/>
  <c r="AE16" i="12" s="1"/>
  <c r="AD16" i="12" s="1"/>
  <c r="AC16" i="12" s="1"/>
  <c r="AS72" i="12"/>
  <c r="AF72" i="12" s="1"/>
  <c r="Z83" i="12"/>
  <c r="AZ83" i="12" s="1"/>
  <c r="AB103" i="12"/>
  <c r="S107" i="12"/>
  <c r="R89" i="12"/>
  <c r="P8" i="12"/>
  <c r="R94" i="12"/>
  <c r="Y12" i="12"/>
  <c r="BA114" i="12"/>
  <c r="AB44" i="12"/>
  <c r="BD4" i="12" a="1"/>
  <c r="BD4" i="12" s="1"/>
  <c r="BD5" i="12" a="1"/>
  <c r="BD5" i="12" s="1"/>
  <c r="Z28" i="12"/>
  <c r="AZ28" i="12" s="1"/>
  <c r="P28" i="12"/>
  <c r="AA77" i="12"/>
  <c r="AA43" i="12"/>
  <c r="P43" i="12"/>
  <c r="U59" i="12"/>
  <c r="BD40" i="12" a="1"/>
  <c r="BD40" i="12" s="1"/>
  <c r="BD85" i="12" a="1"/>
  <c r="BD85" i="12" s="1"/>
  <c r="Y128" i="12"/>
  <c r="P89" i="12"/>
  <c r="AA12" i="12"/>
  <c r="U128" i="12"/>
  <c r="U28" i="12"/>
  <c r="AB43" i="12"/>
  <c r="AU43" i="12"/>
  <c r="AV84" i="12" s="1"/>
  <c r="AB59" i="12"/>
  <c r="AA59" i="12"/>
  <c r="AE51" i="12" a="1"/>
  <c r="AE51" i="12" s="1"/>
  <c r="AA51" i="12"/>
  <c r="AS89" i="12"/>
  <c r="AF89" i="12" s="1"/>
  <c r="AD89" i="12" s="1"/>
  <c r="AC89" i="12" s="1"/>
  <c r="AE10" i="12" a="1"/>
  <c r="AE10" i="12" s="1"/>
  <c r="AD10" i="12" s="1"/>
  <c r="BD102" i="12" a="1"/>
  <c r="BD102" i="12" s="1"/>
  <c r="V128" i="12"/>
  <c r="AY128" i="12" s="1"/>
  <c r="AE83" i="12" a="1"/>
  <c r="AE83" i="12" s="1"/>
  <c r="P103" i="12"/>
  <c r="U103" i="12"/>
  <c r="Q107" i="12"/>
  <c r="BA107" i="12" s="1"/>
  <c r="Y89" i="12"/>
  <c r="W12" i="12"/>
  <c r="S12" i="12"/>
  <c r="BD94" i="12" a="1"/>
  <c r="BD94" i="12" s="1"/>
  <c r="V44" i="12"/>
  <c r="AY44" i="12" s="1"/>
  <c r="BD101" i="12" a="1"/>
  <c r="BD101" i="12" s="1"/>
  <c r="S128" i="12"/>
  <c r="S28" i="12"/>
  <c r="P72" i="12"/>
  <c r="AB77" i="12"/>
  <c r="Q43" i="12"/>
  <c r="BA43" i="12" s="1"/>
  <c r="BB64" i="12"/>
  <c r="AB128" i="12"/>
  <c r="S59" i="12"/>
  <c r="U51" i="12"/>
  <c r="AS83" i="12"/>
  <c r="AF83" i="12" s="1"/>
  <c r="W103" i="12"/>
  <c r="U72" i="12"/>
  <c r="R107" i="12"/>
  <c r="AA44" i="12"/>
  <c r="AA89" i="12"/>
  <c r="Q89" i="12"/>
  <c r="BA89" i="12" s="1"/>
  <c r="BB89" i="12" s="1"/>
  <c r="AB12" i="12"/>
  <c r="U12" i="12"/>
  <c r="BD126" i="12" a="1"/>
  <c r="BD126" i="12" s="1"/>
  <c r="BD89" i="12" a="1"/>
  <c r="BD89" i="12" s="1"/>
  <c r="AA107" i="12"/>
  <c r="Z43" i="12"/>
  <c r="AZ43" i="12" s="1"/>
  <c r="BB43" i="12" s="1"/>
  <c r="AS128" i="12"/>
  <c r="AF128" i="12" s="1"/>
  <c r="BD86" i="12" a="1"/>
  <c r="BD86" i="12" s="1"/>
  <c r="V28" i="12"/>
  <c r="AY28" i="12" s="1"/>
  <c r="Z72" i="12"/>
  <c r="AZ72" i="12" s="1"/>
  <c r="P22" i="12"/>
  <c r="S43" i="12"/>
  <c r="Q84" i="12"/>
  <c r="BA84" i="12" s="1"/>
  <c r="BB84" i="12" s="1"/>
  <c r="BD8" i="12" a="1"/>
  <c r="BD8" i="12" s="1"/>
  <c r="W59" i="12"/>
  <c r="BD12" i="12" a="1"/>
  <c r="BD12" i="12" s="1"/>
  <c r="BD69" i="12" a="1"/>
  <c r="BD69" i="12" s="1"/>
  <c r="BD108" i="12" a="1"/>
  <c r="BD108" i="12" s="1"/>
  <c r="BD75" i="12" a="1"/>
  <c r="BD75" i="12" s="1"/>
  <c r="Z51" i="12"/>
  <c r="AZ51" i="12" s="1"/>
  <c r="U83" i="12"/>
  <c r="Z128" i="12"/>
  <c r="AZ128" i="12" s="1"/>
  <c r="R77" i="12"/>
  <c r="AE103" i="12" a="1"/>
  <c r="AE103" i="12" s="1"/>
  <c r="AD103" i="12" s="1"/>
  <c r="AC103" i="12" s="1"/>
  <c r="AB72" i="12"/>
  <c r="AU44" i="12"/>
  <c r="U89" i="12"/>
  <c r="Z89" i="12"/>
  <c r="AZ89" i="12" s="1"/>
  <c r="Z44" i="12"/>
  <c r="AZ44" i="12" s="1"/>
  <c r="AU12" i="12"/>
  <c r="Q59" i="12"/>
  <c r="BA59" i="12" s="1"/>
  <c r="R129" i="12"/>
  <c r="U107" i="12"/>
  <c r="W128" i="12"/>
  <c r="BD104" i="12" a="1"/>
  <c r="BD104" i="12" s="1"/>
  <c r="W28" i="12"/>
  <c r="P51" i="12"/>
  <c r="V77" i="12"/>
  <c r="AY77" i="12" s="1"/>
  <c r="BB77" i="12" s="1"/>
  <c r="S22" i="12"/>
  <c r="W43" i="12"/>
  <c r="Y51" i="12"/>
  <c r="S72" i="12"/>
  <c r="BD61" i="12" a="1"/>
  <c r="BD61" i="12" s="1"/>
  <c r="BD54" i="12" a="1"/>
  <c r="BD54" i="12" s="1"/>
  <c r="AS118" i="12"/>
  <c r="AF118" i="12" s="1"/>
  <c r="AS121" i="12"/>
  <c r="AF121" i="12" s="1"/>
  <c r="AS114" i="12"/>
  <c r="AF114" i="12" s="1"/>
  <c r="AE12" i="12" a="1"/>
  <c r="AE12" i="12" s="1"/>
  <c r="AD12" i="12" s="1"/>
  <c r="AC12" i="12" s="1"/>
  <c r="AE28" i="12" a="1"/>
  <c r="AE28" i="12" s="1"/>
  <c r="AD28" i="12" s="1"/>
  <c r="AC28" i="12" s="1"/>
  <c r="AE44" i="12" a="1"/>
  <c r="AE44" i="12" s="1"/>
  <c r="AD44" i="12" s="1"/>
  <c r="AC44" i="12" s="1"/>
  <c r="AA128" i="12"/>
  <c r="AA83" i="12"/>
  <c r="Q77" i="12"/>
  <c r="BA77" i="12" s="1"/>
  <c r="Q103" i="12"/>
  <c r="BA103" i="12" s="1"/>
  <c r="BB103" i="12" s="1"/>
  <c r="AB89" i="12"/>
  <c r="S44" i="12"/>
  <c r="R51" i="12"/>
  <c r="R43" i="12"/>
  <c r="S51" i="12"/>
  <c r="Q72" i="12"/>
  <c r="BA72" i="12" s="1"/>
  <c r="BB72" i="12" s="1"/>
  <c r="BD49" i="12" a="1"/>
  <c r="BD49" i="12" s="1"/>
  <c r="W51" i="12"/>
  <c r="BD58" i="12" a="1"/>
  <c r="BD58" i="12" s="1"/>
  <c r="AB60" i="12"/>
  <c r="AA84" i="12"/>
  <c r="AE6" i="12" a="1"/>
  <c r="AE6" i="12" s="1"/>
  <c r="P88" i="12"/>
  <c r="S60" i="12"/>
  <c r="BD11" i="12" a="1"/>
  <c r="BD11" i="12" s="1"/>
  <c r="BD42" i="12" a="1"/>
  <c r="BD42" i="12" s="1"/>
  <c r="BD46" i="12" a="1"/>
  <c r="BD46" i="12" s="1"/>
  <c r="BD115" i="12" a="1"/>
  <c r="BD115" i="12" s="1"/>
  <c r="Y6" i="12"/>
  <c r="AU8" i="12"/>
  <c r="AY114" i="12"/>
  <c r="AA70" i="12"/>
  <c r="BD120" i="12" a="1"/>
  <c r="BD120" i="12" s="1"/>
  <c r="R121" i="12"/>
  <c r="BD67" i="12" a="1"/>
  <c r="BD67" i="12" s="1"/>
  <c r="BD97" i="12" a="1"/>
  <c r="BD97" i="12" s="1"/>
  <c r="R60" i="12"/>
  <c r="S84" i="12"/>
  <c r="BD15" i="12" a="1"/>
  <c r="BD15" i="12" s="1"/>
  <c r="BD30" i="12" a="1"/>
  <c r="BD30" i="12" s="1"/>
  <c r="BD45" i="12" a="1"/>
  <c r="BD45" i="12" s="1"/>
  <c r="BD72" i="12" a="1"/>
  <c r="BD72" i="12" s="1"/>
  <c r="Z6" i="12"/>
  <c r="AZ6" i="12" s="1"/>
  <c r="U70" i="12"/>
  <c r="AA8" i="12"/>
  <c r="W129" i="12"/>
  <c r="W70" i="12"/>
  <c r="BD29" i="12" a="1"/>
  <c r="BD29" i="12" s="1"/>
  <c r="BD23" i="12" a="1"/>
  <c r="BD23" i="12" s="1"/>
  <c r="Y60" i="12"/>
  <c r="P84" i="12"/>
  <c r="BD52" i="12" a="1"/>
  <c r="BD52" i="12" s="1"/>
  <c r="BB15" i="12"/>
  <c r="BD34" i="12" a="1"/>
  <c r="BD34" i="12" s="1"/>
  <c r="BD50" i="12" a="1"/>
  <c r="BD50" i="12" s="1"/>
  <c r="BD88" i="12" a="1"/>
  <c r="BD88" i="12" s="1"/>
  <c r="BD112" i="12" a="1"/>
  <c r="BD112" i="12" s="1"/>
  <c r="BD123" i="12" a="1"/>
  <c r="BD123" i="12" s="1"/>
  <c r="AE60" i="12" a="1"/>
  <c r="AE60" i="12" s="1"/>
  <c r="AD60" i="12" s="1"/>
  <c r="AC60" i="12" s="1"/>
  <c r="W56" i="12"/>
  <c r="V6" i="12"/>
  <c r="AY6" i="12" s="1"/>
  <c r="Q8" i="12"/>
  <c r="BA8" i="12" s="1"/>
  <c r="BD95" i="12" a="1"/>
  <c r="BD95" i="12" s="1"/>
  <c r="Y70" i="12"/>
  <c r="BD63" i="12" a="1"/>
  <c r="BD63" i="12" s="1"/>
  <c r="BD99" i="12" a="1"/>
  <c r="BD99" i="12" s="1"/>
  <c r="BD24" i="12" a="1"/>
  <c r="BD24" i="12" s="1"/>
  <c r="BD57" i="12" a="1"/>
  <c r="BD57" i="12" s="1"/>
  <c r="BD64" i="12" a="1"/>
  <c r="BD64" i="12" s="1"/>
  <c r="BD74" i="12" a="1"/>
  <c r="BD74" i="12" s="1"/>
  <c r="BD110" i="12" a="1"/>
  <c r="BD110" i="12" s="1"/>
  <c r="BD2" i="12" a="1"/>
  <c r="BD2" i="12" s="1"/>
  <c r="BD119" i="12" a="1"/>
  <c r="BD119" i="12" s="1"/>
  <c r="Z95" i="12"/>
  <c r="AZ95" i="12" s="1"/>
  <c r="Z60" i="12"/>
  <c r="AZ60" i="12" s="1"/>
  <c r="R84" i="12"/>
  <c r="BD25" i="12" a="1"/>
  <c r="BD25" i="12" s="1"/>
  <c r="BD81" i="12" a="1"/>
  <c r="BD81" i="12" s="1"/>
  <c r="BD116" i="12" a="1"/>
  <c r="BD116" i="12" s="1"/>
  <c r="AS70" i="12"/>
  <c r="AF70" i="12" s="1"/>
  <c r="V60" i="12"/>
  <c r="AY60" i="12" s="1"/>
  <c r="AU10" i="12"/>
  <c r="W60" i="12"/>
  <c r="BD18" i="12" a="1"/>
  <c r="BD18" i="12" s="1"/>
  <c r="Z84" i="12"/>
  <c r="AZ84" i="12" s="1"/>
  <c r="AB6" i="12"/>
  <c r="Z8" i="12"/>
  <c r="AZ8" i="12" s="1"/>
  <c r="AE70" i="12" a="1"/>
  <c r="AE70" i="12" s="1"/>
  <c r="R56" i="12"/>
  <c r="AB129" i="12"/>
  <c r="BD9" i="12" a="1"/>
  <c r="BD9" i="12" s="1"/>
  <c r="BD96" i="12" a="1"/>
  <c r="BD96" i="12" s="1"/>
  <c r="BD19" i="12" a="1"/>
  <c r="BD19" i="12" s="1"/>
  <c r="Q60" i="12"/>
  <c r="BA60" i="12" s="1"/>
  <c r="BD6" i="12" a="1"/>
  <c r="BD6" i="12" s="1"/>
  <c r="BD22" i="12" a="1"/>
  <c r="BD22" i="12" s="1"/>
  <c r="BD98" i="12" a="1"/>
  <c r="BD98" i="12" s="1"/>
  <c r="BD121" i="12" a="1"/>
  <c r="BD121" i="12" s="1"/>
  <c r="U60" i="12"/>
  <c r="AB84" i="12"/>
  <c r="U129" i="12"/>
  <c r="W8" i="12"/>
  <c r="Q56" i="12"/>
  <c r="BA56" i="12" s="1"/>
  <c r="Q129" i="12"/>
  <c r="BA129" i="12" s="1"/>
  <c r="BD83" i="12" a="1"/>
  <c r="BD83" i="12" s="1"/>
  <c r="BD103" i="12" a="1"/>
  <c r="BD103" i="12" s="1"/>
  <c r="Y84" i="12"/>
  <c r="BD28" i="12" a="1"/>
  <c r="BD28" i="12" s="1"/>
  <c r="BD38" i="12" a="1"/>
  <c r="BD38" i="12" s="1"/>
  <c r="BD93" i="12" a="1"/>
  <c r="BD93" i="12" s="1"/>
  <c r="BD122" i="12" a="1"/>
  <c r="BD122" i="12" s="1"/>
  <c r="Q80" i="12"/>
  <c r="BA80" i="12" s="1"/>
  <c r="R80" i="12"/>
  <c r="AD85" i="12"/>
  <c r="AC85" i="12" s="1"/>
  <c r="AE73" i="12" a="1"/>
  <c r="AE73" i="12" s="1"/>
  <c r="V33" i="12"/>
  <c r="AY33" i="12" s="1"/>
  <c r="BB33" i="12" s="1"/>
  <c r="AA25" i="12"/>
  <c r="AB69" i="12"/>
  <c r="U46" i="12"/>
  <c r="P49" i="12"/>
  <c r="V86" i="12"/>
  <c r="AY86" i="12" s="1"/>
  <c r="AB27" i="12"/>
  <c r="R97" i="12"/>
  <c r="P124" i="12"/>
  <c r="AY82" i="12"/>
  <c r="BB37" i="12"/>
  <c r="U25" i="12"/>
  <c r="Y92" i="12"/>
  <c r="BD70" i="12" a="1"/>
  <c r="BD70" i="12" s="1"/>
  <c r="U80" i="12"/>
  <c r="S73" i="12"/>
  <c r="S33" i="12"/>
  <c r="Q25" i="12"/>
  <c r="BA25" i="12" s="1"/>
  <c r="BB25" i="12" s="1"/>
  <c r="W69" i="12"/>
  <c r="AU46" i="12"/>
  <c r="W97" i="12"/>
  <c r="U49" i="12"/>
  <c r="Y86" i="12"/>
  <c r="Q27" i="12"/>
  <c r="BA27" i="12" s="1"/>
  <c r="P97" i="12"/>
  <c r="AB124" i="12"/>
  <c r="P86" i="12"/>
  <c r="W46" i="12"/>
  <c r="R92" i="12"/>
  <c r="R46" i="12"/>
  <c r="Z80" i="12"/>
  <c r="AZ80" i="12" s="1"/>
  <c r="P80" i="12"/>
  <c r="Q73" i="12"/>
  <c r="BA73" i="12" s="1"/>
  <c r="BB73" i="12" s="1"/>
  <c r="AE97" i="12" a="1"/>
  <c r="AE97" i="12" s="1"/>
  <c r="AD97" i="12" s="1"/>
  <c r="AC97" i="12" s="1"/>
  <c r="AS69" i="12"/>
  <c r="AF69" i="12" s="1"/>
  <c r="AS86" i="12"/>
  <c r="AF86" i="12" s="1"/>
  <c r="AD71" i="12"/>
  <c r="AC71" i="12" s="1"/>
  <c r="U73" i="12"/>
  <c r="W33" i="12"/>
  <c r="S25" i="12"/>
  <c r="AE25" i="12" a="1"/>
  <c r="AE25" i="12" s="1"/>
  <c r="AB80" i="12"/>
  <c r="Q69" i="12"/>
  <c r="BA69" i="12" s="1"/>
  <c r="BB69" i="12" s="1"/>
  <c r="Y69" i="12"/>
  <c r="Z46" i="12"/>
  <c r="AZ46" i="12" s="1"/>
  <c r="Q86" i="12"/>
  <c r="BA86" i="12" s="1"/>
  <c r="BB86" i="12" s="1"/>
  <c r="AA27" i="12"/>
  <c r="Y97" i="12"/>
  <c r="W73" i="12"/>
  <c r="P92" i="12"/>
  <c r="W92" i="12"/>
  <c r="AI2" i="12" a="1"/>
  <c r="AI2" i="12" s="1"/>
  <c r="AJ2" i="12" s="1"/>
  <c r="AK2" i="12" s="1"/>
  <c r="AE33" i="12" a="1"/>
  <c r="AE33" i="12" s="1"/>
  <c r="AD33" i="12" s="1"/>
  <c r="AC33" i="12" s="1"/>
  <c r="AE42" i="12" a="1"/>
  <c r="AE42" i="12" s="1"/>
  <c r="AD42" i="12" s="1"/>
  <c r="Q33" i="12"/>
  <c r="BA33" i="12" s="1"/>
  <c r="Z25" i="12"/>
  <c r="AZ25" i="12" s="1"/>
  <c r="S97" i="12"/>
  <c r="AE69" i="12" a="1"/>
  <c r="AE69" i="12" s="1"/>
  <c r="S69" i="12"/>
  <c r="V46" i="12"/>
  <c r="AY46" i="12" s="1"/>
  <c r="BB46" i="12" s="1"/>
  <c r="W80" i="12"/>
  <c r="AE86" i="12" a="1"/>
  <c r="AE86" i="12" s="1"/>
  <c r="U27" i="12"/>
  <c r="V97" i="12"/>
  <c r="AY97" i="12" s="1"/>
  <c r="BB97" i="12" s="1"/>
  <c r="Y73" i="12"/>
  <c r="AA23" i="12"/>
  <c r="AA92" i="12"/>
  <c r="AB92" i="12"/>
  <c r="W108" i="12"/>
  <c r="BD76" i="12" a="1"/>
  <c r="BD76" i="12" s="1"/>
  <c r="AE74" i="12" a="1"/>
  <c r="AE74" i="12" s="1"/>
  <c r="AD74" i="12" s="1"/>
  <c r="AE92" i="12" a="1"/>
  <c r="AE92" i="12" s="1"/>
  <c r="AD92" i="12" s="1"/>
  <c r="AC92" i="12" s="1"/>
  <c r="V20" i="12"/>
  <c r="AY20" i="12" s="1"/>
  <c r="U33" i="12"/>
  <c r="AU25" i="12"/>
  <c r="V69" i="12"/>
  <c r="AY69" i="12" s="1"/>
  <c r="Z69" i="12"/>
  <c r="AZ69" i="12" s="1"/>
  <c r="AA46" i="12"/>
  <c r="U97" i="12"/>
  <c r="U86" i="12"/>
  <c r="W27" i="12"/>
  <c r="AB97" i="12"/>
  <c r="S7" i="12"/>
  <c r="AS80" i="12"/>
  <c r="AF80" i="12" s="1"/>
  <c r="AB25" i="12"/>
  <c r="AA33" i="12"/>
  <c r="AB73" i="12"/>
  <c r="V92" i="12"/>
  <c r="AY92" i="12" s="1"/>
  <c r="AY74" i="12"/>
  <c r="AB22" i="12"/>
  <c r="AE22" i="12" a="1"/>
  <c r="AE22" i="12" s="1"/>
  <c r="AA22" i="12"/>
  <c r="Z22" i="12"/>
  <c r="AZ22" i="12" s="1"/>
  <c r="U22" i="12"/>
  <c r="Y22" i="12"/>
  <c r="W22" i="12"/>
  <c r="AU22" i="12"/>
  <c r="AS73" i="12"/>
  <c r="AF73" i="12" s="1"/>
  <c r="AE27" i="12" a="1"/>
  <c r="AE27" i="12" s="1"/>
  <c r="AD27" i="12" s="1"/>
  <c r="AC27" i="12" s="1"/>
  <c r="AS99" i="12"/>
  <c r="AF99" i="12" s="1"/>
  <c r="U20" i="12"/>
  <c r="R25" i="12"/>
  <c r="Z27" i="12"/>
  <c r="AZ27" i="12" s="1"/>
  <c r="BB27" i="12" s="1"/>
  <c r="Y27" i="12"/>
  <c r="S46" i="12"/>
  <c r="Q97" i="12"/>
  <c r="BA97" i="12" s="1"/>
  <c r="Z86" i="12"/>
  <c r="AZ86" i="12" s="1"/>
  <c r="AA80" i="12"/>
  <c r="AA95" i="12"/>
  <c r="Z41" i="12"/>
  <c r="AZ41" i="12" s="1"/>
  <c r="U41" i="12"/>
  <c r="Y56" i="12"/>
  <c r="AA129" i="12"/>
  <c r="W95" i="12"/>
  <c r="AS129" i="12"/>
  <c r="AF129" i="12" s="1"/>
  <c r="Z56" i="12"/>
  <c r="AZ56" i="12" s="1"/>
  <c r="Z129" i="12"/>
  <c r="AZ129" i="12" s="1"/>
  <c r="BB129" i="12" s="1"/>
  <c r="U95" i="12"/>
  <c r="BA10" i="12"/>
  <c r="U6" i="12"/>
  <c r="Q6" i="12"/>
  <c r="BA6" i="12" s="1"/>
  <c r="BB6" i="12" s="1"/>
  <c r="R6" i="12"/>
  <c r="AA6" i="12"/>
  <c r="AZ10" i="12"/>
  <c r="V95" i="12"/>
  <c r="AY95" i="12" s="1"/>
  <c r="R73" i="12"/>
  <c r="P46" i="12"/>
  <c r="AE24" i="12" a="1"/>
  <c r="AE24" i="12" s="1"/>
  <c r="R83" i="12"/>
  <c r="AU18" i="12"/>
  <c r="AV60" i="12" s="1"/>
  <c r="S8" i="12"/>
  <c r="AE100" i="12" a="1"/>
  <c r="AE100" i="12" s="1"/>
  <c r="P56" i="12"/>
  <c r="S129" i="12"/>
  <c r="Q83" i="12"/>
  <c r="BA83" i="12" s="1"/>
  <c r="BB83" i="12" s="1"/>
  <c r="AB8" i="12"/>
  <c r="AB56" i="12"/>
  <c r="Y129" i="12"/>
  <c r="AB95" i="12"/>
  <c r="AE56" i="12" a="1"/>
  <c r="AE56" i="12" s="1"/>
  <c r="V56" i="12"/>
  <c r="AY56" i="12" s="1"/>
  <c r="BB71" i="12"/>
  <c r="AI20" i="46" a="1"/>
  <c r="AI20" i="46" s="1"/>
  <c r="AJ20" i="46" s="1"/>
  <c r="AK20" i="46" s="1"/>
  <c r="AI3" i="46" a="1"/>
  <c r="AI3" i="46" s="1"/>
  <c r="AJ3" i="46" s="1"/>
  <c r="AK3" i="46" s="1"/>
  <c r="AD124" i="31"/>
  <c r="AC124" i="31" s="1"/>
  <c r="AI21" i="46" a="1"/>
  <c r="AI21" i="46" s="1"/>
  <c r="AJ21" i="46" s="1"/>
  <c r="AK21" i="46" s="1"/>
  <c r="AD75" i="35"/>
  <c r="AC75" i="35" s="1"/>
  <c r="AD117" i="32"/>
  <c r="AC117" i="32" s="1"/>
  <c r="AD82" i="30"/>
  <c r="AC82" i="30" s="1"/>
  <c r="AD90" i="41"/>
  <c r="AC90" i="41" s="1"/>
  <c r="AD72" i="48"/>
  <c r="AC72" i="48" s="1"/>
  <c r="AI32" i="46" a="1"/>
  <c r="AI32" i="46" s="1"/>
  <c r="AJ32" i="46" s="1"/>
  <c r="AL32" i="46" s="1"/>
  <c r="AD129" i="41"/>
  <c r="AC129" i="41" s="1"/>
  <c r="AD69" i="32"/>
  <c r="AC69" i="32" s="1"/>
  <c r="AD96" i="45"/>
  <c r="AC96" i="45" s="1"/>
  <c r="AI8" i="46" a="1"/>
  <c r="AI8" i="46" s="1"/>
  <c r="AJ8" i="46" s="1"/>
  <c r="AK8" i="46" s="1"/>
  <c r="AD120" i="48"/>
  <c r="AC120" i="48" s="1"/>
  <c r="AI29" i="46" a="1"/>
  <c r="AI29" i="46" s="1"/>
  <c r="AJ29" i="46" s="1"/>
  <c r="AL29" i="46" s="1"/>
  <c r="AD95" i="45"/>
  <c r="AC95" i="45" s="1"/>
  <c r="AD73" i="38"/>
  <c r="AC73" i="38" s="1"/>
  <c r="AD113" i="37"/>
  <c r="AC113" i="37" s="1"/>
  <c r="AA45" i="59"/>
  <c r="W65" i="59"/>
  <c r="Y65" i="59"/>
  <c r="P72" i="59"/>
  <c r="AB72" i="59"/>
  <c r="AS72" i="59"/>
  <c r="AF72" i="59" s="1"/>
  <c r="Q72" i="59"/>
  <c r="BA72" i="59" s="1"/>
  <c r="S72" i="59"/>
  <c r="R72" i="59"/>
  <c r="V72" i="59"/>
  <c r="AY72" i="59" s="1"/>
  <c r="BB72" i="59" s="1"/>
  <c r="Y72" i="59"/>
  <c r="Z72" i="59"/>
  <c r="AZ72" i="59" s="1"/>
  <c r="AA72" i="59"/>
  <c r="W72" i="59"/>
  <c r="U72" i="59"/>
  <c r="AE18" i="59" a="1"/>
  <c r="AE18" i="59" s="1"/>
  <c r="AD18" i="59" s="1"/>
  <c r="AC18" i="59" s="1"/>
  <c r="AE4" i="59" a="1"/>
  <c r="AE4" i="59" s="1"/>
  <c r="AD4" i="59" s="1"/>
  <c r="AC4" i="59" s="1"/>
  <c r="R18" i="59"/>
  <c r="U18" i="59"/>
  <c r="S19" i="59"/>
  <c r="R21" i="59"/>
  <c r="AU18" i="59"/>
  <c r="W4" i="59"/>
  <c r="R101" i="59"/>
  <c r="S101" i="59"/>
  <c r="AS101" i="59"/>
  <c r="AF101" i="59" s="1"/>
  <c r="Q101" i="59"/>
  <c r="BA101" i="59" s="1"/>
  <c r="AB101" i="59"/>
  <c r="U101" i="59"/>
  <c r="V101" i="59"/>
  <c r="AY101" i="59" s="1"/>
  <c r="BB101" i="59" s="1"/>
  <c r="P101" i="59"/>
  <c r="W101" i="59"/>
  <c r="W121" i="59"/>
  <c r="AB121" i="59"/>
  <c r="Y121" i="59"/>
  <c r="R121" i="59"/>
  <c r="AA121" i="59"/>
  <c r="Q121" i="59"/>
  <c r="BA121" i="59" s="1"/>
  <c r="AE21" i="59" a="1"/>
  <c r="AE21" i="59" s="1"/>
  <c r="AD21" i="59" s="1"/>
  <c r="AC21" i="59" s="1"/>
  <c r="AE115" i="59" a="1"/>
  <c r="AE115" i="59" s="1"/>
  <c r="AD115" i="59" s="1"/>
  <c r="AC115" i="59" s="1"/>
  <c r="BB2" i="59"/>
  <c r="Z18" i="59"/>
  <c r="AZ18" i="59" s="1"/>
  <c r="BB18" i="59" s="1"/>
  <c r="V19" i="59"/>
  <c r="AY19" i="59" s="1"/>
  <c r="Y18" i="59"/>
  <c r="Q21" i="59"/>
  <c r="BA21" i="59" s="1"/>
  <c r="AA18" i="59"/>
  <c r="BB40" i="59"/>
  <c r="S65" i="59"/>
  <c r="AA19" i="59"/>
  <c r="W19" i="59"/>
  <c r="Z21" i="59"/>
  <c r="AZ21" i="59" s="1"/>
  <c r="W18" i="59"/>
  <c r="S45" i="59"/>
  <c r="V65" i="59"/>
  <c r="AY65" i="59" s="1"/>
  <c r="AA65" i="59"/>
  <c r="W71" i="59"/>
  <c r="U71" i="59"/>
  <c r="AD111" i="59"/>
  <c r="AC111" i="59" s="1"/>
  <c r="V5" i="59"/>
  <c r="AY5" i="59" s="1"/>
  <c r="P5" i="59"/>
  <c r="AB21" i="59"/>
  <c r="P18" i="59"/>
  <c r="Y19" i="59"/>
  <c r="U45" i="59"/>
  <c r="Z65" i="59"/>
  <c r="AZ65" i="59" s="1"/>
  <c r="P65" i="59"/>
  <c r="Q65" i="59"/>
  <c r="BA65" i="59" s="1"/>
  <c r="BB65" i="59" s="1"/>
  <c r="Y75" i="59"/>
  <c r="Z75" i="59"/>
  <c r="AZ75" i="59" s="1"/>
  <c r="Z113" i="59"/>
  <c r="AZ113" i="59" s="1"/>
  <c r="AB113" i="59"/>
  <c r="Y113" i="59"/>
  <c r="W113" i="59"/>
  <c r="BB125" i="59"/>
  <c r="AU5" i="59"/>
  <c r="AV42" i="59" s="1"/>
  <c r="AA21" i="59"/>
  <c r="S21" i="59"/>
  <c r="AB19" i="59"/>
  <c r="Z45" i="59"/>
  <c r="AZ45" i="59" s="1"/>
  <c r="P63" i="59"/>
  <c r="Z115" i="59"/>
  <c r="AZ115" i="59" s="1"/>
  <c r="AB65" i="59"/>
  <c r="Q22" i="59"/>
  <c r="BA22" i="59" s="1"/>
  <c r="U22" i="59"/>
  <c r="AB22" i="59"/>
  <c r="AU22" i="59"/>
  <c r="W22" i="59"/>
  <c r="P22" i="59"/>
  <c r="AE92" i="59" a="1"/>
  <c r="AE92" i="59" s="1"/>
  <c r="AD92" i="59" s="1"/>
  <c r="AC92" i="59" s="1"/>
  <c r="AB92" i="59"/>
  <c r="U92" i="59"/>
  <c r="W92" i="59"/>
  <c r="AA92" i="59"/>
  <c r="Y92" i="59"/>
  <c r="Z92" i="59"/>
  <c r="AZ92" i="59" s="1"/>
  <c r="AE19" i="59" a="1"/>
  <c r="AE19" i="59" s="1"/>
  <c r="AD19" i="59" s="1"/>
  <c r="AC19" i="59" s="1"/>
  <c r="Z19" i="59"/>
  <c r="AZ19" i="59" s="1"/>
  <c r="U19" i="59"/>
  <c r="BB35" i="59"/>
  <c r="AU21" i="59"/>
  <c r="AV105" i="59" s="1"/>
  <c r="U65" i="59"/>
  <c r="P20" i="12"/>
  <c r="AU53" i="12"/>
  <c r="AE88" i="12" a="1"/>
  <c r="AE88" i="12" s="1"/>
  <c r="Y20" i="12"/>
  <c r="U84" i="12"/>
  <c r="V84" i="12"/>
  <c r="AY84" i="12" s="1"/>
  <c r="Z20" i="12"/>
  <c r="AZ20" i="12" s="1"/>
  <c r="W53" i="12"/>
  <c r="BA74" i="12"/>
  <c r="Q20" i="12"/>
  <c r="BA20" i="12" s="1"/>
  <c r="BB20" i="12" s="1"/>
  <c r="S20" i="12"/>
  <c r="AZ82" i="12"/>
  <c r="AU20" i="12"/>
  <c r="R20" i="12"/>
  <c r="AD66" i="12"/>
  <c r="Q88" i="12"/>
  <c r="BA88" i="12" s="1"/>
  <c r="S88" i="12"/>
  <c r="AE20" i="12" a="1"/>
  <c r="AE20" i="12" s="1"/>
  <c r="AB28" i="12"/>
  <c r="Q28" i="12"/>
  <c r="BA28" i="12" s="1"/>
  <c r="AS101" i="12"/>
  <c r="AF101" i="12" s="1"/>
  <c r="AS82" i="12"/>
  <c r="AF82" i="12" s="1"/>
  <c r="U88" i="12"/>
  <c r="AB88" i="12"/>
  <c r="BB80" i="12"/>
  <c r="W20" i="12"/>
  <c r="AU33" i="12"/>
  <c r="P33" i="12"/>
  <c r="V88" i="12"/>
  <c r="AY88" i="12" s="1"/>
  <c r="AA88" i="12"/>
  <c r="AS74" i="12"/>
  <c r="AF74" i="12" s="1"/>
  <c r="AA20" i="12"/>
  <c r="Z21" i="12"/>
  <c r="AZ21" i="12" s="1"/>
  <c r="Q21" i="12"/>
  <c r="BA21" i="12" s="1"/>
  <c r="BB21" i="12" s="1"/>
  <c r="V21" i="12"/>
  <c r="AY21" i="12" s="1"/>
  <c r="AU21" i="12"/>
  <c r="Y21" i="12"/>
  <c r="U21" i="12"/>
  <c r="AS88" i="12"/>
  <c r="AF88" i="12" s="1"/>
  <c r="AE82" i="12" a="1"/>
  <c r="AE82" i="12" s="1"/>
  <c r="W35" i="12"/>
  <c r="Z35" i="12"/>
  <c r="AZ35" i="12" s="1"/>
  <c r="AB35" i="12"/>
  <c r="AE88" i="28" a="1"/>
  <c r="AE88" i="28" s="1"/>
  <c r="AD88" i="28" s="1"/>
  <c r="AC88" i="28" s="1"/>
  <c r="V116" i="28"/>
  <c r="AY116" i="28" s="1"/>
  <c r="U111" i="28"/>
  <c r="Z19" i="28"/>
  <c r="AZ19" i="28" s="1"/>
  <c r="Q60" i="28"/>
  <c r="BA60" i="28" s="1"/>
  <c r="BB60" i="28" s="1"/>
  <c r="Y86" i="28"/>
  <c r="AA19" i="28"/>
  <c r="Y88" i="28"/>
  <c r="Z122" i="28"/>
  <c r="AZ122" i="28" s="1"/>
  <c r="P78" i="28"/>
  <c r="Y111" i="28"/>
  <c r="W53" i="28"/>
  <c r="AA49" i="28"/>
  <c r="AV84" i="28"/>
  <c r="S57" i="28"/>
  <c r="V57" i="28"/>
  <c r="AY57" i="28" s="1"/>
  <c r="BB57" i="28" s="1"/>
  <c r="U57" i="28"/>
  <c r="AA57" i="28"/>
  <c r="AE111" i="28" a="1"/>
  <c r="AE111" i="28" s="1"/>
  <c r="AD111" i="28" s="1"/>
  <c r="AC111" i="28" s="1"/>
  <c r="AA86" i="28"/>
  <c r="AB19" i="28"/>
  <c r="S60" i="28"/>
  <c r="Q86" i="28"/>
  <c r="BA86" i="28" s="1"/>
  <c r="Y19" i="28"/>
  <c r="U122" i="28"/>
  <c r="W78" i="28"/>
  <c r="R110" i="28"/>
  <c r="AB111" i="28"/>
  <c r="U53" i="28"/>
  <c r="Y49" i="28"/>
  <c r="U49" i="28"/>
  <c r="BB62" i="28"/>
  <c r="AB58" i="28"/>
  <c r="Y58" i="28"/>
  <c r="AE58" i="28" a="1"/>
  <c r="AE58" i="28" s="1"/>
  <c r="Z58" i="28"/>
  <c r="AZ58" i="28" s="1"/>
  <c r="AA58" i="28"/>
  <c r="AU58" i="28"/>
  <c r="AV4" i="28" s="1"/>
  <c r="U58" i="28"/>
  <c r="W58" i="28"/>
  <c r="AB42" i="28"/>
  <c r="W42" i="28"/>
  <c r="S111" i="28"/>
  <c r="V19" i="28"/>
  <c r="AY19" i="28" s="1"/>
  <c r="Z60" i="28"/>
  <c r="AZ60" i="28" s="1"/>
  <c r="U86" i="28"/>
  <c r="Z88" i="28"/>
  <c r="AZ88" i="28" s="1"/>
  <c r="AA122" i="28"/>
  <c r="Q78" i="28"/>
  <c r="BA78" i="28" s="1"/>
  <c r="BB78" i="28" s="1"/>
  <c r="AB110" i="28"/>
  <c r="W111" i="28"/>
  <c r="Q53" i="28"/>
  <c r="BA53" i="28" s="1"/>
  <c r="P49" i="28"/>
  <c r="Q49" i="28"/>
  <c r="BA49" i="28" s="1"/>
  <c r="BB49" i="28" s="1"/>
  <c r="BB102" i="28"/>
  <c r="W72" i="28"/>
  <c r="AB123" i="28"/>
  <c r="U123" i="28"/>
  <c r="AD129" i="28"/>
  <c r="AC129" i="28" s="1"/>
  <c r="AE86" i="28" a="1"/>
  <c r="AE86" i="28" s="1"/>
  <c r="AD86" i="28" s="1"/>
  <c r="AC86" i="28" s="1"/>
  <c r="W60" i="28"/>
  <c r="AA110" i="28"/>
  <c r="S86" i="28"/>
  <c r="V88" i="28"/>
  <c r="AY88" i="28" s="1"/>
  <c r="AE122" i="28" a="1"/>
  <c r="AE122" i="28" s="1"/>
  <c r="AD122" i="28" s="1"/>
  <c r="AC122" i="28" s="1"/>
  <c r="BB47" i="28"/>
  <c r="AB116" i="28"/>
  <c r="AA78" i="28"/>
  <c r="Q64" i="28"/>
  <c r="BA64" i="28" s="1"/>
  <c r="BB64" i="28" s="1"/>
  <c r="BB71" i="28"/>
  <c r="V53" i="28"/>
  <c r="AY53" i="28" s="1"/>
  <c r="BB53" i="28" s="1"/>
  <c r="W49" i="28"/>
  <c r="AU49" i="28"/>
  <c r="S72" i="28"/>
  <c r="AE72" i="28" a="1"/>
  <c r="AE72" i="28" s="1"/>
  <c r="AD72" i="28" s="1"/>
  <c r="AC72" i="28" s="1"/>
  <c r="AA116" i="28"/>
  <c r="V60" i="28"/>
  <c r="AY60" i="28" s="1"/>
  <c r="V64" i="28"/>
  <c r="AY64" i="28" s="1"/>
  <c r="V86" i="28"/>
  <c r="AY86" i="28" s="1"/>
  <c r="U88" i="28"/>
  <c r="W122" i="28"/>
  <c r="R116" i="28"/>
  <c r="AB78" i="28"/>
  <c r="Z111" i="28"/>
  <c r="AZ111" i="28" s="1"/>
  <c r="AA53" i="28"/>
  <c r="AB49" i="28"/>
  <c r="AE49" i="28" a="1"/>
  <c r="AE49" i="28" s="1"/>
  <c r="BB73" i="28"/>
  <c r="V72" i="28"/>
  <c r="AY72" i="28" s="1"/>
  <c r="R72" i="28"/>
  <c r="AA33" i="28"/>
  <c r="V33" i="28"/>
  <c r="AY33" i="28" s="1"/>
  <c r="P33" i="28"/>
  <c r="AB33" i="28"/>
  <c r="R33" i="28"/>
  <c r="W33" i="28"/>
  <c r="S33" i="28"/>
  <c r="AE33" i="28" a="1"/>
  <c r="AE33" i="28" s="1"/>
  <c r="Q33" i="28"/>
  <c r="BA33" i="28" s="1"/>
  <c r="BB33" i="28" s="1"/>
  <c r="AU12" i="28"/>
  <c r="AE12" i="28" a="1"/>
  <c r="AE12" i="28" s="1"/>
  <c r="AA12" i="28"/>
  <c r="P12" i="28"/>
  <c r="Z12" i="28"/>
  <c r="AZ12" i="28" s="1"/>
  <c r="V12" i="28"/>
  <c r="AY12" i="28" s="1"/>
  <c r="Y12" i="28"/>
  <c r="Q12" i="28"/>
  <c r="BA12" i="28" s="1"/>
  <c r="BB12" i="28" s="1"/>
  <c r="AE19" i="28" a="1"/>
  <c r="AE19" i="28" s="1"/>
  <c r="AD19" i="28" s="1"/>
  <c r="AC19" i="28" s="1"/>
  <c r="W116" i="28"/>
  <c r="AB86" i="28"/>
  <c r="Z86" i="28"/>
  <c r="AZ86" i="28" s="1"/>
  <c r="Q122" i="28"/>
  <c r="BA122" i="28" s="1"/>
  <c r="BB122" i="28" s="1"/>
  <c r="U78" i="28"/>
  <c r="Z78" i="28"/>
  <c r="AZ78" i="28" s="1"/>
  <c r="AA111" i="28"/>
  <c r="AU53" i="28"/>
  <c r="AV51" i="28" s="1"/>
  <c r="Z49" i="28"/>
  <c r="AZ49" i="28" s="1"/>
  <c r="S49" i="28"/>
  <c r="BB128" i="28"/>
  <c r="Q72" i="28"/>
  <c r="BA72" i="28" s="1"/>
  <c r="AB72" i="28"/>
  <c r="AD81" i="28"/>
  <c r="AC81" i="28" s="1"/>
  <c r="P86" i="28"/>
  <c r="AE78" i="28" a="1"/>
  <c r="AE78" i="28" s="1"/>
  <c r="AD78" i="28" s="1"/>
  <c r="AC78" i="28" s="1"/>
  <c r="V111" i="28"/>
  <c r="AY111" i="28" s="1"/>
  <c r="Y53" i="28"/>
  <c r="AA43" i="28"/>
  <c r="U43" i="28"/>
  <c r="Z43" i="28"/>
  <c r="AZ43" i="28" s="1"/>
  <c r="V35" i="28"/>
  <c r="AY35" i="28" s="1"/>
  <c r="AU35" i="28"/>
  <c r="AV92" i="28" s="1"/>
  <c r="P35" i="28"/>
  <c r="AD69" i="30"/>
  <c r="AC69" i="30" s="1"/>
  <c r="AE28" i="30" a="1"/>
  <c r="AE28" i="30" s="1"/>
  <c r="AD28" i="30" s="1"/>
  <c r="AC28" i="30" s="1"/>
  <c r="AS84" i="30"/>
  <c r="AF84" i="30" s="1"/>
  <c r="AS114" i="30"/>
  <c r="AF114" i="30" s="1"/>
  <c r="AS117" i="30"/>
  <c r="AF117" i="30" s="1"/>
  <c r="Z68" i="30"/>
  <c r="AZ68" i="30" s="1"/>
  <c r="Y68" i="30"/>
  <c r="S36" i="30"/>
  <c r="P127" i="30"/>
  <c r="AU43" i="30"/>
  <c r="AV64" i="30" s="1"/>
  <c r="W73" i="30"/>
  <c r="Q73" i="30"/>
  <c r="BA73" i="30" s="1"/>
  <c r="BB73" i="30" s="1"/>
  <c r="AA114" i="30"/>
  <c r="Y117" i="30"/>
  <c r="P117" i="30"/>
  <c r="AA46" i="30"/>
  <c r="Y7" i="30"/>
  <c r="S7" i="30"/>
  <c r="W28" i="30"/>
  <c r="AS76" i="30"/>
  <c r="AF76" i="30" s="1"/>
  <c r="AA76" i="30"/>
  <c r="Y76" i="30"/>
  <c r="BB28" i="30"/>
  <c r="P113" i="30"/>
  <c r="W113" i="30"/>
  <c r="Q113" i="30"/>
  <c r="BA113" i="30" s="1"/>
  <c r="AS113" i="30"/>
  <c r="AF113" i="30" s="1"/>
  <c r="R113" i="30"/>
  <c r="AD115" i="30"/>
  <c r="AC115" i="30" s="1"/>
  <c r="AE113" i="30" a="1"/>
  <c r="AE113" i="30" s="1"/>
  <c r="AD113" i="30" s="1"/>
  <c r="AC113" i="30" s="1"/>
  <c r="AS68" i="30"/>
  <c r="AF68" i="30" s="1"/>
  <c r="Q68" i="30"/>
  <c r="BA68" i="30" s="1"/>
  <c r="BB68" i="30" s="1"/>
  <c r="AE68" i="30" a="1"/>
  <c r="AE68" i="30" s="1"/>
  <c r="AA28" i="30"/>
  <c r="R36" i="30"/>
  <c r="V127" i="30"/>
  <c r="AY127" i="30" s="1"/>
  <c r="AB43" i="30"/>
  <c r="AA73" i="30"/>
  <c r="AB73" i="30"/>
  <c r="Y114" i="30"/>
  <c r="Q117" i="30"/>
  <c r="BA117" i="30" s="1"/>
  <c r="BB117" i="30" s="1"/>
  <c r="R46" i="30"/>
  <c r="Z7" i="30"/>
  <c r="AZ7" i="30" s="1"/>
  <c r="W6" i="30"/>
  <c r="Y6" i="30"/>
  <c r="AA6" i="30"/>
  <c r="P6" i="30"/>
  <c r="AE6" i="30" a="1"/>
  <c r="AE6" i="30" s="1"/>
  <c r="AB6" i="30"/>
  <c r="Z6" i="30"/>
  <c r="AZ6" i="30" s="1"/>
  <c r="AU6" i="30"/>
  <c r="AV67" i="30" s="1"/>
  <c r="V6" i="30"/>
  <c r="AY6" i="30" s="1"/>
  <c r="AU20" i="30"/>
  <c r="Z20" i="30"/>
  <c r="AZ20" i="30" s="1"/>
  <c r="AA20" i="30"/>
  <c r="V129" i="30"/>
  <c r="AY129" i="30" s="1"/>
  <c r="V68" i="30"/>
  <c r="AY68" i="30" s="1"/>
  <c r="R43" i="30"/>
  <c r="P73" i="30"/>
  <c r="Y73" i="30"/>
  <c r="AE114" i="30" a="1"/>
  <c r="AE114" i="30" s="1"/>
  <c r="AE117" i="30" a="1"/>
  <c r="AE117" i="30" s="1"/>
  <c r="AA7" i="30"/>
  <c r="U113" i="30"/>
  <c r="AA14" i="30"/>
  <c r="R14" i="30"/>
  <c r="W14" i="30"/>
  <c r="P14" i="30"/>
  <c r="AU14" i="30"/>
  <c r="AV11" i="30" s="1"/>
  <c r="S14" i="30"/>
  <c r="Y14" i="30"/>
  <c r="V111" i="30"/>
  <c r="AY111" i="30" s="1"/>
  <c r="AB111" i="30"/>
  <c r="R111" i="30"/>
  <c r="P111" i="30"/>
  <c r="W111" i="30"/>
  <c r="AA111" i="30"/>
  <c r="U111" i="30"/>
  <c r="Z111" i="30"/>
  <c r="AZ111" i="30" s="1"/>
  <c r="S111" i="30"/>
  <c r="Q111" i="30"/>
  <c r="BA111" i="30" s="1"/>
  <c r="AS111" i="30"/>
  <c r="AF111" i="30" s="1"/>
  <c r="Y111" i="30"/>
  <c r="AS86" i="30"/>
  <c r="AF86" i="30" s="1"/>
  <c r="AB68" i="30"/>
  <c r="S43" i="30"/>
  <c r="R73" i="30"/>
  <c r="Z114" i="30"/>
  <c r="AZ114" i="30" s="1"/>
  <c r="AB114" i="30"/>
  <c r="R117" i="30"/>
  <c r="W46" i="30"/>
  <c r="W7" i="30"/>
  <c r="AB113" i="30"/>
  <c r="S28" i="30"/>
  <c r="R28" i="30"/>
  <c r="Q28" i="30"/>
  <c r="BA28" i="30" s="1"/>
  <c r="AE43" i="30" a="1"/>
  <c r="AE43" i="30" s="1"/>
  <c r="AD43" i="30" s="1"/>
  <c r="AC43" i="30" s="1"/>
  <c r="AS73" i="30"/>
  <c r="AF73" i="30" s="1"/>
  <c r="AD73" i="30" s="1"/>
  <c r="AC73" i="30" s="1"/>
  <c r="R68" i="30"/>
  <c r="U28" i="30"/>
  <c r="U73" i="30"/>
  <c r="V114" i="30"/>
  <c r="AY114" i="30" s="1"/>
  <c r="S114" i="30"/>
  <c r="V117" i="30"/>
  <c r="AY117" i="30" s="1"/>
  <c r="U117" i="30"/>
  <c r="Q129" i="30"/>
  <c r="BA129" i="30" s="1"/>
  <c r="Y46" i="30"/>
  <c r="AE7" i="30" a="1"/>
  <c r="AE7" i="30" s="1"/>
  <c r="AB7" i="30"/>
  <c r="P28" i="30"/>
  <c r="Z113" i="30"/>
  <c r="AZ113" i="30" s="1"/>
  <c r="AB2" i="30"/>
  <c r="Z2" i="30"/>
  <c r="AZ2" i="30" s="1"/>
  <c r="AU2" i="30"/>
  <c r="AV104" i="30" s="1"/>
  <c r="U2" i="30"/>
  <c r="Y2" i="30"/>
  <c r="W2" i="30"/>
  <c r="AE2" i="30" a="1"/>
  <c r="AE2" i="30" s="1"/>
  <c r="S2" i="30"/>
  <c r="V43" i="30"/>
  <c r="AY43" i="30" s="1"/>
  <c r="BB43" i="30" s="1"/>
  <c r="Z43" i="30"/>
  <c r="AZ43" i="30" s="1"/>
  <c r="Q43" i="30"/>
  <c r="BA43" i="30" s="1"/>
  <c r="S113" i="30"/>
  <c r="BB8" i="30"/>
  <c r="Y43" i="30"/>
  <c r="Q114" i="30"/>
  <c r="BA114" i="30" s="1"/>
  <c r="BB114" i="30" s="1"/>
  <c r="W117" i="30"/>
  <c r="Q7" i="30"/>
  <c r="BA7" i="30" s="1"/>
  <c r="BB7" i="30" s="1"/>
  <c r="AU7" i="30"/>
  <c r="V113" i="30"/>
  <c r="AY113" i="30" s="1"/>
  <c r="BB15" i="30"/>
  <c r="AU28" i="30"/>
  <c r="AV78" i="30" s="1"/>
  <c r="W43" i="30"/>
  <c r="Y113" i="30"/>
  <c r="Y74" i="30"/>
  <c r="P74" i="30"/>
  <c r="AS74" i="30"/>
  <c r="AF74" i="30" s="1"/>
  <c r="W74" i="30"/>
  <c r="AA74" i="30"/>
  <c r="U74" i="30"/>
  <c r="Q74" i="30"/>
  <c r="BA74" i="30" s="1"/>
  <c r="AB74" i="30"/>
  <c r="R74" i="30"/>
  <c r="Z74" i="30"/>
  <c r="AZ74" i="30" s="1"/>
  <c r="S74" i="30"/>
  <c r="V74" i="30"/>
  <c r="AY74" i="30" s="1"/>
  <c r="V128" i="30"/>
  <c r="AY128" i="30" s="1"/>
  <c r="BB128" i="30" s="1"/>
  <c r="Q128" i="30"/>
  <c r="BA128" i="30" s="1"/>
  <c r="S128" i="30"/>
  <c r="AS128" i="30"/>
  <c r="AF128" i="30" s="1"/>
  <c r="R128" i="30"/>
  <c r="P128" i="30"/>
  <c r="AA128" i="30"/>
  <c r="Y128" i="30"/>
  <c r="AS104" i="31"/>
  <c r="AF104" i="31" s="1"/>
  <c r="V104" i="31"/>
  <c r="AY104" i="31" s="1"/>
  <c r="BB104" i="31" s="1"/>
  <c r="W104" i="31"/>
  <c r="R104" i="31"/>
  <c r="U104" i="31"/>
  <c r="Z104" i="31"/>
  <c r="AZ104" i="31" s="1"/>
  <c r="S104" i="31"/>
  <c r="Y104" i="31"/>
  <c r="AB104" i="31"/>
  <c r="Q104" i="31"/>
  <c r="BA104" i="31" s="1"/>
  <c r="P104" i="31"/>
  <c r="AD123" i="31"/>
  <c r="AC123" i="31" s="1"/>
  <c r="AU8" i="31"/>
  <c r="Y92" i="31"/>
  <c r="Y86" i="31"/>
  <c r="S86" i="31"/>
  <c r="Q11" i="31"/>
  <c r="BA11" i="31" s="1"/>
  <c r="BB11" i="31" s="1"/>
  <c r="U11" i="31"/>
  <c r="Y94" i="31"/>
  <c r="R81" i="31"/>
  <c r="S83" i="31"/>
  <c r="AB114" i="31"/>
  <c r="W82" i="31"/>
  <c r="AB49" i="31"/>
  <c r="AU49" i="31"/>
  <c r="Y49" i="31"/>
  <c r="U49" i="31"/>
  <c r="AS94" i="31"/>
  <c r="AF94" i="31" s="1"/>
  <c r="AD94" i="31" s="1"/>
  <c r="AC94" i="31" s="1"/>
  <c r="Y71" i="31"/>
  <c r="P8" i="31"/>
  <c r="U8" i="31"/>
  <c r="AA92" i="31"/>
  <c r="S8" i="31"/>
  <c r="Q86" i="31"/>
  <c r="BA86" i="31" s="1"/>
  <c r="AS86" i="31"/>
  <c r="AF86" i="31" s="1"/>
  <c r="Y11" i="31"/>
  <c r="AE11" i="31" a="1"/>
  <c r="AE11" i="31" s="1"/>
  <c r="AA8" i="31"/>
  <c r="U94" i="31"/>
  <c r="W94" i="31"/>
  <c r="R83" i="31"/>
  <c r="P49" i="31"/>
  <c r="AA49" i="31"/>
  <c r="Y8" i="31"/>
  <c r="W8" i="31"/>
  <c r="R8" i="31"/>
  <c r="P92" i="31"/>
  <c r="U86" i="31"/>
  <c r="P11" i="31"/>
  <c r="Z94" i="31"/>
  <c r="AZ94" i="31" s="1"/>
  <c r="Y83" i="31"/>
  <c r="W83" i="31"/>
  <c r="W114" i="31"/>
  <c r="AA48" i="31"/>
  <c r="P48" i="31"/>
  <c r="S105" i="31"/>
  <c r="Q105" i="31"/>
  <c r="BA105" i="31" s="1"/>
  <c r="AE114" i="31" a="1"/>
  <c r="AE114" i="31" s="1"/>
  <c r="AD114" i="31" s="1"/>
  <c r="AC114" i="31" s="1"/>
  <c r="AE83" i="31" a="1"/>
  <c r="AE83" i="31" s="1"/>
  <c r="AD83" i="31" s="1"/>
  <c r="AC83" i="31" s="1"/>
  <c r="Z8" i="31"/>
  <c r="AZ8" i="31" s="1"/>
  <c r="R86" i="31"/>
  <c r="Z11" i="31"/>
  <c r="AZ11" i="31" s="1"/>
  <c r="AB94" i="31"/>
  <c r="Q83" i="31"/>
  <c r="BA83" i="31" s="1"/>
  <c r="AB83" i="31"/>
  <c r="P82" i="31"/>
  <c r="Q49" i="31"/>
  <c r="BA49" i="31" s="1"/>
  <c r="BB49" i="31" s="1"/>
  <c r="BB63" i="31"/>
  <c r="AA106" i="31"/>
  <c r="S106" i="31"/>
  <c r="AS96" i="31"/>
  <c r="AF96" i="31" s="1"/>
  <c r="AE86" i="31" a="1"/>
  <c r="AE86" i="31" s="1"/>
  <c r="AD86" i="31" s="1"/>
  <c r="AC86" i="31" s="1"/>
  <c r="AA86" i="31"/>
  <c r="W11" i="31"/>
  <c r="P94" i="31"/>
  <c r="Q94" i="31"/>
  <c r="BA94" i="31" s="1"/>
  <c r="BB94" i="31" s="1"/>
  <c r="P83" i="31"/>
  <c r="AS83" i="31"/>
  <c r="AF83" i="31" s="1"/>
  <c r="S49" i="31"/>
  <c r="AA104" i="31"/>
  <c r="W49" i="31"/>
  <c r="AS92" i="31"/>
  <c r="AF92" i="31" s="1"/>
  <c r="AD106" i="31"/>
  <c r="AC106" i="31" s="1"/>
  <c r="V86" i="31"/>
  <c r="AY86" i="31" s="1"/>
  <c r="BB86" i="31" s="1"/>
  <c r="R94" i="31"/>
  <c r="V83" i="31"/>
  <c r="AY83" i="31" s="1"/>
  <c r="BB83" i="31" s="1"/>
  <c r="Z49" i="31"/>
  <c r="AZ49" i="31" s="1"/>
  <c r="R49" i="31"/>
  <c r="V56" i="31"/>
  <c r="AY56" i="31" s="1"/>
  <c r="BB56" i="31" s="1"/>
  <c r="U56" i="31"/>
  <c r="AS115" i="32"/>
  <c r="AF115" i="32" s="1"/>
  <c r="AD115" i="32" s="1"/>
  <c r="AC115" i="32" s="1"/>
  <c r="W108" i="32"/>
  <c r="AE115" i="32" a="1"/>
  <c r="AE115" i="32" s="1"/>
  <c r="AS67" i="32"/>
  <c r="AF67" i="32" s="1"/>
  <c r="AE60" i="32" a="1"/>
  <c r="AE60" i="32" s="1"/>
  <c r="AD60" i="32" s="1"/>
  <c r="AC60" i="32" s="1"/>
  <c r="AE10" i="32" a="1"/>
  <c r="AE10" i="32" s="1"/>
  <c r="AD10" i="32" s="1"/>
  <c r="AC10" i="32" s="1"/>
  <c r="AE47" i="32" a="1"/>
  <c r="AE47" i="32" s="1"/>
  <c r="AD47" i="32" s="1"/>
  <c r="AC47" i="32" s="1"/>
  <c r="Y124" i="32"/>
  <c r="U110" i="32"/>
  <c r="Q47" i="32"/>
  <c r="BA47" i="32" s="1"/>
  <c r="AU17" i="32"/>
  <c r="AV26" i="32" s="1"/>
  <c r="U115" i="32"/>
  <c r="Y47" i="32"/>
  <c r="V98" i="32"/>
  <c r="AY98" i="32" s="1"/>
  <c r="S67" i="32"/>
  <c r="BB71" i="32"/>
  <c r="Q104" i="32"/>
  <c r="BA104" i="32" s="1"/>
  <c r="BB104" i="32" s="1"/>
  <c r="BB52" i="32"/>
  <c r="AB52" i="32"/>
  <c r="Q76" i="32"/>
  <c r="BA76" i="32" s="1"/>
  <c r="AB76" i="32"/>
  <c r="S76" i="32"/>
  <c r="V76" i="32"/>
  <c r="AY76" i="32" s="1"/>
  <c r="Z76" i="32"/>
  <c r="AZ76" i="32" s="1"/>
  <c r="U76" i="32"/>
  <c r="AE7" i="32" a="1"/>
  <c r="AE7" i="32" s="1"/>
  <c r="V7" i="32"/>
  <c r="AY7" i="32" s="1"/>
  <c r="S7" i="32"/>
  <c r="AA68" i="32"/>
  <c r="W68" i="32"/>
  <c r="AB68" i="32"/>
  <c r="Z68" i="32"/>
  <c r="AZ68" i="32" s="1"/>
  <c r="AE68" i="32" a="1"/>
  <c r="AE68" i="32" s="1"/>
  <c r="AD68" i="32" s="1"/>
  <c r="AC68" i="32" s="1"/>
  <c r="U68" i="32"/>
  <c r="Y68" i="32"/>
  <c r="AS98" i="32"/>
  <c r="AF98" i="32" s="1"/>
  <c r="Z124" i="32"/>
  <c r="AZ124" i="32" s="1"/>
  <c r="R110" i="32"/>
  <c r="V110" i="32"/>
  <c r="AY110" i="32" s="1"/>
  <c r="AA47" i="32"/>
  <c r="Y17" i="32"/>
  <c r="AB108" i="32"/>
  <c r="Z115" i="32"/>
  <c r="AZ115" i="32" s="1"/>
  <c r="R98" i="32"/>
  <c r="Q67" i="32"/>
  <c r="BA67" i="32" s="1"/>
  <c r="BB67" i="32" s="1"/>
  <c r="P104" i="32"/>
  <c r="AU52" i="32"/>
  <c r="AV107" i="32" s="1"/>
  <c r="R7" i="32"/>
  <c r="V52" i="32"/>
  <c r="AY52" i="32" s="1"/>
  <c r="U70" i="32"/>
  <c r="Z70" i="32"/>
  <c r="AZ70" i="32" s="1"/>
  <c r="S70" i="32"/>
  <c r="Z108" i="32"/>
  <c r="AZ108" i="32" s="1"/>
  <c r="Z7" i="32"/>
  <c r="AZ7" i="32" s="1"/>
  <c r="AE52" i="32" a="1"/>
  <c r="AE52" i="32" s="1"/>
  <c r="Z52" i="32"/>
  <c r="AZ52" i="32" s="1"/>
  <c r="AA52" i="32"/>
  <c r="AS88" i="32"/>
  <c r="AF88" i="32" s="1"/>
  <c r="AD73" i="32"/>
  <c r="AC73" i="32" s="1"/>
  <c r="BB128" i="32"/>
  <c r="P10" i="32"/>
  <c r="AA110" i="32"/>
  <c r="BB62" i="32"/>
  <c r="W47" i="32"/>
  <c r="Q17" i="32"/>
  <c r="BA17" i="32" s="1"/>
  <c r="AB17" i="32"/>
  <c r="V108" i="32"/>
  <c r="AY108" i="32" s="1"/>
  <c r="BB108" i="32" s="1"/>
  <c r="V68" i="32"/>
  <c r="AY68" i="32" s="1"/>
  <c r="Q68" i="32"/>
  <c r="BA68" i="32" s="1"/>
  <c r="BB68" i="32" s="1"/>
  <c r="Z60" i="32"/>
  <c r="AZ60" i="32" s="1"/>
  <c r="Z110" i="32"/>
  <c r="AZ110" i="32" s="1"/>
  <c r="P52" i="32"/>
  <c r="W7" i="32"/>
  <c r="Y7" i="32"/>
  <c r="Q7" i="32"/>
  <c r="BA7" i="32" s="1"/>
  <c r="BB7" i="32" s="1"/>
  <c r="Z54" i="32"/>
  <c r="AZ54" i="32" s="1"/>
  <c r="S54" i="32"/>
  <c r="P54" i="32"/>
  <c r="R54" i="32"/>
  <c r="U54" i="32"/>
  <c r="AB54" i="32"/>
  <c r="AA54" i="32"/>
  <c r="AU54" i="32"/>
  <c r="AV63" i="32" s="1"/>
  <c r="Y54" i="32"/>
  <c r="V54" i="32"/>
  <c r="AY54" i="32" s="1"/>
  <c r="AE54" i="32" a="1"/>
  <c r="AE54" i="32" s="1"/>
  <c r="W54" i="32"/>
  <c r="Q54" i="32"/>
  <c r="BA54" i="32" s="1"/>
  <c r="BB54" i="32" s="1"/>
  <c r="R10" i="32"/>
  <c r="P68" i="32"/>
  <c r="U7" i="32"/>
  <c r="W14" i="32"/>
  <c r="V14" i="32"/>
  <c r="AY14" i="32" s="1"/>
  <c r="BB14" i="32" s="1"/>
  <c r="AB14" i="32"/>
  <c r="Z14" i="32"/>
  <c r="AZ14" i="32" s="1"/>
  <c r="S14" i="32"/>
  <c r="Y14" i="32"/>
  <c r="R14" i="32"/>
  <c r="AA14" i="32"/>
  <c r="Q14" i="32"/>
  <c r="BA14" i="32" s="1"/>
  <c r="AU14" i="32"/>
  <c r="AV120" i="32" s="1"/>
  <c r="P14" i="32"/>
  <c r="AS102" i="32"/>
  <c r="AF102" i="32" s="1"/>
  <c r="AE17" i="32" a="1"/>
  <c r="AE17" i="32" s="1"/>
  <c r="AD17" i="32" s="1"/>
  <c r="AC17" i="32" s="1"/>
  <c r="BB65" i="32"/>
  <c r="Q10" i="32"/>
  <c r="BA10" i="32" s="1"/>
  <c r="P110" i="32"/>
  <c r="R47" i="32"/>
  <c r="R17" i="32"/>
  <c r="AA115" i="32"/>
  <c r="U60" i="32"/>
  <c r="Y60" i="32"/>
  <c r="Y110" i="32"/>
  <c r="U52" i="32"/>
  <c r="AA7" i="32"/>
  <c r="Y115" i="32"/>
  <c r="R68" i="32"/>
  <c r="AE108" i="32" a="1"/>
  <c r="AE108" i="32" s="1"/>
  <c r="AD108" i="32" s="1"/>
  <c r="AC108" i="32" s="1"/>
  <c r="AE110" i="32" a="1"/>
  <c r="AE110" i="32" s="1"/>
  <c r="AD110" i="32" s="1"/>
  <c r="AC110" i="32" s="1"/>
  <c r="AV99" i="32"/>
  <c r="P47" i="32"/>
  <c r="AA60" i="32"/>
  <c r="U14" i="32"/>
  <c r="W52" i="32"/>
  <c r="AB7" i="32"/>
  <c r="Q31" i="32"/>
  <c r="BA31" i="32" s="1"/>
  <c r="P31" i="32"/>
  <c r="V66" i="33"/>
  <c r="AY66" i="33" s="1"/>
  <c r="BB66" i="33" s="1"/>
  <c r="S66" i="33"/>
  <c r="Q66" i="33"/>
  <c r="BA66" i="33" s="1"/>
  <c r="P66" i="33"/>
  <c r="AS66" i="33"/>
  <c r="AF66" i="33" s="1"/>
  <c r="Z66" i="33"/>
  <c r="AZ66" i="33" s="1"/>
  <c r="AD108" i="33"/>
  <c r="AC108" i="33" s="1"/>
  <c r="AS97" i="33"/>
  <c r="AF97" i="33" s="1"/>
  <c r="AB27" i="33"/>
  <c r="V124" i="33"/>
  <c r="AY124" i="33" s="1"/>
  <c r="AU11" i="33"/>
  <c r="Y11" i="33"/>
  <c r="Z11" i="33"/>
  <c r="AZ11" i="33" s="1"/>
  <c r="Q23" i="33"/>
  <c r="BA23" i="33" s="1"/>
  <c r="U124" i="33"/>
  <c r="U66" i="33"/>
  <c r="AS95" i="33"/>
  <c r="AF95" i="33" s="1"/>
  <c r="AD75" i="33"/>
  <c r="AC75" i="33" s="1"/>
  <c r="AA23" i="33"/>
  <c r="AA124" i="33"/>
  <c r="AA66" i="33"/>
  <c r="AB46" i="33"/>
  <c r="AA46" i="33"/>
  <c r="P46" i="33"/>
  <c r="Y46" i="33"/>
  <c r="U46" i="33"/>
  <c r="R46" i="33"/>
  <c r="AE46" i="33" a="1"/>
  <c r="AE46" i="33" s="1"/>
  <c r="AU46" i="33"/>
  <c r="AV103" i="33" s="1"/>
  <c r="Q46" i="33"/>
  <c r="BA46" i="33" s="1"/>
  <c r="BB46" i="33" s="1"/>
  <c r="V46" i="33"/>
  <c r="AY46" i="33" s="1"/>
  <c r="Z46" i="33"/>
  <c r="AZ46" i="33" s="1"/>
  <c r="R23" i="33"/>
  <c r="Y124" i="33"/>
  <c r="R124" i="33"/>
  <c r="Y66" i="33"/>
  <c r="BB107" i="33"/>
  <c r="W27" i="33"/>
  <c r="P124" i="33"/>
  <c r="S124" i="33"/>
  <c r="BB101" i="33"/>
  <c r="W66" i="33"/>
  <c r="AB66" i="33"/>
  <c r="R83" i="33"/>
  <c r="AS83" i="33"/>
  <c r="AF83" i="33" s="1"/>
  <c r="P83" i="33"/>
  <c r="Q83" i="33"/>
  <c r="BA83" i="33" s="1"/>
  <c r="AU50" i="33"/>
  <c r="AV33" i="33" s="1"/>
  <c r="Q50" i="33"/>
  <c r="BA50" i="33" s="1"/>
  <c r="AV73" i="33"/>
  <c r="Y27" i="33"/>
  <c r="Z124" i="33"/>
  <c r="AZ124" i="33" s="1"/>
  <c r="AB124" i="33"/>
  <c r="AB38" i="33"/>
  <c r="S38" i="33"/>
  <c r="AA38" i="33"/>
  <c r="P38" i="33"/>
  <c r="AS124" i="33"/>
  <c r="AF124" i="33" s="1"/>
  <c r="AD124" i="33" s="1"/>
  <c r="AC124" i="33" s="1"/>
  <c r="AE66" i="33" a="1"/>
  <c r="AE66" i="33" s="1"/>
  <c r="AD66" i="33" s="1"/>
  <c r="AC66" i="33" s="1"/>
  <c r="V75" i="33"/>
  <c r="AY75" i="33" s="1"/>
  <c r="AB75" i="33"/>
  <c r="Q75" i="33"/>
  <c r="BA75" i="33" s="1"/>
  <c r="BB75" i="33" s="1"/>
  <c r="W75" i="33"/>
  <c r="S75" i="33"/>
  <c r="Z75" i="33"/>
  <c r="AZ75" i="33" s="1"/>
  <c r="R75" i="33"/>
  <c r="U75" i="33"/>
  <c r="U111" i="33"/>
  <c r="AA111" i="33"/>
  <c r="W111" i="33"/>
  <c r="AE111" i="33" a="1"/>
  <c r="AE111" i="33" s="1"/>
  <c r="AD111" i="33" s="1"/>
  <c r="AC111" i="33" s="1"/>
  <c r="P111" i="33"/>
  <c r="AB111" i="33"/>
  <c r="AU22" i="33"/>
  <c r="AV44" i="33" s="1"/>
  <c r="P22" i="33"/>
  <c r="R22" i="33"/>
  <c r="AA22" i="33"/>
  <c r="Z22" i="33"/>
  <c r="AZ22" i="33" s="1"/>
  <c r="Q22" i="33"/>
  <c r="BA22" i="33" s="1"/>
  <c r="V22" i="33"/>
  <c r="AY22" i="33" s="1"/>
  <c r="S22" i="33"/>
  <c r="U22" i="33"/>
  <c r="P42" i="34"/>
  <c r="AB107" i="34"/>
  <c r="AA110" i="34"/>
  <c r="S110" i="34"/>
  <c r="P38" i="34"/>
  <c r="Q38" i="34"/>
  <c r="BA38" i="34" s="1"/>
  <c r="W38" i="34"/>
  <c r="S65" i="34"/>
  <c r="V65" i="34"/>
  <c r="AY65" i="34" s="1"/>
  <c r="V90" i="34"/>
  <c r="AY90" i="34" s="1"/>
  <c r="S90" i="34"/>
  <c r="AE107" i="34" a="1"/>
  <c r="AE107" i="34" s="1"/>
  <c r="AD107" i="34" s="1"/>
  <c r="AC107" i="34" s="1"/>
  <c r="AE94" i="34" a="1"/>
  <c r="AE94" i="34" s="1"/>
  <c r="AD94" i="34" s="1"/>
  <c r="AC94" i="34" s="1"/>
  <c r="BB110" i="34"/>
  <c r="AU42" i="34"/>
  <c r="AA42" i="34"/>
  <c r="AS107" i="34"/>
  <c r="AF107" i="34" s="1"/>
  <c r="Z94" i="34"/>
  <c r="AZ94" i="34" s="1"/>
  <c r="BB28" i="34"/>
  <c r="AE100" i="34" a="1"/>
  <c r="AE100" i="34" s="1"/>
  <c r="AD100" i="34" s="1"/>
  <c r="AC100" i="34" s="1"/>
  <c r="AB65" i="34"/>
  <c r="U65" i="34"/>
  <c r="Z38" i="34"/>
  <c r="AZ38" i="34" s="1"/>
  <c r="Y90" i="34"/>
  <c r="W110" i="34"/>
  <c r="Q110" i="34"/>
  <c r="BA110" i="34" s="1"/>
  <c r="Y38" i="34"/>
  <c r="AA90" i="34"/>
  <c r="Y110" i="34"/>
  <c r="U110" i="34"/>
  <c r="W89" i="34"/>
  <c r="Z89" i="34"/>
  <c r="AZ89" i="34" s="1"/>
  <c r="Q89" i="34"/>
  <c r="BA89" i="34" s="1"/>
  <c r="BB89" i="34" s="1"/>
  <c r="AE89" i="34" a="1"/>
  <c r="AE89" i="34" s="1"/>
  <c r="AD89" i="34" s="1"/>
  <c r="AC89" i="34" s="1"/>
  <c r="P89" i="34"/>
  <c r="R89" i="34"/>
  <c r="S89" i="34"/>
  <c r="AB89" i="34"/>
  <c r="U89" i="34"/>
  <c r="Y89" i="34"/>
  <c r="V89" i="34"/>
  <c r="AY89" i="34" s="1"/>
  <c r="AA89" i="34"/>
  <c r="U19" i="34"/>
  <c r="Y19" i="34"/>
  <c r="AU19" i="34"/>
  <c r="AV88" i="34" s="1"/>
  <c r="AB19" i="34"/>
  <c r="R19" i="34"/>
  <c r="W19" i="34"/>
  <c r="Z19" i="34"/>
  <c r="AZ19" i="34" s="1"/>
  <c r="AE19" i="34" a="1"/>
  <c r="AE19" i="34" s="1"/>
  <c r="AA19" i="34"/>
  <c r="U100" i="34"/>
  <c r="U42" i="34"/>
  <c r="S42" i="34"/>
  <c r="U107" i="34"/>
  <c r="P100" i="34"/>
  <c r="P65" i="34"/>
  <c r="AE38" i="34" a="1"/>
  <c r="AE38" i="34" s="1"/>
  <c r="P90" i="34"/>
  <c r="AB110" i="34"/>
  <c r="AE66" i="34" a="1"/>
  <c r="AE66" i="34" s="1"/>
  <c r="AD66" i="34" s="1"/>
  <c r="AC66" i="34" s="1"/>
  <c r="AB66" i="34"/>
  <c r="Y2" i="34"/>
  <c r="U2" i="34"/>
  <c r="AA2" i="34"/>
  <c r="W2" i="34"/>
  <c r="P2" i="34"/>
  <c r="Q2" i="34"/>
  <c r="BA2" i="34" s="1"/>
  <c r="BB2" i="34" s="1"/>
  <c r="AB2" i="34"/>
  <c r="S2" i="34"/>
  <c r="V2" i="34"/>
  <c r="AY2" i="34" s="1"/>
  <c r="AU2" i="34"/>
  <c r="AV85" i="34" s="1"/>
  <c r="R2" i="34"/>
  <c r="Z2" i="34"/>
  <c r="AZ2" i="34" s="1"/>
  <c r="W34" i="34"/>
  <c r="Y34" i="34"/>
  <c r="U34" i="34"/>
  <c r="AA34" i="34"/>
  <c r="Z34" i="34"/>
  <c r="AZ34" i="34" s="1"/>
  <c r="AB34" i="34"/>
  <c r="P85" i="34"/>
  <c r="Y100" i="34"/>
  <c r="W42" i="34"/>
  <c r="V42" i="34"/>
  <c r="AY42" i="34" s="1"/>
  <c r="Y107" i="34"/>
  <c r="Q100" i="34"/>
  <c r="BA100" i="34" s="1"/>
  <c r="BB100" i="34" s="1"/>
  <c r="Y65" i="34"/>
  <c r="Q65" i="34"/>
  <c r="BA65" i="34" s="1"/>
  <c r="BB90" i="34"/>
  <c r="R38" i="34"/>
  <c r="AS90" i="34"/>
  <c r="AF90" i="34" s="1"/>
  <c r="W65" i="34"/>
  <c r="AE76" i="34" a="1"/>
  <c r="AE76" i="34" s="1"/>
  <c r="AD76" i="34" s="1"/>
  <c r="AC76" i="34" s="1"/>
  <c r="Q42" i="34"/>
  <c r="BA42" i="34" s="1"/>
  <c r="Z42" i="34"/>
  <c r="AZ42" i="34" s="1"/>
  <c r="AA107" i="34"/>
  <c r="V107" i="34"/>
  <c r="AY107" i="34" s="1"/>
  <c r="W100" i="34"/>
  <c r="R65" i="34"/>
  <c r="BB65" i="34"/>
  <c r="AB38" i="34"/>
  <c r="R90" i="34"/>
  <c r="AD82" i="34"/>
  <c r="AC82" i="34" s="1"/>
  <c r="AS67" i="34"/>
  <c r="AF67" i="34" s="1"/>
  <c r="AV82" i="34"/>
  <c r="R42" i="34"/>
  <c r="R107" i="34"/>
  <c r="W107" i="34"/>
  <c r="R100" i="34"/>
  <c r="BB38" i="34"/>
  <c r="S38" i="34"/>
  <c r="U90" i="34"/>
  <c r="BB91" i="34"/>
  <c r="AE42" i="34" a="1"/>
  <c r="AE42" i="34" s="1"/>
  <c r="AD42" i="34" s="1"/>
  <c r="AC42" i="34" s="1"/>
  <c r="Q107" i="34"/>
  <c r="BA107" i="34" s="1"/>
  <c r="AU38" i="34"/>
  <c r="AV30" i="34" s="1"/>
  <c r="AA100" i="34"/>
  <c r="AB100" i="34"/>
  <c r="V38" i="34"/>
  <c r="AY38" i="34" s="1"/>
  <c r="Q90" i="34"/>
  <c r="BA90" i="34" s="1"/>
  <c r="AB90" i="34"/>
  <c r="AA65" i="34"/>
  <c r="Y98" i="35"/>
  <c r="Q98" i="35"/>
  <c r="BA98" i="35" s="1"/>
  <c r="W112" i="35"/>
  <c r="S112" i="35"/>
  <c r="AB126" i="35"/>
  <c r="U126" i="35"/>
  <c r="R96" i="35"/>
  <c r="AA98" i="35"/>
  <c r="BB123" i="35"/>
  <c r="Z99" i="35"/>
  <c r="AZ99" i="35" s="1"/>
  <c r="U99" i="35"/>
  <c r="AA62" i="35"/>
  <c r="S62" i="35"/>
  <c r="Y62" i="35"/>
  <c r="AB62" i="35"/>
  <c r="W62" i="35"/>
  <c r="V62" i="35"/>
  <c r="AY62" i="35" s="1"/>
  <c r="AU62" i="35"/>
  <c r="AV105" i="35" s="1"/>
  <c r="Z62" i="35"/>
  <c r="AZ62" i="35" s="1"/>
  <c r="Q62" i="35"/>
  <c r="BA62" i="35" s="1"/>
  <c r="BB62" i="35" s="1"/>
  <c r="AU22" i="35"/>
  <c r="S22" i="35"/>
  <c r="R22" i="35"/>
  <c r="AS115" i="35"/>
  <c r="AF115" i="35" s="1"/>
  <c r="Y115" i="35"/>
  <c r="P23" i="35"/>
  <c r="R23" i="35"/>
  <c r="U23" i="35"/>
  <c r="AA23" i="35"/>
  <c r="Y23" i="35"/>
  <c r="AU23" i="35"/>
  <c r="AV62" i="35" s="1"/>
  <c r="AB23" i="35"/>
  <c r="S23" i="35"/>
  <c r="V23" i="35"/>
  <c r="AY23" i="35" s="1"/>
  <c r="W23" i="35"/>
  <c r="Z23" i="35"/>
  <c r="AZ23" i="35" s="1"/>
  <c r="Q23" i="35"/>
  <c r="BA23" i="35" s="1"/>
  <c r="AE23" i="35" a="1"/>
  <c r="AE23" i="35" s="1"/>
  <c r="AD23" i="35" s="1"/>
  <c r="AC23" i="35" s="1"/>
  <c r="U112" i="35"/>
  <c r="AB112" i="35"/>
  <c r="Z112" i="35"/>
  <c r="AZ112" i="35" s="1"/>
  <c r="Q112" i="35"/>
  <c r="BA112" i="35" s="1"/>
  <c r="BB112" i="35" s="1"/>
  <c r="W126" i="35"/>
  <c r="V126" i="35"/>
  <c r="AY126" i="35" s="1"/>
  <c r="P96" i="35"/>
  <c r="AS99" i="35"/>
  <c r="AF99" i="35" s="1"/>
  <c r="W99" i="35"/>
  <c r="AS70" i="35"/>
  <c r="AF70" i="35" s="1"/>
  <c r="S70" i="35"/>
  <c r="P70" i="35"/>
  <c r="P112" i="35"/>
  <c r="AA112" i="35"/>
  <c r="Z98" i="35"/>
  <c r="AZ98" i="35" s="1"/>
  <c r="BB98" i="35" s="1"/>
  <c r="Q126" i="35"/>
  <c r="BA126" i="35" s="1"/>
  <c r="AA96" i="35"/>
  <c r="U96" i="35"/>
  <c r="R99" i="35"/>
  <c r="V112" i="35"/>
  <c r="AY112" i="35" s="1"/>
  <c r="S44" i="35"/>
  <c r="U115" i="35"/>
  <c r="Y126" i="35"/>
  <c r="AE96" i="35" a="1"/>
  <c r="AE96" i="35" s="1"/>
  <c r="AB96" i="35"/>
  <c r="AB99" i="35"/>
  <c r="AB115" i="35"/>
  <c r="V115" i="35"/>
  <c r="AY115" i="35" s="1"/>
  <c r="AS112" i="35"/>
  <c r="AF112" i="35" s="1"/>
  <c r="AD112" i="35" s="1"/>
  <c r="AC112" i="35" s="1"/>
  <c r="AE98" i="35" a="1"/>
  <c r="AE98" i="35" s="1"/>
  <c r="AD98" i="35" s="1"/>
  <c r="AC98" i="35" s="1"/>
  <c r="AD95" i="35"/>
  <c r="AC95" i="35" s="1"/>
  <c r="S96" i="35"/>
  <c r="R98" i="35"/>
  <c r="R44" i="35"/>
  <c r="AB44" i="35"/>
  <c r="AB88" i="35"/>
  <c r="R112" i="35"/>
  <c r="P115" i="35"/>
  <c r="AA126" i="35"/>
  <c r="V96" i="35"/>
  <c r="AY96" i="35" s="1"/>
  <c r="Q96" i="35"/>
  <c r="BA96" i="35" s="1"/>
  <c r="BB96" i="35" s="1"/>
  <c r="S99" i="35"/>
  <c r="AV55" i="35"/>
  <c r="AS126" i="35"/>
  <c r="AF126" i="35" s="1"/>
  <c r="AD126" i="35" s="1"/>
  <c r="AC126" i="35" s="1"/>
  <c r="AU44" i="35"/>
  <c r="AV57" i="35" s="1"/>
  <c r="V44" i="35"/>
  <c r="AY44" i="35" s="1"/>
  <c r="R88" i="35"/>
  <c r="Y44" i="35"/>
  <c r="W115" i="35"/>
  <c r="P126" i="35"/>
  <c r="W96" i="35"/>
  <c r="U25" i="35"/>
  <c r="Q99" i="35"/>
  <c r="BA99" i="35" s="1"/>
  <c r="AA115" i="35"/>
  <c r="S115" i="35"/>
  <c r="R115" i="35"/>
  <c r="AD123" i="35"/>
  <c r="AC123" i="35" s="1"/>
  <c r="AS96" i="35"/>
  <c r="AF96" i="35" s="1"/>
  <c r="AE88" i="35" a="1"/>
  <c r="AE88" i="35" s="1"/>
  <c r="AD88" i="35" s="1"/>
  <c r="AC88" i="35" s="1"/>
  <c r="AE99" i="35" a="1"/>
  <c r="AE99" i="35" s="1"/>
  <c r="AD99" i="35" s="1"/>
  <c r="AC99" i="35" s="1"/>
  <c r="Q44" i="35"/>
  <c r="BA44" i="35" s="1"/>
  <c r="BB44" i="35" s="1"/>
  <c r="AA44" i="35"/>
  <c r="Z115" i="35"/>
  <c r="AZ115" i="35" s="1"/>
  <c r="BB115" i="35" s="1"/>
  <c r="BB80" i="35"/>
  <c r="R126" i="35"/>
  <c r="V99" i="35"/>
  <c r="AY99" i="35" s="1"/>
  <c r="BB23" i="35"/>
  <c r="Q115" i="35"/>
  <c r="BA115" i="35" s="1"/>
  <c r="AE104" i="36" a="1"/>
  <c r="AE104" i="36" s="1"/>
  <c r="AA104" i="36"/>
  <c r="Z104" i="36"/>
  <c r="AZ104" i="36" s="1"/>
  <c r="AB104" i="36"/>
  <c r="Y104" i="36"/>
  <c r="W104" i="36"/>
  <c r="U104" i="36"/>
  <c r="AB7" i="36"/>
  <c r="U7" i="36"/>
  <c r="AA7" i="36"/>
  <c r="Y7" i="36"/>
  <c r="AE7" i="36" a="1"/>
  <c r="AE7" i="36" s="1"/>
  <c r="AU7" i="36"/>
  <c r="AV79" i="36" s="1"/>
  <c r="W7" i="36"/>
  <c r="P7" i="36"/>
  <c r="Z7" i="36"/>
  <c r="AZ7" i="36" s="1"/>
  <c r="AS104" i="36"/>
  <c r="AF104" i="36" s="1"/>
  <c r="AD104" i="36" s="1"/>
  <c r="AC104" i="36" s="1"/>
  <c r="AA105" i="36"/>
  <c r="AB123" i="36"/>
  <c r="R95" i="36"/>
  <c r="BB97" i="36"/>
  <c r="R15" i="36"/>
  <c r="W6" i="36"/>
  <c r="P105" i="36"/>
  <c r="Y65" i="36"/>
  <c r="V109" i="36"/>
  <c r="AY109" i="36" s="1"/>
  <c r="S109" i="36"/>
  <c r="W123" i="36"/>
  <c r="Y95" i="36"/>
  <c r="AV36" i="36"/>
  <c r="S73" i="36"/>
  <c r="BB89" i="36"/>
  <c r="P35" i="36"/>
  <c r="R98" i="36"/>
  <c r="P98" i="36"/>
  <c r="AB15" i="36"/>
  <c r="AU6" i="36"/>
  <c r="AA25" i="36"/>
  <c r="P24" i="36"/>
  <c r="W24" i="36"/>
  <c r="P104" i="36"/>
  <c r="AB117" i="36"/>
  <c r="Q117" i="36"/>
  <c r="BA117" i="36" s="1"/>
  <c r="BB117" i="36" s="1"/>
  <c r="Z117" i="36"/>
  <c r="AZ117" i="36" s="1"/>
  <c r="Y117" i="36"/>
  <c r="S117" i="36"/>
  <c r="R117" i="36"/>
  <c r="AE95" i="36" a="1"/>
  <c r="AE95" i="36" s="1"/>
  <c r="AD95" i="36" s="1"/>
  <c r="AC95" i="36" s="1"/>
  <c r="AE105" i="36" a="1"/>
  <c r="AE105" i="36" s="1"/>
  <c r="AS95" i="36"/>
  <c r="AF95" i="36" s="1"/>
  <c r="W95" i="36"/>
  <c r="BB98" i="36"/>
  <c r="W15" i="36"/>
  <c r="S104" i="36"/>
  <c r="R7" i="36"/>
  <c r="Q17" i="36"/>
  <c r="BA17" i="36" s="1"/>
  <c r="AU17" i="36"/>
  <c r="AV122" i="36" s="1"/>
  <c r="R17" i="36"/>
  <c r="P17" i="36"/>
  <c r="AE25" i="36" a="1"/>
  <c r="AE25" i="36" s="1"/>
  <c r="U25" i="36"/>
  <c r="AU25" i="36"/>
  <c r="U112" i="36"/>
  <c r="S112" i="36"/>
  <c r="AS112" i="36"/>
  <c r="AF112" i="36" s="1"/>
  <c r="P112" i="36"/>
  <c r="V112" i="36"/>
  <c r="AY112" i="36" s="1"/>
  <c r="BB112" i="36" s="1"/>
  <c r="AB112" i="36"/>
  <c r="Z112" i="36"/>
  <c r="AZ112" i="36" s="1"/>
  <c r="W112" i="36"/>
  <c r="R112" i="36"/>
  <c r="Q112" i="36"/>
  <c r="BA112" i="36" s="1"/>
  <c r="AE65" i="36" a="1"/>
  <c r="AE65" i="36" s="1"/>
  <c r="AD65" i="36" s="1"/>
  <c r="AC65" i="36" s="1"/>
  <c r="AS87" i="36"/>
  <c r="AF87" i="36" s="1"/>
  <c r="AE123" i="36" a="1"/>
  <c r="AE123" i="36" s="1"/>
  <c r="AD123" i="36" s="1"/>
  <c r="AC123" i="36" s="1"/>
  <c r="AB105" i="36"/>
  <c r="Z105" i="36"/>
  <c r="AZ105" i="36" s="1"/>
  <c r="P109" i="36"/>
  <c r="Q123" i="36"/>
  <c r="BA123" i="36" s="1"/>
  <c r="Y123" i="36"/>
  <c r="Q95" i="36"/>
  <c r="BA95" i="36" s="1"/>
  <c r="S95" i="36"/>
  <c r="Q73" i="36"/>
  <c r="BA73" i="36" s="1"/>
  <c r="BB73" i="36" s="1"/>
  <c r="Q35" i="36"/>
  <c r="BA35" i="36" s="1"/>
  <c r="BB35" i="36" s="1"/>
  <c r="S98" i="36"/>
  <c r="AA106" i="36"/>
  <c r="S15" i="36"/>
  <c r="Y6" i="36"/>
  <c r="Q25" i="36"/>
  <c r="BA25" i="36" s="1"/>
  <c r="BB25" i="36" s="1"/>
  <c r="Z17" i="36"/>
  <c r="AZ17" i="36" s="1"/>
  <c r="Q104" i="36"/>
  <c r="BA104" i="36" s="1"/>
  <c r="BB104" i="36" s="1"/>
  <c r="V24" i="36"/>
  <c r="AY24" i="36" s="1"/>
  <c r="U103" i="36"/>
  <c r="R103" i="36"/>
  <c r="V103" i="36"/>
  <c r="AY103" i="36" s="1"/>
  <c r="AS72" i="36"/>
  <c r="AF72" i="36" s="1"/>
  <c r="AS105" i="36"/>
  <c r="AF105" i="36" s="1"/>
  <c r="AD105" i="36" s="1"/>
  <c r="AC105" i="36" s="1"/>
  <c r="S105" i="36"/>
  <c r="Y105" i="36"/>
  <c r="AB109" i="36"/>
  <c r="AS123" i="36"/>
  <c r="AF123" i="36" s="1"/>
  <c r="V123" i="36"/>
  <c r="AY123" i="36" s="1"/>
  <c r="BB123" i="36" s="1"/>
  <c r="AA95" i="36"/>
  <c r="V95" i="36"/>
  <c r="AY95" i="36" s="1"/>
  <c r="BB95" i="36" s="1"/>
  <c r="V73" i="36"/>
  <c r="AY73" i="36" s="1"/>
  <c r="AB73" i="36"/>
  <c r="V98" i="36"/>
  <c r="AY98" i="36" s="1"/>
  <c r="R106" i="36"/>
  <c r="Z15" i="36"/>
  <c r="AZ15" i="36" s="1"/>
  <c r="U15" i="36"/>
  <c r="AB6" i="36"/>
  <c r="S25" i="36"/>
  <c r="P25" i="36"/>
  <c r="AB17" i="36"/>
  <c r="Y17" i="36"/>
  <c r="R24" i="36"/>
  <c r="Y119" i="36"/>
  <c r="U119" i="36"/>
  <c r="AB119" i="36"/>
  <c r="R16" i="36"/>
  <c r="Q16" i="36"/>
  <c r="BA16" i="36" s="1"/>
  <c r="AD101" i="36"/>
  <c r="AC101" i="36" s="1"/>
  <c r="Y112" i="36"/>
  <c r="U105" i="36"/>
  <c r="S6" i="36"/>
  <c r="Z109" i="36"/>
  <c r="AZ109" i="36" s="1"/>
  <c r="BB109" i="36" s="1"/>
  <c r="Z123" i="36"/>
  <c r="AZ123" i="36" s="1"/>
  <c r="P123" i="36"/>
  <c r="P95" i="36"/>
  <c r="R73" i="36"/>
  <c r="U73" i="36"/>
  <c r="W98" i="36"/>
  <c r="AA15" i="36"/>
  <c r="AU15" i="36"/>
  <c r="AV55" i="36" s="1"/>
  <c r="AA6" i="36"/>
  <c r="R104" i="36"/>
  <c r="V25" i="36"/>
  <c r="AY25" i="36" s="1"/>
  <c r="S17" i="36"/>
  <c r="S7" i="36"/>
  <c r="Y24" i="36"/>
  <c r="AS68" i="36"/>
  <c r="AF68" i="36" s="1"/>
  <c r="AA112" i="36"/>
  <c r="P6" i="36"/>
  <c r="AA123" i="36"/>
  <c r="U95" i="36"/>
  <c r="Z73" i="36"/>
  <c r="AZ73" i="36" s="1"/>
  <c r="P73" i="36"/>
  <c r="Q15" i="36"/>
  <c r="BA15" i="36" s="1"/>
  <c r="BB50" i="36"/>
  <c r="V6" i="36"/>
  <c r="AY6" i="36" s="1"/>
  <c r="U17" i="36"/>
  <c r="W25" i="36"/>
  <c r="V17" i="36"/>
  <c r="AY17" i="36" s="1"/>
  <c r="Q7" i="36"/>
  <c r="BA7" i="36" s="1"/>
  <c r="BB7" i="36" s="1"/>
  <c r="U24" i="36"/>
  <c r="W40" i="36"/>
  <c r="AE40" i="36" a="1"/>
  <c r="AE40" i="36" s="1"/>
  <c r="S40" i="36"/>
  <c r="R40" i="36"/>
  <c r="Q40" i="36"/>
  <c r="BA40" i="36" s="1"/>
  <c r="BB40" i="36" s="1"/>
  <c r="Z40" i="36"/>
  <c r="AZ40" i="36" s="1"/>
  <c r="AA40" i="36"/>
  <c r="AU40" i="36"/>
  <c r="AV57" i="36" s="1"/>
  <c r="U40" i="36"/>
  <c r="AB40" i="36"/>
  <c r="Y40" i="36"/>
  <c r="AB12" i="37"/>
  <c r="Q12" i="37"/>
  <c r="BA12" i="37" s="1"/>
  <c r="BB12" i="37" s="1"/>
  <c r="P9" i="37"/>
  <c r="Z124" i="37"/>
  <c r="AZ124" i="37" s="1"/>
  <c r="S12" i="37"/>
  <c r="AE12" i="37" a="1"/>
  <c r="AE12" i="37" s="1"/>
  <c r="W9" i="37"/>
  <c r="V9" i="37"/>
  <c r="AY9" i="37" s="1"/>
  <c r="BB109" i="37"/>
  <c r="S73" i="37"/>
  <c r="R73" i="37"/>
  <c r="Q73" i="37"/>
  <c r="BA73" i="37" s="1"/>
  <c r="AA73" i="37"/>
  <c r="AS73" i="37"/>
  <c r="AF73" i="37" s="1"/>
  <c r="Z73" i="37"/>
  <c r="AZ73" i="37" s="1"/>
  <c r="BB73" i="37" s="1"/>
  <c r="Q5" i="37"/>
  <c r="BA5" i="37" s="1"/>
  <c r="AU5" i="37"/>
  <c r="AV68" i="37" s="1"/>
  <c r="Z5" i="37"/>
  <c r="AZ5" i="37" s="1"/>
  <c r="P5" i="37"/>
  <c r="Y5" i="37"/>
  <c r="W5" i="37"/>
  <c r="R5" i="37"/>
  <c r="AB5" i="37"/>
  <c r="S5" i="37"/>
  <c r="AA124" i="37"/>
  <c r="Y12" i="37"/>
  <c r="R12" i="37"/>
  <c r="Z9" i="37"/>
  <c r="AZ9" i="37" s="1"/>
  <c r="AB9" i="37"/>
  <c r="R44" i="37"/>
  <c r="Z44" i="37"/>
  <c r="AZ44" i="37" s="1"/>
  <c r="AE44" i="37" a="1"/>
  <c r="AE44" i="37" s="1"/>
  <c r="U44" i="37"/>
  <c r="P44" i="37"/>
  <c r="S44" i="37"/>
  <c r="AU44" i="37"/>
  <c r="AV55" i="37" s="1"/>
  <c r="Y44" i="37"/>
  <c r="AB44" i="37"/>
  <c r="W44" i="37"/>
  <c r="V44" i="37"/>
  <c r="AY44" i="37" s="1"/>
  <c r="AA44" i="37"/>
  <c r="BB53" i="37"/>
  <c r="AB124" i="37"/>
  <c r="V124" i="37"/>
  <c r="AY124" i="37" s="1"/>
  <c r="U12" i="37"/>
  <c r="Y9" i="37"/>
  <c r="AU9" i="37"/>
  <c r="U4" i="37"/>
  <c r="Y4" i="37"/>
  <c r="V4" i="37"/>
  <c r="AY4" i="37" s="1"/>
  <c r="S4" i="37"/>
  <c r="AU4" i="37"/>
  <c r="AV114" i="37" s="1"/>
  <c r="Z4" i="37"/>
  <c r="AZ4" i="37" s="1"/>
  <c r="AB4" i="37"/>
  <c r="W4" i="37"/>
  <c r="R4" i="37"/>
  <c r="Q4" i="37"/>
  <c r="BA4" i="37" s="1"/>
  <c r="AA4" i="37"/>
  <c r="P4" i="37"/>
  <c r="S37" i="37"/>
  <c r="R37" i="37"/>
  <c r="AU37" i="37"/>
  <c r="AV74" i="37" s="1"/>
  <c r="Q37" i="37"/>
  <c r="BA37" i="37" s="1"/>
  <c r="P37" i="37"/>
  <c r="Y37" i="37"/>
  <c r="U37" i="37"/>
  <c r="U99" i="37"/>
  <c r="V99" i="37"/>
  <c r="AY99" i="37" s="1"/>
  <c r="BB99" i="37" s="1"/>
  <c r="Q99" i="37"/>
  <c r="BA99" i="37" s="1"/>
  <c r="AB99" i="37"/>
  <c r="R99" i="37"/>
  <c r="P99" i="37"/>
  <c r="AA99" i="37"/>
  <c r="AS99" i="37"/>
  <c r="AF99" i="37" s="1"/>
  <c r="Y99" i="37"/>
  <c r="AE17" i="37" a="1"/>
  <c r="AE17" i="37" s="1"/>
  <c r="Z17" i="37"/>
  <c r="AZ17" i="37" s="1"/>
  <c r="W17" i="37"/>
  <c r="AB17" i="37"/>
  <c r="U17" i="37"/>
  <c r="Y17" i="37"/>
  <c r="AU17" i="37"/>
  <c r="AV76" i="37" s="1"/>
  <c r="AA17" i="37"/>
  <c r="U120" i="37"/>
  <c r="P120" i="37"/>
  <c r="Z61" i="37"/>
  <c r="AZ61" i="37" s="1"/>
  <c r="Y61" i="37"/>
  <c r="W61" i="37"/>
  <c r="U61" i="37"/>
  <c r="V61" i="37"/>
  <c r="AY61" i="37" s="1"/>
  <c r="AE61" i="37" a="1"/>
  <c r="AE61" i="37" s="1"/>
  <c r="AA61" i="37"/>
  <c r="AB61" i="37"/>
  <c r="Q61" i="37"/>
  <c r="BA61" i="37" s="1"/>
  <c r="BB61" i="37" s="1"/>
  <c r="AU61" i="37"/>
  <c r="AV5" i="37" s="1"/>
  <c r="Y69" i="37"/>
  <c r="P69" i="37"/>
  <c r="Q69" i="37"/>
  <c r="BA69" i="37" s="1"/>
  <c r="AA69" i="37"/>
  <c r="Z69" i="37"/>
  <c r="AZ69" i="37" s="1"/>
  <c r="BB69" i="37" s="1"/>
  <c r="AB69" i="37"/>
  <c r="AE124" i="37" a="1"/>
  <c r="AE124" i="37" s="1"/>
  <c r="AD124" i="37" s="1"/>
  <c r="AC124" i="37" s="1"/>
  <c r="Z12" i="37"/>
  <c r="AZ12" i="37" s="1"/>
  <c r="U9" i="37"/>
  <c r="P96" i="37"/>
  <c r="U96" i="37"/>
  <c r="AE96" i="37" a="1"/>
  <c r="AE96" i="37" s="1"/>
  <c r="AD96" i="37" s="1"/>
  <c r="AC96" i="37" s="1"/>
  <c r="V96" i="37"/>
  <c r="AY96" i="37" s="1"/>
  <c r="W96" i="37"/>
  <c r="AB96" i="37"/>
  <c r="AA96" i="37"/>
  <c r="R96" i="37"/>
  <c r="AA80" i="37"/>
  <c r="Z80" i="37"/>
  <c r="AZ80" i="37" s="1"/>
  <c r="R80" i="37"/>
  <c r="Q80" i="37"/>
  <c r="BA80" i="37" s="1"/>
  <c r="BB80" i="37" s="1"/>
  <c r="S80" i="37"/>
  <c r="Y80" i="37"/>
  <c r="P80" i="37"/>
  <c r="AB80" i="37"/>
  <c r="AE80" i="37" a="1"/>
  <c r="AE80" i="37" s="1"/>
  <c r="AD80" i="37" s="1"/>
  <c r="AC80" i="37" s="1"/>
  <c r="W80" i="37"/>
  <c r="U80" i="37"/>
  <c r="V80" i="37"/>
  <c r="AY80" i="37" s="1"/>
  <c r="W12" i="37"/>
  <c r="AA115" i="37"/>
  <c r="AS115" i="37"/>
  <c r="AF115" i="37" s="1"/>
  <c r="R115" i="37"/>
  <c r="AB13" i="37"/>
  <c r="S13" i="37"/>
  <c r="AE13" i="37" a="1"/>
  <c r="AE13" i="37" s="1"/>
  <c r="V13" i="37"/>
  <c r="AY13" i="37" s="1"/>
  <c r="Z13" i="37"/>
  <c r="AZ13" i="37" s="1"/>
  <c r="W13" i="37"/>
  <c r="W88" i="37"/>
  <c r="V88" i="37"/>
  <c r="AY88" i="37" s="1"/>
  <c r="BB88" i="37" s="1"/>
  <c r="AB88" i="37"/>
  <c r="R88" i="37"/>
  <c r="S88" i="37"/>
  <c r="AA102" i="38"/>
  <c r="U102" i="38"/>
  <c r="Y102" i="38"/>
  <c r="Z111" i="38"/>
  <c r="AZ111" i="38" s="1"/>
  <c r="S5" i="38"/>
  <c r="AE35" i="38" a="1"/>
  <c r="AE35" i="38" s="1"/>
  <c r="AE74" i="38" a="1"/>
  <c r="AE74" i="38" s="1"/>
  <c r="AD74" i="38" s="1"/>
  <c r="AC74" i="38" s="1"/>
  <c r="AE78" i="38" a="1"/>
  <c r="AE78" i="38" s="1"/>
  <c r="AD78" i="38" s="1"/>
  <c r="AC78" i="38" s="1"/>
  <c r="AS121" i="38"/>
  <c r="AF121" i="38" s="1"/>
  <c r="Z102" i="38"/>
  <c r="AZ102" i="38" s="1"/>
  <c r="U96" i="38"/>
  <c r="Y96" i="38"/>
  <c r="Q111" i="38"/>
  <c r="BA111" i="38" s="1"/>
  <c r="V111" i="38"/>
  <c r="AY111" i="38" s="1"/>
  <c r="V97" i="38"/>
  <c r="AY97" i="38" s="1"/>
  <c r="P78" i="38"/>
  <c r="Y5" i="38"/>
  <c r="R5" i="38"/>
  <c r="Q35" i="38"/>
  <c r="BA35" i="38" s="1"/>
  <c r="BB35" i="38" s="1"/>
  <c r="R75" i="38"/>
  <c r="S54" i="38"/>
  <c r="S58" i="38"/>
  <c r="AB58" i="38"/>
  <c r="V58" i="38"/>
  <c r="AY58" i="38" s="1"/>
  <c r="BB58" i="38" s="1"/>
  <c r="R62" i="38"/>
  <c r="AU62" i="38"/>
  <c r="AV30" i="38" s="1"/>
  <c r="U62" i="38"/>
  <c r="P62" i="38"/>
  <c r="S62" i="38"/>
  <c r="Q62" i="38"/>
  <c r="BA62" i="38" s="1"/>
  <c r="U87" i="38"/>
  <c r="W87" i="38"/>
  <c r="V87" i="38"/>
  <c r="AY87" i="38" s="1"/>
  <c r="Z87" i="38"/>
  <c r="AZ87" i="38" s="1"/>
  <c r="Q87" i="38"/>
  <c r="BA87" i="38" s="1"/>
  <c r="BB87" i="38" s="1"/>
  <c r="AA87" i="38"/>
  <c r="R87" i="38"/>
  <c r="W6" i="38"/>
  <c r="AA6" i="38"/>
  <c r="AE6" i="38" a="1"/>
  <c r="AE6" i="38" s="1"/>
  <c r="Y6" i="38"/>
  <c r="AU6" i="38"/>
  <c r="AV7" i="38" s="1"/>
  <c r="Z6" i="38"/>
  <c r="AZ6" i="38" s="1"/>
  <c r="AB6" i="38"/>
  <c r="U6" i="38"/>
  <c r="AA23" i="38"/>
  <c r="W23" i="38"/>
  <c r="Y23" i="38"/>
  <c r="AE23" i="38" a="1"/>
  <c r="AE23" i="38" s="1"/>
  <c r="Z23" i="38"/>
  <c r="AZ23" i="38" s="1"/>
  <c r="R54" i="38"/>
  <c r="AA54" i="38"/>
  <c r="AE54" i="38" a="1"/>
  <c r="AE54" i="38" s="1"/>
  <c r="U54" i="38"/>
  <c r="P26" i="38"/>
  <c r="Q26" i="38"/>
  <c r="BA26" i="38" s="1"/>
  <c r="AU26" i="38"/>
  <c r="AV18" i="38" s="1"/>
  <c r="AE97" i="38" a="1"/>
  <c r="AE97" i="38" s="1"/>
  <c r="AD97" i="38" s="1"/>
  <c r="AC97" i="38" s="1"/>
  <c r="AS102" i="38"/>
  <c r="AF102" i="38" s="1"/>
  <c r="AE102" i="38" a="1"/>
  <c r="AE102" i="38" s="1"/>
  <c r="AE87" i="38" a="1"/>
  <c r="AE87" i="38" s="1"/>
  <c r="AS74" i="38"/>
  <c r="AF74" i="38" s="1"/>
  <c r="Z96" i="38"/>
  <c r="AZ96" i="38" s="1"/>
  <c r="AB111" i="38"/>
  <c r="AA111" i="38"/>
  <c r="S97" i="38"/>
  <c r="AE5" i="38" a="1"/>
  <c r="AE5" i="38" s="1"/>
  <c r="P5" i="38"/>
  <c r="BB128" i="38"/>
  <c r="BB75" i="38"/>
  <c r="S23" i="38"/>
  <c r="P54" i="38"/>
  <c r="Z75" i="38"/>
  <c r="AZ75" i="38" s="1"/>
  <c r="Y35" i="38"/>
  <c r="P6" i="38"/>
  <c r="AS127" i="38"/>
  <c r="AF127" i="38" s="1"/>
  <c r="W127" i="38"/>
  <c r="V127" i="38"/>
  <c r="AY127" i="38" s="1"/>
  <c r="BB127" i="38" s="1"/>
  <c r="Q127" i="38"/>
  <c r="BA127" i="38" s="1"/>
  <c r="P127" i="38"/>
  <c r="R127" i="38"/>
  <c r="Y127" i="38"/>
  <c r="U127" i="38"/>
  <c r="AB127" i="38"/>
  <c r="S127" i="38"/>
  <c r="Z127" i="38"/>
  <c r="AZ127" i="38" s="1"/>
  <c r="AA127" i="38"/>
  <c r="U83" i="38"/>
  <c r="V83" i="38"/>
  <c r="AY83" i="38" s="1"/>
  <c r="Z83" i="38"/>
  <c r="AZ83" i="38" s="1"/>
  <c r="AA83" i="38"/>
  <c r="W83" i="38"/>
  <c r="R83" i="38"/>
  <c r="Y83" i="38"/>
  <c r="Q83" i="38"/>
  <c r="BA83" i="38" s="1"/>
  <c r="BB83" i="38" s="1"/>
  <c r="S83" i="38"/>
  <c r="P83" i="38"/>
  <c r="AB83" i="38"/>
  <c r="AE83" i="38" a="1"/>
  <c r="AE83" i="38" s="1"/>
  <c r="S94" i="38"/>
  <c r="W94" i="38"/>
  <c r="Q94" i="38"/>
  <c r="BA94" i="38" s="1"/>
  <c r="V54" i="38"/>
  <c r="AY54" i="38" s="1"/>
  <c r="AD118" i="38"/>
  <c r="AC118" i="38" s="1"/>
  <c r="S102" i="38"/>
  <c r="AB87" i="38"/>
  <c r="Z74" i="38"/>
  <c r="AZ74" i="38" s="1"/>
  <c r="V26" i="38"/>
  <c r="AY26" i="38" s="1"/>
  <c r="BB26" i="38" s="1"/>
  <c r="Q96" i="38"/>
  <c r="BA96" i="38" s="1"/>
  <c r="Y111" i="38"/>
  <c r="R97" i="38"/>
  <c r="AU5" i="38"/>
  <c r="AV119" i="38" s="1"/>
  <c r="AA5" i="38"/>
  <c r="R23" i="38"/>
  <c r="W54" i="38"/>
  <c r="AB75" i="38"/>
  <c r="R6" i="38"/>
  <c r="Z122" i="38"/>
  <c r="AZ122" i="38" s="1"/>
  <c r="AA122" i="38"/>
  <c r="AB122" i="38"/>
  <c r="AS122" i="38"/>
  <c r="AF122" i="38" s="1"/>
  <c r="V122" i="38"/>
  <c r="AY122" i="38" s="1"/>
  <c r="R122" i="38"/>
  <c r="S15" i="38"/>
  <c r="R15" i="38"/>
  <c r="P15" i="38"/>
  <c r="AU15" i="38"/>
  <c r="AV97" i="38" s="1"/>
  <c r="Q15" i="38"/>
  <c r="BA15" i="38" s="1"/>
  <c r="AA103" i="38"/>
  <c r="Q103" i="38"/>
  <c r="BA103" i="38" s="1"/>
  <c r="BB103" i="38" s="1"/>
  <c r="U7" i="38"/>
  <c r="AA7" i="38"/>
  <c r="Z7" i="38"/>
  <c r="AZ7" i="38" s="1"/>
  <c r="AU7" i="38"/>
  <c r="AV41" i="38" s="1"/>
  <c r="AB7" i="38"/>
  <c r="AE7" i="38" a="1"/>
  <c r="AE7" i="38" s="1"/>
  <c r="Y7" i="38"/>
  <c r="S7" i="38"/>
  <c r="W7" i="38"/>
  <c r="U35" i="38"/>
  <c r="R35" i="38"/>
  <c r="S35" i="38"/>
  <c r="V35" i="38"/>
  <c r="AY35" i="38" s="1"/>
  <c r="U75" i="38"/>
  <c r="S75" i="38"/>
  <c r="V102" i="38"/>
  <c r="AY102" i="38" s="1"/>
  <c r="Z5" i="38"/>
  <c r="AZ5" i="38" s="1"/>
  <c r="AA75" i="38"/>
  <c r="W35" i="38"/>
  <c r="V6" i="38"/>
  <c r="AY6" i="38" s="1"/>
  <c r="Y66" i="38"/>
  <c r="S66" i="38"/>
  <c r="AE66" i="38" a="1"/>
  <c r="AE66" i="38" s="1"/>
  <c r="W66" i="38"/>
  <c r="V66" i="38"/>
  <c r="AY66" i="38" s="1"/>
  <c r="P66" i="38"/>
  <c r="AA66" i="38"/>
  <c r="R66" i="38"/>
  <c r="U66" i="38"/>
  <c r="AB66" i="38"/>
  <c r="Z66" i="38"/>
  <c r="AZ66" i="38" s="1"/>
  <c r="Q66" i="38"/>
  <c r="BA66" i="38" s="1"/>
  <c r="BB66" i="38" s="1"/>
  <c r="AD83" i="38"/>
  <c r="AC83" i="38" s="1"/>
  <c r="R102" i="38"/>
  <c r="W74" i="38"/>
  <c r="U26" i="38"/>
  <c r="S96" i="38"/>
  <c r="AS96" i="38"/>
  <c r="AF96" i="38" s="1"/>
  <c r="W111" i="38"/>
  <c r="AA97" i="38"/>
  <c r="W97" i="38"/>
  <c r="Q5" i="38"/>
  <c r="BA5" i="38" s="1"/>
  <c r="BB5" i="38" s="1"/>
  <c r="Q54" i="38"/>
  <c r="BA54" i="38" s="1"/>
  <c r="BB54" i="38" s="1"/>
  <c r="S26" i="38"/>
  <c r="Y54" i="38"/>
  <c r="W75" i="38"/>
  <c r="P35" i="38"/>
  <c r="S6" i="38"/>
  <c r="AA91" i="38"/>
  <c r="R91" i="38"/>
  <c r="U91" i="38"/>
  <c r="AS91" i="38"/>
  <c r="AF91" i="38" s="1"/>
  <c r="P91" i="38"/>
  <c r="Y91" i="38"/>
  <c r="Q91" i="38"/>
  <c r="BA91" i="38" s="1"/>
  <c r="Z91" i="38"/>
  <c r="AZ91" i="38" s="1"/>
  <c r="AB91" i="38"/>
  <c r="S91" i="38"/>
  <c r="V91" i="38"/>
  <c r="AY91" i="38" s="1"/>
  <c r="BB91" i="38" s="1"/>
  <c r="W91" i="38"/>
  <c r="U111" i="38"/>
  <c r="AA78" i="38"/>
  <c r="U78" i="38"/>
  <c r="W78" i="38"/>
  <c r="Z78" i="38"/>
  <c r="AZ78" i="38" s="1"/>
  <c r="V78" i="38"/>
  <c r="AY78" i="38" s="1"/>
  <c r="BB78" i="38" s="1"/>
  <c r="AB78" i="38"/>
  <c r="Y78" i="38"/>
  <c r="S31" i="38"/>
  <c r="Z31" i="38"/>
  <c r="AZ31" i="38" s="1"/>
  <c r="AU31" i="38"/>
  <c r="AV111" i="38" s="1"/>
  <c r="R31" i="38"/>
  <c r="Y31" i="38"/>
  <c r="AB31" i="38"/>
  <c r="P31" i="38"/>
  <c r="W31" i="38"/>
  <c r="V31" i="38"/>
  <c r="AY31" i="38" s="1"/>
  <c r="U31" i="38"/>
  <c r="AA31" i="38"/>
  <c r="Q31" i="38"/>
  <c r="BA31" i="38" s="1"/>
  <c r="AE111" i="38" a="1"/>
  <c r="AE111" i="38" s="1"/>
  <c r="AD111" i="38" s="1"/>
  <c r="AC111" i="38" s="1"/>
  <c r="AD103" i="38"/>
  <c r="AC103" i="38" s="1"/>
  <c r="AE75" i="38" a="1"/>
  <c r="AE75" i="38" s="1"/>
  <c r="AD75" i="38" s="1"/>
  <c r="AC75" i="38" s="1"/>
  <c r="AD67" i="38"/>
  <c r="AC67" i="38" s="1"/>
  <c r="AB102" i="38"/>
  <c r="AB26" i="38"/>
  <c r="V96" i="38"/>
  <c r="AY96" i="38" s="1"/>
  <c r="P96" i="38"/>
  <c r="S111" i="38"/>
  <c r="Z97" i="38"/>
  <c r="AZ97" i="38" s="1"/>
  <c r="W5" i="38"/>
  <c r="BB88" i="38"/>
  <c r="BB31" i="38"/>
  <c r="AU35" i="38"/>
  <c r="BB16" i="38"/>
  <c r="Z35" i="38"/>
  <c r="AZ35" i="38" s="1"/>
  <c r="AB23" i="38"/>
  <c r="Z54" i="38"/>
  <c r="AZ54" i="38" s="1"/>
  <c r="AB35" i="38"/>
  <c r="Y75" i="38"/>
  <c r="Z70" i="38"/>
  <c r="AZ70" i="38" s="1"/>
  <c r="AB70" i="38"/>
  <c r="W70" i="38"/>
  <c r="U70" i="38"/>
  <c r="AA70" i="38"/>
  <c r="AE70" i="38" a="1"/>
  <c r="AE70" i="38" s="1"/>
  <c r="AD70" i="38" s="1"/>
  <c r="AC70" i="38" s="1"/>
  <c r="Y70" i="38"/>
  <c r="Q30" i="38"/>
  <c r="BA30" i="38" s="1"/>
  <c r="P30" i="38"/>
  <c r="S30" i="38"/>
  <c r="R30" i="38"/>
  <c r="AU30" i="38"/>
  <c r="AV86" i="38" s="1"/>
  <c r="AA30" i="38"/>
  <c r="S87" i="38"/>
  <c r="AU23" i="38"/>
  <c r="AV67" i="38" s="1"/>
  <c r="AE96" i="38" a="1"/>
  <c r="AE96" i="38" s="1"/>
  <c r="AD96" i="38" s="1"/>
  <c r="AC96" i="38" s="1"/>
  <c r="AS66" i="38"/>
  <c r="AF66" i="38" s="1"/>
  <c r="AD66" i="38" s="1"/>
  <c r="AC66" i="38" s="1"/>
  <c r="AS87" i="38"/>
  <c r="AF87" i="38" s="1"/>
  <c r="AD87" i="38" s="1"/>
  <c r="AC87" i="38" s="1"/>
  <c r="P102" i="38"/>
  <c r="W102" i="38"/>
  <c r="AA26" i="38"/>
  <c r="AA96" i="38"/>
  <c r="AS78" i="38"/>
  <c r="AF78" i="38" s="1"/>
  <c r="V23" i="38"/>
  <c r="AY23" i="38" s="1"/>
  <c r="Q23" i="38"/>
  <c r="BA23" i="38" s="1"/>
  <c r="BB23" i="38" s="1"/>
  <c r="V75" i="38"/>
  <c r="AY75" i="38" s="1"/>
  <c r="Q75" i="38"/>
  <c r="BA75" i="38" s="1"/>
  <c r="S39" i="38"/>
  <c r="AA39" i="38"/>
  <c r="Z39" i="38"/>
  <c r="AZ39" i="38" s="1"/>
  <c r="Q39" i="38"/>
  <c r="BA39" i="38" s="1"/>
  <c r="BB39" i="38" s="1"/>
  <c r="Y39" i="38"/>
  <c r="U39" i="38"/>
  <c r="W39" i="38"/>
  <c r="AE39" i="38" a="1"/>
  <c r="AE39" i="38" s="1"/>
  <c r="AB39" i="38"/>
  <c r="V39" i="38"/>
  <c r="AY39" i="38" s="1"/>
  <c r="P39" i="38"/>
  <c r="R39" i="38"/>
  <c r="AU39" i="38"/>
  <c r="AV11" i="38" s="1"/>
  <c r="Z59" i="38"/>
  <c r="AZ59" i="38" s="1"/>
  <c r="W59" i="38"/>
  <c r="R59" i="38"/>
  <c r="P59" i="38"/>
  <c r="S59" i="38"/>
  <c r="AU59" i="38"/>
  <c r="AV85" i="38" s="1"/>
  <c r="AA59" i="38"/>
  <c r="Q59" i="38"/>
  <c r="BA59" i="38" s="1"/>
  <c r="AB59" i="38"/>
  <c r="V59" i="38"/>
  <c r="AY59" i="38" s="1"/>
  <c r="Z115" i="38"/>
  <c r="AZ115" i="38" s="1"/>
  <c r="P115" i="38"/>
  <c r="U115" i="38"/>
  <c r="Q115" i="38"/>
  <c r="BA115" i="38" s="1"/>
  <c r="BB115" i="38" s="1"/>
  <c r="AB115" i="38"/>
  <c r="V71" i="38"/>
  <c r="AY71" i="38" s="1"/>
  <c r="Q71" i="38"/>
  <c r="BA71" i="38" s="1"/>
  <c r="BB71" i="38" s="1"/>
  <c r="R71" i="38"/>
  <c r="AB71" i="38"/>
  <c r="AE71" i="38" a="1"/>
  <c r="AE71" i="38" s="1"/>
  <c r="AD71" i="38" s="1"/>
  <c r="AC71" i="38" s="1"/>
  <c r="U71" i="38"/>
  <c r="W71" i="38"/>
  <c r="AA71" i="38"/>
  <c r="Y71" i="38"/>
  <c r="P71" i="38"/>
  <c r="S71" i="38"/>
  <c r="Z71" i="38"/>
  <c r="AZ71" i="38" s="1"/>
  <c r="S46" i="38"/>
  <c r="R46" i="38"/>
  <c r="AU46" i="38"/>
  <c r="W46" i="38"/>
  <c r="P46" i="38"/>
  <c r="Q46" i="38"/>
  <c r="BA46" i="38" s="1"/>
  <c r="P113" i="39"/>
  <c r="W121" i="39"/>
  <c r="AB74" i="39"/>
  <c r="AU63" i="39"/>
  <c r="AV84" i="39" s="1"/>
  <c r="Y63" i="39"/>
  <c r="AB5" i="39"/>
  <c r="S37" i="39"/>
  <c r="R37" i="39"/>
  <c r="AA37" i="39"/>
  <c r="AU37" i="39"/>
  <c r="AV59" i="39" s="1"/>
  <c r="Q37" i="39"/>
  <c r="BA37" i="39" s="1"/>
  <c r="U37" i="39"/>
  <c r="P37" i="39"/>
  <c r="AS74" i="39"/>
  <c r="AF74" i="39" s="1"/>
  <c r="Y105" i="39"/>
  <c r="S113" i="39"/>
  <c r="R91" i="39"/>
  <c r="V118" i="39"/>
  <c r="AY118" i="39" s="1"/>
  <c r="R118" i="39"/>
  <c r="S74" i="39"/>
  <c r="V74" i="39"/>
  <c r="AY74" i="39" s="1"/>
  <c r="V12" i="39"/>
  <c r="AY12" i="39" s="1"/>
  <c r="BB72" i="39"/>
  <c r="Q91" i="39"/>
  <c r="BA91" i="39" s="1"/>
  <c r="BB91" i="39" s="1"/>
  <c r="AE63" i="39" a="1"/>
  <c r="AE63" i="39" s="1"/>
  <c r="AS118" i="39"/>
  <c r="AF118" i="39" s="1"/>
  <c r="Y5" i="39"/>
  <c r="W89" i="39"/>
  <c r="Z89" i="39"/>
  <c r="AZ89" i="39" s="1"/>
  <c r="P89" i="39"/>
  <c r="AS89" i="39"/>
  <c r="AF89" i="39" s="1"/>
  <c r="S89" i="39"/>
  <c r="Q89" i="39"/>
  <c r="BA89" i="39" s="1"/>
  <c r="Y89" i="39"/>
  <c r="R89" i="39"/>
  <c r="U89" i="39"/>
  <c r="V89" i="39"/>
  <c r="AY89" i="39" s="1"/>
  <c r="BB89" i="39" s="1"/>
  <c r="Z94" i="39"/>
  <c r="AZ94" i="39" s="1"/>
  <c r="P94" i="39"/>
  <c r="AE77" i="39" a="1"/>
  <c r="AE77" i="39" s="1"/>
  <c r="AD77" i="39" s="1"/>
  <c r="AC77" i="39" s="1"/>
  <c r="AB77" i="39"/>
  <c r="Z77" i="39"/>
  <c r="AZ77" i="39" s="1"/>
  <c r="Q77" i="39"/>
  <c r="BA77" i="39" s="1"/>
  <c r="BB77" i="39" s="1"/>
  <c r="AS113" i="39"/>
  <c r="AF113" i="39" s="1"/>
  <c r="AE105" i="39" a="1"/>
  <c r="AE105" i="39" s="1"/>
  <c r="AD105" i="39" s="1"/>
  <c r="AC105" i="39" s="1"/>
  <c r="U105" i="39"/>
  <c r="W91" i="39"/>
  <c r="Q113" i="39"/>
  <c r="BA113" i="39" s="1"/>
  <c r="BB113" i="39" s="1"/>
  <c r="P118" i="39"/>
  <c r="AE91" i="39" a="1"/>
  <c r="AE91" i="39" s="1"/>
  <c r="Q74" i="39"/>
  <c r="BA74" i="39" s="1"/>
  <c r="R74" i="39"/>
  <c r="P12" i="39"/>
  <c r="AA63" i="39"/>
  <c r="BB31" i="39"/>
  <c r="AU5" i="39"/>
  <c r="AV4" i="39" s="1"/>
  <c r="V34" i="39"/>
  <c r="AY34" i="39" s="1"/>
  <c r="BB34" i="39" s="1"/>
  <c r="Z34" i="39"/>
  <c r="AZ34" i="39" s="1"/>
  <c r="AU34" i="39"/>
  <c r="AV48" i="39" s="1"/>
  <c r="P34" i="39"/>
  <c r="S34" i="39"/>
  <c r="AA34" i="39"/>
  <c r="Q34" i="39"/>
  <c r="BA34" i="39" s="1"/>
  <c r="Y34" i="39"/>
  <c r="AB34" i="39"/>
  <c r="U34" i="39"/>
  <c r="W34" i="39"/>
  <c r="R34" i="39"/>
  <c r="Y50" i="39"/>
  <c r="Z50" i="39"/>
  <c r="AZ50" i="39" s="1"/>
  <c r="R50" i="39"/>
  <c r="U50" i="39"/>
  <c r="S50" i="39"/>
  <c r="AB50" i="39"/>
  <c r="V50" i="39"/>
  <c r="AY50" i="39" s="1"/>
  <c r="P50" i="39"/>
  <c r="AA50" i="39"/>
  <c r="AU50" i="39"/>
  <c r="AV106" i="39" s="1"/>
  <c r="Q50" i="39"/>
  <c r="BA50" i="39" s="1"/>
  <c r="W50" i="39"/>
  <c r="AA43" i="39"/>
  <c r="AU43" i="39"/>
  <c r="AV104" i="39" s="1"/>
  <c r="R43" i="39"/>
  <c r="AA113" i="39"/>
  <c r="Y91" i="39"/>
  <c r="W118" i="39"/>
  <c r="P74" i="39"/>
  <c r="U91" i="39"/>
  <c r="S91" i="39"/>
  <c r="R63" i="39"/>
  <c r="Q5" i="39"/>
  <c r="BA5" i="39" s="1"/>
  <c r="S5" i="39"/>
  <c r="Y29" i="39"/>
  <c r="Z29" i="39"/>
  <c r="AZ29" i="39" s="1"/>
  <c r="U29" i="39"/>
  <c r="W29" i="39"/>
  <c r="AU29" i="39"/>
  <c r="AV62" i="39" s="1"/>
  <c r="AB29" i="39"/>
  <c r="AA29" i="39"/>
  <c r="AE29" i="39" a="1"/>
  <c r="AE29" i="39" s="1"/>
  <c r="W32" i="39"/>
  <c r="AA32" i="39"/>
  <c r="AB32" i="39"/>
  <c r="U32" i="39"/>
  <c r="AE32" i="39" a="1"/>
  <c r="AE32" i="39" s="1"/>
  <c r="R32" i="39"/>
  <c r="Z32" i="39"/>
  <c r="AZ32" i="39" s="1"/>
  <c r="AE121" i="39" a="1"/>
  <c r="AE121" i="39" s="1"/>
  <c r="AD121" i="39" s="1"/>
  <c r="AC121" i="39" s="1"/>
  <c r="AA105" i="39"/>
  <c r="V121" i="39"/>
  <c r="AY121" i="39" s="1"/>
  <c r="Z118" i="39"/>
  <c r="AZ118" i="39" s="1"/>
  <c r="Z74" i="39"/>
  <c r="AZ74" i="39" s="1"/>
  <c r="Q12" i="39"/>
  <c r="BA12" i="39" s="1"/>
  <c r="BB12" i="39" s="1"/>
  <c r="V63" i="39"/>
  <c r="AY63" i="39" s="1"/>
  <c r="P63" i="39"/>
  <c r="U5" i="39"/>
  <c r="Y37" i="39"/>
  <c r="P19" i="39"/>
  <c r="R19" i="39"/>
  <c r="S19" i="39"/>
  <c r="AB19" i="39"/>
  <c r="P40" i="39"/>
  <c r="R40" i="39"/>
  <c r="AU40" i="39"/>
  <c r="AV81" i="39" s="1"/>
  <c r="W105" i="39"/>
  <c r="W113" i="39"/>
  <c r="AB121" i="39"/>
  <c r="AA118" i="39"/>
  <c r="AA74" i="39"/>
  <c r="Q63" i="39"/>
  <c r="BA63" i="39" s="1"/>
  <c r="BB63" i="39" s="1"/>
  <c r="Z63" i="39"/>
  <c r="AZ63" i="39" s="1"/>
  <c r="BB37" i="39"/>
  <c r="BB40" i="39"/>
  <c r="R5" i="39"/>
  <c r="Y16" i="39"/>
  <c r="Z16" i="39"/>
  <c r="AZ16" i="39" s="1"/>
  <c r="AE16" i="39" a="1"/>
  <c r="AE16" i="39" s="1"/>
  <c r="AU16" i="39"/>
  <c r="AV71" i="39" s="1"/>
  <c r="AA13" i="39"/>
  <c r="AE13" i="39" a="1"/>
  <c r="AE13" i="39" s="1"/>
  <c r="Y13" i="39"/>
  <c r="Z13" i="39"/>
  <c r="AZ13" i="39" s="1"/>
  <c r="S13" i="39"/>
  <c r="AU13" i="39"/>
  <c r="AV23" i="39" s="1"/>
  <c r="AB13" i="39"/>
  <c r="W13" i="39"/>
  <c r="AS91" i="39"/>
  <c r="AF91" i="39" s="1"/>
  <c r="Y118" i="39"/>
  <c r="AB118" i="39"/>
  <c r="W63" i="39"/>
  <c r="W37" i="39"/>
  <c r="V37" i="39"/>
  <c r="AY37" i="39" s="1"/>
  <c r="Z37" i="39"/>
  <c r="AZ37" i="39" s="1"/>
  <c r="Z5" i="39"/>
  <c r="AZ5" i="39" s="1"/>
  <c r="V5" i="39"/>
  <c r="AY5" i="39" s="1"/>
  <c r="BB5" i="39" s="1"/>
  <c r="AA126" i="39"/>
  <c r="U126" i="39"/>
  <c r="AE126" i="39" a="1"/>
  <c r="AE126" i="39" s="1"/>
  <c r="AD126" i="39" s="1"/>
  <c r="AC126" i="39" s="1"/>
  <c r="U97" i="40"/>
  <c r="W14" i="40"/>
  <c r="Y117" i="40"/>
  <c r="Y118" i="40"/>
  <c r="W117" i="40"/>
  <c r="BB80" i="40"/>
  <c r="AD103" i="40"/>
  <c r="AC103" i="40" s="1"/>
  <c r="Q102" i="40"/>
  <c r="BA102" i="40" s="1"/>
  <c r="BB102" i="40" s="1"/>
  <c r="P117" i="40"/>
  <c r="W97" i="40"/>
  <c r="AA14" i="40"/>
  <c r="P109" i="40"/>
  <c r="Q23" i="40"/>
  <c r="BA23" i="40" s="1"/>
  <c r="BB23" i="40" s="1"/>
  <c r="Z117" i="40"/>
  <c r="AZ117" i="40" s="1"/>
  <c r="Q101" i="40"/>
  <c r="BA101" i="40" s="1"/>
  <c r="BB101" i="40" s="1"/>
  <c r="V118" i="40"/>
  <c r="AY118" i="40" s="1"/>
  <c r="S117" i="40"/>
  <c r="V74" i="40"/>
  <c r="AY74" i="40" s="1"/>
  <c r="P81" i="40"/>
  <c r="W54" i="40"/>
  <c r="W86" i="40"/>
  <c r="P86" i="40"/>
  <c r="U110" i="40"/>
  <c r="Y110" i="40"/>
  <c r="AB15" i="40"/>
  <c r="AB76" i="40"/>
  <c r="Q76" i="40"/>
  <c r="BA76" i="40" s="1"/>
  <c r="Y76" i="40"/>
  <c r="Z76" i="40"/>
  <c r="AZ76" i="40" s="1"/>
  <c r="U76" i="40"/>
  <c r="AS76" i="40"/>
  <c r="AF76" i="40" s="1"/>
  <c r="W76" i="40"/>
  <c r="S76" i="40"/>
  <c r="AA76" i="40"/>
  <c r="P76" i="40"/>
  <c r="V76" i="40"/>
  <c r="AY76" i="40" s="1"/>
  <c r="R76" i="40"/>
  <c r="S79" i="40"/>
  <c r="Z79" i="40"/>
  <c r="AZ79" i="40" s="1"/>
  <c r="AB79" i="40"/>
  <c r="P79" i="40"/>
  <c r="Y79" i="40"/>
  <c r="U79" i="40"/>
  <c r="W79" i="40"/>
  <c r="V79" i="40"/>
  <c r="AY79" i="40" s="1"/>
  <c r="BB79" i="40" s="1"/>
  <c r="AA79" i="40"/>
  <c r="AS79" i="40"/>
  <c r="AF79" i="40" s="1"/>
  <c r="R79" i="40"/>
  <c r="Q79" i="40"/>
  <c r="BA79" i="40" s="1"/>
  <c r="AS86" i="40"/>
  <c r="AF86" i="40" s="1"/>
  <c r="AD86" i="40" s="1"/>
  <c r="AC86" i="40" s="1"/>
  <c r="Q117" i="40"/>
  <c r="BA117" i="40" s="1"/>
  <c r="BB117" i="40" s="1"/>
  <c r="R113" i="40"/>
  <c r="W109" i="40"/>
  <c r="V23" i="40"/>
  <c r="AY23" i="40" s="1"/>
  <c r="R101" i="40"/>
  <c r="Z118" i="40"/>
  <c r="AZ118" i="40" s="1"/>
  <c r="AB81" i="40"/>
  <c r="R81" i="40"/>
  <c r="Z54" i="40"/>
  <c r="AZ54" i="40" s="1"/>
  <c r="AA78" i="40"/>
  <c r="V124" i="40"/>
  <c r="AY124" i="40" s="1"/>
  <c r="Q86" i="40"/>
  <c r="BA86" i="40" s="1"/>
  <c r="W15" i="40"/>
  <c r="AU15" i="40"/>
  <c r="AV122" i="40" s="1"/>
  <c r="AE69" i="40" a="1"/>
  <c r="AE69" i="40" s="1"/>
  <c r="AD69" i="40" s="1"/>
  <c r="AC69" i="40" s="1"/>
  <c r="Y69" i="40"/>
  <c r="S94" i="40"/>
  <c r="AA94" i="40"/>
  <c r="Q94" i="40"/>
  <c r="BA94" i="40" s="1"/>
  <c r="AS94" i="40"/>
  <c r="AF94" i="40" s="1"/>
  <c r="S101" i="40"/>
  <c r="AE117" i="40" a="1"/>
  <c r="AE117" i="40" s="1"/>
  <c r="W118" i="40"/>
  <c r="U81" i="40"/>
  <c r="V81" i="40"/>
  <c r="AY81" i="40" s="1"/>
  <c r="U86" i="40"/>
  <c r="S86" i="40"/>
  <c r="R86" i="40"/>
  <c r="Z52" i="40"/>
  <c r="AZ52" i="40" s="1"/>
  <c r="AU52" i="40"/>
  <c r="AV38" i="40" s="1"/>
  <c r="W110" i="40"/>
  <c r="AS110" i="40"/>
  <c r="AF110" i="40" s="1"/>
  <c r="Q110" i="40"/>
  <c r="BA110" i="40" s="1"/>
  <c r="Z110" i="40"/>
  <c r="AZ110" i="40" s="1"/>
  <c r="BB110" i="40" s="1"/>
  <c r="R110" i="40"/>
  <c r="P110" i="40"/>
  <c r="Q31" i="40"/>
  <c r="BA31" i="40" s="1"/>
  <c r="S31" i="40"/>
  <c r="AS117" i="40"/>
  <c r="AF117" i="40" s="1"/>
  <c r="AD120" i="40"/>
  <c r="AC120" i="40" s="1"/>
  <c r="AS101" i="40"/>
  <c r="AF101" i="40" s="1"/>
  <c r="AD101" i="40" s="1"/>
  <c r="AC101" i="40" s="1"/>
  <c r="AE81" i="40" a="1"/>
  <c r="AE81" i="40" s="1"/>
  <c r="AD81" i="40" s="1"/>
  <c r="AC81" i="40" s="1"/>
  <c r="AE15" i="40" a="1"/>
  <c r="AE15" i="40" s="1"/>
  <c r="AD15" i="40" s="1"/>
  <c r="AC15" i="40" s="1"/>
  <c r="W31" i="40"/>
  <c r="AE52" i="40" a="1"/>
  <c r="AE52" i="40" s="1"/>
  <c r="Y113" i="40"/>
  <c r="R109" i="40"/>
  <c r="AA23" i="40"/>
  <c r="W23" i="40"/>
  <c r="P101" i="40"/>
  <c r="R118" i="40"/>
  <c r="AA31" i="40"/>
  <c r="S81" i="40"/>
  <c r="Z124" i="40"/>
  <c r="AZ124" i="40" s="1"/>
  <c r="BB124" i="40" s="1"/>
  <c r="U101" i="40"/>
  <c r="Z15" i="40"/>
  <c r="AZ15" i="40" s="1"/>
  <c r="BB15" i="40" s="1"/>
  <c r="Z86" i="40"/>
  <c r="AZ86" i="40" s="1"/>
  <c r="Y15" i="40"/>
  <c r="AE84" i="40" a="1"/>
  <c r="AE84" i="40" s="1"/>
  <c r="AD84" i="40" s="1"/>
  <c r="AC84" i="40" s="1"/>
  <c r="U84" i="40"/>
  <c r="Z84" i="40"/>
  <c r="AZ84" i="40" s="1"/>
  <c r="Q84" i="40"/>
  <c r="BA84" i="40" s="1"/>
  <c r="BB84" i="40" s="1"/>
  <c r="AU45" i="40"/>
  <c r="AV29" i="40" s="1"/>
  <c r="P45" i="40"/>
  <c r="U45" i="40"/>
  <c r="AB45" i="40"/>
  <c r="AA45" i="40"/>
  <c r="S45" i="40"/>
  <c r="Q45" i="40"/>
  <c r="BA45" i="40" s="1"/>
  <c r="AS118" i="40"/>
  <c r="AF118" i="40" s="1"/>
  <c r="AE14" i="40" a="1"/>
  <c r="AE14" i="40" s="1"/>
  <c r="AD14" i="40" s="1"/>
  <c r="AC14" i="40" s="1"/>
  <c r="Z57" i="40"/>
  <c r="AZ57" i="40" s="1"/>
  <c r="U52" i="40"/>
  <c r="W113" i="40"/>
  <c r="V109" i="40"/>
  <c r="AY109" i="40" s="1"/>
  <c r="BB109" i="40" s="1"/>
  <c r="R23" i="40"/>
  <c r="AU23" i="40"/>
  <c r="AV46" i="40" s="1"/>
  <c r="Z101" i="40"/>
  <c r="AZ101" i="40" s="1"/>
  <c r="S118" i="40"/>
  <c r="V101" i="40"/>
  <c r="AY101" i="40" s="1"/>
  <c r="U117" i="40"/>
  <c r="Z74" i="40"/>
  <c r="AZ74" i="40" s="1"/>
  <c r="Y81" i="40"/>
  <c r="AA124" i="40"/>
  <c r="BB86" i="40"/>
  <c r="P31" i="40"/>
  <c r="P15" i="40"/>
  <c r="AA37" i="40"/>
  <c r="S37" i="40"/>
  <c r="Z87" i="40"/>
  <c r="AZ87" i="40" s="1"/>
  <c r="P87" i="40"/>
  <c r="R87" i="40"/>
  <c r="AA87" i="40"/>
  <c r="Y87" i="40"/>
  <c r="Q87" i="40"/>
  <c r="BA87" i="40" s="1"/>
  <c r="BB87" i="40" s="1"/>
  <c r="S87" i="40"/>
  <c r="AE87" i="40" a="1"/>
  <c r="AE87" i="40" s="1"/>
  <c r="AD87" i="40" s="1"/>
  <c r="AC87" i="40" s="1"/>
  <c r="V87" i="40"/>
  <c r="AY87" i="40" s="1"/>
  <c r="W87" i="40"/>
  <c r="U87" i="40"/>
  <c r="AB87" i="40"/>
  <c r="V52" i="40"/>
  <c r="AY52" i="40" s="1"/>
  <c r="AB117" i="40"/>
  <c r="AB109" i="40"/>
  <c r="AB101" i="40"/>
  <c r="AB124" i="40"/>
  <c r="AA15" i="40"/>
  <c r="AU31" i="40"/>
  <c r="AV31" i="40" s="1"/>
  <c r="AA52" i="40"/>
  <c r="W21" i="40"/>
  <c r="AE21" i="40" a="1"/>
  <c r="AE21" i="40" s="1"/>
  <c r="Y21" i="40"/>
  <c r="Q21" i="40"/>
  <c r="BA21" i="40" s="1"/>
  <c r="BB21" i="40" s="1"/>
  <c r="AA21" i="40"/>
  <c r="AU21" i="40"/>
  <c r="AV117" i="40" s="1"/>
  <c r="Z53" i="40"/>
  <c r="AZ53" i="40" s="1"/>
  <c r="Y53" i="40"/>
  <c r="AB53" i="40"/>
  <c r="AE53" i="40" a="1"/>
  <c r="AE53" i="40" s="1"/>
  <c r="AS77" i="40"/>
  <c r="AF77" i="40" s="1"/>
  <c r="R77" i="40"/>
  <c r="Q77" i="40"/>
  <c r="BA77" i="40" s="1"/>
  <c r="S77" i="40"/>
  <c r="P77" i="40"/>
  <c r="AS81" i="41"/>
  <c r="AF81" i="41" s="1"/>
  <c r="AD127" i="41"/>
  <c r="AC127" i="41" s="1"/>
  <c r="R106" i="41"/>
  <c r="R35" i="41"/>
  <c r="Q35" i="41"/>
  <c r="BA35" i="41" s="1"/>
  <c r="BB51" i="41"/>
  <c r="S98" i="41"/>
  <c r="S125" i="41"/>
  <c r="Q125" i="41"/>
  <c r="BA125" i="41" s="1"/>
  <c r="BB125" i="41" s="1"/>
  <c r="R125" i="41"/>
  <c r="P125" i="41"/>
  <c r="V125" i="41"/>
  <c r="AY125" i="41" s="1"/>
  <c r="AE79" i="41" a="1"/>
  <c r="AE79" i="41" s="1"/>
  <c r="AD79" i="41" s="1"/>
  <c r="AC79" i="41" s="1"/>
  <c r="R79" i="41"/>
  <c r="W79" i="41"/>
  <c r="Q79" i="41"/>
  <c r="BA79" i="41" s="1"/>
  <c r="BB79" i="41" s="1"/>
  <c r="U79" i="41"/>
  <c r="Z79" i="41"/>
  <c r="AZ79" i="41" s="1"/>
  <c r="Y79" i="41"/>
  <c r="S55" i="41"/>
  <c r="AU55" i="41"/>
  <c r="AV104" i="41" s="1"/>
  <c r="R55" i="41"/>
  <c r="S118" i="41"/>
  <c r="AB118" i="41"/>
  <c r="R118" i="41"/>
  <c r="AA118" i="41"/>
  <c r="Z118" i="41"/>
  <c r="AZ118" i="41" s="1"/>
  <c r="W118" i="41"/>
  <c r="U118" i="41"/>
  <c r="Y118" i="41"/>
  <c r="Q118" i="41"/>
  <c r="BA118" i="41" s="1"/>
  <c r="P61" i="41"/>
  <c r="Q61" i="41"/>
  <c r="BA61" i="41" s="1"/>
  <c r="BB61" i="41" s="1"/>
  <c r="U61" i="41"/>
  <c r="AU61" i="41"/>
  <c r="AV105" i="41" s="1"/>
  <c r="V61" i="41"/>
  <c r="AY61" i="41" s="1"/>
  <c r="W61" i="41"/>
  <c r="AB61" i="41"/>
  <c r="S61" i="41"/>
  <c r="P24" i="41"/>
  <c r="Q24" i="41"/>
  <c r="BA24" i="41" s="1"/>
  <c r="AU24" i="41"/>
  <c r="R24" i="41"/>
  <c r="S24" i="41"/>
  <c r="Y37" i="41"/>
  <c r="AU37" i="41"/>
  <c r="W37" i="41"/>
  <c r="R37" i="41"/>
  <c r="AB37" i="41"/>
  <c r="U37" i="41"/>
  <c r="AA37" i="41"/>
  <c r="S37" i="41"/>
  <c r="Q37" i="41"/>
  <c r="BA37" i="41" s="1"/>
  <c r="P37" i="41"/>
  <c r="AS106" i="41"/>
  <c r="AF106" i="41" s="1"/>
  <c r="AA106" i="41"/>
  <c r="Q65" i="41"/>
  <c r="BA65" i="41" s="1"/>
  <c r="BB65" i="41" s="1"/>
  <c r="W35" i="41"/>
  <c r="AA35" i="41"/>
  <c r="AA61" i="41"/>
  <c r="R29" i="41"/>
  <c r="Q29" i="41"/>
  <c r="BA29" i="41" s="1"/>
  <c r="BB29" i="41" s="1"/>
  <c r="AE29" i="41" a="1"/>
  <c r="AE29" i="41" s="1"/>
  <c r="AU29" i="41"/>
  <c r="AV78" i="41" s="1"/>
  <c r="P29" i="41"/>
  <c r="AA29" i="41"/>
  <c r="Y29" i="41"/>
  <c r="Z29" i="41"/>
  <c r="AZ29" i="41" s="1"/>
  <c r="W29" i="41"/>
  <c r="U29" i="41"/>
  <c r="AB29" i="41"/>
  <c r="S29" i="41"/>
  <c r="AB35" i="41"/>
  <c r="BB87" i="41"/>
  <c r="Z61" i="41"/>
  <c r="AZ61" i="41" s="1"/>
  <c r="W98" i="41"/>
  <c r="W24" i="41"/>
  <c r="Q98" i="41"/>
  <c r="BA98" i="41" s="1"/>
  <c r="AB98" i="41"/>
  <c r="AE24" i="41" a="1"/>
  <c r="AE24" i="41" s="1"/>
  <c r="AD24" i="41" s="1"/>
  <c r="AC24" i="41" s="1"/>
  <c r="S65" i="41"/>
  <c r="Y35" i="41"/>
  <c r="V98" i="41"/>
  <c r="AY98" i="41" s="1"/>
  <c r="V24" i="41"/>
  <c r="AY24" i="41" s="1"/>
  <c r="BB24" i="41" s="1"/>
  <c r="Y61" i="41"/>
  <c r="U111" i="41"/>
  <c r="R111" i="41"/>
  <c r="AE111" i="41" a="1"/>
  <c r="AE111" i="41" s="1"/>
  <c r="AD111" i="41" s="1"/>
  <c r="AC111" i="41" s="1"/>
  <c r="P23" i="41"/>
  <c r="S23" i="41"/>
  <c r="Z23" i="41"/>
  <c r="AZ23" i="41" s="1"/>
  <c r="BB23" i="41" s="1"/>
  <c r="R23" i="41"/>
  <c r="AU23" i="41"/>
  <c r="Q23" i="41"/>
  <c r="BA23" i="41" s="1"/>
  <c r="S35" i="41"/>
  <c r="BB118" i="41"/>
  <c r="R98" i="41"/>
  <c r="Y24" i="41"/>
  <c r="R61" i="41"/>
  <c r="U24" i="41"/>
  <c r="AU16" i="41"/>
  <c r="AV4" i="41" s="1"/>
  <c r="Y16" i="41"/>
  <c r="U16" i="41"/>
  <c r="AB16" i="41"/>
  <c r="AE16" i="41" a="1"/>
  <c r="AE16" i="41" s="1"/>
  <c r="AA16" i="41"/>
  <c r="R71" i="41"/>
  <c r="P71" i="41"/>
  <c r="AS71" i="41"/>
  <c r="AF71" i="41" s="1"/>
  <c r="Q71" i="41"/>
  <c r="BA71" i="41" s="1"/>
  <c r="S71" i="41"/>
  <c r="AE35" i="41" a="1"/>
  <c r="AE35" i="41" s="1"/>
  <c r="AD35" i="41" s="1"/>
  <c r="AC35" i="41" s="1"/>
  <c r="AE98" i="41" a="1"/>
  <c r="AE98" i="41" s="1"/>
  <c r="AD98" i="41" s="1"/>
  <c r="AC98" i="41" s="1"/>
  <c r="V65" i="41"/>
  <c r="AY65" i="41" s="1"/>
  <c r="P35" i="41"/>
  <c r="AE81" i="41" a="1"/>
  <c r="AE81" i="41" s="1"/>
  <c r="P98" i="41"/>
  <c r="Z24" i="41"/>
  <c r="AZ24" i="41" s="1"/>
  <c r="S88" i="41"/>
  <c r="R88" i="41"/>
  <c r="Q88" i="41"/>
  <c r="BA88" i="41" s="1"/>
  <c r="P88" i="41"/>
  <c r="AS88" i="41"/>
  <c r="AF88" i="41" s="1"/>
  <c r="U63" i="41"/>
  <c r="Z63" i="41"/>
  <c r="AZ63" i="41" s="1"/>
  <c r="AU35" i="41"/>
  <c r="V37" i="41"/>
  <c r="AY37" i="41" s="1"/>
  <c r="U98" i="41"/>
  <c r="AA24" i="41"/>
  <c r="BB40" i="41"/>
  <c r="Z98" i="41"/>
  <c r="AZ98" i="41" s="1"/>
  <c r="U102" i="41"/>
  <c r="Q102" i="41"/>
  <c r="BA102" i="41" s="1"/>
  <c r="Z102" i="41"/>
  <c r="AZ102" i="41" s="1"/>
  <c r="S102" i="41"/>
  <c r="W102" i="41"/>
  <c r="R102" i="41"/>
  <c r="AS102" i="41"/>
  <c r="AF102" i="41" s="1"/>
  <c r="P102" i="41"/>
  <c r="AB102" i="41"/>
  <c r="Y102" i="41"/>
  <c r="V102" i="41"/>
  <c r="AY102" i="41" s="1"/>
  <c r="BB102" i="41" s="1"/>
  <c r="AB100" i="41"/>
  <c r="U100" i="41"/>
  <c r="R100" i="41"/>
  <c r="AS100" i="41"/>
  <c r="AF100" i="41" s="1"/>
  <c r="P100" i="41"/>
  <c r="AA100" i="41"/>
  <c r="Z100" i="41"/>
  <c r="AZ100" i="41" s="1"/>
  <c r="Q100" i="41"/>
  <c r="BA100" i="41" s="1"/>
  <c r="Y100" i="41"/>
  <c r="V100" i="41"/>
  <c r="AY100" i="41" s="1"/>
  <c r="W100" i="41"/>
  <c r="S100" i="41"/>
  <c r="S79" i="41"/>
  <c r="S40" i="41"/>
  <c r="U40" i="41"/>
  <c r="Q40" i="41"/>
  <c r="BA40" i="41" s="1"/>
  <c r="AU40" i="41"/>
  <c r="R40" i="41"/>
  <c r="P40" i="41"/>
  <c r="R110" i="41"/>
  <c r="AA110" i="41"/>
  <c r="W110" i="41"/>
  <c r="AE110" i="41" a="1"/>
  <c r="AE110" i="41" s="1"/>
  <c r="AD110" i="41" s="1"/>
  <c r="AC110" i="41" s="1"/>
  <c r="U110" i="41"/>
  <c r="S110" i="41"/>
  <c r="AB110" i="41"/>
  <c r="V110" i="41"/>
  <c r="AY110" i="41" s="1"/>
  <c r="Q110" i="41"/>
  <c r="BA110" i="41" s="1"/>
  <c r="BB110" i="41" s="1"/>
  <c r="Y110" i="41"/>
  <c r="P110" i="41"/>
  <c r="Z110" i="41"/>
  <c r="AZ110" i="41" s="1"/>
  <c r="W119" i="42"/>
  <c r="W56" i="42"/>
  <c r="P56" i="42"/>
  <c r="U95" i="42"/>
  <c r="Q65" i="42"/>
  <c r="BA65" i="42" s="1"/>
  <c r="Y95" i="42"/>
  <c r="Y23" i="42"/>
  <c r="AS72" i="42"/>
  <c r="AF72" i="42" s="1"/>
  <c r="Q20" i="42"/>
  <c r="BA20" i="42" s="1"/>
  <c r="BB20" i="42" s="1"/>
  <c r="Y119" i="42"/>
  <c r="Q56" i="42"/>
  <c r="BA56" i="42" s="1"/>
  <c r="BB56" i="42" s="1"/>
  <c r="AU56" i="42"/>
  <c r="Y24" i="42"/>
  <c r="AI7" i="42" a="1"/>
  <c r="AI7" i="42" s="1"/>
  <c r="AJ7" i="42" s="1"/>
  <c r="AK7" i="42" s="1"/>
  <c r="W95" i="42"/>
  <c r="R65" i="42"/>
  <c r="S65" i="42"/>
  <c r="R95" i="42"/>
  <c r="AU23" i="42"/>
  <c r="R93" i="42"/>
  <c r="S93" i="42"/>
  <c r="P93" i="42"/>
  <c r="S20" i="42"/>
  <c r="AA119" i="42"/>
  <c r="AA56" i="42"/>
  <c r="V125" i="42"/>
  <c r="AY125" i="42" s="1"/>
  <c r="AB95" i="42"/>
  <c r="W65" i="42"/>
  <c r="U65" i="42"/>
  <c r="R23" i="42"/>
  <c r="AA23" i="42"/>
  <c r="AB79" i="42"/>
  <c r="R56" i="42"/>
  <c r="V65" i="42"/>
  <c r="AY65" i="42" s="1"/>
  <c r="BB65" i="42" s="1"/>
  <c r="Z65" i="42"/>
  <c r="AZ65" i="42" s="1"/>
  <c r="Z23" i="42"/>
  <c r="AZ23" i="42" s="1"/>
  <c r="AB23" i="42"/>
  <c r="Q71" i="42"/>
  <c r="BA71" i="42" s="1"/>
  <c r="BB71" i="42" s="1"/>
  <c r="AE71" i="42" a="1"/>
  <c r="AE71" i="42" s="1"/>
  <c r="AD71" i="42" s="1"/>
  <c r="AC71" i="42" s="1"/>
  <c r="AA126" i="42"/>
  <c r="AB75" i="42"/>
  <c r="Q79" i="42"/>
  <c r="BA79" i="42" s="1"/>
  <c r="Z56" i="42"/>
  <c r="AZ56" i="42" s="1"/>
  <c r="P65" i="42"/>
  <c r="U23" i="42"/>
  <c r="P23" i="42"/>
  <c r="AE75" i="42" a="1"/>
  <c r="AE75" i="42" s="1"/>
  <c r="AD75" i="42" s="1"/>
  <c r="AC75" i="42" s="1"/>
  <c r="AE126" i="42" a="1"/>
  <c r="AE126" i="42" s="1"/>
  <c r="AD126" i="42" s="1"/>
  <c r="AC126" i="42" s="1"/>
  <c r="Z117" i="43"/>
  <c r="AZ117" i="43" s="1"/>
  <c r="V117" i="43"/>
  <c r="AY117" i="43" s="1"/>
  <c r="BB117" i="43" s="1"/>
  <c r="R117" i="43"/>
  <c r="Q117" i="43"/>
  <c r="BA117" i="43" s="1"/>
  <c r="AS117" i="43"/>
  <c r="AF117" i="43" s="1"/>
  <c r="P117" i="43"/>
  <c r="AB117" i="43"/>
  <c r="W117" i="43"/>
  <c r="AA117" i="43"/>
  <c r="Y117" i="43"/>
  <c r="S117" i="43"/>
  <c r="AA91" i="43"/>
  <c r="Z91" i="43"/>
  <c r="AZ91" i="43" s="1"/>
  <c r="BB108" i="43"/>
  <c r="V70" i="43"/>
  <c r="AY70" i="43" s="1"/>
  <c r="AU11" i="43"/>
  <c r="AV21" i="43" s="1"/>
  <c r="R11" i="43"/>
  <c r="Q70" i="43"/>
  <c r="BA70" i="43" s="1"/>
  <c r="BB42" i="43"/>
  <c r="Y91" i="43"/>
  <c r="R99" i="43"/>
  <c r="P99" i="43"/>
  <c r="S99" i="43"/>
  <c r="Y100" i="43"/>
  <c r="V100" i="43"/>
  <c r="AY100" i="43" s="1"/>
  <c r="BB100" i="43" s="1"/>
  <c r="AE117" i="43" a="1"/>
  <c r="AE117" i="43" s="1"/>
  <c r="AD117" i="43" s="1"/>
  <c r="AC117" i="43" s="1"/>
  <c r="BB125" i="43"/>
  <c r="AU26" i="43"/>
  <c r="Q91" i="43"/>
  <c r="BA91" i="43" s="1"/>
  <c r="BB91" i="43" s="1"/>
  <c r="W107" i="43"/>
  <c r="Z73" i="43"/>
  <c r="AZ73" i="43" s="1"/>
  <c r="BB76" i="43"/>
  <c r="AS70" i="43"/>
  <c r="AF70" i="43" s="1"/>
  <c r="AA70" i="43"/>
  <c r="U91" i="43"/>
  <c r="Z84" i="43"/>
  <c r="AZ84" i="43" s="1"/>
  <c r="AB84" i="43"/>
  <c r="Y84" i="43"/>
  <c r="S84" i="43"/>
  <c r="W84" i="43"/>
  <c r="V84" i="43"/>
  <c r="AY84" i="43" s="1"/>
  <c r="R84" i="43"/>
  <c r="AS84" i="43"/>
  <c r="AF84" i="43" s="1"/>
  <c r="P84" i="43"/>
  <c r="Q84" i="43"/>
  <c r="BA84" i="43" s="1"/>
  <c r="AA84" i="43"/>
  <c r="U84" i="43"/>
  <c r="Q79" i="43"/>
  <c r="BA79" i="43" s="1"/>
  <c r="BB79" i="43" s="1"/>
  <c r="U79" i="43"/>
  <c r="AB79" i="43"/>
  <c r="AA93" i="43"/>
  <c r="AE93" i="43" a="1"/>
  <c r="AE93" i="43" s="1"/>
  <c r="AD93" i="43" s="1"/>
  <c r="AC93" i="43" s="1"/>
  <c r="Z93" i="43"/>
  <c r="AZ93" i="43" s="1"/>
  <c r="U93" i="43"/>
  <c r="V91" i="43"/>
  <c r="AY91" i="43" s="1"/>
  <c r="AA26" i="43"/>
  <c r="U117" i="43"/>
  <c r="U69" i="43"/>
  <c r="S69" i="43"/>
  <c r="R69" i="43"/>
  <c r="P69" i="43"/>
  <c r="AS69" i="43"/>
  <c r="AF69" i="43" s="1"/>
  <c r="Q69" i="43"/>
  <c r="BA69" i="43" s="1"/>
  <c r="AV66" i="43"/>
  <c r="AS91" i="43"/>
  <c r="AF91" i="43" s="1"/>
  <c r="AS107" i="43"/>
  <c r="AF107" i="43" s="1"/>
  <c r="AD107" i="43" s="1"/>
  <c r="AC107" i="43" s="1"/>
  <c r="BB34" i="43"/>
  <c r="Q107" i="43"/>
  <c r="BA107" i="43" s="1"/>
  <c r="BB107" i="43" s="1"/>
  <c r="U110" i="43"/>
  <c r="S11" i="43"/>
  <c r="P128" i="43"/>
  <c r="AB11" i="43"/>
  <c r="Q11" i="43"/>
  <c r="BA11" i="43" s="1"/>
  <c r="BB11" i="43" s="1"/>
  <c r="AB107" i="43"/>
  <c r="Y70" i="43"/>
  <c r="R70" i="43"/>
  <c r="Z69" i="43"/>
  <c r="AZ69" i="43" s="1"/>
  <c r="Y46" i="43"/>
  <c r="P46" i="43"/>
  <c r="Q46" i="43"/>
  <c r="BA46" i="43" s="1"/>
  <c r="BB46" i="43" s="1"/>
  <c r="S46" i="43"/>
  <c r="AB46" i="43"/>
  <c r="AE46" i="43" a="1"/>
  <c r="AE46" i="43" s="1"/>
  <c r="U46" i="43"/>
  <c r="AU46" i="43"/>
  <c r="AV107" i="43" s="1"/>
  <c r="R46" i="43"/>
  <c r="W46" i="43"/>
  <c r="AA46" i="43"/>
  <c r="Z46" i="43"/>
  <c r="AZ46" i="43" s="1"/>
  <c r="V46" i="43"/>
  <c r="AY46" i="43" s="1"/>
  <c r="U54" i="43"/>
  <c r="P54" i="43"/>
  <c r="AU54" i="43"/>
  <c r="AV33" i="43" s="1"/>
  <c r="S45" i="43"/>
  <c r="AE45" i="43" a="1"/>
  <c r="AE45" i="43" s="1"/>
  <c r="AA45" i="43"/>
  <c r="Y110" i="43"/>
  <c r="R107" i="43"/>
  <c r="AB103" i="43"/>
  <c r="Q128" i="43"/>
  <c r="BA128" i="43" s="1"/>
  <c r="BB128" i="43" s="1"/>
  <c r="BB94" i="43"/>
  <c r="R26" i="43"/>
  <c r="W11" i="43"/>
  <c r="U107" i="43"/>
  <c r="AB70" i="43"/>
  <c r="W91" i="43"/>
  <c r="Y69" i="43"/>
  <c r="AB126" i="43"/>
  <c r="Y126" i="43"/>
  <c r="Q126" i="43"/>
  <c r="BA126" i="43" s="1"/>
  <c r="BB126" i="43" s="1"/>
  <c r="R92" i="43"/>
  <c r="Y92" i="43"/>
  <c r="V92" i="43"/>
  <c r="AY92" i="43" s="1"/>
  <c r="Q92" i="43"/>
  <c r="BA92" i="43" s="1"/>
  <c r="BB92" i="43" s="1"/>
  <c r="U92" i="43"/>
  <c r="AE92" i="43" a="1"/>
  <c r="AE92" i="43" s="1"/>
  <c r="AD92" i="43" s="1"/>
  <c r="AC92" i="43" s="1"/>
  <c r="W92" i="43"/>
  <c r="Y116" i="43"/>
  <c r="U116" i="43"/>
  <c r="Q116" i="43"/>
  <c r="BA116" i="43" s="1"/>
  <c r="P116" i="43"/>
  <c r="S116" i="43"/>
  <c r="R116" i="43"/>
  <c r="AB116" i="43"/>
  <c r="AS116" i="43"/>
  <c r="AF116" i="43" s="1"/>
  <c r="V116" i="43"/>
  <c r="AY116" i="43" s="1"/>
  <c r="BB116" i="43" s="1"/>
  <c r="Z116" i="43"/>
  <c r="AZ116" i="43" s="1"/>
  <c r="AA116" i="43"/>
  <c r="W116" i="43"/>
  <c r="AS75" i="43"/>
  <c r="AF75" i="43" s="1"/>
  <c r="V107" i="43"/>
  <c r="AY107" i="43" s="1"/>
  <c r="S70" i="43"/>
  <c r="AB91" i="43"/>
  <c r="AS85" i="43"/>
  <c r="AF85" i="43" s="1"/>
  <c r="Q85" i="43"/>
  <c r="BA85" i="43" s="1"/>
  <c r="S85" i="43"/>
  <c r="R15" i="43"/>
  <c r="Y15" i="43"/>
  <c r="Q15" i="43"/>
  <c r="BA15" i="43" s="1"/>
  <c r="BB15" i="43" s="1"/>
  <c r="AA15" i="43"/>
  <c r="AU15" i="43"/>
  <c r="AV97" i="43" s="1"/>
  <c r="P15" i="43"/>
  <c r="W15" i="43"/>
  <c r="Z15" i="43"/>
  <c r="AZ15" i="43" s="1"/>
  <c r="V15" i="43"/>
  <c r="AY15" i="43" s="1"/>
  <c r="U15" i="43"/>
  <c r="AE15" i="43" a="1"/>
  <c r="AE15" i="43" s="1"/>
  <c r="S15" i="43"/>
  <c r="AB15" i="43"/>
  <c r="Z124" i="43"/>
  <c r="AZ124" i="43" s="1"/>
  <c r="AB124" i="43"/>
  <c r="AA124" i="43"/>
  <c r="P124" i="43"/>
  <c r="U124" i="43"/>
  <c r="W124" i="43"/>
  <c r="AE124" i="43" a="1"/>
  <c r="AE124" i="43" s="1"/>
  <c r="AD124" i="43" s="1"/>
  <c r="AC124" i="43" s="1"/>
  <c r="Y124" i="43"/>
  <c r="S124" i="43"/>
  <c r="V124" i="43"/>
  <c r="AY124" i="43" s="1"/>
  <c r="R124" i="43"/>
  <c r="Q124" i="43"/>
  <c r="BA124" i="43" s="1"/>
  <c r="BB124" i="43" s="1"/>
  <c r="AE49" i="43" a="1"/>
  <c r="AE49" i="43" s="1"/>
  <c r="AA49" i="43"/>
  <c r="S49" i="43"/>
  <c r="AU49" i="43"/>
  <c r="AV24" i="43" s="1"/>
  <c r="U49" i="43"/>
  <c r="Y49" i="43"/>
  <c r="Z49" i="43"/>
  <c r="AZ49" i="43" s="1"/>
  <c r="AB49" i="43"/>
  <c r="W49" i="43"/>
  <c r="Y11" i="43"/>
  <c r="P91" i="43"/>
  <c r="V69" i="43"/>
  <c r="AY69" i="43" s="1"/>
  <c r="BB69" i="43" s="1"/>
  <c r="AE91" i="43" a="1"/>
  <c r="AE91" i="43" s="1"/>
  <c r="AA28" i="43"/>
  <c r="AE28" i="43" a="1"/>
  <c r="AE28" i="43" s="1"/>
  <c r="S44" i="43"/>
  <c r="Q44" i="43"/>
  <c r="BA44" i="43" s="1"/>
  <c r="BB44" i="43" s="1"/>
  <c r="V44" i="43"/>
  <c r="AY44" i="43" s="1"/>
  <c r="Z44" i="43"/>
  <c r="AZ44" i="43" s="1"/>
  <c r="Q45" i="44"/>
  <c r="BA45" i="44" s="1"/>
  <c r="P45" i="44"/>
  <c r="R45" i="44"/>
  <c r="AU45" i="44"/>
  <c r="W45" i="44"/>
  <c r="AA45" i="44"/>
  <c r="S45" i="44"/>
  <c r="AA128" i="44"/>
  <c r="W128" i="44"/>
  <c r="V115" i="44"/>
  <c r="AY115" i="44" s="1"/>
  <c r="Q81" i="44"/>
  <c r="BA81" i="44" s="1"/>
  <c r="Y29" i="44"/>
  <c r="BB6" i="44"/>
  <c r="BB114" i="44"/>
  <c r="BB28" i="44"/>
  <c r="Y18" i="44"/>
  <c r="AA18" i="44"/>
  <c r="P18" i="44"/>
  <c r="AB18" i="44"/>
  <c r="AE18" i="44" a="1"/>
  <c r="AE18" i="44" s="1"/>
  <c r="R18" i="44"/>
  <c r="U18" i="44"/>
  <c r="Z18" i="44"/>
  <c r="AZ18" i="44" s="1"/>
  <c r="AS83" i="44"/>
  <c r="AF83" i="44" s="1"/>
  <c r="AE111" i="44" a="1"/>
  <c r="AE111" i="44" s="1"/>
  <c r="AD111" i="44" s="1"/>
  <c r="AC111" i="44" s="1"/>
  <c r="BB110" i="44"/>
  <c r="P128" i="44"/>
  <c r="AB101" i="44"/>
  <c r="AA111" i="44"/>
  <c r="V7" i="44"/>
  <c r="AY7" i="44" s="1"/>
  <c r="P5" i="44"/>
  <c r="R81" i="44"/>
  <c r="W102" i="44"/>
  <c r="AU33" i="44"/>
  <c r="AV109" i="44" s="1"/>
  <c r="U111" i="44"/>
  <c r="R68" i="44"/>
  <c r="S53" i="44"/>
  <c r="Z6" i="44"/>
  <c r="AZ6" i="44" s="1"/>
  <c r="R115" i="44"/>
  <c r="Y122" i="44"/>
  <c r="W54" i="44"/>
  <c r="P75" i="44"/>
  <c r="S18" i="44"/>
  <c r="AB38" i="44"/>
  <c r="S114" i="44"/>
  <c r="P114" i="44"/>
  <c r="V18" i="44"/>
  <c r="AY18" i="44" s="1"/>
  <c r="Q5" i="44"/>
  <c r="BA5" i="44" s="1"/>
  <c r="BB5" i="44" s="1"/>
  <c r="AA5" i="44"/>
  <c r="AB29" i="44"/>
  <c r="AU29" i="44"/>
  <c r="R29" i="44"/>
  <c r="AS128" i="44"/>
  <c r="AF128" i="44" s="1"/>
  <c r="S101" i="44"/>
  <c r="W7" i="44"/>
  <c r="U7" i="44"/>
  <c r="R5" i="44"/>
  <c r="AB81" i="44"/>
  <c r="V45" i="44"/>
  <c r="AY45" i="44" s="1"/>
  <c r="AB102" i="44"/>
  <c r="U102" i="44"/>
  <c r="AB33" i="44"/>
  <c r="Z29" i="44"/>
  <c r="AZ29" i="44" s="1"/>
  <c r="P53" i="44"/>
  <c r="AA6" i="44"/>
  <c r="Q18" i="44"/>
  <c r="BA18" i="44" s="1"/>
  <c r="BB18" i="44" s="1"/>
  <c r="AA81" i="44"/>
  <c r="Y114" i="44"/>
  <c r="R114" i="44"/>
  <c r="AB5" i="44"/>
  <c r="AU5" i="44"/>
  <c r="AV106" i="44" s="1"/>
  <c r="BB97" i="44"/>
  <c r="Q128" i="44"/>
  <c r="BA128" i="44" s="1"/>
  <c r="R101" i="44"/>
  <c r="Y7" i="44"/>
  <c r="AE7" i="44" a="1"/>
  <c r="AE7" i="44" s="1"/>
  <c r="V5" i="44"/>
  <c r="AY5" i="44" s="1"/>
  <c r="Y81" i="44"/>
  <c r="Y45" i="44"/>
  <c r="P102" i="44"/>
  <c r="AE102" i="44" a="1"/>
  <c r="AE102" i="44" s="1"/>
  <c r="AD102" i="44" s="1"/>
  <c r="AC102" i="44" s="1"/>
  <c r="V33" i="44"/>
  <c r="AY33" i="44" s="1"/>
  <c r="BB33" i="44" s="1"/>
  <c r="P83" i="44"/>
  <c r="AB111" i="44"/>
  <c r="P68" i="44"/>
  <c r="AB68" i="44"/>
  <c r="S29" i="44"/>
  <c r="R53" i="44"/>
  <c r="W6" i="44"/>
  <c r="AB54" i="44"/>
  <c r="V54" i="44"/>
  <c r="AY54" i="44" s="1"/>
  <c r="Z75" i="44"/>
  <c r="AZ75" i="44" s="1"/>
  <c r="W18" i="44"/>
  <c r="U38" i="44"/>
  <c r="Z38" i="44"/>
  <c r="AZ38" i="44" s="1"/>
  <c r="Z114" i="44"/>
  <c r="AZ114" i="44" s="1"/>
  <c r="U114" i="44"/>
  <c r="Z125" i="44"/>
  <c r="AZ125" i="44" s="1"/>
  <c r="BB125" i="44" s="1"/>
  <c r="Y5" i="44"/>
  <c r="AD120" i="44"/>
  <c r="AC120" i="44" s="1"/>
  <c r="AE45" i="44" a="1"/>
  <c r="AE45" i="44" s="1"/>
  <c r="AD45" i="44" s="1"/>
  <c r="AC45" i="44" s="1"/>
  <c r="AE75" i="44" a="1"/>
  <c r="AE75" i="44" s="1"/>
  <c r="AD75" i="44" s="1"/>
  <c r="AC75" i="44" s="1"/>
  <c r="AB128" i="44"/>
  <c r="U128" i="44"/>
  <c r="Q101" i="44"/>
  <c r="BA101" i="44" s="1"/>
  <c r="BB101" i="44" s="1"/>
  <c r="AE101" i="44" a="1"/>
  <c r="AE101" i="44" s="1"/>
  <c r="AD101" i="44" s="1"/>
  <c r="AC101" i="44" s="1"/>
  <c r="AB7" i="44"/>
  <c r="AU7" i="44"/>
  <c r="AV129" i="44" s="1"/>
  <c r="Z81" i="44"/>
  <c r="AZ81" i="44" s="1"/>
  <c r="U81" i="44"/>
  <c r="AB45" i="44"/>
  <c r="V102" i="44"/>
  <c r="AY102" i="44" s="1"/>
  <c r="P33" i="44"/>
  <c r="S33" i="44"/>
  <c r="R83" i="44"/>
  <c r="Y111" i="44"/>
  <c r="Q68" i="44"/>
  <c r="BA68" i="44" s="1"/>
  <c r="BB68" i="44" s="1"/>
  <c r="Q29" i="44"/>
  <c r="BA29" i="44" s="1"/>
  <c r="Z53" i="44"/>
  <c r="AZ53" i="44" s="1"/>
  <c r="AB53" i="44"/>
  <c r="S6" i="44"/>
  <c r="R6" i="44"/>
  <c r="Q54" i="44"/>
  <c r="BA54" i="44" s="1"/>
  <c r="BB54" i="44" s="1"/>
  <c r="P54" i="44"/>
  <c r="R75" i="44"/>
  <c r="Q75" i="44"/>
  <c r="BA75" i="44" s="1"/>
  <c r="AU18" i="44"/>
  <c r="AV81" i="44" s="1"/>
  <c r="W38" i="44"/>
  <c r="P38" i="44"/>
  <c r="W114" i="44"/>
  <c r="BB78" i="44"/>
  <c r="Q125" i="44"/>
  <c r="BA125" i="44" s="1"/>
  <c r="AV128" i="44"/>
  <c r="BB47" i="44"/>
  <c r="Z5" i="44"/>
  <c r="AZ5" i="44" s="1"/>
  <c r="AB78" i="44"/>
  <c r="AS78" i="44"/>
  <c r="AF78" i="44" s="1"/>
  <c r="AA78" i="44"/>
  <c r="P78" i="44"/>
  <c r="Y78" i="44"/>
  <c r="V78" i="44"/>
  <c r="AY78" i="44" s="1"/>
  <c r="S78" i="44"/>
  <c r="R78" i="44"/>
  <c r="W78" i="44"/>
  <c r="Q110" i="44"/>
  <c r="BA110" i="44" s="1"/>
  <c r="P110" i="44"/>
  <c r="AV85" i="44"/>
  <c r="D85" i="44" s="1"/>
  <c r="AE81" i="44" a="1"/>
  <c r="AE81" i="44" s="1"/>
  <c r="AD81" i="44" s="1"/>
  <c r="AC81" i="44" s="1"/>
  <c r="AE128" i="44" a="1"/>
  <c r="AE128" i="44" s="1"/>
  <c r="AD128" i="44" s="1"/>
  <c r="AC128" i="44" s="1"/>
  <c r="AS68" i="44"/>
  <c r="AF68" i="44" s="1"/>
  <c r="AD68" i="44" s="1"/>
  <c r="AC68" i="44" s="1"/>
  <c r="BB62" i="44"/>
  <c r="BB89" i="44"/>
  <c r="Z128" i="44"/>
  <c r="AZ128" i="44" s="1"/>
  <c r="Y101" i="44"/>
  <c r="W101" i="44"/>
  <c r="Z7" i="44"/>
  <c r="AZ7" i="44" s="1"/>
  <c r="AA7" i="44"/>
  <c r="V81" i="44"/>
  <c r="AY81" i="44" s="1"/>
  <c r="U45" i="44"/>
  <c r="Z102" i="44"/>
  <c r="AZ102" i="44" s="1"/>
  <c r="W33" i="44"/>
  <c r="Y33" i="44"/>
  <c r="Q83" i="44"/>
  <c r="BA83" i="44" s="1"/>
  <c r="BB83" i="44" s="1"/>
  <c r="S68" i="44"/>
  <c r="U29" i="44"/>
  <c r="P81" i="44"/>
  <c r="AU53" i="44"/>
  <c r="AV2" i="44" s="1"/>
  <c r="U53" i="44"/>
  <c r="V53" i="44"/>
  <c r="AY53" i="44" s="1"/>
  <c r="V6" i="44"/>
  <c r="AY6" i="44" s="1"/>
  <c r="AB6" i="44"/>
  <c r="Z122" i="44"/>
  <c r="AZ122" i="44" s="1"/>
  <c r="BB87" i="44"/>
  <c r="U54" i="44"/>
  <c r="S75" i="44"/>
  <c r="R38" i="44"/>
  <c r="AA38" i="44"/>
  <c r="AB114" i="44"/>
  <c r="AA125" i="44"/>
  <c r="U5" i="44"/>
  <c r="W125" i="44"/>
  <c r="AS125" i="44"/>
  <c r="AF125" i="44" s="1"/>
  <c r="AA117" i="44"/>
  <c r="AE117" i="44" a="1"/>
  <c r="AE117" i="44" s="1"/>
  <c r="AD117" i="44" s="1"/>
  <c r="AC117" i="44" s="1"/>
  <c r="W117" i="44"/>
  <c r="AB117" i="44"/>
  <c r="Z117" i="44"/>
  <c r="AZ117" i="44" s="1"/>
  <c r="R117" i="44"/>
  <c r="U117" i="44"/>
  <c r="Y117" i="44"/>
  <c r="AS76" i="44"/>
  <c r="AF76" i="44" s="1"/>
  <c r="S76" i="44"/>
  <c r="P76" i="44"/>
  <c r="Q76" i="44"/>
  <c r="BA76" i="44" s="1"/>
  <c r="R62" i="44"/>
  <c r="Y62" i="44"/>
  <c r="S62" i="44"/>
  <c r="Q62" i="44"/>
  <c r="BA62" i="44" s="1"/>
  <c r="AS114" i="44"/>
  <c r="AF114" i="44" s="1"/>
  <c r="AD114" i="44" s="1"/>
  <c r="AC114" i="44" s="1"/>
  <c r="AS69" i="44"/>
  <c r="AF69" i="44" s="1"/>
  <c r="AE33" i="44" a="1"/>
  <c r="AE33" i="44" s="1"/>
  <c r="AD33" i="44" s="1"/>
  <c r="AC33" i="44" s="1"/>
  <c r="AE125" i="44" a="1"/>
  <c r="AE125" i="44" s="1"/>
  <c r="AD125" i="44" s="1"/>
  <c r="AC125" i="44" s="1"/>
  <c r="AS115" i="44"/>
  <c r="AF115" i="44" s="1"/>
  <c r="AV17" i="44"/>
  <c r="AV44" i="44"/>
  <c r="V128" i="44"/>
  <c r="AY128" i="44" s="1"/>
  <c r="V101" i="44"/>
  <c r="AY101" i="44" s="1"/>
  <c r="AA101" i="44"/>
  <c r="BB11" i="44"/>
  <c r="R7" i="44"/>
  <c r="W81" i="44"/>
  <c r="Q33" i="44"/>
  <c r="BA33" i="44" s="1"/>
  <c r="U33" i="44"/>
  <c r="AA29" i="44"/>
  <c r="AA53" i="44"/>
  <c r="S38" i="44"/>
  <c r="W5" i="44"/>
  <c r="P125" i="44"/>
  <c r="Y125" i="44"/>
  <c r="AB125" i="44"/>
  <c r="P37" i="44"/>
  <c r="Y37" i="44"/>
  <c r="W37" i="44"/>
  <c r="AS106" i="45"/>
  <c r="AF106" i="45" s="1"/>
  <c r="AA50" i="45"/>
  <c r="U71" i="45"/>
  <c r="S70" i="45"/>
  <c r="Q70" i="45"/>
  <c r="BA70" i="45" s="1"/>
  <c r="P70" i="45"/>
  <c r="R70" i="45"/>
  <c r="AS70" i="45"/>
  <c r="AF70" i="45" s="1"/>
  <c r="AS76" i="45"/>
  <c r="AF76" i="45" s="1"/>
  <c r="AE50" i="45" a="1"/>
  <c r="AE50" i="45" s="1"/>
  <c r="AD50" i="45" s="1"/>
  <c r="AC50" i="45" s="1"/>
  <c r="V50" i="45"/>
  <c r="AY50" i="45" s="1"/>
  <c r="Z71" i="45"/>
  <c r="AZ71" i="45" s="1"/>
  <c r="R71" i="45"/>
  <c r="BB6" i="45"/>
  <c r="W73" i="45"/>
  <c r="U73" i="45"/>
  <c r="S73" i="45"/>
  <c r="AA73" i="45"/>
  <c r="R73" i="45"/>
  <c r="P73" i="45"/>
  <c r="Q73" i="45"/>
  <c r="BA73" i="45" s="1"/>
  <c r="Z73" i="45"/>
  <c r="AZ73" i="45" s="1"/>
  <c r="Y73" i="45"/>
  <c r="AS73" i="45"/>
  <c r="AF73" i="45" s="1"/>
  <c r="V73" i="45"/>
  <c r="AY73" i="45" s="1"/>
  <c r="BB73" i="45" s="1"/>
  <c r="AB73" i="45"/>
  <c r="W64" i="45"/>
  <c r="U64" i="45"/>
  <c r="AB64" i="45"/>
  <c r="AE64" i="45" a="1"/>
  <c r="AE64" i="45" s="1"/>
  <c r="AA64" i="45"/>
  <c r="AU64" i="45"/>
  <c r="AV20" i="45" s="1"/>
  <c r="Z64" i="45"/>
  <c r="AZ64" i="45" s="1"/>
  <c r="Y64" i="45"/>
  <c r="Q64" i="45"/>
  <c r="BA64" i="45" s="1"/>
  <c r="BB64" i="45" s="1"/>
  <c r="S121" i="45"/>
  <c r="V121" i="45"/>
  <c r="AY121" i="45" s="1"/>
  <c r="Y121" i="45"/>
  <c r="AA121" i="45"/>
  <c r="AA71" i="45"/>
  <c r="AS71" i="45"/>
  <c r="AF71" i="45" s="1"/>
  <c r="W104" i="45"/>
  <c r="V104" i="45"/>
  <c r="AY104" i="45" s="1"/>
  <c r="BB104" i="45" s="1"/>
  <c r="S104" i="45"/>
  <c r="P25" i="45"/>
  <c r="AU25" i="45"/>
  <c r="AV49" i="45" s="1"/>
  <c r="S25" i="45"/>
  <c r="R25" i="45"/>
  <c r="W25" i="45"/>
  <c r="Q25" i="45"/>
  <c r="BA25" i="45" s="1"/>
  <c r="Z25" i="45"/>
  <c r="AZ25" i="45" s="1"/>
  <c r="BB25" i="45" s="1"/>
  <c r="BB3" i="45"/>
  <c r="Y50" i="45"/>
  <c r="Q71" i="45"/>
  <c r="BA71" i="45" s="1"/>
  <c r="P71" i="45"/>
  <c r="R94" i="45"/>
  <c r="Y94" i="45"/>
  <c r="Q94" i="45"/>
  <c r="BA94" i="45" s="1"/>
  <c r="BB94" i="45" s="1"/>
  <c r="P94" i="45"/>
  <c r="AA94" i="45"/>
  <c r="U94" i="45"/>
  <c r="AB94" i="45"/>
  <c r="Z126" i="45"/>
  <c r="AZ126" i="45" s="1"/>
  <c r="Q126" i="45"/>
  <c r="BA126" i="45" s="1"/>
  <c r="BB126" i="45" s="1"/>
  <c r="R126" i="45"/>
  <c r="P126" i="45"/>
  <c r="Y126" i="45"/>
  <c r="W126" i="45"/>
  <c r="S126" i="45"/>
  <c r="AE126" i="45" a="1"/>
  <c r="AE126" i="45" s="1"/>
  <c r="AD126" i="45" s="1"/>
  <c r="AC126" i="45" s="1"/>
  <c r="V126" i="45"/>
  <c r="AY126" i="45" s="1"/>
  <c r="U126" i="45"/>
  <c r="AA126" i="45"/>
  <c r="AB41" i="45"/>
  <c r="U41" i="45"/>
  <c r="S41" i="45"/>
  <c r="P81" i="45"/>
  <c r="Q81" i="45"/>
  <c r="BA81" i="45" s="1"/>
  <c r="BB81" i="45" s="1"/>
  <c r="Y81" i="45"/>
  <c r="Z81" i="45"/>
  <c r="AZ81" i="45" s="1"/>
  <c r="U81" i="45"/>
  <c r="W81" i="45"/>
  <c r="AB81" i="45"/>
  <c r="AA81" i="45"/>
  <c r="R81" i="45"/>
  <c r="V81" i="45"/>
  <c r="AY81" i="45" s="1"/>
  <c r="S81" i="45"/>
  <c r="AE81" i="45" a="1"/>
  <c r="AE81" i="45" s="1"/>
  <c r="BB66" i="45"/>
  <c r="W50" i="45"/>
  <c r="W71" i="45"/>
  <c r="AB71" i="45"/>
  <c r="W128" i="45"/>
  <c r="Y128" i="45"/>
  <c r="R128" i="45"/>
  <c r="AS81" i="45"/>
  <c r="AF81" i="45" s="1"/>
  <c r="AD81" i="45" s="1"/>
  <c r="AC81" i="45" s="1"/>
  <c r="Z50" i="45"/>
  <c r="AZ50" i="45" s="1"/>
  <c r="AB50" i="45"/>
  <c r="V71" i="45"/>
  <c r="AY71" i="45" s="1"/>
  <c r="BB121" i="45"/>
  <c r="U65" i="45"/>
  <c r="Y65" i="45"/>
  <c r="V65" i="45"/>
  <c r="AY65" i="45" s="1"/>
  <c r="Z65" i="45"/>
  <c r="AZ65" i="45" s="1"/>
  <c r="W65" i="45"/>
  <c r="AE65" i="45" a="1"/>
  <c r="AE65" i="45" s="1"/>
  <c r="AB65" i="45"/>
  <c r="P65" i="45"/>
  <c r="R65" i="45"/>
  <c r="S65" i="45"/>
  <c r="Q65" i="45"/>
  <c r="BA65" i="45" s="1"/>
  <c r="BB65" i="45" s="1"/>
  <c r="AA65" i="45"/>
  <c r="Z30" i="45"/>
  <c r="AZ30" i="45" s="1"/>
  <c r="R30" i="45"/>
  <c r="Y30" i="45"/>
  <c r="AU30" i="45"/>
  <c r="U30" i="45"/>
  <c r="V30" i="45"/>
  <c r="AY30" i="45" s="1"/>
  <c r="AE30" i="45" a="1"/>
  <c r="AE30" i="45" s="1"/>
  <c r="S30" i="45"/>
  <c r="P30" i="45"/>
  <c r="W30" i="45"/>
  <c r="AE71" i="45" a="1"/>
  <c r="AE71" i="45" s="1"/>
  <c r="AD71" i="45" s="1"/>
  <c r="AC71" i="45" s="1"/>
  <c r="AS110" i="45"/>
  <c r="AF110" i="45" s="1"/>
  <c r="Q49" i="45"/>
  <c r="BA49" i="45" s="1"/>
  <c r="BB49" i="45" s="1"/>
  <c r="Z49" i="45"/>
  <c r="AZ49" i="45" s="1"/>
  <c r="V49" i="45"/>
  <c r="AY49" i="45" s="1"/>
  <c r="W49" i="45"/>
  <c r="U24" i="45"/>
  <c r="S24" i="45"/>
  <c r="AB24" i="45"/>
  <c r="W24" i="45"/>
  <c r="Z24" i="45"/>
  <c r="AZ24" i="45" s="1"/>
  <c r="AA24" i="45"/>
  <c r="R24" i="45"/>
  <c r="P24" i="45"/>
  <c r="Q24" i="45"/>
  <c r="BA24" i="45" s="1"/>
  <c r="Y24" i="45"/>
  <c r="AU24" i="45"/>
  <c r="V24" i="45"/>
  <c r="AY24" i="45" s="1"/>
  <c r="BB24" i="45" s="1"/>
  <c r="W74" i="45"/>
  <c r="Y74" i="45"/>
  <c r="AE74" i="45" a="1"/>
  <c r="AE74" i="45" s="1"/>
  <c r="AD74" i="45" s="1"/>
  <c r="AC74" i="45" s="1"/>
  <c r="V74" i="45"/>
  <c r="AY74" i="45" s="1"/>
  <c r="AB74" i="45"/>
  <c r="U74" i="45"/>
  <c r="Q74" i="45"/>
  <c r="BA74" i="45" s="1"/>
  <c r="BB74" i="45" s="1"/>
  <c r="Z74" i="45"/>
  <c r="AZ74" i="45" s="1"/>
  <c r="S74" i="45"/>
  <c r="P74" i="45"/>
  <c r="R74" i="45"/>
  <c r="AA74" i="45"/>
  <c r="V2" i="45"/>
  <c r="AY2" i="45" s="1"/>
  <c r="BB2" i="45" s="1"/>
  <c r="U2" i="45"/>
  <c r="Z2" i="45"/>
  <c r="AZ2" i="45" s="1"/>
  <c r="P2" i="45"/>
  <c r="AI28" i="46" a="1"/>
  <c r="AI28" i="46" s="1"/>
  <c r="AJ28" i="46" s="1"/>
  <c r="AL28" i="46" s="1"/>
  <c r="AE91" i="47" a="1"/>
  <c r="AE91" i="47" s="1"/>
  <c r="AD91" i="47" s="1"/>
  <c r="AC91" i="47" s="1"/>
  <c r="AB91" i="47"/>
  <c r="P91" i="47"/>
  <c r="Y91" i="47"/>
  <c r="Z91" i="47"/>
  <c r="AZ91" i="47" s="1"/>
  <c r="AA91" i="47"/>
  <c r="U91" i="47"/>
  <c r="W91" i="47"/>
  <c r="S91" i="47"/>
  <c r="R70" i="47"/>
  <c r="Q94" i="47"/>
  <c r="BA94" i="47" s="1"/>
  <c r="BB94" i="47" s="1"/>
  <c r="Q105" i="47"/>
  <c r="BA105" i="47" s="1"/>
  <c r="U6" i="47"/>
  <c r="AB67" i="47"/>
  <c r="U8" i="47"/>
  <c r="AA69" i="47"/>
  <c r="AS69" i="47"/>
  <c r="AF69" i="47" s="1"/>
  <c r="W84" i="47"/>
  <c r="BB72" i="47"/>
  <c r="U30" i="47"/>
  <c r="AA30" i="47"/>
  <c r="W30" i="47"/>
  <c r="AU30" i="47"/>
  <c r="AV12" i="47" s="1"/>
  <c r="AE30" i="47" a="1"/>
  <c r="AE30" i="47" s="1"/>
  <c r="Z30" i="47"/>
  <c r="AZ30" i="47" s="1"/>
  <c r="Y30" i="47"/>
  <c r="AB30" i="47"/>
  <c r="AS94" i="47"/>
  <c r="AF94" i="47" s="1"/>
  <c r="AE6" i="47" a="1"/>
  <c r="AE6" i="47" s="1"/>
  <c r="AD6" i="47" s="1"/>
  <c r="AC6" i="47" s="1"/>
  <c r="AB105" i="47"/>
  <c r="Y70" i="47"/>
  <c r="V105" i="47"/>
  <c r="AY105" i="47" s="1"/>
  <c r="V94" i="47"/>
  <c r="AY94" i="47" s="1"/>
  <c r="AA105" i="47"/>
  <c r="Y6" i="47"/>
  <c r="S6" i="47"/>
  <c r="AS67" i="47"/>
  <c r="AF67" i="47" s="1"/>
  <c r="V8" i="47"/>
  <c r="AY8" i="47" s="1"/>
  <c r="BB8" i="47" s="1"/>
  <c r="Y69" i="47"/>
  <c r="S69" i="47"/>
  <c r="U54" i="47"/>
  <c r="P54" i="47"/>
  <c r="AD93" i="47"/>
  <c r="AC93" i="47" s="1"/>
  <c r="AE8" i="47" a="1"/>
  <c r="AE8" i="47" s="1"/>
  <c r="AD8" i="47" s="1"/>
  <c r="AC8" i="47" s="1"/>
  <c r="AD95" i="47"/>
  <c r="AC95" i="47" s="1"/>
  <c r="W70" i="47"/>
  <c r="Z67" i="47"/>
  <c r="AZ67" i="47" s="1"/>
  <c r="AA84" i="47"/>
  <c r="Z84" i="47"/>
  <c r="AZ84" i="47" s="1"/>
  <c r="Q6" i="47"/>
  <c r="BA6" i="47" s="1"/>
  <c r="S67" i="47"/>
  <c r="Y8" i="47"/>
  <c r="AA8" i="47"/>
  <c r="Q69" i="47"/>
  <c r="BA69" i="47" s="1"/>
  <c r="Q15" i="47"/>
  <c r="BA15" i="47" s="1"/>
  <c r="BB15" i="47" s="1"/>
  <c r="Z15" i="47"/>
  <c r="AZ15" i="47" s="1"/>
  <c r="P15" i="47"/>
  <c r="U15" i="47"/>
  <c r="Y15" i="47"/>
  <c r="AE15" i="47" a="1"/>
  <c r="AE15" i="47" s="1"/>
  <c r="W15" i="47"/>
  <c r="AU15" i="47"/>
  <c r="AV56" i="47" s="1"/>
  <c r="V15" i="47"/>
  <c r="AY15" i="47" s="1"/>
  <c r="R15" i="47"/>
  <c r="AB15" i="47"/>
  <c r="S15" i="47"/>
  <c r="AA15" i="47"/>
  <c r="AE67" i="47" a="1"/>
  <c r="AE67" i="47" s="1"/>
  <c r="AD67" i="47" s="1"/>
  <c r="AC67" i="47" s="1"/>
  <c r="AE69" i="47" a="1"/>
  <c r="AE69" i="47" s="1"/>
  <c r="AD69" i="47" s="1"/>
  <c r="AC69" i="47" s="1"/>
  <c r="P84" i="47"/>
  <c r="Z70" i="47"/>
  <c r="AZ70" i="47" s="1"/>
  <c r="AA6" i="47"/>
  <c r="V67" i="47"/>
  <c r="AY67" i="47" s="1"/>
  <c r="R8" i="47"/>
  <c r="Z8" i="47"/>
  <c r="AZ8" i="47" s="1"/>
  <c r="V69" i="47"/>
  <c r="AY69" i="47" s="1"/>
  <c r="AV98" i="47"/>
  <c r="Q38" i="47"/>
  <c r="BA38" i="47" s="1"/>
  <c r="AU38" i="47"/>
  <c r="AA38" i="47"/>
  <c r="Z46" i="47"/>
  <c r="AZ46" i="47" s="1"/>
  <c r="R46" i="47"/>
  <c r="W46" i="47"/>
  <c r="V46" i="47"/>
  <c r="AY46" i="47" s="1"/>
  <c r="AU46" i="47"/>
  <c r="S46" i="47"/>
  <c r="Y46" i="47"/>
  <c r="Q46" i="47"/>
  <c r="BA46" i="47" s="1"/>
  <c r="BB46" i="47" s="1"/>
  <c r="U46" i="47"/>
  <c r="AE46" i="47" a="1"/>
  <c r="AE46" i="47" s="1"/>
  <c r="AA46" i="47"/>
  <c r="P46" i="47"/>
  <c r="AB46" i="47"/>
  <c r="U47" i="47"/>
  <c r="AA47" i="47"/>
  <c r="Y47" i="47"/>
  <c r="Z47" i="47"/>
  <c r="AZ47" i="47" s="1"/>
  <c r="AA80" i="47"/>
  <c r="AE80" i="47" a="1"/>
  <c r="AE80" i="47" s="1"/>
  <c r="AD80" i="47" s="1"/>
  <c r="AC80" i="47" s="1"/>
  <c r="S80" i="47"/>
  <c r="Q80" i="47"/>
  <c r="BA80" i="47" s="1"/>
  <c r="BB80" i="47" s="1"/>
  <c r="AE84" i="47" a="1"/>
  <c r="AE84" i="47" s="1"/>
  <c r="AD84" i="47" s="1"/>
  <c r="AC84" i="47" s="1"/>
  <c r="AE105" i="47" a="1"/>
  <c r="AE105" i="47" s="1"/>
  <c r="AD105" i="47" s="1"/>
  <c r="AC105" i="47" s="1"/>
  <c r="P70" i="47"/>
  <c r="Y105" i="47"/>
  <c r="W67" i="47"/>
  <c r="Q84" i="47"/>
  <c r="BA84" i="47" s="1"/>
  <c r="R6" i="47"/>
  <c r="P67" i="47"/>
  <c r="Y67" i="47"/>
  <c r="AB8" i="47"/>
  <c r="AU8" i="47"/>
  <c r="AV73" i="47" s="1"/>
  <c r="A73" i="47" s="1"/>
  <c r="Z69" i="47"/>
  <c r="AZ69" i="47" s="1"/>
  <c r="R91" i="47"/>
  <c r="AB122" i="47"/>
  <c r="AA122" i="47"/>
  <c r="AE122" i="47" a="1"/>
  <c r="AE122" i="47" s="1"/>
  <c r="AD122" i="47" s="1"/>
  <c r="AC122" i="47" s="1"/>
  <c r="Q122" i="47"/>
  <c r="BA122" i="47" s="1"/>
  <c r="BB122" i="47" s="1"/>
  <c r="Z122" i="47"/>
  <c r="AZ122" i="47" s="1"/>
  <c r="W122" i="47"/>
  <c r="U122" i="47"/>
  <c r="Y122" i="47"/>
  <c r="Z82" i="47"/>
  <c r="AZ82" i="47" s="1"/>
  <c r="U82" i="47"/>
  <c r="AB82" i="47"/>
  <c r="R82" i="47"/>
  <c r="W82" i="47"/>
  <c r="AS82" i="47"/>
  <c r="AF82" i="47" s="1"/>
  <c r="S82" i="47"/>
  <c r="AA82" i="47"/>
  <c r="Y82" i="47"/>
  <c r="V82" i="47"/>
  <c r="AY82" i="47" s="1"/>
  <c r="BB82" i="47" s="1"/>
  <c r="P82" i="47"/>
  <c r="Q82" i="47"/>
  <c r="BA82" i="47" s="1"/>
  <c r="AS78" i="47"/>
  <c r="AF78" i="47" s="1"/>
  <c r="Q70" i="47"/>
  <c r="BA70" i="47" s="1"/>
  <c r="P94" i="47"/>
  <c r="AS70" i="47"/>
  <c r="AF70" i="47" s="1"/>
  <c r="U70" i="47"/>
  <c r="BB93" i="47"/>
  <c r="W69" i="47"/>
  <c r="W14" i="47"/>
  <c r="Z14" i="47"/>
  <c r="AZ14" i="47" s="1"/>
  <c r="U14" i="47"/>
  <c r="AU14" i="47"/>
  <c r="AV34" i="47" s="1"/>
  <c r="AB14" i="47"/>
  <c r="AA14" i="47"/>
  <c r="Y14" i="47"/>
  <c r="AE14" i="47" a="1"/>
  <c r="AE14" i="47" s="1"/>
  <c r="AE75" i="47" a="1"/>
  <c r="AE75" i="47" s="1"/>
  <c r="AD75" i="47" s="1"/>
  <c r="AC75" i="47" s="1"/>
  <c r="Q75" i="47"/>
  <c r="BA75" i="47" s="1"/>
  <c r="BB75" i="47" s="1"/>
  <c r="AB75" i="47"/>
  <c r="W115" i="47"/>
  <c r="Q115" i="47"/>
  <c r="BA115" i="47" s="1"/>
  <c r="P19" i="48"/>
  <c r="R19" i="48"/>
  <c r="AE19" i="48" a="1"/>
  <c r="AE19" i="48" s="1"/>
  <c r="AA19" i="48"/>
  <c r="V19" i="48"/>
  <c r="AY19" i="48" s="1"/>
  <c r="AU19" i="48"/>
  <c r="AV127" i="48" s="1"/>
  <c r="D127" i="48" s="1"/>
  <c r="U19" i="48"/>
  <c r="AE111" i="48" a="1"/>
  <c r="AE111" i="48" s="1"/>
  <c r="AD111" i="48" s="1"/>
  <c r="AC111" i="48" s="1"/>
  <c r="AE65" i="48" a="1"/>
  <c r="AE65" i="48" s="1"/>
  <c r="AD65" i="48" s="1"/>
  <c r="AC65" i="48" s="1"/>
  <c r="Y47" i="48"/>
  <c r="AB49" i="48"/>
  <c r="U81" i="48"/>
  <c r="AB102" i="48"/>
  <c r="Q19" i="48"/>
  <c r="BA19" i="48" s="1"/>
  <c r="BB19" i="48" s="1"/>
  <c r="R65" i="48"/>
  <c r="AB44" i="48"/>
  <c r="AB111" i="48"/>
  <c r="AA57" i="48"/>
  <c r="Z65" i="48"/>
  <c r="AZ65" i="48" s="1"/>
  <c r="P43" i="48"/>
  <c r="S43" i="48"/>
  <c r="R43" i="48"/>
  <c r="AU43" i="48"/>
  <c r="Q43" i="48"/>
  <c r="BA43" i="48" s="1"/>
  <c r="W19" i="48"/>
  <c r="W57" i="48"/>
  <c r="Q57" i="48"/>
  <c r="BA57" i="48" s="1"/>
  <c r="BB57" i="48" s="1"/>
  <c r="W36" i="48"/>
  <c r="Y19" i="48"/>
  <c r="AA81" i="48"/>
  <c r="Q65" i="48"/>
  <c r="BA65" i="48" s="1"/>
  <c r="R103" i="48"/>
  <c r="AA44" i="48"/>
  <c r="R57" i="48"/>
  <c r="AE57" i="48" a="1"/>
  <c r="AE57" i="48" s="1"/>
  <c r="Y12" i="48"/>
  <c r="Z12" i="48"/>
  <c r="AZ12" i="48" s="1"/>
  <c r="BB12" i="48" s="1"/>
  <c r="R12" i="48"/>
  <c r="AA12" i="48"/>
  <c r="Y3" i="48"/>
  <c r="W3" i="48"/>
  <c r="AA3" i="48"/>
  <c r="AU3" i="48"/>
  <c r="R3" i="48"/>
  <c r="AE3" i="48" a="1"/>
  <c r="AE3" i="48" s="1"/>
  <c r="U3" i="48"/>
  <c r="Z3" i="48"/>
  <c r="AZ3" i="48" s="1"/>
  <c r="AS123" i="48"/>
  <c r="AF123" i="48" s="1"/>
  <c r="S123" i="48"/>
  <c r="P123" i="48"/>
  <c r="R123" i="48"/>
  <c r="Q123" i="48"/>
  <c r="BA123" i="48" s="1"/>
  <c r="AS82" i="48"/>
  <c r="AF82" i="48" s="1"/>
  <c r="AA49" i="48"/>
  <c r="R36" i="48"/>
  <c r="S19" i="48"/>
  <c r="V81" i="48"/>
  <c r="AY81" i="48" s="1"/>
  <c r="BB81" i="48" s="1"/>
  <c r="U65" i="48"/>
  <c r="P81" i="48"/>
  <c r="AU57" i="48"/>
  <c r="AV125" i="48" s="1"/>
  <c r="AS103" i="48"/>
  <c r="AF103" i="48" s="1"/>
  <c r="P36" i="48"/>
  <c r="Z19" i="48"/>
  <c r="AZ19" i="48" s="1"/>
  <c r="AA65" i="48"/>
  <c r="P65" i="48"/>
  <c r="AS81" i="48"/>
  <c r="AF81" i="48" s="1"/>
  <c r="U57" i="48"/>
  <c r="P106" i="48"/>
  <c r="Y106" i="48"/>
  <c r="V106" i="48"/>
  <c r="AY106" i="48" s="1"/>
  <c r="BB106" i="48" s="1"/>
  <c r="AA106" i="48"/>
  <c r="Z106" i="48"/>
  <c r="AZ106" i="48" s="1"/>
  <c r="AB106" i="48"/>
  <c r="U106" i="48"/>
  <c r="R106" i="48"/>
  <c r="AS106" i="48"/>
  <c r="AF106" i="48" s="1"/>
  <c r="Q106" i="48"/>
  <c r="BA106" i="48" s="1"/>
  <c r="AS67" i="48"/>
  <c r="AF67" i="48" s="1"/>
  <c r="AE81" i="48" a="1"/>
  <c r="AE81" i="48" s="1"/>
  <c r="AD81" i="48" s="1"/>
  <c r="AC81" i="48" s="1"/>
  <c r="Y36" i="48"/>
  <c r="AB19" i="48"/>
  <c r="AB65" i="48"/>
  <c r="Q81" i="48"/>
  <c r="BA81" i="48" s="1"/>
  <c r="S57" i="48"/>
  <c r="Z2" i="48"/>
  <c r="AZ2" i="48" s="1"/>
  <c r="AA2" i="48"/>
  <c r="AB2" i="48"/>
  <c r="R2" i="48"/>
  <c r="AU42" i="48"/>
  <c r="S42" i="48"/>
  <c r="R42" i="48"/>
  <c r="Q10" i="48"/>
  <c r="BA10" i="48" s="1"/>
  <c r="AU10" i="48"/>
  <c r="BB27" i="48"/>
  <c r="W81" i="48"/>
  <c r="V65" i="48"/>
  <c r="AY65" i="48" s="1"/>
  <c r="Z77" i="48"/>
  <c r="AZ77" i="48" s="1"/>
  <c r="R81" i="48"/>
  <c r="Y57" i="48"/>
  <c r="P57" i="48"/>
  <c r="AU27" i="48"/>
  <c r="AV6" i="48" s="1"/>
  <c r="Q27" i="48"/>
  <c r="BA27" i="48" s="1"/>
  <c r="S27" i="48"/>
  <c r="R27" i="48"/>
  <c r="V27" i="48"/>
  <c r="AY27" i="48" s="1"/>
  <c r="R26" i="48"/>
  <c r="AU26" i="48"/>
  <c r="AV39" i="48" s="1"/>
  <c r="V26" i="48"/>
  <c r="AY26" i="48" s="1"/>
  <c r="BB26" i="48" s="1"/>
  <c r="Q26" i="48"/>
  <c r="BA26" i="48" s="1"/>
  <c r="AB26" i="48"/>
  <c r="W26" i="48"/>
  <c r="P26" i="48"/>
  <c r="Y26" i="48"/>
  <c r="S26" i="48"/>
  <c r="U26" i="48"/>
  <c r="AA26" i="48"/>
  <c r="BB23" i="50"/>
  <c r="S25" i="50"/>
  <c r="V2" i="50"/>
  <c r="AY2" i="50" s="1"/>
  <c r="R21" i="50"/>
  <c r="V58" i="50"/>
  <c r="AY58" i="50" s="1"/>
  <c r="BB58" i="50" s="1"/>
  <c r="Z20" i="50"/>
  <c r="AZ20" i="50" s="1"/>
  <c r="AU20" i="50"/>
  <c r="AU25" i="50"/>
  <c r="S34" i="50"/>
  <c r="W34" i="50"/>
  <c r="Q107" i="50"/>
  <c r="BA107" i="50" s="1"/>
  <c r="Y107" i="50"/>
  <c r="P107" i="50"/>
  <c r="S107" i="50"/>
  <c r="AS107" i="50"/>
  <c r="AF107" i="50" s="1"/>
  <c r="R107" i="50"/>
  <c r="Z98" i="50"/>
  <c r="AZ98" i="50" s="1"/>
  <c r="P98" i="50"/>
  <c r="U92" i="50"/>
  <c r="S92" i="50"/>
  <c r="Q92" i="50"/>
  <c r="BA92" i="50" s="1"/>
  <c r="V92" i="50"/>
  <c r="AY92" i="50" s="1"/>
  <c r="BB92" i="50" s="1"/>
  <c r="R92" i="50"/>
  <c r="P92" i="50"/>
  <c r="AS92" i="50"/>
  <c r="AF92" i="50" s="1"/>
  <c r="Z92" i="50"/>
  <c r="AZ92" i="50" s="1"/>
  <c r="AA92" i="50"/>
  <c r="Y92" i="50"/>
  <c r="Y77" i="50"/>
  <c r="Q77" i="50"/>
  <c r="BA77" i="50" s="1"/>
  <c r="AS77" i="50"/>
  <c r="AF77" i="50" s="1"/>
  <c r="S77" i="50"/>
  <c r="AB77" i="50"/>
  <c r="V77" i="50"/>
  <c r="AY77" i="50" s="1"/>
  <c r="BB77" i="50" s="1"/>
  <c r="P77" i="50"/>
  <c r="W77" i="50"/>
  <c r="Z77" i="50"/>
  <c r="AZ77" i="50" s="1"/>
  <c r="U77" i="50"/>
  <c r="AA77" i="50"/>
  <c r="R77" i="50"/>
  <c r="Z4" i="50"/>
  <c r="AZ4" i="50" s="1"/>
  <c r="AA4" i="50"/>
  <c r="AE4" i="50" a="1"/>
  <c r="AE4" i="50" s="1"/>
  <c r="AB4" i="50"/>
  <c r="Y4" i="50"/>
  <c r="W4" i="50"/>
  <c r="AU4" i="50"/>
  <c r="AV46" i="50" s="1"/>
  <c r="U4" i="50"/>
  <c r="U21" i="50"/>
  <c r="AA21" i="50"/>
  <c r="AU21" i="50"/>
  <c r="AV34" i="50" s="1"/>
  <c r="Z21" i="50"/>
  <c r="AZ21" i="50" s="1"/>
  <c r="Y21" i="50"/>
  <c r="AE21" i="50" a="1"/>
  <c r="AE21" i="50" s="1"/>
  <c r="W21" i="50"/>
  <c r="AB21" i="50"/>
  <c r="AE2" i="50" a="1"/>
  <c r="AE2" i="50" s="1"/>
  <c r="U2" i="50"/>
  <c r="AB2" i="50"/>
  <c r="AA2" i="50"/>
  <c r="AU2" i="50"/>
  <c r="AV73" i="50" s="1"/>
  <c r="Z2" i="50"/>
  <c r="AZ2" i="50" s="1"/>
  <c r="W2" i="50"/>
  <c r="Y2" i="50"/>
  <c r="Y25" i="50"/>
  <c r="BB8" i="50"/>
  <c r="V21" i="50"/>
  <c r="AY21" i="50" s="1"/>
  <c r="BB47" i="50"/>
  <c r="S4" i="50"/>
  <c r="Q58" i="50"/>
  <c r="BA58" i="50" s="1"/>
  <c r="P58" i="50"/>
  <c r="Y58" i="50"/>
  <c r="S58" i="50"/>
  <c r="AU58" i="50"/>
  <c r="R58" i="50"/>
  <c r="AE25" i="50" a="1"/>
  <c r="AE25" i="50" s="1"/>
  <c r="U114" i="50"/>
  <c r="Z114" i="50"/>
  <c r="AZ114" i="50" s="1"/>
  <c r="AE114" i="50" a="1"/>
  <c r="AE114" i="50" s="1"/>
  <c r="AD114" i="50" s="1"/>
  <c r="AC114" i="50" s="1"/>
  <c r="AA114" i="50"/>
  <c r="W114" i="50"/>
  <c r="AB114" i="50"/>
  <c r="Y114" i="50"/>
  <c r="AB52" i="50"/>
  <c r="AU52" i="50"/>
  <c r="AV42" i="50" s="1"/>
  <c r="AE52" i="50" a="1"/>
  <c r="AE52" i="50" s="1"/>
  <c r="Q52" i="50"/>
  <c r="BA52" i="50" s="1"/>
  <c r="BB52" i="50" s="1"/>
  <c r="AA52" i="50"/>
  <c r="S52" i="50"/>
  <c r="Y73" i="50"/>
  <c r="W73" i="50"/>
  <c r="P73" i="50"/>
  <c r="V73" i="50"/>
  <c r="AY73" i="50" s="1"/>
  <c r="Z73" i="50"/>
  <c r="AZ73" i="50" s="1"/>
  <c r="AA73" i="50"/>
  <c r="S73" i="50"/>
  <c r="AB73" i="50"/>
  <c r="Q73" i="50"/>
  <c r="BA73" i="50" s="1"/>
  <c r="BB73" i="50" s="1"/>
  <c r="U73" i="50"/>
  <c r="AE73" i="50" a="1"/>
  <c r="AE73" i="50" s="1"/>
  <c r="AD73" i="50" s="1"/>
  <c r="AC73" i="50" s="1"/>
  <c r="Q35" i="50"/>
  <c r="BA35" i="50" s="1"/>
  <c r="BB35" i="50" s="1"/>
  <c r="P35" i="50"/>
  <c r="AA35" i="50"/>
  <c r="AA25" i="50"/>
  <c r="Z25" i="50"/>
  <c r="AZ25" i="50" s="1"/>
  <c r="BB9" i="50"/>
  <c r="S2" i="50"/>
  <c r="AS91" i="50"/>
  <c r="AF91" i="50" s="1"/>
  <c r="V91" i="50"/>
  <c r="AY91" i="50" s="1"/>
  <c r="BB91" i="50" s="1"/>
  <c r="W91" i="50"/>
  <c r="AA91" i="50"/>
  <c r="U91" i="50"/>
  <c r="P2" i="50"/>
  <c r="R4" i="50"/>
  <c r="P11" i="50"/>
  <c r="AU11" i="50"/>
  <c r="R11" i="50"/>
  <c r="W11" i="50"/>
  <c r="S11" i="50"/>
  <c r="V11" i="50"/>
  <c r="AY11" i="50" s="1"/>
  <c r="BB11" i="50" s="1"/>
  <c r="U11" i="50"/>
  <c r="Q11" i="50"/>
  <c r="BA11" i="50" s="1"/>
  <c r="Q74" i="50"/>
  <c r="BA74" i="50" s="1"/>
  <c r="AB74" i="50"/>
  <c r="S65" i="51"/>
  <c r="Q65" i="51"/>
  <c r="BA65" i="51" s="1"/>
  <c r="BB65" i="51" s="1"/>
  <c r="Z65" i="51"/>
  <c r="AZ65" i="51" s="1"/>
  <c r="U96" i="51"/>
  <c r="Z33" i="51"/>
  <c r="AZ33" i="51" s="1"/>
  <c r="AS77" i="51"/>
  <c r="AF77" i="51" s="1"/>
  <c r="AS80" i="51"/>
  <c r="AF80" i="51" s="1"/>
  <c r="W96" i="51"/>
  <c r="R96" i="51"/>
  <c r="AE96" i="51" a="1"/>
  <c r="AE96" i="51" s="1"/>
  <c r="Y33" i="51"/>
  <c r="AB65" i="51"/>
  <c r="AV127" i="51"/>
  <c r="A127" i="51" s="1"/>
  <c r="P97" i="51"/>
  <c r="Y97" i="51"/>
  <c r="R97" i="51"/>
  <c r="AA97" i="51"/>
  <c r="U97" i="51"/>
  <c r="AB97" i="51"/>
  <c r="Z53" i="51"/>
  <c r="AZ53" i="51" s="1"/>
  <c r="AU53" i="51"/>
  <c r="AV102" i="51" s="1"/>
  <c r="V53" i="51"/>
  <c r="AY53" i="51" s="1"/>
  <c r="BB53" i="51" s="1"/>
  <c r="Q53" i="51"/>
  <c r="BA53" i="51" s="1"/>
  <c r="P53" i="51"/>
  <c r="AA53" i="51"/>
  <c r="AA33" i="51"/>
  <c r="AB33" i="51"/>
  <c r="P65" i="51"/>
  <c r="BB8" i="51"/>
  <c r="R33" i="51"/>
  <c r="P93" i="51"/>
  <c r="Q93" i="51"/>
  <c r="BA93" i="51" s="1"/>
  <c r="BB93" i="51" s="1"/>
  <c r="Y93" i="51"/>
  <c r="W93" i="51"/>
  <c r="Z93" i="51"/>
  <c r="AZ93" i="51" s="1"/>
  <c r="R93" i="51"/>
  <c r="AA93" i="51"/>
  <c r="U93" i="51"/>
  <c r="AE93" i="51" a="1"/>
  <c r="AE93" i="51" s="1"/>
  <c r="AB93" i="51"/>
  <c r="AE88" i="51" a="1"/>
  <c r="AE88" i="51" s="1"/>
  <c r="AD88" i="51" s="1"/>
  <c r="AC88" i="51" s="1"/>
  <c r="AS123" i="51"/>
  <c r="AF123" i="51" s="1"/>
  <c r="AV129" i="51"/>
  <c r="D129" i="51" s="1"/>
  <c r="V88" i="51"/>
  <c r="AY88" i="51" s="1"/>
  <c r="AU33" i="51"/>
  <c r="AA65" i="51"/>
  <c r="V65" i="51"/>
  <c r="AY65" i="51" s="1"/>
  <c r="V93" i="51"/>
  <c r="AY93" i="51" s="1"/>
  <c r="Q49" i="51"/>
  <c r="BA49" i="51" s="1"/>
  <c r="BB49" i="51" s="1"/>
  <c r="U49" i="51"/>
  <c r="AE49" i="51" a="1"/>
  <c r="AE49" i="51" s="1"/>
  <c r="Z49" i="51"/>
  <c r="AZ49" i="51" s="1"/>
  <c r="P49" i="51"/>
  <c r="AU49" i="51"/>
  <c r="R49" i="51"/>
  <c r="S49" i="51"/>
  <c r="Y49" i="51"/>
  <c r="AB49" i="51"/>
  <c r="W49" i="51"/>
  <c r="AA49" i="51"/>
  <c r="V49" i="51"/>
  <c r="AY49" i="51" s="1"/>
  <c r="AB122" i="51"/>
  <c r="P122" i="51"/>
  <c r="Y122" i="51"/>
  <c r="R122" i="51"/>
  <c r="S122" i="51"/>
  <c r="AA122" i="51"/>
  <c r="W122" i="51"/>
  <c r="Q122" i="51"/>
  <c r="BA122" i="51" s="1"/>
  <c r="BB122" i="51" s="1"/>
  <c r="V122" i="51"/>
  <c r="AY122" i="51" s="1"/>
  <c r="Z122" i="51"/>
  <c r="AZ122" i="51" s="1"/>
  <c r="U122" i="51"/>
  <c r="AE122" i="51" a="1"/>
  <c r="AE122" i="51" s="1"/>
  <c r="AS96" i="51"/>
  <c r="AF96" i="51" s="1"/>
  <c r="U88" i="51"/>
  <c r="AA96" i="51"/>
  <c r="U33" i="51"/>
  <c r="W65" i="51"/>
  <c r="S93" i="51"/>
  <c r="W33" i="51"/>
  <c r="V128" i="51"/>
  <c r="AY128" i="51" s="1"/>
  <c r="Y128" i="51"/>
  <c r="U128" i="51"/>
  <c r="Z128" i="51"/>
  <c r="AZ128" i="51" s="1"/>
  <c r="S128" i="51"/>
  <c r="AB128" i="51"/>
  <c r="AA128" i="51"/>
  <c r="R128" i="51"/>
  <c r="W128" i="51"/>
  <c r="AE128" i="51" a="1"/>
  <c r="AE128" i="51" s="1"/>
  <c r="AD128" i="51" s="1"/>
  <c r="AC128" i="51" s="1"/>
  <c r="P128" i="51"/>
  <c r="Q128" i="51"/>
  <c r="BA128" i="51" s="1"/>
  <c r="BB128" i="51" s="1"/>
  <c r="AU22" i="51"/>
  <c r="AV39" i="51" s="1"/>
  <c r="V22" i="51"/>
  <c r="AY22" i="51" s="1"/>
  <c r="P22" i="51"/>
  <c r="Z22" i="51"/>
  <c r="AZ22" i="51" s="1"/>
  <c r="R22" i="51"/>
  <c r="AB22" i="51"/>
  <c r="Q22" i="51"/>
  <c r="BA22" i="51" s="1"/>
  <c r="S22" i="51"/>
  <c r="AS129" i="51"/>
  <c r="AF129" i="51" s="1"/>
  <c r="S96" i="51"/>
  <c r="BB35" i="51"/>
  <c r="S33" i="51"/>
  <c r="R65" i="51"/>
  <c r="W81" i="51"/>
  <c r="R81" i="51"/>
  <c r="AB81" i="51"/>
  <c r="U81" i="51"/>
  <c r="P81" i="51"/>
  <c r="AE81" i="51" a="1"/>
  <c r="AE81" i="51" s="1"/>
  <c r="Z81" i="51"/>
  <c r="AZ81" i="51" s="1"/>
  <c r="AA81" i="51"/>
  <c r="Y81" i="51"/>
  <c r="AD122" i="51"/>
  <c r="AC122" i="51" s="1"/>
  <c r="U65" i="51"/>
  <c r="P33" i="51"/>
  <c r="AS93" i="51"/>
  <c r="AF93" i="51" s="1"/>
  <c r="AD93" i="51" s="1"/>
  <c r="AC93" i="51" s="1"/>
  <c r="AS125" i="51"/>
  <c r="AF125" i="51" s="1"/>
  <c r="AD81" i="51"/>
  <c r="AC81" i="51" s="1"/>
  <c r="Y96" i="51"/>
  <c r="V33" i="51"/>
  <c r="AY33" i="51" s="1"/>
  <c r="Y65" i="51"/>
  <c r="Z84" i="51"/>
  <c r="AZ84" i="51" s="1"/>
  <c r="BB84" i="51" s="1"/>
  <c r="S84" i="51"/>
  <c r="AB84" i="51"/>
  <c r="AA84" i="51"/>
  <c r="U84" i="51"/>
  <c r="S7" i="52"/>
  <c r="Y7" i="52"/>
  <c r="P7" i="52"/>
  <c r="BB112" i="52"/>
  <c r="U99" i="52"/>
  <c r="S63" i="52"/>
  <c r="Z46" i="52"/>
  <c r="AZ46" i="52" s="1"/>
  <c r="S46" i="52"/>
  <c r="Q99" i="52"/>
  <c r="BA99" i="52" s="1"/>
  <c r="BB99" i="52" s="1"/>
  <c r="R72" i="52"/>
  <c r="Z72" i="52"/>
  <c r="AZ72" i="52" s="1"/>
  <c r="Q92" i="52"/>
  <c r="BA92" i="52" s="1"/>
  <c r="U92" i="52"/>
  <c r="R92" i="52"/>
  <c r="P92" i="52"/>
  <c r="S92" i="52"/>
  <c r="Y46" i="52"/>
  <c r="AE13" i="52" a="1"/>
  <c r="AE13" i="52" s="1"/>
  <c r="AD13" i="52" s="1"/>
  <c r="AC13" i="52" s="1"/>
  <c r="AE63" i="52" a="1"/>
  <c r="AE63" i="52" s="1"/>
  <c r="AD63" i="52" s="1"/>
  <c r="AC63" i="52" s="1"/>
  <c r="BB16" i="52"/>
  <c r="AE7" i="52" a="1"/>
  <c r="AE7" i="52" s="1"/>
  <c r="U7" i="52"/>
  <c r="V99" i="52"/>
  <c r="AY99" i="52" s="1"/>
  <c r="AB63" i="52"/>
  <c r="Y13" i="52"/>
  <c r="Q46" i="52"/>
  <c r="BA46" i="52" s="1"/>
  <c r="AU46" i="52"/>
  <c r="AV47" i="52" s="1"/>
  <c r="AA106" i="52"/>
  <c r="Q106" i="52"/>
  <c r="BA106" i="52" s="1"/>
  <c r="Z106" i="52"/>
  <c r="AZ106" i="52" s="1"/>
  <c r="BB106" i="52" s="1"/>
  <c r="AS106" i="52"/>
  <c r="AF106" i="52" s="1"/>
  <c r="P106" i="52"/>
  <c r="S106" i="52"/>
  <c r="R106" i="52"/>
  <c r="P36" i="52"/>
  <c r="AA36" i="52"/>
  <c r="S36" i="52"/>
  <c r="W36" i="52"/>
  <c r="Y36" i="52"/>
  <c r="V36" i="52"/>
  <c r="AY36" i="52" s="1"/>
  <c r="AE36" i="52" a="1"/>
  <c r="AE36" i="52" s="1"/>
  <c r="U36" i="52"/>
  <c r="AU36" i="52"/>
  <c r="Q36" i="52"/>
  <c r="BA36" i="52" s="1"/>
  <c r="BB36" i="52" s="1"/>
  <c r="AB36" i="52"/>
  <c r="R36" i="52"/>
  <c r="Z36" i="52"/>
  <c r="AZ36" i="52" s="1"/>
  <c r="Q22" i="52"/>
  <c r="BA22" i="52" s="1"/>
  <c r="BB22" i="52" s="1"/>
  <c r="AA13" i="52"/>
  <c r="AS99" i="52"/>
  <c r="AF99" i="52" s="1"/>
  <c r="Q7" i="52"/>
  <c r="BA7" i="52" s="1"/>
  <c r="BB7" i="52" s="1"/>
  <c r="AB99" i="52"/>
  <c r="Y99" i="52"/>
  <c r="Z63" i="52"/>
  <c r="AZ63" i="52" s="1"/>
  <c r="Y63" i="52"/>
  <c r="Z13" i="52"/>
  <c r="AZ13" i="52" s="1"/>
  <c r="V46" i="52"/>
  <c r="AY46" i="52" s="1"/>
  <c r="AA11" i="52"/>
  <c r="P11" i="52"/>
  <c r="R11" i="52"/>
  <c r="AE46" i="52" a="1"/>
  <c r="AE46" i="52" s="1"/>
  <c r="AD46" i="52" s="1"/>
  <c r="AC46" i="52" s="1"/>
  <c r="U63" i="52"/>
  <c r="AA127" i="52"/>
  <c r="AA7" i="52"/>
  <c r="BB46" i="52"/>
  <c r="S99" i="52"/>
  <c r="AE99" i="52" a="1"/>
  <c r="AE99" i="52" s="1"/>
  <c r="V63" i="52"/>
  <c r="AY63" i="52" s="1"/>
  <c r="BB63" i="52" s="1"/>
  <c r="V13" i="52"/>
  <c r="AY13" i="52" s="1"/>
  <c r="BB94" i="52"/>
  <c r="R46" i="52"/>
  <c r="Z88" i="52"/>
  <c r="AZ88" i="52" s="1"/>
  <c r="AE88" i="52" a="1"/>
  <c r="AE88" i="52" s="1"/>
  <c r="S88" i="52"/>
  <c r="V88" i="52"/>
  <c r="AY88" i="52" s="1"/>
  <c r="Y88" i="52"/>
  <c r="U88" i="52"/>
  <c r="AA88" i="52"/>
  <c r="AB88" i="52"/>
  <c r="R88" i="52"/>
  <c r="P88" i="52"/>
  <c r="Q88" i="52"/>
  <c r="BA88" i="52" s="1"/>
  <c r="BB88" i="52" s="1"/>
  <c r="W88" i="52"/>
  <c r="R63" i="52"/>
  <c r="U13" i="52"/>
  <c r="Z7" i="52"/>
  <c r="AZ7" i="52" s="1"/>
  <c r="P99" i="52"/>
  <c r="AU63" i="52"/>
  <c r="AV120" i="52" s="1"/>
  <c r="W46" i="52"/>
  <c r="U43" i="52"/>
  <c r="Y43" i="52"/>
  <c r="Z43" i="52"/>
  <c r="AZ43" i="52" s="1"/>
  <c r="V43" i="52"/>
  <c r="AY43" i="52" s="1"/>
  <c r="S43" i="52"/>
  <c r="AB43" i="52"/>
  <c r="R43" i="52"/>
  <c r="Q43" i="52"/>
  <c r="BA43" i="52" s="1"/>
  <c r="P43" i="52"/>
  <c r="AU43" i="52"/>
  <c r="AV104" i="52" s="1"/>
  <c r="AA43" i="52"/>
  <c r="W43" i="52"/>
  <c r="Y106" i="52"/>
  <c r="AV59" i="52"/>
  <c r="AS100" i="52"/>
  <c r="AF100" i="52" s="1"/>
  <c r="AA99" i="52"/>
  <c r="Q63" i="52"/>
  <c r="BA63" i="52" s="1"/>
  <c r="R123" i="52"/>
  <c r="U123" i="52"/>
  <c r="AB123" i="52"/>
  <c r="W123" i="52"/>
  <c r="S123" i="52"/>
  <c r="Z123" i="52"/>
  <c r="AZ123" i="52" s="1"/>
  <c r="AS123" i="52"/>
  <c r="AF123" i="52" s="1"/>
  <c r="Y123" i="52"/>
  <c r="V123" i="52"/>
  <c r="AY123" i="52" s="1"/>
  <c r="P123" i="52"/>
  <c r="Q123" i="52"/>
  <c r="BA123" i="52" s="1"/>
  <c r="AA123" i="52"/>
  <c r="U68" i="53"/>
  <c r="AB68" i="53"/>
  <c r="W68" i="53"/>
  <c r="S68" i="53"/>
  <c r="AD110" i="53"/>
  <c r="AC110" i="53" s="1"/>
  <c r="S29" i="53"/>
  <c r="R68" i="53"/>
  <c r="Z93" i="53"/>
  <c r="AZ93" i="53" s="1"/>
  <c r="R93" i="53"/>
  <c r="R42" i="53"/>
  <c r="U42" i="53"/>
  <c r="Q42" i="53"/>
  <c r="BA42" i="53" s="1"/>
  <c r="BB42" i="53" s="1"/>
  <c r="AE42" i="53" a="1"/>
  <c r="AE42" i="53" s="1"/>
  <c r="AB42" i="53"/>
  <c r="AU42" i="53"/>
  <c r="AV115" i="53" s="1"/>
  <c r="A115" i="53" s="1"/>
  <c r="P42" i="53"/>
  <c r="AA42" i="53"/>
  <c r="V42" i="53"/>
  <c r="AY42" i="53" s="1"/>
  <c r="Y42" i="53"/>
  <c r="S42" i="53"/>
  <c r="W42" i="53"/>
  <c r="Z42" i="53"/>
  <c r="AZ42" i="53" s="1"/>
  <c r="P66" i="53"/>
  <c r="Q66" i="53"/>
  <c r="BA66" i="53" s="1"/>
  <c r="AB66" i="53"/>
  <c r="S11" i="53"/>
  <c r="AE11" i="53" a="1"/>
  <c r="AE11" i="53" s="1"/>
  <c r="AA11" i="53"/>
  <c r="Z11" i="53"/>
  <c r="AZ11" i="53" s="1"/>
  <c r="Q11" i="53"/>
  <c r="BA11" i="53" s="1"/>
  <c r="BB11" i="53" s="1"/>
  <c r="V11" i="53"/>
  <c r="AY11" i="53" s="1"/>
  <c r="Y11" i="53"/>
  <c r="AU11" i="53"/>
  <c r="AV30" i="53" s="1"/>
  <c r="AB11" i="53"/>
  <c r="W11" i="53"/>
  <c r="R11" i="53"/>
  <c r="P11" i="53"/>
  <c r="U11" i="53"/>
  <c r="AD90" i="53"/>
  <c r="AC90" i="53" s="1"/>
  <c r="AE29" i="53" a="1"/>
  <c r="AE29" i="53" s="1"/>
  <c r="R34" i="53"/>
  <c r="AB34" i="53"/>
  <c r="Z34" i="53"/>
  <c r="AZ34" i="53" s="1"/>
  <c r="P34" i="53"/>
  <c r="S34" i="53"/>
  <c r="Q34" i="53"/>
  <c r="BA34" i="53" s="1"/>
  <c r="AU34" i="53"/>
  <c r="AV95" i="53" s="1"/>
  <c r="Y34" i="53"/>
  <c r="AU28" i="53"/>
  <c r="U28" i="53"/>
  <c r="W28" i="53"/>
  <c r="AE28" i="53" a="1"/>
  <c r="AE28" i="53" s="1"/>
  <c r="AB28" i="53"/>
  <c r="U29" i="53"/>
  <c r="AB29" i="53"/>
  <c r="Z68" i="53"/>
  <c r="AZ68" i="53" s="1"/>
  <c r="BB34" i="53"/>
  <c r="U5" i="53"/>
  <c r="Z5" i="53"/>
  <c r="AZ5" i="53" s="1"/>
  <c r="P5" i="53"/>
  <c r="R5" i="53"/>
  <c r="AB106" i="53"/>
  <c r="AA106" i="53"/>
  <c r="R106" i="53"/>
  <c r="V106" i="53"/>
  <c r="AY106" i="53" s="1"/>
  <c r="AE106" i="53" a="1"/>
  <c r="AE106" i="53" s="1"/>
  <c r="AD106" i="53" s="1"/>
  <c r="AC106" i="53" s="1"/>
  <c r="U106" i="53"/>
  <c r="Q106" i="53"/>
  <c r="BA106" i="53" s="1"/>
  <c r="BB106" i="53" s="1"/>
  <c r="Y106" i="53"/>
  <c r="Z106" i="53"/>
  <c r="AZ106" i="53" s="1"/>
  <c r="W106" i="53"/>
  <c r="P106" i="53"/>
  <c r="S106" i="53"/>
  <c r="W29" i="53"/>
  <c r="Z29" i="53"/>
  <c r="AZ29" i="53" s="1"/>
  <c r="P68" i="53"/>
  <c r="AB98" i="53"/>
  <c r="Z98" i="53"/>
  <c r="AZ98" i="53" s="1"/>
  <c r="BB98" i="53" s="1"/>
  <c r="S98" i="53"/>
  <c r="AS98" i="53"/>
  <c r="AF98" i="53" s="1"/>
  <c r="Q68" i="53"/>
  <c r="BA68" i="53" s="1"/>
  <c r="AE118" i="53" a="1"/>
  <c r="AE118" i="53" s="1"/>
  <c r="AD118" i="53" s="1"/>
  <c r="AC118" i="53" s="1"/>
  <c r="Y68" i="53"/>
  <c r="P58" i="53"/>
  <c r="V58" i="53"/>
  <c r="AY58" i="53" s="1"/>
  <c r="U58" i="53"/>
  <c r="AU58" i="53"/>
  <c r="R58" i="53"/>
  <c r="AA58" i="53"/>
  <c r="Y58" i="53"/>
  <c r="W58" i="53"/>
  <c r="Z58" i="53"/>
  <c r="AZ58" i="53" s="1"/>
  <c r="S58" i="53"/>
  <c r="Q58" i="53"/>
  <c r="BA58" i="53" s="1"/>
  <c r="BB58" i="53" s="1"/>
  <c r="AE58" i="53" a="1"/>
  <c r="AE58" i="53" s="1"/>
  <c r="AB58" i="53"/>
  <c r="AE90" i="53" a="1"/>
  <c r="AE90" i="53" s="1"/>
  <c r="AB90" i="53"/>
  <c r="AA90" i="53"/>
  <c r="V90" i="53"/>
  <c r="AY90" i="53" s="1"/>
  <c r="U90" i="53"/>
  <c r="Q90" i="53"/>
  <c r="BA90" i="53" s="1"/>
  <c r="BB90" i="53" s="1"/>
  <c r="V68" i="53"/>
  <c r="AY68" i="53" s="1"/>
  <c r="BB5" i="53"/>
  <c r="BB51" i="53"/>
  <c r="S74" i="53"/>
  <c r="AB74" i="53"/>
  <c r="S26" i="53"/>
  <c r="W26" i="53"/>
  <c r="AA26" i="53"/>
  <c r="V26" i="53"/>
  <c r="AY26" i="53" s="1"/>
  <c r="Q26" i="53"/>
  <c r="BA26" i="53" s="1"/>
  <c r="BB26" i="53" s="1"/>
  <c r="R26" i="53"/>
  <c r="Y26" i="53"/>
  <c r="P26" i="53"/>
  <c r="AE26" i="53" a="1"/>
  <c r="AE26" i="53" s="1"/>
  <c r="U26" i="53"/>
  <c r="AB26" i="53"/>
  <c r="AU26" i="53"/>
  <c r="Z26" i="53"/>
  <c r="AZ26" i="53" s="1"/>
  <c r="AS82" i="53"/>
  <c r="AF82" i="53" s="1"/>
  <c r="P82" i="53"/>
  <c r="R82" i="53"/>
  <c r="S82" i="53"/>
  <c r="AA82" i="53"/>
  <c r="Y82" i="53"/>
  <c r="V82" i="53"/>
  <c r="AY82" i="53" s="1"/>
  <c r="BB82" i="53" s="1"/>
  <c r="W82" i="53"/>
  <c r="Z82" i="53"/>
  <c r="AZ82" i="53" s="1"/>
  <c r="AB82" i="53"/>
  <c r="Q82" i="53"/>
  <c r="BA82" i="53" s="1"/>
  <c r="U82" i="53"/>
  <c r="BB7" i="54"/>
  <c r="AS76" i="54"/>
  <c r="AF76" i="54" s="1"/>
  <c r="BB60" i="54"/>
  <c r="P52" i="54"/>
  <c r="Q52" i="54"/>
  <c r="BA52" i="54" s="1"/>
  <c r="BB52" i="54" s="1"/>
  <c r="S52" i="54"/>
  <c r="W52" i="54"/>
  <c r="R86" i="54"/>
  <c r="AE86" i="54" a="1"/>
  <c r="AE86" i="54" s="1"/>
  <c r="AB86" i="54"/>
  <c r="R62" i="54"/>
  <c r="Q62" i="54"/>
  <c r="BA62" i="54" s="1"/>
  <c r="P62" i="54"/>
  <c r="AA62" i="54"/>
  <c r="AU62" i="54"/>
  <c r="AV64" i="54" s="1"/>
  <c r="S62" i="54"/>
  <c r="W84" i="54"/>
  <c r="AA84" i="54"/>
  <c r="Z84" i="54"/>
  <c r="AZ84" i="54" s="1"/>
  <c r="U84" i="54"/>
  <c r="Z76" i="54"/>
  <c r="AZ76" i="54" s="1"/>
  <c r="Q76" i="54"/>
  <c r="BA76" i="54" s="1"/>
  <c r="P76" i="54"/>
  <c r="S76" i="54"/>
  <c r="Z38" i="54"/>
  <c r="AZ38" i="54" s="1"/>
  <c r="AU38" i="54"/>
  <c r="AV78" i="54" s="1"/>
  <c r="Y38" i="54"/>
  <c r="AE38" i="54" a="1"/>
  <c r="AE38" i="54" s="1"/>
  <c r="W38" i="54"/>
  <c r="AB38" i="54"/>
  <c r="V38" i="54"/>
  <c r="AY38" i="54" s="1"/>
  <c r="U38" i="54"/>
  <c r="AA38" i="54"/>
  <c r="AE70" i="54" a="1"/>
  <c r="AE70" i="54" s="1"/>
  <c r="S70" i="54"/>
  <c r="AE77" i="54" a="1"/>
  <c r="AE77" i="54" s="1"/>
  <c r="AD77" i="54" s="1"/>
  <c r="AC77" i="54" s="1"/>
  <c r="U76" i="54"/>
  <c r="Y70" i="54"/>
  <c r="Q84" i="54"/>
  <c r="BA84" i="54" s="1"/>
  <c r="BB84" i="54" s="1"/>
  <c r="Y30" i="54"/>
  <c r="AA30" i="54"/>
  <c r="S30" i="54"/>
  <c r="W30" i="54"/>
  <c r="Q30" i="54"/>
  <c r="BA30" i="54" s="1"/>
  <c r="V30" i="54"/>
  <c r="AY30" i="54" s="1"/>
  <c r="BB30" i="54" s="1"/>
  <c r="Z30" i="54"/>
  <c r="AZ30" i="54" s="1"/>
  <c r="U30" i="54"/>
  <c r="P30" i="54"/>
  <c r="R30" i="54"/>
  <c r="AU30" i="54"/>
  <c r="AB30" i="54"/>
  <c r="V76" i="54"/>
  <c r="AY76" i="54" s="1"/>
  <c r="AA108" i="54"/>
  <c r="W108" i="54"/>
  <c r="V108" i="54"/>
  <c r="AY108" i="54" s="1"/>
  <c r="BB108" i="54" s="1"/>
  <c r="AS68" i="54"/>
  <c r="AF68" i="54" s="1"/>
  <c r="AD86" i="54"/>
  <c r="AC86" i="54" s="1"/>
  <c r="Q38" i="54"/>
  <c r="BA38" i="54" s="1"/>
  <c r="BB38" i="54" s="1"/>
  <c r="Z70" i="54"/>
  <c r="AZ70" i="54" s="1"/>
  <c r="AB70" i="54"/>
  <c r="R84" i="54"/>
  <c r="V84" i="54"/>
  <c r="AY84" i="54" s="1"/>
  <c r="BB58" i="54"/>
  <c r="AS77" i="54"/>
  <c r="AF77" i="54" s="1"/>
  <c r="U70" i="54"/>
  <c r="Y84" i="54"/>
  <c r="Q22" i="54"/>
  <c r="BA22" i="54" s="1"/>
  <c r="BB22" i="54" s="1"/>
  <c r="Z22" i="54"/>
  <c r="AZ22" i="54" s="1"/>
  <c r="R22" i="54"/>
  <c r="P22" i="54"/>
  <c r="S22" i="54"/>
  <c r="AA22" i="54"/>
  <c r="Y22" i="54"/>
  <c r="AE22" i="54" a="1"/>
  <c r="AE22" i="54" s="1"/>
  <c r="V22" i="54"/>
  <c r="AY22" i="54" s="1"/>
  <c r="AU22" i="54"/>
  <c r="U22" i="54"/>
  <c r="W22" i="54"/>
  <c r="AB22" i="54"/>
  <c r="U4" i="54"/>
  <c r="Y4" i="54"/>
  <c r="Q4" i="54"/>
  <c r="BA4" i="54" s="1"/>
  <c r="BB4" i="54" s="1"/>
  <c r="S4" i="54"/>
  <c r="AE4" i="54" a="1"/>
  <c r="AE4" i="54" s="1"/>
  <c r="AB4" i="54"/>
  <c r="AU4" i="54"/>
  <c r="AV110" i="54" s="1"/>
  <c r="Z4" i="54"/>
  <c r="AZ4" i="54" s="1"/>
  <c r="R4" i="54"/>
  <c r="W4" i="54"/>
  <c r="AA4" i="54"/>
  <c r="V4" i="54"/>
  <c r="AY4" i="54" s="1"/>
  <c r="P4" i="54"/>
  <c r="V124" i="54"/>
  <c r="AY124" i="54" s="1"/>
  <c r="BB124" i="54" s="1"/>
  <c r="AA124" i="54"/>
  <c r="S124" i="54"/>
  <c r="R124" i="54"/>
  <c r="Y124" i="54"/>
  <c r="AD88" i="54"/>
  <c r="AC88" i="54" s="1"/>
  <c r="BB76" i="54"/>
  <c r="R70" i="54"/>
  <c r="P84" i="54"/>
  <c r="AU6" i="54"/>
  <c r="R6" i="54"/>
  <c r="W6" i="54"/>
  <c r="AA6" i="54"/>
  <c r="AE6" i="54" a="1"/>
  <c r="AE6" i="54" s="1"/>
  <c r="Q6" i="54"/>
  <c r="BA6" i="54" s="1"/>
  <c r="BB6" i="54" s="1"/>
  <c r="AB6" i="54"/>
  <c r="V6" i="54"/>
  <c r="AY6" i="54" s="1"/>
  <c r="Z6" i="54"/>
  <c r="AZ6" i="54" s="1"/>
  <c r="U6" i="54"/>
  <c r="P6" i="54"/>
  <c r="S6" i="54"/>
  <c r="Y6" i="54"/>
  <c r="U92" i="54"/>
  <c r="Q92" i="54"/>
  <c r="BA92" i="54" s="1"/>
  <c r="AA20" i="54"/>
  <c r="AU20" i="54"/>
  <c r="AV28" i="54" s="1"/>
  <c r="Z20" i="54"/>
  <c r="AZ20" i="54" s="1"/>
  <c r="AB20" i="54"/>
  <c r="W20" i="54"/>
  <c r="Y20" i="54"/>
  <c r="AE20" i="54" a="1"/>
  <c r="AE20" i="54" s="1"/>
  <c r="S20" i="54"/>
  <c r="R20" i="54"/>
  <c r="V20" i="54"/>
  <c r="AY20" i="54" s="1"/>
  <c r="Q20" i="54"/>
  <c r="BA20" i="54" s="1"/>
  <c r="BB20" i="54" s="1"/>
  <c r="U20" i="54"/>
  <c r="P20" i="54"/>
  <c r="AS84" i="54"/>
  <c r="AF84" i="54" s="1"/>
  <c r="AD84" i="54" s="1"/>
  <c r="AC84" i="54" s="1"/>
  <c r="AS70" i="54"/>
  <c r="AF70" i="54" s="1"/>
  <c r="R38" i="54"/>
  <c r="V70" i="54"/>
  <c r="AY70" i="54" s="1"/>
  <c r="P70" i="54"/>
  <c r="S101" i="54"/>
  <c r="AE101" i="54" a="1"/>
  <c r="AE101" i="54" s="1"/>
  <c r="AD101" i="54" s="1"/>
  <c r="AC101" i="54" s="1"/>
  <c r="Y101" i="54"/>
  <c r="P101" i="54"/>
  <c r="Q101" i="54"/>
  <c r="BA101" i="54" s="1"/>
  <c r="BB101" i="54" s="1"/>
  <c r="AA70" i="55"/>
  <c r="Q70" i="55"/>
  <c r="BA70" i="55" s="1"/>
  <c r="W70" i="55"/>
  <c r="Z60" i="55"/>
  <c r="AZ60" i="55" s="1"/>
  <c r="Y60" i="55"/>
  <c r="U60" i="55"/>
  <c r="AB60" i="55"/>
  <c r="AE60" i="55" a="1"/>
  <c r="AE60" i="55" s="1"/>
  <c r="AU60" i="55"/>
  <c r="AV6" i="55" s="1"/>
  <c r="P60" i="55"/>
  <c r="AA60" i="55"/>
  <c r="W60" i="55"/>
  <c r="Q60" i="55"/>
  <c r="BA60" i="55" s="1"/>
  <c r="BB60" i="55" s="1"/>
  <c r="W45" i="55"/>
  <c r="Y45" i="55"/>
  <c r="AB45" i="55"/>
  <c r="P45" i="55"/>
  <c r="R45" i="55"/>
  <c r="AA45" i="55"/>
  <c r="AU45" i="55"/>
  <c r="AV105" i="55" s="1"/>
  <c r="S45" i="55"/>
  <c r="Z45" i="55"/>
  <c r="AZ45" i="55" s="1"/>
  <c r="Q45" i="55"/>
  <c r="BA45" i="55" s="1"/>
  <c r="BB45" i="55" s="1"/>
  <c r="AE45" i="55" a="1"/>
  <c r="AE45" i="55" s="1"/>
  <c r="AB101" i="55"/>
  <c r="AS101" i="55"/>
  <c r="AF101" i="55" s="1"/>
  <c r="R101" i="55"/>
  <c r="Y101" i="55"/>
  <c r="V101" i="55"/>
  <c r="AY101" i="55" s="1"/>
  <c r="BB101" i="55" s="1"/>
  <c r="W101" i="55"/>
  <c r="Q101" i="55"/>
  <c r="BA101" i="55" s="1"/>
  <c r="AA101" i="55"/>
  <c r="Z101" i="55"/>
  <c r="AZ101" i="55" s="1"/>
  <c r="AB62" i="55"/>
  <c r="Z62" i="55"/>
  <c r="AZ62" i="55" s="1"/>
  <c r="Q62" i="55"/>
  <c r="BA62" i="55" s="1"/>
  <c r="BB62" i="55" s="1"/>
  <c r="P62" i="55"/>
  <c r="U62" i="55"/>
  <c r="Y62" i="55"/>
  <c r="AE62" i="55" a="1"/>
  <c r="AE62" i="55" s="1"/>
  <c r="R62" i="55"/>
  <c r="V62" i="55"/>
  <c r="AY62" i="55" s="1"/>
  <c r="S62" i="55"/>
  <c r="AA62" i="55"/>
  <c r="W62" i="55"/>
  <c r="U70" i="55"/>
  <c r="AB70" i="55"/>
  <c r="S70" i="55"/>
  <c r="P70" i="55"/>
  <c r="AB92" i="55"/>
  <c r="AE92" i="55" a="1"/>
  <c r="AE92" i="55" s="1"/>
  <c r="S92" i="55"/>
  <c r="W119" i="55"/>
  <c r="Y119" i="55"/>
  <c r="AB119" i="55"/>
  <c r="U119" i="55"/>
  <c r="V119" i="55"/>
  <c r="AY119" i="55" s="1"/>
  <c r="AS92" i="55"/>
  <c r="AF92" i="55" s="1"/>
  <c r="AS78" i="55"/>
  <c r="AF78" i="55" s="1"/>
  <c r="AE119" i="55" a="1"/>
  <c r="AE119" i="55" s="1"/>
  <c r="AD119" i="55" s="1"/>
  <c r="AC119" i="55" s="1"/>
  <c r="S101" i="55"/>
  <c r="AU62" i="55"/>
  <c r="Y41" i="55"/>
  <c r="Y52" i="55"/>
  <c r="AB52" i="55"/>
  <c r="S119" i="55"/>
  <c r="R70" i="55"/>
  <c r="V60" i="55"/>
  <c r="AY60" i="55" s="1"/>
  <c r="Q36" i="55"/>
  <c r="BA36" i="55" s="1"/>
  <c r="AU36" i="55"/>
  <c r="V36" i="55"/>
  <c r="AY36" i="55" s="1"/>
  <c r="S36" i="55"/>
  <c r="P36" i="55"/>
  <c r="S55" i="55"/>
  <c r="Q55" i="55"/>
  <c r="BA55" i="55" s="1"/>
  <c r="V55" i="55"/>
  <c r="AY55" i="55" s="1"/>
  <c r="P55" i="55"/>
  <c r="U55" i="55"/>
  <c r="R55" i="55"/>
  <c r="AA55" i="55"/>
  <c r="W55" i="55"/>
  <c r="Z55" i="55"/>
  <c r="AZ55" i="55" s="1"/>
  <c r="Y55" i="55"/>
  <c r="AU55" i="55"/>
  <c r="AB55" i="55"/>
  <c r="AA29" i="55"/>
  <c r="R29" i="55"/>
  <c r="Q117" i="55"/>
  <c r="BA117" i="55" s="1"/>
  <c r="AA117" i="55"/>
  <c r="P117" i="55"/>
  <c r="AB117" i="55"/>
  <c r="AE52" i="55" a="1"/>
  <c r="AE52" i="55" s="1"/>
  <c r="AD52" i="55" s="1"/>
  <c r="AC52" i="55" s="1"/>
  <c r="AE101" i="55" a="1"/>
  <c r="AE101" i="55" s="1"/>
  <c r="AD101" i="55" s="1"/>
  <c r="AC101" i="55" s="1"/>
  <c r="S87" i="55"/>
  <c r="P92" i="55"/>
  <c r="U41" i="55"/>
  <c r="P52" i="55"/>
  <c r="AS119" i="55"/>
  <c r="AF119" i="55" s="1"/>
  <c r="W92" i="55"/>
  <c r="S60" i="55"/>
  <c r="R84" i="55"/>
  <c r="S84" i="55"/>
  <c r="Z84" i="55"/>
  <c r="AZ84" i="55" s="1"/>
  <c r="P84" i="55"/>
  <c r="W84" i="55"/>
  <c r="AB84" i="55"/>
  <c r="Q84" i="55"/>
  <c r="BA84" i="55" s="1"/>
  <c r="AS84" i="55"/>
  <c r="AF84" i="55" s="1"/>
  <c r="Y84" i="55"/>
  <c r="U84" i="55"/>
  <c r="AA84" i="55"/>
  <c r="V84" i="55"/>
  <c r="AY84" i="55" s="1"/>
  <c r="AE70" i="55" a="1"/>
  <c r="AE70" i="55" s="1"/>
  <c r="AD70" i="55" s="1"/>
  <c r="AC70" i="55" s="1"/>
  <c r="U45" i="55"/>
  <c r="W41" i="55"/>
  <c r="S41" i="55"/>
  <c r="Z52" i="55"/>
  <c r="AZ52" i="55" s="1"/>
  <c r="Q119" i="55"/>
  <c r="BA119" i="55" s="1"/>
  <c r="R52" i="55"/>
  <c r="R60" i="55"/>
  <c r="Z15" i="55"/>
  <c r="AZ15" i="55" s="1"/>
  <c r="Y15" i="55"/>
  <c r="AA15" i="55"/>
  <c r="P15" i="55"/>
  <c r="R85" i="55"/>
  <c r="AA85" i="55"/>
  <c r="Z85" i="55"/>
  <c r="AZ85" i="55" s="1"/>
  <c r="AS85" i="55"/>
  <c r="AF85" i="55" s="1"/>
  <c r="Y85" i="55"/>
  <c r="U85" i="55"/>
  <c r="Q85" i="55"/>
  <c r="BA85" i="55" s="1"/>
  <c r="W85" i="55"/>
  <c r="V85" i="55"/>
  <c r="AY85" i="55" s="1"/>
  <c r="BB85" i="55" s="1"/>
  <c r="AB85" i="55"/>
  <c r="P85" i="55"/>
  <c r="S85" i="55"/>
  <c r="V45" i="55"/>
  <c r="AY45" i="55" s="1"/>
  <c r="Z92" i="55"/>
  <c r="AZ92" i="55" s="1"/>
  <c r="AB41" i="55"/>
  <c r="Q52" i="55"/>
  <c r="BA52" i="55" s="1"/>
  <c r="BB36" i="55"/>
  <c r="AV49" i="55"/>
  <c r="U92" i="55"/>
  <c r="V92" i="55"/>
  <c r="AY92" i="55" s="1"/>
  <c r="BB16" i="55"/>
  <c r="AD96" i="55"/>
  <c r="AC96" i="55" s="1"/>
  <c r="AE41" i="55" a="1"/>
  <c r="AE41" i="55" s="1"/>
  <c r="AD41" i="55" s="1"/>
  <c r="AC41" i="55" s="1"/>
  <c r="AS112" i="55"/>
  <c r="AF112" i="55" s="1"/>
  <c r="BB55" i="55"/>
  <c r="Z41" i="55"/>
  <c r="AZ41" i="55" s="1"/>
  <c r="S52" i="55"/>
  <c r="U52" i="55"/>
  <c r="P119" i="55"/>
  <c r="AS70" i="55"/>
  <c r="AF70" i="55" s="1"/>
  <c r="AU20" i="55"/>
  <c r="AV17" i="55" s="1"/>
  <c r="U20" i="55"/>
  <c r="Q28" i="55"/>
  <c r="BA28" i="55" s="1"/>
  <c r="BB28" i="55" s="1"/>
  <c r="Y28" i="55"/>
  <c r="W28" i="55"/>
  <c r="AB28" i="55"/>
  <c r="Z28" i="55"/>
  <c r="AZ28" i="55" s="1"/>
  <c r="AU28" i="55"/>
  <c r="R28" i="55"/>
  <c r="U28" i="55"/>
  <c r="AA28" i="55"/>
  <c r="AE28" i="55" a="1"/>
  <c r="AE28" i="55" s="1"/>
  <c r="AB127" i="55"/>
  <c r="R127" i="55"/>
  <c r="W127" i="55"/>
  <c r="U127" i="55"/>
  <c r="AA127" i="55"/>
  <c r="Z127" i="55"/>
  <c r="AZ127" i="55" s="1"/>
  <c r="P127" i="55"/>
  <c r="V127" i="55"/>
  <c r="AY127" i="55" s="1"/>
  <c r="S127" i="55"/>
  <c r="AE127" i="55" a="1"/>
  <c r="AE127" i="55" s="1"/>
  <c r="AD127" i="55" s="1"/>
  <c r="AC127" i="55" s="1"/>
  <c r="S93" i="55"/>
  <c r="V93" i="55"/>
  <c r="AY93" i="55" s="1"/>
  <c r="Z93" i="55"/>
  <c r="AZ93" i="55" s="1"/>
  <c r="P93" i="55"/>
  <c r="W93" i="55"/>
  <c r="AB93" i="55"/>
  <c r="Y93" i="55"/>
  <c r="AA93" i="55"/>
  <c r="AE93" i="55" a="1"/>
  <c r="AE93" i="55" s="1"/>
  <c r="AD93" i="55" s="1"/>
  <c r="AC93" i="55" s="1"/>
  <c r="Q93" i="55"/>
  <c r="BA93" i="55" s="1"/>
  <c r="BB93" i="55" s="1"/>
  <c r="R93" i="55"/>
  <c r="U93" i="55"/>
  <c r="AS91" i="55"/>
  <c r="AF91" i="55" s="1"/>
  <c r="U101" i="55"/>
  <c r="V52" i="55"/>
  <c r="AY52" i="55" s="1"/>
  <c r="BB40" i="55"/>
  <c r="Z119" i="55"/>
  <c r="AZ119" i="55" s="1"/>
  <c r="BB119" i="55" s="1"/>
  <c r="V70" i="55"/>
  <c r="AY70" i="55" s="1"/>
  <c r="BB70" i="55" s="1"/>
  <c r="AU44" i="55"/>
  <c r="AV28" i="55" s="1"/>
  <c r="AE44" i="55" a="1"/>
  <c r="AE44" i="55" s="1"/>
  <c r="AB44" i="55"/>
  <c r="AA44" i="55"/>
  <c r="Y44" i="55"/>
  <c r="W44" i="55"/>
  <c r="Z44" i="55"/>
  <c r="AZ44" i="55" s="1"/>
  <c r="U44" i="55"/>
  <c r="W12" i="55"/>
  <c r="AE12" i="55" a="1"/>
  <c r="AE12" i="55" s="1"/>
  <c r="AB12" i="55"/>
  <c r="AA12" i="55"/>
  <c r="Y12" i="55"/>
  <c r="AU12" i="55"/>
  <c r="AV68" i="55" s="1"/>
  <c r="U12" i="55"/>
  <c r="Z12" i="55"/>
  <c r="AZ12" i="55" s="1"/>
  <c r="AU21" i="55"/>
  <c r="S21" i="55"/>
  <c r="V21" i="55"/>
  <c r="AY21" i="55" s="1"/>
  <c r="BB21" i="55" s="1"/>
  <c r="V44" i="56"/>
  <c r="AY44" i="56" s="1"/>
  <c r="BB44" i="56" s="1"/>
  <c r="S44" i="56"/>
  <c r="Q44" i="56"/>
  <c r="BA44" i="56" s="1"/>
  <c r="W76" i="56"/>
  <c r="AA76" i="56"/>
  <c r="Q76" i="56"/>
  <c r="BA76" i="56" s="1"/>
  <c r="V76" i="56"/>
  <c r="AY76" i="56" s="1"/>
  <c r="BB76" i="56" s="1"/>
  <c r="Y76" i="56"/>
  <c r="AA44" i="56"/>
  <c r="Q20" i="56"/>
  <c r="BA20" i="56" s="1"/>
  <c r="BB20" i="56" s="1"/>
  <c r="W20" i="56"/>
  <c r="U20" i="56"/>
  <c r="AS98" i="56"/>
  <c r="AF98" i="56" s="1"/>
  <c r="W35" i="56"/>
  <c r="U76" i="56"/>
  <c r="R44" i="56"/>
  <c r="R76" i="56"/>
  <c r="Z52" i="56"/>
  <c r="AZ52" i="56" s="1"/>
  <c r="W52" i="56"/>
  <c r="AA52" i="56"/>
  <c r="AU52" i="56"/>
  <c r="AV83" i="56" s="1"/>
  <c r="AE52" i="56" a="1"/>
  <c r="AE52" i="56" s="1"/>
  <c r="Y52" i="56"/>
  <c r="U52" i="56"/>
  <c r="AB52" i="56"/>
  <c r="BB60" i="56"/>
  <c r="AS76" i="56"/>
  <c r="AF76" i="56" s="1"/>
  <c r="AB76" i="56"/>
  <c r="P76" i="56"/>
  <c r="AE68" i="56" a="1"/>
  <c r="AE68" i="56" s="1"/>
  <c r="AD68" i="56" s="1"/>
  <c r="AC68" i="56" s="1"/>
  <c r="P68" i="56"/>
  <c r="U68" i="56"/>
  <c r="AB68" i="56"/>
  <c r="S68" i="56"/>
  <c r="Q68" i="56"/>
  <c r="BA68" i="56" s="1"/>
  <c r="BB68" i="56" s="1"/>
  <c r="Y68" i="56"/>
  <c r="AA68" i="56"/>
  <c r="V68" i="56"/>
  <c r="AY68" i="56" s="1"/>
  <c r="R68" i="56"/>
  <c r="W68" i="56"/>
  <c r="Z68" i="56"/>
  <c r="AZ68" i="56" s="1"/>
  <c r="AU12" i="56"/>
  <c r="W12" i="56"/>
  <c r="Q60" i="56"/>
  <c r="BA60" i="56" s="1"/>
  <c r="AU60" i="56"/>
  <c r="AV111" i="56" s="1"/>
  <c r="S60" i="56"/>
  <c r="R60" i="56"/>
  <c r="P60" i="56"/>
  <c r="AU44" i="56"/>
  <c r="AB124" i="56"/>
  <c r="Z124" i="56"/>
  <c r="AZ124" i="56" s="1"/>
  <c r="BB124" i="56" s="1"/>
  <c r="AS77" i="57"/>
  <c r="AF77" i="57" s="1"/>
  <c r="AE88" i="57" a="1"/>
  <c r="AE88" i="57" s="1"/>
  <c r="AD88" i="57" s="1"/>
  <c r="AC88" i="57" s="1"/>
  <c r="AB37" i="57"/>
  <c r="Z88" i="57"/>
  <c r="AZ88" i="57" s="1"/>
  <c r="Z97" i="57"/>
  <c r="AZ97" i="57" s="1"/>
  <c r="R97" i="57"/>
  <c r="W97" i="57"/>
  <c r="U97" i="57"/>
  <c r="AA97" i="57"/>
  <c r="V97" i="57"/>
  <c r="AY97" i="57" s="1"/>
  <c r="Y97" i="57"/>
  <c r="Q97" i="57"/>
  <c r="BA97" i="57" s="1"/>
  <c r="BB97" i="57" s="1"/>
  <c r="AB97" i="57"/>
  <c r="P97" i="57"/>
  <c r="R26" i="57"/>
  <c r="W26" i="57"/>
  <c r="V26" i="57"/>
  <c r="AY26" i="57" s="1"/>
  <c r="AE26" i="57" a="1"/>
  <c r="AE26" i="57" s="1"/>
  <c r="U26" i="57"/>
  <c r="S19" i="57"/>
  <c r="AA19" i="57"/>
  <c r="W19" i="57"/>
  <c r="AB19" i="57"/>
  <c r="P19" i="57"/>
  <c r="Q19" i="57"/>
  <c r="BA19" i="57" s="1"/>
  <c r="V19" i="57"/>
  <c r="AY19" i="57" s="1"/>
  <c r="BB19" i="57" s="1"/>
  <c r="R19" i="57"/>
  <c r="AU19" i="57"/>
  <c r="AV30" i="57" s="1"/>
  <c r="U19" i="57"/>
  <c r="Y19" i="57"/>
  <c r="Z19" i="57"/>
  <c r="AZ19" i="57" s="1"/>
  <c r="AS118" i="57"/>
  <c r="AF118" i="57" s="1"/>
  <c r="R118" i="57"/>
  <c r="P118" i="57"/>
  <c r="V118" i="57"/>
  <c r="AY118" i="57" s="1"/>
  <c r="BB118" i="57" s="1"/>
  <c r="U118" i="57"/>
  <c r="R73" i="57"/>
  <c r="Q73" i="57"/>
  <c r="BA73" i="57" s="1"/>
  <c r="S73" i="57"/>
  <c r="P73" i="57"/>
  <c r="S88" i="57"/>
  <c r="P88" i="57"/>
  <c r="Q88" i="57"/>
  <c r="BA88" i="57" s="1"/>
  <c r="R88" i="57"/>
  <c r="AS88" i="57"/>
  <c r="AF88" i="57" s="1"/>
  <c r="AS111" i="57"/>
  <c r="AF111" i="57" s="1"/>
  <c r="AS76" i="57"/>
  <c r="AF76" i="57" s="1"/>
  <c r="AA118" i="57"/>
  <c r="W88" i="57"/>
  <c r="Z118" i="57"/>
  <c r="AZ118" i="57" s="1"/>
  <c r="AA26" i="57"/>
  <c r="W73" i="57"/>
  <c r="Q12" i="57"/>
  <c r="BA12" i="57" s="1"/>
  <c r="BB12" i="57" s="1"/>
  <c r="Z12" i="57"/>
  <c r="AZ12" i="57" s="1"/>
  <c r="AE118" i="57" a="1"/>
  <c r="AE118" i="57" s="1"/>
  <c r="AD118" i="57" s="1"/>
  <c r="AC118" i="57" s="1"/>
  <c r="AA95" i="57"/>
  <c r="AE97" i="57" a="1"/>
  <c r="AE97" i="57" s="1"/>
  <c r="AD97" i="57" s="1"/>
  <c r="AC97" i="57" s="1"/>
  <c r="Y88" i="57"/>
  <c r="Q26" i="57"/>
  <c r="BA26" i="57" s="1"/>
  <c r="BB26" i="57" s="1"/>
  <c r="AB73" i="57"/>
  <c r="P57" i="57"/>
  <c r="S57" i="57"/>
  <c r="R57" i="57"/>
  <c r="AU57" i="57"/>
  <c r="AV46" i="57" s="1"/>
  <c r="Q57" i="57"/>
  <c r="BA57" i="57" s="1"/>
  <c r="AS92" i="57"/>
  <c r="AF92" i="57" s="1"/>
  <c r="AE19" i="57" a="1"/>
  <c r="AE19" i="57" s="1"/>
  <c r="AD19" i="57" s="1"/>
  <c r="AC19" i="57" s="1"/>
  <c r="Y83" i="57"/>
  <c r="AA88" i="57"/>
  <c r="AB26" i="57"/>
  <c r="V88" i="57"/>
  <c r="AY88" i="57" s="1"/>
  <c r="BB88" i="57" s="1"/>
  <c r="AA4" i="57"/>
  <c r="U4" i="57"/>
  <c r="Q4" i="57"/>
  <c r="BA4" i="57" s="1"/>
  <c r="S4" i="57"/>
  <c r="Z4" i="57"/>
  <c r="AZ4" i="57" s="1"/>
  <c r="P4" i="57"/>
  <c r="V4" i="57"/>
  <c r="AY4" i="57" s="1"/>
  <c r="AB4" i="57"/>
  <c r="AU4" i="57"/>
  <c r="AV65" i="57" s="1"/>
  <c r="Y4" i="57"/>
  <c r="W4" i="57"/>
  <c r="R4" i="57"/>
  <c r="R28" i="57"/>
  <c r="V28" i="57"/>
  <c r="AY28" i="57" s="1"/>
  <c r="AE28" i="57" a="1"/>
  <c r="AE28" i="57" s="1"/>
  <c r="S28" i="57"/>
  <c r="Y28" i="57"/>
  <c r="Q28" i="57"/>
  <c r="BA28" i="57" s="1"/>
  <c r="BB28" i="57" s="1"/>
  <c r="AA28" i="57"/>
  <c r="P28" i="57"/>
  <c r="W28" i="57"/>
  <c r="P81" i="57"/>
  <c r="Z81" i="57"/>
  <c r="AZ81" i="57" s="1"/>
  <c r="W81" i="57"/>
  <c r="Y81" i="57"/>
  <c r="AB81" i="57"/>
  <c r="U81" i="57"/>
  <c r="S81" i="57"/>
  <c r="V81" i="57"/>
  <c r="AY81" i="57" s="1"/>
  <c r="AA81" i="57"/>
  <c r="AE81" i="57" a="1"/>
  <c r="AE81" i="57" s="1"/>
  <c r="AD81" i="57" s="1"/>
  <c r="AC81" i="57" s="1"/>
  <c r="R81" i="57"/>
  <c r="AS107" i="57"/>
  <c r="AF107" i="57" s="1"/>
  <c r="Q59" i="57"/>
  <c r="BA59" i="57" s="1"/>
  <c r="BB59" i="57" s="1"/>
  <c r="AB88" i="57"/>
  <c r="V73" i="57"/>
  <c r="AY73" i="57" s="1"/>
  <c r="BB73" i="57" s="1"/>
  <c r="V43" i="57"/>
  <c r="AY43" i="57" s="1"/>
  <c r="S43" i="57"/>
  <c r="AE43" i="57" a="1"/>
  <c r="AE43" i="57" s="1"/>
  <c r="AA43" i="57"/>
  <c r="R43" i="57"/>
  <c r="Q43" i="57"/>
  <c r="BA43" i="57" s="1"/>
  <c r="BB43" i="57" s="1"/>
  <c r="AB43" i="57"/>
  <c r="Y43" i="57"/>
  <c r="P43" i="57"/>
  <c r="Z43" i="57"/>
  <c r="AZ43" i="57" s="1"/>
  <c r="U43" i="57"/>
  <c r="W43" i="57"/>
  <c r="AU43" i="57"/>
  <c r="Y109" i="57"/>
  <c r="AB109" i="57"/>
  <c r="AE109" i="57" a="1"/>
  <c r="AE109" i="57" s="1"/>
  <c r="AA109" i="57"/>
  <c r="Z109" i="57"/>
  <c r="AZ109" i="57" s="1"/>
  <c r="W109" i="57"/>
  <c r="V109" i="57"/>
  <c r="AY109" i="57" s="1"/>
  <c r="P109" i="57"/>
  <c r="R109" i="57"/>
  <c r="S109" i="57"/>
  <c r="AA20" i="57"/>
  <c r="Q20" i="57"/>
  <c r="BA20" i="57" s="1"/>
  <c r="W20" i="57"/>
  <c r="Z20" i="57"/>
  <c r="AZ20" i="57" s="1"/>
  <c r="BB20" i="57" s="1"/>
  <c r="U20" i="57"/>
  <c r="P20" i="57"/>
  <c r="R20" i="57"/>
  <c r="AD109" i="57"/>
  <c r="AC109" i="57" s="1"/>
  <c r="AS125" i="57"/>
  <c r="AF125" i="57" s="1"/>
  <c r="AE73" i="57" a="1"/>
  <c r="AE73" i="57" s="1"/>
  <c r="AD73" i="57" s="1"/>
  <c r="AC73" i="57" s="1"/>
  <c r="Q118" i="57"/>
  <c r="BA118" i="57" s="1"/>
  <c r="S26" i="57"/>
  <c r="Y118" i="57"/>
  <c r="W80" i="57"/>
  <c r="U80" i="57"/>
  <c r="P80" i="57"/>
  <c r="AA80" i="57"/>
  <c r="Y80" i="57"/>
  <c r="Z80" i="57"/>
  <c r="AZ80" i="57" s="1"/>
  <c r="AB80" i="57"/>
  <c r="AE80" i="57" a="1"/>
  <c r="AE80" i="57" s="1"/>
  <c r="AD80" i="57" s="1"/>
  <c r="AC80" i="57" s="1"/>
  <c r="S35" i="57"/>
  <c r="P35" i="57"/>
  <c r="R35" i="57"/>
  <c r="U35" i="57"/>
  <c r="AU35" i="57"/>
  <c r="Q35" i="57"/>
  <c r="BA35" i="57" s="1"/>
  <c r="AA35" i="57"/>
  <c r="AE46" i="58" a="1"/>
  <c r="AE46" i="58" s="1"/>
  <c r="AD46" i="58" s="1"/>
  <c r="AC46" i="58" s="1"/>
  <c r="AE64" i="58" a="1"/>
  <c r="AE64" i="58" s="1"/>
  <c r="AD64" i="58" s="1"/>
  <c r="AC64" i="58" s="1"/>
  <c r="BB17" i="58"/>
  <c r="S64" i="58"/>
  <c r="AB59" i="58"/>
  <c r="Y89" i="58"/>
  <c r="Z89" i="58"/>
  <c r="AZ89" i="58" s="1"/>
  <c r="AB89" i="58"/>
  <c r="P89" i="58"/>
  <c r="AE89" i="58" a="1"/>
  <c r="AE89" i="58" s="1"/>
  <c r="AD89" i="58" s="1"/>
  <c r="AC89" i="58" s="1"/>
  <c r="W89" i="58"/>
  <c r="V89" i="58"/>
  <c r="AY89" i="58" s="1"/>
  <c r="U89" i="58"/>
  <c r="AA89" i="58"/>
  <c r="R89" i="58"/>
  <c r="Z58" i="58"/>
  <c r="AZ58" i="58" s="1"/>
  <c r="V58" i="58"/>
  <c r="AY58" i="58" s="1"/>
  <c r="BB58" i="58" s="1"/>
  <c r="AB58" i="58"/>
  <c r="AU58" i="58"/>
  <c r="AV24" i="58" s="1"/>
  <c r="R58" i="58"/>
  <c r="U58" i="58"/>
  <c r="Q58" i="58"/>
  <c r="BA58" i="58" s="1"/>
  <c r="AA58" i="58"/>
  <c r="S58" i="58"/>
  <c r="P58" i="58"/>
  <c r="W58" i="58"/>
  <c r="Y58" i="58"/>
  <c r="Z105" i="58"/>
  <c r="AZ105" i="58" s="1"/>
  <c r="Q105" i="58"/>
  <c r="BA105" i="58" s="1"/>
  <c r="BB105" i="58" s="1"/>
  <c r="P105" i="58"/>
  <c r="Y105" i="58"/>
  <c r="AE105" i="58" a="1"/>
  <c r="AE105" i="58" s="1"/>
  <c r="AD105" i="58" s="1"/>
  <c r="AC105" i="58" s="1"/>
  <c r="S105" i="58"/>
  <c r="AB73" i="58"/>
  <c r="Z73" i="58"/>
  <c r="AZ73" i="58" s="1"/>
  <c r="AE73" i="58" a="1"/>
  <c r="AE73" i="58" s="1"/>
  <c r="AA73" i="58"/>
  <c r="U73" i="58"/>
  <c r="Y73" i="58"/>
  <c r="W73" i="58"/>
  <c r="AS81" i="58"/>
  <c r="AF81" i="58" s="1"/>
  <c r="AB81" i="58"/>
  <c r="Z81" i="58"/>
  <c r="AZ81" i="58" s="1"/>
  <c r="W81" i="58"/>
  <c r="Y81" i="58"/>
  <c r="V81" i="58"/>
  <c r="AY81" i="58" s="1"/>
  <c r="S81" i="58"/>
  <c r="R81" i="58"/>
  <c r="U81" i="58"/>
  <c r="P81" i="58"/>
  <c r="AA81" i="58"/>
  <c r="Q81" i="58"/>
  <c r="BA81" i="58" s="1"/>
  <c r="AU43" i="58"/>
  <c r="AV72" i="58" s="1"/>
  <c r="Q43" i="58"/>
  <c r="BA43" i="58" s="1"/>
  <c r="U64" i="58"/>
  <c r="AS114" i="58"/>
  <c r="AF114" i="58" s="1"/>
  <c r="Q64" i="58"/>
  <c r="BA64" i="58" s="1"/>
  <c r="P64" i="58"/>
  <c r="Z59" i="58"/>
  <c r="AZ59" i="58" s="1"/>
  <c r="Z43" i="58"/>
  <c r="AZ43" i="58" s="1"/>
  <c r="BB43" i="58" s="1"/>
  <c r="BB60" i="58"/>
  <c r="U59" i="58"/>
  <c r="AA25" i="58"/>
  <c r="AB25" i="58"/>
  <c r="Q25" i="58"/>
  <c r="BA25" i="58" s="1"/>
  <c r="BB25" i="58" s="1"/>
  <c r="P25" i="58"/>
  <c r="Z25" i="58"/>
  <c r="AZ25" i="58" s="1"/>
  <c r="W25" i="58"/>
  <c r="Y25" i="58"/>
  <c r="S25" i="58"/>
  <c r="V25" i="58"/>
  <c r="AY25" i="58" s="1"/>
  <c r="AU25" i="58"/>
  <c r="AV27" i="58" s="1"/>
  <c r="AE25" i="58" a="1"/>
  <c r="AE25" i="58" s="1"/>
  <c r="U25" i="58"/>
  <c r="R25" i="58"/>
  <c r="P65" i="58"/>
  <c r="AA65" i="58"/>
  <c r="Z65" i="58"/>
  <c r="AZ65" i="58" s="1"/>
  <c r="BB65" i="58" s="1"/>
  <c r="P9" i="58"/>
  <c r="AA9" i="58"/>
  <c r="AB9" i="58"/>
  <c r="Y9" i="58"/>
  <c r="AU9" i="58"/>
  <c r="AV44" i="58" s="1"/>
  <c r="U9" i="58"/>
  <c r="W9" i="58"/>
  <c r="AE9" i="58" a="1"/>
  <c r="AE9" i="58" s="1"/>
  <c r="Z9" i="58"/>
  <c r="AZ9" i="58" s="1"/>
  <c r="R9" i="58"/>
  <c r="V11" i="58"/>
  <c r="AY11" i="58" s="1"/>
  <c r="BB11" i="58" s="1"/>
  <c r="S11" i="58"/>
  <c r="P11" i="58"/>
  <c r="R11" i="58"/>
  <c r="Z11" i="58"/>
  <c r="AZ11" i="58" s="1"/>
  <c r="Q11" i="58"/>
  <c r="BA11" i="58" s="1"/>
  <c r="AU11" i="58"/>
  <c r="AV62" i="58" s="1"/>
  <c r="AS121" i="58"/>
  <c r="AF121" i="58" s="1"/>
  <c r="AA64" i="58"/>
  <c r="AU64" i="58"/>
  <c r="AV98" i="58" s="1"/>
  <c r="BB81" i="58"/>
  <c r="AU59" i="58"/>
  <c r="AB43" i="58"/>
  <c r="AB11" i="58"/>
  <c r="W59" i="58"/>
  <c r="P42" i="58"/>
  <c r="W42" i="58"/>
  <c r="S42" i="58"/>
  <c r="R42" i="58"/>
  <c r="AU42" i="58"/>
  <c r="Q42" i="58"/>
  <c r="BA42" i="58" s="1"/>
  <c r="V42" i="58"/>
  <c r="AY42" i="58" s="1"/>
  <c r="BB42" i="58" s="1"/>
  <c r="Z74" i="58"/>
  <c r="AZ74" i="58" s="1"/>
  <c r="BB74" i="58" s="1"/>
  <c r="AA74" i="58"/>
  <c r="P74" i="58"/>
  <c r="Y74" i="58"/>
  <c r="AB74" i="58"/>
  <c r="S74" i="58"/>
  <c r="Q74" i="58"/>
  <c r="BA74" i="58" s="1"/>
  <c r="Y50" i="58"/>
  <c r="Z50" i="58"/>
  <c r="AZ50" i="58" s="1"/>
  <c r="W50" i="58"/>
  <c r="R50" i="58"/>
  <c r="Q50" i="58"/>
  <c r="BA50" i="58" s="1"/>
  <c r="BB50" i="58" s="1"/>
  <c r="P50" i="58"/>
  <c r="R43" i="58"/>
  <c r="AE81" i="58" a="1"/>
  <c r="AE81" i="58" s="1"/>
  <c r="AD81" i="58" s="1"/>
  <c r="AC81" i="58" s="1"/>
  <c r="AE11" i="58" a="1"/>
  <c r="AE11" i="58" s="1"/>
  <c r="AD11" i="58" s="1"/>
  <c r="AC11" i="58" s="1"/>
  <c r="R64" i="58"/>
  <c r="Q59" i="58"/>
  <c r="BA59" i="58" s="1"/>
  <c r="P43" i="58"/>
  <c r="R73" i="58"/>
  <c r="R57" i="58"/>
  <c r="AU57" i="58"/>
  <c r="AV104" i="58" s="1"/>
  <c r="AA57" i="58"/>
  <c r="V57" i="58"/>
  <c r="AY57" i="58" s="1"/>
  <c r="P57" i="58"/>
  <c r="Q57" i="58"/>
  <c r="BA57" i="58" s="1"/>
  <c r="BB57" i="58" s="1"/>
  <c r="S57" i="58"/>
  <c r="Y57" i="58"/>
  <c r="U57" i="58"/>
  <c r="W57" i="58"/>
  <c r="Z57" i="58"/>
  <c r="AZ57" i="58" s="1"/>
  <c r="AB57" i="58"/>
  <c r="AE57" i="58" a="1"/>
  <c r="AE57" i="58" s="1"/>
  <c r="Q129" i="58"/>
  <c r="BA129" i="58" s="1"/>
  <c r="P129" i="58"/>
  <c r="AS129" i="58"/>
  <c r="AF129" i="58" s="1"/>
  <c r="S129" i="58"/>
  <c r="R129" i="58"/>
  <c r="AD119" i="58"/>
  <c r="AC119" i="58" s="1"/>
  <c r="AE59" i="58" a="1"/>
  <c r="AE59" i="58" s="1"/>
  <c r="AD59" i="58" s="1"/>
  <c r="AC59" i="58" s="1"/>
  <c r="AB64" i="58"/>
  <c r="R59" i="58"/>
  <c r="S43" i="58"/>
  <c r="Y11" i="58"/>
  <c r="V73" i="58"/>
  <c r="AY73" i="58" s="1"/>
  <c r="U99" i="58"/>
  <c r="AE99" i="58" a="1"/>
  <c r="AE99" i="58" s="1"/>
  <c r="AD99" i="58" s="1"/>
  <c r="AC99" i="58" s="1"/>
  <c r="AB99" i="58"/>
  <c r="AA99" i="58"/>
  <c r="Y99" i="58"/>
  <c r="W99" i="58"/>
  <c r="Z99" i="58"/>
  <c r="AZ99" i="58" s="1"/>
  <c r="AE67" i="58" a="1"/>
  <c r="AE67" i="58" s="1"/>
  <c r="AD67" i="58" s="1"/>
  <c r="AC67" i="58" s="1"/>
  <c r="Z67" i="58"/>
  <c r="AZ67" i="58" s="1"/>
  <c r="Y67" i="58"/>
  <c r="W64" i="58"/>
  <c r="Q73" i="58"/>
  <c r="BA73" i="58" s="1"/>
  <c r="BB73" i="58" s="1"/>
  <c r="AS73" i="58"/>
  <c r="AF73" i="58" s="1"/>
  <c r="AD73" i="58" s="1"/>
  <c r="AC73" i="58" s="1"/>
  <c r="AD82" i="58"/>
  <c r="AC82" i="58" s="1"/>
  <c r="V59" i="58"/>
  <c r="AY59" i="58" s="1"/>
  <c r="BB59" i="58" s="1"/>
  <c r="AA59" i="58"/>
  <c r="U43" i="58"/>
  <c r="V43" i="58"/>
  <c r="AY43" i="58" s="1"/>
  <c r="BB76" i="58"/>
  <c r="AA35" i="58"/>
  <c r="AB35" i="58"/>
  <c r="W35" i="58"/>
  <c r="Z35" i="58"/>
  <c r="AZ35" i="58" s="1"/>
  <c r="Y35" i="58"/>
  <c r="AE35" i="58" a="1"/>
  <c r="AE35" i="58" s="1"/>
  <c r="AU35" i="58"/>
  <c r="AV101" i="58" s="1"/>
  <c r="U35" i="58"/>
  <c r="BB46" i="59"/>
  <c r="W27" i="59"/>
  <c r="Z63" i="59"/>
  <c r="AZ63" i="59" s="1"/>
  <c r="V63" i="59"/>
  <c r="AY63" i="59" s="1"/>
  <c r="AB108" i="59"/>
  <c r="AE108" i="59" a="1"/>
  <c r="AE108" i="59" s="1"/>
  <c r="Y108" i="59"/>
  <c r="AA108" i="59"/>
  <c r="Z108" i="59"/>
  <c r="AZ108" i="59" s="1"/>
  <c r="Q108" i="59"/>
  <c r="BA108" i="59" s="1"/>
  <c r="BB108" i="59" s="1"/>
  <c r="W108" i="59"/>
  <c r="U108" i="59"/>
  <c r="V108" i="59"/>
  <c r="AY108" i="59" s="1"/>
  <c r="S108" i="59"/>
  <c r="V82" i="59"/>
  <c r="AY82" i="59" s="1"/>
  <c r="BB82" i="59" s="1"/>
  <c r="AS82" i="59"/>
  <c r="AF82" i="59" s="1"/>
  <c r="U82" i="59"/>
  <c r="Y82" i="59"/>
  <c r="W82" i="59"/>
  <c r="Q82" i="59"/>
  <c r="BA82" i="59" s="1"/>
  <c r="Q27" i="59"/>
  <c r="BA27" i="59" s="1"/>
  <c r="BB27" i="59" s="1"/>
  <c r="R27" i="59"/>
  <c r="W63" i="59"/>
  <c r="AA63" i="59"/>
  <c r="Y97" i="59"/>
  <c r="P97" i="59"/>
  <c r="S97" i="59"/>
  <c r="Z95" i="59"/>
  <c r="AZ95" i="59" s="1"/>
  <c r="P95" i="59"/>
  <c r="AB95" i="59"/>
  <c r="W95" i="59"/>
  <c r="R95" i="59"/>
  <c r="AE95" i="59" a="1"/>
  <c r="AE95" i="59" s="1"/>
  <c r="AD95" i="59" s="1"/>
  <c r="AC95" i="59" s="1"/>
  <c r="Y95" i="59"/>
  <c r="AU43" i="59"/>
  <c r="Z43" i="59"/>
  <c r="AZ43" i="59" s="1"/>
  <c r="R43" i="59"/>
  <c r="Y43" i="59"/>
  <c r="V43" i="59"/>
  <c r="AY43" i="59" s="1"/>
  <c r="AA27" i="59"/>
  <c r="Z27" i="59"/>
  <c r="AZ27" i="59" s="1"/>
  <c r="AB27" i="59"/>
  <c r="U63" i="59"/>
  <c r="Y63" i="59"/>
  <c r="V115" i="59"/>
  <c r="AY115" i="59" s="1"/>
  <c r="BB115" i="59" s="1"/>
  <c r="W38" i="59"/>
  <c r="AU38" i="59"/>
  <c r="AV90" i="59" s="1"/>
  <c r="Y38" i="59"/>
  <c r="V38" i="59"/>
  <c r="AY38" i="59" s="1"/>
  <c r="AB38" i="59"/>
  <c r="P38" i="59"/>
  <c r="Z38" i="59"/>
  <c r="AZ38" i="59" s="1"/>
  <c r="S38" i="59"/>
  <c r="U38" i="59"/>
  <c r="Q38" i="59"/>
  <c r="BA38" i="59" s="1"/>
  <c r="AA38" i="59"/>
  <c r="R38" i="59"/>
  <c r="Q6" i="59"/>
  <c r="BA6" i="59" s="1"/>
  <c r="W6" i="59"/>
  <c r="P6" i="59"/>
  <c r="R6" i="59"/>
  <c r="S6" i="59"/>
  <c r="AU6" i="59"/>
  <c r="Y3" i="59"/>
  <c r="U3" i="59"/>
  <c r="V3" i="59"/>
  <c r="AY3" i="59" s="1"/>
  <c r="AU3" i="59"/>
  <c r="AV37" i="59" s="1"/>
  <c r="Z3" i="59"/>
  <c r="AZ3" i="59" s="1"/>
  <c r="S3" i="59"/>
  <c r="R3" i="59"/>
  <c r="W3" i="59"/>
  <c r="P3" i="59"/>
  <c r="AB3" i="59"/>
  <c r="AA3" i="59"/>
  <c r="Q3" i="59"/>
  <c r="BA3" i="59" s="1"/>
  <c r="P37" i="59"/>
  <c r="Y37" i="59"/>
  <c r="Z37" i="59"/>
  <c r="AZ37" i="59" s="1"/>
  <c r="U37" i="59"/>
  <c r="V37" i="59"/>
  <c r="AY37" i="59" s="1"/>
  <c r="W37" i="59"/>
  <c r="R37" i="59"/>
  <c r="AU37" i="59"/>
  <c r="AA37" i="59"/>
  <c r="S37" i="59"/>
  <c r="AB37" i="59"/>
  <c r="Q37" i="59"/>
  <c r="BA37" i="59" s="1"/>
  <c r="W61" i="59"/>
  <c r="AE61" i="59" a="1"/>
  <c r="AE61" i="59" s="1"/>
  <c r="U61" i="59"/>
  <c r="Y61" i="59"/>
  <c r="AU61" i="59"/>
  <c r="AV16" i="59" s="1"/>
  <c r="AA61" i="59"/>
  <c r="AB61" i="59"/>
  <c r="Z61" i="59"/>
  <c r="AZ61" i="59" s="1"/>
  <c r="AA115" i="59"/>
  <c r="AB46" i="59"/>
  <c r="AU46" i="59"/>
  <c r="AE46" i="59" a="1"/>
  <c r="AE46" i="59" s="1"/>
  <c r="AU30" i="59"/>
  <c r="AE30" i="59" a="1"/>
  <c r="AE30" i="59" s="1"/>
  <c r="AB30" i="59"/>
  <c r="R30" i="59"/>
  <c r="Q30" i="59"/>
  <c r="BA30" i="59" s="1"/>
  <c r="BB30" i="59" s="1"/>
  <c r="V30" i="59"/>
  <c r="AY30" i="59" s="1"/>
  <c r="U30" i="59"/>
  <c r="Z30" i="59"/>
  <c r="AZ30" i="59" s="1"/>
  <c r="S30" i="59"/>
  <c r="W30" i="59"/>
  <c r="P30" i="59"/>
  <c r="Y30" i="59"/>
  <c r="AA30" i="59"/>
  <c r="S63" i="59"/>
  <c r="R63" i="59"/>
  <c r="Q63" i="59"/>
  <c r="BA63" i="59" s="1"/>
  <c r="BB63" i="59" s="1"/>
  <c r="AD90" i="59"/>
  <c r="AC90" i="59" s="1"/>
  <c r="AU63" i="59"/>
  <c r="BB84" i="59"/>
  <c r="Z44" i="59"/>
  <c r="AZ44" i="59" s="1"/>
  <c r="S44" i="59"/>
  <c r="AA44" i="59"/>
  <c r="AE44" i="59" a="1"/>
  <c r="AE44" i="59" s="1"/>
  <c r="AB44" i="59"/>
  <c r="R44" i="59"/>
  <c r="U44" i="59"/>
  <c r="Y44" i="59"/>
  <c r="W116" i="59"/>
  <c r="U116" i="59"/>
  <c r="S116" i="59"/>
  <c r="R116" i="59"/>
  <c r="Y116" i="59"/>
  <c r="P116" i="59"/>
  <c r="Q116" i="59"/>
  <c r="BA116" i="59" s="1"/>
  <c r="AS116" i="59"/>
  <c r="AF116" i="59" s="1"/>
  <c r="V116" i="59"/>
  <c r="AY116" i="59" s="1"/>
  <c r="BB116" i="59" s="1"/>
  <c r="AB116" i="59"/>
  <c r="AA116" i="59"/>
  <c r="AU27" i="59"/>
  <c r="AV101" i="59" s="1"/>
  <c r="V27" i="59"/>
  <c r="AY27" i="59" s="1"/>
  <c r="AE27" i="59" a="1"/>
  <c r="AE27" i="59" s="1"/>
  <c r="S27" i="59"/>
  <c r="Q4" i="59"/>
  <c r="BA4" i="59" s="1"/>
  <c r="S4" i="59"/>
  <c r="R4" i="59"/>
  <c r="AU4" i="59"/>
  <c r="Z4" i="59"/>
  <c r="AZ4" i="59" s="1"/>
  <c r="P4" i="59"/>
  <c r="U4" i="59"/>
  <c r="V4" i="59"/>
  <c r="AY4" i="59" s="1"/>
  <c r="AA4" i="59"/>
  <c r="AB4" i="59"/>
  <c r="Y27" i="59"/>
  <c r="AE63" i="59" a="1"/>
  <c r="AE63" i="59" s="1"/>
  <c r="S12" i="59"/>
  <c r="AB12" i="59"/>
  <c r="Z12" i="59"/>
  <c r="AZ12" i="59" s="1"/>
  <c r="AA12" i="59"/>
  <c r="R12" i="59"/>
  <c r="AE12" i="59" a="1"/>
  <c r="AE12" i="59" s="1"/>
  <c r="P12" i="59"/>
  <c r="Q12" i="59"/>
  <c r="BA12" i="59" s="1"/>
  <c r="BB12" i="59" s="1"/>
  <c r="AU12" i="59"/>
  <c r="AV19" i="59" s="1"/>
  <c r="U12" i="59"/>
  <c r="V12" i="59"/>
  <c r="AY12" i="59" s="1"/>
  <c r="Y12" i="59"/>
  <c r="W12" i="59"/>
  <c r="R14" i="59"/>
  <c r="V14" i="59"/>
  <c r="AY14" i="59" s="1"/>
  <c r="AU14" i="59"/>
  <c r="AV8" i="59" s="1"/>
  <c r="Z14" i="59"/>
  <c r="AZ14" i="59" s="1"/>
  <c r="P14" i="59"/>
  <c r="U14" i="59"/>
  <c r="S14" i="59"/>
  <c r="Y14" i="59"/>
  <c r="AE14" i="59" a="1"/>
  <c r="AE14" i="59" s="1"/>
  <c r="W14" i="59"/>
  <c r="AA14" i="59"/>
  <c r="Q14" i="59"/>
  <c r="BA14" i="59" s="1"/>
  <c r="BB14" i="59" s="1"/>
  <c r="AB14" i="59"/>
  <c r="P115" i="59"/>
  <c r="Y115" i="59"/>
  <c r="W115" i="59"/>
  <c r="S115" i="59"/>
  <c r="Q115" i="59"/>
  <c r="BA115" i="59" s="1"/>
  <c r="AS115" i="59"/>
  <c r="AF115" i="59" s="1"/>
  <c r="R115" i="59"/>
  <c r="U115" i="59"/>
  <c r="R59" i="59"/>
  <c r="U59" i="59"/>
  <c r="Z59" i="59"/>
  <c r="AZ59" i="59" s="1"/>
  <c r="P59" i="59"/>
  <c r="S59" i="59"/>
  <c r="W59" i="59"/>
  <c r="AU59" i="59"/>
  <c r="AV29" i="59" s="1"/>
  <c r="V59" i="59"/>
  <c r="AY59" i="59" s="1"/>
  <c r="AA59" i="59"/>
  <c r="AE59" i="59" a="1"/>
  <c r="AE59" i="59" s="1"/>
  <c r="Q59" i="59"/>
  <c r="BA59" i="59" s="1"/>
  <c r="BB59" i="59" s="1"/>
  <c r="Y59" i="59"/>
  <c r="AB59" i="59"/>
  <c r="S5" i="59"/>
  <c r="Y5" i="59"/>
  <c r="U5" i="59"/>
  <c r="Q5" i="59"/>
  <c r="BA5" i="59" s="1"/>
  <c r="AB5" i="59"/>
  <c r="R5" i="59"/>
  <c r="W45" i="59"/>
  <c r="AE45" i="59" a="1"/>
  <c r="AE45" i="59" s="1"/>
  <c r="Q45" i="59"/>
  <c r="BA45" i="59" s="1"/>
  <c r="BB45" i="59" s="1"/>
  <c r="P45" i="59"/>
  <c r="AU45" i="59"/>
  <c r="AV73" i="59" s="1"/>
  <c r="Y45" i="59"/>
  <c r="V45" i="59"/>
  <c r="AY45" i="59" s="1"/>
  <c r="U87" i="59"/>
  <c r="V87" i="59"/>
  <c r="AY87" i="59" s="1"/>
  <c r="AA87" i="59"/>
  <c r="Y87" i="59"/>
  <c r="S87" i="59"/>
  <c r="R87" i="59"/>
  <c r="Z87" i="59"/>
  <c r="AZ87" i="59" s="1"/>
  <c r="AS87" i="59"/>
  <c r="AF87" i="59" s="1"/>
  <c r="AB87" i="59"/>
  <c r="P87" i="59"/>
  <c r="Q87" i="59"/>
  <c r="BA87" i="59" s="1"/>
  <c r="W87" i="59"/>
  <c r="Y112" i="59"/>
  <c r="AE112" i="59" a="1"/>
  <c r="AE112" i="59" s="1"/>
  <c r="S112" i="59"/>
  <c r="AA112" i="59"/>
  <c r="Q112" i="59"/>
  <c r="BA112" i="59" s="1"/>
  <c r="BB112" i="59" s="1"/>
  <c r="U112" i="59"/>
  <c r="R112" i="59"/>
  <c r="V112" i="59"/>
  <c r="AY112" i="59" s="1"/>
  <c r="W112" i="59"/>
  <c r="AB112" i="59"/>
  <c r="P112" i="59"/>
  <c r="Z112" i="59"/>
  <c r="AZ112" i="59" s="1"/>
  <c r="AU23" i="59"/>
  <c r="AV115" i="59" s="1"/>
  <c r="R23" i="59"/>
  <c r="Q23" i="59"/>
  <c r="BA23" i="59" s="1"/>
  <c r="U23" i="59"/>
  <c r="P23" i="59"/>
  <c r="AB23" i="59"/>
  <c r="AA23" i="59"/>
  <c r="Z23" i="59"/>
  <c r="AZ23" i="59" s="1"/>
  <c r="Y23" i="59"/>
  <c r="S23" i="59"/>
  <c r="W23" i="59"/>
  <c r="V23" i="59"/>
  <c r="AY23" i="59" s="1"/>
  <c r="AB96" i="59"/>
  <c r="Z96" i="59"/>
  <c r="AZ96" i="59" s="1"/>
  <c r="U96" i="59"/>
  <c r="V96" i="59"/>
  <c r="AY96" i="59" s="1"/>
  <c r="Q96" i="59"/>
  <c r="BA96" i="59" s="1"/>
  <c r="BB96" i="59" s="1"/>
  <c r="AA96" i="59"/>
  <c r="S96" i="59"/>
  <c r="R96" i="59"/>
  <c r="Y96" i="59"/>
  <c r="AE96" i="59" a="1"/>
  <c r="AE96" i="59" s="1"/>
  <c r="W96" i="59"/>
  <c r="P96" i="59"/>
  <c r="P49" i="59"/>
  <c r="W49" i="59"/>
  <c r="AE49" i="59" a="1"/>
  <c r="AE49" i="59" s="1"/>
  <c r="Y49" i="59"/>
  <c r="Q49" i="59"/>
  <c r="BA49" i="59" s="1"/>
  <c r="BB49" i="59" s="1"/>
  <c r="U49" i="59"/>
  <c r="AB49" i="59"/>
  <c r="AA49" i="59"/>
  <c r="R49" i="59"/>
  <c r="V49" i="59"/>
  <c r="AY49" i="59" s="1"/>
  <c r="AU49" i="59"/>
  <c r="S49" i="59"/>
  <c r="Z49" i="59"/>
  <c r="AZ49" i="59" s="1"/>
  <c r="Y42" i="59"/>
  <c r="W42" i="59"/>
  <c r="S42" i="59"/>
  <c r="V42" i="59"/>
  <c r="AY42" i="59" s="1"/>
  <c r="AB42" i="59"/>
  <c r="AU42" i="59"/>
  <c r="R42" i="59"/>
  <c r="U42" i="59"/>
  <c r="P42" i="59"/>
  <c r="AA42" i="59"/>
  <c r="Z42" i="59"/>
  <c r="AZ42" i="59" s="1"/>
  <c r="AE42" i="59" a="1"/>
  <c r="AE42" i="59" s="1"/>
  <c r="Q42" i="59"/>
  <c r="BA42" i="59" s="1"/>
  <c r="BB42" i="59" s="1"/>
  <c r="Y67" i="59"/>
  <c r="W67" i="59"/>
  <c r="AS67" i="59"/>
  <c r="AF67" i="59" s="1"/>
  <c r="Z67" i="59"/>
  <c r="AZ67" i="59" s="1"/>
  <c r="S67" i="59"/>
  <c r="V67" i="59"/>
  <c r="AY67" i="59" s="1"/>
  <c r="BB67" i="59" s="1"/>
  <c r="AB67" i="59"/>
  <c r="R67" i="59"/>
  <c r="U67" i="59"/>
  <c r="P67" i="59"/>
  <c r="Q67" i="59"/>
  <c r="BA67" i="59" s="1"/>
  <c r="AA67" i="59"/>
  <c r="V17" i="59"/>
  <c r="AY17" i="59" s="1"/>
  <c r="S17" i="59"/>
  <c r="P17" i="59"/>
  <c r="Z17" i="59"/>
  <c r="AZ17" i="59" s="1"/>
  <c r="AE17" i="59" a="1"/>
  <c r="AE17" i="59" s="1"/>
  <c r="R17" i="59"/>
  <c r="U17" i="59"/>
  <c r="AA17" i="59"/>
  <c r="W17" i="59"/>
  <c r="AB17" i="59"/>
  <c r="Y17" i="59"/>
  <c r="Q17" i="59"/>
  <c r="BA17" i="59" s="1"/>
  <c r="AU17" i="59"/>
  <c r="AS76" i="59"/>
  <c r="AF76" i="59" s="1"/>
  <c r="AS112" i="59"/>
  <c r="AF112" i="59" s="1"/>
  <c r="AD112" i="59" s="1"/>
  <c r="AC112" i="59" s="1"/>
  <c r="BB122" i="59"/>
  <c r="BB34" i="59"/>
  <c r="AU53" i="59"/>
  <c r="S53" i="59"/>
  <c r="Q53" i="59"/>
  <c r="BA53" i="59" s="1"/>
  <c r="AB53" i="59"/>
  <c r="W53" i="59"/>
  <c r="Z53" i="59"/>
  <c r="AZ53" i="59" s="1"/>
  <c r="U53" i="59"/>
  <c r="P53" i="59"/>
  <c r="AA53" i="59"/>
  <c r="V53" i="59"/>
  <c r="AY53" i="59" s="1"/>
  <c r="BB53" i="59" s="1"/>
  <c r="R53" i="59"/>
  <c r="Y53" i="59"/>
  <c r="AE11" i="59" a="1"/>
  <c r="AE11" i="59" s="1"/>
  <c r="Q11" i="59"/>
  <c r="BA11" i="59" s="1"/>
  <c r="BB11" i="59" s="1"/>
  <c r="V11" i="59"/>
  <c r="AY11" i="59" s="1"/>
  <c r="AU11" i="59"/>
  <c r="AV15" i="59" s="1"/>
  <c r="AA11" i="59"/>
  <c r="U11" i="59"/>
  <c r="P11" i="59"/>
  <c r="W11" i="59"/>
  <c r="AB11" i="59"/>
  <c r="S11" i="59"/>
  <c r="Y11" i="59"/>
  <c r="Z11" i="59"/>
  <c r="AZ11" i="59" s="1"/>
  <c r="R11" i="59"/>
  <c r="Y119" i="59"/>
  <c r="P119" i="59"/>
  <c r="V119" i="59"/>
  <c r="AY119" i="59" s="1"/>
  <c r="U119" i="59"/>
  <c r="AS119" i="59"/>
  <c r="AF119" i="59" s="1"/>
  <c r="S119" i="59"/>
  <c r="R119" i="59"/>
  <c r="AA119" i="59"/>
  <c r="Q119" i="59"/>
  <c r="BA119" i="59" s="1"/>
  <c r="W119" i="59"/>
  <c r="AB119" i="59"/>
  <c r="Z119" i="59"/>
  <c r="AZ119" i="59" s="1"/>
  <c r="Q18" i="59"/>
  <c r="BA18" i="59" s="1"/>
  <c r="AB18" i="59"/>
  <c r="AB104" i="59"/>
  <c r="AA104" i="59"/>
  <c r="R104" i="59"/>
  <c r="Y104" i="59"/>
  <c r="W104" i="59"/>
  <c r="P104" i="59"/>
  <c r="S104" i="59"/>
  <c r="AS104" i="59"/>
  <c r="AF104" i="59" s="1"/>
  <c r="Z104" i="59"/>
  <c r="AZ104" i="59" s="1"/>
  <c r="V104" i="59"/>
  <c r="AY104" i="59" s="1"/>
  <c r="U104" i="59"/>
  <c r="Q104" i="59"/>
  <c r="BA104" i="59" s="1"/>
  <c r="AS110" i="59"/>
  <c r="AF110" i="59" s="1"/>
  <c r="BB21" i="59"/>
  <c r="Y64" i="59"/>
  <c r="W64" i="59"/>
  <c r="S64" i="59"/>
  <c r="R64" i="59"/>
  <c r="V64" i="59"/>
  <c r="AY64" i="59" s="1"/>
  <c r="AU64" i="59"/>
  <c r="AV51" i="59" s="1"/>
  <c r="AA64" i="59"/>
  <c r="AB64" i="59"/>
  <c r="P64" i="59"/>
  <c r="Q64" i="59"/>
  <c r="BA64" i="59" s="1"/>
  <c r="BB64" i="59" s="1"/>
  <c r="Z64" i="59"/>
  <c r="AZ64" i="59" s="1"/>
  <c r="AE64" i="59" a="1"/>
  <c r="AE64" i="59" s="1"/>
  <c r="U64" i="59"/>
  <c r="Z127" i="59"/>
  <c r="AZ127" i="59" s="1"/>
  <c r="AB127" i="59"/>
  <c r="S127" i="59"/>
  <c r="R127" i="59"/>
  <c r="AA127" i="59"/>
  <c r="Q127" i="59"/>
  <c r="BA127" i="59" s="1"/>
  <c r="BB127" i="59" s="1"/>
  <c r="AE127" i="59" a="1"/>
  <c r="AE127" i="59" s="1"/>
  <c r="V127" i="59"/>
  <c r="AY127" i="59" s="1"/>
  <c r="U127" i="59"/>
  <c r="P127" i="59"/>
  <c r="W127" i="59"/>
  <c r="Y127" i="59"/>
  <c r="AU47" i="59"/>
  <c r="AB47" i="59"/>
  <c r="Z47" i="59"/>
  <c r="AZ47" i="59" s="1"/>
  <c r="W47" i="59"/>
  <c r="AA47" i="59"/>
  <c r="Y47" i="59"/>
  <c r="AE47" i="59" a="1"/>
  <c r="AE47" i="59" s="1"/>
  <c r="V47" i="59"/>
  <c r="AY47" i="59" s="1"/>
  <c r="Q47" i="59"/>
  <c r="BA47" i="59" s="1"/>
  <c r="BB47" i="59" s="1"/>
  <c r="U47" i="59"/>
  <c r="S47" i="59"/>
  <c r="P47" i="59"/>
  <c r="R47" i="59"/>
  <c r="U26" i="59"/>
  <c r="AA26" i="59"/>
  <c r="V26" i="59"/>
  <c r="AY26" i="59" s="1"/>
  <c r="Z26" i="59"/>
  <c r="AZ26" i="59" s="1"/>
  <c r="Q26" i="59"/>
  <c r="BA26" i="59" s="1"/>
  <c r="BB26" i="59" s="1"/>
  <c r="AU26" i="59"/>
  <c r="AV60" i="59" s="1"/>
  <c r="R26" i="59"/>
  <c r="P26" i="59"/>
  <c r="AB26" i="59"/>
  <c r="Y26" i="59"/>
  <c r="S26" i="59"/>
  <c r="W26" i="59"/>
  <c r="AE26" i="59" a="1"/>
  <c r="AE26" i="59" s="1"/>
  <c r="P33" i="59"/>
  <c r="V33" i="59"/>
  <c r="AY33" i="59" s="1"/>
  <c r="AU33" i="59"/>
  <c r="AV85" i="59" s="1"/>
  <c r="U33" i="59"/>
  <c r="AE33" i="59" a="1"/>
  <c r="AE33" i="59" s="1"/>
  <c r="R33" i="59"/>
  <c r="AA33" i="59"/>
  <c r="Q33" i="59"/>
  <c r="BA33" i="59" s="1"/>
  <c r="BB33" i="59" s="1"/>
  <c r="W33" i="59"/>
  <c r="AB33" i="59"/>
  <c r="Y33" i="59"/>
  <c r="Z33" i="59"/>
  <c r="AZ33" i="59" s="1"/>
  <c r="S33" i="59"/>
  <c r="AD93" i="59"/>
  <c r="AC93" i="59" s="1"/>
  <c r="BB89" i="59"/>
  <c r="BB19" i="59"/>
  <c r="BB17" i="59"/>
  <c r="S57" i="59"/>
  <c r="AB57" i="59"/>
  <c r="R57" i="59"/>
  <c r="Q57" i="59"/>
  <c r="BA57" i="59" s="1"/>
  <c r="U57" i="59"/>
  <c r="AU57" i="59"/>
  <c r="AA57" i="59"/>
  <c r="Z57" i="59"/>
  <c r="AZ57" i="59" s="1"/>
  <c r="W57" i="59"/>
  <c r="V57" i="59"/>
  <c r="AY57" i="59" s="1"/>
  <c r="P57" i="59"/>
  <c r="Y57" i="59"/>
  <c r="Z126" i="59"/>
  <c r="AZ126" i="59" s="1"/>
  <c r="P126" i="59"/>
  <c r="AA126" i="59"/>
  <c r="Y126" i="59"/>
  <c r="V126" i="59"/>
  <c r="AY126" i="59" s="1"/>
  <c r="U126" i="59"/>
  <c r="R126" i="59"/>
  <c r="Q126" i="59"/>
  <c r="BA126" i="59" s="1"/>
  <c r="BB126" i="59" s="1"/>
  <c r="W126" i="59"/>
  <c r="AE126" i="59" a="1"/>
  <c r="AE126" i="59" s="1"/>
  <c r="AD126" i="59" s="1"/>
  <c r="AC126" i="59" s="1"/>
  <c r="S126" i="59"/>
  <c r="AB126" i="59"/>
  <c r="AU54" i="59"/>
  <c r="AV75" i="59" s="1"/>
  <c r="U54" i="59"/>
  <c r="AB54" i="59"/>
  <c r="W54" i="59"/>
  <c r="AA54" i="59"/>
  <c r="S54" i="59"/>
  <c r="V54" i="59"/>
  <c r="AY54" i="59" s="1"/>
  <c r="R54" i="59"/>
  <c r="Y54" i="59"/>
  <c r="Q54" i="59"/>
  <c r="BA54" i="59" s="1"/>
  <c r="P54" i="59"/>
  <c r="Z54" i="59"/>
  <c r="AZ54" i="59" s="1"/>
  <c r="V50" i="59"/>
  <c r="AY50" i="59" s="1"/>
  <c r="U50" i="59"/>
  <c r="AU50" i="59"/>
  <c r="AB50" i="59"/>
  <c r="AA50" i="59"/>
  <c r="S50" i="59"/>
  <c r="Q50" i="59"/>
  <c r="BA50" i="59" s="1"/>
  <c r="W50" i="59"/>
  <c r="P50" i="59"/>
  <c r="Y50" i="59"/>
  <c r="R50" i="59"/>
  <c r="Z50" i="59"/>
  <c r="AZ50" i="59" s="1"/>
  <c r="P105" i="59"/>
  <c r="S105" i="59"/>
  <c r="Q105" i="59"/>
  <c r="BA105" i="59" s="1"/>
  <c r="Y105" i="59"/>
  <c r="AA105" i="59"/>
  <c r="R105" i="59"/>
  <c r="V105" i="59"/>
  <c r="AY105" i="59" s="1"/>
  <c r="AS105" i="59"/>
  <c r="AF105" i="59" s="1"/>
  <c r="U105" i="59"/>
  <c r="AB105" i="59"/>
  <c r="Z105" i="59"/>
  <c r="AZ105" i="59" s="1"/>
  <c r="W105" i="59"/>
  <c r="U106" i="59"/>
  <c r="AB106" i="59"/>
  <c r="Y106" i="59"/>
  <c r="W106" i="59"/>
  <c r="V106" i="59"/>
  <c r="AY106" i="59" s="1"/>
  <c r="AE106" i="59" a="1"/>
  <c r="AE106" i="59" s="1"/>
  <c r="AD106" i="59" s="1"/>
  <c r="AC106" i="59" s="1"/>
  <c r="AA106" i="59"/>
  <c r="Q106" i="59"/>
  <c r="BA106" i="59" s="1"/>
  <c r="BB106" i="59" s="1"/>
  <c r="P106" i="59"/>
  <c r="R106" i="59"/>
  <c r="S106" i="59"/>
  <c r="Z106" i="59"/>
  <c r="AZ106" i="59" s="1"/>
  <c r="AA41" i="59"/>
  <c r="Z41" i="59"/>
  <c r="AZ41" i="59" s="1"/>
  <c r="AU41" i="59"/>
  <c r="AV53" i="59" s="1"/>
  <c r="S41" i="59"/>
  <c r="U41" i="59"/>
  <c r="Q41" i="59"/>
  <c r="BA41" i="59" s="1"/>
  <c r="R41" i="59"/>
  <c r="V41" i="59"/>
  <c r="AY41" i="59" s="1"/>
  <c r="AB41" i="59"/>
  <c r="P41" i="59"/>
  <c r="Y41" i="59"/>
  <c r="W41" i="59"/>
  <c r="AD96" i="59"/>
  <c r="AC96" i="59" s="1"/>
  <c r="AD75" i="59"/>
  <c r="AC75" i="59" s="1"/>
  <c r="AE67" i="59" a="1"/>
  <c r="AE67" i="59" s="1"/>
  <c r="AD67" i="59" s="1"/>
  <c r="AC67" i="59" s="1"/>
  <c r="AD127" i="59"/>
  <c r="AC127" i="59" s="1"/>
  <c r="BB69" i="59"/>
  <c r="W124" i="59"/>
  <c r="AB124" i="59"/>
  <c r="AA124" i="59"/>
  <c r="U124" i="59"/>
  <c r="Q124" i="59"/>
  <c r="BA124" i="59" s="1"/>
  <c r="BB124" i="59" s="1"/>
  <c r="Z124" i="59"/>
  <c r="AZ124" i="59" s="1"/>
  <c r="P124" i="59"/>
  <c r="Y124" i="59"/>
  <c r="S124" i="59"/>
  <c r="R124" i="59"/>
  <c r="V124" i="59"/>
  <c r="AY124" i="59" s="1"/>
  <c r="AE124" i="59" a="1"/>
  <c r="AE124" i="59" s="1"/>
  <c r="AD124" i="59" s="1"/>
  <c r="AC124" i="59" s="1"/>
  <c r="Z74" i="59"/>
  <c r="AZ74" i="59" s="1"/>
  <c r="W74" i="59"/>
  <c r="P74" i="59"/>
  <c r="V74" i="59"/>
  <c r="AY74" i="59" s="1"/>
  <c r="AE74" i="59" a="1"/>
  <c r="AE74" i="59" s="1"/>
  <c r="U74" i="59"/>
  <c r="Y74" i="59"/>
  <c r="Q74" i="59"/>
  <c r="BA74" i="59" s="1"/>
  <c r="BB74" i="59" s="1"/>
  <c r="AB74" i="59"/>
  <c r="S74" i="59"/>
  <c r="R74" i="59"/>
  <c r="AA74" i="59"/>
  <c r="AA62" i="59"/>
  <c r="Y62" i="59"/>
  <c r="AU62" i="59"/>
  <c r="AV95" i="59" s="1"/>
  <c r="V62" i="59"/>
  <c r="AY62" i="59" s="1"/>
  <c r="P62" i="59"/>
  <c r="Q62" i="59"/>
  <c r="BA62" i="59" s="1"/>
  <c r="BB62" i="59" s="1"/>
  <c r="W62" i="59"/>
  <c r="R62" i="59"/>
  <c r="AE62" i="59" a="1"/>
  <c r="AE62" i="59" s="1"/>
  <c r="Z62" i="59"/>
  <c r="AZ62" i="59" s="1"/>
  <c r="AB62" i="59"/>
  <c r="U62" i="59"/>
  <c r="S62" i="59"/>
  <c r="U68" i="58"/>
  <c r="S68" i="58"/>
  <c r="R68" i="58"/>
  <c r="Z68" i="58"/>
  <c r="AZ68" i="58" s="1"/>
  <c r="AB68" i="58"/>
  <c r="W68" i="58"/>
  <c r="AA68" i="58"/>
  <c r="Q68" i="58"/>
  <c r="BA68" i="58" s="1"/>
  <c r="BB68" i="58" s="1"/>
  <c r="Y68" i="58"/>
  <c r="V68" i="58"/>
  <c r="AY68" i="58" s="1"/>
  <c r="P68" i="58"/>
  <c r="AE68" i="58" a="1"/>
  <c r="AE68" i="58" s="1"/>
  <c r="AD68" i="58" s="1"/>
  <c r="AC68" i="58" s="1"/>
  <c r="P8" i="58"/>
  <c r="Y8" i="58"/>
  <c r="S8" i="58"/>
  <c r="AU8" i="58"/>
  <c r="AV9" i="58" s="1"/>
  <c r="AB8" i="58"/>
  <c r="W8" i="58"/>
  <c r="AA8" i="58"/>
  <c r="V8" i="58"/>
  <c r="AY8" i="58" s="1"/>
  <c r="R8" i="58"/>
  <c r="Z8" i="58"/>
  <c r="AZ8" i="58" s="1"/>
  <c r="Q8" i="58"/>
  <c r="BA8" i="58" s="1"/>
  <c r="BB8" i="58" s="1"/>
  <c r="AE8" i="58" a="1"/>
  <c r="AE8" i="58" s="1"/>
  <c r="U8" i="58"/>
  <c r="AA109" i="58"/>
  <c r="AB109" i="58"/>
  <c r="U109" i="58"/>
  <c r="V109" i="58"/>
  <c r="AY109" i="58" s="1"/>
  <c r="BB109" i="58" s="1"/>
  <c r="Y109" i="58"/>
  <c r="AS109" i="58"/>
  <c r="AF109" i="58" s="1"/>
  <c r="Q109" i="58"/>
  <c r="BA109" i="58" s="1"/>
  <c r="Z109" i="58"/>
  <c r="AZ109" i="58" s="1"/>
  <c r="P109" i="58"/>
  <c r="W109" i="58"/>
  <c r="AU15" i="58"/>
  <c r="AV96" i="58" s="1"/>
  <c r="Z15" i="58"/>
  <c r="AZ15" i="58" s="1"/>
  <c r="BB15" i="58" s="1"/>
  <c r="W15" i="58"/>
  <c r="Y15" i="58"/>
  <c r="S15" i="58"/>
  <c r="V15" i="58"/>
  <c r="AY15" i="58" s="1"/>
  <c r="R15" i="58"/>
  <c r="U15" i="58"/>
  <c r="Q15" i="58"/>
  <c r="BA15" i="58" s="1"/>
  <c r="P15" i="58"/>
  <c r="AB15" i="58"/>
  <c r="AA15" i="58"/>
  <c r="R109" i="58"/>
  <c r="S46" i="58"/>
  <c r="R46" i="58"/>
  <c r="AU46" i="58"/>
  <c r="AB46" i="58"/>
  <c r="W46" i="58"/>
  <c r="P46" i="58"/>
  <c r="Q46" i="58"/>
  <c r="BA46" i="58" s="1"/>
  <c r="V46" i="58"/>
  <c r="AY46" i="58" s="1"/>
  <c r="BB46" i="58" s="1"/>
  <c r="U46" i="58"/>
  <c r="Z46" i="58"/>
  <c r="AZ46" i="58" s="1"/>
  <c r="AA46" i="58"/>
  <c r="R45" i="58"/>
  <c r="AU45" i="58"/>
  <c r="AA45" i="58"/>
  <c r="Y45" i="58"/>
  <c r="Z45" i="58"/>
  <c r="AZ45" i="58" s="1"/>
  <c r="W45" i="58"/>
  <c r="Q45" i="58"/>
  <c r="BA45" i="58" s="1"/>
  <c r="U45" i="58"/>
  <c r="AB45" i="58"/>
  <c r="P45" i="58"/>
  <c r="V45" i="58"/>
  <c r="AY45" i="58" s="1"/>
  <c r="S45" i="58"/>
  <c r="AB94" i="58"/>
  <c r="R94" i="58"/>
  <c r="W94" i="58"/>
  <c r="Q94" i="58"/>
  <c r="BA94" i="58" s="1"/>
  <c r="AS94" i="58"/>
  <c r="AF94" i="58" s="1"/>
  <c r="AA94" i="58"/>
  <c r="Y94" i="58"/>
  <c r="P94" i="58"/>
  <c r="U94" i="58"/>
  <c r="Z94" i="58"/>
  <c r="AZ94" i="58" s="1"/>
  <c r="V94" i="58"/>
  <c r="AY94" i="58" s="1"/>
  <c r="S94" i="58"/>
  <c r="Z40" i="58"/>
  <c r="AZ40" i="58" s="1"/>
  <c r="AE40" i="58" a="1"/>
  <c r="AE40" i="58" s="1"/>
  <c r="P40" i="58"/>
  <c r="V40" i="58"/>
  <c r="AY40" i="58" s="1"/>
  <c r="Y40" i="58"/>
  <c r="AB40" i="58"/>
  <c r="U40" i="58"/>
  <c r="R40" i="58"/>
  <c r="AU40" i="58"/>
  <c r="S40" i="58"/>
  <c r="W40" i="58"/>
  <c r="Q40" i="58"/>
  <c r="BA40" i="58" s="1"/>
  <c r="BB40" i="58" s="1"/>
  <c r="AA40" i="58"/>
  <c r="AA95" i="58"/>
  <c r="S95" i="58"/>
  <c r="R95" i="58"/>
  <c r="W95" i="58"/>
  <c r="Q95" i="58"/>
  <c r="BA95" i="58" s="1"/>
  <c r="P95" i="58"/>
  <c r="U95" i="58"/>
  <c r="Y95" i="58"/>
  <c r="V95" i="58"/>
  <c r="AY95" i="58" s="1"/>
  <c r="AB95" i="58"/>
  <c r="AS95" i="58"/>
  <c r="AF95" i="58" s="1"/>
  <c r="Z95" i="58"/>
  <c r="AZ95" i="58" s="1"/>
  <c r="AE15" i="58" a="1"/>
  <c r="AE15" i="58" s="1"/>
  <c r="AD15" i="58" s="1"/>
  <c r="AC15" i="58" s="1"/>
  <c r="S109" i="58"/>
  <c r="U44" i="58"/>
  <c r="S44" i="58"/>
  <c r="Y44" i="58"/>
  <c r="AB44" i="58"/>
  <c r="W44" i="58"/>
  <c r="R44" i="58"/>
  <c r="AA44" i="58"/>
  <c r="V44" i="58"/>
  <c r="AY44" i="58" s="1"/>
  <c r="Z44" i="58"/>
  <c r="AZ44" i="58" s="1"/>
  <c r="Q44" i="58"/>
  <c r="BA44" i="58" s="1"/>
  <c r="P44" i="58"/>
  <c r="AU44" i="58"/>
  <c r="AV20" i="58" s="1"/>
  <c r="AE38" i="58" a="1"/>
  <c r="AE38" i="58" s="1"/>
  <c r="AU38" i="58"/>
  <c r="V38" i="58"/>
  <c r="AY38" i="58" s="1"/>
  <c r="AB38" i="58"/>
  <c r="U38" i="58"/>
  <c r="AA38" i="58"/>
  <c r="Z38" i="58"/>
  <c r="AZ38" i="58" s="1"/>
  <c r="S38" i="58"/>
  <c r="W38" i="58"/>
  <c r="R38" i="58"/>
  <c r="Q38" i="58"/>
  <c r="BA38" i="58" s="1"/>
  <c r="BB38" i="58" s="1"/>
  <c r="P38" i="58"/>
  <c r="Y38" i="58"/>
  <c r="AS124" i="58"/>
  <c r="AF124" i="58" s="1"/>
  <c r="W124" i="58"/>
  <c r="U124" i="58"/>
  <c r="AB124" i="58"/>
  <c r="V124" i="58"/>
  <c r="AY124" i="58" s="1"/>
  <c r="R124" i="58"/>
  <c r="S124" i="58"/>
  <c r="AA124" i="58"/>
  <c r="Z124" i="58"/>
  <c r="AZ124" i="58" s="1"/>
  <c r="Y124" i="58"/>
  <c r="P124" i="58"/>
  <c r="Q124" i="58"/>
  <c r="BA124" i="58" s="1"/>
  <c r="V23" i="58"/>
  <c r="AY23" i="58" s="1"/>
  <c r="Y23" i="58"/>
  <c r="AU23" i="58"/>
  <c r="S23" i="58"/>
  <c r="AB23" i="58"/>
  <c r="AA23" i="58"/>
  <c r="Q23" i="58"/>
  <c r="BA23" i="58" s="1"/>
  <c r="BB23" i="58" s="1"/>
  <c r="P23" i="58"/>
  <c r="W23" i="58"/>
  <c r="AE23" i="58" a="1"/>
  <c r="AE23" i="58" s="1"/>
  <c r="Z23" i="58"/>
  <c r="AZ23" i="58" s="1"/>
  <c r="S16" i="58"/>
  <c r="V16" i="58"/>
  <c r="AY16" i="58" s="1"/>
  <c r="BB16" i="58" s="1"/>
  <c r="Z16" i="58"/>
  <c r="AZ16" i="58" s="1"/>
  <c r="U16" i="58"/>
  <c r="P16" i="58"/>
  <c r="R16" i="58"/>
  <c r="AB16" i="58"/>
  <c r="AA16" i="58"/>
  <c r="Y16" i="58"/>
  <c r="AU16" i="58"/>
  <c r="AV22" i="58" s="1"/>
  <c r="W16" i="58"/>
  <c r="Q16" i="58"/>
  <c r="BA16" i="58" s="1"/>
  <c r="AS85" i="58"/>
  <c r="AF85" i="58" s="1"/>
  <c r="Z93" i="58"/>
  <c r="AZ93" i="58" s="1"/>
  <c r="U93" i="58"/>
  <c r="AA93" i="58"/>
  <c r="Q93" i="58"/>
  <c r="BA93" i="58" s="1"/>
  <c r="S93" i="58"/>
  <c r="W93" i="58"/>
  <c r="AB93" i="58"/>
  <c r="Y93" i="58"/>
  <c r="AS93" i="58"/>
  <c r="AF93" i="58" s="1"/>
  <c r="V93" i="58"/>
  <c r="AY93" i="58" s="1"/>
  <c r="R93" i="58"/>
  <c r="P93" i="58"/>
  <c r="P102" i="58"/>
  <c r="R102" i="58"/>
  <c r="AB102" i="58"/>
  <c r="Q102" i="58"/>
  <c r="BA102" i="58" s="1"/>
  <c r="BB102" i="58" s="1"/>
  <c r="AA102" i="58"/>
  <c r="Y102" i="58"/>
  <c r="V102" i="58"/>
  <c r="AY102" i="58" s="1"/>
  <c r="Z102" i="58"/>
  <c r="AZ102" i="58" s="1"/>
  <c r="W102" i="58"/>
  <c r="U102" i="58"/>
  <c r="AE102" i="58" a="1"/>
  <c r="AE102" i="58" s="1"/>
  <c r="AD102" i="58" s="1"/>
  <c r="AC102" i="58" s="1"/>
  <c r="S102" i="58"/>
  <c r="BB95" i="58"/>
  <c r="W61" i="58"/>
  <c r="Z61" i="58"/>
  <c r="AZ61" i="58" s="1"/>
  <c r="AU61" i="58"/>
  <c r="U61" i="58"/>
  <c r="S61" i="58"/>
  <c r="AA61" i="58"/>
  <c r="P61" i="58"/>
  <c r="Q61" i="58"/>
  <c r="BA61" i="58" s="1"/>
  <c r="Y61" i="58"/>
  <c r="R61" i="58"/>
  <c r="AB61" i="58"/>
  <c r="V61" i="58"/>
  <c r="AY61" i="58" s="1"/>
  <c r="BB61" i="58" s="1"/>
  <c r="V31" i="58"/>
  <c r="AY31" i="58" s="1"/>
  <c r="W31" i="58"/>
  <c r="U31" i="58"/>
  <c r="AU31" i="58"/>
  <c r="Q31" i="58"/>
  <c r="BA31" i="58" s="1"/>
  <c r="AB31" i="58"/>
  <c r="P31" i="58"/>
  <c r="AA31" i="58"/>
  <c r="S31" i="58"/>
  <c r="Z31" i="58"/>
  <c r="AZ31" i="58" s="1"/>
  <c r="Y31" i="58"/>
  <c r="R31" i="58"/>
  <c r="R24" i="58"/>
  <c r="AA24" i="58"/>
  <c r="AB24" i="58"/>
  <c r="W24" i="58"/>
  <c r="Q24" i="58"/>
  <c r="BA24" i="58" s="1"/>
  <c r="BB24" i="58" s="1"/>
  <c r="Z24" i="58"/>
  <c r="AZ24" i="58" s="1"/>
  <c r="U24" i="58"/>
  <c r="AE24" i="58" a="1"/>
  <c r="AE24" i="58" s="1"/>
  <c r="S24" i="58"/>
  <c r="AU24" i="58"/>
  <c r="Y24" i="58"/>
  <c r="V24" i="58"/>
  <c r="AY24" i="58" s="1"/>
  <c r="P24" i="58"/>
  <c r="S48" i="58"/>
  <c r="R48" i="58"/>
  <c r="W48" i="58"/>
  <c r="AB48" i="58"/>
  <c r="P48" i="58"/>
  <c r="Y48" i="58"/>
  <c r="Q48" i="58"/>
  <c r="BA48" i="58" s="1"/>
  <c r="Z48" i="58"/>
  <c r="AZ48" i="58" s="1"/>
  <c r="AA48" i="58"/>
  <c r="V48" i="58"/>
  <c r="AY48" i="58" s="1"/>
  <c r="AU48" i="58"/>
  <c r="U48" i="58"/>
  <c r="AA39" i="58"/>
  <c r="S39" i="58"/>
  <c r="Q39" i="58"/>
  <c r="BA39" i="58" s="1"/>
  <c r="BB39" i="58" s="1"/>
  <c r="P39" i="58"/>
  <c r="W39" i="58"/>
  <c r="AB39" i="58"/>
  <c r="Z39" i="58"/>
  <c r="AZ39" i="58" s="1"/>
  <c r="AU39" i="58"/>
  <c r="Y39" i="58"/>
  <c r="AE39" i="58" a="1"/>
  <c r="AE39" i="58" s="1"/>
  <c r="V39" i="58"/>
  <c r="AY39" i="58" s="1"/>
  <c r="R39" i="58"/>
  <c r="U39" i="58"/>
  <c r="AU7" i="58"/>
  <c r="AA7" i="58"/>
  <c r="W7" i="58"/>
  <c r="Q7" i="58"/>
  <c r="BA7" i="58" s="1"/>
  <c r="BB7" i="58" s="1"/>
  <c r="AE7" i="58" a="1"/>
  <c r="AE7" i="58" s="1"/>
  <c r="V7" i="58"/>
  <c r="AY7" i="58" s="1"/>
  <c r="P7" i="58"/>
  <c r="S7" i="58"/>
  <c r="AB7" i="58"/>
  <c r="R7" i="58"/>
  <c r="Z7" i="58"/>
  <c r="AZ7" i="58" s="1"/>
  <c r="Y7" i="58"/>
  <c r="U7" i="58"/>
  <c r="Q87" i="58"/>
  <c r="BA87" i="58" s="1"/>
  <c r="BB87" i="58" s="1"/>
  <c r="AE87" i="58" a="1"/>
  <c r="AE87" i="58" s="1"/>
  <c r="AD87" i="58" s="1"/>
  <c r="AC87" i="58" s="1"/>
  <c r="V87" i="58"/>
  <c r="AY87" i="58" s="1"/>
  <c r="W87" i="58"/>
  <c r="R87" i="58"/>
  <c r="AA87" i="58"/>
  <c r="S87" i="58"/>
  <c r="AB87" i="58"/>
  <c r="U87" i="58"/>
  <c r="Z87" i="58"/>
  <c r="AZ87" i="58" s="1"/>
  <c r="P87" i="58"/>
  <c r="Y87" i="58"/>
  <c r="AE109" i="58" a="1"/>
  <c r="AE109" i="58" s="1"/>
  <c r="AD109" i="58" s="1"/>
  <c r="AC109" i="58" s="1"/>
  <c r="AE95" i="58" a="1"/>
  <c r="AE95" i="58" s="1"/>
  <c r="AD95" i="58" s="1"/>
  <c r="AC95" i="58" s="1"/>
  <c r="Q90" i="58"/>
  <c r="BA90" i="58" s="1"/>
  <c r="R90" i="58"/>
  <c r="Y90" i="58"/>
  <c r="P90" i="58"/>
  <c r="V90" i="58"/>
  <c r="AY90" i="58" s="1"/>
  <c r="BB90" i="58" s="1"/>
  <c r="AS90" i="58"/>
  <c r="AF90" i="58" s="1"/>
  <c r="S90" i="58"/>
  <c r="Z90" i="58"/>
  <c r="AZ90" i="58" s="1"/>
  <c r="AA90" i="58"/>
  <c r="AB90" i="58"/>
  <c r="W90" i="58"/>
  <c r="U90" i="58"/>
  <c r="R21" i="58"/>
  <c r="AA21" i="58"/>
  <c r="Q21" i="58"/>
  <c r="BA21" i="58" s="1"/>
  <c r="BB21" i="58" s="1"/>
  <c r="Y21" i="58"/>
  <c r="Z21" i="58"/>
  <c r="AZ21" i="58" s="1"/>
  <c r="V21" i="58"/>
  <c r="AY21" i="58" s="1"/>
  <c r="S21" i="58"/>
  <c r="AB21" i="58"/>
  <c r="W21" i="58"/>
  <c r="AE21" i="58" a="1"/>
  <c r="AE21" i="58" s="1"/>
  <c r="P21" i="58"/>
  <c r="AU21" i="58"/>
  <c r="U21" i="58"/>
  <c r="AU32" i="58"/>
  <c r="AV70" i="58" s="1"/>
  <c r="Z32" i="58"/>
  <c r="AZ32" i="58" s="1"/>
  <c r="AA32" i="58"/>
  <c r="P32" i="58"/>
  <c r="V32" i="58"/>
  <c r="AY32" i="58" s="1"/>
  <c r="BB32" i="58" s="1"/>
  <c r="Y32" i="58"/>
  <c r="U32" i="58"/>
  <c r="AB32" i="58"/>
  <c r="Q32" i="58"/>
  <c r="BA32" i="58" s="1"/>
  <c r="S32" i="58"/>
  <c r="W32" i="58"/>
  <c r="R32" i="58"/>
  <c r="W56" i="58"/>
  <c r="U56" i="58"/>
  <c r="S56" i="58"/>
  <c r="AB56" i="58"/>
  <c r="P56" i="58"/>
  <c r="AA56" i="58"/>
  <c r="AU56" i="58"/>
  <c r="Z56" i="58"/>
  <c r="AZ56" i="58" s="1"/>
  <c r="R56" i="58"/>
  <c r="Q56" i="58"/>
  <c r="BA56" i="58" s="1"/>
  <c r="BB56" i="58" s="1"/>
  <c r="Y56" i="58"/>
  <c r="V56" i="58"/>
  <c r="AY56" i="58" s="1"/>
  <c r="AE56" i="58" a="1"/>
  <c r="AE56" i="58" s="1"/>
  <c r="V5" i="57"/>
  <c r="AY5" i="57" s="1"/>
  <c r="BB5" i="57" s="1"/>
  <c r="R5" i="57"/>
  <c r="Z5" i="57"/>
  <c r="AZ5" i="57" s="1"/>
  <c r="Y5" i="57"/>
  <c r="Q5" i="57"/>
  <c r="BA5" i="57" s="1"/>
  <c r="AU5" i="57"/>
  <c r="W5" i="57"/>
  <c r="AB5" i="57"/>
  <c r="S5" i="57"/>
  <c r="AA5" i="57"/>
  <c r="P5" i="57"/>
  <c r="AB67" i="57"/>
  <c r="R67" i="57"/>
  <c r="U67" i="57"/>
  <c r="V67" i="57"/>
  <c r="AY67" i="57" s="1"/>
  <c r="S67" i="57"/>
  <c r="P67" i="57"/>
  <c r="Y67" i="57"/>
  <c r="AA67" i="57"/>
  <c r="Q67" i="57"/>
  <c r="BA67" i="57" s="1"/>
  <c r="Z67" i="57"/>
  <c r="AZ67" i="57" s="1"/>
  <c r="AB30" i="57"/>
  <c r="Y30" i="57"/>
  <c r="AU30" i="57"/>
  <c r="W30" i="57"/>
  <c r="AA30" i="57"/>
  <c r="R30" i="57"/>
  <c r="S30" i="57"/>
  <c r="Q30" i="57"/>
  <c r="BA30" i="57" s="1"/>
  <c r="BB30" i="57" s="1"/>
  <c r="P30" i="57"/>
  <c r="Z30" i="57"/>
  <c r="AZ30" i="57" s="1"/>
  <c r="V30" i="57"/>
  <c r="AY30" i="57" s="1"/>
  <c r="U30" i="57"/>
  <c r="AE30" i="57" a="1"/>
  <c r="AE30" i="57" s="1"/>
  <c r="AU54" i="57"/>
  <c r="AV98" i="57" s="1"/>
  <c r="W54" i="57"/>
  <c r="Z54" i="57"/>
  <c r="AZ54" i="57" s="1"/>
  <c r="AB54" i="57"/>
  <c r="P54" i="57"/>
  <c r="AA54" i="57"/>
  <c r="Y54" i="57"/>
  <c r="V54" i="57"/>
  <c r="AY54" i="57" s="1"/>
  <c r="R54" i="57"/>
  <c r="Q54" i="57"/>
  <c r="BA54" i="57" s="1"/>
  <c r="U54" i="57"/>
  <c r="S54" i="57"/>
  <c r="AS74" i="57"/>
  <c r="AF74" i="57" s="1"/>
  <c r="P99" i="57"/>
  <c r="AA99" i="57"/>
  <c r="AS99" i="57"/>
  <c r="AF99" i="57" s="1"/>
  <c r="Y99" i="57"/>
  <c r="AB99" i="57"/>
  <c r="Z99" i="57"/>
  <c r="AZ99" i="57" s="1"/>
  <c r="V99" i="57"/>
  <c r="AY99" i="57" s="1"/>
  <c r="S99" i="57"/>
  <c r="W99" i="57"/>
  <c r="U99" i="57"/>
  <c r="Q99" i="57"/>
  <c r="BA99" i="57" s="1"/>
  <c r="R99" i="57"/>
  <c r="R6" i="57"/>
  <c r="Z6" i="57"/>
  <c r="AZ6" i="57" s="1"/>
  <c r="V6" i="57"/>
  <c r="AY6" i="57" s="1"/>
  <c r="AU6" i="57"/>
  <c r="AV50" i="57" s="1"/>
  <c r="AB6" i="57"/>
  <c r="Y6" i="57"/>
  <c r="U6" i="57"/>
  <c r="Q6" i="57"/>
  <c r="BA6" i="57" s="1"/>
  <c r="W6" i="57"/>
  <c r="S6" i="57"/>
  <c r="AA6" i="57"/>
  <c r="P6" i="57"/>
  <c r="Z60" i="57"/>
  <c r="AZ60" i="57" s="1"/>
  <c r="Q60" i="57"/>
  <c r="BA60" i="57" s="1"/>
  <c r="BB60" i="57" s="1"/>
  <c r="U60" i="57"/>
  <c r="S60" i="57"/>
  <c r="R60" i="57"/>
  <c r="AB60" i="57"/>
  <c r="P60" i="57"/>
  <c r="Y60" i="57"/>
  <c r="AE60" i="57" a="1"/>
  <c r="AE60" i="57" s="1"/>
  <c r="V60" i="57"/>
  <c r="AY60" i="57" s="1"/>
  <c r="AA60" i="57"/>
  <c r="Z24" i="57"/>
  <c r="AZ24" i="57" s="1"/>
  <c r="V24" i="57"/>
  <c r="AY24" i="57" s="1"/>
  <c r="U24" i="57"/>
  <c r="R24" i="57"/>
  <c r="Y24" i="57"/>
  <c r="AB24" i="57"/>
  <c r="Q24" i="57"/>
  <c r="BA24" i="57" s="1"/>
  <c r="AA24" i="57"/>
  <c r="P24" i="57"/>
  <c r="W24" i="57"/>
  <c r="S24" i="57"/>
  <c r="AU24" i="57"/>
  <c r="AV103" i="57" s="1"/>
  <c r="Z47" i="57"/>
  <c r="AZ47" i="57" s="1"/>
  <c r="Y47" i="57"/>
  <c r="AA47" i="57"/>
  <c r="V47" i="57"/>
  <c r="AY47" i="57" s="1"/>
  <c r="AU47" i="57"/>
  <c r="AV78" i="57" s="1"/>
  <c r="AE47" i="57" a="1"/>
  <c r="AE47" i="57" s="1"/>
  <c r="U47" i="57"/>
  <c r="W47" i="57"/>
  <c r="AB47" i="57"/>
  <c r="P47" i="57"/>
  <c r="Q47" i="57"/>
  <c r="BA47" i="57" s="1"/>
  <c r="BB47" i="57" s="1"/>
  <c r="S47" i="57"/>
  <c r="R47" i="57"/>
  <c r="AE5" i="57" a="1"/>
  <c r="AE5" i="57" s="1"/>
  <c r="AD5" i="57" s="1"/>
  <c r="AC5" i="57" s="1"/>
  <c r="AE6" i="57" a="1"/>
  <c r="AE6" i="57" s="1"/>
  <c r="AD6" i="57" s="1"/>
  <c r="AC6" i="57" s="1"/>
  <c r="BB67" i="57"/>
  <c r="U5" i="57"/>
  <c r="W14" i="57"/>
  <c r="R14" i="57"/>
  <c r="U14" i="57"/>
  <c r="Z14" i="57"/>
  <c r="AZ14" i="57" s="1"/>
  <c r="P14" i="57"/>
  <c r="AU14" i="57"/>
  <c r="V14" i="57"/>
  <c r="AY14" i="57" s="1"/>
  <c r="AA14" i="57"/>
  <c r="S14" i="57"/>
  <c r="AB14" i="57"/>
  <c r="Y14" i="57"/>
  <c r="Q14" i="57"/>
  <c r="BA14" i="57" s="1"/>
  <c r="BB14" i="57" s="1"/>
  <c r="AE14" i="57" a="1"/>
  <c r="AE14" i="57" s="1"/>
  <c r="Y37" i="57"/>
  <c r="V37" i="57"/>
  <c r="AY37" i="57" s="1"/>
  <c r="S37" i="57"/>
  <c r="AA37" i="57"/>
  <c r="AU37" i="57"/>
  <c r="AV75" i="57" s="1"/>
  <c r="U37" i="57"/>
  <c r="Z37" i="57"/>
  <c r="AZ37" i="57" s="1"/>
  <c r="P37" i="57"/>
  <c r="W37" i="57"/>
  <c r="Q37" i="57"/>
  <c r="BA37" i="57" s="1"/>
  <c r="AA76" i="57"/>
  <c r="P76" i="57"/>
  <c r="Q76" i="57"/>
  <c r="BA76" i="57" s="1"/>
  <c r="BB76" i="57" s="1"/>
  <c r="AB76" i="57"/>
  <c r="AE76" i="57" a="1"/>
  <c r="AE76" i="57" s="1"/>
  <c r="R76" i="57"/>
  <c r="V76" i="57"/>
  <c r="AY76" i="57" s="1"/>
  <c r="Y76" i="57"/>
  <c r="W76" i="57"/>
  <c r="U76" i="57"/>
  <c r="S76" i="57"/>
  <c r="Z76" i="57"/>
  <c r="AZ76" i="57" s="1"/>
  <c r="V77" i="57"/>
  <c r="AY77" i="57" s="1"/>
  <c r="U77" i="57"/>
  <c r="AB77" i="57"/>
  <c r="AA77" i="57"/>
  <c r="Q77" i="57"/>
  <c r="BA77" i="57" s="1"/>
  <c r="BB77" i="57" s="1"/>
  <c r="W77" i="57"/>
  <c r="S77" i="57"/>
  <c r="R77" i="57"/>
  <c r="Y77" i="57"/>
  <c r="Z77" i="57"/>
  <c r="AZ77" i="57" s="1"/>
  <c r="P77" i="57"/>
  <c r="AE77" i="57" a="1"/>
  <c r="AE77" i="57" s="1"/>
  <c r="U92" i="57"/>
  <c r="Y92" i="57"/>
  <c r="AA92" i="57"/>
  <c r="W92" i="57"/>
  <c r="S92" i="57"/>
  <c r="AB92" i="57"/>
  <c r="Z92" i="57"/>
  <c r="AZ92" i="57" s="1"/>
  <c r="AE92" i="57" a="1"/>
  <c r="AE92" i="57" s="1"/>
  <c r="R92" i="57"/>
  <c r="V92" i="57"/>
  <c r="AY92" i="57" s="1"/>
  <c r="Q92" i="57"/>
  <c r="BA92" i="57" s="1"/>
  <c r="BB92" i="57" s="1"/>
  <c r="P92" i="57"/>
  <c r="AB38" i="57"/>
  <c r="U38" i="57"/>
  <c r="W38" i="57"/>
  <c r="S38" i="57"/>
  <c r="V38" i="57"/>
  <c r="AY38" i="57" s="1"/>
  <c r="Q38" i="57"/>
  <c r="BA38" i="57" s="1"/>
  <c r="Y38" i="57"/>
  <c r="AA38" i="57"/>
  <c r="Z38" i="57"/>
  <c r="AZ38" i="57" s="1"/>
  <c r="AU38" i="57"/>
  <c r="AV42" i="57" s="1"/>
  <c r="P38" i="57"/>
  <c r="R38" i="57"/>
  <c r="AS123" i="57"/>
  <c r="AF123" i="57" s="1"/>
  <c r="W45" i="57"/>
  <c r="AE45" i="57" a="1"/>
  <c r="AE45" i="57" s="1"/>
  <c r="Q45" i="57"/>
  <c r="BA45" i="57" s="1"/>
  <c r="BB45" i="57" s="1"/>
  <c r="S45" i="57"/>
  <c r="U45" i="57"/>
  <c r="Z45" i="57"/>
  <c r="AZ45" i="57" s="1"/>
  <c r="AU45" i="57"/>
  <c r="V45" i="57"/>
  <c r="AY45" i="57" s="1"/>
  <c r="AA45" i="57"/>
  <c r="R45" i="57"/>
  <c r="Y45" i="57"/>
  <c r="AB45" i="57"/>
  <c r="P45" i="57"/>
  <c r="V15" i="57"/>
  <c r="AY15" i="57" s="1"/>
  <c r="AE15" i="57" a="1"/>
  <c r="AE15" i="57" s="1"/>
  <c r="Z15" i="57"/>
  <c r="AZ15" i="57" s="1"/>
  <c r="S15" i="57"/>
  <c r="Y15" i="57"/>
  <c r="U15" i="57"/>
  <c r="AA15" i="57"/>
  <c r="AB15" i="57"/>
  <c r="R15" i="57"/>
  <c r="P15" i="57"/>
  <c r="W46" i="57"/>
  <c r="R46" i="57"/>
  <c r="P46" i="57"/>
  <c r="Z46" i="57"/>
  <c r="AZ46" i="57" s="1"/>
  <c r="AE46" i="57" a="1"/>
  <c r="AE46" i="57" s="1"/>
  <c r="Y46" i="57"/>
  <c r="AU46" i="57"/>
  <c r="U46" i="57"/>
  <c r="Q46" i="57"/>
  <c r="BA46" i="57" s="1"/>
  <c r="BB46" i="57" s="1"/>
  <c r="AA46" i="57"/>
  <c r="S46" i="57"/>
  <c r="V46" i="57"/>
  <c r="AY46" i="57" s="1"/>
  <c r="AB46" i="57"/>
  <c r="AA91" i="57"/>
  <c r="Z91" i="57"/>
  <c r="AZ91" i="57" s="1"/>
  <c r="AE91" i="57" a="1"/>
  <c r="AE91" i="57" s="1"/>
  <c r="U91" i="57"/>
  <c r="Q91" i="57"/>
  <c r="BA91" i="57" s="1"/>
  <c r="BB91" i="57" s="1"/>
  <c r="S91" i="57"/>
  <c r="R91" i="57"/>
  <c r="W91" i="57"/>
  <c r="V91" i="57"/>
  <c r="AY91" i="57" s="1"/>
  <c r="P91" i="57"/>
  <c r="AB91" i="57"/>
  <c r="Y91" i="57"/>
  <c r="BB6" i="57"/>
  <c r="AB22" i="57"/>
  <c r="Z22" i="57"/>
  <c r="AZ22" i="57" s="1"/>
  <c r="AU22" i="57"/>
  <c r="AA22" i="57"/>
  <c r="P22" i="57"/>
  <c r="S22" i="57"/>
  <c r="Y22" i="57"/>
  <c r="W22" i="57"/>
  <c r="V22" i="57"/>
  <c r="AY22" i="57" s="1"/>
  <c r="R22" i="57"/>
  <c r="U22" i="57"/>
  <c r="Q22" i="57"/>
  <c r="BA22" i="57" s="1"/>
  <c r="Q16" i="57"/>
  <c r="BA16" i="57" s="1"/>
  <c r="BB16" i="57" s="1"/>
  <c r="W16" i="57"/>
  <c r="Y16" i="57"/>
  <c r="AU16" i="57"/>
  <c r="AV88" i="57" s="1"/>
  <c r="AE16" i="57" a="1"/>
  <c r="AE16" i="57" s="1"/>
  <c r="AB16" i="57"/>
  <c r="R16" i="57"/>
  <c r="V16" i="57"/>
  <c r="AY16" i="57" s="1"/>
  <c r="U16" i="57"/>
  <c r="AA16" i="57"/>
  <c r="S16" i="57"/>
  <c r="P16" i="57"/>
  <c r="Z16" i="57"/>
  <c r="AZ16" i="57" s="1"/>
  <c r="U86" i="57"/>
  <c r="Q86" i="57"/>
  <c r="BA86" i="57" s="1"/>
  <c r="P86" i="57"/>
  <c r="AA86" i="57"/>
  <c r="Z86" i="57"/>
  <c r="AZ86" i="57" s="1"/>
  <c r="W86" i="57"/>
  <c r="AB86" i="57"/>
  <c r="R86" i="57"/>
  <c r="Y86" i="57"/>
  <c r="V86" i="57"/>
  <c r="AY86" i="57" s="1"/>
  <c r="BB86" i="57" s="1"/>
  <c r="S86" i="57"/>
  <c r="AS86" i="57"/>
  <c r="AF86" i="57" s="1"/>
  <c r="AS90" i="57"/>
  <c r="AF90" i="57" s="1"/>
  <c r="AE24" i="57" a="1"/>
  <c r="AE24" i="57" s="1"/>
  <c r="AD24" i="57" s="1"/>
  <c r="AC24" i="57" s="1"/>
  <c r="AU21" i="57"/>
  <c r="AV54" i="57" s="1"/>
  <c r="P21" i="57"/>
  <c r="W21" i="57"/>
  <c r="Q21" i="57"/>
  <c r="BA21" i="57" s="1"/>
  <c r="V21" i="57"/>
  <c r="AY21" i="57" s="1"/>
  <c r="S21" i="57"/>
  <c r="AB21" i="57"/>
  <c r="U21" i="57"/>
  <c r="R21" i="57"/>
  <c r="Y21" i="57"/>
  <c r="Z21" i="57"/>
  <c r="AZ21" i="57" s="1"/>
  <c r="AB51" i="57"/>
  <c r="AA51" i="57"/>
  <c r="P51" i="57"/>
  <c r="W51" i="57"/>
  <c r="Y51" i="57"/>
  <c r="V51" i="57"/>
  <c r="AY51" i="57" s="1"/>
  <c r="S51" i="57"/>
  <c r="R51" i="57"/>
  <c r="AU51" i="57"/>
  <c r="Q51" i="57"/>
  <c r="BA51" i="57" s="1"/>
  <c r="Z51" i="57"/>
  <c r="AZ51" i="57" s="1"/>
  <c r="U51" i="57"/>
  <c r="AU52" i="57"/>
  <c r="U52" i="57"/>
  <c r="Y52" i="57"/>
  <c r="R52" i="57"/>
  <c r="V52" i="57"/>
  <c r="AY52" i="57" s="1"/>
  <c r="AA52" i="57"/>
  <c r="W52" i="57"/>
  <c r="Z52" i="57"/>
  <c r="AZ52" i="57" s="1"/>
  <c r="P52" i="57"/>
  <c r="S52" i="57"/>
  <c r="Q52" i="57"/>
  <c r="BA52" i="57" s="1"/>
  <c r="AB52" i="57"/>
  <c r="Y8" i="57"/>
  <c r="Z8" i="57"/>
  <c r="AZ8" i="57" s="1"/>
  <c r="U8" i="57"/>
  <c r="AA8" i="57"/>
  <c r="S8" i="57"/>
  <c r="V8" i="57"/>
  <c r="AY8" i="57" s="1"/>
  <c r="Q8" i="57"/>
  <c r="BA8" i="57" s="1"/>
  <c r="AB8" i="57"/>
  <c r="R8" i="57"/>
  <c r="P8" i="57"/>
  <c r="AU8" i="57"/>
  <c r="AV12" i="57" s="1"/>
  <c r="W8" i="57"/>
  <c r="AS83" i="57"/>
  <c r="AF83" i="57" s="1"/>
  <c r="W83" i="57"/>
  <c r="V83" i="57"/>
  <c r="AY83" i="57" s="1"/>
  <c r="BB83" i="57" s="1"/>
  <c r="P83" i="57"/>
  <c r="AB83" i="57"/>
  <c r="R83" i="57"/>
  <c r="Z83" i="57"/>
  <c r="AZ83" i="57" s="1"/>
  <c r="Q83" i="57"/>
  <c r="BA83" i="57" s="1"/>
  <c r="AA83" i="57"/>
  <c r="U83" i="57"/>
  <c r="S83" i="57"/>
  <c r="AE54" i="57" a="1"/>
  <c r="AE54" i="57" s="1"/>
  <c r="AD54" i="57" s="1"/>
  <c r="AC54" i="57" s="1"/>
  <c r="AS91" i="57"/>
  <c r="AF91" i="57" s="1"/>
  <c r="AE66" i="57" a="1"/>
  <c r="AE66" i="57" s="1"/>
  <c r="AD66" i="57" s="1"/>
  <c r="AC66" i="57" s="1"/>
  <c r="W60" i="57"/>
  <c r="V13" i="57"/>
  <c r="AY13" i="57" s="1"/>
  <c r="Y13" i="57"/>
  <c r="Z13" i="57"/>
  <c r="AZ13" i="57" s="1"/>
  <c r="R13" i="57"/>
  <c r="P13" i="57"/>
  <c r="AA13" i="57"/>
  <c r="U13" i="57"/>
  <c r="AU13" i="57"/>
  <c r="W13" i="57"/>
  <c r="AE13" i="57" a="1"/>
  <c r="AE13" i="57" s="1"/>
  <c r="S13" i="57"/>
  <c r="AB13" i="57"/>
  <c r="V31" i="57"/>
  <c r="AY31" i="57" s="1"/>
  <c r="AB31" i="57"/>
  <c r="Z31" i="57"/>
  <c r="AZ31" i="57" s="1"/>
  <c r="AA31" i="57"/>
  <c r="Y31" i="57"/>
  <c r="W31" i="57"/>
  <c r="U31" i="57"/>
  <c r="R31" i="57"/>
  <c r="Q31" i="57"/>
  <c r="BA31" i="57" s="1"/>
  <c r="BB31" i="57" s="1"/>
  <c r="AU31" i="57"/>
  <c r="AV55" i="57" s="1"/>
  <c r="P31" i="57"/>
  <c r="S31" i="57"/>
  <c r="AE31" i="57" a="1"/>
  <c r="AE31" i="57" s="1"/>
  <c r="AU53" i="57"/>
  <c r="AV48" i="57" s="1"/>
  <c r="AB53" i="57"/>
  <c r="U53" i="57"/>
  <c r="S53" i="57"/>
  <c r="R53" i="57"/>
  <c r="Z53" i="57"/>
  <c r="AZ53" i="57" s="1"/>
  <c r="W53" i="57"/>
  <c r="P53" i="57"/>
  <c r="AA53" i="57"/>
  <c r="V53" i="57"/>
  <c r="AY53" i="57" s="1"/>
  <c r="Q53" i="57"/>
  <c r="BA53" i="57" s="1"/>
  <c r="Y53" i="57"/>
  <c r="BB39" i="57"/>
  <c r="AE77" i="56" a="1"/>
  <c r="AE77" i="56" s="1"/>
  <c r="AD77" i="56" s="1"/>
  <c r="AC77" i="56" s="1"/>
  <c r="BB108" i="56"/>
  <c r="AA113" i="56"/>
  <c r="R113" i="56"/>
  <c r="Q113" i="56"/>
  <c r="BA113" i="56" s="1"/>
  <c r="P113" i="56"/>
  <c r="AB113" i="56"/>
  <c r="W113" i="56"/>
  <c r="Z113" i="56"/>
  <c r="AZ113" i="56" s="1"/>
  <c r="V113" i="56"/>
  <c r="AY113" i="56" s="1"/>
  <c r="AS113" i="56"/>
  <c r="AF113" i="56" s="1"/>
  <c r="U113" i="56"/>
  <c r="Y113" i="56"/>
  <c r="S113" i="56"/>
  <c r="U27" i="56"/>
  <c r="Q27" i="56"/>
  <c r="BA27" i="56" s="1"/>
  <c r="R27" i="56"/>
  <c r="Z27" i="56"/>
  <c r="AZ27" i="56" s="1"/>
  <c r="P27" i="56"/>
  <c r="Y27" i="56"/>
  <c r="V27" i="56"/>
  <c r="AY27" i="56" s="1"/>
  <c r="BB27" i="56" s="1"/>
  <c r="W27" i="56"/>
  <c r="AA27" i="56"/>
  <c r="AU27" i="56"/>
  <c r="S27" i="56"/>
  <c r="AB27" i="56"/>
  <c r="AA109" i="56"/>
  <c r="R109" i="56"/>
  <c r="S109" i="56"/>
  <c r="U109" i="56"/>
  <c r="Y109" i="56"/>
  <c r="AS109" i="56"/>
  <c r="AF109" i="56" s="1"/>
  <c r="AB109" i="56"/>
  <c r="W109" i="56"/>
  <c r="Z109" i="56"/>
  <c r="AZ109" i="56" s="1"/>
  <c r="P109" i="56"/>
  <c r="V109" i="56"/>
  <c r="AY109" i="56" s="1"/>
  <c r="BB109" i="56" s="1"/>
  <c r="Q109" i="56"/>
  <c r="BA109" i="56" s="1"/>
  <c r="W6" i="56"/>
  <c r="R6" i="56"/>
  <c r="S6" i="56"/>
  <c r="AE6" i="56" a="1"/>
  <c r="AE6" i="56" s="1"/>
  <c r="AA6" i="56"/>
  <c r="P6" i="56"/>
  <c r="V6" i="56"/>
  <c r="AY6" i="56" s="1"/>
  <c r="Q6" i="56"/>
  <c r="BA6" i="56" s="1"/>
  <c r="BB6" i="56" s="1"/>
  <c r="AU6" i="56"/>
  <c r="AV75" i="56" s="1"/>
  <c r="AB6" i="56"/>
  <c r="U6" i="56"/>
  <c r="Y6" i="56"/>
  <c r="Z6" i="56"/>
  <c r="AZ6" i="56" s="1"/>
  <c r="Z54" i="56"/>
  <c r="AZ54" i="56" s="1"/>
  <c r="AE54" i="56" a="1"/>
  <c r="AE54" i="56" s="1"/>
  <c r="P54" i="56"/>
  <c r="V54" i="56"/>
  <c r="AY54" i="56" s="1"/>
  <c r="Q54" i="56"/>
  <c r="BA54" i="56" s="1"/>
  <c r="BB54" i="56" s="1"/>
  <c r="AU54" i="56"/>
  <c r="AA54" i="56"/>
  <c r="AB54" i="56"/>
  <c r="R54" i="56"/>
  <c r="Y54" i="56"/>
  <c r="U54" i="56"/>
  <c r="AB11" i="56"/>
  <c r="Z11" i="56"/>
  <c r="AZ11" i="56" s="1"/>
  <c r="AA11" i="56"/>
  <c r="P11" i="56"/>
  <c r="S11" i="56"/>
  <c r="R11" i="56"/>
  <c r="AU11" i="56"/>
  <c r="Q11" i="56"/>
  <c r="BA11" i="56" s="1"/>
  <c r="V11" i="56"/>
  <c r="AY11" i="56" s="1"/>
  <c r="U11" i="56"/>
  <c r="Y11" i="56"/>
  <c r="AE3" i="56" a="1"/>
  <c r="AE3" i="56" s="1"/>
  <c r="V3" i="56"/>
  <c r="AY3" i="56" s="1"/>
  <c r="U3" i="56"/>
  <c r="Q3" i="56"/>
  <c r="BA3" i="56" s="1"/>
  <c r="BB3" i="56" s="1"/>
  <c r="S3" i="56"/>
  <c r="AB3" i="56"/>
  <c r="Y3" i="56"/>
  <c r="AU3" i="56"/>
  <c r="W3" i="56"/>
  <c r="AA3" i="56"/>
  <c r="R3" i="56"/>
  <c r="P3" i="56"/>
  <c r="Z3" i="56"/>
  <c r="AZ3" i="56" s="1"/>
  <c r="AB61" i="56"/>
  <c r="AU61" i="56"/>
  <c r="AV77" i="56" s="1"/>
  <c r="R61" i="56"/>
  <c r="V61" i="56"/>
  <c r="AY61" i="56" s="1"/>
  <c r="P61" i="56"/>
  <c r="AA61" i="56"/>
  <c r="U61" i="56"/>
  <c r="W61" i="56"/>
  <c r="Q61" i="56"/>
  <c r="BA61" i="56" s="1"/>
  <c r="Y61" i="56"/>
  <c r="S61" i="56"/>
  <c r="Z61" i="56"/>
  <c r="AZ61" i="56" s="1"/>
  <c r="Z39" i="56"/>
  <c r="AZ39" i="56" s="1"/>
  <c r="U39" i="56"/>
  <c r="Q39" i="56"/>
  <c r="BA39" i="56" s="1"/>
  <c r="BB39" i="56" s="1"/>
  <c r="R39" i="56"/>
  <c r="AB39" i="56"/>
  <c r="P39" i="56"/>
  <c r="AA39" i="56"/>
  <c r="Y39" i="56"/>
  <c r="W39" i="56"/>
  <c r="AU39" i="56"/>
  <c r="V39" i="56"/>
  <c r="AY39" i="56" s="1"/>
  <c r="S39" i="56"/>
  <c r="AE39" i="56" a="1"/>
  <c r="AE39" i="56" s="1"/>
  <c r="Y72" i="56"/>
  <c r="AE72" i="56" a="1"/>
  <c r="AE72" i="56" s="1"/>
  <c r="R72" i="56"/>
  <c r="AB72" i="56"/>
  <c r="Q72" i="56"/>
  <c r="BA72" i="56" s="1"/>
  <c r="BB72" i="56" s="1"/>
  <c r="U72" i="56"/>
  <c r="S72" i="56"/>
  <c r="AA72" i="56"/>
  <c r="P72" i="56"/>
  <c r="Z72" i="56"/>
  <c r="AZ72" i="56" s="1"/>
  <c r="W72" i="56"/>
  <c r="V72" i="56"/>
  <c r="AY72" i="56" s="1"/>
  <c r="W13" i="56"/>
  <c r="U13" i="56"/>
  <c r="V13" i="56"/>
  <c r="AY13" i="56" s="1"/>
  <c r="BB13" i="56" s="1"/>
  <c r="AA13" i="56"/>
  <c r="S13" i="56"/>
  <c r="Q13" i="56"/>
  <c r="BA13" i="56" s="1"/>
  <c r="R13" i="56"/>
  <c r="Y13" i="56"/>
  <c r="P13" i="56"/>
  <c r="AU13" i="56"/>
  <c r="AB13" i="56"/>
  <c r="Z13" i="56"/>
  <c r="AZ13" i="56" s="1"/>
  <c r="AB125" i="56"/>
  <c r="W125" i="56"/>
  <c r="Y125" i="56"/>
  <c r="AS125" i="56"/>
  <c r="AF125" i="56" s="1"/>
  <c r="V125" i="56"/>
  <c r="AY125" i="56" s="1"/>
  <c r="Q125" i="56"/>
  <c r="BA125" i="56" s="1"/>
  <c r="P125" i="56"/>
  <c r="U125" i="56"/>
  <c r="Z125" i="56"/>
  <c r="AZ125" i="56" s="1"/>
  <c r="AA125" i="56"/>
  <c r="S125" i="56"/>
  <c r="R125" i="56"/>
  <c r="BB21" i="56"/>
  <c r="AU47" i="56"/>
  <c r="W47" i="56"/>
  <c r="Y47" i="56"/>
  <c r="U47" i="56"/>
  <c r="R47" i="56"/>
  <c r="AB47" i="56"/>
  <c r="V47" i="56"/>
  <c r="AY47" i="56" s="1"/>
  <c r="P47" i="56"/>
  <c r="AA47" i="56"/>
  <c r="Z47" i="56"/>
  <c r="AZ47" i="56" s="1"/>
  <c r="Q47" i="56"/>
  <c r="BA47" i="56" s="1"/>
  <c r="S47" i="56"/>
  <c r="AA77" i="56"/>
  <c r="AE82" i="56" a="1"/>
  <c r="AE82" i="56" s="1"/>
  <c r="AD82" i="56" s="1"/>
  <c r="AC82" i="56" s="1"/>
  <c r="W82" i="56"/>
  <c r="V82" i="56"/>
  <c r="AY82" i="56" s="1"/>
  <c r="R82" i="56"/>
  <c r="U82" i="56"/>
  <c r="S82" i="56"/>
  <c r="Z82" i="56"/>
  <c r="AZ82" i="56" s="1"/>
  <c r="Y82" i="56"/>
  <c r="P82" i="56"/>
  <c r="AB82" i="56"/>
  <c r="AA82" i="56"/>
  <c r="S94" i="56"/>
  <c r="Z94" i="56"/>
  <c r="AZ94" i="56" s="1"/>
  <c r="AS94" i="56"/>
  <c r="AF94" i="56" s="1"/>
  <c r="AA94" i="56"/>
  <c r="Y94" i="56"/>
  <c r="U94" i="56"/>
  <c r="W94" i="56"/>
  <c r="V94" i="56"/>
  <c r="AY94" i="56" s="1"/>
  <c r="R94" i="56"/>
  <c r="Q94" i="56"/>
  <c r="BA94" i="56" s="1"/>
  <c r="P94" i="56"/>
  <c r="AB94" i="56"/>
  <c r="AD72" i="56"/>
  <c r="AC72" i="56" s="1"/>
  <c r="Q29" i="56"/>
  <c r="BA29" i="56" s="1"/>
  <c r="S129" i="56"/>
  <c r="Q129" i="56"/>
  <c r="BA129" i="56" s="1"/>
  <c r="Z129" i="56"/>
  <c r="AZ129" i="56" s="1"/>
  <c r="Y129" i="56"/>
  <c r="P129" i="56"/>
  <c r="R129" i="56"/>
  <c r="V129" i="56"/>
  <c r="AY129" i="56" s="1"/>
  <c r="AS129" i="56"/>
  <c r="AF129" i="56" s="1"/>
  <c r="U129" i="56"/>
  <c r="W129" i="56"/>
  <c r="AA129" i="56"/>
  <c r="AB129" i="56"/>
  <c r="R69" i="56"/>
  <c r="Q69" i="56"/>
  <c r="BA69" i="56" s="1"/>
  <c r="BB69" i="56" s="1"/>
  <c r="AA69" i="56"/>
  <c r="P69" i="56"/>
  <c r="Z69" i="56"/>
  <c r="AZ69" i="56" s="1"/>
  <c r="S69" i="56"/>
  <c r="V69" i="56"/>
  <c r="AY69" i="56" s="1"/>
  <c r="AE69" i="56" a="1"/>
  <c r="AE69" i="56" s="1"/>
  <c r="AD69" i="56" s="1"/>
  <c r="AC69" i="56" s="1"/>
  <c r="Y69" i="56"/>
  <c r="AB69" i="56"/>
  <c r="U69" i="56"/>
  <c r="AE38" i="56" a="1"/>
  <c r="AE38" i="56" s="1"/>
  <c r="S38" i="56"/>
  <c r="AA38" i="56"/>
  <c r="P38" i="56"/>
  <c r="V38" i="56"/>
  <c r="AY38" i="56" s="1"/>
  <c r="W38" i="56"/>
  <c r="Y38" i="56"/>
  <c r="Z38" i="56"/>
  <c r="AZ38" i="56" s="1"/>
  <c r="U38" i="56"/>
  <c r="AU38" i="56"/>
  <c r="AB38" i="56"/>
  <c r="Q38" i="56"/>
  <c r="BA38" i="56" s="1"/>
  <c r="BB38" i="56" s="1"/>
  <c r="R38" i="56"/>
  <c r="W116" i="56"/>
  <c r="R116" i="56"/>
  <c r="W118" i="56"/>
  <c r="AB118" i="56"/>
  <c r="V118" i="56"/>
  <c r="AY118" i="56" s="1"/>
  <c r="Q118" i="56"/>
  <c r="BA118" i="56" s="1"/>
  <c r="BB118" i="56" s="1"/>
  <c r="P118" i="56"/>
  <c r="U118" i="56"/>
  <c r="S118" i="56"/>
  <c r="AA118" i="56"/>
  <c r="Z118" i="56"/>
  <c r="AZ118" i="56" s="1"/>
  <c r="R118" i="56"/>
  <c r="Y118" i="56"/>
  <c r="AE118" i="56" a="1"/>
  <c r="AE118" i="56" s="1"/>
  <c r="AD118" i="56" s="1"/>
  <c r="AC118" i="56" s="1"/>
  <c r="P29" i="56"/>
  <c r="V29" i="56"/>
  <c r="AY29" i="56" s="1"/>
  <c r="W29" i="56"/>
  <c r="Y29" i="56"/>
  <c r="AA29" i="56"/>
  <c r="AU29" i="56"/>
  <c r="S29" i="56"/>
  <c r="AB29" i="56"/>
  <c r="R29" i="56"/>
  <c r="Z29" i="56"/>
  <c r="AZ29" i="56" s="1"/>
  <c r="AE29" i="56" a="1"/>
  <c r="AE29" i="56" s="1"/>
  <c r="AD29" i="56" s="1"/>
  <c r="AC29" i="56" s="1"/>
  <c r="BB85" i="56"/>
  <c r="S35" i="56"/>
  <c r="AB35" i="56"/>
  <c r="R35" i="56"/>
  <c r="AA35" i="56"/>
  <c r="AE35" i="56" a="1"/>
  <c r="AE35" i="56" s="1"/>
  <c r="Q35" i="56"/>
  <c r="BA35" i="56" s="1"/>
  <c r="BB35" i="56" s="1"/>
  <c r="Z35" i="56"/>
  <c r="AZ35" i="56" s="1"/>
  <c r="P35" i="56"/>
  <c r="U35" i="56"/>
  <c r="AU35" i="56"/>
  <c r="V35" i="56"/>
  <c r="AY35" i="56" s="1"/>
  <c r="P85" i="56"/>
  <c r="U85" i="56"/>
  <c r="R85" i="56"/>
  <c r="S79" i="56"/>
  <c r="AA79" i="56"/>
  <c r="Y79" i="56"/>
  <c r="AB79" i="56"/>
  <c r="Z79" i="56"/>
  <c r="AZ79" i="56" s="1"/>
  <c r="V79" i="56"/>
  <c r="AY79" i="56" s="1"/>
  <c r="BB79" i="56" s="1"/>
  <c r="P79" i="56"/>
  <c r="U79" i="56"/>
  <c r="R79" i="56"/>
  <c r="Q79" i="56"/>
  <c r="BA79" i="56" s="1"/>
  <c r="W79" i="56"/>
  <c r="AS79" i="56"/>
  <c r="AF79" i="56" s="1"/>
  <c r="AS128" i="55"/>
  <c r="AF128" i="55" s="1"/>
  <c r="AE120" i="55" a="1"/>
  <c r="AE120" i="55" s="1"/>
  <c r="AD120" i="55" s="1"/>
  <c r="AC120" i="55" s="1"/>
  <c r="AS124" i="55"/>
  <c r="AF124" i="55" s="1"/>
  <c r="W124" i="55"/>
  <c r="AA126" i="55"/>
  <c r="Z126" i="55"/>
  <c r="AZ126" i="55" s="1"/>
  <c r="V126" i="55"/>
  <c r="AY126" i="55" s="1"/>
  <c r="Y126" i="55"/>
  <c r="Q126" i="55"/>
  <c r="BA126" i="55" s="1"/>
  <c r="BB126" i="55" s="1"/>
  <c r="AB126" i="55"/>
  <c r="R126" i="55"/>
  <c r="U126" i="55"/>
  <c r="W126" i="55"/>
  <c r="AE126" i="55" a="1"/>
  <c r="AE126" i="55" s="1"/>
  <c r="AD126" i="55" s="1"/>
  <c r="AC126" i="55" s="1"/>
  <c r="S126" i="55"/>
  <c r="P126" i="55"/>
  <c r="BB68" i="55"/>
  <c r="Z74" i="55"/>
  <c r="AZ74" i="55" s="1"/>
  <c r="AB74" i="55"/>
  <c r="Y74" i="55"/>
  <c r="V74" i="55"/>
  <c r="AY74" i="55" s="1"/>
  <c r="W74" i="55"/>
  <c r="Q74" i="55"/>
  <c r="BA74" i="55" s="1"/>
  <c r="BB74" i="55" s="1"/>
  <c r="S74" i="55"/>
  <c r="AE74" i="55" a="1"/>
  <c r="AE74" i="55" s="1"/>
  <c r="R74" i="55"/>
  <c r="AA74" i="55"/>
  <c r="U74" i="55"/>
  <c r="V5" i="55"/>
  <c r="AY5" i="55" s="1"/>
  <c r="AB5" i="55"/>
  <c r="R5" i="55"/>
  <c r="P5" i="55"/>
  <c r="AU5" i="55"/>
  <c r="Q5" i="55"/>
  <c r="BA5" i="55" s="1"/>
  <c r="W5" i="55"/>
  <c r="AA5" i="55"/>
  <c r="U5" i="55"/>
  <c r="Z5" i="55"/>
  <c r="AZ5" i="55" s="1"/>
  <c r="S5" i="55"/>
  <c r="R64" i="55"/>
  <c r="AB64" i="55"/>
  <c r="AE64" i="55" a="1"/>
  <c r="AE64" i="55" s="1"/>
  <c r="AA64" i="55"/>
  <c r="Q64" i="55"/>
  <c r="BA64" i="55" s="1"/>
  <c r="BB64" i="55" s="1"/>
  <c r="S64" i="55"/>
  <c r="AU64" i="55"/>
  <c r="U64" i="55"/>
  <c r="Z64" i="55"/>
  <c r="AZ64" i="55" s="1"/>
  <c r="W64" i="55"/>
  <c r="P64" i="55"/>
  <c r="Y64" i="55"/>
  <c r="V64" i="55"/>
  <c r="AY64" i="55" s="1"/>
  <c r="AD74" i="55"/>
  <c r="AC74" i="55" s="1"/>
  <c r="AS111" i="55"/>
  <c r="AF111" i="55" s="1"/>
  <c r="AE5" i="55" a="1"/>
  <c r="AE5" i="55" s="1"/>
  <c r="AD5" i="55" s="1"/>
  <c r="AC5" i="55" s="1"/>
  <c r="AB120" i="55"/>
  <c r="AB76" i="55"/>
  <c r="V76" i="55"/>
  <c r="AY76" i="55" s="1"/>
  <c r="R76" i="55"/>
  <c r="AE76" i="55" a="1"/>
  <c r="AE76" i="55" s="1"/>
  <c r="AD76" i="55" s="1"/>
  <c r="AC76" i="55" s="1"/>
  <c r="Q76" i="55"/>
  <c r="BA76" i="55" s="1"/>
  <c r="BB76" i="55" s="1"/>
  <c r="U76" i="55"/>
  <c r="P76" i="55"/>
  <c r="AA76" i="55"/>
  <c r="Y76" i="55"/>
  <c r="Z76" i="55"/>
  <c r="AZ76" i="55" s="1"/>
  <c r="W76" i="55"/>
  <c r="S76" i="55"/>
  <c r="R79" i="55"/>
  <c r="Y79" i="55"/>
  <c r="AB79" i="55"/>
  <c r="V79" i="55"/>
  <c r="AY79" i="55" s="1"/>
  <c r="U79" i="55"/>
  <c r="S79" i="55"/>
  <c r="AE79" i="55" a="1"/>
  <c r="AE79" i="55" s="1"/>
  <c r="AD79" i="55" s="1"/>
  <c r="AC79" i="55" s="1"/>
  <c r="Q79" i="55"/>
  <c r="BA79" i="55" s="1"/>
  <c r="BB79" i="55" s="1"/>
  <c r="P79" i="55"/>
  <c r="W79" i="55"/>
  <c r="AA79" i="55"/>
  <c r="Z79" i="55"/>
  <c r="AZ79" i="55" s="1"/>
  <c r="AU8" i="55"/>
  <c r="W8" i="55"/>
  <c r="U8" i="55"/>
  <c r="S8" i="55"/>
  <c r="R8" i="55"/>
  <c r="P8" i="55"/>
  <c r="AB8" i="55"/>
  <c r="Z8" i="55"/>
  <c r="AZ8" i="55" s="1"/>
  <c r="AA8" i="55"/>
  <c r="Q8" i="55"/>
  <c r="BA8" i="55" s="1"/>
  <c r="Y8" i="55"/>
  <c r="V8" i="55"/>
  <c r="AY8" i="55" s="1"/>
  <c r="BB8" i="55" s="1"/>
  <c r="Y73" i="55"/>
  <c r="W73" i="55"/>
  <c r="R73" i="55"/>
  <c r="V73" i="55"/>
  <c r="AY73" i="55" s="1"/>
  <c r="AB73" i="55"/>
  <c r="Z73" i="55"/>
  <c r="AZ73" i="55" s="1"/>
  <c r="S73" i="55"/>
  <c r="Q73" i="55"/>
  <c r="BA73" i="55" s="1"/>
  <c r="P73" i="55"/>
  <c r="U73" i="55"/>
  <c r="AA73" i="55"/>
  <c r="AS73" i="55"/>
  <c r="AF73" i="55" s="1"/>
  <c r="P74" i="55"/>
  <c r="BB52" i="55"/>
  <c r="Y78" i="55"/>
  <c r="W78" i="55"/>
  <c r="Z78" i="55"/>
  <c r="AZ78" i="55" s="1"/>
  <c r="S78" i="55"/>
  <c r="U78" i="55"/>
  <c r="R78" i="55"/>
  <c r="Q78" i="55"/>
  <c r="BA78" i="55" s="1"/>
  <c r="BB78" i="55" s="1"/>
  <c r="AA78" i="55"/>
  <c r="AB78" i="55"/>
  <c r="P78" i="55"/>
  <c r="V78" i="55"/>
  <c r="AY78" i="55" s="1"/>
  <c r="AE78" i="55" a="1"/>
  <c r="AE78" i="55" s="1"/>
  <c r="Y5" i="55"/>
  <c r="R41" i="55"/>
  <c r="AU41" i="55"/>
  <c r="AV106" i="55" s="1"/>
  <c r="V41" i="55"/>
  <c r="AY41" i="55" s="1"/>
  <c r="BB41" i="55" s="1"/>
  <c r="AA25" i="55"/>
  <c r="S25" i="55"/>
  <c r="Z25" i="55"/>
  <c r="AZ25" i="55" s="1"/>
  <c r="V25" i="55"/>
  <c r="AY25" i="55" s="1"/>
  <c r="Y25" i="55"/>
  <c r="U25" i="55"/>
  <c r="AB25" i="55"/>
  <c r="R25" i="55"/>
  <c r="AU25" i="55"/>
  <c r="Q25" i="55"/>
  <c r="BA25" i="55" s="1"/>
  <c r="W25" i="55"/>
  <c r="P25" i="55"/>
  <c r="AE25" i="55" a="1"/>
  <c r="AE25" i="55" s="1"/>
  <c r="AD25" i="55" s="1"/>
  <c r="AC25" i="55" s="1"/>
  <c r="AD75" i="55"/>
  <c r="AC75" i="55" s="1"/>
  <c r="U102" i="55"/>
  <c r="AS102" i="55"/>
  <c r="AF102" i="55" s="1"/>
  <c r="P102" i="55"/>
  <c r="AB102" i="55"/>
  <c r="V102" i="55"/>
  <c r="AY102" i="55" s="1"/>
  <c r="W102" i="55"/>
  <c r="Z102" i="55"/>
  <c r="AZ102" i="55" s="1"/>
  <c r="Q102" i="55"/>
  <c r="BA102" i="55" s="1"/>
  <c r="R102" i="55"/>
  <c r="S102" i="55"/>
  <c r="AA102" i="55"/>
  <c r="Y102" i="55"/>
  <c r="AE17" i="55" a="1"/>
  <c r="AE17" i="55" s="1"/>
  <c r="P17" i="55"/>
  <c r="Y17" i="55"/>
  <c r="Q17" i="55"/>
  <c r="BA17" i="55" s="1"/>
  <c r="BB17" i="55" s="1"/>
  <c r="V17" i="55"/>
  <c r="AY17" i="55" s="1"/>
  <c r="U17" i="55"/>
  <c r="Z17" i="55"/>
  <c r="AZ17" i="55" s="1"/>
  <c r="W17" i="55"/>
  <c r="AU17" i="55"/>
  <c r="R17" i="55"/>
  <c r="AB17" i="55"/>
  <c r="S17" i="55"/>
  <c r="AS113" i="55"/>
  <c r="AF113" i="55" s="1"/>
  <c r="Y69" i="55"/>
  <c r="AB69" i="55"/>
  <c r="P69" i="55"/>
  <c r="W69" i="55"/>
  <c r="Q69" i="55"/>
  <c r="BA69" i="55" s="1"/>
  <c r="S69" i="55"/>
  <c r="V69" i="55"/>
  <c r="AY69" i="55" s="1"/>
  <c r="R69" i="55"/>
  <c r="Z69" i="55"/>
  <c r="AZ69" i="55" s="1"/>
  <c r="AS69" i="55"/>
  <c r="AF69" i="55" s="1"/>
  <c r="U69" i="55"/>
  <c r="AA69" i="55"/>
  <c r="AU5" i="54"/>
  <c r="V5" i="54"/>
  <c r="AY5" i="54" s="1"/>
  <c r="AE5" i="54" a="1"/>
  <c r="AE5" i="54" s="1"/>
  <c r="U5" i="54"/>
  <c r="AB5" i="54"/>
  <c r="P5" i="54"/>
  <c r="Q5" i="54"/>
  <c r="BA5" i="54" s="1"/>
  <c r="BB5" i="54" s="1"/>
  <c r="Y5" i="54"/>
  <c r="S5" i="54"/>
  <c r="R5" i="54"/>
  <c r="AA5" i="54"/>
  <c r="W5" i="54"/>
  <c r="Z5" i="54"/>
  <c r="AZ5" i="54" s="1"/>
  <c r="AA63" i="54"/>
  <c r="Y63" i="54"/>
  <c r="AB63" i="54"/>
  <c r="Z63" i="54"/>
  <c r="AZ63" i="54" s="1"/>
  <c r="R63" i="54"/>
  <c r="AU63" i="54"/>
  <c r="AV47" i="54" s="1"/>
  <c r="Q63" i="54"/>
  <c r="BA63" i="54" s="1"/>
  <c r="P63" i="54"/>
  <c r="S63" i="54"/>
  <c r="V63" i="54"/>
  <c r="AY63" i="54" s="1"/>
  <c r="W63" i="54"/>
  <c r="W74" i="54"/>
  <c r="P74" i="54"/>
  <c r="Z74" i="54"/>
  <c r="AZ74" i="54" s="1"/>
  <c r="AB21" i="54"/>
  <c r="Y21" i="54"/>
  <c r="AU21" i="54"/>
  <c r="AE63" i="54" a="1"/>
  <c r="AE63" i="54" s="1"/>
  <c r="AD63" i="54" s="1"/>
  <c r="AC63" i="54" s="1"/>
  <c r="AS105" i="54"/>
  <c r="AF105" i="54" s="1"/>
  <c r="U63" i="54"/>
  <c r="U110" i="54"/>
  <c r="S21" i="54"/>
  <c r="R74" i="54"/>
  <c r="W45" i="54"/>
  <c r="AU45" i="54"/>
  <c r="AA45" i="54"/>
  <c r="U45" i="54"/>
  <c r="Q45" i="54"/>
  <c r="BA45" i="54" s="1"/>
  <c r="S45" i="54"/>
  <c r="P45" i="54"/>
  <c r="R45" i="54"/>
  <c r="Z45" i="54"/>
  <c r="AZ45" i="54" s="1"/>
  <c r="AB45" i="54"/>
  <c r="V45" i="54"/>
  <c r="AY45" i="54" s="1"/>
  <c r="Y45" i="54"/>
  <c r="U77" i="54"/>
  <c r="R77" i="54"/>
  <c r="P77" i="54"/>
  <c r="AB77" i="54"/>
  <c r="W77" i="54"/>
  <c r="V77" i="54"/>
  <c r="AY77" i="54" s="1"/>
  <c r="Y77" i="54"/>
  <c r="Q77" i="54"/>
  <c r="BA77" i="54" s="1"/>
  <c r="Z77" i="54"/>
  <c r="AZ77" i="54" s="1"/>
  <c r="S77" i="54"/>
  <c r="P21" i="54"/>
  <c r="W21" i="54"/>
  <c r="V74" i="54"/>
  <c r="AY74" i="54" s="1"/>
  <c r="BB74" i="54" s="1"/>
  <c r="P81" i="54"/>
  <c r="R81" i="54"/>
  <c r="Y81" i="54"/>
  <c r="V81" i="54"/>
  <c r="AY81" i="54" s="1"/>
  <c r="Q81" i="54"/>
  <c r="BA81" i="54" s="1"/>
  <c r="S81" i="54"/>
  <c r="AB81" i="54"/>
  <c r="Z81" i="54"/>
  <c r="AZ81" i="54" s="1"/>
  <c r="W81" i="54"/>
  <c r="U81" i="54"/>
  <c r="BB50" i="54"/>
  <c r="AA90" i="54"/>
  <c r="U90" i="54"/>
  <c r="P90" i="54"/>
  <c r="R90" i="54"/>
  <c r="AS90" i="54"/>
  <c r="AF90" i="54" s="1"/>
  <c r="W90" i="54"/>
  <c r="V90" i="54"/>
  <c r="AY90" i="54" s="1"/>
  <c r="BB90" i="54" s="1"/>
  <c r="Y90" i="54"/>
  <c r="AB90" i="54"/>
  <c r="Z90" i="54"/>
  <c r="AZ90" i="54" s="1"/>
  <c r="Q90" i="54"/>
  <c r="BA90" i="54" s="1"/>
  <c r="S90" i="54"/>
  <c r="Q117" i="54"/>
  <c r="BA117" i="54" s="1"/>
  <c r="BB117" i="54" s="1"/>
  <c r="AB117" i="54"/>
  <c r="Y117" i="54"/>
  <c r="W117" i="54"/>
  <c r="U117" i="54"/>
  <c r="S117" i="54"/>
  <c r="R117" i="54"/>
  <c r="Z117" i="54"/>
  <c r="AZ117" i="54" s="1"/>
  <c r="V117" i="54"/>
  <c r="AY117" i="54" s="1"/>
  <c r="AE117" i="54" a="1"/>
  <c r="AE117" i="54" s="1"/>
  <c r="AA117" i="54"/>
  <c r="P117" i="54"/>
  <c r="AS117" i="54"/>
  <c r="AF117" i="54" s="1"/>
  <c r="AS82" i="54"/>
  <c r="AF82" i="54" s="1"/>
  <c r="AS114" i="54"/>
  <c r="AF114" i="54" s="1"/>
  <c r="Q21" i="54"/>
  <c r="BA21" i="54" s="1"/>
  <c r="BB21" i="54" s="1"/>
  <c r="Z21" i="54"/>
  <c r="AZ21" i="54" s="1"/>
  <c r="AB74" i="54"/>
  <c r="P73" i="54"/>
  <c r="W73" i="54"/>
  <c r="Z73" i="54"/>
  <c r="AZ73" i="54" s="1"/>
  <c r="AA73" i="54"/>
  <c r="AE73" i="54" a="1"/>
  <c r="AE73" i="54" s="1"/>
  <c r="AD73" i="54" s="1"/>
  <c r="AC73" i="54" s="1"/>
  <c r="Y73" i="54"/>
  <c r="S73" i="54"/>
  <c r="AB73" i="54"/>
  <c r="Q73" i="54"/>
  <c r="BA73" i="54" s="1"/>
  <c r="BB73" i="54" s="1"/>
  <c r="R73" i="54"/>
  <c r="U73" i="54"/>
  <c r="V73" i="54"/>
  <c r="AY73" i="54" s="1"/>
  <c r="AB125" i="54"/>
  <c r="AA125" i="54"/>
  <c r="U125" i="54"/>
  <c r="Q125" i="54"/>
  <c r="BA125" i="54" s="1"/>
  <c r="S125" i="54"/>
  <c r="P125" i="54"/>
  <c r="V125" i="54"/>
  <c r="AY125" i="54" s="1"/>
  <c r="BB125" i="54" s="1"/>
  <c r="Y125" i="54"/>
  <c r="Z125" i="54"/>
  <c r="AZ125" i="54" s="1"/>
  <c r="R125" i="54"/>
  <c r="W125" i="54"/>
  <c r="AS125" i="54"/>
  <c r="AF125" i="54" s="1"/>
  <c r="U95" i="54"/>
  <c r="AS95" i="54"/>
  <c r="AF95" i="54" s="1"/>
  <c r="AA95" i="54"/>
  <c r="R95" i="54"/>
  <c r="Z95" i="54"/>
  <c r="AZ95" i="54" s="1"/>
  <c r="P95" i="54"/>
  <c r="Y95" i="54"/>
  <c r="Q95" i="54"/>
  <c r="BA95" i="54" s="1"/>
  <c r="W95" i="54"/>
  <c r="AB95" i="54"/>
  <c r="V95" i="54"/>
  <c r="AY95" i="54" s="1"/>
  <c r="BB95" i="54" s="1"/>
  <c r="S95" i="54"/>
  <c r="AU18" i="54"/>
  <c r="AV112" i="54" s="1"/>
  <c r="D112" i="54" s="1"/>
  <c r="V18" i="54"/>
  <c r="AY18" i="54" s="1"/>
  <c r="AE18" i="54" a="1"/>
  <c r="AE18" i="54" s="1"/>
  <c r="Z18" i="54"/>
  <c r="AZ18" i="54" s="1"/>
  <c r="W18" i="54"/>
  <c r="Y18" i="54"/>
  <c r="S18" i="54"/>
  <c r="Q18" i="54"/>
  <c r="BA18" i="54" s="1"/>
  <c r="BB18" i="54" s="1"/>
  <c r="AB18" i="54"/>
  <c r="AA18" i="54"/>
  <c r="U18" i="54"/>
  <c r="R18" i="54"/>
  <c r="P18" i="54"/>
  <c r="P85" i="54"/>
  <c r="U85" i="54"/>
  <c r="R85" i="54"/>
  <c r="AA85" i="54"/>
  <c r="W85" i="54"/>
  <c r="Z85" i="54"/>
  <c r="AZ85" i="54" s="1"/>
  <c r="Q85" i="54"/>
  <c r="BA85" i="54" s="1"/>
  <c r="BB85" i="54" s="1"/>
  <c r="S85" i="54"/>
  <c r="Y85" i="54"/>
  <c r="AE85" i="54" a="1"/>
  <c r="AE85" i="54" s="1"/>
  <c r="AD85" i="54" s="1"/>
  <c r="AC85" i="54" s="1"/>
  <c r="AB85" i="54"/>
  <c r="R110" i="54"/>
  <c r="W113" i="54"/>
  <c r="AE21" i="54" a="1"/>
  <c r="AE21" i="54" s="1"/>
  <c r="AA74" i="54"/>
  <c r="AS74" i="54"/>
  <c r="AF74" i="54" s="1"/>
  <c r="AE113" i="54" a="1"/>
  <c r="AE113" i="54" s="1"/>
  <c r="AD113" i="54" s="1"/>
  <c r="AC113" i="54" s="1"/>
  <c r="AE74" i="54" a="1"/>
  <c r="AE74" i="54" s="1"/>
  <c r="AD74" i="54" s="1"/>
  <c r="AC74" i="54" s="1"/>
  <c r="AA21" i="54"/>
  <c r="Y74" i="54"/>
  <c r="W55" i="54"/>
  <c r="U55" i="54"/>
  <c r="AE55" i="54" a="1"/>
  <c r="AE55" i="54" s="1"/>
  <c r="S55" i="54"/>
  <c r="Q55" i="54"/>
  <c r="BA55" i="54" s="1"/>
  <c r="BB55" i="54" s="1"/>
  <c r="Z55" i="54"/>
  <c r="AZ55" i="54" s="1"/>
  <c r="AA55" i="54"/>
  <c r="Y55" i="54"/>
  <c r="R55" i="54"/>
  <c r="AU55" i="54"/>
  <c r="AV125" i="54" s="1"/>
  <c r="V55" i="54"/>
  <c r="AY55" i="54" s="1"/>
  <c r="AB55" i="54"/>
  <c r="P55" i="54"/>
  <c r="V103" i="54"/>
  <c r="AY103" i="54" s="1"/>
  <c r="AE103" i="54" a="1"/>
  <c r="AE103" i="54" s="1"/>
  <c r="AD103" i="54" s="1"/>
  <c r="AC103" i="54" s="1"/>
  <c r="U103" i="54"/>
  <c r="S103" i="54"/>
  <c r="AB103" i="54"/>
  <c r="Y103" i="54"/>
  <c r="R103" i="54"/>
  <c r="W103" i="54"/>
  <c r="Z103" i="54"/>
  <c r="AZ103" i="54" s="1"/>
  <c r="AA103" i="54"/>
  <c r="P103" i="54"/>
  <c r="Q103" i="54"/>
  <c r="BA103" i="54" s="1"/>
  <c r="BB103" i="54" s="1"/>
  <c r="R26" i="54"/>
  <c r="P26" i="54"/>
  <c r="V26" i="54"/>
  <c r="AY26" i="54" s="1"/>
  <c r="W26" i="54"/>
  <c r="Y26" i="54"/>
  <c r="AU26" i="54"/>
  <c r="S26" i="54"/>
  <c r="Z26" i="54"/>
  <c r="AZ26" i="54" s="1"/>
  <c r="U26" i="54"/>
  <c r="Q26" i="54"/>
  <c r="BA26" i="54" s="1"/>
  <c r="AB26" i="54"/>
  <c r="AB93" i="54"/>
  <c r="AA93" i="54"/>
  <c r="P93" i="54"/>
  <c r="Q93" i="54"/>
  <c r="BA93" i="54" s="1"/>
  <c r="V93" i="54"/>
  <c r="AY93" i="54" s="1"/>
  <c r="BB93" i="54" s="1"/>
  <c r="AS93" i="54"/>
  <c r="AF93" i="54" s="1"/>
  <c r="R93" i="54"/>
  <c r="W93" i="54"/>
  <c r="U93" i="54"/>
  <c r="Y93" i="54"/>
  <c r="S93" i="54"/>
  <c r="AD80" i="53"/>
  <c r="AC80" i="53" s="1"/>
  <c r="R77" i="53"/>
  <c r="BB54" i="53"/>
  <c r="Y45" i="53"/>
  <c r="U45" i="53"/>
  <c r="W45" i="53"/>
  <c r="P45" i="53"/>
  <c r="Q45" i="53"/>
  <c r="BA45" i="53" s="1"/>
  <c r="BB45" i="53" s="1"/>
  <c r="AB45" i="53"/>
  <c r="AA45" i="53"/>
  <c r="AE45" i="53" a="1"/>
  <c r="AE45" i="53" s="1"/>
  <c r="Z45" i="53"/>
  <c r="AZ45" i="53" s="1"/>
  <c r="V45" i="53"/>
  <c r="AY45" i="53" s="1"/>
  <c r="S45" i="53"/>
  <c r="AU45" i="53"/>
  <c r="AV42" i="53" s="1"/>
  <c r="R45" i="53"/>
  <c r="Q14" i="53"/>
  <c r="BA14" i="53" s="1"/>
  <c r="BB14" i="53" s="1"/>
  <c r="R14" i="53"/>
  <c r="Z14" i="53"/>
  <c r="AZ14" i="53" s="1"/>
  <c r="AE14" i="53" a="1"/>
  <c r="AE14" i="53" s="1"/>
  <c r="AA14" i="53"/>
  <c r="V14" i="53"/>
  <c r="AY14" i="53" s="1"/>
  <c r="W14" i="53"/>
  <c r="U14" i="53"/>
  <c r="AU14" i="53"/>
  <c r="S14" i="53"/>
  <c r="AB14" i="53"/>
  <c r="P14" i="53"/>
  <c r="AS112" i="53"/>
  <c r="AF112" i="53" s="1"/>
  <c r="AB77" i="53"/>
  <c r="Q10" i="53"/>
  <c r="BA10" i="53" s="1"/>
  <c r="BB10" i="53" s="1"/>
  <c r="V10" i="53"/>
  <c r="AY10" i="53" s="1"/>
  <c r="S10" i="53"/>
  <c r="Y10" i="53"/>
  <c r="U10" i="53"/>
  <c r="AU10" i="53"/>
  <c r="AE10" i="53" a="1"/>
  <c r="AE10" i="53" s="1"/>
  <c r="W10" i="53"/>
  <c r="AB10" i="53"/>
  <c r="P10" i="53"/>
  <c r="R10" i="53"/>
  <c r="AA10" i="53"/>
  <c r="Z10" i="53"/>
  <c r="AZ10" i="53" s="1"/>
  <c r="Q29" i="53"/>
  <c r="BA29" i="53" s="1"/>
  <c r="BB29" i="53" s="1"/>
  <c r="AU29" i="53"/>
  <c r="R29" i="53"/>
  <c r="AA29" i="53"/>
  <c r="V29" i="53"/>
  <c r="AY29" i="53" s="1"/>
  <c r="P29" i="53"/>
  <c r="AB123" i="53"/>
  <c r="W123" i="53"/>
  <c r="AA123" i="53"/>
  <c r="Q123" i="53"/>
  <c r="BA123" i="53" s="1"/>
  <c r="BB123" i="53" s="1"/>
  <c r="Z123" i="53"/>
  <c r="AZ123" i="53" s="1"/>
  <c r="P123" i="53"/>
  <c r="R123" i="53"/>
  <c r="Y123" i="53"/>
  <c r="U123" i="53"/>
  <c r="V123" i="53"/>
  <c r="AY123" i="53" s="1"/>
  <c r="AE123" i="53" a="1"/>
  <c r="AE123" i="53" s="1"/>
  <c r="S123" i="53"/>
  <c r="V77" i="53"/>
  <c r="AY77" i="53" s="1"/>
  <c r="S76" i="53"/>
  <c r="Q76" i="53"/>
  <c r="BA76" i="53" s="1"/>
  <c r="BB76" i="53" s="1"/>
  <c r="AE76" i="53" a="1"/>
  <c r="AE76" i="53" s="1"/>
  <c r="AD76" i="53" s="1"/>
  <c r="AC76" i="53" s="1"/>
  <c r="V76" i="53"/>
  <c r="AY76" i="53" s="1"/>
  <c r="R76" i="53"/>
  <c r="R109" i="53"/>
  <c r="AA109" i="53"/>
  <c r="AB109" i="53"/>
  <c r="P109" i="53"/>
  <c r="Y109" i="53"/>
  <c r="U109" i="53"/>
  <c r="W109" i="53"/>
  <c r="Z109" i="53"/>
  <c r="AZ109" i="53" s="1"/>
  <c r="S109" i="53"/>
  <c r="Q109" i="53"/>
  <c r="BA109" i="53" s="1"/>
  <c r="BB109" i="53" s="1"/>
  <c r="V109" i="53"/>
  <c r="AY109" i="53" s="1"/>
  <c r="AE109" i="53" a="1"/>
  <c r="AE109" i="53" s="1"/>
  <c r="AD109" i="53" s="1"/>
  <c r="AC109" i="53" s="1"/>
  <c r="AE77" i="53" a="1"/>
  <c r="AE77" i="53" s="1"/>
  <c r="AD77" i="53" s="1"/>
  <c r="AC77" i="53" s="1"/>
  <c r="R30" i="53"/>
  <c r="P30" i="53"/>
  <c r="AA30" i="53"/>
  <c r="S30" i="53"/>
  <c r="Q30" i="53"/>
  <c r="BA30" i="53" s="1"/>
  <c r="BB30" i="53" s="1"/>
  <c r="AE30" i="53" a="1"/>
  <c r="AE30" i="53" s="1"/>
  <c r="Y30" i="53"/>
  <c r="AU30" i="53"/>
  <c r="AV124" i="53" s="1"/>
  <c r="U30" i="53"/>
  <c r="W30" i="53"/>
  <c r="AB30" i="53"/>
  <c r="V30" i="53"/>
  <c r="AY30" i="53" s="1"/>
  <c r="Z30" i="53"/>
  <c r="AZ30" i="53" s="1"/>
  <c r="AD81" i="53"/>
  <c r="AC81" i="53" s="1"/>
  <c r="S77" i="53"/>
  <c r="AU18" i="53"/>
  <c r="AV32" i="53" s="1"/>
  <c r="S18" i="53"/>
  <c r="R18" i="53"/>
  <c r="AA18" i="53"/>
  <c r="Y18" i="53"/>
  <c r="P18" i="53"/>
  <c r="W18" i="53"/>
  <c r="Q18" i="53"/>
  <c r="BA18" i="53" s="1"/>
  <c r="V18" i="53"/>
  <c r="AY18" i="53" s="1"/>
  <c r="U18" i="53"/>
  <c r="Z18" i="53"/>
  <c r="AZ18" i="53" s="1"/>
  <c r="AB18" i="53"/>
  <c r="Z100" i="53"/>
  <c r="AZ100" i="53" s="1"/>
  <c r="BB100" i="53" s="1"/>
  <c r="P100" i="53"/>
  <c r="Y100" i="53"/>
  <c r="AS100" i="53"/>
  <c r="AF100" i="53" s="1"/>
  <c r="R100" i="53"/>
  <c r="AA100" i="53"/>
  <c r="Q100" i="53"/>
  <c r="BA100" i="53" s="1"/>
  <c r="S100" i="53"/>
  <c r="AB100" i="53"/>
  <c r="Z116" i="53"/>
  <c r="AZ116" i="53" s="1"/>
  <c r="AS116" i="53"/>
  <c r="AF116" i="53" s="1"/>
  <c r="AB116" i="53"/>
  <c r="R116" i="53"/>
  <c r="P116" i="53"/>
  <c r="Y116" i="53"/>
  <c r="S116" i="53"/>
  <c r="W116" i="53"/>
  <c r="Q116" i="53"/>
  <c r="BA116" i="53" s="1"/>
  <c r="U116" i="53"/>
  <c r="AA116" i="53"/>
  <c r="V116" i="53"/>
  <c r="AY116" i="53" s="1"/>
  <c r="BB116" i="53" s="1"/>
  <c r="Q77" i="53"/>
  <c r="BA77" i="53" s="1"/>
  <c r="BB77" i="53" s="1"/>
  <c r="Z77" i="53"/>
  <c r="AZ77" i="53" s="1"/>
  <c r="P77" i="53"/>
  <c r="AS123" i="53"/>
  <c r="AF123" i="53" s="1"/>
  <c r="AA77" i="53"/>
  <c r="AU6" i="53"/>
  <c r="S6" i="53"/>
  <c r="AA6" i="53"/>
  <c r="AB6" i="53"/>
  <c r="Z6" i="53"/>
  <c r="AZ6" i="53" s="1"/>
  <c r="Y6" i="53"/>
  <c r="R6" i="53"/>
  <c r="V6" i="53"/>
  <c r="AY6" i="53" s="1"/>
  <c r="P6" i="53"/>
  <c r="W6" i="53"/>
  <c r="U6" i="53"/>
  <c r="Q6" i="53"/>
  <c r="BA6" i="53" s="1"/>
  <c r="BB60" i="53"/>
  <c r="U77" i="53"/>
  <c r="Z115" i="53"/>
  <c r="AZ115" i="53" s="1"/>
  <c r="S115" i="53"/>
  <c r="R115" i="53"/>
  <c r="AB115" i="53"/>
  <c r="W115" i="53"/>
  <c r="P115" i="53"/>
  <c r="Y115" i="53"/>
  <c r="AA115" i="53"/>
  <c r="Q115" i="53"/>
  <c r="BA115" i="53" s="1"/>
  <c r="V115" i="53"/>
  <c r="AY115" i="53" s="1"/>
  <c r="AS115" i="53"/>
  <c r="AF115" i="53" s="1"/>
  <c r="Y61" i="53"/>
  <c r="W61" i="53"/>
  <c r="U61" i="53"/>
  <c r="V61" i="53"/>
  <c r="AY61" i="53" s="1"/>
  <c r="AA61" i="53"/>
  <c r="R61" i="53"/>
  <c r="AE61" i="53" a="1"/>
  <c r="AE61" i="53" s="1"/>
  <c r="Q61" i="53"/>
  <c r="BA61" i="53" s="1"/>
  <c r="BB61" i="53" s="1"/>
  <c r="S61" i="53"/>
  <c r="P61" i="53"/>
  <c r="AU61" i="53"/>
  <c r="AB61" i="53"/>
  <c r="Z61" i="53"/>
  <c r="AZ61" i="53" s="1"/>
  <c r="AB124" i="53"/>
  <c r="R124" i="53"/>
  <c r="Z124" i="53"/>
  <c r="AZ124" i="53" s="1"/>
  <c r="P124" i="53"/>
  <c r="Y124" i="53"/>
  <c r="Q124" i="53"/>
  <c r="BA124" i="53" s="1"/>
  <c r="BB124" i="53" s="1"/>
  <c r="S124" i="53"/>
  <c r="AE124" i="53" a="1"/>
  <c r="AE124" i="53" s="1"/>
  <c r="AD124" i="53" s="1"/>
  <c r="AC124" i="53" s="1"/>
  <c r="W124" i="53"/>
  <c r="V124" i="53"/>
  <c r="AY124" i="53" s="1"/>
  <c r="U124" i="53"/>
  <c r="AA124" i="53"/>
  <c r="AB38" i="53"/>
  <c r="AU38" i="53"/>
  <c r="V38" i="53"/>
  <c r="AY38" i="53" s="1"/>
  <c r="Z38" i="53"/>
  <c r="AZ38" i="53" s="1"/>
  <c r="Q38" i="53"/>
  <c r="BA38" i="53" s="1"/>
  <c r="P38" i="53"/>
  <c r="AA38" i="53"/>
  <c r="S38" i="53"/>
  <c r="Y38" i="53"/>
  <c r="W38" i="53"/>
  <c r="R38" i="53"/>
  <c r="U38" i="53"/>
  <c r="AA20" i="52"/>
  <c r="U20" i="52"/>
  <c r="S20" i="52"/>
  <c r="Y20" i="52"/>
  <c r="AB20" i="52"/>
  <c r="R20" i="52"/>
  <c r="AE20" i="52" a="1"/>
  <c r="AE20" i="52" s="1"/>
  <c r="AU20" i="52"/>
  <c r="Z20" i="52"/>
  <c r="AZ20" i="52" s="1"/>
  <c r="W20" i="52"/>
  <c r="P20" i="52"/>
  <c r="V20" i="52"/>
  <c r="AY20" i="52" s="1"/>
  <c r="Q110" i="52"/>
  <c r="BA110" i="52" s="1"/>
  <c r="U110" i="52"/>
  <c r="V110" i="52"/>
  <c r="AY110" i="52" s="1"/>
  <c r="BB110" i="52" s="1"/>
  <c r="S110" i="52"/>
  <c r="R110" i="52"/>
  <c r="Z110" i="52"/>
  <c r="AZ110" i="52" s="1"/>
  <c r="AB110" i="52"/>
  <c r="P110" i="52"/>
  <c r="W110" i="52"/>
  <c r="AS110" i="52"/>
  <c r="AF110" i="52" s="1"/>
  <c r="Y110" i="52"/>
  <c r="AA110" i="52"/>
  <c r="AS103" i="52"/>
  <c r="AF103" i="52" s="1"/>
  <c r="V2" i="52"/>
  <c r="AY2" i="52" s="1"/>
  <c r="AA46" i="52"/>
  <c r="P46" i="52"/>
  <c r="P13" i="52"/>
  <c r="S13" i="52"/>
  <c r="AB13" i="52"/>
  <c r="R13" i="52"/>
  <c r="Q13" i="52"/>
  <c r="BA13" i="52" s="1"/>
  <c r="W127" i="52"/>
  <c r="P127" i="52"/>
  <c r="V127" i="52"/>
  <c r="AY127" i="52" s="1"/>
  <c r="U127" i="52"/>
  <c r="AS127" i="52"/>
  <c r="AF127" i="52" s="1"/>
  <c r="S127" i="52"/>
  <c r="Q127" i="52"/>
  <c r="BA127" i="52" s="1"/>
  <c r="AB127" i="52"/>
  <c r="R127" i="52"/>
  <c r="Y127" i="52"/>
  <c r="Z127" i="52"/>
  <c r="AZ127" i="52" s="1"/>
  <c r="U2" i="52"/>
  <c r="Q78" i="52"/>
  <c r="BA78" i="52" s="1"/>
  <c r="R78" i="52"/>
  <c r="W78" i="52"/>
  <c r="Y39" i="52"/>
  <c r="P39" i="52"/>
  <c r="AA39" i="52"/>
  <c r="AB39" i="52"/>
  <c r="V39" i="52"/>
  <c r="AY39" i="52" s="1"/>
  <c r="Q39" i="52"/>
  <c r="BA39" i="52" s="1"/>
  <c r="BB39" i="52" s="1"/>
  <c r="AA2" i="52"/>
  <c r="R61" i="52"/>
  <c r="U61" i="52"/>
  <c r="S61" i="52"/>
  <c r="V61" i="52"/>
  <c r="AY61" i="52" s="1"/>
  <c r="AB61" i="52"/>
  <c r="Y61" i="52"/>
  <c r="Z61" i="52"/>
  <c r="AZ61" i="52" s="1"/>
  <c r="P61" i="52"/>
  <c r="AU61" i="52"/>
  <c r="AV4" i="52" s="1"/>
  <c r="V69" i="52"/>
  <c r="AY69" i="52" s="1"/>
  <c r="U69" i="52"/>
  <c r="P69" i="52"/>
  <c r="Y95" i="52"/>
  <c r="S95" i="52"/>
  <c r="P95" i="52"/>
  <c r="V95" i="52"/>
  <c r="AY95" i="52" s="1"/>
  <c r="Q95" i="52"/>
  <c r="BA95" i="52" s="1"/>
  <c r="R95" i="52"/>
  <c r="AS95" i="52"/>
  <c r="AF95" i="52" s="1"/>
  <c r="U95" i="52"/>
  <c r="W95" i="52"/>
  <c r="AB95" i="52"/>
  <c r="Z95" i="52"/>
  <c r="AZ95" i="52" s="1"/>
  <c r="AD83" i="52"/>
  <c r="AC83" i="52" s="1"/>
  <c r="AE109" i="52" a="1"/>
  <c r="AE109" i="52" s="1"/>
  <c r="AD109" i="52" s="1"/>
  <c r="AC109" i="52" s="1"/>
  <c r="AV98" i="52"/>
  <c r="Z103" i="52"/>
  <c r="AZ103" i="52" s="1"/>
  <c r="Y2" i="52"/>
  <c r="BB128" i="52"/>
  <c r="S102" i="52"/>
  <c r="AA102" i="52"/>
  <c r="Z102" i="52"/>
  <c r="AZ102" i="52" s="1"/>
  <c r="P102" i="52"/>
  <c r="AB102" i="52"/>
  <c r="Y102" i="52"/>
  <c r="R102" i="52"/>
  <c r="Q102" i="52"/>
  <c r="BA102" i="52" s="1"/>
  <c r="BB102" i="52" s="1"/>
  <c r="W102" i="52"/>
  <c r="AE102" i="52" a="1"/>
  <c r="AE102" i="52" s="1"/>
  <c r="V102" i="52"/>
  <c r="AY102" i="52" s="1"/>
  <c r="U102" i="52"/>
  <c r="V55" i="52"/>
  <c r="AY55" i="52" s="1"/>
  <c r="R55" i="52"/>
  <c r="AU55" i="52"/>
  <c r="AV42" i="52" s="1"/>
  <c r="Q55" i="52"/>
  <c r="BA55" i="52" s="1"/>
  <c r="BB55" i="52" s="1"/>
  <c r="AA55" i="52"/>
  <c r="S55" i="52"/>
  <c r="P55" i="52"/>
  <c r="U55" i="52"/>
  <c r="AE55" i="52" a="1"/>
  <c r="AE55" i="52" s="1"/>
  <c r="AB55" i="52"/>
  <c r="Z55" i="52"/>
  <c r="AZ55" i="52" s="1"/>
  <c r="W55" i="52"/>
  <c r="Y55" i="52"/>
  <c r="AE103" i="52" a="1"/>
  <c r="AE103" i="52" s="1"/>
  <c r="P2" i="52"/>
  <c r="Y23" i="52"/>
  <c r="AE23" i="52" a="1"/>
  <c r="AE23" i="52" s="1"/>
  <c r="AB71" i="52"/>
  <c r="W71" i="52"/>
  <c r="R71" i="52"/>
  <c r="V71" i="52"/>
  <c r="AY71" i="52" s="1"/>
  <c r="Q71" i="52"/>
  <c r="BA71" i="52" s="1"/>
  <c r="BB71" i="52" s="1"/>
  <c r="U71" i="52"/>
  <c r="AE71" i="52" a="1"/>
  <c r="AE71" i="52" s="1"/>
  <c r="AD71" i="52" s="1"/>
  <c r="AC71" i="52" s="1"/>
  <c r="S71" i="52"/>
  <c r="Z71" i="52"/>
  <c r="AZ71" i="52" s="1"/>
  <c r="P71" i="52"/>
  <c r="AA71" i="52"/>
  <c r="Y71" i="52"/>
  <c r="AA109" i="52"/>
  <c r="V109" i="52"/>
  <c r="AY109" i="52" s="1"/>
  <c r="BB109" i="52" s="1"/>
  <c r="Z109" i="52"/>
  <c r="AZ109" i="52" s="1"/>
  <c r="AB109" i="52"/>
  <c r="S109" i="52"/>
  <c r="W109" i="52"/>
  <c r="R109" i="52"/>
  <c r="AS109" i="52"/>
  <c r="AF109" i="52" s="1"/>
  <c r="U109" i="52"/>
  <c r="P109" i="52"/>
  <c r="Y109" i="52"/>
  <c r="Q109" i="52"/>
  <c r="BA109" i="52" s="1"/>
  <c r="AE115" i="52" a="1"/>
  <c r="AE115" i="52" s="1"/>
  <c r="Y115" i="52"/>
  <c r="Q21" i="52"/>
  <c r="BA21" i="52" s="1"/>
  <c r="BB21" i="52" s="1"/>
  <c r="Z21" i="52"/>
  <c r="AZ21" i="52" s="1"/>
  <c r="Y21" i="52"/>
  <c r="AE21" i="52" a="1"/>
  <c r="AE21" i="52" s="1"/>
  <c r="AB21" i="52"/>
  <c r="W21" i="52"/>
  <c r="AA21" i="52"/>
  <c r="AA87" i="52"/>
  <c r="U87" i="52"/>
  <c r="Y87" i="52"/>
  <c r="AD102" i="52"/>
  <c r="AC102" i="52" s="1"/>
  <c r="AU2" i="52"/>
  <c r="AV88" i="52" s="1"/>
  <c r="Q2" i="52"/>
  <c r="BA2" i="52" s="1"/>
  <c r="BB2" i="52" s="1"/>
  <c r="AB2" i="52"/>
  <c r="W2" i="52"/>
  <c r="AE2" i="52" a="1"/>
  <c r="AE2" i="52" s="1"/>
  <c r="P103" i="52"/>
  <c r="AA103" i="52"/>
  <c r="V103" i="52"/>
  <c r="AY103" i="52" s="1"/>
  <c r="U103" i="52"/>
  <c r="AB103" i="52"/>
  <c r="R103" i="52"/>
  <c r="Y103" i="52"/>
  <c r="W103" i="52"/>
  <c r="AD115" i="52"/>
  <c r="AC115" i="52" s="1"/>
  <c r="AE110" i="52" a="1"/>
  <c r="AE110" i="52" s="1"/>
  <c r="AD110" i="52" s="1"/>
  <c r="AC110" i="52" s="1"/>
  <c r="Q20" i="52"/>
  <c r="BA20" i="52" s="1"/>
  <c r="BB20" i="52" s="1"/>
  <c r="Q103" i="52"/>
  <c r="BA103" i="52" s="1"/>
  <c r="BB103" i="52" s="1"/>
  <c r="R2" i="52"/>
  <c r="P91" i="52"/>
  <c r="AA91" i="52"/>
  <c r="U67" i="52"/>
  <c r="P67" i="52"/>
  <c r="R67" i="52"/>
  <c r="AE37" i="52" a="1"/>
  <c r="AE37" i="52" s="1"/>
  <c r="V37" i="52"/>
  <c r="AY37" i="52" s="1"/>
  <c r="Z37" i="52"/>
  <c r="AZ37" i="52" s="1"/>
  <c r="AB37" i="52"/>
  <c r="AU37" i="52"/>
  <c r="AA37" i="52"/>
  <c r="Y37" i="52"/>
  <c r="W37" i="52"/>
  <c r="U37" i="52"/>
  <c r="W5" i="52"/>
  <c r="Z5" i="52"/>
  <c r="AZ5" i="52" s="1"/>
  <c r="U5" i="52"/>
  <c r="AA5" i="52"/>
  <c r="S5" i="52"/>
  <c r="AE5" i="52" a="1"/>
  <c r="AE5" i="52" s="1"/>
  <c r="AB5" i="52"/>
  <c r="Q5" i="52"/>
  <c r="BA5" i="52" s="1"/>
  <c r="BB5" i="52" s="1"/>
  <c r="AU5" i="52"/>
  <c r="AV66" i="52" s="1"/>
  <c r="Y5" i="52"/>
  <c r="R47" i="52"/>
  <c r="AU47" i="52"/>
  <c r="AA47" i="52"/>
  <c r="Y47" i="52"/>
  <c r="Q47" i="52"/>
  <c r="BA47" i="52" s="1"/>
  <c r="U47" i="52"/>
  <c r="W47" i="52"/>
  <c r="P47" i="52"/>
  <c r="V47" i="52"/>
  <c r="AY47" i="52" s="1"/>
  <c r="Z47" i="52"/>
  <c r="AZ47" i="52" s="1"/>
  <c r="S47" i="52"/>
  <c r="AB47" i="52"/>
  <c r="R42" i="52"/>
  <c r="AU42" i="52"/>
  <c r="AV109" i="52" s="1"/>
  <c r="V42" i="52"/>
  <c r="AY42" i="52" s="1"/>
  <c r="BB42" i="52" s="1"/>
  <c r="AA100" i="52"/>
  <c r="Q100" i="52"/>
  <c r="BA100" i="52" s="1"/>
  <c r="BB100" i="52" s="1"/>
  <c r="S108" i="52"/>
  <c r="P108" i="52"/>
  <c r="Q108" i="52"/>
  <c r="BA108" i="52" s="1"/>
  <c r="AA108" i="52"/>
  <c r="Y108" i="52"/>
  <c r="V108" i="52"/>
  <c r="AY108" i="52" s="1"/>
  <c r="BB108" i="52" s="1"/>
  <c r="AB108" i="52"/>
  <c r="W108" i="52"/>
  <c r="Z108" i="52"/>
  <c r="AZ108" i="52" s="1"/>
  <c r="R108" i="52"/>
  <c r="AS108" i="52"/>
  <c r="AF108" i="52" s="1"/>
  <c r="U108" i="52"/>
  <c r="AS68" i="52"/>
  <c r="AF68" i="52" s="1"/>
  <c r="Y35" i="52"/>
  <c r="AA27" i="52"/>
  <c r="Q27" i="52"/>
  <c r="BA27" i="52" s="1"/>
  <c r="V27" i="52"/>
  <c r="AY27" i="52" s="1"/>
  <c r="Z27" i="52"/>
  <c r="AZ27" i="52" s="1"/>
  <c r="U27" i="52"/>
  <c r="P27" i="52"/>
  <c r="S27" i="52"/>
  <c r="AB27" i="52"/>
  <c r="AU27" i="52"/>
  <c r="AV113" i="52" s="1"/>
  <c r="R27" i="52"/>
  <c r="W27" i="52"/>
  <c r="Y68" i="52"/>
  <c r="W68" i="52"/>
  <c r="Q68" i="52"/>
  <c r="BA68" i="52" s="1"/>
  <c r="BB68" i="52" s="1"/>
  <c r="AB68" i="52"/>
  <c r="AE68" i="52" a="1"/>
  <c r="AE68" i="52" s="1"/>
  <c r="S68" i="52"/>
  <c r="R68" i="52"/>
  <c r="Z68" i="52"/>
  <c r="AZ68" i="52" s="1"/>
  <c r="U68" i="52"/>
  <c r="P68" i="52"/>
  <c r="AS82" i="52"/>
  <c r="AF82" i="52" s="1"/>
  <c r="BB116" i="52"/>
  <c r="U4" i="52"/>
  <c r="AU4" i="52"/>
  <c r="AV96" i="52" s="1"/>
  <c r="Q4" i="52"/>
  <c r="BA4" i="52" s="1"/>
  <c r="BB4" i="52" s="1"/>
  <c r="W4" i="52"/>
  <c r="P4" i="52"/>
  <c r="AE4" i="52" a="1"/>
  <c r="AE4" i="52" s="1"/>
  <c r="AA4" i="52"/>
  <c r="V4" i="52"/>
  <c r="AY4" i="52" s="1"/>
  <c r="Z4" i="52"/>
  <c r="AZ4" i="52" s="1"/>
  <c r="R4" i="52"/>
  <c r="S4" i="52"/>
  <c r="Y4" i="52"/>
  <c r="AB4" i="52"/>
  <c r="Q52" i="52"/>
  <c r="BA52" i="52" s="1"/>
  <c r="BB52" i="52" s="1"/>
  <c r="S52" i="52"/>
  <c r="Y52" i="52"/>
  <c r="W52" i="52"/>
  <c r="S76" i="52"/>
  <c r="Q76" i="52"/>
  <c r="BA76" i="52" s="1"/>
  <c r="AS76" i="52"/>
  <c r="AF76" i="52" s="1"/>
  <c r="W76" i="52"/>
  <c r="AA116" i="52"/>
  <c r="Z116" i="52"/>
  <c r="AZ116" i="52" s="1"/>
  <c r="AE116" i="52" a="1"/>
  <c r="AE116" i="52" s="1"/>
  <c r="AD116" i="52" s="1"/>
  <c r="AC116" i="52" s="1"/>
  <c r="V116" i="52"/>
  <c r="AY116" i="52" s="1"/>
  <c r="S116" i="52"/>
  <c r="P116" i="52"/>
  <c r="R116" i="52"/>
  <c r="Y116" i="52"/>
  <c r="U116" i="52"/>
  <c r="AB116" i="52"/>
  <c r="W116" i="52"/>
  <c r="Z15" i="52"/>
  <c r="AZ15" i="52" s="1"/>
  <c r="AB15" i="52"/>
  <c r="R15" i="52"/>
  <c r="AA15" i="52"/>
  <c r="Q15" i="52"/>
  <c r="BA15" i="52" s="1"/>
  <c r="P15" i="52"/>
  <c r="V15" i="52"/>
  <c r="AY15" i="52" s="1"/>
  <c r="Y15" i="52"/>
  <c r="U15" i="52"/>
  <c r="S15" i="52"/>
  <c r="AU15" i="52"/>
  <c r="AV106" i="52" s="1"/>
  <c r="U30" i="52"/>
  <c r="Z30" i="52"/>
  <c r="AZ30" i="52" s="1"/>
  <c r="W30" i="52"/>
  <c r="P30" i="52"/>
  <c r="V30" i="52"/>
  <c r="AY30" i="52" s="1"/>
  <c r="Y30" i="52"/>
  <c r="R30" i="52"/>
  <c r="AU30" i="52"/>
  <c r="AV123" i="52" s="1"/>
  <c r="Q30" i="52"/>
  <c r="BA30" i="52" s="1"/>
  <c r="AB30" i="52"/>
  <c r="S30" i="52"/>
  <c r="AA30" i="52"/>
  <c r="R35" i="52"/>
  <c r="W35" i="52"/>
  <c r="P35" i="52"/>
  <c r="AE108" i="52" a="1"/>
  <c r="AE108" i="52" s="1"/>
  <c r="AD108" i="52" s="1"/>
  <c r="AC108" i="52" s="1"/>
  <c r="BB49" i="52"/>
  <c r="AA35" i="52"/>
  <c r="Z89" i="52"/>
  <c r="AZ89" i="52" s="1"/>
  <c r="U89" i="52"/>
  <c r="AB89" i="52"/>
  <c r="S89" i="52"/>
  <c r="R89" i="52"/>
  <c r="Q89" i="52"/>
  <c r="BA89" i="52" s="1"/>
  <c r="BB89" i="52" s="1"/>
  <c r="W89" i="52"/>
  <c r="P89" i="52"/>
  <c r="AA89" i="52"/>
  <c r="AE89" i="52" a="1"/>
  <c r="AE89" i="52" s="1"/>
  <c r="Y89" i="52"/>
  <c r="V89" i="52"/>
  <c r="AY89" i="52" s="1"/>
  <c r="Z84" i="52"/>
  <c r="AZ84" i="52" s="1"/>
  <c r="P84" i="52"/>
  <c r="U84" i="52"/>
  <c r="W84" i="52"/>
  <c r="V84" i="52"/>
  <c r="AY84" i="52" s="1"/>
  <c r="R84" i="52"/>
  <c r="Y84" i="52"/>
  <c r="AE84" i="52" a="1"/>
  <c r="AE84" i="52" s="1"/>
  <c r="AD84" i="52" s="1"/>
  <c r="AC84" i="52" s="1"/>
  <c r="S84" i="52"/>
  <c r="AA84" i="52"/>
  <c r="AB84" i="52"/>
  <c r="Q84" i="52"/>
  <c r="BA84" i="52" s="1"/>
  <c r="BB84" i="52" s="1"/>
  <c r="AA68" i="52"/>
  <c r="S35" i="52"/>
  <c r="Z35" i="52"/>
  <c r="AZ35" i="52" s="1"/>
  <c r="U19" i="52"/>
  <c r="Q19" i="52"/>
  <c r="BA19" i="52" s="1"/>
  <c r="BB19" i="52" s="1"/>
  <c r="S19" i="52"/>
  <c r="Z19" i="52"/>
  <c r="AZ19" i="52" s="1"/>
  <c r="P19" i="52"/>
  <c r="R19" i="52"/>
  <c r="Y19" i="52"/>
  <c r="W19" i="52"/>
  <c r="AE19" i="52" a="1"/>
  <c r="AE19" i="52" s="1"/>
  <c r="V19" i="52"/>
  <c r="AY19" i="52" s="1"/>
  <c r="AB19" i="52"/>
  <c r="AU19" i="52"/>
  <c r="AV90" i="52" s="1"/>
  <c r="AA19" i="52"/>
  <c r="W12" i="52"/>
  <c r="Z12" i="52"/>
  <c r="AZ12" i="52" s="1"/>
  <c r="BB12" i="52" s="1"/>
  <c r="AB12" i="52"/>
  <c r="AU60" i="52"/>
  <c r="W60" i="52"/>
  <c r="S60" i="52"/>
  <c r="AS104" i="52"/>
  <c r="AF104" i="52" s="1"/>
  <c r="AS121" i="52"/>
  <c r="AF121" i="52" s="1"/>
  <c r="V68" i="52"/>
  <c r="AY68" i="52" s="1"/>
  <c r="AB35" i="52"/>
  <c r="AU35" i="52"/>
  <c r="AV115" i="52" s="1"/>
  <c r="P97" i="52"/>
  <c r="V97" i="52"/>
  <c r="AY97" i="52" s="1"/>
  <c r="S97" i="52"/>
  <c r="U97" i="52"/>
  <c r="AS97" i="52"/>
  <c r="AF97" i="52" s="1"/>
  <c r="Q97" i="52"/>
  <c r="BA97" i="52" s="1"/>
  <c r="Y97" i="52"/>
  <c r="AB97" i="52"/>
  <c r="R97" i="52"/>
  <c r="Z97" i="52"/>
  <c r="AZ97" i="52" s="1"/>
  <c r="W97" i="52"/>
  <c r="R50" i="52"/>
  <c r="V50" i="52"/>
  <c r="AY50" i="52" s="1"/>
  <c r="AU50" i="52"/>
  <c r="AV102" i="52" s="1"/>
  <c r="AB50" i="52"/>
  <c r="W50" i="52"/>
  <c r="Q50" i="52"/>
  <c r="BA50" i="52" s="1"/>
  <c r="BB50" i="52" s="1"/>
  <c r="P50" i="52"/>
  <c r="U50" i="52"/>
  <c r="Z50" i="52"/>
  <c r="AZ50" i="52" s="1"/>
  <c r="AE50" i="52" a="1"/>
  <c r="AE50" i="52" s="1"/>
  <c r="S50" i="52"/>
  <c r="AA50" i="52"/>
  <c r="Y50" i="52"/>
  <c r="U100" i="52"/>
  <c r="Z100" i="52"/>
  <c r="AZ100" i="52" s="1"/>
  <c r="P100" i="52"/>
  <c r="R100" i="52"/>
  <c r="S100" i="52"/>
  <c r="Y100" i="52"/>
  <c r="V100" i="52"/>
  <c r="AY100" i="52" s="1"/>
  <c r="W100" i="52"/>
  <c r="AE100" i="52" a="1"/>
  <c r="AE100" i="52" s="1"/>
  <c r="V35" i="52"/>
  <c r="AY35" i="52" s="1"/>
  <c r="R7" i="52"/>
  <c r="W7" i="52"/>
  <c r="V7" i="52"/>
  <c r="AY7" i="52" s="1"/>
  <c r="Y22" i="52"/>
  <c r="AU22" i="52"/>
  <c r="W22" i="52"/>
  <c r="AE22" i="52" a="1"/>
  <c r="AE22" i="52" s="1"/>
  <c r="U22" i="52"/>
  <c r="Z22" i="52"/>
  <c r="AZ22" i="52" s="1"/>
  <c r="AB22" i="52"/>
  <c r="P22" i="52"/>
  <c r="V22" i="52"/>
  <c r="AY22" i="52" s="1"/>
  <c r="R22" i="52"/>
  <c r="AE27" i="51" a="1"/>
  <c r="AE27" i="51" s="1"/>
  <c r="AA27" i="51"/>
  <c r="S27" i="51"/>
  <c r="AB27" i="51"/>
  <c r="Z3" i="51"/>
  <c r="AZ3" i="51" s="1"/>
  <c r="AA3" i="51"/>
  <c r="Y3" i="51"/>
  <c r="V3" i="51"/>
  <c r="AY3" i="51" s="1"/>
  <c r="R3" i="51"/>
  <c r="S3" i="51"/>
  <c r="U3" i="51"/>
  <c r="P3" i="51"/>
  <c r="AU3" i="51"/>
  <c r="AV59" i="51" s="1"/>
  <c r="Q3" i="51"/>
  <c r="BA3" i="51" s="1"/>
  <c r="W3" i="51"/>
  <c r="AB3" i="51"/>
  <c r="AD106" i="51"/>
  <c r="AC106" i="51" s="1"/>
  <c r="AE69" i="51" a="1"/>
  <c r="AE69" i="51" s="1"/>
  <c r="AD69" i="51" s="1"/>
  <c r="AC69" i="51" s="1"/>
  <c r="P27" i="51"/>
  <c r="AA64" i="51"/>
  <c r="U124" i="51"/>
  <c r="W124" i="51"/>
  <c r="AB124" i="51"/>
  <c r="AE124" i="51" a="1"/>
  <c r="AE124" i="51" s="1"/>
  <c r="Z124" i="51"/>
  <c r="AZ124" i="51" s="1"/>
  <c r="R124" i="51"/>
  <c r="AA124" i="51"/>
  <c r="Q124" i="51"/>
  <c r="BA124" i="51" s="1"/>
  <c r="BB124" i="51" s="1"/>
  <c r="V124" i="51"/>
  <c r="AY124" i="51" s="1"/>
  <c r="S124" i="51"/>
  <c r="P124" i="51"/>
  <c r="Y124" i="51"/>
  <c r="U115" i="51"/>
  <c r="AA115" i="51"/>
  <c r="P115" i="51"/>
  <c r="W115" i="51"/>
  <c r="AS115" i="51"/>
  <c r="AF115" i="51" s="1"/>
  <c r="Z115" i="51"/>
  <c r="AZ115" i="51" s="1"/>
  <c r="V115" i="51"/>
  <c r="AY115" i="51" s="1"/>
  <c r="S115" i="51"/>
  <c r="AB115" i="51"/>
  <c r="Q115" i="51"/>
  <c r="BA115" i="51" s="1"/>
  <c r="R115" i="51"/>
  <c r="Y115" i="51"/>
  <c r="U120" i="51"/>
  <c r="AB120" i="51"/>
  <c r="Z120" i="51"/>
  <c r="AZ120" i="51" s="1"/>
  <c r="BB120" i="51" s="1"/>
  <c r="R119" i="51"/>
  <c r="P119" i="51"/>
  <c r="Q119" i="51"/>
  <c r="BA119" i="51" s="1"/>
  <c r="V119" i="51"/>
  <c r="AY119" i="51" s="1"/>
  <c r="U119" i="51"/>
  <c r="AB119" i="51"/>
  <c r="AA119" i="51"/>
  <c r="S119" i="51"/>
  <c r="Y119" i="51"/>
  <c r="AS119" i="51"/>
  <c r="AF119" i="51" s="1"/>
  <c r="S64" i="51"/>
  <c r="V64" i="51"/>
  <c r="AY64" i="51" s="1"/>
  <c r="Q64" i="51"/>
  <c r="BA64" i="51" s="1"/>
  <c r="BB64" i="51" s="1"/>
  <c r="AE64" i="51" a="1"/>
  <c r="AE64" i="51" s="1"/>
  <c r="Z64" i="51"/>
  <c r="AZ64" i="51" s="1"/>
  <c r="Q121" i="51"/>
  <c r="BA121" i="51" s="1"/>
  <c r="Y121" i="51"/>
  <c r="V121" i="51"/>
  <c r="AY121" i="51" s="1"/>
  <c r="W121" i="51"/>
  <c r="U121" i="51"/>
  <c r="S121" i="51"/>
  <c r="R121" i="51"/>
  <c r="AS121" i="51"/>
  <c r="AF121" i="51" s="1"/>
  <c r="AB121" i="51"/>
  <c r="AA121" i="51"/>
  <c r="Z121" i="51"/>
  <c r="AZ121" i="51" s="1"/>
  <c r="P121" i="51"/>
  <c r="Z47" i="51"/>
  <c r="AZ47" i="51" s="1"/>
  <c r="P47" i="51"/>
  <c r="Q47" i="51"/>
  <c r="BA47" i="51" s="1"/>
  <c r="BB47" i="51" s="1"/>
  <c r="AU47" i="51"/>
  <c r="AB47" i="51"/>
  <c r="V47" i="51"/>
  <c r="AY47" i="51" s="1"/>
  <c r="W47" i="51"/>
  <c r="S47" i="51"/>
  <c r="Y47" i="51"/>
  <c r="R47" i="51"/>
  <c r="U47" i="51"/>
  <c r="AA47" i="51"/>
  <c r="AE47" i="51" a="1"/>
  <c r="AE47" i="51" s="1"/>
  <c r="S126" i="51"/>
  <c r="Y126" i="51"/>
  <c r="AA126" i="51"/>
  <c r="AB126" i="51"/>
  <c r="W126" i="51"/>
  <c r="U126" i="51"/>
  <c r="V126" i="51"/>
  <c r="AY126" i="51" s="1"/>
  <c r="R126" i="51"/>
  <c r="Q126" i="51"/>
  <c r="BA126" i="51" s="1"/>
  <c r="BB126" i="51" s="1"/>
  <c r="Z126" i="51"/>
  <c r="AZ126" i="51" s="1"/>
  <c r="P126" i="51"/>
  <c r="AE126" i="51" a="1"/>
  <c r="AE126" i="51" s="1"/>
  <c r="AD126" i="51" s="1"/>
  <c r="AC126" i="51" s="1"/>
  <c r="BB39" i="51"/>
  <c r="Z119" i="51"/>
  <c r="AZ119" i="51" s="1"/>
  <c r="BB119" i="51" s="1"/>
  <c r="R64" i="51"/>
  <c r="W67" i="51"/>
  <c r="S67" i="51"/>
  <c r="AS67" i="51"/>
  <c r="AF67" i="51" s="1"/>
  <c r="AB67" i="51"/>
  <c r="Z67" i="51"/>
  <c r="AZ67" i="51" s="1"/>
  <c r="Y67" i="51"/>
  <c r="P67" i="51"/>
  <c r="U67" i="51"/>
  <c r="R67" i="51"/>
  <c r="V67" i="51"/>
  <c r="AY67" i="51" s="1"/>
  <c r="W119" i="51"/>
  <c r="P64" i="51"/>
  <c r="Y77" i="51"/>
  <c r="AA77" i="51"/>
  <c r="AB77" i="51"/>
  <c r="Z77" i="51"/>
  <c r="AZ77" i="51" s="1"/>
  <c r="U77" i="51"/>
  <c r="S77" i="51"/>
  <c r="R77" i="51"/>
  <c r="Q77" i="51"/>
  <c r="BA77" i="51" s="1"/>
  <c r="BB77" i="51" s="1"/>
  <c r="P77" i="51"/>
  <c r="AE77" i="51" a="1"/>
  <c r="AE77" i="51" s="1"/>
  <c r="W77" i="51"/>
  <c r="Z72" i="51"/>
  <c r="AZ72" i="51" s="1"/>
  <c r="P72" i="51"/>
  <c r="AB72" i="51"/>
  <c r="U72" i="51"/>
  <c r="AA72" i="51"/>
  <c r="S72" i="51"/>
  <c r="AS72" i="51"/>
  <c r="AF72" i="51" s="1"/>
  <c r="W72" i="51"/>
  <c r="Y72" i="51"/>
  <c r="Q72" i="51"/>
  <c r="BA72" i="51" s="1"/>
  <c r="V72" i="51"/>
  <c r="AY72" i="51" s="1"/>
  <c r="R72" i="51"/>
  <c r="AU10" i="51"/>
  <c r="Q10" i="51"/>
  <c r="BA10" i="51" s="1"/>
  <c r="BB10" i="51" s="1"/>
  <c r="AE10" i="51" a="1"/>
  <c r="AE10" i="51" s="1"/>
  <c r="AB10" i="51"/>
  <c r="W10" i="51"/>
  <c r="Y10" i="51"/>
  <c r="R10" i="51"/>
  <c r="U10" i="51"/>
  <c r="AA10" i="51"/>
  <c r="S10" i="51"/>
  <c r="Z10" i="51"/>
  <c r="AZ10" i="51" s="1"/>
  <c r="P10" i="51"/>
  <c r="V10" i="51"/>
  <c r="AY10" i="51" s="1"/>
  <c r="Q48" i="51"/>
  <c r="BA48" i="51" s="1"/>
  <c r="BB48" i="51" s="1"/>
  <c r="W48" i="51"/>
  <c r="Z48" i="51"/>
  <c r="AZ48" i="51" s="1"/>
  <c r="AE48" i="51" a="1"/>
  <c r="AE48" i="51" s="1"/>
  <c r="R48" i="51"/>
  <c r="U48" i="51"/>
  <c r="S48" i="51"/>
  <c r="AU48" i="51"/>
  <c r="P48" i="51"/>
  <c r="Y48" i="51"/>
  <c r="V48" i="51"/>
  <c r="AY48" i="51" s="1"/>
  <c r="AB48" i="51"/>
  <c r="AA48" i="51"/>
  <c r="P96" i="51"/>
  <c r="AB96" i="51"/>
  <c r="Q96" i="51"/>
  <c r="BA96" i="51" s="1"/>
  <c r="BB96" i="51" s="1"/>
  <c r="V96" i="51"/>
  <c r="AY96" i="51" s="1"/>
  <c r="Q67" i="51"/>
  <c r="BA67" i="51" s="1"/>
  <c r="Y69" i="51"/>
  <c r="AU27" i="51"/>
  <c r="Y27" i="51"/>
  <c r="BB21" i="51"/>
  <c r="AB64" i="51"/>
  <c r="R70" i="51"/>
  <c r="W70" i="51"/>
  <c r="S70" i="51"/>
  <c r="P70" i="51"/>
  <c r="Q70" i="51"/>
  <c r="BA70" i="51" s="1"/>
  <c r="V70" i="51"/>
  <c r="AY70" i="51" s="1"/>
  <c r="AS70" i="51"/>
  <c r="AF70" i="51" s="1"/>
  <c r="Y70" i="51"/>
  <c r="Z70" i="51"/>
  <c r="AZ70" i="51" s="1"/>
  <c r="AA70" i="51"/>
  <c r="AB70" i="51"/>
  <c r="W75" i="51"/>
  <c r="AB75" i="51"/>
  <c r="V75" i="51"/>
  <c r="AY75" i="51" s="1"/>
  <c r="AA75" i="51"/>
  <c r="S75" i="51"/>
  <c r="R75" i="51"/>
  <c r="Q75" i="51"/>
  <c r="BA75" i="51" s="1"/>
  <c r="BB75" i="51" s="1"/>
  <c r="Z75" i="51"/>
  <c r="AZ75" i="51" s="1"/>
  <c r="Y75" i="51"/>
  <c r="P75" i="51"/>
  <c r="U75" i="51"/>
  <c r="AE75" i="51" a="1"/>
  <c r="AE75" i="51" s="1"/>
  <c r="AD75" i="51" s="1"/>
  <c r="AC75" i="51" s="1"/>
  <c r="AS113" i="51"/>
  <c r="AF113" i="51" s="1"/>
  <c r="AE67" i="51" a="1"/>
  <c r="AE67" i="51" s="1"/>
  <c r="AD67" i="51" s="1"/>
  <c r="AC67" i="51" s="1"/>
  <c r="V27" i="51"/>
  <c r="AY27" i="51" s="1"/>
  <c r="W27" i="51"/>
  <c r="W64" i="51"/>
  <c r="S51" i="51"/>
  <c r="Z51" i="51"/>
  <c r="AZ51" i="51" s="1"/>
  <c r="Q51" i="51"/>
  <c r="BA51" i="51" s="1"/>
  <c r="Y51" i="51"/>
  <c r="W51" i="51"/>
  <c r="R51" i="51"/>
  <c r="P51" i="51"/>
  <c r="AU51" i="51"/>
  <c r="V51" i="51"/>
  <c r="AY51" i="51" s="1"/>
  <c r="BB51" i="51" s="1"/>
  <c r="AA51" i="51"/>
  <c r="U51" i="51"/>
  <c r="Q32" i="51"/>
  <c r="BA32" i="51" s="1"/>
  <c r="BB32" i="51" s="1"/>
  <c r="P32" i="51"/>
  <c r="AB32" i="51"/>
  <c r="W32" i="51"/>
  <c r="AA32" i="51"/>
  <c r="R32" i="51"/>
  <c r="Z32" i="51"/>
  <c r="AZ32" i="51" s="1"/>
  <c r="AE32" i="51" a="1"/>
  <c r="AE32" i="51" s="1"/>
  <c r="Y32" i="51"/>
  <c r="V32" i="51"/>
  <c r="AY32" i="51" s="1"/>
  <c r="S32" i="51"/>
  <c r="U32" i="51"/>
  <c r="AU32" i="51"/>
  <c r="AV42" i="51" s="1"/>
  <c r="W71" i="51"/>
  <c r="U71" i="51"/>
  <c r="R71" i="51"/>
  <c r="Q71" i="51"/>
  <c r="BA71" i="51" s="1"/>
  <c r="Z71" i="51"/>
  <c r="AZ71" i="51" s="1"/>
  <c r="AS71" i="51"/>
  <c r="AF71" i="51" s="1"/>
  <c r="P71" i="51"/>
  <c r="V71" i="51"/>
  <c r="AY71" i="51" s="1"/>
  <c r="S71" i="51"/>
  <c r="Y71" i="51"/>
  <c r="AA71" i="51"/>
  <c r="V112" i="51"/>
  <c r="AY112" i="51" s="1"/>
  <c r="AE112" i="51" a="1"/>
  <c r="AE112" i="51" s="1"/>
  <c r="AD112" i="51" s="1"/>
  <c r="AC112" i="51" s="1"/>
  <c r="Q112" i="51"/>
  <c r="BA112" i="51" s="1"/>
  <c r="BB112" i="51" s="1"/>
  <c r="U112" i="51"/>
  <c r="R112" i="51"/>
  <c r="Z112" i="51"/>
  <c r="AZ112" i="51" s="1"/>
  <c r="AB112" i="51"/>
  <c r="AA112" i="51"/>
  <c r="W112" i="51"/>
  <c r="AD124" i="51"/>
  <c r="AC124" i="51" s="1"/>
  <c r="AS94" i="51"/>
  <c r="AF94" i="51" s="1"/>
  <c r="AS127" i="51"/>
  <c r="AF127" i="51" s="1"/>
  <c r="AD78" i="51"/>
  <c r="AC78" i="51" s="1"/>
  <c r="R27" i="51"/>
  <c r="Q27" i="51"/>
  <c r="BA27" i="51" s="1"/>
  <c r="BB27" i="51" s="1"/>
  <c r="AU64" i="51"/>
  <c r="BB67" i="51"/>
  <c r="U56" i="51"/>
  <c r="AA56" i="51"/>
  <c r="Y56" i="51"/>
  <c r="P56" i="51"/>
  <c r="Q56" i="51"/>
  <c r="BA56" i="51" s="1"/>
  <c r="W56" i="51"/>
  <c r="Z56" i="51"/>
  <c r="AZ56" i="51" s="1"/>
  <c r="AU56" i="51"/>
  <c r="S56" i="51"/>
  <c r="AB56" i="51"/>
  <c r="V56" i="51"/>
  <c r="AY56" i="51" s="1"/>
  <c r="R56" i="51"/>
  <c r="AE107" i="51" a="1"/>
  <c r="AE107" i="51" s="1"/>
  <c r="AD107" i="51" s="1"/>
  <c r="AC107" i="51" s="1"/>
  <c r="AA107" i="51"/>
  <c r="AB107" i="51"/>
  <c r="Q107" i="51"/>
  <c r="BA107" i="51" s="1"/>
  <c r="BB107" i="51" s="1"/>
  <c r="W107" i="51"/>
  <c r="Y107" i="51"/>
  <c r="V107" i="51"/>
  <c r="AY107" i="51" s="1"/>
  <c r="Z107" i="51"/>
  <c r="AZ107" i="51" s="1"/>
  <c r="U107" i="51"/>
  <c r="P107" i="51"/>
  <c r="V13" i="50"/>
  <c r="AY13" i="50" s="1"/>
  <c r="BB13" i="50" s="1"/>
  <c r="AU13" i="50"/>
  <c r="AV48" i="50" s="1"/>
  <c r="W13" i="50"/>
  <c r="AB13" i="50"/>
  <c r="U13" i="50"/>
  <c r="AA13" i="50"/>
  <c r="R13" i="50"/>
  <c r="Q13" i="50"/>
  <c r="BA13" i="50" s="1"/>
  <c r="P13" i="50"/>
  <c r="Y13" i="50"/>
  <c r="S13" i="50"/>
  <c r="Z13" i="50"/>
  <c r="AZ13" i="50" s="1"/>
  <c r="AE67" i="50" a="1"/>
  <c r="AE67" i="50" s="1"/>
  <c r="AD67" i="50" s="1"/>
  <c r="AC67" i="50" s="1"/>
  <c r="W67" i="50"/>
  <c r="V67" i="50"/>
  <c r="AY67" i="50" s="1"/>
  <c r="P67" i="50"/>
  <c r="AA67" i="50"/>
  <c r="Q67" i="50"/>
  <c r="BA67" i="50" s="1"/>
  <c r="BB67" i="50" s="1"/>
  <c r="Y67" i="50"/>
  <c r="U67" i="50"/>
  <c r="AB67" i="50"/>
  <c r="R67" i="50"/>
  <c r="Z67" i="50"/>
  <c r="AZ67" i="50" s="1"/>
  <c r="V62" i="50"/>
  <c r="AY62" i="50" s="1"/>
  <c r="AB62" i="50"/>
  <c r="Y62" i="50"/>
  <c r="R62" i="50"/>
  <c r="AA62" i="50"/>
  <c r="AU62" i="50"/>
  <c r="Q62" i="50"/>
  <c r="BA62" i="50" s="1"/>
  <c r="W62" i="50"/>
  <c r="Z62" i="50"/>
  <c r="AZ62" i="50" s="1"/>
  <c r="U62" i="50"/>
  <c r="S62" i="50"/>
  <c r="P62" i="50"/>
  <c r="AB87" i="50"/>
  <c r="Z87" i="50"/>
  <c r="AZ87" i="50" s="1"/>
  <c r="R87" i="50"/>
  <c r="W24" i="50"/>
  <c r="Z24" i="50"/>
  <c r="AZ24" i="50" s="1"/>
  <c r="S24" i="50"/>
  <c r="V24" i="50"/>
  <c r="AY24" i="50" s="1"/>
  <c r="AB24" i="50"/>
  <c r="AA24" i="50"/>
  <c r="AE24" i="50" a="1"/>
  <c r="AE24" i="50" s="1"/>
  <c r="P24" i="50"/>
  <c r="Q24" i="50"/>
  <c r="BA24" i="50" s="1"/>
  <c r="BB24" i="50" s="1"/>
  <c r="U24" i="50"/>
  <c r="AU24" i="50"/>
  <c r="R24" i="50"/>
  <c r="Y24" i="50"/>
  <c r="AA75" i="50"/>
  <c r="S75" i="50"/>
  <c r="V75" i="50"/>
  <c r="AY75" i="50" s="1"/>
  <c r="U75" i="50"/>
  <c r="W75" i="50"/>
  <c r="AB75" i="50"/>
  <c r="AS75" i="50"/>
  <c r="AF75" i="50" s="1"/>
  <c r="R75" i="50"/>
  <c r="Z75" i="50"/>
  <c r="AZ75" i="50" s="1"/>
  <c r="P75" i="50"/>
  <c r="Y75" i="50"/>
  <c r="Q75" i="50"/>
  <c r="BA75" i="50" s="1"/>
  <c r="U70" i="50"/>
  <c r="Y70" i="50"/>
  <c r="V70" i="50"/>
  <c r="AY70" i="50" s="1"/>
  <c r="AE70" i="50" a="1"/>
  <c r="AE70" i="50" s="1"/>
  <c r="AB70" i="50"/>
  <c r="R70" i="50"/>
  <c r="S70" i="50"/>
  <c r="W70" i="50"/>
  <c r="AA70" i="50"/>
  <c r="P70" i="50"/>
  <c r="Z70" i="50"/>
  <c r="AZ70" i="50" s="1"/>
  <c r="Q70" i="50"/>
  <c r="BA70" i="50" s="1"/>
  <c r="BB70" i="50" s="1"/>
  <c r="V95" i="50"/>
  <c r="AY95" i="50" s="1"/>
  <c r="Y95" i="50"/>
  <c r="Z95" i="50"/>
  <c r="AZ95" i="50" s="1"/>
  <c r="W95" i="50"/>
  <c r="AS95" i="50"/>
  <c r="AF95" i="50" s="1"/>
  <c r="U95" i="50"/>
  <c r="S95" i="50"/>
  <c r="R95" i="50"/>
  <c r="Q95" i="50"/>
  <c r="BA95" i="50" s="1"/>
  <c r="P95" i="50"/>
  <c r="AA95" i="50"/>
  <c r="AB64" i="50"/>
  <c r="W64" i="50"/>
  <c r="V64" i="50"/>
  <c r="AY64" i="50" s="1"/>
  <c r="BB64" i="50" s="1"/>
  <c r="P124" i="50"/>
  <c r="V124" i="50"/>
  <c r="AY124" i="50" s="1"/>
  <c r="Y124" i="50"/>
  <c r="AB124" i="50"/>
  <c r="R124" i="50"/>
  <c r="AA124" i="50"/>
  <c r="AS124" i="50"/>
  <c r="AF124" i="50" s="1"/>
  <c r="Q124" i="50"/>
  <c r="BA124" i="50" s="1"/>
  <c r="S124" i="50"/>
  <c r="Z124" i="50"/>
  <c r="AZ124" i="50" s="1"/>
  <c r="W124" i="50"/>
  <c r="V25" i="50"/>
  <c r="AY25" i="50" s="1"/>
  <c r="U25" i="50"/>
  <c r="AB25" i="50"/>
  <c r="Q25" i="50"/>
  <c r="BA25" i="50" s="1"/>
  <c r="BB25" i="50" s="1"/>
  <c r="P25" i="50"/>
  <c r="AB56" i="50"/>
  <c r="Y56" i="50"/>
  <c r="W56" i="50"/>
  <c r="U56" i="50"/>
  <c r="AU56" i="50"/>
  <c r="R56" i="50"/>
  <c r="AA56" i="50"/>
  <c r="S56" i="50"/>
  <c r="V56" i="50"/>
  <c r="AY56" i="50" s="1"/>
  <c r="AE56" i="50" a="1"/>
  <c r="AE56" i="50" s="1"/>
  <c r="P56" i="50"/>
  <c r="Q56" i="50"/>
  <c r="BA56" i="50" s="1"/>
  <c r="BB56" i="50" s="1"/>
  <c r="Z56" i="50"/>
  <c r="AZ56" i="50" s="1"/>
  <c r="Y16" i="50"/>
  <c r="AB16" i="50"/>
  <c r="AA16" i="50"/>
  <c r="AU16" i="50"/>
  <c r="R16" i="50"/>
  <c r="W16" i="50"/>
  <c r="Q16" i="50"/>
  <c r="BA16" i="50" s="1"/>
  <c r="V16" i="50"/>
  <c r="AY16" i="50" s="1"/>
  <c r="BB16" i="50" s="1"/>
  <c r="Z16" i="50"/>
  <c r="AZ16" i="50" s="1"/>
  <c r="U16" i="50"/>
  <c r="P16" i="50"/>
  <c r="S16" i="50"/>
  <c r="W29" i="50"/>
  <c r="U29" i="50"/>
  <c r="AB29" i="50"/>
  <c r="AU29" i="50"/>
  <c r="R29" i="50"/>
  <c r="S29" i="50"/>
  <c r="Y29" i="50"/>
  <c r="AA29" i="50"/>
  <c r="Q29" i="50"/>
  <c r="BA29" i="50" s="1"/>
  <c r="V29" i="50"/>
  <c r="AY29" i="50" s="1"/>
  <c r="Z29" i="50"/>
  <c r="AZ29" i="50" s="1"/>
  <c r="P29" i="50"/>
  <c r="AE86" i="50" a="1"/>
  <c r="AE86" i="50" s="1"/>
  <c r="AD86" i="50" s="1"/>
  <c r="AC86" i="50" s="1"/>
  <c r="S86" i="50"/>
  <c r="V86" i="50"/>
  <c r="AY86" i="50" s="1"/>
  <c r="R86" i="50"/>
  <c r="Y86" i="50"/>
  <c r="U86" i="50"/>
  <c r="AB86" i="50"/>
  <c r="Q86" i="50"/>
  <c r="BA86" i="50" s="1"/>
  <c r="BB86" i="50" s="1"/>
  <c r="P86" i="50"/>
  <c r="AA86" i="50"/>
  <c r="W86" i="50"/>
  <c r="Z86" i="50"/>
  <c r="AZ86" i="50" s="1"/>
  <c r="W40" i="50"/>
  <c r="U40" i="50"/>
  <c r="R40" i="50"/>
  <c r="V40" i="50"/>
  <c r="AY40" i="50" s="1"/>
  <c r="AU40" i="50"/>
  <c r="AE40" i="50" a="1"/>
  <c r="AE40" i="50" s="1"/>
  <c r="Q40" i="50"/>
  <c r="BA40" i="50" s="1"/>
  <c r="BB40" i="50" s="1"/>
  <c r="S40" i="50"/>
  <c r="Y40" i="50"/>
  <c r="Z40" i="50"/>
  <c r="AZ40" i="50" s="1"/>
  <c r="P40" i="50"/>
  <c r="AB40" i="50"/>
  <c r="AA40" i="50"/>
  <c r="P103" i="50"/>
  <c r="V103" i="50"/>
  <c r="AY103" i="50" s="1"/>
  <c r="W103" i="50"/>
  <c r="U103" i="50"/>
  <c r="R103" i="50"/>
  <c r="S103" i="50"/>
  <c r="AA103" i="50"/>
  <c r="Q103" i="50"/>
  <c r="BA103" i="50" s="1"/>
  <c r="BB103" i="50" s="1"/>
  <c r="Y103" i="50"/>
  <c r="Z103" i="50"/>
  <c r="AZ103" i="50" s="1"/>
  <c r="AE103" i="50" a="1"/>
  <c r="AE103" i="50" s="1"/>
  <c r="AD103" i="50" s="1"/>
  <c r="AC103" i="50" s="1"/>
  <c r="AB103" i="50"/>
  <c r="V17" i="50"/>
  <c r="AY17" i="50" s="1"/>
  <c r="W17" i="50"/>
  <c r="U17" i="50"/>
  <c r="Y17" i="50"/>
  <c r="S17" i="50"/>
  <c r="Z17" i="50"/>
  <c r="AZ17" i="50" s="1"/>
  <c r="AB17" i="50"/>
  <c r="P17" i="50"/>
  <c r="AA17" i="50"/>
  <c r="R17" i="50"/>
  <c r="Q17" i="50"/>
  <c r="BA17" i="50" s="1"/>
  <c r="AU17" i="50"/>
  <c r="AD70" i="50"/>
  <c r="AC70" i="50" s="1"/>
  <c r="AE13" i="50" a="1"/>
  <c r="AE13" i="50" s="1"/>
  <c r="AD13" i="50" s="1"/>
  <c r="AC13" i="50" s="1"/>
  <c r="Z97" i="50"/>
  <c r="AZ97" i="50" s="1"/>
  <c r="V97" i="50"/>
  <c r="AY97" i="50" s="1"/>
  <c r="AB97" i="50"/>
  <c r="AS97" i="50"/>
  <c r="AF97" i="50" s="1"/>
  <c r="U97" i="50"/>
  <c r="P97" i="50"/>
  <c r="Y97" i="50"/>
  <c r="W97" i="50"/>
  <c r="S97" i="50"/>
  <c r="R97" i="50"/>
  <c r="Q97" i="50"/>
  <c r="BA97" i="50" s="1"/>
  <c r="AA97" i="50"/>
  <c r="AU27" i="50"/>
  <c r="AV57" i="50" s="1"/>
  <c r="Y27" i="50"/>
  <c r="S27" i="50"/>
  <c r="Z27" i="50"/>
  <c r="AZ27" i="50" s="1"/>
  <c r="AA27" i="50"/>
  <c r="P27" i="50"/>
  <c r="W27" i="50"/>
  <c r="U27" i="50"/>
  <c r="V27" i="50"/>
  <c r="AY27" i="50" s="1"/>
  <c r="BB27" i="50" s="1"/>
  <c r="R27" i="50"/>
  <c r="Q27" i="50"/>
  <c r="BA27" i="50" s="1"/>
  <c r="AB27" i="50"/>
  <c r="AS110" i="49"/>
  <c r="AF110" i="49" s="1"/>
  <c r="AS127" i="49"/>
  <c r="AF127" i="49" s="1"/>
  <c r="AB23" i="49"/>
  <c r="U23" i="49"/>
  <c r="R23" i="49"/>
  <c r="S23" i="49"/>
  <c r="Z23" i="49"/>
  <c r="AZ23" i="49" s="1"/>
  <c r="AA23" i="49"/>
  <c r="P23" i="49"/>
  <c r="V23" i="49"/>
  <c r="AY23" i="49" s="1"/>
  <c r="Q23" i="49"/>
  <c r="BA23" i="49" s="1"/>
  <c r="AU23" i="49"/>
  <c r="Y23" i="49"/>
  <c r="W23" i="49"/>
  <c r="W95" i="49"/>
  <c r="AB95" i="49"/>
  <c r="Q95" i="49"/>
  <c r="BA95" i="49" s="1"/>
  <c r="BB95" i="49" s="1"/>
  <c r="S95" i="49"/>
  <c r="Q89" i="49"/>
  <c r="BA89" i="49" s="1"/>
  <c r="V89" i="49"/>
  <c r="AY89" i="49" s="1"/>
  <c r="Y89" i="49"/>
  <c r="W89" i="49"/>
  <c r="R89" i="49"/>
  <c r="P89" i="49"/>
  <c r="S89" i="49"/>
  <c r="U89" i="49"/>
  <c r="Z89" i="49"/>
  <c r="AZ89" i="49" s="1"/>
  <c r="AB89" i="49"/>
  <c r="AS89" i="49"/>
  <c r="AF89" i="49" s="1"/>
  <c r="AA89" i="49"/>
  <c r="AB9" i="49"/>
  <c r="AA9" i="49"/>
  <c r="S9" i="49"/>
  <c r="AA110" i="49"/>
  <c r="W110" i="49"/>
  <c r="Z110" i="49"/>
  <c r="AZ110" i="49" s="1"/>
  <c r="U110" i="49"/>
  <c r="P110" i="49"/>
  <c r="Q110" i="49"/>
  <c r="BA110" i="49" s="1"/>
  <c r="BB110" i="49" s="1"/>
  <c r="R110" i="49"/>
  <c r="V110" i="49"/>
  <c r="AY110" i="49" s="1"/>
  <c r="AE110" i="49" a="1"/>
  <c r="AE110" i="49" s="1"/>
  <c r="AB110" i="49"/>
  <c r="Y110" i="49"/>
  <c r="S2" i="49"/>
  <c r="Z2" i="49"/>
  <c r="AZ2" i="49" s="1"/>
  <c r="P2" i="49"/>
  <c r="U2" i="49"/>
  <c r="AA2" i="49"/>
  <c r="Y2" i="49"/>
  <c r="AB2" i="49"/>
  <c r="Q2" i="49"/>
  <c r="BA2" i="49" s="1"/>
  <c r="W2" i="49"/>
  <c r="AU2" i="49"/>
  <c r="R2" i="49"/>
  <c r="V2" i="49"/>
  <c r="AY2" i="49" s="1"/>
  <c r="AS129" i="49"/>
  <c r="AF129" i="49" s="1"/>
  <c r="S110" i="49"/>
  <c r="W17" i="49"/>
  <c r="P17" i="49"/>
  <c r="V17" i="49"/>
  <c r="AY17" i="49" s="1"/>
  <c r="AA17" i="49"/>
  <c r="AE17" i="49" a="1"/>
  <c r="AE17" i="49" s="1"/>
  <c r="Q17" i="49"/>
  <c r="BA17" i="49" s="1"/>
  <c r="BB17" i="49" s="1"/>
  <c r="R17" i="49"/>
  <c r="AU17" i="49"/>
  <c r="S17" i="49"/>
  <c r="AB17" i="49"/>
  <c r="Z17" i="49"/>
  <c r="AZ17" i="49" s="1"/>
  <c r="Y17" i="49"/>
  <c r="U17" i="49"/>
  <c r="Y118" i="49"/>
  <c r="AS118" i="49"/>
  <c r="AF118" i="49" s="1"/>
  <c r="W118" i="49"/>
  <c r="AA118" i="49"/>
  <c r="Z118" i="49"/>
  <c r="AZ118" i="49" s="1"/>
  <c r="U118" i="49"/>
  <c r="Q118" i="49"/>
  <c r="BA118" i="49" s="1"/>
  <c r="AB118" i="49"/>
  <c r="P118" i="49"/>
  <c r="S118" i="49"/>
  <c r="R118" i="49"/>
  <c r="V118" i="49"/>
  <c r="AY118" i="49" s="1"/>
  <c r="Y7" i="49"/>
  <c r="Q7" i="49"/>
  <c r="BA7" i="49" s="1"/>
  <c r="R7" i="49"/>
  <c r="P72" i="49"/>
  <c r="S72" i="49"/>
  <c r="R72" i="49"/>
  <c r="U72" i="49"/>
  <c r="Y72" i="49"/>
  <c r="W72" i="49"/>
  <c r="AB72" i="49"/>
  <c r="Q72" i="49"/>
  <c r="BA72" i="49" s="1"/>
  <c r="V72" i="49"/>
  <c r="AY72" i="49" s="1"/>
  <c r="AS72" i="49"/>
  <c r="AF72" i="49" s="1"/>
  <c r="AA72" i="49"/>
  <c r="Z72" i="49"/>
  <c r="AZ72" i="49" s="1"/>
  <c r="AA71" i="49"/>
  <c r="R71" i="49"/>
  <c r="Z71" i="49"/>
  <c r="AZ71" i="49" s="1"/>
  <c r="AB71" i="49"/>
  <c r="U71" i="49"/>
  <c r="Q71" i="49"/>
  <c r="BA71" i="49" s="1"/>
  <c r="W71" i="49"/>
  <c r="P71" i="49"/>
  <c r="Y71" i="49"/>
  <c r="S71" i="49"/>
  <c r="V71" i="49"/>
  <c r="AY71" i="49" s="1"/>
  <c r="BB71" i="49" s="1"/>
  <c r="AS71" i="49"/>
  <c r="AF71" i="49" s="1"/>
  <c r="AE31" i="49" a="1"/>
  <c r="AE31" i="49" s="1"/>
  <c r="Q31" i="49"/>
  <c r="BA31" i="49" s="1"/>
  <c r="BB31" i="49" s="1"/>
  <c r="W31" i="49"/>
  <c r="V31" i="49"/>
  <c r="AY31" i="49" s="1"/>
  <c r="S31" i="49"/>
  <c r="Y31" i="49"/>
  <c r="AU31" i="49"/>
  <c r="AA31" i="49"/>
  <c r="R31" i="49"/>
  <c r="U31" i="49"/>
  <c r="P31" i="49"/>
  <c r="Z31" i="49"/>
  <c r="AZ31" i="49" s="1"/>
  <c r="AB31" i="49"/>
  <c r="S16" i="49"/>
  <c r="Z16" i="49"/>
  <c r="AZ16" i="49" s="1"/>
  <c r="AB16" i="49"/>
  <c r="AA16" i="49"/>
  <c r="AU16" i="49"/>
  <c r="AE16" i="49" a="1"/>
  <c r="AE16" i="49" s="1"/>
  <c r="R16" i="49"/>
  <c r="Y16" i="49"/>
  <c r="W16" i="49"/>
  <c r="U126" i="49"/>
  <c r="Z126" i="49"/>
  <c r="AZ126" i="49" s="1"/>
  <c r="R126" i="49"/>
  <c r="W126" i="49"/>
  <c r="AB126" i="49"/>
  <c r="S126" i="49"/>
  <c r="Y126" i="49"/>
  <c r="V126" i="49"/>
  <c r="AY126" i="49" s="1"/>
  <c r="AA126" i="49"/>
  <c r="Q126" i="49"/>
  <c r="BA126" i="49" s="1"/>
  <c r="BB126" i="49" s="1"/>
  <c r="AE126" i="49" a="1"/>
  <c r="AE126" i="49" s="1"/>
  <c r="AD126" i="49" s="1"/>
  <c r="AC126" i="49" s="1"/>
  <c r="P126" i="49"/>
  <c r="W33" i="49"/>
  <c r="U33" i="49"/>
  <c r="R33" i="49"/>
  <c r="AB33" i="49"/>
  <c r="AE33" i="49" a="1"/>
  <c r="AE33" i="49" s="1"/>
  <c r="Q33" i="49"/>
  <c r="BA33" i="49" s="1"/>
  <c r="BB33" i="49" s="1"/>
  <c r="Z33" i="49"/>
  <c r="AZ33" i="49" s="1"/>
  <c r="P33" i="49"/>
  <c r="AU33" i="49"/>
  <c r="AA33" i="49"/>
  <c r="Y33" i="49"/>
  <c r="V33" i="49"/>
  <c r="AY33" i="49" s="1"/>
  <c r="S33" i="49"/>
  <c r="W15" i="49"/>
  <c r="U15" i="49"/>
  <c r="Q15" i="49"/>
  <c r="BA15" i="49" s="1"/>
  <c r="BB15" i="49" s="1"/>
  <c r="AE15" i="49" a="1"/>
  <c r="AE15" i="49" s="1"/>
  <c r="S15" i="49"/>
  <c r="V15" i="49"/>
  <c r="AY15" i="49" s="1"/>
  <c r="P15" i="49"/>
  <c r="AB15" i="49"/>
  <c r="AU15" i="49"/>
  <c r="AA15" i="49"/>
  <c r="R15" i="49"/>
  <c r="Z15" i="49"/>
  <c r="AZ15" i="49" s="1"/>
  <c r="Y15" i="49"/>
  <c r="AB63" i="49"/>
  <c r="P63" i="49"/>
  <c r="V63" i="49"/>
  <c r="AY63" i="49" s="1"/>
  <c r="U63" i="49"/>
  <c r="AA63" i="49"/>
  <c r="Q63" i="49"/>
  <c r="BA63" i="49" s="1"/>
  <c r="BB63" i="49" s="1"/>
  <c r="AU63" i="49"/>
  <c r="AE63" i="49" a="1"/>
  <c r="AE63" i="49" s="1"/>
  <c r="R63" i="49"/>
  <c r="W63" i="49"/>
  <c r="S63" i="49"/>
  <c r="Z63" i="49"/>
  <c r="AZ63" i="49" s="1"/>
  <c r="Y63" i="49"/>
  <c r="BB8" i="49"/>
  <c r="AS113" i="49"/>
  <c r="AF113" i="49" s="1"/>
  <c r="AA82" i="49"/>
  <c r="R82" i="49"/>
  <c r="Q82" i="49"/>
  <c r="BA82" i="49" s="1"/>
  <c r="Z82" i="49"/>
  <c r="AZ82" i="49" s="1"/>
  <c r="Y82" i="49"/>
  <c r="S82" i="49"/>
  <c r="V82" i="49"/>
  <c r="AY82" i="49" s="1"/>
  <c r="BB82" i="49" s="1"/>
  <c r="AS82" i="49"/>
  <c r="AF82" i="49" s="1"/>
  <c r="P82" i="49"/>
  <c r="W82" i="49"/>
  <c r="AB82" i="49"/>
  <c r="U82" i="49"/>
  <c r="AS105" i="49"/>
  <c r="AF105" i="49" s="1"/>
  <c r="W105" i="49"/>
  <c r="S105" i="49"/>
  <c r="Y105" i="49"/>
  <c r="AA105" i="49"/>
  <c r="U105" i="49"/>
  <c r="Z105" i="49"/>
  <c r="AZ105" i="49" s="1"/>
  <c r="AB105" i="49"/>
  <c r="R105" i="49"/>
  <c r="Q105" i="49"/>
  <c r="BA105" i="49" s="1"/>
  <c r="V105" i="49"/>
  <c r="AY105" i="49" s="1"/>
  <c r="BB105" i="49" s="1"/>
  <c r="P105" i="49"/>
  <c r="AB121" i="49"/>
  <c r="P121" i="49"/>
  <c r="R121" i="49"/>
  <c r="AA121" i="49"/>
  <c r="V121" i="49"/>
  <c r="AY121" i="49" s="1"/>
  <c r="BB121" i="49" s="1"/>
  <c r="Q121" i="49"/>
  <c r="BA121" i="49" s="1"/>
  <c r="U121" i="49"/>
  <c r="W121" i="49"/>
  <c r="Y121" i="49"/>
  <c r="AS121" i="49"/>
  <c r="AF121" i="49" s="1"/>
  <c r="Z121" i="49"/>
  <c r="AZ121" i="49" s="1"/>
  <c r="S121" i="49"/>
  <c r="AS97" i="49"/>
  <c r="AF97" i="49" s="1"/>
  <c r="AB39" i="49"/>
  <c r="AU39" i="49"/>
  <c r="AV62" i="49" s="1"/>
  <c r="Q39" i="49"/>
  <c r="BA39" i="49" s="1"/>
  <c r="Z5" i="48"/>
  <c r="AZ5" i="48" s="1"/>
  <c r="AE127" i="48" a="1"/>
  <c r="AE127" i="48" s="1"/>
  <c r="AD127" i="48" s="1"/>
  <c r="AC127" i="48" s="1"/>
  <c r="AS73" i="48"/>
  <c r="AF73" i="48" s="1"/>
  <c r="Q111" i="48"/>
  <c r="BA111" i="48" s="1"/>
  <c r="W111" i="48"/>
  <c r="W21" i="48"/>
  <c r="AB5" i="48"/>
  <c r="P16" i="48"/>
  <c r="AA112" i="48"/>
  <c r="V21" i="48"/>
  <c r="AY21" i="48" s="1"/>
  <c r="AA77" i="48"/>
  <c r="Y44" i="48"/>
  <c r="U116" i="48"/>
  <c r="Y116" i="48"/>
  <c r="AB112" i="48"/>
  <c r="U108" i="48"/>
  <c r="S77" i="48"/>
  <c r="R77" i="48"/>
  <c r="Q77" i="48"/>
  <c r="BA77" i="48" s="1"/>
  <c r="P77" i="48"/>
  <c r="AS77" i="48"/>
  <c r="AF77" i="48" s="1"/>
  <c r="AS70" i="48"/>
  <c r="AF70" i="48" s="1"/>
  <c r="Z111" i="48"/>
  <c r="AZ111" i="48" s="1"/>
  <c r="AU5" i="48"/>
  <c r="Z112" i="48"/>
  <c r="AZ112" i="48" s="1"/>
  <c r="AE21" i="48" a="1"/>
  <c r="AE21" i="48" s="1"/>
  <c r="AB117" i="48"/>
  <c r="Y5" i="48"/>
  <c r="W44" i="48"/>
  <c r="W29" i="48"/>
  <c r="S29" i="48"/>
  <c r="R29" i="48"/>
  <c r="Q29" i="48"/>
  <c r="BA29" i="48" s="1"/>
  <c r="Q5" i="48"/>
  <c r="BA5" i="48" s="1"/>
  <c r="BB5" i="48" s="1"/>
  <c r="AS102" i="48"/>
  <c r="AF102" i="48" s="1"/>
  <c r="AE32" i="48" a="1"/>
  <c r="AE32" i="48" s="1"/>
  <c r="AD32" i="48" s="1"/>
  <c r="AC32" i="48" s="1"/>
  <c r="BB95" i="48"/>
  <c r="AA5" i="48"/>
  <c r="Q21" i="48"/>
  <c r="BA21" i="48" s="1"/>
  <c r="BB21" i="48" s="1"/>
  <c r="AA47" i="48"/>
  <c r="BB122" i="48"/>
  <c r="AU44" i="48"/>
  <c r="AV38" i="48" s="1"/>
  <c r="R23" i="48"/>
  <c r="AU23" i="48"/>
  <c r="AV5" i="48" s="1"/>
  <c r="AE23" i="48" a="1"/>
  <c r="AE23" i="48" s="1"/>
  <c r="P23" i="48"/>
  <c r="Q23" i="48"/>
  <c r="BA23" i="48" s="1"/>
  <c r="BB23" i="48" s="1"/>
  <c r="AB23" i="48"/>
  <c r="Z23" i="48"/>
  <c r="AZ23" i="48" s="1"/>
  <c r="Z85" i="48"/>
  <c r="AZ85" i="48" s="1"/>
  <c r="W85" i="48"/>
  <c r="U85" i="48"/>
  <c r="AB85" i="48"/>
  <c r="Y85" i="48"/>
  <c r="AE85" i="48" a="1"/>
  <c r="AE85" i="48" s="1"/>
  <c r="AD85" i="48" s="1"/>
  <c r="AC85" i="48" s="1"/>
  <c r="AA85" i="48"/>
  <c r="W112" i="48"/>
  <c r="AE108" i="48" a="1"/>
  <c r="AE108" i="48" s="1"/>
  <c r="AD108" i="48" s="1"/>
  <c r="AC108" i="48" s="1"/>
  <c r="AE112" i="48" a="1"/>
  <c r="AE112" i="48" s="1"/>
  <c r="AD112" i="48" s="1"/>
  <c r="AC112" i="48" s="1"/>
  <c r="V5" i="48"/>
  <c r="AY5" i="48" s="1"/>
  <c r="AA21" i="48"/>
  <c r="R111" i="48"/>
  <c r="AB77" i="48"/>
  <c r="R21" i="48"/>
  <c r="Z44" i="48"/>
  <c r="AZ44" i="48" s="1"/>
  <c r="U44" i="48"/>
  <c r="AE47" i="48" a="1"/>
  <c r="AE47" i="48" s="1"/>
  <c r="AD47" i="48" s="1"/>
  <c r="AC47" i="48" s="1"/>
  <c r="AS117" i="48"/>
  <c r="AF117" i="48" s="1"/>
  <c r="AD117" i="48" s="1"/>
  <c r="AC117" i="48" s="1"/>
  <c r="U112" i="48"/>
  <c r="AA111" i="48"/>
  <c r="AS111" i="48"/>
  <c r="AF111" i="48" s="1"/>
  <c r="U77" i="48"/>
  <c r="W77" i="48"/>
  <c r="V44" i="48"/>
  <c r="AY44" i="48" s="1"/>
  <c r="BB44" i="48" s="1"/>
  <c r="Q44" i="48"/>
  <c r="BA44" i="48" s="1"/>
  <c r="W39" i="48"/>
  <c r="Y39" i="48"/>
  <c r="Z39" i="48"/>
  <c r="AZ39" i="48" s="1"/>
  <c r="Q45" i="48"/>
  <c r="BA45" i="48" s="1"/>
  <c r="P45" i="48"/>
  <c r="AU45" i="48"/>
  <c r="R45" i="48"/>
  <c r="S45" i="48"/>
  <c r="U53" i="48"/>
  <c r="Y53" i="48"/>
  <c r="S53" i="48"/>
  <c r="AE77" i="48" a="1"/>
  <c r="AE77" i="48" s="1"/>
  <c r="AD77" i="48" s="1"/>
  <c r="AC77" i="48" s="1"/>
  <c r="AE44" i="48" a="1"/>
  <c r="AE44" i="48" s="1"/>
  <c r="AD44" i="48" s="1"/>
  <c r="AC44" i="48" s="1"/>
  <c r="P111" i="48"/>
  <c r="AB55" i="48"/>
  <c r="Y77" i="48"/>
  <c r="V108" i="48"/>
  <c r="AY108" i="48" s="1"/>
  <c r="R44" i="48"/>
  <c r="S44" i="48"/>
  <c r="Z56" i="48"/>
  <c r="AZ56" i="48" s="1"/>
  <c r="AA56" i="48"/>
  <c r="P56" i="48"/>
  <c r="AB56" i="48"/>
  <c r="Y56" i="48"/>
  <c r="AU56" i="48"/>
  <c r="AV8" i="48" s="1"/>
  <c r="AE56" i="48" a="1"/>
  <c r="AE56" i="48" s="1"/>
  <c r="U56" i="48"/>
  <c r="W56" i="48"/>
  <c r="V56" i="48"/>
  <c r="AY56" i="48" s="1"/>
  <c r="Q56" i="48"/>
  <c r="BA56" i="48" s="1"/>
  <c r="BB56" i="48" s="1"/>
  <c r="BB117" i="47"/>
  <c r="Q48" i="47"/>
  <c r="BA48" i="47" s="1"/>
  <c r="BB48" i="47" s="1"/>
  <c r="Y48" i="47"/>
  <c r="U48" i="47"/>
  <c r="S48" i="47"/>
  <c r="AA48" i="47"/>
  <c r="AE48" i="47" a="1"/>
  <c r="AE48" i="47" s="1"/>
  <c r="P48" i="47"/>
  <c r="AU48" i="47"/>
  <c r="V48" i="47"/>
  <c r="AY48" i="47" s="1"/>
  <c r="Z48" i="47"/>
  <c r="AZ48" i="47" s="1"/>
  <c r="AB48" i="47"/>
  <c r="W48" i="47"/>
  <c r="R48" i="47"/>
  <c r="AD124" i="47"/>
  <c r="AC124" i="47" s="1"/>
  <c r="V32" i="47"/>
  <c r="AY32" i="47" s="1"/>
  <c r="AB32" i="47"/>
  <c r="R32" i="47"/>
  <c r="BB84" i="47"/>
  <c r="AA32" i="47"/>
  <c r="Q32" i="47"/>
  <c r="BA32" i="47" s="1"/>
  <c r="BB32" i="47" s="1"/>
  <c r="S124" i="47"/>
  <c r="Q124" i="47"/>
  <c r="BA124" i="47" s="1"/>
  <c r="BB124" i="47" s="1"/>
  <c r="AE124" i="47" a="1"/>
  <c r="AE124" i="47" s="1"/>
  <c r="Z124" i="47"/>
  <c r="AZ124" i="47" s="1"/>
  <c r="P124" i="47"/>
  <c r="Y124" i="47"/>
  <c r="W124" i="47"/>
  <c r="AB124" i="47"/>
  <c r="U124" i="47"/>
  <c r="R124" i="47"/>
  <c r="AA124" i="47"/>
  <c r="AU25" i="47"/>
  <c r="Z25" i="47"/>
  <c r="AZ25" i="47" s="1"/>
  <c r="AA25" i="47"/>
  <c r="Y25" i="47"/>
  <c r="W25" i="47"/>
  <c r="U25" i="47"/>
  <c r="V25" i="47"/>
  <c r="AY25" i="47" s="1"/>
  <c r="R25" i="47"/>
  <c r="Q25" i="47"/>
  <c r="BA25" i="47" s="1"/>
  <c r="S25" i="47"/>
  <c r="AB25" i="47"/>
  <c r="P25" i="47"/>
  <c r="S32" i="47"/>
  <c r="P32" i="47"/>
  <c r="AE32" i="47" a="1"/>
  <c r="AE32" i="47" s="1"/>
  <c r="S93" i="47"/>
  <c r="R93" i="47"/>
  <c r="V85" i="47"/>
  <c r="AY85" i="47" s="1"/>
  <c r="BB85" i="47" s="1"/>
  <c r="U85" i="47"/>
  <c r="R85" i="47"/>
  <c r="Q85" i="47"/>
  <c r="BA85" i="47" s="1"/>
  <c r="W85" i="47"/>
  <c r="AB85" i="47"/>
  <c r="P85" i="47"/>
  <c r="AS85" i="47"/>
  <c r="AF85" i="47" s="1"/>
  <c r="Y85" i="47"/>
  <c r="AA85" i="47"/>
  <c r="Z85" i="47"/>
  <c r="AZ85" i="47" s="1"/>
  <c r="S85" i="47"/>
  <c r="U9" i="47"/>
  <c r="S9" i="47"/>
  <c r="R9" i="47"/>
  <c r="AA9" i="47"/>
  <c r="Q9" i="47"/>
  <c r="BA9" i="47" s="1"/>
  <c r="V9" i="47"/>
  <c r="AY9" i="47" s="1"/>
  <c r="BB9" i="47" s="1"/>
  <c r="Z9" i="47"/>
  <c r="AZ9" i="47" s="1"/>
  <c r="AB9" i="47"/>
  <c r="AU9" i="47"/>
  <c r="AV46" i="47" s="1"/>
  <c r="P9" i="47"/>
  <c r="Y9" i="47"/>
  <c r="W9" i="47"/>
  <c r="BB118" i="47"/>
  <c r="S116" i="47"/>
  <c r="Z116" i="47"/>
  <c r="AZ116" i="47" s="1"/>
  <c r="W116" i="47"/>
  <c r="P116" i="47"/>
  <c r="U116" i="47"/>
  <c r="AA116" i="47"/>
  <c r="AB116" i="47"/>
  <c r="AS116" i="47"/>
  <c r="AF116" i="47" s="1"/>
  <c r="R116" i="47"/>
  <c r="Q116" i="47"/>
  <c r="BA116" i="47" s="1"/>
  <c r="V116" i="47"/>
  <c r="AY116" i="47" s="1"/>
  <c r="BB116" i="47" s="1"/>
  <c r="Y116" i="47"/>
  <c r="Y84" i="47"/>
  <c r="AB84" i="47"/>
  <c r="W92" i="47"/>
  <c r="Z92" i="47"/>
  <c r="AZ92" i="47" s="1"/>
  <c r="AA92" i="47"/>
  <c r="V92" i="47"/>
  <c r="AY92" i="47" s="1"/>
  <c r="AB92" i="47"/>
  <c r="P92" i="47"/>
  <c r="AE92" i="47" a="1"/>
  <c r="AE92" i="47" s="1"/>
  <c r="AD92" i="47" s="1"/>
  <c r="AC92" i="47" s="1"/>
  <c r="S92" i="47"/>
  <c r="Q92" i="47"/>
  <c r="BA92" i="47" s="1"/>
  <c r="BB92" i="47" s="1"/>
  <c r="U92" i="47"/>
  <c r="R92" i="47"/>
  <c r="Y92" i="47"/>
  <c r="Y117" i="47"/>
  <c r="P117" i="47"/>
  <c r="R117" i="47"/>
  <c r="U117" i="47"/>
  <c r="S78" i="47"/>
  <c r="R78" i="47"/>
  <c r="P78" i="47"/>
  <c r="Y78" i="47"/>
  <c r="Z78" i="47"/>
  <c r="AZ78" i="47" s="1"/>
  <c r="AA78" i="47"/>
  <c r="U78" i="47"/>
  <c r="AE78" i="47" a="1"/>
  <c r="AE78" i="47" s="1"/>
  <c r="W78" i="47"/>
  <c r="V78" i="47"/>
  <c r="AY78" i="47" s="1"/>
  <c r="AB78" i="47"/>
  <c r="Q78" i="47"/>
  <c r="BA78" i="47" s="1"/>
  <c r="BB78" i="47" s="1"/>
  <c r="S101" i="47"/>
  <c r="P101" i="47"/>
  <c r="R101" i="47"/>
  <c r="W101" i="47"/>
  <c r="Q101" i="47"/>
  <c r="BA101" i="47" s="1"/>
  <c r="Z101" i="47"/>
  <c r="AZ101" i="47" s="1"/>
  <c r="AA101" i="47"/>
  <c r="V101" i="47"/>
  <c r="AY101" i="47" s="1"/>
  <c r="AB101" i="47"/>
  <c r="U101" i="47"/>
  <c r="AS101" i="47"/>
  <c r="AF101" i="47" s="1"/>
  <c r="Y101" i="47"/>
  <c r="BB76" i="47"/>
  <c r="BB54" i="47"/>
  <c r="S28" i="47"/>
  <c r="AE28" i="47" a="1"/>
  <c r="AE28" i="47" s="1"/>
  <c r="V28" i="47"/>
  <c r="AY28" i="47" s="1"/>
  <c r="W28" i="47"/>
  <c r="AE44" i="47" a="1"/>
  <c r="AE44" i="47" s="1"/>
  <c r="Q44" i="47"/>
  <c r="BA44" i="47" s="1"/>
  <c r="BB44" i="47" s="1"/>
  <c r="Z44" i="47"/>
  <c r="AZ44" i="47" s="1"/>
  <c r="V44" i="47"/>
  <c r="AY44" i="47" s="1"/>
  <c r="AB44" i="47"/>
  <c r="AA44" i="47"/>
  <c r="P44" i="47"/>
  <c r="U44" i="47"/>
  <c r="W44" i="47"/>
  <c r="Y44" i="47"/>
  <c r="S44" i="47"/>
  <c r="R44" i="47"/>
  <c r="AU44" i="47"/>
  <c r="AV68" i="47" s="1"/>
  <c r="A68" i="47" s="1"/>
  <c r="Z120" i="46"/>
  <c r="AZ120" i="46" s="1"/>
  <c r="AE50" i="46" a="1"/>
  <c r="AE50" i="46" s="1"/>
  <c r="AA50" i="46"/>
  <c r="Q50" i="46"/>
  <c r="BA50" i="46" s="1"/>
  <c r="BB50" i="46" s="1"/>
  <c r="Z50" i="46"/>
  <c r="AZ50" i="46" s="1"/>
  <c r="Y50" i="46"/>
  <c r="P50" i="46"/>
  <c r="W50" i="46"/>
  <c r="AB50" i="46"/>
  <c r="S50" i="46"/>
  <c r="V50" i="46"/>
  <c r="AY50" i="46" s="1"/>
  <c r="U50" i="46"/>
  <c r="R50" i="46"/>
  <c r="AU50" i="46"/>
  <c r="AI16" i="46" a="1"/>
  <c r="AI16" i="46" s="1"/>
  <c r="AJ16" i="46" s="1"/>
  <c r="AL16" i="46" s="1"/>
  <c r="AI11" i="46" a="1"/>
  <c r="AI11" i="46" s="1"/>
  <c r="AJ11" i="46" s="1"/>
  <c r="AL11" i="46" s="1"/>
  <c r="AI15" i="46" a="1"/>
  <c r="AI15" i="46" s="1"/>
  <c r="AJ15" i="46" s="1"/>
  <c r="AL15" i="46" s="1"/>
  <c r="AI22" i="46" a="1"/>
  <c r="AI22" i="46" s="1"/>
  <c r="AJ22" i="46" s="1"/>
  <c r="AK22" i="46" s="1"/>
  <c r="AI25" i="46" a="1"/>
  <c r="AI25" i="46" s="1"/>
  <c r="AJ25" i="46" s="1"/>
  <c r="AK25" i="46" s="1"/>
  <c r="AI12" i="46" a="1"/>
  <c r="AI12" i="46" s="1"/>
  <c r="AJ12" i="46" s="1"/>
  <c r="AL12" i="46" s="1"/>
  <c r="AI18" i="46" a="1"/>
  <c r="AI18" i="46" s="1"/>
  <c r="AJ18" i="46" s="1"/>
  <c r="AK18" i="46" s="1"/>
  <c r="AI5" i="46" a="1"/>
  <c r="AI5" i="46" s="1"/>
  <c r="AJ5" i="46" s="1"/>
  <c r="AK5" i="46" s="1"/>
  <c r="AI14" i="46" a="1"/>
  <c r="AI14" i="46" s="1"/>
  <c r="AJ14" i="46" s="1"/>
  <c r="AL14" i="46" s="1"/>
  <c r="AI23" i="46" a="1"/>
  <c r="AI23" i="46" s="1"/>
  <c r="AJ23" i="46" s="1"/>
  <c r="AK23" i="46" s="1"/>
  <c r="AI30" i="46" a="1"/>
  <c r="AI30" i="46" s="1"/>
  <c r="AJ30" i="46" s="1"/>
  <c r="AL30" i="46" s="1"/>
  <c r="AI26" i="46" a="1"/>
  <c r="AI26" i="46" s="1"/>
  <c r="AJ26" i="46" s="1"/>
  <c r="AL26" i="46" s="1"/>
  <c r="AI33" i="46" a="1"/>
  <c r="AI33" i="46" s="1"/>
  <c r="AJ33" i="46" s="1"/>
  <c r="AL33" i="46" s="1"/>
  <c r="AI27" i="46" a="1"/>
  <c r="AI27" i="46" s="1"/>
  <c r="AJ27" i="46" s="1"/>
  <c r="AL27" i="46" s="1"/>
  <c r="AI10" i="46" a="1"/>
  <c r="AI10" i="46" s="1"/>
  <c r="AJ10" i="46" s="1"/>
  <c r="AL10" i="46" s="1"/>
  <c r="AI24" i="46" a="1"/>
  <c r="AI24" i="46" s="1"/>
  <c r="AJ24" i="46" s="1"/>
  <c r="AK24" i="46" s="1"/>
  <c r="AI17" i="46" a="1"/>
  <c r="AI17" i="46" s="1"/>
  <c r="AJ17" i="46" s="1"/>
  <c r="AL17" i="46" s="1"/>
  <c r="AI4" i="46" a="1"/>
  <c r="AI4" i="46" s="1"/>
  <c r="AJ4" i="46" s="1"/>
  <c r="AK4" i="46" s="1"/>
  <c r="Y4" i="46"/>
  <c r="AU4" i="46"/>
  <c r="AV19" i="46" s="1"/>
  <c r="W4" i="46"/>
  <c r="AE4" i="46" a="1"/>
  <c r="AE4" i="46" s="1"/>
  <c r="U4" i="46"/>
  <c r="AA4" i="46"/>
  <c r="Z4" i="46"/>
  <c r="AZ4" i="46" s="1"/>
  <c r="AA44" i="45"/>
  <c r="V44" i="45"/>
  <c r="AY44" i="45" s="1"/>
  <c r="AB44" i="45"/>
  <c r="Y44" i="45"/>
  <c r="U44" i="45"/>
  <c r="W44" i="45"/>
  <c r="S44" i="45"/>
  <c r="AU44" i="45"/>
  <c r="AV51" i="45" s="1"/>
  <c r="R44" i="45"/>
  <c r="Z44" i="45"/>
  <c r="AZ44" i="45" s="1"/>
  <c r="Q44" i="45"/>
  <c r="BA44" i="45" s="1"/>
  <c r="BB44" i="45" s="1"/>
  <c r="P44" i="45"/>
  <c r="AE44" i="45" a="1"/>
  <c r="AE44" i="45" s="1"/>
  <c r="AE85" i="45" a="1"/>
  <c r="AE85" i="45" s="1"/>
  <c r="AD85" i="45" s="1"/>
  <c r="AC85" i="45" s="1"/>
  <c r="Y85" i="45"/>
  <c r="Y10" i="45"/>
  <c r="W10" i="45"/>
  <c r="Q116" i="45"/>
  <c r="BA116" i="45" s="1"/>
  <c r="Z67" i="45"/>
  <c r="AZ67" i="45" s="1"/>
  <c r="P67" i="45"/>
  <c r="W67" i="45"/>
  <c r="AA67" i="45"/>
  <c r="V67" i="45"/>
  <c r="AY67" i="45" s="1"/>
  <c r="S67" i="45"/>
  <c r="U67" i="45"/>
  <c r="AS67" i="45"/>
  <c r="AF67" i="45" s="1"/>
  <c r="AB67" i="45"/>
  <c r="Q67" i="45"/>
  <c r="BA67" i="45" s="1"/>
  <c r="R67" i="45"/>
  <c r="Y67" i="45"/>
  <c r="AB59" i="45"/>
  <c r="AE59" i="45" a="1"/>
  <c r="AE59" i="45" s="1"/>
  <c r="V59" i="45"/>
  <c r="AY59" i="45" s="1"/>
  <c r="R59" i="45"/>
  <c r="AA59" i="45"/>
  <c r="AU59" i="45"/>
  <c r="P59" i="45"/>
  <c r="W59" i="45"/>
  <c r="U59" i="45"/>
  <c r="Y59" i="45"/>
  <c r="S59" i="45"/>
  <c r="Q59" i="45"/>
  <c r="BA59" i="45" s="1"/>
  <c r="BB59" i="45" s="1"/>
  <c r="Z59" i="45"/>
  <c r="AZ59" i="45" s="1"/>
  <c r="AE116" i="45" a="1"/>
  <c r="AE116" i="45" s="1"/>
  <c r="AD116" i="45" s="1"/>
  <c r="AC116" i="45" s="1"/>
  <c r="AE89" i="45" a="1"/>
  <c r="AE89" i="45" s="1"/>
  <c r="AD89" i="45" s="1"/>
  <c r="AC89" i="45" s="1"/>
  <c r="P85" i="45"/>
  <c r="AA85" i="45"/>
  <c r="R10" i="45"/>
  <c r="BB91" i="45"/>
  <c r="R116" i="45"/>
  <c r="W116" i="45"/>
  <c r="Q57" i="45"/>
  <c r="BA57" i="45" s="1"/>
  <c r="Y57" i="45"/>
  <c r="Z57" i="45"/>
  <c r="AZ57" i="45" s="1"/>
  <c r="W57" i="45"/>
  <c r="V57" i="45"/>
  <c r="AY57" i="45" s="1"/>
  <c r="BB57" i="45" s="1"/>
  <c r="S57" i="45"/>
  <c r="U57" i="45"/>
  <c r="AU57" i="45"/>
  <c r="AA57" i="45"/>
  <c r="AB57" i="45"/>
  <c r="R57" i="45"/>
  <c r="P57" i="45"/>
  <c r="Y42" i="45"/>
  <c r="W42" i="45"/>
  <c r="AA42" i="45"/>
  <c r="S42" i="45"/>
  <c r="Q42" i="45"/>
  <c r="BA42" i="45" s="1"/>
  <c r="BB42" i="45" s="1"/>
  <c r="Q28" i="45"/>
  <c r="BA28" i="45" s="1"/>
  <c r="BB28" i="45" s="1"/>
  <c r="Z28" i="45"/>
  <c r="AZ28" i="45" s="1"/>
  <c r="Y28" i="45"/>
  <c r="S28" i="45"/>
  <c r="AB28" i="45"/>
  <c r="AE28" i="45" a="1"/>
  <c r="AE28" i="45" s="1"/>
  <c r="R28" i="45"/>
  <c r="AU28" i="45"/>
  <c r="W28" i="45"/>
  <c r="AA28" i="45"/>
  <c r="P28" i="45"/>
  <c r="U28" i="45"/>
  <c r="V28" i="45"/>
  <c r="AY28" i="45" s="1"/>
  <c r="BB120" i="45"/>
  <c r="Q85" i="45"/>
  <c r="BA85" i="45" s="1"/>
  <c r="AB85" i="45"/>
  <c r="AE10" i="45" a="1"/>
  <c r="AE10" i="45" s="1"/>
  <c r="AB116" i="45"/>
  <c r="AA116" i="45"/>
  <c r="BB84" i="45"/>
  <c r="AU15" i="45"/>
  <c r="AE15" i="45" a="1"/>
  <c r="AE15" i="45" s="1"/>
  <c r="AB15" i="45"/>
  <c r="V15" i="45"/>
  <c r="AY15" i="45" s="1"/>
  <c r="AA15" i="45"/>
  <c r="R15" i="45"/>
  <c r="P15" i="45"/>
  <c r="Z15" i="45"/>
  <c r="AZ15" i="45" s="1"/>
  <c r="S15" i="45"/>
  <c r="Y15" i="45"/>
  <c r="W15" i="45"/>
  <c r="U15" i="45"/>
  <c r="Q15" i="45"/>
  <c r="BA15" i="45" s="1"/>
  <c r="BB15" i="45" s="1"/>
  <c r="U27" i="45"/>
  <c r="AB27" i="45"/>
  <c r="AE27" i="45" a="1"/>
  <c r="AE27" i="45" s="1"/>
  <c r="R27" i="45"/>
  <c r="V27" i="45"/>
  <c r="AY27" i="45" s="1"/>
  <c r="Q27" i="45"/>
  <c r="BA27" i="45" s="1"/>
  <c r="BB27" i="45" s="1"/>
  <c r="S27" i="45"/>
  <c r="AU27" i="45"/>
  <c r="Y27" i="45"/>
  <c r="AA27" i="45"/>
  <c r="Z27" i="45"/>
  <c r="AZ27" i="45" s="1"/>
  <c r="P27" i="45"/>
  <c r="W27" i="45"/>
  <c r="P75" i="45"/>
  <c r="S75" i="45"/>
  <c r="AE75" i="45" a="1"/>
  <c r="AE75" i="45" s="1"/>
  <c r="AD75" i="45" s="1"/>
  <c r="AC75" i="45" s="1"/>
  <c r="AA75" i="45"/>
  <c r="W75" i="45"/>
  <c r="U75" i="45"/>
  <c r="V123" i="45"/>
  <c r="AY123" i="45" s="1"/>
  <c r="R123" i="45"/>
  <c r="S123" i="45"/>
  <c r="AA123" i="45"/>
  <c r="U123" i="45"/>
  <c r="P123" i="45"/>
  <c r="W123" i="45"/>
  <c r="AB123" i="45"/>
  <c r="AE123" i="45" a="1"/>
  <c r="AE123" i="45" s="1"/>
  <c r="AD123" i="45" s="1"/>
  <c r="AC123" i="45" s="1"/>
  <c r="Q123" i="45"/>
  <c r="BA123" i="45" s="1"/>
  <c r="BB123" i="45" s="1"/>
  <c r="Z123" i="45"/>
  <c r="AZ123" i="45" s="1"/>
  <c r="Y123" i="45"/>
  <c r="P124" i="45"/>
  <c r="Y124" i="45"/>
  <c r="W124" i="45"/>
  <c r="Q124" i="45"/>
  <c r="BA124" i="45" s="1"/>
  <c r="BB124" i="45" s="1"/>
  <c r="U124" i="45"/>
  <c r="AB124" i="45"/>
  <c r="S124" i="45"/>
  <c r="R124" i="45"/>
  <c r="AA124" i="45"/>
  <c r="V124" i="45"/>
  <c r="AY124" i="45" s="1"/>
  <c r="Z124" i="45"/>
  <c r="AZ124" i="45" s="1"/>
  <c r="Z85" i="45"/>
  <c r="AZ85" i="45" s="1"/>
  <c r="W85" i="45"/>
  <c r="AU10" i="45"/>
  <c r="Z116" i="45"/>
  <c r="AZ116" i="45" s="1"/>
  <c r="P116" i="45"/>
  <c r="BB68" i="45"/>
  <c r="BB37" i="45"/>
  <c r="Z111" i="45"/>
  <c r="AZ111" i="45" s="1"/>
  <c r="W111" i="45"/>
  <c r="R111" i="45"/>
  <c r="V111" i="45"/>
  <c r="AY111" i="45" s="1"/>
  <c r="Y111" i="45"/>
  <c r="Q111" i="45"/>
  <c r="BA111" i="45" s="1"/>
  <c r="BB111" i="45" s="1"/>
  <c r="S111" i="45"/>
  <c r="AB111" i="45"/>
  <c r="AA111" i="45"/>
  <c r="U111" i="45"/>
  <c r="P111" i="45"/>
  <c r="AE111" i="45" a="1"/>
  <c r="AE111" i="45" s="1"/>
  <c r="AD111" i="45" s="1"/>
  <c r="AC111" i="45" s="1"/>
  <c r="V4" i="45"/>
  <c r="AY4" i="45" s="1"/>
  <c r="R4" i="45"/>
  <c r="AB4" i="45"/>
  <c r="AU4" i="45"/>
  <c r="P4" i="45"/>
  <c r="S4" i="45"/>
  <c r="W4" i="45"/>
  <c r="Q4" i="45"/>
  <c r="BA4" i="45" s="1"/>
  <c r="Z4" i="45"/>
  <c r="AZ4" i="45" s="1"/>
  <c r="AA4" i="45"/>
  <c r="U4" i="45"/>
  <c r="Y4" i="45"/>
  <c r="AU13" i="45"/>
  <c r="Z13" i="45"/>
  <c r="AZ13" i="45" s="1"/>
  <c r="Y13" i="45"/>
  <c r="AE13" i="45" a="1"/>
  <c r="AE13" i="45" s="1"/>
  <c r="AA13" i="45"/>
  <c r="V13" i="45"/>
  <c r="AY13" i="45" s="1"/>
  <c r="R13" i="45"/>
  <c r="Q13" i="45"/>
  <c r="BA13" i="45" s="1"/>
  <c r="BB13" i="45" s="1"/>
  <c r="W13" i="45"/>
  <c r="S13" i="45"/>
  <c r="AB13" i="45"/>
  <c r="U13" i="45"/>
  <c r="P13" i="45"/>
  <c r="Q89" i="45"/>
  <c r="BA89" i="45" s="1"/>
  <c r="W89" i="45"/>
  <c r="U89" i="45"/>
  <c r="AA89" i="45"/>
  <c r="AS89" i="45"/>
  <c r="AF89" i="45" s="1"/>
  <c r="R89" i="45"/>
  <c r="V89" i="45"/>
  <c r="AY89" i="45" s="1"/>
  <c r="BB89" i="45" s="1"/>
  <c r="Y89" i="45"/>
  <c r="S89" i="45"/>
  <c r="AB89" i="45"/>
  <c r="P89" i="45"/>
  <c r="R85" i="45"/>
  <c r="U85" i="45"/>
  <c r="Q10" i="45"/>
  <c r="BA10" i="45" s="1"/>
  <c r="BB10" i="45" s="1"/>
  <c r="AA10" i="45"/>
  <c r="Y116" i="45"/>
  <c r="U116" i="45"/>
  <c r="AB105" i="45"/>
  <c r="Z105" i="45"/>
  <c r="AZ105" i="45" s="1"/>
  <c r="R105" i="45"/>
  <c r="V105" i="45"/>
  <c r="AY105" i="45" s="1"/>
  <c r="BB105" i="45" s="1"/>
  <c r="W105" i="45"/>
  <c r="S105" i="45"/>
  <c r="AA105" i="45"/>
  <c r="P105" i="45"/>
  <c r="Q105" i="45"/>
  <c r="BA105" i="45" s="1"/>
  <c r="Y105" i="45"/>
  <c r="AS105" i="45"/>
  <c r="AF105" i="45" s="1"/>
  <c r="U105" i="45"/>
  <c r="AE43" i="45" a="1"/>
  <c r="AE43" i="45" s="1"/>
  <c r="R43" i="45"/>
  <c r="AU43" i="45"/>
  <c r="AV92" i="45" s="1"/>
  <c r="W43" i="45"/>
  <c r="U43" i="45"/>
  <c r="AB43" i="45"/>
  <c r="P43" i="45"/>
  <c r="S43" i="45"/>
  <c r="AA43" i="45"/>
  <c r="Z43" i="45"/>
  <c r="AZ43" i="45" s="1"/>
  <c r="Q43" i="45"/>
  <c r="BA43" i="45" s="1"/>
  <c r="BB43" i="45" s="1"/>
  <c r="V43" i="45"/>
  <c r="AY43" i="45" s="1"/>
  <c r="Y43" i="45"/>
  <c r="Q83" i="45"/>
  <c r="BA83" i="45" s="1"/>
  <c r="U83" i="45"/>
  <c r="W83" i="45"/>
  <c r="AS83" i="45"/>
  <c r="AF83" i="45" s="1"/>
  <c r="V83" i="45"/>
  <c r="AY83" i="45" s="1"/>
  <c r="AA83" i="45"/>
  <c r="AB83" i="45"/>
  <c r="S83" i="45"/>
  <c r="R83" i="45"/>
  <c r="Y83" i="45"/>
  <c r="Z83" i="45"/>
  <c r="AZ83" i="45" s="1"/>
  <c r="P83" i="45"/>
  <c r="S20" i="45"/>
  <c r="AA20" i="45"/>
  <c r="V20" i="45"/>
  <c r="AY20" i="45" s="1"/>
  <c r="BB20" i="45" s="1"/>
  <c r="Z20" i="45"/>
  <c r="AZ20" i="45" s="1"/>
  <c r="P20" i="45"/>
  <c r="R20" i="45"/>
  <c r="Y20" i="45"/>
  <c r="U20" i="45"/>
  <c r="AU20" i="45"/>
  <c r="W20" i="45"/>
  <c r="Q20" i="45"/>
  <c r="BA20" i="45" s="1"/>
  <c r="AB20" i="45"/>
  <c r="AD112" i="45"/>
  <c r="AC112" i="45" s="1"/>
  <c r="BB39" i="45"/>
  <c r="BB7" i="45"/>
  <c r="S85" i="45"/>
  <c r="V10" i="45"/>
  <c r="AY10" i="45" s="1"/>
  <c r="S10" i="45"/>
  <c r="BB71" i="45"/>
  <c r="V116" i="45"/>
  <c r="AY116" i="45" s="1"/>
  <c r="BB9" i="45"/>
  <c r="R23" i="45"/>
  <c r="U23" i="45"/>
  <c r="AA23" i="45"/>
  <c r="Z23" i="45"/>
  <c r="AZ23" i="45" s="1"/>
  <c r="AU23" i="45"/>
  <c r="W23" i="45"/>
  <c r="P23" i="45"/>
  <c r="S23" i="45"/>
  <c r="V23" i="45"/>
  <c r="AY23" i="45" s="1"/>
  <c r="AB23" i="45"/>
  <c r="Q23" i="45"/>
  <c r="BA23" i="45" s="1"/>
  <c r="Y23" i="45"/>
  <c r="AU31" i="45"/>
  <c r="AV74" i="45" s="1"/>
  <c r="V31" i="45"/>
  <c r="AY31" i="45" s="1"/>
  <c r="AE31" i="45" a="1"/>
  <c r="AE31" i="45" s="1"/>
  <c r="S31" i="45"/>
  <c r="AA31" i="45"/>
  <c r="Q31" i="45"/>
  <c r="BA31" i="45" s="1"/>
  <c r="BB31" i="45" s="1"/>
  <c r="R31" i="45"/>
  <c r="U31" i="45"/>
  <c r="P31" i="45"/>
  <c r="Z31" i="45"/>
  <c r="AZ31" i="45" s="1"/>
  <c r="Y31" i="45"/>
  <c r="W31" i="45"/>
  <c r="AB31" i="45"/>
  <c r="W36" i="45"/>
  <c r="Z36" i="45"/>
  <c r="AZ36" i="45" s="1"/>
  <c r="BB36" i="45" s="1"/>
  <c r="AA36" i="45"/>
  <c r="P36" i="45"/>
  <c r="R108" i="45"/>
  <c r="Q108" i="45"/>
  <c r="BA108" i="45" s="1"/>
  <c r="BB108" i="45" s="1"/>
  <c r="P108" i="45"/>
  <c r="V108" i="45"/>
  <c r="AY108" i="45" s="1"/>
  <c r="Z108" i="45"/>
  <c r="AZ108" i="45" s="1"/>
  <c r="AA108" i="45"/>
  <c r="Y108" i="45"/>
  <c r="S108" i="45"/>
  <c r="AE108" i="45" a="1"/>
  <c r="AE108" i="45" s="1"/>
  <c r="AD108" i="45" s="1"/>
  <c r="AC108" i="45" s="1"/>
  <c r="U108" i="45"/>
  <c r="W108" i="45"/>
  <c r="AB108" i="45"/>
  <c r="Z76" i="45"/>
  <c r="AZ76" i="45" s="1"/>
  <c r="U76" i="45"/>
  <c r="AB76" i="45"/>
  <c r="W76" i="45"/>
  <c r="AA76" i="45"/>
  <c r="Y76" i="45"/>
  <c r="P76" i="45"/>
  <c r="Q76" i="45"/>
  <c r="BA76" i="45" s="1"/>
  <c r="BB76" i="45" s="1"/>
  <c r="V76" i="45"/>
  <c r="AY76" i="45" s="1"/>
  <c r="S76" i="45"/>
  <c r="AE76" i="45" a="1"/>
  <c r="AE76" i="45" s="1"/>
  <c r="R76" i="45"/>
  <c r="W90" i="45"/>
  <c r="V90" i="45"/>
  <c r="AY90" i="45" s="1"/>
  <c r="S90" i="45"/>
  <c r="U90" i="45"/>
  <c r="Z90" i="45"/>
  <c r="AZ90" i="45" s="1"/>
  <c r="AB90" i="45"/>
  <c r="AE90" i="45" a="1"/>
  <c r="AE90" i="45" s="1"/>
  <c r="AD90" i="45" s="1"/>
  <c r="AC90" i="45" s="1"/>
  <c r="R90" i="45"/>
  <c r="P90" i="45"/>
  <c r="AA90" i="45"/>
  <c r="Q90" i="45"/>
  <c r="BA90" i="45" s="1"/>
  <c r="BB90" i="45" s="1"/>
  <c r="Y90" i="45"/>
  <c r="P10" i="45"/>
  <c r="U11" i="45"/>
  <c r="Y11" i="45"/>
  <c r="S11" i="45"/>
  <c r="AU11" i="45"/>
  <c r="R11" i="45"/>
  <c r="V11" i="45"/>
  <c r="AY11" i="45" s="1"/>
  <c r="W11" i="45"/>
  <c r="AB11" i="45"/>
  <c r="P11" i="45"/>
  <c r="AA11" i="45"/>
  <c r="Q11" i="45"/>
  <c r="BA11" i="45" s="1"/>
  <c r="BB11" i="45" s="1"/>
  <c r="Z11" i="45"/>
  <c r="AZ11" i="45" s="1"/>
  <c r="AE11" i="45" a="1"/>
  <c r="AE11" i="45" s="1"/>
  <c r="U51" i="45"/>
  <c r="AB51" i="45"/>
  <c r="Y51" i="45"/>
  <c r="Q51" i="45"/>
  <c r="BA51" i="45" s="1"/>
  <c r="AA51" i="45"/>
  <c r="Z51" i="45"/>
  <c r="AZ51" i="45" s="1"/>
  <c r="AU51" i="45"/>
  <c r="P51" i="45"/>
  <c r="S51" i="45"/>
  <c r="W51" i="45"/>
  <c r="V51" i="45"/>
  <c r="AY51" i="45" s="1"/>
  <c r="BB51" i="45" s="1"/>
  <c r="R51" i="45"/>
  <c r="AB91" i="45"/>
  <c r="Z91" i="45"/>
  <c r="AZ91" i="45" s="1"/>
  <c r="W91" i="45"/>
  <c r="AA91" i="45"/>
  <c r="AE91" i="45" a="1"/>
  <c r="AE91" i="45" s="1"/>
  <c r="AD91" i="45" s="1"/>
  <c r="AC91" i="45" s="1"/>
  <c r="U91" i="45"/>
  <c r="Y91" i="45"/>
  <c r="Z58" i="44"/>
  <c r="AZ58" i="44" s="1"/>
  <c r="BB112" i="44"/>
  <c r="R58" i="44"/>
  <c r="P96" i="44"/>
  <c r="P98" i="44"/>
  <c r="U98" i="44"/>
  <c r="AA91" i="44"/>
  <c r="P91" i="44"/>
  <c r="R91" i="44"/>
  <c r="AB91" i="44"/>
  <c r="W91" i="44"/>
  <c r="Y91" i="44"/>
  <c r="V91" i="44"/>
  <c r="AY91" i="44" s="1"/>
  <c r="Z91" i="44"/>
  <c r="AZ91" i="44" s="1"/>
  <c r="U91" i="44"/>
  <c r="AS91" i="44"/>
  <c r="AF91" i="44" s="1"/>
  <c r="Q91" i="44"/>
  <c r="BA91" i="44" s="1"/>
  <c r="S91" i="44"/>
  <c r="R49" i="44"/>
  <c r="S49" i="44"/>
  <c r="Z49" i="44"/>
  <c r="AZ49" i="44" s="1"/>
  <c r="P49" i="44"/>
  <c r="AU22" i="44"/>
  <c r="Z22" i="44"/>
  <c r="AZ22" i="44" s="1"/>
  <c r="AD121" i="44"/>
  <c r="AC121" i="44" s="1"/>
  <c r="AS85" i="44"/>
  <c r="AF85" i="44" s="1"/>
  <c r="AI16" i="44" a="1"/>
  <c r="AI16" i="44" s="1"/>
  <c r="AJ16" i="44" s="1"/>
  <c r="AL16" i="44" s="1"/>
  <c r="V118" i="44"/>
  <c r="AY118" i="44" s="1"/>
  <c r="R98" i="44"/>
  <c r="S58" i="44"/>
  <c r="Y67" i="44"/>
  <c r="AA67" i="44"/>
  <c r="AE67" i="44" a="1"/>
  <c r="AE67" i="44" s="1"/>
  <c r="AD67" i="44" s="1"/>
  <c r="AC67" i="44" s="1"/>
  <c r="Z67" i="44"/>
  <c r="AZ67" i="44" s="1"/>
  <c r="U67" i="44"/>
  <c r="AB67" i="44"/>
  <c r="W67" i="44"/>
  <c r="S107" i="44"/>
  <c r="U107" i="44"/>
  <c r="AB107" i="44"/>
  <c r="P107" i="44"/>
  <c r="Y107" i="44"/>
  <c r="R107" i="44"/>
  <c r="Q107" i="44"/>
  <c r="BA107" i="44" s="1"/>
  <c r="AS107" i="44"/>
  <c r="AF107" i="44" s="1"/>
  <c r="W107" i="44"/>
  <c r="BB64" i="44"/>
  <c r="Q118" i="44"/>
  <c r="BA118" i="44" s="1"/>
  <c r="BB118" i="44" s="1"/>
  <c r="AB96" i="44"/>
  <c r="AU58" i="44"/>
  <c r="Q98" i="44"/>
  <c r="BA98" i="44" s="1"/>
  <c r="BB98" i="44" s="1"/>
  <c r="Y58" i="44"/>
  <c r="AA96" i="44"/>
  <c r="AA58" i="44"/>
  <c r="S30" i="44"/>
  <c r="Q30" i="44"/>
  <c r="BA30" i="44" s="1"/>
  <c r="AU30" i="44"/>
  <c r="R30" i="44"/>
  <c r="P30" i="44"/>
  <c r="Y23" i="44"/>
  <c r="AB23" i="44"/>
  <c r="U23" i="44"/>
  <c r="Z23" i="44"/>
  <c r="AZ23" i="44" s="1"/>
  <c r="Q23" i="44"/>
  <c r="BA23" i="44" s="1"/>
  <c r="BB23" i="44" s="1"/>
  <c r="AU23" i="44"/>
  <c r="S23" i="44"/>
  <c r="W23" i="44"/>
  <c r="P23" i="44"/>
  <c r="AE23" i="44" a="1"/>
  <c r="AE23" i="44" s="1"/>
  <c r="AA23" i="44"/>
  <c r="R23" i="44"/>
  <c r="V23" i="44"/>
  <c r="AY23" i="44" s="1"/>
  <c r="AS105" i="44"/>
  <c r="AF105" i="44" s="1"/>
  <c r="AS86" i="44"/>
  <c r="AF86" i="44" s="1"/>
  <c r="AE96" i="44" a="1"/>
  <c r="AE96" i="44" s="1"/>
  <c r="AD96" i="44" s="1"/>
  <c r="AC96" i="44" s="1"/>
  <c r="BB92" i="44"/>
  <c r="BB49" i="44"/>
  <c r="W96" i="44"/>
  <c r="V58" i="44"/>
  <c r="AY58" i="44" s="1"/>
  <c r="S98" i="44"/>
  <c r="U58" i="44"/>
  <c r="R90" i="44"/>
  <c r="W90" i="44"/>
  <c r="Y90" i="44"/>
  <c r="U90" i="44"/>
  <c r="AB90" i="44"/>
  <c r="S90" i="44"/>
  <c r="AA90" i="44"/>
  <c r="P90" i="44"/>
  <c r="AS90" i="44"/>
  <c r="AF90" i="44" s="1"/>
  <c r="Z90" i="44"/>
  <c r="AZ90" i="44" s="1"/>
  <c r="V90" i="44"/>
  <c r="AY90" i="44" s="1"/>
  <c r="Q90" i="44"/>
  <c r="BA90" i="44" s="1"/>
  <c r="AA115" i="44"/>
  <c r="Q115" i="44"/>
  <c r="BA115" i="44" s="1"/>
  <c r="BB115" i="44" s="1"/>
  <c r="Z115" i="44"/>
  <c r="AZ115" i="44" s="1"/>
  <c r="AB115" i="44"/>
  <c r="W115" i="44"/>
  <c r="Y115" i="44"/>
  <c r="U115" i="44"/>
  <c r="S115" i="44"/>
  <c r="AE115" i="44" a="1"/>
  <c r="AE115" i="44" s="1"/>
  <c r="Q85" i="44"/>
  <c r="BA85" i="44" s="1"/>
  <c r="BB85" i="44" s="1"/>
  <c r="P85" i="44"/>
  <c r="Y85" i="44"/>
  <c r="V85" i="44"/>
  <c r="AY85" i="44" s="1"/>
  <c r="S85" i="44"/>
  <c r="U85" i="44"/>
  <c r="AE85" i="44" a="1"/>
  <c r="AE85" i="44" s="1"/>
  <c r="Z85" i="44"/>
  <c r="AZ85" i="44" s="1"/>
  <c r="W85" i="44"/>
  <c r="AB85" i="44"/>
  <c r="R85" i="44"/>
  <c r="AA85" i="44"/>
  <c r="P118" i="44"/>
  <c r="Z118" i="44"/>
  <c r="AZ118" i="44" s="1"/>
  <c r="W118" i="44"/>
  <c r="S118" i="44"/>
  <c r="U118" i="44"/>
  <c r="R118" i="44"/>
  <c r="AA118" i="44"/>
  <c r="AE118" i="44" a="1"/>
  <c r="AE118" i="44" s="1"/>
  <c r="AS118" i="44"/>
  <c r="AF118" i="44" s="1"/>
  <c r="BB45" i="44"/>
  <c r="AS96" i="44"/>
  <c r="AF96" i="44" s="1"/>
  <c r="BB29" i="44"/>
  <c r="AB98" i="44"/>
  <c r="Z63" i="44"/>
  <c r="AZ63" i="44" s="1"/>
  <c r="AU63" i="44"/>
  <c r="AV98" i="44" s="1"/>
  <c r="W63" i="44"/>
  <c r="Y63" i="44"/>
  <c r="P63" i="44"/>
  <c r="S63" i="44"/>
  <c r="V63" i="44"/>
  <c r="AY63" i="44" s="1"/>
  <c r="BB63" i="44" s="1"/>
  <c r="Q63" i="44"/>
  <c r="BA63" i="44" s="1"/>
  <c r="R63" i="44"/>
  <c r="U63" i="44"/>
  <c r="AA63" i="44"/>
  <c r="AB63" i="44"/>
  <c r="BB55" i="44"/>
  <c r="AS98" i="44"/>
  <c r="AF98" i="44" s="1"/>
  <c r="AD98" i="44" s="1"/>
  <c r="AC98" i="44" s="1"/>
  <c r="BB15" i="44"/>
  <c r="V96" i="44"/>
  <c r="AY96" i="44" s="1"/>
  <c r="Y98" i="44"/>
  <c r="W58" i="44"/>
  <c r="BB77" i="44"/>
  <c r="V20" i="44"/>
  <c r="AY20" i="44" s="1"/>
  <c r="AA20" i="44"/>
  <c r="P20" i="44"/>
  <c r="R20" i="44"/>
  <c r="Q20" i="44"/>
  <c r="BA20" i="44" s="1"/>
  <c r="BB20" i="44" s="1"/>
  <c r="S20" i="44"/>
  <c r="AD70" i="44"/>
  <c r="AC70" i="44" s="1"/>
  <c r="W98" i="44"/>
  <c r="V98" i="44"/>
  <c r="AY98" i="44" s="1"/>
  <c r="AB75" i="44"/>
  <c r="AS75" i="44"/>
  <c r="AF75" i="44" s="1"/>
  <c r="Y75" i="44"/>
  <c r="Z68" i="44"/>
  <c r="AZ68" i="44" s="1"/>
  <c r="Y68" i="44"/>
  <c r="U68" i="44"/>
  <c r="AA61" i="44"/>
  <c r="P61" i="44"/>
  <c r="AU61" i="44"/>
  <c r="Z61" i="44"/>
  <c r="AZ61" i="44" s="1"/>
  <c r="R61" i="44"/>
  <c r="U61" i="44"/>
  <c r="AB61" i="44"/>
  <c r="W61" i="44"/>
  <c r="S61" i="44"/>
  <c r="V61" i="44"/>
  <c r="AY61" i="44" s="1"/>
  <c r="Q61" i="44"/>
  <c r="BA61" i="44" s="1"/>
  <c r="Y61" i="44"/>
  <c r="Y54" i="44"/>
  <c r="AA54" i="44"/>
  <c r="Q72" i="43"/>
  <c r="BA72" i="43" s="1"/>
  <c r="AS72" i="43"/>
  <c r="AF72" i="43" s="1"/>
  <c r="V72" i="43"/>
  <c r="AY72" i="43" s="1"/>
  <c r="BB72" i="43" s="1"/>
  <c r="Y72" i="43"/>
  <c r="P72" i="43"/>
  <c r="AA72" i="43"/>
  <c r="S72" i="43"/>
  <c r="W72" i="43"/>
  <c r="U72" i="43"/>
  <c r="Z72" i="43"/>
  <c r="AZ72" i="43" s="1"/>
  <c r="R72" i="43"/>
  <c r="AB72" i="43"/>
  <c r="AE101" i="43" a="1"/>
  <c r="AE101" i="43" s="1"/>
  <c r="AD101" i="43" s="1"/>
  <c r="AC101" i="43" s="1"/>
  <c r="AS129" i="43"/>
  <c r="AF129" i="43" s="1"/>
  <c r="S73" i="43"/>
  <c r="Z76" i="43"/>
  <c r="AZ76" i="43" s="1"/>
  <c r="S129" i="43"/>
  <c r="Z26" i="43"/>
  <c r="AZ26" i="43" s="1"/>
  <c r="AE72" i="43" a="1"/>
  <c r="AE72" i="43" s="1"/>
  <c r="AD72" i="43" s="1"/>
  <c r="AC72" i="43" s="1"/>
  <c r="U101" i="43"/>
  <c r="W73" i="43"/>
  <c r="P76" i="43"/>
  <c r="Q129" i="43"/>
  <c r="BA129" i="43" s="1"/>
  <c r="BB129" i="43" s="1"/>
  <c r="BB5" i="43"/>
  <c r="Q102" i="43"/>
  <c r="BA102" i="43" s="1"/>
  <c r="Y102" i="43"/>
  <c r="W102" i="43"/>
  <c r="AS102" i="43"/>
  <c r="AF102" i="43" s="1"/>
  <c r="P102" i="43"/>
  <c r="R102" i="43"/>
  <c r="AB102" i="43"/>
  <c r="AA102" i="43"/>
  <c r="S102" i="43"/>
  <c r="V102" i="43"/>
  <c r="AY102" i="43" s="1"/>
  <c r="BB102" i="43" s="1"/>
  <c r="AE19" i="43" a="1"/>
  <c r="AE19" i="43" s="1"/>
  <c r="AD19" i="43" s="1"/>
  <c r="AC19" i="43" s="1"/>
  <c r="V101" i="43"/>
  <c r="AY101" i="43" s="1"/>
  <c r="U73" i="43"/>
  <c r="AB26" i="43"/>
  <c r="R76" i="43"/>
  <c r="R129" i="43"/>
  <c r="U8" i="43"/>
  <c r="AB8" i="43"/>
  <c r="Z96" i="43"/>
  <c r="AZ96" i="43" s="1"/>
  <c r="AE96" i="43" a="1"/>
  <c r="AE96" i="43" s="1"/>
  <c r="AD96" i="43" s="1"/>
  <c r="AC96" i="43" s="1"/>
  <c r="V96" i="43"/>
  <c r="AY96" i="43" s="1"/>
  <c r="U96" i="43"/>
  <c r="W96" i="43"/>
  <c r="Y96" i="43"/>
  <c r="AB96" i="43"/>
  <c r="AB89" i="43"/>
  <c r="Y89" i="43"/>
  <c r="AA89" i="43"/>
  <c r="W89" i="43"/>
  <c r="U89" i="43"/>
  <c r="P89" i="43"/>
  <c r="V89" i="43"/>
  <c r="AY89" i="43" s="1"/>
  <c r="S89" i="43"/>
  <c r="R89" i="43"/>
  <c r="Q89" i="43"/>
  <c r="BA89" i="43" s="1"/>
  <c r="Z89" i="43"/>
  <c r="AZ89" i="43" s="1"/>
  <c r="AS89" i="43"/>
  <c r="AF89" i="43" s="1"/>
  <c r="Q27" i="43"/>
  <c r="BA27" i="43" s="1"/>
  <c r="BB27" i="43" s="1"/>
  <c r="AU27" i="43"/>
  <c r="V27" i="43"/>
  <c r="AY27" i="43" s="1"/>
  <c r="P27" i="43"/>
  <c r="Z27" i="43"/>
  <c r="AZ27" i="43" s="1"/>
  <c r="S27" i="43"/>
  <c r="R27" i="43"/>
  <c r="AE27" i="43" a="1"/>
  <c r="AE27" i="43" s="1"/>
  <c r="AB27" i="43"/>
  <c r="AA27" i="43"/>
  <c r="W27" i="43"/>
  <c r="AD123" i="43"/>
  <c r="AC123" i="43" s="1"/>
  <c r="Y73" i="43"/>
  <c r="W26" i="43"/>
  <c r="U76" i="43"/>
  <c r="P129" i="43"/>
  <c r="AA11" i="43"/>
  <c r="V11" i="43"/>
  <c r="AY11" i="43" s="1"/>
  <c r="V110" i="43"/>
  <c r="AY110" i="43" s="1"/>
  <c r="Q110" i="43"/>
  <c r="BA110" i="43" s="1"/>
  <c r="BB110" i="43" s="1"/>
  <c r="AA110" i="43"/>
  <c r="W110" i="43"/>
  <c r="AE110" i="43" a="1"/>
  <c r="AE110" i="43" s="1"/>
  <c r="AD110" i="43" s="1"/>
  <c r="AC110" i="43" s="1"/>
  <c r="Z110" i="43"/>
  <c r="AZ110" i="43" s="1"/>
  <c r="S110" i="43"/>
  <c r="AB110" i="43"/>
  <c r="U128" i="43"/>
  <c r="AB128" i="43"/>
  <c r="R128" i="43"/>
  <c r="AA128" i="43"/>
  <c r="AE128" i="43" a="1"/>
  <c r="AE128" i="43" s="1"/>
  <c r="AD128" i="43" s="1"/>
  <c r="AC128" i="43" s="1"/>
  <c r="S128" i="43"/>
  <c r="Z128" i="43"/>
  <c r="AZ128" i="43" s="1"/>
  <c r="W128" i="43"/>
  <c r="Y128" i="43"/>
  <c r="AE10" i="43" a="1"/>
  <c r="AE10" i="43" s="1"/>
  <c r="Q10" i="43"/>
  <c r="BA10" i="43" s="1"/>
  <c r="BB10" i="43" s="1"/>
  <c r="V10" i="43"/>
  <c r="AY10" i="43" s="1"/>
  <c r="W10" i="43"/>
  <c r="R10" i="43"/>
  <c r="Z10" i="43"/>
  <c r="AZ10" i="43" s="1"/>
  <c r="U10" i="43"/>
  <c r="S10" i="43"/>
  <c r="P10" i="43"/>
  <c r="AU10" i="43"/>
  <c r="AB10" i="43"/>
  <c r="Y10" i="43"/>
  <c r="AA10" i="43"/>
  <c r="AE73" i="43" a="1"/>
  <c r="AE73" i="43" s="1"/>
  <c r="AD73" i="43" s="1"/>
  <c r="AC73" i="43" s="1"/>
  <c r="AS76" i="43"/>
  <c r="AF76" i="43" s="1"/>
  <c r="AS112" i="43"/>
  <c r="AF112" i="43" s="1"/>
  <c r="S26" i="43"/>
  <c r="Y76" i="43"/>
  <c r="V129" i="43"/>
  <c r="AY129" i="43" s="1"/>
  <c r="Y26" i="43"/>
  <c r="V120" i="43"/>
  <c r="AY120" i="43" s="1"/>
  <c r="BB120" i="43" s="1"/>
  <c r="AB120" i="43"/>
  <c r="AA120" i="43"/>
  <c r="AS120" i="43"/>
  <c r="AF120" i="43" s="1"/>
  <c r="W120" i="43"/>
  <c r="Z120" i="43"/>
  <c r="AZ120" i="43" s="1"/>
  <c r="Y50" i="43"/>
  <c r="W50" i="43"/>
  <c r="AU50" i="43"/>
  <c r="U50" i="43"/>
  <c r="AA50" i="43"/>
  <c r="AB50" i="43"/>
  <c r="V50" i="43"/>
  <c r="AY50" i="43" s="1"/>
  <c r="Z50" i="43"/>
  <c r="AZ50" i="43" s="1"/>
  <c r="S50" i="43"/>
  <c r="R50" i="43"/>
  <c r="P50" i="43"/>
  <c r="Q50" i="43"/>
  <c r="BA50" i="43" s="1"/>
  <c r="AB97" i="43"/>
  <c r="U97" i="43"/>
  <c r="S97" i="43"/>
  <c r="AE97" i="43" a="1"/>
  <c r="AE97" i="43" s="1"/>
  <c r="AD97" i="43" s="1"/>
  <c r="AC97" i="43" s="1"/>
  <c r="Z97" i="43"/>
  <c r="AZ97" i="43" s="1"/>
  <c r="P97" i="43"/>
  <c r="W97" i="43"/>
  <c r="R97" i="43"/>
  <c r="V97" i="43"/>
  <c r="AY97" i="43" s="1"/>
  <c r="AA97" i="43"/>
  <c r="Y97" i="43"/>
  <c r="Q97" i="43"/>
  <c r="BA97" i="43" s="1"/>
  <c r="BB97" i="43" s="1"/>
  <c r="R73" i="43"/>
  <c r="AS73" i="43"/>
  <c r="AF73" i="43" s="1"/>
  <c r="AB73" i="43"/>
  <c r="AA73" i="43"/>
  <c r="V112" i="43"/>
  <c r="AY112" i="43" s="1"/>
  <c r="Y112" i="43"/>
  <c r="AB112" i="43"/>
  <c r="R112" i="43"/>
  <c r="S112" i="43"/>
  <c r="U112" i="43"/>
  <c r="Q112" i="43"/>
  <c r="BA112" i="43" s="1"/>
  <c r="BB112" i="43" s="1"/>
  <c r="W112" i="43"/>
  <c r="P112" i="43"/>
  <c r="Z112" i="43"/>
  <c r="AZ112" i="43" s="1"/>
  <c r="AA112" i="43"/>
  <c r="AE112" i="43" a="1"/>
  <c r="AE112" i="43" s="1"/>
  <c r="V73" i="43"/>
  <c r="AY73" i="43" s="1"/>
  <c r="AB76" i="43"/>
  <c r="Q104" i="43"/>
  <c r="BA104" i="43" s="1"/>
  <c r="Y104" i="43"/>
  <c r="AS104" i="43"/>
  <c r="AF104" i="43" s="1"/>
  <c r="AA104" i="43"/>
  <c r="W104" i="43"/>
  <c r="P104" i="43"/>
  <c r="U104" i="43"/>
  <c r="S104" i="43"/>
  <c r="Z104" i="43"/>
  <c r="AZ104" i="43" s="1"/>
  <c r="R104" i="43"/>
  <c r="V104" i="43"/>
  <c r="AY104" i="43" s="1"/>
  <c r="AB104" i="43"/>
  <c r="W86" i="43"/>
  <c r="Q86" i="43"/>
  <c r="BA86" i="43" s="1"/>
  <c r="Y86" i="43"/>
  <c r="Z86" i="43"/>
  <c r="AZ86" i="43" s="1"/>
  <c r="R86" i="43"/>
  <c r="V86" i="43"/>
  <c r="AY86" i="43" s="1"/>
  <c r="BB86" i="43" s="1"/>
  <c r="P86" i="43"/>
  <c r="AS86" i="43"/>
  <c r="AF86" i="43" s="1"/>
  <c r="S86" i="43"/>
  <c r="AA86" i="43"/>
  <c r="AB86" i="43"/>
  <c r="U86" i="43"/>
  <c r="AU24" i="43"/>
  <c r="AV76" i="43" s="1"/>
  <c r="P24" i="43"/>
  <c r="AA24" i="43"/>
  <c r="U24" i="43"/>
  <c r="Q24" i="43"/>
  <c r="BA24" i="43" s="1"/>
  <c r="Y24" i="43"/>
  <c r="V24" i="43"/>
  <c r="AY24" i="43" s="1"/>
  <c r="BB24" i="43" s="1"/>
  <c r="AB24" i="43"/>
  <c r="R24" i="43"/>
  <c r="S24" i="43"/>
  <c r="U56" i="43"/>
  <c r="V56" i="43"/>
  <c r="AY56" i="43" s="1"/>
  <c r="BB56" i="43" s="1"/>
  <c r="AU56" i="43"/>
  <c r="AV32" i="43" s="1"/>
  <c r="Z56" i="43"/>
  <c r="AZ56" i="43" s="1"/>
  <c r="S56" i="43"/>
  <c r="Y56" i="43"/>
  <c r="AB56" i="43"/>
  <c r="AA56" i="43"/>
  <c r="W56" i="43"/>
  <c r="R56" i="43"/>
  <c r="Q56" i="43"/>
  <c r="BA56" i="43" s="1"/>
  <c r="P56" i="43"/>
  <c r="AB18" i="43"/>
  <c r="R18" i="43"/>
  <c r="Q18" i="43"/>
  <c r="BA18" i="43" s="1"/>
  <c r="AU18" i="43"/>
  <c r="AV50" i="43" s="1"/>
  <c r="Z18" i="43"/>
  <c r="AZ18" i="43" s="1"/>
  <c r="P18" i="43"/>
  <c r="AA18" i="43"/>
  <c r="Y18" i="43"/>
  <c r="W18" i="43"/>
  <c r="V18" i="43"/>
  <c r="AY18" i="43" s="1"/>
  <c r="S18" i="43"/>
  <c r="U18" i="43"/>
  <c r="Z35" i="43"/>
  <c r="AZ35" i="43" s="1"/>
  <c r="V35" i="43"/>
  <c r="AY35" i="43" s="1"/>
  <c r="P35" i="43"/>
  <c r="AA35" i="43"/>
  <c r="S35" i="43"/>
  <c r="Y35" i="43"/>
  <c r="U35" i="43"/>
  <c r="AB35" i="43"/>
  <c r="AU35" i="43"/>
  <c r="BB39" i="43"/>
  <c r="Q88" i="43"/>
  <c r="BA88" i="43" s="1"/>
  <c r="S88" i="43"/>
  <c r="Z88" i="43"/>
  <c r="AZ88" i="43" s="1"/>
  <c r="R88" i="43"/>
  <c r="P88" i="43"/>
  <c r="Y88" i="43"/>
  <c r="AB88" i="43"/>
  <c r="AS88" i="43"/>
  <c r="AF88" i="43" s="1"/>
  <c r="AA88" i="43"/>
  <c r="W88" i="43"/>
  <c r="V88" i="43"/>
  <c r="AY88" i="43" s="1"/>
  <c r="U88" i="43"/>
  <c r="AE26" i="43" a="1"/>
  <c r="AE26" i="43" s="1"/>
  <c r="U26" i="43"/>
  <c r="Q26" i="43"/>
  <c r="BA26" i="43" s="1"/>
  <c r="BB26" i="43" s="1"/>
  <c r="AB19" i="43"/>
  <c r="W19" i="43"/>
  <c r="R19" i="43"/>
  <c r="U19" i="43"/>
  <c r="AA19" i="43"/>
  <c r="V19" i="43"/>
  <c r="AY19" i="43" s="1"/>
  <c r="BB19" i="43" s="1"/>
  <c r="Q19" i="43"/>
  <c r="BA19" i="43" s="1"/>
  <c r="P19" i="43"/>
  <c r="AU19" i="43"/>
  <c r="AV115" i="43" s="1"/>
  <c r="S19" i="43"/>
  <c r="Y19" i="43"/>
  <c r="Z19" i="43"/>
  <c r="AZ19" i="43" s="1"/>
  <c r="V26" i="43"/>
  <c r="AY26" i="43" s="1"/>
  <c r="P73" i="43"/>
  <c r="S76" i="43"/>
  <c r="BB88" i="43"/>
  <c r="Y80" i="43"/>
  <c r="AB80" i="43"/>
  <c r="Q80" i="43"/>
  <c r="BA80" i="43" s="1"/>
  <c r="BB80" i="43" s="1"/>
  <c r="Z80" i="43"/>
  <c r="AZ80" i="43" s="1"/>
  <c r="W80" i="43"/>
  <c r="U80" i="43"/>
  <c r="AE80" i="43" a="1"/>
  <c r="AE80" i="43" s="1"/>
  <c r="AD80" i="43" s="1"/>
  <c r="AC80" i="43" s="1"/>
  <c r="P80" i="43"/>
  <c r="AA80" i="43"/>
  <c r="S80" i="43"/>
  <c r="R80" i="43"/>
  <c r="V80" i="43"/>
  <c r="AY80" i="43" s="1"/>
  <c r="AE113" i="43" a="1"/>
  <c r="AE113" i="43" s="1"/>
  <c r="AD113" i="43" s="1"/>
  <c r="AC113" i="43" s="1"/>
  <c r="Y113" i="43"/>
  <c r="W113" i="43"/>
  <c r="R113" i="43"/>
  <c r="U113" i="43"/>
  <c r="Z113" i="43"/>
  <c r="AZ113" i="43" s="1"/>
  <c r="AB113" i="43"/>
  <c r="AB86" i="42"/>
  <c r="U86" i="42"/>
  <c r="AE86" i="42" a="1"/>
  <c r="AE86" i="42" s="1"/>
  <c r="S86" i="42"/>
  <c r="W86" i="42"/>
  <c r="P86" i="42"/>
  <c r="Q86" i="42"/>
  <c r="BA86" i="42" s="1"/>
  <c r="R86" i="42"/>
  <c r="V86" i="42"/>
  <c r="AY86" i="42" s="1"/>
  <c r="AB49" i="42"/>
  <c r="Q49" i="42"/>
  <c r="BA49" i="42" s="1"/>
  <c r="Y49" i="42"/>
  <c r="P49" i="42"/>
  <c r="S49" i="42"/>
  <c r="U49" i="42"/>
  <c r="R49" i="42"/>
  <c r="V49" i="42"/>
  <c r="AY49" i="42" s="1"/>
  <c r="AU49" i="42"/>
  <c r="AA49" i="42"/>
  <c r="W49" i="42"/>
  <c r="Z49" i="42"/>
  <c r="AZ49" i="42" s="1"/>
  <c r="Y80" i="42"/>
  <c r="W80" i="42"/>
  <c r="V80" i="42"/>
  <c r="AY80" i="42" s="1"/>
  <c r="AA80" i="42"/>
  <c r="R80" i="42"/>
  <c r="U80" i="42"/>
  <c r="S80" i="42"/>
  <c r="Q80" i="42"/>
  <c r="BA80" i="42" s="1"/>
  <c r="AB80" i="42"/>
  <c r="AS80" i="42"/>
  <c r="AF80" i="42" s="1"/>
  <c r="P80" i="42"/>
  <c r="Z80" i="42"/>
  <c r="AZ80" i="42" s="1"/>
  <c r="Q31" i="42"/>
  <c r="BA31" i="42" s="1"/>
  <c r="Z31" i="42"/>
  <c r="AZ31" i="42" s="1"/>
  <c r="V31" i="42"/>
  <c r="AY31" i="42" s="1"/>
  <c r="BB31" i="42" s="1"/>
  <c r="AA31" i="42"/>
  <c r="W31" i="42"/>
  <c r="U31" i="42"/>
  <c r="P31" i="42"/>
  <c r="AU31" i="42"/>
  <c r="Y31" i="42"/>
  <c r="S31" i="42"/>
  <c r="R31" i="42"/>
  <c r="AS86" i="42"/>
  <c r="AF86" i="42" s="1"/>
  <c r="BB94" i="42"/>
  <c r="R16" i="42"/>
  <c r="BB12" i="42"/>
  <c r="W16" i="42"/>
  <c r="AB16" i="42"/>
  <c r="AI11" i="42" a="1"/>
  <c r="AI11" i="42" s="1"/>
  <c r="AJ11" i="42" s="1"/>
  <c r="AL11" i="42" s="1"/>
  <c r="BB49" i="42"/>
  <c r="Q32" i="42"/>
  <c r="BA32" i="42" s="1"/>
  <c r="V32" i="42"/>
  <c r="AY32" i="42" s="1"/>
  <c r="BB32" i="42" s="1"/>
  <c r="Y32" i="42"/>
  <c r="S32" i="42"/>
  <c r="AU32" i="42"/>
  <c r="AA32" i="42"/>
  <c r="U32" i="42"/>
  <c r="W32" i="42"/>
  <c r="AB32" i="42"/>
  <c r="P32" i="42"/>
  <c r="Z32" i="42"/>
  <c r="AZ32" i="42" s="1"/>
  <c r="R32" i="42"/>
  <c r="W89" i="42"/>
  <c r="AA89" i="42"/>
  <c r="AE89" i="42" a="1"/>
  <c r="AE89" i="42" s="1"/>
  <c r="AD89" i="42" s="1"/>
  <c r="AC89" i="42" s="1"/>
  <c r="Q89" i="42"/>
  <c r="BA89" i="42" s="1"/>
  <c r="BB89" i="42" s="1"/>
  <c r="S89" i="42"/>
  <c r="Z89" i="42"/>
  <c r="AZ89" i="42" s="1"/>
  <c r="U89" i="42"/>
  <c r="V89" i="42"/>
  <c r="AY89" i="42" s="1"/>
  <c r="P89" i="42"/>
  <c r="R89" i="42"/>
  <c r="Y89" i="42"/>
  <c r="AB89" i="42"/>
  <c r="U63" i="42"/>
  <c r="AU63" i="42"/>
  <c r="AA63" i="42"/>
  <c r="V63" i="42"/>
  <c r="AY63" i="42" s="1"/>
  <c r="W63" i="42"/>
  <c r="P63" i="42"/>
  <c r="R63" i="42"/>
  <c r="AB63" i="42"/>
  <c r="Z63" i="42"/>
  <c r="AZ63" i="42" s="1"/>
  <c r="S63" i="42"/>
  <c r="Q63" i="42"/>
  <c r="BA63" i="42" s="1"/>
  <c r="AB41" i="42"/>
  <c r="U41" i="42"/>
  <c r="W41" i="42"/>
  <c r="AU41" i="42"/>
  <c r="AV123" i="42" s="1"/>
  <c r="R41" i="42"/>
  <c r="S41" i="42"/>
  <c r="P41" i="42"/>
  <c r="V41" i="42"/>
  <c r="AY41" i="42" s="1"/>
  <c r="AA41" i="42"/>
  <c r="Y41" i="42"/>
  <c r="Z41" i="42"/>
  <c r="AZ41" i="42" s="1"/>
  <c r="AE41" i="42" a="1"/>
  <c r="AE41" i="42" s="1"/>
  <c r="Q41" i="42"/>
  <c r="BA41" i="42" s="1"/>
  <c r="BB41" i="42" s="1"/>
  <c r="Y7" i="42"/>
  <c r="AA7" i="42"/>
  <c r="W7" i="42"/>
  <c r="S7" i="42"/>
  <c r="R7" i="42"/>
  <c r="U7" i="42"/>
  <c r="AE7" i="42" a="1"/>
  <c r="AE7" i="42" s="1"/>
  <c r="Q7" i="42"/>
  <c r="BA7" i="42" s="1"/>
  <c r="BB7" i="42" s="1"/>
  <c r="AU7" i="42"/>
  <c r="P7" i="42"/>
  <c r="AB7" i="42"/>
  <c r="V7" i="42"/>
  <c r="AY7" i="42" s="1"/>
  <c r="Z7" i="42"/>
  <c r="AZ7" i="42" s="1"/>
  <c r="P16" i="42"/>
  <c r="AU16" i="42"/>
  <c r="BB108" i="42"/>
  <c r="BB48" i="42"/>
  <c r="S40" i="42"/>
  <c r="W40" i="42"/>
  <c r="AA40" i="42"/>
  <c r="P40" i="42"/>
  <c r="U40" i="42"/>
  <c r="AU40" i="42"/>
  <c r="AV124" i="42" s="1"/>
  <c r="V40" i="42"/>
  <c r="AY40" i="42" s="1"/>
  <c r="AE40" i="42" a="1"/>
  <c r="AE40" i="42" s="1"/>
  <c r="Q40" i="42"/>
  <c r="BA40" i="42" s="1"/>
  <c r="BB40" i="42" s="1"/>
  <c r="R40" i="42"/>
  <c r="Y40" i="42"/>
  <c r="Z40" i="42"/>
  <c r="AZ40" i="42" s="1"/>
  <c r="AB40" i="42"/>
  <c r="V47" i="42"/>
  <c r="AY47" i="42" s="1"/>
  <c r="Q47" i="42"/>
  <c r="BA47" i="42" s="1"/>
  <c r="P47" i="42"/>
  <c r="AU47" i="42"/>
  <c r="W47" i="42"/>
  <c r="AB47" i="42"/>
  <c r="R47" i="42"/>
  <c r="Z47" i="42"/>
  <c r="AZ47" i="42" s="1"/>
  <c r="AA47" i="42"/>
  <c r="S47" i="42"/>
  <c r="U47" i="42"/>
  <c r="Y47" i="42"/>
  <c r="S102" i="42"/>
  <c r="AE102" i="42" a="1"/>
  <c r="AE102" i="42" s="1"/>
  <c r="AD102" i="42" s="1"/>
  <c r="AC102" i="42" s="1"/>
  <c r="U102" i="42"/>
  <c r="Z102" i="42"/>
  <c r="AZ102" i="42" s="1"/>
  <c r="W102" i="42"/>
  <c r="AA102" i="42"/>
  <c r="AE49" i="42" a="1"/>
  <c r="AE49" i="42" s="1"/>
  <c r="AD49" i="42" s="1"/>
  <c r="AC49" i="42" s="1"/>
  <c r="V16" i="42"/>
  <c r="AY16" i="42" s="1"/>
  <c r="AA16" i="42"/>
  <c r="AB31" i="42"/>
  <c r="AS111" i="42"/>
  <c r="AF111" i="42" s="1"/>
  <c r="S111" i="42"/>
  <c r="Z111" i="42"/>
  <c r="AZ111" i="42" s="1"/>
  <c r="V111" i="42"/>
  <c r="AY111" i="42" s="1"/>
  <c r="R111" i="42"/>
  <c r="Y111" i="42"/>
  <c r="AB111" i="42"/>
  <c r="Q111" i="42"/>
  <c r="BA111" i="42" s="1"/>
  <c r="AE8" i="42" a="1"/>
  <c r="AE8" i="42" s="1"/>
  <c r="Y8" i="42"/>
  <c r="Q8" i="42"/>
  <c r="BA8" i="42" s="1"/>
  <c r="BB8" i="42" s="1"/>
  <c r="AU15" i="42"/>
  <c r="AA15" i="42"/>
  <c r="P15" i="42"/>
  <c r="AB15" i="42"/>
  <c r="U15" i="42"/>
  <c r="AA86" i="42"/>
  <c r="AI2" i="42" a="1"/>
  <c r="AI2" i="42" s="1"/>
  <c r="AJ2" i="42" s="1"/>
  <c r="AK2" i="42" s="1"/>
  <c r="S16" i="42"/>
  <c r="Q87" i="42"/>
  <c r="BA87" i="42" s="1"/>
  <c r="BB87" i="42" s="1"/>
  <c r="V87" i="42"/>
  <c r="AY87" i="42" s="1"/>
  <c r="R87" i="42"/>
  <c r="AA87" i="42"/>
  <c r="Y87" i="42"/>
  <c r="AB87" i="42"/>
  <c r="U87" i="42"/>
  <c r="AE87" i="42" a="1"/>
  <c r="AE87" i="42" s="1"/>
  <c r="AD87" i="42" s="1"/>
  <c r="AC87" i="42" s="1"/>
  <c r="Z87" i="42"/>
  <c r="AZ87" i="42" s="1"/>
  <c r="W87" i="42"/>
  <c r="S87" i="42"/>
  <c r="P87" i="42"/>
  <c r="AE103" i="42" a="1"/>
  <c r="AE103" i="42" s="1"/>
  <c r="AD103" i="42" s="1"/>
  <c r="AC103" i="42" s="1"/>
  <c r="P103" i="42"/>
  <c r="P33" i="42"/>
  <c r="W33" i="42"/>
  <c r="AA33" i="42"/>
  <c r="AU33" i="42"/>
  <c r="AV83" i="42" s="1"/>
  <c r="R33" i="42"/>
  <c r="Q33" i="42"/>
  <c r="BA33" i="42" s="1"/>
  <c r="Y33" i="42"/>
  <c r="Z33" i="42"/>
  <c r="AZ33" i="42" s="1"/>
  <c r="S33" i="42"/>
  <c r="AB33" i="42"/>
  <c r="V33" i="42"/>
  <c r="AY33" i="42" s="1"/>
  <c r="U33" i="42"/>
  <c r="AA117" i="42"/>
  <c r="AE117" i="42" a="1"/>
  <c r="AE117" i="42" s="1"/>
  <c r="AD117" i="42" s="1"/>
  <c r="AC117" i="42" s="1"/>
  <c r="P117" i="42"/>
  <c r="S117" i="42"/>
  <c r="W117" i="42"/>
  <c r="Y117" i="42"/>
  <c r="AB117" i="42"/>
  <c r="V117" i="42"/>
  <c r="AY117" i="42" s="1"/>
  <c r="R117" i="42"/>
  <c r="U117" i="42"/>
  <c r="Q117" i="42"/>
  <c r="BA117" i="42" s="1"/>
  <c r="BB117" i="42" s="1"/>
  <c r="Z117" i="42"/>
  <c r="AZ117" i="42" s="1"/>
  <c r="AB110" i="42"/>
  <c r="AS110" i="42"/>
  <c r="AF110" i="42" s="1"/>
  <c r="Z110" i="42"/>
  <c r="AZ110" i="42" s="1"/>
  <c r="BB110" i="42" s="1"/>
  <c r="R110" i="42"/>
  <c r="Q110" i="42"/>
  <c r="BA110" i="42" s="1"/>
  <c r="P110" i="42"/>
  <c r="U110" i="42"/>
  <c r="W110" i="42"/>
  <c r="AA110" i="42"/>
  <c r="S110" i="42"/>
  <c r="AV34" i="42"/>
  <c r="Y86" i="42"/>
  <c r="Z16" i="42"/>
  <c r="AZ16" i="42" s="1"/>
  <c r="BB86" i="42"/>
  <c r="BB57" i="42"/>
  <c r="Q95" i="42"/>
  <c r="BA95" i="42" s="1"/>
  <c r="AS95" i="42"/>
  <c r="AF95" i="42" s="1"/>
  <c r="V56" i="42"/>
  <c r="AY56" i="42" s="1"/>
  <c r="U56" i="42"/>
  <c r="AE56" i="42" a="1"/>
  <c r="AE56" i="42" s="1"/>
  <c r="AE23" i="42" a="1"/>
  <c r="AE23" i="42" s="1"/>
  <c r="Q23" i="42"/>
  <c r="BA23" i="42" s="1"/>
  <c r="BB23" i="42" s="1"/>
  <c r="S25" i="42"/>
  <c r="Q25" i="42"/>
  <c r="BA25" i="42" s="1"/>
  <c r="BB25" i="42" s="1"/>
  <c r="AU25" i="42"/>
  <c r="P25" i="42"/>
  <c r="AE25" i="42" a="1"/>
  <c r="AE25" i="42" s="1"/>
  <c r="AB25" i="42"/>
  <c r="Y25" i="42"/>
  <c r="V25" i="42"/>
  <c r="AY25" i="42" s="1"/>
  <c r="U25" i="42"/>
  <c r="R25" i="42"/>
  <c r="AA25" i="42"/>
  <c r="W25" i="42"/>
  <c r="V73" i="42"/>
  <c r="AY73" i="42" s="1"/>
  <c r="R73" i="42"/>
  <c r="Y73" i="42"/>
  <c r="U73" i="42"/>
  <c r="S73" i="42"/>
  <c r="W73" i="42"/>
  <c r="P73" i="42"/>
  <c r="Q73" i="42"/>
  <c r="BA73" i="42" s="1"/>
  <c r="BB73" i="42" s="1"/>
  <c r="Z73" i="42"/>
  <c r="AZ73" i="42" s="1"/>
  <c r="AA73" i="42"/>
  <c r="AE73" i="42" a="1"/>
  <c r="AE73" i="42" s="1"/>
  <c r="AD73" i="42" s="1"/>
  <c r="AC73" i="42" s="1"/>
  <c r="AB73" i="42"/>
  <c r="Z86" i="42"/>
  <c r="AZ86" i="42" s="1"/>
  <c r="Q16" i="42"/>
  <c r="BA16" i="42" s="1"/>
  <c r="P129" i="42"/>
  <c r="V129" i="42"/>
  <c r="AY129" i="42" s="1"/>
  <c r="BB129" i="42" s="1"/>
  <c r="W129" i="42"/>
  <c r="Z129" i="42"/>
  <c r="AZ129" i="42" s="1"/>
  <c r="S129" i="42"/>
  <c r="Q129" i="42"/>
  <c r="BA129" i="42" s="1"/>
  <c r="AS129" i="42"/>
  <c r="AF129" i="42" s="1"/>
  <c r="Y129" i="42"/>
  <c r="U129" i="42"/>
  <c r="AB129" i="42"/>
  <c r="R129" i="42"/>
  <c r="AA129" i="42"/>
  <c r="W126" i="42"/>
  <c r="Z126" i="42"/>
  <c r="AZ126" i="42" s="1"/>
  <c r="Q126" i="42"/>
  <c r="BA126" i="42" s="1"/>
  <c r="Y126" i="42"/>
  <c r="R126" i="42"/>
  <c r="P126" i="42"/>
  <c r="AS126" i="42"/>
  <c r="AF126" i="42" s="1"/>
  <c r="U126" i="42"/>
  <c r="V126" i="42"/>
  <c r="AY126" i="42" s="1"/>
  <c r="AB126" i="42"/>
  <c r="AA79" i="42"/>
  <c r="U79" i="42"/>
  <c r="W79" i="42"/>
  <c r="P79" i="42"/>
  <c r="AS79" i="42"/>
  <c r="AF79" i="42" s="1"/>
  <c r="V79" i="42"/>
  <c r="AY79" i="42" s="1"/>
  <c r="Y79" i="42"/>
  <c r="Z79" i="42"/>
  <c r="AZ79" i="42" s="1"/>
  <c r="R79" i="42"/>
  <c r="U125" i="42"/>
  <c r="AS125" i="42"/>
  <c r="AF125" i="42" s="1"/>
  <c r="R125" i="42"/>
  <c r="S125" i="42"/>
  <c r="Z125" i="42"/>
  <c r="AZ125" i="42" s="1"/>
  <c r="BB125" i="42" s="1"/>
  <c r="Q125" i="42"/>
  <c r="BA125" i="42" s="1"/>
  <c r="AB125" i="42"/>
  <c r="AA125" i="42"/>
  <c r="P125" i="42"/>
  <c r="Y125" i="42"/>
  <c r="Q24" i="42"/>
  <c r="BA24" i="42" s="1"/>
  <c r="BB24" i="42" s="1"/>
  <c r="AA24" i="42"/>
  <c r="V24" i="42"/>
  <c r="AY24" i="42" s="1"/>
  <c r="Z24" i="42"/>
  <c r="AZ24" i="42" s="1"/>
  <c r="S24" i="42"/>
  <c r="P24" i="42"/>
  <c r="AU24" i="42"/>
  <c r="AE24" i="42" a="1"/>
  <c r="AE24" i="42" s="1"/>
  <c r="U24" i="42"/>
  <c r="AB24" i="42"/>
  <c r="W24" i="42"/>
  <c r="Y70" i="41"/>
  <c r="AS70" i="41"/>
  <c r="AF70" i="41" s="1"/>
  <c r="AE84" i="41" a="1"/>
  <c r="AE84" i="41" s="1"/>
  <c r="AD84" i="41" s="1"/>
  <c r="AC84" i="41" s="1"/>
  <c r="AS67" i="41"/>
  <c r="AF67" i="41" s="1"/>
  <c r="U84" i="41"/>
  <c r="U121" i="41"/>
  <c r="AA70" i="41"/>
  <c r="AB70" i="41"/>
  <c r="R128" i="41"/>
  <c r="W65" i="41"/>
  <c r="AE65" i="41" a="1"/>
  <c r="AE65" i="41" s="1"/>
  <c r="U65" i="41"/>
  <c r="AB65" i="41"/>
  <c r="Z65" i="41"/>
  <c r="AZ65" i="41" s="1"/>
  <c r="AA65" i="41"/>
  <c r="Y65" i="41"/>
  <c r="W106" i="41"/>
  <c r="AE106" i="41" a="1"/>
  <c r="AE106" i="41" s="1"/>
  <c r="V106" i="41"/>
  <c r="AY106" i="41" s="1"/>
  <c r="AB106" i="41"/>
  <c r="P106" i="41"/>
  <c r="Y106" i="41"/>
  <c r="S106" i="41"/>
  <c r="Z106" i="41"/>
  <c r="AZ106" i="41" s="1"/>
  <c r="U106" i="41"/>
  <c r="AS128" i="41"/>
  <c r="AF128" i="41" s="1"/>
  <c r="AD128" i="41" s="1"/>
  <c r="AC128" i="41" s="1"/>
  <c r="BB9" i="41"/>
  <c r="AB67" i="41"/>
  <c r="BB20" i="41"/>
  <c r="V121" i="41"/>
  <c r="AY121" i="41" s="1"/>
  <c r="BB14" i="41"/>
  <c r="Q70" i="41"/>
  <c r="BA70" i="41" s="1"/>
  <c r="U70" i="41"/>
  <c r="AB128" i="41"/>
  <c r="P119" i="41"/>
  <c r="Q119" i="41"/>
  <c r="BA119" i="41" s="1"/>
  <c r="V119" i="41"/>
  <c r="AY119" i="41" s="1"/>
  <c r="BB119" i="41" s="1"/>
  <c r="Z119" i="41"/>
  <c r="AZ119" i="41" s="1"/>
  <c r="AA119" i="41"/>
  <c r="AB119" i="41"/>
  <c r="S119" i="41"/>
  <c r="Y119" i="41"/>
  <c r="R119" i="41"/>
  <c r="AS119" i="41"/>
  <c r="AF119" i="41" s="1"/>
  <c r="U119" i="41"/>
  <c r="W119" i="41"/>
  <c r="W86" i="41"/>
  <c r="V86" i="41"/>
  <c r="AY86" i="41" s="1"/>
  <c r="S86" i="41"/>
  <c r="AS86" i="41"/>
  <c r="AF86" i="41" s="1"/>
  <c r="R86" i="41"/>
  <c r="Z86" i="41"/>
  <c r="AZ86" i="41" s="1"/>
  <c r="U86" i="41"/>
  <c r="AA86" i="41"/>
  <c r="Q86" i="41"/>
  <c r="BA86" i="41" s="1"/>
  <c r="AB86" i="41"/>
  <c r="Y86" i="41"/>
  <c r="P86" i="41"/>
  <c r="AA36" i="41"/>
  <c r="U36" i="41"/>
  <c r="Y36" i="41"/>
  <c r="AB36" i="41"/>
  <c r="Z36" i="41"/>
  <c r="AZ36" i="41" s="1"/>
  <c r="P36" i="41"/>
  <c r="W36" i="41"/>
  <c r="V36" i="41"/>
  <c r="AY36" i="41" s="1"/>
  <c r="Q36" i="41"/>
  <c r="BA36" i="41" s="1"/>
  <c r="S36" i="41"/>
  <c r="AU36" i="41"/>
  <c r="R36" i="41"/>
  <c r="AB44" i="41"/>
  <c r="AA44" i="41"/>
  <c r="AU44" i="41"/>
  <c r="AV44" i="41" s="1"/>
  <c r="AE44" i="41" a="1"/>
  <c r="AE44" i="41" s="1"/>
  <c r="Z44" i="41"/>
  <c r="AZ44" i="41" s="1"/>
  <c r="S44" i="41"/>
  <c r="V44" i="41"/>
  <c r="AY44" i="41" s="1"/>
  <c r="Q44" i="41"/>
  <c r="BA44" i="41" s="1"/>
  <c r="BB44" i="41" s="1"/>
  <c r="Y44" i="41"/>
  <c r="R44" i="41"/>
  <c r="W44" i="41"/>
  <c r="P44" i="41"/>
  <c r="U44" i="41"/>
  <c r="Z3" i="41"/>
  <c r="AZ3" i="41" s="1"/>
  <c r="R3" i="41"/>
  <c r="U3" i="41"/>
  <c r="S3" i="41"/>
  <c r="V3" i="41"/>
  <c r="AY3" i="41" s="1"/>
  <c r="BB3" i="41" s="1"/>
  <c r="P3" i="41"/>
  <c r="Q3" i="41"/>
  <c r="BA3" i="41" s="1"/>
  <c r="Y3" i="41"/>
  <c r="AB3" i="41"/>
  <c r="AU3" i="41"/>
  <c r="W3" i="41"/>
  <c r="AA3" i="41"/>
  <c r="V75" i="41"/>
  <c r="AY75" i="41" s="1"/>
  <c r="S75" i="41"/>
  <c r="R75" i="41"/>
  <c r="W75" i="41"/>
  <c r="Y75" i="41"/>
  <c r="AB75" i="41"/>
  <c r="U75" i="41"/>
  <c r="AE75" i="41" a="1"/>
  <c r="AE75" i="41" s="1"/>
  <c r="AD75" i="41" s="1"/>
  <c r="AC75" i="41" s="1"/>
  <c r="AA75" i="41"/>
  <c r="Z75" i="41"/>
  <c r="AZ75" i="41" s="1"/>
  <c r="P75" i="41"/>
  <c r="Q75" i="41"/>
  <c r="BA75" i="41" s="1"/>
  <c r="BB75" i="41" s="1"/>
  <c r="AI13" i="41" a="1"/>
  <c r="AI13" i="41" s="1"/>
  <c r="AJ13" i="41" s="1"/>
  <c r="AK13" i="41" s="1"/>
  <c r="AB84" i="41"/>
  <c r="V70" i="41"/>
  <c r="AY70" i="41" s="1"/>
  <c r="P128" i="41"/>
  <c r="S128" i="41"/>
  <c r="Y7" i="41"/>
  <c r="P7" i="41"/>
  <c r="W7" i="41"/>
  <c r="AA7" i="41"/>
  <c r="V7" i="41"/>
  <c r="AY7" i="41" s="1"/>
  <c r="BB7" i="41" s="1"/>
  <c r="R7" i="41"/>
  <c r="AU7" i="41"/>
  <c r="AU4" i="41"/>
  <c r="AA4" i="41"/>
  <c r="U4" i="41"/>
  <c r="S4" i="41"/>
  <c r="W4" i="41"/>
  <c r="V4" i="41"/>
  <c r="AY4" i="41" s="1"/>
  <c r="BB4" i="41" s="1"/>
  <c r="P4" i="41"/>
  <c r="AB4" i="41"/>
  <c r="R4" i="41"/>
  <c r="Z4" i="41"/>
  <c r="AZ4" i="41" s="1"/>
  <c r="Q4" i="41"/>
  <c r="BA4" i="41" s="1"/>
  <c r="Y4" i="41"/>
  <c r="R67" i="41"/>
  <c r="Y67" i="41"/>
  <c r="Q67" i="41"/>
  <c r="BA67" i="41" s="1"/>
  <c r="P67" i="41"/>
  <c r="AA67" i="41"/>
  <c r="W67" i="41"/>
  <c r="Z67" i="41"/>
  <c r="AZ67" i="41" s="1"/>
  <c r="V67" i="41"/>
  <c r="AY67" i="41" s="1"/>
  <c r="AE4" i="41" a="1"/>
  <c r="AE4" i="41" s="1"/>
  <c r="AD4" i="41" s="1"/>
  <c r="AC4" i="41" s="1"/>
  <c r="BB38" i="41"/>
  <c r="V84" i="41"/>
  <c r="AY84" i="41" s="1"/>
  <c r="S70" i="41"/>
  <c r="Q84" i="41"/>
  <c r="BA84" i="41" s="1"/>
  <c r="V128" i="41"/>
  <c r="AY128" i="41" s="1"/>
  <c r="U128" i="41"/>
  <c r="U33" i="41"/>
  <c r="AE33" i="41" a="1"/>
  <c r="AE33" i="41" s="1"/>
  <c r="W33" i="41"/>
  <c r="Y33" i="41"/>
  <c r="AU33" i="41"/>
  <c r="AV19" i="41" s="1"/>
  <c r="Z33" i="41"/>
  <c r="AZ33" i="41" s="1"/>
  <c r="AA33" i="41"/>
  <c r="AB33" i="41"/>
  <c r="R92" i="41"/>
  <c r="S92" i="41"/>
  <c r="Y60" i="41"/>
  <c r="Q60" i="41"/>
  <c r="BA60" i="41" s="1"/>
  <c r="BB60" i="41" s="1"/>
  <c r="W60" i="41"/>
  <c r="S60" i="41"/>
  <c r="Z60" i="41"/>
  <c r="AZ60" i="41" s="1"/>
  <c r="AU60" i="41"/>
  <c r="AV83" i="41" s="1"/>
  <c r="AB60" i="41"/>
  <c r="R60" i="41"/>
  <c r="P60" i="41"/>
  <c r="AA60" i="41"/>
  <c r="AE60" i="41" a="1"/>
  <c r="AE60" i="41" s="1"/>
  <c r="V60" i="41"/>
  <c r="AY60" i="41" s="1"/>
  <c r="U60" i="41"/>
  <c r="AA121" i="41"/>
  <c r="AB121" i="41"/>
  <c r="S121" i="41"/>
  <c r="R121" i="41"/>
  <c r="W121" i="41"/>
  <c r="AS121" i="41"/>
  <c r="AF121" i="41" s="1"/>
  <c r="AE67" i="41" a="1"/>
  <c r="AE67" i="41" s="1"/>
  <c r="AD67" i="41" s="1"/>
  <c r="AC67" i="41" s="1"/>
  <c r="W84" i="41"/>
  <c r="Z121" i="41"/>
  <c r="AZ121" i="41" s="1"/>
  <c r="W70" i="41"/>
  <c r="P84" i="41"/>
  <c r="Z128" i="41"/>
  <c r="AZ128" i="41" s="1"/>
  <c r="Y128" i="41"/>
  <c r="Y124" i="41"/>
  <c r="AE124" i="41" a="1"/>
  <c r="AE124" i="41" s="1"/>
  <c r="AD124" i="41" s="1"/>
  <c r="AC124" i="41" s="1"/>
  <c r="Z124" i="41"/>
  <c r="AZ124" i="41" s="1"/>
  <c r="U124" i="41"/>
  <c r="V124" i="41"/>
  <c r="AY124" i="41" s="1"/>
  <c r="AB124" i="41"/>
  <c r="AA124" i="41"/>
  <c r="P124" i="41"/>
  <c r="R124" i="41"/>
  <c r="S124" i="41"/>
  <c r="Q124" i="41"/>
  <c r="BA124" i="41" s="1"/>
  <c r="BB124" i="41" s="1"/>
  <c r="W124" i="41"/>
  <c r="U59" i="41"/>
  <c r="AB59" i="41"/>
  <c r="Z59" i="41"/>
  <c r="AZ59" i="41" s="1"/>
  <c r="AE59" i="41" a="1"/>
  <c r="AE59" i="41" s="1"/>
  <c r="AA59" i="41"/>
  <c r="W59" i="41"/>
  <c r="Y59" i="41"/>
  <c r="AU59" i="41"/>
  <c r="BB68" i="41"/>
  <c r="BB122" i="41"/>
  <c r="Q121" i="41"/>
  <c r="BA121" i="41" s="1"/>
  <c r="P70" i="41"/>
  <c r="R84" i="41"/>
  <c r="W128" i="41"/>
  <c r="R68" i="41"/>
  <c r="S68" i="41"/>
  <c r="AA68" i="41"/>
  <c r="Y68" i="41"/>
  <c r="U68" i="41"/>
  <c r="Q68" i="41"/>
  <c r="BA68" i="41" s="1"/>
  <c r="AS68" i="41"/>
  <c r="AF68" i="41" s="1"/>
  <c r="V68" i="41"/>
  <c r="AY68" i="41" s="1"/>
  <c r="P68" i="41"/>
  <c r="U27" i="41"/>
  <c r="Z27" i="41"/>
  <c r="AZ27" i="41" s="1"/>
  <c r="AU27" i="41"/>
  <c r="W27" i="41"/>
  <c r="AE27" i="41" a="1"/>
  <c r="AE27" i="41" s="1"/>
  <c r="R27" i="41"/>
  <c r="AB27" i="41"/>
  <c r="AA27" i="41"/>
  <c r="Y27" i="41"/>
  <c r="V27" i="41"/>
  <c r="AY27" i="41" s="1"/>
  <c r="Y52" i="41"/>
  <c r="R52" i="41"/>
  <c r="P52" i="41"/>
  <c r="V52" i="41"/>
  <c r="AY52" i="41" s="1"/>
  <c r="W52" i="41"/>
  <c r="AB52" i="41"/>
  <c r="Q52" i="41"/>
  <c r="BA52" i="41" s="1"/>
  <c r="AU52" i="41"/>
  <c r="U52" i="41"/>
  <c r="Z52" i="41"/>
  <c r="AZ52" i="41" s="1"/>
  <c r="AA52" i="41"/>
  <c r="S52" i="41"/>
  <c r="AE70" i="41" a="1"/>
  <c r="AE70" i="41" s="1"/>
  <c r="AD70" i="41" s="1"/>
  <c r="AC70" i="41" s="1"/>
  <c r="Y84" i="41"/>
  <c r="Y121" i="41"/>
  <c r="Z70" i="41"/>
  <c r="AZ70" i="41" s="1"/>
  <c r="S84" i="41"/>
  <c r="Q128" i="41"/>
  <c r="BA128" i="41" s="1"/>
  <c r="BB128" i="41" s="1"/>
  <c r="S31" i="41"/>
  <c r="Z31" i="41"/>
  <c r="AZ31" i="41" s="1"/>
  <c r="Y31" i="41"/>
  <c r="R31" i="41"/>
  <c r="P31" i="41"/>
  <c r="AU31" i="41"/>
  <c r="AA31" i="41"/>
  <c r="Q31" i="41"/>
  <c r="BA31" i="41" s="1"/>
  <c r="BB31" i="41" s="1"/>
  <c r="AB31" i="41"/>
  <c r="AE31" i="41" a="1"/>
  <c r="AE31" i="41" s="1"/>
  <c r="W31" i="41"/>
  <c r="U31" i="41"/>
  <c r="V31" i="41"/>
  <c r="AY31" i="41" s="1"/>
  <c r="Q9" i="41"/>
  <c r="BA9" i="41" s="1"/>
  <c r="P9" i="41"/>
  <c r="R9" i="41"/>
  <c r="S9" i="41"/>
  <c r="AU9" i="41"/>
  <c r="Z113" i="41"/>
  <c r="AZ113" i="41" s="1"/>
  <c r="V113" i="41"/>
  <c r="AY113" i="41" s="1"/>
  <c r="U113" i="41"/>
  <c r="AB113" i="41"/>
  <c r="R113" i="41"/>
  <c r="AA113" i="41"/>
  <c r="S113" i="41"/>
  <c r="Y113" i="41"/>
  <c r="W113" i="41"/>
  <c r="Q113" i="41"/>
  <c r="BA113" i="41" s="1"/>
  <c r="BB113" i="41" s="1"/>
  <c r="AE113" i="41" a="1"/>
  <c r="AE113" i="41" s="1"/>
  <c r="AD113" i="41" s="1"/>
  <c r="AC113" i="41" s="1"/>
  <c r="P113" i="41"/>
  <c r="S76" i="41"/>
  <c r="W76" i="41"/>
  <c r="R76" i="41"/>
  <c r="P76" i="41"/>
  <c r="V76" i="41"/>
  <c r="AY76" i="41" s="1"/>
  <c r="Y76" i="41"/>
  <c r="U76" i="41"/>
  <c r="AB76" i="41"/>
  <c r="AE76" i="41" a="1"/>
  <c r="AE76" i="41" s="1"/>
  <c r="AD76" i="41" s="1"/>
  <c r="AC76" i="41" s="1"/>
  <c r="Z76" i="41"/>
  <c r="AZ76" i="41" s="1"/>
  <c r="Q76" i="41"/>
  <c r="BA76" i="41" s="1"/>
  <c r="BB76" i="41" s="1"/>
  <c r="AA76" i="41"/>
  <c r="AU20" i="41"/>
  <c r="P20" i="41"/>
  <c r="S20" i="41"/>
  <c r="Q20" i="41"/>
  <c r="BA20" i="41" s="1"/>
  <c r="Z20" i="41"/>
  <c r="AZ20" i="41" s="1"/>
  <c r="U20" i="41"/>
  <c r="R20" i="41"/>
  <c r="AA107" i="41"/>
  <c r="S107" i="41"/>
  <c r="Q107" i="41"/>
  <c r="BA107" i="41" s="1"/>
  <c r="BB107" i="41" s="1"/>
  <c r="W107" i="41"/>
  <c r="AB107" i="41"/>
  <c r="Z107" i="41"/>
  <c r="AZ107" i="41" s="1"/>
  <c r="U107" i="41"/>
  <c r="AE107" i="41" a="1"/>
  <c r="AE107" i="41" s="1"/>
  <c r="AD107" i="41" s="1"/>
  <c r="AC107" i="41" s="1"/>
  <c r="R107" i="41"/>
  <c r="Y107" i="41"/>
  <c r="V107" i="41"/>
  <c r="AY107" i="41" s="1"/>
  <c r="P107" i="41"/>
  <c r="BB43" i="41"/>
  <c r="AA38" i="40"/>
  <c r="R38" i="40"/>
  <c r="S38" i="40"/>
  <c r="Q38" i="40"/>
  <c r="BA38" i="40" s="1"/>
  <c r="Z38" i="40"/>
  <c r="AZ38" i="40" s="1"/>
  <c r="AU38" i="40"/>
  <c r="AV53" i="40" s="1"/>
  <c r="AE38" i="40" a="1"/>
  <c r="AE38" i="40" s="1"/>
  <c r="P38" i="40"/>
  <c r="Y38" i="40"/>
  <c r="W38" i="40"/>
  <c r="AB6" i="40"/>
  <c r="AU6" i="40"/>
  <c r="Y6" i="40"/>
  <c r="W6" i="40"/>
  <c r="Q6" i="40"/>
  <c r="BA6" i="40" s="1"/>
  <c r="Z6" i="40"/>
  <c r="AZ6" i="40" s="1"/>
  <c r="AE6" i="40" a="1"/>
  <c r="AE6" i="40" s="1"/>
  <c r="U6" i="40"/>
  <c r="AA6" i="40"/>
  <c r="AB9" i="40"/>
  <c r="Y9" i="40"/>
  <c r="AA9" i="40"/>
  <c r="R9" i="40"/>
  <c r="W9" i="40"/>
  <c r="AU9" i="40"/>
  <c r="Q9" i="40"/>
  <c r="BA9" i="40" s="1"/>
  <c r="BB9" i="40" s="1"/>
  <c r="S9" i="40"/>
  <c r="AE9" i="40" a="1"/>
  <c r="AE9" i="40" s="1"/>
  <c r="Z9" i="40"/>
  <c r="AZ9" i="40" s="1"/>
  <c r="U9" i="40"/>
  <c r="P9" i="40"/>
  <c r="V9" i="40"/>
  <c r="AY9" i="40" s="1"/>
  <c r="W119" i="40"/>
  <c r="V119" i="40"/>
  <c r="AY119" i="40" s="1"/>
  <c r="R119" i="40"/>
  <c r="Y119" i="40"/>
  <c r="AB119" i="40"/>
  <c r="P119" i="40"/>
  <c r="AA119" i="40"/>
  <c r="U119" i="40"/>
  <c r="AE119" i="40" a="1"/>
  <c r="AE119" i="40" s="1"/>
  <c r="AD119" i="40" s="1"/>
  <c r="AC119" i="40" s="1"/>
  <c r="S119" i="40"/>
  <c r="Z119" i="40"/>
  <c r="AZ119" i="40" s="1"/>
  <c r="BB105" i="40"/>
  <c r="P25" i="40"/>
  <c r="W25" i="40"/>
  <c r="AE25" i="40" a="1"/>
  <c r="AE25" i="40" s="1"/>
  <c r="AA25" i="40"/>
  <c r="Y25" i="40"/>
  <c r="AB25" i="40"/>
  <c r="Q25" i="40"/>
  <c r="BA25" i="40" s="1"/>
  <c r="BB25" i="40" s="1"/>
  <c r="R25" i="40"/>
  <c r="U25" i="40"/>
  <c r="V25" i="40"/>
  <c r="AY25" i="40" s="1"/>
  <c r="AU25" i="40"/>
  <c r="Z25" i="40"/>
  <c r="AZ25" i="40" s="1"/>
  <c r="S25" i="40"/>
  <c r="S62" i="40"/>
  <c r="Z62" i="40"/>
  <c r="AZ62" i="40" s="1"/>
  <c r="W49" i="40"/>
  <c r="Y49" i="40"/>
  <c r="U49" i="40"/>
  <c r="AU49" i="40"/>
  <c r="R49" i="40"/>
  <c r="S49" i="40"/>
  <c r="P49" i="40"/>
  <c r="Z49" i="40"/>
  <c r="AZ49" i="40" s="1"/>
  <c r="V49" i="40"/>
  <c r="AY49" i="40" s="1"/>
  <c r="Q49" i="40"/>
  <c r="BA49" i="40" s="1"/>
  <c r="AB49" i="40"/>
  <c r="AA49" i="40"/>
  <c r="Y124" i="40"/>
  <c r="W124" i="40"/>
  <c r="AS124" i="40"/>
  <c r="AF124" i="40" s="1"/>
  <c r="AA93" i="40"/>
  <c r="AB93" i="40"/>
  <c r="R93" i="40"/>
  <c r="Z93" i="40"/>
  <c r="AZ93" i="40" s="1"/>
  <c r="W93" i="40"/>
  <c r="S93" i="40"/>
  <c r="P93" i="40"/>
  <c r="U93" i="40"/>
  <c r="Q93" i="40"/>
  <c r="BA93" i="40" s="1"/>
  <c r="Y93" i="40"/>
  <c r="AS93" i="40"/>
  <c r="AF93" i="40" s="1"/>
  <c r="V93" i="40"/>
  <c r="AY93" i="40" s="1"/>
  <c r="BB93" i="40" s="1"/>
  <c r="P22" i="40"/>
  <c r="Y22" i="40"/>
  <c r="AU22" i="40"/>
  <c r="R22" i="40"/>
  <c r="AA22" i="40"/>
  <c r="AE22" i="40" a="1"/>
  <c r="AE22" i="40" s="1"/>
  <c r="S22" i="40"/>
  <c r="V22" i="40"/>
  <c r="AY22" i="40" s="1"/>
  <c r="Z22" i="40"/>
  <c r="AZ22" i="40" s="1"/>
  <c r="Q22" i="40"/>
  <c r="BA22" i="40" s="1"/>
  <c r="BB22" i="40" s="1"/>
  <c r="W22" i="40"/>
  <c r="AB22" i="40"/>
  <c r="U22" i="40"/>
  <c r="BB75" i="40"/>
  <c r="R129" i="40"/>
  <c r="S129" i="40"/>
  <c r="Q129" i="40"/>
  <c r="BA129" i="40" s="1"/>
  <c r="Z129" i="40"/>
  <c r="AZ129" i="40" s="1"/>
  <c r="V129" i="40"/>
  <c r="AY129" i="40" s="1"/>
  <c r="Y129" i="40"/>
  <c r="W129" i="40"/>
  <c r="AB129" i="40"/>
  <c r="P129" i="40"/>
  <c r="U129" i="40"/>
  <c r="AA129" i="40"/>
  <c r="AS129" i="40"/>
  <c r="AF129" i="40" s="1"/>
  <c r="Q119" i="40"/>
  <c r="BA119" i="40" s="1"/>
  <c r="BB119" i="40" s="1"/>
  <c r="Q74" i="40"/>
  <c r="BA74" i="40" s="1"/>
  <c r="R74" i="40"/>
  <c r="AB74" i="40"/>
  <c r="P74" i="40"/>
  <c r="W74" i="40"/>
  <c r="S74" i="40"/>
  <c r="AS74" i="40"/>
  <c r="AF74" i="40" s="1"/>
  <c r="AS127" i="40"/>
  <c r="AF127" i="40" s="1"/>
  <c r="V127" i="40"/>
  <c r="AY127" i="40" s="1"/>
  <c r="BB127" i="40" s="1"/>
  <c r="AA127" i="40"/>
  <c r="BB61" i="40"/>
  <c r="R6" i="40"/>
  <c r="P46" i="40"/>
  <c r="Z46" i="40"/>
  <c r="AZ46" i="40" s="1"/>
  <c r="AB46" i="40"/>
  <c r="Y46" i="40"/>
  <c r="R46" i="40"/>
  <c r="Q46" i="40"/>
  <c r="BA46" i="40" s="1"/>
  <c r="S46" i="40"/>
  <c r="W46" i="40"/>
  <c r="V46" i="40"/>
  <c r="AY46" i="40" s="1"/>
  <c r="U46" i="40"/>
  <c r="AA46" i="40"/>
  <c r="AU46" i="40"/>
  <c r="Q57" i="40"/>
  <c r="BA57" i="40" s="1"/>
  <c r="BB57" i="40" s="1"/>
  <c r="P57" i="40"/>
  <c r="U57" i="40"/>
  <c r="W57" i="40"/>
  <c r="AE57" i="40" a="1"/>
  <c r="AE57" i="40" s="1"/>
  <c r="Y57" i="40"/>
  <c r="V57" i="40"/>
  <c r="AY57" i="40" s="1"/>
  <c r="S57" i="40"/>
  <c r="AB57" i="40"/>
  <c r="R57" i="40"/>
  <c r="Q109" i="40"/>
  <c r="BA109" i="40" s="1"/>
  <c r="Y109" i="40"/>
  <c r="AS109" i="40"/>
  <c r="AF109" i="40" s="1"/>
  <c r="AA54" i="40"/>
  <c r="R54" i="40"/>
  <c r="AE54" i="40" a="1"/>
  <c r="AE54" i="40" s="1"/>
  <c r="S54" i="40"/>
  <c r="P54" i="40"/>
  <c r="V54" i="40"/>
  <c r="AY54" i="40" s="1"/>
  <c r="Q54" i="40"/>
  <c r="BA54" i="40" s="1"/>
  <c r="BB54" i="40" s="1"/>
  <c r="AB54" i="40"/>
  <c r="P23" i="40"/>
  <c r="AE23" i="40" a="1"/>
  <c r="AE23" i="40" s="1"/>
  <c r="Z65" i="40"/>
  <c r="AZ65" i="40" s="1"/>
  <c r="Y65" i="40"/>
  <c r="W65" i="40"/>
  <c r="U65" i="40"/>
  <c r="V65" i="40"/>
  <c r="AY65" i="40" s="1"/>
  <c r="BB65" i="40" s="1"/>
  <c r="Q65" i="40"/>
  <c r="BA65" i="40" s="1"/>
  <c r="R65" i="40"/>
  <c r="AA65" i="40"/>
  <c r="P65" i="40"/>
  <c r="AB65" i="40"/>
  <c r="S65" i="40"/>
  <c r="AB38" i="40"/>
  <c r="R70" i="40"/>
  <c r="AB70" i="40"/>
  <c r="AA70" i="40"/>
  <c r="P70" i="40"/>
  <c r="Q70" i="40"/>
  <c r="BA70" i="40" s="1"/>
  <c r="BB70" i="40" s="1"/>
  <c r="Y70" i="40"/>
  <c r="Z70" i="40"/>
  <c r="AZ70" i="40" s="1"/>
  <c r="W70" i="40"/>
  <c r="V70" i="40"/>
  <c r="AY70" i="40" s="1"/>
  <c r="U70" i="40"/>
  <c r="S70" i="40"/>
  <c r="AE70" i="40" a="1"/>
  <c r="AE70" i="40" s="1"/>
  <c r="AD70" i="40" s="1"/>
  <c r="AC70" i="40" s="1"/>
  <c r="AB92" i="40"/>
  <c r="R92" i="40"/>
  <c r="AA92" i="40"/>
  <c r="U92" i="40"/>
  <c r="W92" i="40"/>
  <c r="Q92" i="40"/>
  <c r="BA92" i="40" s="1"/>
  <c r="Z92" i="40"/>
  <c r="AZ92" i="40" s="1"/>
  <c r="V92" i="40"/>
  <c r="AY92" i="40" s="1"/>
  <c r="BB92" i="40" s="1"/>
  <c r="S92" i="40"/>
  <c r="AS92" i="40"/>
  <c r="AF92" i="40" s="1"/>
  <c r="Y92" i="40"/>
  <c r="P92" i="40"/>
  <c r="R14" i="40"/>
  <c r="AU14" i="40"/>
  <c r="S14" i="40"/>
  <c r="Q14" i="40"/>
  <c r="BA14" i="40" s="1"/>
  <c r="P14" i="40"/>
  <c r="Y14" i="40"/>
  <c r="V78" i="40"/>
  <c r="AY78" i="40" s="1"/>
  <c r="S78" i="40"/>
  <c r="R78" i="40"/>
  <c r="AB78" i="40"/>
  <c r="P78" i="40"/>
  <c r="Q78" i="40"/>
  <c r="BA78" i="40" s="1"/>
  <c r="U78" i="40"/>
  <c r="W78" i="40"/>
  <c r="Z78" i="40"/>
  <c r="AZ78" i="40" s="1"/>
  <c r="Y78" i="40"/>
  <c r="AS78" i="40"/>
  <c r="AF78" i="40" s="1"/>
  <c r="AB39" i="40"/>
  <c r="P39" i="40"/>
  <c r="V39" i="40"/>
  <c r="AY39" i="40" s="1"/>
  <c r="S39" i="40"/>
  <c r="R39" i="40"/>
  <c r="AU39" i="40"/>
  <c r="Y39" i="40"/>
  <c r="Z39" i="40"/>
  <c r="AZ39" i="40" s="1"/>
  <c r="AE39" i="40" a="1"/>
  <c r="AE39" i="40" s="1"/>
  <c r="U39" i="40"/>
  <c r="AA39" i="40"/>
  <c r="W39" i="40"/>
  <c r="Q39" i="40"/>
  <c r="BA39" i="40" s="1"/>
  <c r="BB39" i="40" s="1"/>
  <c r="AI7" i="40" a="1"/>
  <c r="AI7" i="40" s="1"/>
  <c r="AJ7" i="40" s="1"/>
  <c r="AK7" i="40" s="1"/>
  <c r="V38" i="40"/>
  <c r="AY38" i="40" s="1"/>
  <c r="BB62" i="40"/>
  <c r="BB38" i="40"/>
  <c r="Y71" i="40"/>
  <c r="R71" i="40"/>
  <c r="V71" i="40"/>
  <c r="AY71" i="40" s="1"/>
  <c r="Q71" i="40"/>
  <c r="BA71" i="40" s="1"/>
  <c r="BB71" i="40" s="1"/>
  <c r="W71" i="40"/>
  <c r="Z71" i="40"/>
  <c r="AZ71" i="40" s="1"/>
  <c r="AE71" i="40" a="1"/>
  <c r="AE71" i="40" s="1"/>
  <c r="AD71" i="40" s="1"/>
  <c r="AC71" i="40" s="1"/>
  <c r="S71" i="40"/>
  <c r="AB71" i="40"/>
  <c r="AA71" i="40"/>
  <c r="AB88" i="40"/>
  <c r="AA88" i="40"/>
  <c r="AE88" i="40" a="1"/>
  <c r="AE88" i="40" s="1"/>
  <c r="AD88" i="40" s="1"/>
  <c r="AC88" i="40" s="1"/>
  <c r="U38" i="40"/>
  <c r="BB116" i="40"/>
  <c r="BB6" i="40"/>
  <c r="R30" i="40"/>
  <c r="S30" i="40"/>
  <c r="AB30" i="40"/>
  <c r="Q30" i="40"/>
  <c r="BA30" i="40" s="1"/>
  <c r="AU30" i="40"/>
  <c r="W30" i="40"/>
  <c r="P30" i="40"/>
  <c r="AA30" i="40"/>
  <c r="U30" i="40"/>
  <c r="Z30" i="40"/>
  <c r="AZ30" i="40" s="1"/>
  <c r="Y30" i="40"/>
  <c r="V30" i="40"/>
  <c r="AY30" i="40" s="1"/>
  <c r="AB116" i="40"/>
  <c r="Y116" i="40"/>
  <c r="W116" i="40"/>
  <c r="AE116" i="40" a="1"/>
  <c r="AE116" i="40" s="1"/>
  <c r="AD116" i="40" s="1"/>
  <c r="AC116" i="40" s="1"/>
  <c r="S116" i="40"/>
  <c r="AB85" i="40"/>
  <c r="Z85" i="40"/>
  <c r="AZ85" i="40" s="1"/>
  <c r="S85" i="40"/>
  <c r="U85" i="40"/>
  <c r="Q85" i="40"/>
  <c r="BA85" i="40" s="1"/>
  <c r="BB85" i="40" s="1"/>
  <c r="R85" i="40"/>
  <c r="AE85" i="40" a="1"/>
  <c r="AE85" i="40" s="1"/>
  <c r="AD85" i="40" s="1"/>
  <c r="AC85" i="40" s="1"/>
  <c r="R47" i="40"/>
  <c r="Q47" i="40"/>
  <c r="BA47" i="40" s="1"/>
  <c r="W47" i="40"/>
  <c r="P47" i="40"/>
  <c r="AA47" i="40"/>
  <c r="Z47" i="40"/>
  <c r="AZ47" i="40" s="1"/>
  <c r="S47" i="40"/>
  <c r="AU47" i="40"/>
  <c r="AB47" i="40"/>
  <c r="U47" i="40"/>
  <c r="Y47" i="40"/>
  <c r="V47" i="40"/>
  <c r="AY47" i="40" s="1"/>
  <c r="BB47" i="40" s="1"/>
  <c r="P7" i="39"/>
  <c r="Z127" i="39"/>
  <c r="AZ127" i="39" s="1"/>
  <c r="U68" i="39"/>
  <c r="Q28" i="39"/>
  <c r="BA28" i="39" s="1"/>
  <c r="BB28" i="39" s="1"/>
  <c r="P28" i="39"/>
  <c r="AB28" i="39"/>
  <c r="R28" i="39"/>
  <c r="AA28" i="39"/>
  <c r="Z28" i="39"/>
  <c r="AZ28" i="39" s="1"/>
  <c r="U28" i="39"/>
  <c r="Y28" i="39"/>
  <c r="W28" i="39"/>
  <c r="AE28" i="39" a="1"/>
  <c r="AE28" i="39" s="1"/>
  <c r="AU28" i="39"/>
  <c r="S28" i="39"/>
  <c r="V28" i="39"/>
  <c r="AY28" i="39" s="1"/>
  <c r="R84" i="39"/>
  <c r="Q84" i="39"/>
  <c r="BA84" i="39" s="1"/>
  <c r="Z84" i="39"/>
  <c r="AZ84" i="39" s="1"/>
  <c r="P84" i="39"/>
  <c r="AB84" i="39"/>
  <c r="U84" i="39"/>
  <c r="W84" i="39"/>
  <c r="Y84" i="39"/>
  <c r="V84" i="39"/>
  <c r="AY84" i="39" s="1"/>
  <c r="BB84" i="39" s="1"/>
  <c r="AS84" i="39"/>
  <c r="AF84" i="39" s="1"/>
  <c r="S84" i="39"/>
  <c r="AA84" i="39"/>
  <c r="BB2" i="39"/>
  <c r="AS96" i="39"/>
  <c r="AF96" i="39" s="1"/>
  <c r="Y7" i="39"/>
  <c r="R127" i="39"/>
  <c r="V68" i="39"/>
  <c r="AY68" i="39" s="1"/>
  <c r="W12" i="39"/>
  <c r="AE12" i="39" a="1"/>
  <c r="AE12" i="39" s="1"/>
  <c r="AB12" i="39"/>
  <c r="U12" i="39"/>
  <c r="AA12" i="39"/>
  <c r="Y12" i="39"/>
  <c r="AU12" i="39"/>
  <c r="Z12" i="39"/>
  <c r="AZ12" i="39" s="1"/>
  <c r="R92" i="39"/>
  <c r="AB92" i="39"/>
  <c r="S92" i="39"/>
  <c r="Q92" i="39"/>
  <c r="BA92" i="39" s="1"/>
  <c r="BB92" i="39" s="1"/>
  <c r="P92" i="39"/>
  <c r="U92" i="39"/>
  <c r="W92" i="39"/>
  <c r="V92" i="39"/>
  <c r="AY92" i="39" s="1"/>
  <c r="AE92" i="39" a="1"/>
  <c r="AE92" i="39" s="1"/>
  <c r="AD92" i="39" s="1"/>
  <c r="AC92" i="39" s="1"/>
  <c r="Y92" i="39"/>
  <c r="Z92" i="39"/>
  <c r="AZ92" i="39" s="1"/>
  <c r="AA92" i="39"/>
  <c r="U7" i="39"/>
  <c r="AB127" i="39"/>
  <c r="P68" i="39"/>
  <c r="R105" i="39"/>
  <c r="Q105" i="39"/>
  <c r="BA105" i="39" s="1"/>
  <c r="P105" i="39"/>
  <c r="S105" i="39"/>
  <c r="Z105" i="39"/>
  <c r="AZ105" i="39" s="1"/>
  <c r="AS105" i="39"/>
  <c r="AF105" i="39" s="1"/>
  <c r="AB105" i="39"/>
  <c r="P91" i="39"/>
  <c r="V91" i="39"/>
  <c r="AY91" i="39" s="1"/>
  <c r="AA91" i="39"/>
  <c r="U71" i="39"/>
  <c r="Y71" i="39"/>
  <c r="Z71" i="39"/>
  <c r="AZ71" i="39" s="1"/>
  <c r="W71" i="39"/>
  <c r="AB71" i="39"/>
  <c r="R71" i="39"/>
  <c r="V71" i="39"/>
  <c r="AY71" i="39" s="1"/>
  <c r="BB71" i="39" s="1"/>
  <c r="AS71" i="39"/>
  <c r="AF71" i="39" s="1"/>
  <c r="P71" i="39"/>
  <c r="AA71" i="39"/>
  <c r="Q71" i="39"/>
  <c r="BA71" i="39" s="1"/>
  <c r="S71" i="39"/>
  <c r="AA85" i="39"/>
  <c r="Z85" i="39"/>
  <c r="AZ85" i="39" s="1"/>
  <c r="P85" i="39"/>
  <c r="Y85" i="39"/>
  <c r="Q85" i="39"/>
  <c r="BA85" i="39" s="1"/>
  <c r="W85" i="39"/>
  <c r="U85" i="39"/>
  <c r="V85" i="39"/>
  <c r="AY85" i="39" s="1"/>
  <c r="BB85" i="39" s="1"/>
  <c r="AS85" i="39"/>
  <c r="AF85" i="39" s="1"/>
  <c r="R85" i="39"/>
  <c r="S85" i="39"/>
  <c r="AB85" i="39"/>
  <c r="AS80" i="39"/>
  <c r="AF80" i="39" s="1"/>
  <c r="AE68" i="39" a="1"/>
  <c r="AE68" i="39" s="1"/>
  <c r="AD68" i="39" s="1"/>
  <c r="AC68" i="39" s="1"/>
  <c r="AE85" i="39" a="1"/>
  <c r="AE85" i="39" s="1"/>
  <c r="AD85" i="39" s="1"/>
  <c r="AC85" i="39" s="1"/>
  <c r="AB7" i="39"/>
  <c r="P127" i="39"/>
  <c r="Q68" i="39"/>
  <c r="BA68" i="39" s="1"/>
  <c r="BB122" i="39"/>
  <c r="W61" i="39"/>
  <c r="AB61" i="39"/>
  <c r="Y61" i="39"/>
  <c r="AA61" i="39"/>
  <c r="V61" i="39"/>
  <c r="AY61" i="39" s="1"/>
  <c r="R61" i="39"/>
  <c r="AU61" i="39"/>
  <c r="AV68" i="39" s="1"/>
  <c r="P61" i="39"/>
  <c r="S61" i="39"/>
  <c r="Z61" i="39"/>
  <c r="AZ61" i="39" s="1"/>
  <c r="Q61" i="39"/>
  <c r="BA61" i="39" s="1"/>
  <c r="BB61" i="39" s="1"/>
  <c r="AE61" i="39" a="1"/>
  <c r="AE61" i="39" s="1"/>
  <c r="U61" i="39"/>
  <c r="Y20" i="39"/>
  <c r="Z20" i="39"/>
  <c r="AZ20" i="39" s="1"/>
  <c r="P20" i="39"/>
  <c r="R20" i="39"/>
  <c r="S20" i="39"/>
  <c r="U20" i="39"/>
  <c r="AB20" i="39"/>
  <c r="AU20" i="39"/>
  <c r="AV45" i="39" s="1"/>
  <c r="Q20" i="39"/>
  <c r="BA20" i="39" s="1"/>
  <c r="AA20" i="39"/>
  <c r="W20" i="39"/>
  <c r="V20" i="39"/>
  <c r="AY20" i="39" s="1"/>
  <c r="AU4" i="39"/>
  <c r="R4" i="39"/>
  <c r="S4" i="39"/>
  <c r="AB4" i="39"/>
  <c r="P4" i="39"/>
  <c r="Q4" i="39"/>
  <c r="BA4" i="39" s="1"/>
  <c r="R6" i="39"/>
  <c r="AA6" i="39"/>
  <c r="V7" i="39"/>
  <c r="AY7" i="39" s="1"/>
  <c r="BB105" i="39"/>
  <c r="BB8" i="39"/>
  <c r="S127" i="39"/>
  <c r="BB55" i="39"/>
  <c r="Y44" i="39"/>
  <c r="AA44" i="39"/>
  <c r="U44" i="39"/>
  <c r="AU44" i="39"/>
  <c r="Z44" i="39"/>
  <c r="AZ44" i="39" s="1"/>
  <c r="P44" i="39"/>
  <c r="V44" i="39"/>
  <c r="AY44" i="39" s="1"/>
  <c r="W44" i="39"/>
  <c r="AE44" i="39" a="1"/>
  <c r="AE44" i="39" s="1"/>
  <c r="Q44" i="39"/>
  <c r="BA44" i="39" s="1"/>
  <c r="BB44" i="39" s="1"/>
  <c r="S44" i="39"/>
  <c r="R44" i="39"/>
  <c r="AB44" i="39"/>
  <c r="AB123" i="39"/>
  <c r="AA123" i="39"/>
  <c r="Z123" i="39"/>
  <c r="AZ123" i="39" s="1"/>
  <c r="W123" i="39"/>
  <c r="Y123" i="39"/>
  <c r="V123" i="39"/>
  <c r="AY123" i="39" s="1"/>
  <c r="U123" i="39"/>
  <c r="R123" i="39"/>
  <c r="P123" i="39"/>
  <c r="Q123" i="39"/>
  <c r="BA123" i="39" s="1"/>
  <c r="BB123" i="39" s="1"/>
  <c r="S123" i="39"/>
  <c r="AE123" i="39" a="1"/>
  <c r="AE123" i="39" s="1"/>
  <c r="AD123" i="39" s="1"/>
  <c r="AC123" i="39" s="1"/>
  <c r="W7" i="39"/>
  <c r="U127" i="39"/>
  <c r="U51" i="39"/>
  <c r="Q51" i="39"/>
  <c r="BA51" i="39" s="1"/>
  <c r="P51" i="39"/>
  <c r="Z51" i="39"/>
  <c r="AZ51" i="39" s="1"/>
  <c r="W51" i="39"/>
  <c r="V51" i="39"/>
  <c r="AY51" i="39" s="1"/>
  <c r="AE7" i="39" a="1"/>
  <c r="AE7" i="39" s="1"/>
  <c r="AD7" i="39" s="1"/>
  <c r="AC7" i="39" s="1"/>
  <c r="AS127" i="39"/>
  <c r="AF127" i="39" s="1"/>
  <c r="AE127" i="39" a="1"/>
  <c r="AE127" i="39" s="1"/>
  <c r="V127" i="39"/>
  <c r="AY127" i="39" s="1"/>
  <c r="Q127" i="39"/>
  <c r="BA127" i="39" s="1"/>
  <c r="BB127" i="39" s="1"/>
  <c r="BB21" i="39"/>
  <c r="V114" i="39"/>
  <c r="AY114" i="39" s="1"/>
  <c r="AA114" i="39"/>
  <c r="S114" i="39"/>
  <c r="W114" i="39"/>
  <c r="R114" i="39"/>
  <c r="Z114" i="39"/>
  <c r="AZ114" i="39" s="1"/>
  <c r="P114" i="39"/>
  <c r="Y114" i="39"/>
  <c r="AS114" i="39"/>
  <c r="AF114" i="39" s="1"/>
  <c r="Q114" i="39"/>
  <c r="BA114" i="39" s="1"/>
  <c r="U114" i="39"/>
  <c r="AB114" i="39"/>
  <c r="AA122" i="39"/>
  <c r="AE122" i="39" a="1"/>
  <c r="AE122" i="39" s="1"/>
  <c r="AD122" i="39" s="1"/>
  <c r="AC122" i="39" s="1"/>
  <c r="AB122" i="39"/>
  <c r="P122" i="39"/>
  <c r="Y122" i="39"/>
  <c r="W122" i="39"/>
  <c r="S122" i="39"/>
  <c r="U122" i="39"/>
  <c r="V82" i="39"/>
  <c r="AY82" i="39" s="1"/>
  <c r="R82" i="39"/>
  <c r="P82" i="39"/>
  <c r="Z82" i="39"/>
  <c r="AZ82" i="39" s="1"/>
  <c r="U82" i="39"/>
  <c r="AS82" i="39"/>
  <c r="AF82" i="39" s="1"/>
  <c r="W82" i="39"/>
  <c r="AB82" i="39"/>
  <c r="S82" i="39"/>
  <c r="Y82" i="39"/>
  <c r="AA82" i="39"/>
  <c r="Q82" i="39"/>
  <c r="BA82" i="39" s="1"/>
  <c r="U23" i="39"/>
  <c r="S23" i="39"/>
  <c r="W23" i="39"/>
  <c r="AB23" i="39"/>
  <c r="AA23" i="39"/>
  <c r="Y23" i="39"/>
  <c r="Z23" i="39"/>
  <c r="AZ23" i="39" s="1"/>
  <c r="P23" i="39"/>
  <c r="Q23" i="39"/>
  <c r="BA23" i="39" s="1"/>
  <c r="V23" i="39"/>
  <c r="AY23" i="39" s="1"/>
  <c r="R23" i="39"/>
  <c r="AU23" i="39"/>
  <c r="AV51" i="39" s="1"/>
  <c r="Z80" i="38"/>
  <c r="AZ80" i="38" s="1"/>
  <c r="AS80" i="38"/>
  <c r="AF80" i="38" s="1"/>
  <c r="R80" i="38"/>
  <c r="U80" i="38"/>
  <c r="AB80" i="38"/>
  <c r="AA80" i="38"/>
  <c r="W80" i="38"/>
  <c r="P80" i="38"/>
  <c r="Y80" i="38"/>
  <c r="V80" i="38"/>
  <c r="AY80" i="38" s="1"/>
  <c r="BB80" i="38" s="1"/>
  <c r="Q80" i="38"/>
  <c r="BA80" i="38" s="1"/>
  <c r="S80" i="38"/>
  <c r="U93" i="38"/>
  <c r="U129" i="38"/>
  <c r="Z57" i="38"/>
  <c r="AZ57" i="38" s="1"/>
  <c r="Q57" i="38"/>
  <c r="BA57" i="38" s="1"/>
  <c r="BB57" i="38" s="1"/>
  <c r="AA57" i="38"/>
  <c r="S57" i="38"/>
  <c r="R57" i="38"/>
  <c r="U57" i="38"/>
  <c r="P69" i="38"/>
  <c r="V69" i="38"/>
  <c r="AY69" i="38" s="1"/>
  <c r="U69" i="38"/>
  <c r="W69" i="38"/>
  <c r="S69" i="38"/>
  <c r="Y69" i="38"/>
  <c r="R69" i="38"/>
  <c r="AB69" i="38"/>
  <c r="AE69" i="38" a="1"/>
  <c r="AE69" i="38" s="1"/>
  <c r="AD69" i="38" s="1"/>
  <c r="AC69" i="38" s="1"/>
  <c r="AA69" i="38"/>
  <c r="Z69" i="38"/>
  <c r="AZ69" i="38" s="1"/>
  <c r="Q69" i="38"/>
  <c r="BA69" i="38" s="1"/>
  <c r="BB69" i="38" s="1"/>
  <c r="AB9" i="38"/>
  <c r="R9" i="38"/>
  <c r="U9" i="38"/>
  <c r="W9" i="38"/>
  <c r="Q9" i="38"/>
  <c r="BA9" i="38" s="1"/>
  <c r="BB9" i="38" s="1"/>
  <c r="AS120" i="38"/>
  <c r="AF120" i="38" s="1"/>
  <c r="Z93" i="38"/>
  <c r="AZ93" i="38" s="1"/>
  <c r="W129" i="38"/>
  <c r="BB111" i="38"/>
  <c r="AB21" i="38"/>
  <c r="P21" i="38"/>
  <c r="R21" i="38"/>
  <c r="Z21" i="38"/>
  <c r="AZ21" i="38" s="1"/>
  <c r="Q21" i="38"/>
  <c r="BA21" i="38" s="1"/>
  <c r="BB21" i="38" s="1"/>
  <c r="W21" i="38"/>
  <c r="V21" i="38"/>
  <c r="AY21" i="38" s="1"/>
  <c r="S21" i="38"/>
  <c r="Y21" i="38"/>
  <c r="AE21" i="38" a="1"/>
  <c r="AE21" i="38" s="1"/>
  <c r="AA21" i="38"/>
  <c r="AU21" i="38"/>
  <c r="U21" i="38"/>
  <c r="Y117" i="38"/>
  <c r="S117" i="38"/>
  <c r="Q117" i="38"/>
  <c r="BA117" i="38" s="1"/>
  <c r="BB117" i="38" s="1"/>
  <c r="AE117" i="38" a="1"/>
  <c r="AE117" i="38" s="1"/>
  <c r="AD117" i="38" s="1"/>
  <c r="AC117" i="38" s="1"/>
  <c r="U117" i="38"/>
  <c r="AA117" i="38"/>
  <c r="P25" i="38"/>
  <c r="V25" i="38"/>
  <c r="AY25" i="38" s="1"/>
  <c r="AU25" i="38"/>
  <c r="Z25" i="38"/>
  <c r="AZ25" i="38" s="1"/>
  <c r="W25" i="38"/>
  <c r="R25" i="38"/>
  <c r="S25" i="38"/>
  <c r="AE25" i="38" a="1"/>
  <c r="AE25" i="38" s="1"/>
  <c r="U25" i="38"/>
  <c r="Y25" i="38"/>
  <c r="AA25" i="38"/>
  <c r="Q25" i="38"/>
  <c r="BA25" i="38" s="1"/>
  <c r="BB25" i="38" s="1"/>
  <c r="AB25" i="38"/>
  <c r="AB129" i="38"/>
  <c r="Z129" i="38"/>
  <c r="AZ129" i="38" s="1"/>
  <c r="Y53" i="38"/>
  <c r="P53" i="38"/>
  <c r="Z53" i="38"/>
  <c r="AZ53" i="38" s="1"/>
  <c r="R53" i="38"/>
  <c r="S53" i="38"/>
  <c r="V53" i="38"/>
  <c r="AY53" i="38" s="1"/>
  <c r="AA53" i="38"/>
  <c r="W53" i="38"/>
  <c r="Q53" i="38"/>
  <c r="BA53" i="38" s="1"/>
  <c r="BB53" i="38" s="1"/>
  <c r="AE53" i="38" a="1"/>
  <c r="AE53" i="38" s="1"/>
  <c r="U53" i="38"/>
  <c r="AB53" i="38"/>
  <c r="AU53" i="38"/>
  <c r="AB88" i="38"/>
  <c r="AE88" i="38" a="1"/>
  <c r="AE88" i="38" s="1"/>
  <c r="AD88" i="38" s="1"/>
  <c r="AC88" i="38" s="1"/>
  <c r="AU8" i="38"/>
  <c r="Q8" i="38"/>
  <c r="BA8" i="38" s="1"/>
  <c r="BB8" i="38" s="1"/>
  <c r="P8" i="38"/>
  <c r="U8" i="38"/>
  <c r="V8" i="38"/>
  <c r="AY8" i="38" s="1"/>
  <c r="Z8" i="38"/>
  <c r="AZ8" i="38" s="1"/>
  <c r="AB8" i="38"/>
  <c r="S8" i="38"/>
  <c r="R8" i="38"/>
  <c r="Y8" i="38"/>
  <c r="W8" i="38"/>
  <c r="AA8" i="38"/>
  <c r="AE8" i="38" a="1"/>
  <c r="AE8" i="38" s="1"/>
  <c r="V89" i="38"/>
  <c r="AY89" i="38" s="1"/>
  <c r="AB89" i="38"/>
  <c r="W89" i="38"/>
  <c r="AA89" i="38"/>
  <c r="R89" i="38"/>
  <c r="U89" i="38"/>
  <c r="P89" i="38"/>
  <c r="AS89" i="38"/>
  <c r="AF89" i="38" s="1"/>
  <c r="Q129" i="38"/>
  <c r="BA129" i="38" s="1"/>
  <c r="Y129" i="38"/>
  <c r="S89" i="38"/>
  <c r="AU9" i="38"/>
  <c r="Z125" i="38"/>
  <c r="AZ125" i="38" s="1"/>
  <c r="AB125" i="38"/>
  <c r="Q125" i="38"/>
  <c r="BA125" i="38" s="1"/>
  <c r="W125" i="38"/>
  <c r="U125" i="38"/>
  <c r="AS125" i="38"/>
  <c r="AF125" i="38" s="1"/>
  <c r="V125" i="38"/>
  <c r="AY125" i="38" s="1"/>
  <c r="BB125" i="38" s="1"/>
  <c r="AA125" i="38"/>
  <c r="P125" i="38"/>
  <c r="R125" i="38"/>
  <c r="S125" i="38"/>
  <c r="Y125" i="38"/>
  <c r="AB48" i="38"/>
  <c r="P48" i="38"/>
  <c r="W48" i="38"/>
  <c r="Y48" i="38"/>
  <c r="Z48" i="38"/>
  <c r="AZ48" i="38" s="1"/>
  <c r="V48" i="38"/>
  <c r="AY48" i="38" s="1"/>
  <c r="S48" i="38"/>
  <c r="R48" i="38"/>
  <c r="AA48" i="38"/>
  <c r="AU48" i="38"/>
  <c r="U48" i="38"/>
  <c r="Q48" i="38"/>
  <c r="BA48" i="38" s="1"/>
  <c r="Y121" i="38"/>
  <c r="AB121" i="38"/>
  <c r="AA121" i="38"/>
  <c r="W121" i="38"/>
  <c r="AE121" i="38" a="1"/>
  <c r="AE121" i="38" s="1"/>
  <c r="S121" i="38"/>
  <c r="Z121" i="38"/>
  <c r="AZ121" i="38" s="1"/>
  <c r="Q121" i="38"/>
  <c r="BA121" i="38" s="1"/>
  <c r="BB121" i="38" s="1"/>
  <c r="U121" i="38"/>
  <c r="V121" i="38"/>
  <c r="AY121" i="38" s="1"/>
  <c r="P121" i="38"/>
  <c r="R121" i="38"/>
  <c r="S65" i="38"/>
  <c r="P65" i="38"/>
  <c r="W65" i="38"/>
  <c r="V65" i="38"/>
  <c r="AY65" i="38" s="1"/>
  <c r="Q65" i="38"/>
  <c r="BA65" i="38" s="1"/>
  <c r="Z65" i="38"/>
  <c r="AZ65" i="38" s="1"/>
  <c r="R65" i="38"/>
  <c r="U65" i="38"/>
  <c r="AB65" i="38"/>
  <c r="Y65" i="38"/>
  <c r="AA65" i="38"/>
  <c r="BB62" i="38"/>
  <c r="V129" i="38"/>
  <c r="AY129" i="38" s="1"/>
  <c r="AS129" i="38"/>
  <c r="AF129" i="38" s="1"/>
  <c r="Q89" i="38"/>
  <c r="BA89" i="38" s="1"/>
  <c r="BB89" i="38" s="1"/>
  <c r="P9" i="38"/>
  <c r="Y9" i="38"/>
  <c r="AA61" i="38"/>
  <c r="V61" i="38"/>
  <c r="AY61" i="38" s="1"/>
  <c r="Q61" i="38"/>
  <c r="BA61" i="38" s="1"/>
  <c r="P61" i="38"/>
  <c r="Z61" i="38"/>
  <c r="AZ61" i="38" s="1"/>
  <c r="Y61" i="38"/>
  <c r="S61" i="38"/>
  <c r="R61" i="38"/>
  <c r="AU61" i="38"/>
  <c r="AB61" i="38"/>
  <c r="W61" i="38"/>
  <c r="U61" i="38"/>
  <c r="Q97" i="38"/>
  <c r="BA97" i="38" s="1"/>
  <c r="U97" i="38"/>
  <c r="AB97" i="38"/>
  <c r="AB24" i="38"/>
  <c r="AU24" i="38"/>
  <c r="R24" i="38"/>
  <c r="W24" i="38"/>
  <c r="Z24" i="38"/>
  <c r="AZ24" i="38" s="1"/>
  <c r="Y24" i="38"/>
  <c r="P24" i="38"/>
  <c r="S24" i="38"/>
  <c r="U24" i="38"/>
  <c r="V24" i="38"/>
  <c r="AY24" i="38" s="1"/>
  <c r="AE24" i="38" a="1"/>
  <c r="AE24" i="38" s="1"/>
  <c r="AA24" i="38"/>
  <c r="Q24" i="38"/>
  <c r="BA24" i="38" s="1"/>
  <c r="BB24" i="38" s="1"/>
  <c r="U41" i="38"/>
  <c r="AB41" i="38"/>
  <c r="V41" i="38"/>
  <c r="AY41" i="38" s="1"/>
  <c r="AA41" i="38"/>
  <c r="AU41" i="38"/>
  <c r="AV44" i="38" s="1"/>
  <c r="S41" i="38"/>
  <c r="P41" i="38"/>
  <c r="R41" i="38"/>
  <c r="Z41" i="38"/>
  <c r="AZ41" i="38" s="1"/>
  <c r="AE41" i="38" a="1"/>
  <c r="AE41" i="38" s="1"/>
  <c r="W41" i="38"/>
  <c r="Q41" i="38"/>
  <c r="BA41" i="38" s="1"/>
  <c r="BB41" i="38" s="1"/>
  <c r="Y41" i="38"/>
  <c r="AE93" i="38" a="1"/>
  <c r="AE93" i="38" s="1"/>
  <c r="AD93" i="38" s="1"/>
  <c r="AC93" i="38" s="1"/>
  <c r="BB10" i="38"/>
  <c r="S93" i="38"/>
  <c r="R129" i="38"/>
  <c r="P129" i="38"/>
  <c r="AE89" i="38" a="1"/>
  <c r="AE89" i="38" s="1"/>
  <c r="S9" i="38"/>
  <c r="AU56" i="38"/>
  <c r="R56" i="38"/>
  <c r="AB56" i="38"/>
  <c r="V56" i="38"/>
  <c r="AY56" i="38" s="1"/>
  <c r="Z56" i="38"/>
  <c r="AZ56" i="38" s="1"/>
  <c r="Y56" i="38"/>
  <c r="Q56" i="38"/>
  <c r="BA56" i="38" s="1"/>
  <c r="BB56" i="38" s="1"/>
  <c r="S56" i="38"/>
  <c r="AA56" i="38"/>
  <c r="P56" i="38"/>
  <c r="AE56" i="38" a="1"/>
  <c r="AE56" i="38" s="1"/>
  <c r="W56" i="38"/>
  <c r="U56" i="38"/>
  <c r="AE129" i="38" a="1"/>
  <c r="AE129" i="38" s="1"/>
  <c r="AD129" i="38" s="1"/>
  <c r="AC129" i="38" s="1"/>
  <c r="AE80" i="38" a="1"/>
  <c r="AE80" i="38" s="1"/>
  <c r="AD80" i="38" s="1"/>
  <c r="AC80" i="38" s="1"/>
  <c r="Z89" i="38"/>
  <c r="AZ89" i="38" s="1"/>
  <c r="AE9" i="38" a="1"/>
  <c r="AE9" i="38" s="1"/>
  <c r="P37" i="38"/>
  <c r="Q37" i="38"/>
  <c r="BA37" i="38" s="1"/>
  <c r="BB37" i="38" s="1"/>
  <c r="Z37" i="38"/>
  <c r="AZ37" i="38" s="1"/>
  <c r="V37" i="38"/>
  <c r="AY37" i="38" s="1"/>
  <c r="AA37" i="38"/>
  <c r="AE37" i="38" a="1"/>
  <c r="AE37" i="38" s="1"/>
  <c r="AU37" i="38"/>
  <c r="AB37" i="38"/>
  <c r="Y37" i="38"/>
  <c r="W37" i="38"/>
  <c r="U37" i="38"/>
  <c r="R37" i="38"/>
  <c r="S37" i="38"/>
  <c r="R17" i="38"/>
  <c r="Z17" i="38"/>
  <c r="AZ17" i="38" s="1"/>
  <c r="AA17" i="38"/>
  <c r="S17" i="38"/>
  <c r="V17" i="38"/>
  <c r="AY17" i="38" s="1"/>
  <c r="S32" i="38"/>
  <c r="W32" i="38"/>
  <c r="AU32" i="38"/>
  <c r="AA32" i="38"/>
  <c r="V32" i="38"/>
  <c r="AY32" i="38" s="1"/>
  <c r="AB32" i="38"/>
  <c r="Y32" i="38"/>
  <c r="Z32" i="38"/>
  <c r="AZ32" i="38" s="1"/>
  <c r="R32" i="38"/>
  <c r="U32" i="38"/>
  <c r="P32" i="38"/>
  <c r="Q32" i="38"/>
  <c r="BA32" i="38" s="1"/>
  <c r="Q104" i="38"/>
  <c r="BA104" i="38" s="1"/>
  <c r="BB104" i="38" s="1"/>
  <c r="Z104" i="38"/>
  <c r="AZ104" i="38" s="1"/>
  <c r="V104" i="38"/>
  <c r="AY104" i="38" s="1"/>
  <c r="R104" i="38"/>
  <c r="AE104" i="38" a="1"/>
  <c r="AE104" i="38" s="1"/>
  <c r="AD104" i="38" s="1"/>
  <c r="AC104" i="38" s="1"/>
  <c r="P104" i="38"/>
  <c r="S104" i="38"/>
  <c r="AB104" i="38"/>
  <c r="Y104" i="38"/>
  <c r="AA104" i="38"/>
  <c r="W104" i="38"/>
  <c r="U104" i="38"/>
  <c r="R81" i="38"/>
  <c r="P81" i="38"/>
  <c r="Q81" i="38"/>
  <c r="BA81" i="38" s="1"/>
  <c r="AS81" i="38"/>
  <c r="AF81" i="38" s="1"/>
  <c r="S81" i="38"/>
  <c r="AA63" i="37"/>
  <c r="V63" i="37"/>
  <c r="AY63" i="37" s="1"/>
  <c r="Q63" i="37"/>
  <c r="BA63" i="37" s="1"/>
  <c r="BB63" i="37" s="1"/>
  <c r="P63" i="37"/>
  <c r="AU63" i="37"/>
  <c r="U63" i="37"/>
  <c r="W63" i="37"/>
  <c r="Y63" i="37"/>
  <c r="Z63" i="37"/>
  <c r="AZ63" i="37" s="1"/>
  <c r="AE63" i="37" a="1"/>
  <c r="AE63" i="37" s="1"/>
  <c r="BB7" i="37"/>
  <c r="Q127" i="37"/>
  <c r="BA127" i="37" s="1"/>
  <c r="BB127" i="37" s="1"/>
  <c r="AA97" i="37"/>
  <c r="S97" i="37"/>
  <c r="AB41" i="37"/>
  <c r="P122" i="37"/>
  <c r="W122" i="37"/>
  <c r="S35" i="37"/>
  <c r="AU35" i="37"/>
  <c r="R35" i="37"/>
  <c r="P35" i="37"/>
  <c r="Q35" i="37"/>
  <c r="BA35" i="37" s="1"/>
  <c r="AB97" i="37"/>
  <c r="AD78" i="37"/>
  <c r="AC78" i="37" s="1"/>
  <c r="BB38" i="37"/>
  <c r="U127" i="37"/>
  <c r="V97" i="37"/>
  <c r="AY97" i="37" s="1"/>
  <c r="BB10" i="37"/>
  <c r="Z41" i="37"/>
  <c r="AZ41" i="37" s="1"/>
  <c r="BB41" i="37" s="1"/>
  <c r="U41" i="37"/>
  <c r="R122" i="37"/>
  <c r="Y122" i="37"/>
  <c r="V34" i="37"/>
  <c r="AY34" i="37" s="1"/>
  <c r="BB34" i="37" s="1"/>
  <c r="AA34" i="37"/>
  <c r="S34" i="37"/>
  <c r="AB34" i="37"/>
  <c r="Y34" i="37"/>
  <c r="AU34" i="37"/>
  <c r="AV12" i="37" s="1"/>
  <c r="R34" i="37"/>
  <c r="P34" i="37"/>
  <c r="Q34" i="37"/>
  <c r="BA34" i="37" s="1"/>
  <c r="Z34" i="37"/>
  <c r="AZ34" i="37" s="1"/>
  <c r="U34" i="37"/>
  <c r="W34" i="37"/>
  <c r="AS98" i="37"/>
  <c r="AF98" i="37" s="1"/>
  <c r="AB98" i="37"/>
  <c r="U98" i="37"/>
  <c r="W98" i="37"/>
  <c r="R98" i="37"/>
  <c r="Z98" i="37"/>
  <c r="AZ98" i="37" s="1"/>
  <c r="Y98" i="37"/>
  <c r="S98" i="37"/>
  <c r="Q98" i="37"/>
  <c r="BA98" i="37" s="1"/>
  <c r="V98" i="37"/>
  <c r="AY98" i="37" s="1"/>
  <c r="BB98" i="37" s="1"/>
  <c r="P98" i="37"/>
  <c r="AA98" i="37"/>
  <c r="P82" i="37"/>
  <c r="W82" i="37"/>
  <c r="S82" i="37"/>
  <c r="AS82" i="37"/>
  <c r="AF82" i="37" s="1"/>
  <c r="Y82" i="37"/>
  <c r="R82" i="37"/>
  <c r="AA82" i="37"/>
  <c r="Z82" i="37"/>
  <c r="AZ82" i="37" s="1"/>
  <c r="U82" i="37"/>
  <c r="V82" i="37"/>
  <c r="AY82" i="37" s="1"/>
  <c r="BB82" i="37" s="1"/>
  <c r="Q82" i="37"/>
  <c r="BA82" i="37" s="1"/>
  <c r="AB82" i="37"/>
  <c r="W127" i="37"/>
  <c r="V127" i="37"/>
  <c r="AY127" i="37" s="1"/>
  <c r="Z97" i="37"/>
  <c r="AZ97" i="37" s="1"/>
  <c r="AB122" i="37"/>
  <c r="P59" i="37"/>
  <c r="V59" i="37"/>
  <c r="AY59" i="37" s="1"/>
  <c r="S59" i="37"/>
  <c r="R59" i="37"/>
  <c r="AA59" i="37"/>
  <c r="Q59" i="37"/>
  <c r="BA59" i="37" s="1"/>
  <c r="BB59" i="37" s="1"/>
  <c r="U59" i="37"/>
  <c r="AU59" i="37"/>
  <c r="AE59" i="37" a="1"/>
  <c r="AE59" i="37" s="1"/>
  <c r="AB127" i="37"/>
  <c r="U97" i="37"/>
  <c r="S63" i="37"/>
  <c r="Z127" i="37"/>
  <c r="AZ127" i="37" s="1"/>
  <c r="P127" i="37"/>
  <c r="W97" i="37"/>
  <c r="AA41" i="37"/>
  <c r="S122" i="37"/>
  <c r="BB52" i="37"/>
  <c r="Z106" i="37"/>
  <c r="AZ106" i="37" s="1"/>
  <c r="R106" i="37"/>
  <c r="S106" i="37"/>
  <c r="Q106" i="37"/>
  <c r="BA106" i="37" s="1"/>
  <c r="BB106" i="37" s="1"/>
  <c r="P106" i="37"/>
  <c r="Y106" i="37"/>
  <c r="AB106" i="37"/>
  <c r="AA106" i="37"/>
  <c r="V106" i="37"/>
  <c r="AY106" i="37" s="1"/>
  <c r="U58" i="37"/>
  <c r="AE58" i="37" a="1"/>
  <c r="AE58" i="37" s="1"/>
  <c r="Y58" i="37"/>
  <c r="R58" i="37"/>
  <c r="Q58" i="37"/>
  <c r="BA58" i="37" s="1"/>
  <c r="BB58" i="37" s="1"/>
  <c r="P58" i="37"/>
  <c r="AE82" i="37" a="1"/>
  <c r="AE82" i="37" s="1"/>
  <c r="AD82" i="37" s="1"/>
  <c r="AC82" i="37" s="1"/>
  <c r="AD94" i="37"/>
  <c r="AC94" i="37" s="1"/>
  <c r="AS122" i="37"/>
  <c r="AF122" i="37" s="1"/>
  <c r="AD122" i="37" s="1"/>
  <c r="AC122" i="37" s="1"/>
  <c r="R63" i="37"/>
  <c r="Y127" i="37"/>
  <c r="S127" i="37"/>
  <c r="Q97" i="37"/>
  <c r="BA97" i="37" s="1"/>
  <c r="BB97" i="37" s="1"/>
  <c r="W41" i="37"/>
  <c r="Z122" i="37"/>
  <c r="AZ122" i="37" s="1"/>
  <c r="W119" i="37"/>
  <c r="S119" i="37"/>
  <c r="V119" i="37"/>
  <c r="AY119" i="37" s="1"/>
  <c r="R119" i="37"/>
  <c r="Q119" i="37"/>
  <c r="BA119" i="37" s="1"/>
  <c r="AS119" i="37"/>
  <c r="AF119" i="37" s="1"/>
  <c r="Y119" i="37"/>
  <c r="Z119" i="37"/>
  <c r="AZ119" i="37" s="1"/>
  <c r="U119" i="37"/>
  <c r="AB119" i="37"/>
  <c r="P119" i="37"/>
  <c r="S19" i="37"/>
  <c r="AB19" i="37"/>
  <c r="Z19" i="37"/>
  <c r="AZ19" i="37" s="1"/>
  <c r="P19" i="37"/>
  <c r="U19" i="37"/>
  <c r="W19" i="37"/>
  <c r="V19" i="37"/>
  <c r="AY19" i="37" s="1"/>
  <c r="R19" i="37"/>
  <c r="AA90" i="37"/>
  <c r="R90" i="37"/>
  <c r="S90" i="37"/>
  <c r="Z90" i="37"/>
  <c r="AZ90" i="37" s="1"/>
  <c r="V90" i="37"/>
  <c r="AY90" i="37" s="1"/>
  <c r="Q90" i="37"/>
  <c r="BA90" i="37" s="1"/>
  <c r="BB90" i="37" s="1"/>
  <c r="AE90" i="37" a="1"/>
  <c r="AE90" i="37" s="1"/>
  <c r="AD90" i="37" s="1"/>
  <c r="AC90" i="37" s="1"/>
  <c r="Y90" i="37"/>
  <c r="W90" i="37"/>
  <c r="AB90" i="37"/>
  <c r="P90" i="37"/>
  <c r="U90" i="37"/>
  <c r="Z102" i="37"/>
  <c r="AZ102" i="37" s="1"/>
  <c r="R102" i="37"/>
  <c r="Y102" i="37"/>
  <c r="P102" i="37"/>
  <c r="U102" i="37"/>
  <c r="AA102" i="37"/>
  <c r="AB102" i="37"/>
  <c r="AS102" i="37"/>
  <c r="AF102" i="37" s="1"/>
  <c r="S102" i="37"/>
  <c r="Q102" i="37"/>
  <c r="BA102" i="37" s="1"/>
  <c r="V102" i="37"/>
  <c r="AY102" i="37" s="1"/>
  <c r="W102" i="37"/>
  <c r="AS127" i="37"/>
  <c r="AF127" i="37" s="1"/>
  <c r="AD127" i="37" s="1"/>
  <c r="AC127" i="37" s="1"/>
  <c r="AS126" i="37"/>
  <c r="AF126" i="37" s="1"/>
  <c r="AE41" i="37" a="1"/>
  <c r="AE41" i="37" s="1"/>
  <c r="AD41" i="37" s="1"/>
  <c r="AC41" i="37" s="1"/>
  <c r="AE102" i="37" a="1"/>
  <c r="AE102" i="37" s="1"/>
  <c r="AD102" i="37" s="1"/>
  <c r="AC102" i="37" s="1"/>
  <c r="AB63" i="37"/>
  <c r="AA127" i="37"/>
  <c r="Y97" i="37"/>
  <c r="Q125" i="37"/>
  <c r="BA125" i="37" s="1"/>
  <c r="BB125" i="37" s="1"/>
  <c r="V125" i="37"/>
  <c r="AY125" i="37" s="1"/>
  <c r="Z125" i="37"/>
  <c r="AZ125" i="37" s="1"/>
  <c r="S125" i="37"/>
  <c r="Y125" i="37"/>
  <c r="W125" i="37"/>
  <c r="AA125" i="37"/>
  <c r="AB125" i="37"/>
  <c r="P125" i="37"/>
  <c r="U125" i="37"/>
  <c r="AE125" i="37" a="1"/>
  <c r="AE125" i="37" s="1"/>
  <c r="AD125" i="37" s="1"/>
  <c r="AC125" i="37" s="1"/>
  <c r="R125" i="37"/>
  <c r="V66" i="37"/>
  <c r="AY66" i="37" s="1"/>
  <c r="Z66" i="37"/>
  <c r="AZ66" i="37" s="1"/>
  <c r="AS66" i="37"/>
  <c r="AF66" i="37" s="1"/>
  <c r="P66" i="37"/>
  <c r="R66" i="37"/>
  <c r="AA66" i="37"/>
  <c r="Y66" i="37"/>
  <c r="W66" i="37"/>
  <c r="S66" i="37"/>
  <c r="Q66" i="37"/>
  <c r="BA66" i="37" s="1"/>
  <c r="AB66" i="37"/>
  <c r="W13" i="36"/>
  <c r="S13" i="36"/>
  <c r="AA13" i="36"/>
  <c r="U13" i="36"/>
  <c r="Q13" i="36"/>
  <c r="BA13" i="36" s="1"/>
  <c r="Z13" i="36"/>
  <c r="AZ13" i="36" s="1"/>
  <c r="BB13" i="36" s="1"/>
  <c r="Y13" i="36"/>
  <c r="V13" i="36"/>
  <c r="AY13" i="36" s="1"/>
  <c r="AD117" i="36"/>
  <c r="AC117" i="36" s="1"/>
  <c r="AU13" i="36"/>
  <c r="AV5" i="36" s="1"/>
  <c r="S85" i="36"/>
  <c r="AE52" i="36" a="1"/>
  <c r="AE52" i="36" s="1"/>
  <c r="U52" i="36"/>
  <c r="P106" i="36"/>
  <c r="V57" i="36"/>
  <c r="AY57" i="36" s="1"/>
  <c r="U57" i="36"/>
  <c r="AB57" i="36"/>
  <c r="R57" i="36"/>
  <c r="Q57" i="36"/>
  <c r="BA57" i="36" s="1"/>
  <c r="BB57" i="36" s="1"/>
  <c r="W57" i="36"/>
  <c r="AE57" i="36" a="1"/>
  <c r="AE57" i="36" s="1"/>
  <c r="AA57" i="36"/>
  <c r="Z57" i="36"/>
  <c r="AZ57" i="36" s="1"/>
  <c r="S57" i="36"/>
  <c r="Z52" i="36"/>
  <c r="AZ52" i="36" s="1"/>
  <c r="R62" i="36"/>
  <c r="Z62" i="36"/>
  <c r="AZ62" i="36" s="1"/>
  <c r="AU62" i="36"/>
  <c r="S62" i="36"/>
  <c r="AB62" i="36"/>
  <c r="V62" i="36"/>
  <c r="AY62" i="36" s="1"/>
  <c r="Q62" i="36"/>
  <c r="BA62" i="36" s="1"/>
  <c r="AA62" i="36"/>
  <c r="Y62" i="36"/>
  <c r="P62" i="36"/>
  <c r="U62" i="36"/>
  <c r="W62" i="36"/>
  <c r="AE106" i="36" a="1"/>
  <c r="AE106" i="36" s="1"/>
  <c r="AD106" i="36" s="1"/>
  <c r="AC106" i="36" s="1"/>
  <c r="AE13" i="36" a="1"/>
  <c r="AE13" i="36" s="1"/>
  <c r="AD13" i="36" s="1"/>
  <c r="AC13" i="36" s="1"/>
  <c r="Q85" i="36"/>
  <c r="BA85" i="36" s="1"/>
  <c r="BB85" i="36" s="1"/>
  <c r="AE85" i="36" a="1"/>
  <c r="AE85" i="36" s="1"/>
  <c r="AD85" i="36" s="1"/>
  <c r="AC85" i="36" s="1"/>
  <c r="Q52" i="36"/>
  <c r="BA52" i="36" s="1"/>
  <c r="BB52" i="36" s="1"/>
  <c r="V106" i="36"/>
  <c r="AY106" i="36" s="1"/>
  <c r="AA35" i="36"/>
  <c r="Z35" i="36"/>
  <c r="AZ35" i="36" s="1"/>
  <c r="AE35" i="36" a="1"/>
  <c r="AE35" i="36" s="1"/>
  <c r="Y35" i="36"/>
  <c r="U35" i="36"/>
  <c r="W35" i="36"/>
  <c r="AU35" i="36"/>
  <c r="AB35" i="36"/>
  <c r="AB68" i="36"/>
  <c r="R68" i="36"/>
  <c r="Y68" i="36"/>
  <c r="AE68" i="36" a="1"/>
  <c r="AE68" i="36" s="1"/>
  <c r="P68" i="36"/>
  <c r="Q68" i="36"/>
  <c r="BA68" i="36" s="1"/>
  <c r="BB68" i="36" s="1"/>
  <c r="V68" i="36"/>
  <c r="AY68" i="36" s="1"/>
  <c r="AA68" i="36"/>
  <c r="U68" i="36"/>
  <c r="Z68" i="36"/>
  <c r="AZ68" i="36" s="1"/>
  <c r="S68" i="36"/>
  <c r="W68" i="36"/>
  <c r="AS86" i="36"/>
  <c r="AF86" i="36" s="1"/>
  <c r="AE62" i="36" a="1"/>
  <c r="AE62" i="36" s="1"/>
  <c r="AD62" i="36" s="1"/>
  <c r="AC62" i="36" s="1"/>
  <c r="U85" i="36"/>
  <c r="Z85" i="36"/>
  <c r="AZ85" i="36" s="1"/>
  <c r="Y52" i="36"/>
  <c r="Y106" i="36"/>
  <c r="AB106" i="36"/>
  <c r="BB19" i="36"/>
  <c r="U128" i="36"/>
  <c r="Z128" i="36"/>
  <c r="AZ128" i="36" s="1"/>
  <c r="BB128" i="36" s="1"/>
  <c r="U4" i="36"/>
  <c r="S4" i="36"/>
  <c r="AA4" i="36"/>
  <c r="Q4" i="36"/>
  <c r="BA4" i="36" s="1"/>
  <c r="BB4" i="36" s="1"/>
  <c r="AE4" i="36" a="1"/>
  <c r="AE4" i="36" s="1"/>
  <c r="Z4" i="36"/>
  <c r="AZ4" i="36" s="1"/>
  <c r="W4" i="36"/>
  <c r="V4" i="36"/>
  <c r="AY4" i="36" s="1"/>
  <c r="Y4" i="36"/>
  <c r="P4" i="36"/>
  <c r="R13" i="36"/>
  <c r="AA85" i="36"/>
  <c r="W52" i="36"/>
  <c r="AA52" i="36"/>
  <c r="U106" i="36"/>
  <c r="S106" i="36"/>
  <c r="Z65" i="36"/>
  <c r="AZ65" i="36" s="1"/>
  <c r="V65" i="36"/>
  <c r="AY65" i="36" s="1"/>
  <c r="R65" i="36"/>
  <c r="P65" i="36"/>
  <c r="S65" i="36"/>
  <c r="Q65" i="36"/>
  <c r="BA65" i="36" s="1"/>
  <c r="AB65" i="36"/>
  <c r="P82" i="36"/>
  <c r="U82" i="36"/>
  <c r="V82" i="36"/>
  <c r="AY82" i="36" s="1"/>
  <c r="S82" i="36"/>
  <c r="AB82" i="36"/>
  <c r="AA82" i="36"/>
  <c r="Q82" i="36"/>
  <c r="BA82" i="36" s="1"/>
  <c r="BB82" i="36" s="1"/>
  <c r="Y82" i="36"/>
  <c r="W82" i="36"/>
  <c r="R82" i="36"/>
  <c r="Z82" i="36"/>
  <c r="AZ82" i="36" s="1"/>
  <c r="AE82" i="36" a="1"/>
  <c r="AE82" i="36" s="1"/>
  <c r="AD82" i="36" s="1"/>
  <c r="AC82" i="36" s="1"/>
  <c r="Q84" i="36"/>
  <c r="BA84" i="36" s="1"/>
  <c r="BB84" i="36" s="1"/>
  <c r="S84" i="36"/>
  <c r="AB84" i="36"/>
  <c r="R84" i="36"/>
  <c r="AE84" i="36" a="1"/>
  <c r="AE84" i="36" s="1"/>
  <c r="AD84" i="36" s="1"/>
  <c r="AC84" i="36" s="1"/>
  <c r="V84" i="36"/>
  <c r="AY84" i="36" s="1"/>
  <c r="Z84" i="36"/>
  <c r="AZ84" i="36" s="1"/>
  <c r="U84" i="36"/>
  <c r="Y84" i="36"/>
  <c r="AA84" i="36"/>
  <c r="P84" i="36"/>
  <c r="W84" i="36"/>
  <c r="AB13" i="36"/>
  <c r="W85" i="36"/>
  <c r="AB52" i="36"/>
  <c r="R52" i="36"/>
  <c r="Q106" i="36"/>
  <c r="BA106" i="36" s="1"/>
  <c r="AS106" i="36"/>
  <c r="AF106" i="36" s="1"/>
  <c r="AU49" i="36"/>
  <c r="AV89" i="36" s="1"/>
  <c r="R49" i="36"/>
  <c r="Q49" i="36"/>
  <c r="BA49" i="36" s="1"/>
  <c r="S64" i="36"/>
  <c r="AA64" i="36"/>
  <c r="R64" i="36"/>
  <c r="Q64" i="36"/>
  <c r="BA64" i="36" s="1"/>
  <c r="Y64" i="36"/>
  <c r="AB64" i="36"/>
  <c r="AU64" i="36"/>
  <c r="W64" i="36"/>
  <c r="Z64" i="36"/>
  <c r="AZ64" i="36" s="1"/>
  <c r="V64" i="36"/>
  <c r="AY64" i="36" s="1"/>
  <c r="U64" i="36"/>
  <c r="P64" i="36"/>
  <c r="AU2" i="36"/>
  <c r="AV77" i="36" s="1"/>
  <c r="Z2" i="36"/>
  <c r="AZ2" i="36" s="1"/>
  <c r="P2" i="36"/>
  <c r="Y2" i="36"/>
  <c r="S2" i="36"/>
  <c r="W2" i="36"/>
  <c r="AA2" i="36"/>
  <c r="V2" i="36"/>
  <c r="AY2" i="36" s="1"/>
  <c r="AE2" i="36" a="1"/>
  <c r="AE2" i="36" s="1"/>
  <c r="AB2" i="36"/>
  <c r="U2" i="36"/>
  <c r="R2" i="36"/>
  <c r="Q2" i="36"/>
  <c r="BA2" i="36" s="1"/>
  <c r="BB2" i="36" s="1"/>
  <c r="AS118" i="36"/>
  <c r="AF118" i="36" s="1"/>
  <c r="AS66" i="36"/>
  <c r="AF66" i="36" s="1"/>
  <c r="P13" i="36"/>
  <c r="S52" i="36"/>
  <c r="AU52" i="36"/>
  <c r="AV106" i="36" s="1"/>
  <c r="W106" i="36"/>
  <c r="BB9" i="36"/>
  <c r="Y110" i="36"/>
  <c r="U110" i="36"/>
  <c r="AB110" i="36"/>
  <c r="AS110" i="36"/>
  <c r="AF110" i="36" s="1"/>
  <c r="V110" i="36"/>
  <c r="AY110" i="36" s="1"/>
  <c r="BB110" i="36" s="1"/>
  <c r="S110" i="36"/>
  <c r="Q110" i="36"/>
  <c r="BA110" i="36" s="1"/>
  <c r="Z110" i="36"/>
  <c r="AZ110" i="36" s="1"/>
  <c r="W110" i="36"/>
  <c r="P110" i="36"/>
  <c r="R110" i="36"/>
  <c r="AA110" i="36"/>
  <c r="AU37" i="36"/>
  <c r="AV23" i="36" s="1"/>
  <c r="AE37" i="36" a="1"/>
  <c r="AE37" i="36" s="1"/>
  <c r="W37" i="36"/>
  <c r="AB37" i="36"/>
  <c r="Z37" i="36"/>
  <c r="AZ37" i="36" s="1"/>
  <c r="V37" i="36"/>
  <c r="AY37" i="36" s="1"/>
  <c r="U37" i="36"/>
  <c r="AA37" i="36"/>
  <c r="Y37" i="36"/>
  <c r="P37" i="36"/>
  <c r="S37" i="36"/>
  <c r="Q37" i="36"/>
  <c r="BA37" i="36" s="1"/>
  <c r="BB37" i="36" s="1"/>
  <c r="R37" i="36"/>
  <c r="AB19" i="36"/>
  <c r="P19" i="36"/>
  <c r="Z108" i="36"/>
  <c r="AZ108" i="36" s="1"/>
  <c r="BB108" i="36" s="1"/>
  <c r="Q108" i="36"/>
  <c r="BA108" i="36" s="1"/>
  <c r="AE14" i="35" a="1"/>
  <c r="AE14" i="35" s="1"/>
  <c r="R14" i="35"/>
  <c r="AA128" i="35"/>
  <c r="AB72" i="35"/>
  <c r="Y90" i="35"/>
  <c r="R90" i="35"/>
  <c r="Q127" i="35"/>
  <c r="BA127" i="35" s="1"/>
  <c r="BB127" i="35" s="1"/>
  <c r="V104" i="35"/>
  <c r="AY104" i="35" s="1"/>
  <c r="Q67" i="35"/>
  <c r="BA67" i="35" s="1"/>
  <c r="BB106" i="35"/>
  <c r="R113" i="35"/>
  <c r="AE113" i="35" a="1"/>
  <c r="AE113" i="35" s="1"/>
  <c r="V25" i="35"/>
  <c r="AY25" i="35" s="1"/>
  <c r="BB18" i="35"/>
  <c r="S63" i="35"/>
  <c r="V129" i="35"/>
  <c r="AY129" i="35" s="1"/>
  <c r="AS120" i="35"/>
  <c r="AF120" i="35" s="1"/>
  <c r="AB120" i="35"/>
  <c r="S120" i="35"/>
  <c r="R120" i="35"/>
  <c r="W120" i="35"/>
  <c r="Q120" i="35"/>
  <c r="BA120" i="35" s="1"/>
  <c r="AA120" i="35"/>
  <c r="Y120" i="35"/>
  <c r="U77" i="35"/>
  <c r="AE77" i="35" a="1"/>
  <c r="AE77" i="35" s="1"/>
  <c r="V77" i="35"/>
  <c r="AY77" i="35" s="1"/>
  <c r="Y77" i="35"/>
  <c r="AB77" i="35"/>
  <c r="W77" i="35"/>
  <c r="R77" i="35"/>
  <c r="AA77" i="35"/>
  <c r="Z77" i="35"/>
  <c r="AZ77" i="35" s="1"/>
  <c r="P77" i="35"/>
  <c r="P88" i="35"/>
  <c r="V88" i="35"/>
  <c r="AY88" i="35" s="1"/>
  <c r="AS88" i="35"/>
  <c r="AF88" i="35" s="1"/>
  <c r="Y88" i="35"/>
  <c r="AA88" i="35"/>
  <c r="U88" i="35"/>
  <c r="W88" i="35"/>
  <c r="Z88" i="35"/>
  <c r="AZ88" i="35" s="1"/>
  <c r="AS127" i="35"/>
  <c r="AF127" i="35" s="1"/>
  <c r="Z128" i="35"/>
  <c r="AZ128" i="35" s="1"/>
  <c r="R128" i="35"/>
  <c r="W128" i="35"/>
  <c r="P72" i="35"/>
  <c r="AA90" i="35"/>
  <c r="Z127" i="35"/>
  <c r="AZ127" i="35" s="1"/>
  <c r="V127" i="35"/>
  <c r="AY127" i="35" s="1"/>
  <c r="AA104" i="35"/>
  <c r="AA113" i="35"/>
  <c r="P113" i="35"/>
  <c r="W25" i="35"/>
  <c r="BB2" i="35"/>
  <c r="R19" i="35"/>
  <c r="Y19" i="35"/>
  <c r="V19" i="35"/>
  <c r="AY19" i="35" s="1"/>
  <c r="BB19" i="35" s="1"/>
  <c r="W19" i="35"/>
  <c r="U19" i="35"/>
  <c r="P19" i="35"/>
  <c r="AA19" i="35"/>
  <c r="AU19" i="35"/>
  <c r="S19" i="35"/>
  <c r="AB19" i="35"/>
  <c r="Q19" i="35"/>
  <c r="BA19" i="35" s="1"/>
  <c r="S41" i="35"/>
  <c r="P41" i="35"/>
  <c r="AA41" i="35"/>
  <c r="Q41" i="35"/>
  <c r="BA41" i="35" s="1"/>
  <c r="Y41" i="35"/>
  <c r="Z41" i="35"/>
  <c r="AZ41" i="35" s="1"/>
  <c r="AU41" i="35"/>
  <c r="W41" i="35"/>
  <c r="V41" i="35"/>
  <c r="AY41" i="35" s="1"/>
  <c r="BB41" i="35" s="1"/>
  <c r="AB41" i="35"/>
  <c r="R41" i="35"/>
  <c r="U41" i="35"/>
  <c r="AS113" i="35"/>
  <c r="AF113" i="35" s="1"/>
  <c r="AS124" i="35"/>
  <c r="AF124" i="35" s="1"/>
  <c r="AD77" i="35"/>
  <c r="AC77" i="35" s="1"/>
  <c r="W14" i="35"/>
  <c r="S128" i="35"/>
  <c r="Q72" i="35"/>
  <c r="BA72" i="35" s="1"/>
  <c r="AE90" i="35" a="1"/>
  <c r="AE90" i="35" s="1"/>
  <c r="R127" i="35"/>
  <c r="P127" i="35"/>
  <c r="W104" i="35"/>
  <c r="S67" i="35"/>
  <c r="U113" i="35"/>
  <c r="Y25" i="35"/>
  <c r="R129" i="35"/>
  <c r="AE26" i="35" a="1"/>
  <c r="AE26" i="35" s="1"/>
  <c r="W26" i="35"/>
  <c r="AS129" i="35"/>
  <c r="AF129" i="35" s="1"/>
  <c r="AS97" i="35"/>
  <c r="AF97" i="35" s="1"/>
  <c r="AA72" i="35"/>
  <c r="S72" i="35"/>
  <c r="Q90" i="35"/>
  <c r="BA90" i="35" s="1"/>
  <c r="BB90" i="35" s="1"/>
  <c r="Y127" i="35"/>
  <c r="AE127" i="35" a="1"/>
  <c r="AE127" i="35" s="1"/>
  <c r="Y104" i="35"/>
  <c r="W67" i="35"/>
  <c r="Y113" i="35"/>
  <c r="AB25" i="35"/>
  <c r="BB35" i="35"/>
  <c r="BB50" i="35"/>
  <c r="BB46" i="35"/>
  <c r="Y78" i="35"/>
  <c r="W78" i="35"/>
  <c r="U78" i="35"/>
  <c r="R78" i="35"/>
  <c r="AA78" i="35"/>
  <c r="Z78" i="35"/>
  <c r="AZ78" i="35" s="1"/>
  <c r="P78" i="35"/>
  <c r="Q78" i="35"/>
  <c r="BA78" i="35" s="1"/>
  <c r="BB78" i="35" s="1"/>
  <c r="AE78" i="35" a="1"/>
  <c r="AE78" i="35" s="1"/>
  <c r="AD78" i="35" s="1"/>
  <c r="AC78" i="35" s="1"/>
  <c r="AB78" i="35"/>
  <c r="V78" i="35"/>
  <c r="AY78" i="35" s="1"/>
  <c r="S78" i="35"/>
  <c r="AE43" i="35" a="1"/>
  <c r="AE43" i="35" s="1"/>
  <c r="AB43" i="35"/>
  <c r="U43" i="35"/>
  <c r="R43" i="35"/>
  <c r="V43" i="35"/>
  <c r="AY43" i="35" s="1"/>
  <c r="S43" i="35"/>
  <c r="Q43" i="35"/>
  <c r="BA43" i="35" s="1"/>
  <c r="BB43" i="35" s="1"/>
  <c r="AA43" i="35"/>
  <c r="P43" i="35"/>
  <c r="Y43" i="35"/>
  <c r="W43" i="35"/>
  <c r="S14" i="35"/>
  <c r="Z14" i="35"/>
  <c r="AZ14" i="35" s="1"/>
  <c r="P14" i="35"/>
  <c r="S8" i="35"/>
  <c r="AA8" i="35"/>
  <c r="Q8" i="35"/>
  <c r="BA8" i="35" s="1"/>
  <c r="AB8" i="35"/>
  <c r="R8" i="35"/>
  <c r="Z8" i="35"/>
  <c r="AZ8" i="35" s="1"/>
  <c r="BB8" i="35" s="1"/>
  <c r="Y8" i="35"/>
  <c r="U8" i="35"/>
  <c r="AU8" i="35"/>
  <c r="AV18" i="35" s="1"/>
  <c r="P8" i="35"/>
  <c r="AE41" i="35" a="1"/>
  <c r="AE41" i="35" s="1"/>
  <c r="AD41" i="35" s="1"/>
  <c r="AC41" i="35" s="1"/>
  <c r="AS93" i="35"/>
  <c r="AF93" i="35" s="1"/>
  <c r="AS90" i="35"/>
  <c r="AF90" i="35" s="1"/>
  <c r="AD90" i="35" s="1"/>
  <c r="AC90" i="35" s="1"/>
  <c r="AE8" i="35" a="1"/>
  <c r="AE8" i="35" s="1"/>
  <c r="AD8" i="35" s="1"/>
  <c r="AC8" i="35" s="1"/>
  <c r="AE67" i="35" a="1"/>
  <c r="AE67" i="35" s="1"/>
  <c r="AD67" i="35" s="1"/>
  <c r="AC67" i="35" s="1"/>
  <c r="V128" i="35"/>
  <c r="AY128" i="35" s="1"/>
  <c r="W72" i="35"/>
  <c r="Z72" i="35"/>
  <c r="AZ72" i="35" s="1"/>
  <c r="Z90" i="35"/>
  <c r="AZ90" i="35" s="1"/>
  <c r="S90" i="35"/>
  <c r="AB127" i="35"/>
  <c r="Z104" i="35"/>
  <c r="AZ104" i="35" s="1"/>
  <c r="R67" i="35"/>
  <c r="V113" i="35"/>
  <c r="AY113" i="35" s="1"/>
  <c r="Z25" i="35"/>
  <c r="AZ25" i="35" s="1"/>
  <c r="V63" i="35"/>
  <c r="AY63" i="35" s="1"/>
  <c r="BB99" i="35"/>
  <c r="AE49" i="35" a="1"/>
  <c r="AE49" i="35" s="1"/>
  <c r="Z49" i="35"/>
  <c r="AZ49" i="35" s="1"/>
  <c r="Q49" i="35"/>
  <c r="BA49" i="35" s="1"/>
  <c r="BB49" i="35" s="1"/>
  <c r="Y49" i="35"/>
  <c r="AU49" i="35"/>
  <c r="AV32" i="35" s="1"/>
  <c r="AA49" i="35"/>
  <c r="P49" i="35"/>
  <c r="S49" i="35"/>
  <c r="AB49" i="35"/>
  <c r="W49" i="35"/>
  <c r="V49" i="35"/>
  <c r="AY49" i="35" s="1"/>
  <c r="U49" i="35"/>
  <c r="R49" i="35"/>
  <c r="R79" i="35"/>
  <c r="S79" i="35"/>
  <c r="Z79" i="35"/>
  <c r="AZ79" i="35" s="1"/>
  <c r="P79" i="35"/>
  <c r="U79" i="35"/>
  <c r="W79" i="35"/>
  <c r="Y79" i="35"/>
  <c r="AE79" i="35" a="1"/>
  <c r="AE79" i="35" s="1"/>
  <c r="AD79" i="35" s="1"/>
  <c r="AC79" i="35" s="1"/>
  <c r="AB79" i="35"/>
  <c r="V79" i="35"/>
  <c r="AY79" i="35" s="1"/>
  <c r="Q79" i="35"/>
  <c r="BA79" i="35" s="1"/>
  <c r="BB79" i="35" s="1"/>
  <c r="AA79" i="35"/>
  <c r="Z124" i="35"/>
  <c r="AZ124" i="35" s="1"/>
  <c r="P124" i="35"/>
  <c r="Y124" i="35"/>
  <c r="W124" i="35"/>
  <c r="Q124" i="35"/>
  <c r="BA124" i="35" s="1"/>
  <c r="BB124" i="35" s="1"/>
  <c r="AE124" i="35" a="1"/>
  <c r="AE124" i="35" s="1"/>
  <c r="V124" i="35"/>
  <c r="AY124" i="35" s="1"/>
  <c r="S124" i="35"/>
  <c r="U124" i="35"/>
  <c r="AB124" i="35"/>
  <c r="R124" i="35"/>
  <c r="AA124" i="35"/>
  <c r="W93" i="35"/>
  <c r="V93" i="35"/>
  <c r="AY93" i="35" s="1"/>
  <c r="Z93" i="35"/>
  <c r="AZ93" i="35" s="1"/>
  <c r="P93" i="35"/>
  <c r="AA93" i="35"/>
  <c r="Y93" i="35"/>
  <c r="S93" i="35"/>
  <c r="Q93" i="35"/>
  <c r="BA93" i="35" s="1"/>
  <c r="BB93" i="35" s="1"/>
  <c r="R93" i="35"/>
  <c r="AB93" i="35"/>
  <c r="AE93" i="35" a="1"/>
  <c r="AE93" i="35" s="1"/>
  <c r="U93" i="35"/>
  <c r="AE104" i="35" a="1"/>
  <c r="AE104" i="35" s="1"/>
  <c r="AD104" i="35" s="1"/>
  <c r="AC104" i="35" s="1"/>
  <c r="AE25" i="35" a="1"/>
  <c r="AE25" i="35" s="1"/>
  <c r="AD25" i="35" s="1"/>
  <c r="AC25" i="35" s="1"/>
  <c r="Y14" i="35"/>
  <c r="U14" i="35"/>
  <c r="Q128" i="35"/>
  <c r="BA128" i="35" s="1"/>
  <c r="BB128" i="35" s="1"/>
  <c r="W90" i="35"/>
  <c r="W44" i="35"/>
  <c r="Z44" i="35"/>
  <c r="AZ44" i="35" s="1"/>
  <c r="W86" i="35"/>
  <c r="U86" i="35"/>
  <c r="AB86" i="35"/>
  <c r="R86" i="35"/>
  <c r="AA86" i="35"/>
  <c r="S86" i="35"/>
  <c r="Q86" i="35"/>
  <c r="BA86" i="35" s="1"/>
  <c r="Y86" i="35"/>
  <c r="P86" i="35"/>
  <c r="Z86" i="35"/>
  <c r="AZ86" i="35" s="1"/>
  <c r="AS86" i="35"/>
  <c r="AF86" i="35" s="1"/>
  <c r="V86" i="35"/>
  <c r="AY86" i="35" s="1"/>
  <c r="W36" i="35"/>
  <c r="V36" i="35"/>
  <c r="AY36" i="35" s="1"/>
  <c r="AA36" i="35"/>
  <c r="U36" i="35"/>
  <c r="R36" i="35"/>
  <c r="Q36" i="35"/>
  <c r="BA36" i="35" s="1"/>
  <c r="AU36" i="35"/>
  <c r="Z36" i="35"/>
  <c r="AZ36" i="35" s="1"/>
  <c r="P36" i="35"/>
  <c r="Y36" i="35"/>
  <c r="S36" i="35"/>
  <c r="AB36" i="35"/>
  <c r="Q28" i="34"/>
  <c r="BA28" i="34" s="1"/>
  <c r="AU28" i="34"/>
  <c r="AV129" i="34" s="1"/>
  <c r="BB69" i="34"/>
  <c r="U60" i="34"/>
  <c r="V60" i="34"/>
  <c r="AY60" i="34" s="1"/>
  <c r="BB60" i="34" s="1"/>
  <c r="Y68" i="34"/>
  <c r="Z68" i="34"/>
  <c r="AZ68" i="34" s="1"/>
  <c r="AE68" i="34" a="1"/>
  <c r="AE68" i="34" s="1"/>
  <c r="V68" i="34"/>
  <c r="AY68" i="34" s="1"/>
  <c r="AB68" i="34"/>
  <c r="P68" i="34"/>
  <c r="S68" i="34"/>
  <c r="R68" i="34"/>
  <c r="AA68" i="34"/>
  <c r="W68" i="34"/>
  <c r="Y78" i="34"/>
  <c r="P78" i="34"/>
  <c r="AA78" i="34"/>
  <c r="W78" i="34"/>
  <c r="Z78" i="34"/>
  <c r="AZ78" i="34" s="1"/>
  <c r="S78" i="34"/>
  <c r="R78" i="34"/>
  <c r="AS78" i="34"/>
  <c r="AF78" i="34" s="1"/>
  <c r="AB78" i="34"/>
  <c r="Q78" i="34"/>
  <c r="BA78" i="34" s="1"/>
  <c r="U78" i="34"/>
  <c r="V78" i="34"/>
  <c r="AY78" i="34" s="1"/>
  <c r="AD102" i="34"/>
  <c r="AC102" i="34" s="1"/>
  <c r="R28" i="34"/>
  <c r="AA28" i="34"/>
  <c r="Q60" i="34"/>
  <c r="BA60" i="34" s="1"/>
  <c r="Y60" i="34"/>
  <c r="BB93" i="34"/>
  <c r="AE60" i="34" a="1"/>
  <c r="AE60" i="34" s="1"/>
  <c r="AD60" i="34" s="1"/>
  <c r="AC60" i="34" s="1"/>
  <c r="U28" i="34"/>
  <c r="AB60" i="34"/>
  <c r="W60" i="34"/>
  <c r="AA94" i="34"/>
  <c r="Q94" i="34"/>
  <c r="BA94" i="34" s="1"/>
  <c r="AS94" i="34"/>
  <c r="AF94" i="34" s="1"/>
  <c r="Y94" i="34"/>
  <c r="S94" i="34"/>
  <c r="P94" i="34"/>
  <c r="AB94" i="34"/>
  <c r="V94" i="34"/>
  <c r="AY94" i="34" s="1"/>
  <c r="W94" i="34"/>
  <c r="R94" i="34"/>
  <c r="AB28" i="34"/>
  <c r="AA60" i="34"/>
  <c r="S5" i="34"/>
  <c r="U5" i="34"/>
  <c r="AB5" i="34"/>
  <c r="P5" i="34"/>
  <c r="R5" i="34"/>
  <c r="AA5" i="34"/>
  <c r="Q5" i="34"/>
  <c r="BA5" i="34" s="1"/>
  <c r="BB5" i="34" s="1"/>
  <c r="V5" i="34"/>
  <c r="AY5" i="34" s="1"/>
  <c r="AE5" i="34" a="1"/>
  <c r="AE5" i="34" s="1"/>
  <c r="Y5" i="34"/>
  <c r="AU5" i="34"/>
  <c r="W5" i="34"/>
  <c r="Z5" i="34"/>
  <c r="AZ5" i="34" s="1"/>
  <c r="AU44" i="34"/>
  <c r="W44" i="34"/>
  <c r="Y44" i="34"/>
  <c r="V44" i="34"/>
  <c r="AY44" i="34" s="1"/>
  <c r="BB44" i="34" s="1"/>
  <c r="P44" i="34"/>
  <c r="U44" i="34"/>
  <c r="AB44" i="34"/>
  <c r="R44" i="34"/>
  <c r="AA44" i="34"/>
  <c r="Q44" i="34"/>
  <c r="BA44" i="34" s="1"/>
  <c r="AE6" i="34" a="1"/>
  <c r="AE6" i="34" s="1"/>
  <c r="U6" i="34"/>
  <c r="AB6" i="34"/>
  <c r="S6" i="34"/>
  <c r="AA6" i="34"/>
  <c r="Z6" i="34"/>
  <c r="AZ6" i="34" s="1"/>
  <c r="V6" i="34"/>
  <c r="AY6" i="34" s="1"/>
  <c r="P6" i="34"/>
  <c r="R6" i="34"/>
  <c r="Y6" i="34"/>
  <c r="AU6" i="34"/>
  <c r="W6" i="34"/>
  <c r="Q6" i="34"/>
  <c r="BA6" i="34" s="1"/>
  <c r="BB6" i="34" s="1"/>
  <c r="AB85" i="34"/>
  <c r="W85" i="34"/>
  <c r="R85" i="34"/>
  <c r="AA85" i="34"/>
  <c r="Q85" i="34"/>
  <c r="BA85" i="34" s="1"/>
  <c r="BB85" i="34" s="1"/>
  <c r="Y85" i="34"/>
  <c r="Z85" i="34"/>
  <c r="AZ85" i="34" s="1"/>
  <c r="V85" i="34"/>
  <c r="AY85" i="34" s="1"/>
  <c r="AE85" i="34" a="1"/>
  <c r="AE85" i="34" s="1"/>
  <c r="AD85" i="34" s="1"/>
  <c r="AC85" i="34" s="1"/>
  <c r="S85" i="34"/>
  <c r="AS117" i="34"/>
  <c r="AF117" i="34" s="1"/>
  <c r="AS73" i="34"/>
  <c r="AF73" i="34" s="1"/>
  <c r="W28" i="34"/>
  <c r="AU60" i="34"/>
  <c r="AB121" i="34"/>
  <c r="AA121" i="34"/>
  <c r="Q121" i="34"/>
  <c r="BA121" i="34" s="1"/>
  <c r="BB121" i="34" s="1"/>
  <c r="W121" i="34"/>
  <c r="AE121" i="34" a="1"/>
  <c r="AE121" i="34" s="1"/>
  <c r="AD121" i="34" s="1"/>
  <c r="AC121" i="34" s="1"/>
  <c r="Y121" i="34"/>
  <c r="V121" i="34"/>
  <c r="AY121" i="34" s="1"/>
  <c r="P121" i="34"/>
  <c r="Z121" i="34"/>
  <c r="AZ121" i="34" s="1"/>
  <c r="R121" i="34"/>
  <c r="S121" i="34"/>
  <c r="U121" i="34"/>
  <c r="Y53" i="34"/>
  <c r="AB53" i="34"/>
  <c r="AU53" i="34"/>
  <c r="Z53" i="34"/>
  <c r="AZ53" i="34" s="1"/>
  <c r="R53" i="34"/>
  <c r="U53" i="34"/>
  <c r="S53" i="34"/>
  <c r="V53" i="34"/>
  <c r="AY53" i="34" s="1"/>
  <c r="AE53" i="34" a="1"/>
  <c r="AE53" i="34" s="1"/>
  <c r="Q53" i="34"/>
  <c r="BA53" i="34" s="1"/>
  <c r="BB53" i="34" s="1"/>
  <c r="AA53" i="34"/>
  <c r="P53" i="34"/>
  <c r="BB46" i="34"/>
  <c r="BB27" i="34"/>
  <c r="S28" i="34"/>
  <c r="P60" i="34"/>
  <c r="BB78" i="34"/>
  <c r="AE25" i="34" a="1"/>
  <c r="AE25" i="34" s="1"/>
  <c r="AB25" i="34"/>
  <c r="U25" i="34"/>
  <c r="AA25" i="34"/>
  <c r="P25" i="34"/>
  <c r="Y25" i="34"/>
  <c r="V25" i="34"/>
  <c r="AY25" i="34" s="1"/>
  <c r="S25" i="34"/>
  <c r="Q25" i="34"/>
  <c r="BA25" i="34" s="1"/>
  <c r="BB25" i="34" s="1"/>
  <c r="W25" i="34"/>
  <c r="AU25" i="34"/>
  <c r="AV126" i="34" s="1"/>
  <c r="R116" i="34"/>
  <c r="AA116" i="34"/>
  <c r="Q116" i="34"/>
  <c r="BA116" i="34" s="1"/>
  <c r="BB116" i="34" s="1"/>
  <c r="Z116" i="34"/>
  <c r="AZ116" i="34" s="1"/>
  <c r="V116" i="34"/>
  <c r="AY116" i="34" s="1"/>
  <c r="P116" i="34"/>
  <c r="AB116" i="34"/>
  <c r="W116" i="34"/>
  <c r="S116" i="34"/>
  <c r="Y116" i="34"/>
  <c r="U116" i="34"/>
  <c r="AE116" i="34" a="1"/>
  <c r="AE116" i="34" s="1"/>
  <c r="AD116" i="34" s="1"/>
  <c r="AC116" i="34" s="1"/>
  <c r="AD68" i="34"/>
  <c r="AC68" i="34" s="1"/>
  <c r="AE78" i="34" a="1"/>
  <c r="AE78" i="34" s="1"/>
  <c r="AD78" i="34" s="1"/>
  <c r="AC78" i="34" s="1"/>
  <c r="AE28" i="34" a="1"/>
  <c r="AE28" i="34" s="1"/>
  <c r="AD28" i="34" s="1"/>
  <c r="AC28" i="34" s="1"/>
  <c r="BB94" i="34"/>
  <c r="P28" i="34"/>
  <c r="BB105" i="34"/>
  <c r="S79" i="34"/>
  <c r="Z79" i="34"/>
  <c r="AZ79" i="34" s="1"/>
  <c r="P79" i="34"/>
  <c r="V79" i="34"/>
  <c r="AY79" i="34" s="1"/>
  <c r="BB79" i="34" s="1"/>
  <c r="U79" i="34"/>
  <c r="AB79" i="34"/>
  <c r="Q79" i="34"/>
  <c r="BA79" i="34" s="1"/>
  <c r="Y79" i="34"/>
  <c r="W79" i="34"/>
  <c r="R79" i="34"/>
  <c r="AS79" i="34"/>
  <c r="AF79" i="34" s="1"/>
  <c r="AA79" i="34"/>
  <c r="Q13" i="34"/>
  <c r="BA13" i="34" s="1"/>
  <c r="R13" i="34"/>
  <c r="U13" i="34"/>
  <c r="AA13" i="34"/>
  <c r="P13" i="34"/>
  <c r="Y13" i="34"/>
  <c r="V13" i="34"/>
  <c r="AY13" i="34" s="1"/>
  <c r="BB13" i="34" s="1"/>
  <c r="AU13" i="34"/>
  <c r="AV4" i="34" s="1"/>
  <c r="S13" i="34"/>
  <c r="Z13" i="34"/>
  <c r="AZ13" i="34" s="1"/>
  <c r="AB13" i="34"/>
  <c r="W13" i="34"/>
  <c r="P55" i="33"/>
  <c r="Y55" i="33"/>
  <c r="AA55" i="33"/>
  <c r="R55" i="33"/>
  <c r="AU55" i="33"/>
  <c r="AV5" i="33" s="1"/>
  <c r="U55" i="33"/>
  <c r="Q55" i="33"/>
  <c r="BA55" i="33" s="1"/>
  <c r="Z55" i="33"/>
  <c r="AZ55" i="33" s="1"/>
  <c r="AB55" i="33"/>
  <c r="AB114" i="33"/>
  <c r="V67" i="33"/>
  <c r="AY67" i="33" s="1"/>
  <c r="Y70" i="33"/>
  <c r="Y94" i="33"/>
  <c r="AU5" i="33"/>
  <c r="AV24" i="33" s="1"/>
  <c r="Q5" i="33"/>
  <c r="BA5" i="33" s="1"/>
  <c r="U5" i="33"/>
  <c r="Z5" i="33"/>
  <c r="AZ5" i="33" s="1"/>
  <c r="R5" i="33"/>
  <c r="Y5" i="33"/>
  <c r="P5" i="33"/>
  <c r="W5" i="33"/>
  <c r="AA5" i="33"/>
  <c r="V5" i="33"/>
  <c r="AY5" i="33" s="1"/>
  <c r="BB5" i="33" s="1"/>
  <c r="S5" i="33"/>
  <c r="AB5" i="33"/>
  <c r="S69" i="33"/>
  <c r="AB69" i="33"/>
  <c r="AA69" i="33"/>
  <c r="P69" i="33"/>
  <c r="V69" i="33"/>
  <c r="AY69" i="33" s="1"/>
  <c r="BB69" i="33" s="1"/>
  <c r="W69" i="33"/>
  <c r="Z69" i="33"/>
  <c r="AZ69" i="33" s="1"/>
  <c r="Y69" i="33"/>
  <c r="R69" i="33"/>
  <c r="AS69" i="33"/>
  <c r="AF69" i="33" s="1"/>
  <c r="U69" i="33"/>
  <c r="V125" i="33"/>
  <c r="AY125" i="33" s="1"/>
  <c r="Z125" i="33"/>
  <c r="AZ125" i="33" s="1"/>
  <c r="U125" i="33"/>
  <c r="W125" i="33"/>
  <c r="S125" i="33"/>
  <c r="AA125" i="33"/>
  <c r="Q125" i="33"/>
  <c r="BA125" i="33" s="1"/>
  <c r="BB125" i="33" s="1"/>
  <c r="P125" i="33"/>
  <c r="Y125" i="33"/>
  <c r="AB125" i="33"/>
  <c r="R125" i="33"/>
  <c r="AE125" i="33" a="1"/>
  <c r="AE125" i="33" s="1"/>
  <c r="AD125" i="33" s="1"/>
  <c r="AC125" i="33" s="1"/>
  <c r="AE55" i="33" a="1"/>
  <c r="AE55" i="33" s="1"/>
  <c r="AD55" i="33" s="1"/>
  <c r="AC55" i="33" s="1"/>
  <c r="W114" i="33"/>
  <c r="AA67" i="33"/>
  <c r="Y67" i="33"/>
  <c r="V70" i="33"/>
  <c r="AY70" i="33" s="1"/>
  <c r="AA70" i="33"/>
  <c r="U23" i="33"/>
  <c r="S23" i="33"/>
  <c r="AU23" i="33"/>
  <c r="AB23" i="33"/>
  <c r="Y23" i="33"/>
  <c r="Z23" i="33"/>
  <c r="AZ23" i="33" s="1"/>
  <c r="W23" i="33"/>
  <c r="V23" i="33"/>
  <c r="AY23" i="33" s="1"/>
  <c r="P23" i="33"/>
  <c r="S47" i="33"/>
  <c r="AU47" i="33"/>
  <c r="R47" i="33"/>
  <c r="Y47" i="33"/>
  <c r="AB47" i="33"/>
  <c r="U47" i="33"/>
  <c r="P47" i="33"/>
  <c r="AA47" i="33"/>
  <c r="W47" i="33"/>
  <c r="Q47" i="33"/>
  <c r="BA47" i="33" s="1"/>
  <c r="BB47" i="33" s="1"/>
  <c r="AE47" i="33" a="1"/>
  <c r="AE47" i="33" s="1"/>
  <c r="Z47" i="33"/>
  <c r="AZ47" i="33" s="1"/>
  <c r="V47" i="33"/>
  <c r="AY47" i="33" s="1"/>
  <c r="U27" i="33"/>
  <c r="P27" i="33"/>
  <c r="AE27" i="33" a="1"/>
  <c r="AE27" i="33" s="1"/>
  <c r="S27" i="33"/>
  <c r="V27" i="33"/>
  <c r="AY27" i="33" s="1"/>
  <c r="Z27" i="33"/>
  <c r="AZ27" i="33" s="1"/>
  <c r="AA27" i="33"/>
  <c r="Q27" i="33"/>
  <c r="BA27" i="33" s="1"/>
  <c r="BB27" i="33" s="1"/>
  <c r="S94" i="33"/>
  <c r="W94" i="33"/>
  <c r="P94" i="33"/>
  <c r="R94" i="33"/>
  <c r="AD128" i="33"/>
  <c r="AC128" i="33" s="1"/>
  <c r="AE88" i="33" a="1"/>
  <c r="AE88" i="33" s="1"/>
  <c r="AD88" i="33" s="1"/>
  <c r="AC88" i="33" s="1"/>
  <c r="Z114" i="33"/>
  <c r="AZ114" i="33" s="1"/>
  <c r="BB114" i="33" s="1"/>
  <c r="P67" i="33"/>
  <c r="W67" i="33"/>
  <c r="AA94" i="33"/>
  <c r="R21" i="33"/>
  <c r="Y21" i="33"/>
  <c r="S21" i="33"/>
  <c r="AA21" i="33"/>
  <c r="W21" i="33"/>
  <c r="Q21" i="33"/>
  <c r="BA21" i="33" s="1"/>
  <c r="U21" i="33"/>
  <c r="V21" i="33"/>
  <c r="AY21" i="33" s="1"/>
  <c r="BB21" i="33" s="1"/>
  <c r="AB21" i="33"/>
  <c r="AU21" i="33"/>
  <c r="AV21" i="33" s="1"/>
  <c r="Z21" i="33"/>
  <c r="AZ21" i="33" s="1"/>
  <c r="P21" i="33"/>
  <c r="AA121" i="33"/>
  <c r="R121" i="33"/>
  <c r="V121" i="33"/>
  <c r="AY121" i="33" s="1"/>
  <c r="BB121" i="33" s="1"/>
  <c r="Q121" i="33"/>
  <c r="BA121" i="33" s="1"/>
  <c r="AB121" i="33"/>
  <c r="S121" i="33"/>
  <c r="Y121" i="33"/>
  <c r="Q90" i="33"/>
  <c r="BA90" i="33" s="1"/>
  <c r="BB90" i="33" s="1"/>
  <c r="AB90" i="33"/>
  <c r="Y90" i="33"/>
  <c r="S90" i="33"/>
  <c r="V90" i="33"/>
  <c r="AY90" i="33" s="1"/>
  <c r="U90" i="33"/>
  <c r="P90" i="33"/>
  <c r="W90" i="33"/>
  <c r="AE90" i="33" a="1"/>
  <c r="AE90" i="33" s="1"/>
  <c r="AD90" i="33" s="1"/>
  <c r="AC90" i="33" s="1"/>
  <c r="AA90" i="33"/>
  <c r="Z90" i="33"/>
  <c r="AZ90" i="33" s="1"/>
  <c r="R90" i="33"/>
  <c r="AE67" i="33" a="1"/>
  <c r="AE67" i="33" s="1"/>
  <c r="AD67" i="33" s="1"/>
  <c r="AC67" i="33" s="1"/>
  <c r="U114" i="33"/>
  <c r="W70" i="33"/>
  <c r="V55" i="33"/>
  <c r="AY55" i="33" s="1"/>
  <c r="BB55" i="33" s="1"/>
  <c r="BB43" i="33"/>
  <c r="P81" i="33"/>
  <c r="Z94" i="33"/>
  <c r="AZ94" i="33" s="1"/>
  <c r="R42" i="33"/>
  <c r="S42" i="33"/>
  <c r="Q42" i="33"/>
  <c r="BA42" i="33" s="1"/>
  <c r="BB42" i="33" s="1"/>
  <c r="W79" i="33"/>
  <c r="Q79" i="33"/>
  <c r="BA79" i="33" s="1"/>
  <c r="BB79" i="33" s="1"/>
  <c r="U79" i="33"/>
  <c r="AA79" i="33"/>
  <c r="S79" i="33"/>
  <c r="P79" i="33"/>
  <c r="Z79" i="33"/>
  <c r="AZ79" i="33" s="1"/>
  <c r="AE79" i="33" a="1"/>
  <c r="AE79" i="33" s="1"/>
  <c r="AD79" i="33" s="1"/>
  <c r="AC79" i="33" s="1"/>
  <c r="R79" i="33"/>
  <c r="Y79" i="33"/>
  <c r="V79" i="33"/>
  <c r="AY79" i="33" s="1"/>
  <c r="AB79" i="33"/>
  <c r="AU37" i="33"/>
  <c r="AV50" i="33" s="1"/>
  <c r="S37" i="33"/>
  <c r="R37" i="33"/>
  <c r="P37" i="33"/>
  <c r="Q37" i="33"/>
  <c r="BA37" i="33" s="1"/>
  <c r="Z67" i="33"/>
  <c r="AZ67" i="33" s="1"/>
  <c r="AS67" i="33"/>
  <c r="AF67" i="33" s="1"/>
  <c r="AD107" i="33"/>
  <c r="AC107" i="33" s="1"/>
  <c r="Q67" i="33"/>
  <c r="BA67" i="33" s="1"/>
  <c r="Z88" i="33"/>
  <c r="AZ88" i="33" s="1"/>
  <c r="W55" i="33"/>
  <c r="AE81" i="33" a="1"/>
  <c r="AE81" i="33" s="1"/>
  <c r="V94" i="33"/>
  <c r="AY94" i="33" s="1"/>
  <c r="V98" i="33"/>
  <c r="AY98" i="33" s="1"/>
  <c r="BB98" i="33" s="1"/>
  <c r="U98" i="33"/>
  <c r="Y126" i="33"/>
  <c r="U126" i="33"/>
  <c r="AB126" i="33"/>
  <c r="W126" i="33"/>
  <c r="Z126" i="33"/>
  <c r="AZ126" i="33" s="1"/>
  <c r="AE126" i="33" a="1"/>
  <c r="AE126" i="33" s="1"/>
  <c r="AD126" i="33" s="1"/>
  <c r="AC126" i="33" s="1"/>
  <c r="AA126" i="33"/>
  <c r="AV76" i="33"/>
  <c r="S67" i="33"/>
  <c r="Z70" i="33"/>
  <c r="AZ70" i="33" s="1"/>
  <c r="S55" i="33"/>
  <c r="Y81" i="33"/>
  <c r="AE94" i="33" a="1"/>
  <c r="AE94" i="33" s="1"/>
  <c r="P31" i="33"/>
  <c r="Z31" i="33"/>
  <c r="AZ31" i="33" s="1"/>
  <c r="S31" i="33"/>
  <c r="U31" i="33"/>
  <c r="Y31" i="33"/>
  <c r="R31" i="33"/>
  <c r="Q31" i="33"/>
  <c r="BA31" i="33" s="1"/>
  <c r="BB31" i="33" s="1"/>
  <c r="W31" i="33"/>
  <c r="AA31" i="33"/>
  <c r="AE31" i="33" a="1"/>
  <c r="AE31" i="33" s="1"/>
  <c r="S18" i="33"/>
  <c r="R18" i="33"/>
  <c r="W18" i="33"/>
  <c r="Y18" i="33"/>
  <c r="Z18" i="33"/>
  <c r="AZ18" i="33" s="1"/>
  <c r="U18" i="33"/>
  <c r="V18" i="33"/>
  <c r="AY18" i="33" s="1"/>
  <c r="BB18" i="33" s="1"/>
  <c r="AU18" i="33"/>
  <c r="AV2" i="33" s="1"/>
  <c r="Q18" i="33"/>
  <c r="BA18" i="33" s="1"/>
  <c r="AA18" i="33"/>
  <c r="P18" i="33"/>
  <c r="AB18" i="33"/>
  <c r="BB82" i="33"/>
  <c r="AD81" i="33"/>
  <c r="AC81" i="33" s="1"/>
  <c r="AS114" i="33"/>
  <c r="AF114" i="33" s="1"/>
  <c r="Q114" i="33"/>
  <c r="BA114" i="33" s="1"/>
  <c r="S114" i="33"/>
  <c r="Y114" i="33"/>
  <c r="R114" i="33"/>
  <c r="P114" i="33"/>
  <c r="AD122" i="33"/>
  <c r="AC122" i="33" s="1"/>
  <c r="AS94" i="33"/>
  <c r="AF94" i="33" s="1"/>
  <c r="AD94" i="33" s="1"/>
  <c r="AC94" i="33" s="1"/>
  <c r="AE70" i="33" a="1"/>
  <c r="AE70" i="33" s="1"/>
  <c r="AD70" i="33" s="1"/>
  <c r="AC70" i="33" s="1"/>
  <c r="R67" i="33"/>
  <c r="U94" i="33"/>
  <c r="P63" i="33"/>
  <c r="U63" i="33"/>
  <c r="Z63" i="33"/>
  <c r="AZ63" i="33" s="1"/>
  <c r="Q63" i="33"/>
  <c r="BA63" i="33" s="1"/>
  <c r="BB63" i="33" s="1"/>
  <c r="Y63" i="33"/>
  <c r="S63" i="33"/>
  <c r="V63" i="33"/>
  <c r="AY63" i="33" s="1"/>
  <c r="W63" i="33"/>
  <c r="AA63" i="33"/>
  <c r="AE63" i="33" a="1"/>
  <c r="AE63" i="33" s="1"/>
  <c r="R63" i="33"/>
  <c r="AB63" i="33"/>
  <c r="AU63" i="33"/>
  <c r="Z59" i="33"/>
  <c r="AZ59" i="33" s="1"/>
  <c r="S59" i="33"/>
  <c r="W59" i="33"/>
  <c r="P59" i="33"/>
  <c r="Q59" i="33"/>
  <c r="BA59" i="33" s="1"/>
  <c r="BB59" i="33" s="1"/>
  <c r="V59" i="33"/>
  <c r="AY59" i="33" s="1"/>
  <c r="AE59" i="33" a="1"/>
  <c r="AE59" i="33" s="1"/>
  <c r="AA59" i="33"/>
  <c r="Z106" i="33"/>
  <c r="AZ106" i="33" s="1"/>
  <c r="U106" i="33"/>
  <c r="Q106" i="33"/>
  <c r="BA106" i="33" s="1"/>
  <c r="BB106" i="33" s="1"/>
  <c r="AA106" i="33"/>
  <c r="P106" i="33"/>
  <c r="AB106" i="33"/>
  <c r="S106" i="33"/>
  <c r="V106" i="33"/>
  <c r="AY106" i="33" s="1"/>
  <c r="W106" i="33"/>
  <c r="R106" i="33"/>
  <c r="Q102" i="33"/>
  <c r="BA102" i="33" s="1"/>
  <c r="V102" i="33"/>
  <c r="AY102" i="33" s="1"/>
  <c r="P102" i="33"/>
  <c r="U102" i="33"/>
  <c r="R102" i="33"/>
  <c r="Y102" i="33"/>
  <c r="Z102" i="33"/>
  <c r="AZ102" i="33" s="1"/>
  <c r="AA102" i="33"/>
  <c r="AB102" i="33"/>
  <c r="W102" i="33"/>
  <c r="AS102" i="33"/>
  <c r="AF102" i="33" s="1"/>
  <c r="S102" i="33"/>
  <c r="AD105" i="32"/>
  <c r="AC105" i="32" s="1"/>
  <c r="AB127" i="32"/>
  <c r="AS127" i="32"/>
  <c r="AF127" i="32" s="1"/>
  <c r="S116" i="32"/>
  <c r="R116" i="32"/>
  <c r="R123" i="32"/>
  <c r="W102" i="32"/>
  <c r="R102" i="32"/>
  <c r="AA102" i="32"/>
  <c r="P102" i="32"/>
  <c r="Q102" i="32"/>
  <c r="BA102" i="32" s="1"/>
  <c r="BB102" i="32" s="1"/>
  <c r="AE102" i="32" a="1"/>
  <c r="AE102" i="32" s="1"/>
  <c r="S102" i="32"/>
  <c r="AB102" i="32"/>
  <c r="V102" i="32"/>
  <c r="AY102" i="32" s="1"/>
  <c r="U102" i="32"/>
  <c r="Y102" i="32"/>
  <c r="Z102" i="32"/>
  <c r="AZ102" i="32" s="1"/>
  <c r="AS85" i="32"/>
  <c r="AF85" i="32" s="1"/>
  <c r="Q127" i="32"/>
  <c r="BA127" i="32" s="1"/>
  <c r="Q116" i="32"/>
  <c r="BA116" i="32" s="1"/>
  <c r="BB116" i="32" s="1"/>
  <c r="Y126" i="32"/>
  <c r="BB31" i="32"/>
  <c r="R127" i="32"/>
  <c r="W116" i="32"/>
  <c r="AA123" i="32"/>
  <c r="W126" i="32"/>
  <c r="AD70" i="32"/>
  <c r="AC70" i="32" s="1"/>
  <c r="Z25" i="32"/>
  <c r="AZ25" i="32" s="1"/>
  <c r="S127" i="32"/>
  <c r="AE116" i="32" a="1"/>
  <c r="AE116" i="32" s="1"/>
  <c r="W123" i="32"/>
  <c r="AA118" i="32"/>
  <c r="V118" i="32"/>
  <c r="AY118" i="32" s="1"/>
  <c r="W118" i="32"/>
  <c r="U118" i="32"/>
  <c r="AE118" i="32" a="1"/>
  <c r="AE118" i="32" s="1"/>
  <c r="AD118" i="32" s="1"/>
  <c r="AC118" i="32" s="1"/>
  <c r="U64" i="32"/>
  <c r="AB64" i="32"/>
  <c r="Q64" i="32"/>
  <c r="BA64" i="32" s="1"/>
  <c r="AA64" i="32"/>
  <c r="AU64" i="32"/>
  <c r="AV104" i="32" s="1"/>
  <c r="P64" i="32"/>
  <c r="R64" i="32"/>
  <c r="Z64" i="32"/>
  <c r="AZ64" i="32" s="1"/>
  <c r="W64" i="32"/>
  <c r="V64" i="32"/>
  <c r="AY64" i="32" s="1"/>
  <c r="Y64" i="32"/>
  <c r="S64" i="32"/>
  <c r="P127" i="32"/>
  <c r="Z116" i="32"/>
  <c r="AZ116" i="32" s="1"/>
  <c r="P123" i="32"/>
  <c r="V15" i="32"/>
  <c r="AY15" i="32" s="1"/>
  <c r="BB15" i="32" s="1"/>
  <c r="Z15" i="32"/>
  <c r="AZ15" i="32" s="1"/>
  <c r="U15" i="32"/>
  <c r="S15" i="32"/>
  <c r="AB15" i="32"/>
  <c r="R15" i="32"/>
  <c r="W15" i="32"/>
  <c r="Q15" i="32"/>
  <c r="BA15" i="32" s="1"/>
  <c r="P15" i="32"/>
  <c r="AA15" i="32"/>
  <c r="W16" i="32"/>
  <c r="AA16" i="32"/>
  <c r="Q16" i="32"/>
  <c r="BA16" i="32" s="1"/>
  <c r="Z16" i="32"/>
  <c r="AZ16" i="32" s="1"/>
  <c r="P16" i="32"/>
  <c r="U16" i="32"/>
  <c r="Y16" i="32"/>
  <c r="V16" i="32"/>
  <c r="AY16" i="32" s="1"/>
  <c r="AU16" i="32"/>
  <c r="R16" i="32"/>
  <c r="AB16" i="32"/>
  <c r="S16" i="32"/>
  <c r="Z71" i="32"/>
  <c r="AZ71" i="32" s="1"/>
  <c r="Y71" i="32"/>
  <c r="AA71" i="32"/>
  <c r="AB71" i="32"/>
  <c r="U71" i="32"/>
  <c r="P71" i="32"/>
  <c r="W71" i="32"/>
  <c r="AE71" i="32" a="1"/>
  <c r="AE71" i="32" s="1"/>
  <c r="AD71" i="32" s="1"/>
  <c r="AC71" i="32" s="1"/>
  <c r="BB113" i="32"/>
  <c r="S87" i="32"/>
  <c r="P87" i="32"/>
  <c r="W87" i="32"/>
  <c r="Y87" i="32"/>
  <c r="AE87" i="32" a="1"/>
  <c r="AE87" i="32" s="1"/>
  <c r="R87" i="32"/>
  <c r="Q87" i="32"/>
  <c r="BA87" i="32" s="1"/>
  <c r="BB87" i="32" s="1"/>
  <c r="AB87" i="32"/>
  <c r="AA87" i="32"/>
  <c r="Z87" i="32"/>
  <c r="AZ87" i="32" s="1"/>
  <c r="V87" i="32"/>
  <c r="AY87" i="32" s="1"/>
  <c r="U87" i="32"/>
  <c r="Z39" i="32"/>
  <c r="AZ39" i="32" s="1"/>
  <c r="Y39" i="32"/>
  <c r="W39" i="32"/>
  <c r="AE39" i="32" a="1"/>
  <c r="AE39" i="32" s="1"/>
  <c r="U39" i="32"/>
  <c r="V39" i="32"/>
  <c r="AY39" i="32" s="1"/>
  <c r="S39" i="32"/>
  <c r="Q39" i="32"/>
  <c r="BA39" i="32" s="1"/>
  <c r="BB39" i="32" s="1"/>
  <c r="R39" i="32"/>
  <c r="AB39" i="32"/>
  <c r="AU39" i="32"/>
  <c r="P39" i="32"/>
  <c r="AA39" i="32"/>
  <c r="U8" i="32"/>
  <c r="Z8" i="32"/>
  <c r="AZ8" i="32" s="1"/>
  <c r="AU8" i="32"/>
  <c r="W8" i="32"/>
  <c r="R8" i="32"/>
  <c r="Y8" i="32"/>
  <c r="V8" i="32"/>
  <c r="AY8" i="32" s="1"/>
  <c r="AB8" i="32"/>
  <c r="Q8" i="32"/>
  <c r="BA8" i="32" s="1"/>
  <c r="BB8" i="32" s="1"/>
  <c r="AA8" i="32"/>
  <c r="P8" i="32"/>
  <c r="AE8" i="32" a="1"/>
  <c r="AE8" i="32" s="1"/>
  <c r="S8" i="32"/>
  <c r="V127" i="32"/>
  <c r="AY127" i="32" s="1"/>
  <c r="AA127" i="32"/>
  <c r="AB116" i="32"/>
  <c r="AA116" i="32"/>
  <c r="Z123" i="32"/>
  <c r="AZ123" i="32" s="1"/>
  <c r="W86" i="32"/>
  <c r="AE86" i="32" a="1"/>
  <c r="AE86" i="32" s="1"/>
  <c r="AD86" i="32" s="1"/>
  <c r="AC86" i="32" s="1"/>
  <c r="Y86" i="32"/>
  <c r="V86" i="32"/>
  <c r="AY86" i="32" s="1"/>
  <c r="AA86" i="32"/>
  <c r="Q86" i="32"/>
  <c r="BA86" i="32" s="1"/>
  <c r="BB86" i="32" s="1"/>
  <c r="U86" i="32"/>
  <c r="P86" i="32"/>
  <c r="S86" i="32"/>
  <c r="R86" i="32"/>
  <c r="AB86" i="32"/>
  <c r="Z85" i="32"/>
  <c r="AZ85" i="32" s="1"/>
  <c r="U85" i="32"/>
  <c r="AE85" i="32" a="1"/>
  <c r="AE85" i="32" s="1"/>
  <c r="P85" i="32"/>
  <c r="S85" i="32"/>
  <c r="Y85" i="32"/>
  <c r="Q85" i="32"/>
  <c r="BA85" i="32" s="1"/>
  <c r="BB85" i="32" s="1"/>
  <c r="W85" i="32"/>
  <c r="R85" i="32"/>
  <c r="V85" i="32"/>
  <c r="AY85" i="32" s="1"/>
  <c r="AB85" i="32"/>
  <c r="AA85" i="32"/>
  <c r="AS116" i="32"/>
  <c r="AF116" i="32" s="1"/>
  <c r="AD116" i="32" s="1"/>
  <c r="AC116" i="32" s="1"/>
  <c r="AE127" i="32" a="1"/>
  <c r="AE127" i="32" s="1"/>
  <c r="AD127" i="32" s="1"/>
  <c r="AC127" i="32" s="1"/>
  <c r="AS87" i="32"/>
  <c r="AF87" i="32" s="1"/>
  <c r="AD87" i="32" s="1"/>
  <c r="AC87" i="32" s="1"/>
  <c r="AE123" i="32" a="1"/>
  <c r="AE123" i="32" s="1"/>
  <c r="AD123" i="32" s="1"/>
  <c r="AC123" i="32" s="1"/>
  <c r="BB43" i="32"/>
  <c r="U127" i="32"/>
  <c r="Z127" i="32"/>
  <c r="AZ127" i="32" s="1"/>
  <c r="V116" i="32"/>
  <c r="AY116" i="32" s="1"/>
  <c r="V23" i="32"/>
  <c r="AY23" i="32" s="1"/>
  <c r="P23" i="32"/>
  <c r="Q23" i="32"/>
  <c r="BA23" i="32" s="1"/>
  <c r="BB23" i="32" s="1"/>
  <c r="AE23" i="32" a="1"/>
  <c r="AE23" i="32" s="1"/>
  <c r="Y23" i="32"/>
  <c r="R23" i="32"/>
  <c r="W23" i="32"/>
  <c r="AU23" i="32"/>
  <c r="AV44" i="32" s="1"/>
  <c r="U23" i="32"/>
  <c r="S23" i="32"/>
  <c r="AA23" i="32"/>
  <c r="Z23" i="32"/>
  <c r="AZ23" i="32" s="1"/>
  <c r="Q32" i="32"/>
  <c r="BA32" i="32" s="1"/>
  <c r="U32" i="32"/>
  <c r="AA32" i="32"/>
  <c r="AB32" i="32"/>
  <c r="Z32" i="32"/>
  <c r="AZ32" i="32" s="1"/>
  <c r="R32" i="32"/>
  <c r="V32" i="32"/>
  <c r="AY32" i="32" s="1"/>
  <c r="Y32" i="32"/>
  <c r="S32" i="32"/>
  <c r="W32" i="32"/>
  <c r="P32" i="32"/>
  <c r="AU32" i="32"/>
  <c r="AE57" i="32" a="1"/>
  <c r="AE57" i="32" s="1"/>
  <c r="AA57" i="32"/>
  <c r="AU57" i="32"/>
  <c r="AV19" i="32" s="1"/>
  <c r="R57" i="32"/>
  <c r="S57" i="32"/>
  <c r="U57" i="32"/>
  <c r="P57" i="32"/>
  <c r="Y57" i="32"/>
  <c r="Q57" i="32"/>
  <c r="BA57" i="32" s="1"/>
  <c r="BB57" i="32" s="1"/>
  <c r="AS79" i="32"/>
  <c r="AF79" i="32" s="1"/>
  <c r="R79" i="32"/>
  <c r="Q79" i="32"/>
  <c r="BA79" i="32" s="1"/>
  <c r="AA79" i="32"/>
  <c r="Z79" i="32"/>
  <c r="AZ79" i="32" s="1"/>
  <c r="S79" i="32"/>
  <c r="W79" i="32"/>
  <c r="P79" i="32"/>
  <c r="Y79" i="32"/>
  <c r="V79" i="32"/>
  <c r="AY79" i="32" s="1"/>
  <c r="AB79" i="32"/>
  <c r="U79" i="32"/>
  <c r="AS81" i="31"/>
  <c r="AF81" i="31" s="1"/>
  <c r="P81" i="31"/>
  <c r="AS82" i="31"/>
  <c r="AF82" i="31" s="1"/>
  <c r="S82" i="31"/>
  <c r="V41" i="31"/>
  <c r="AY41" i="31" s="1"/>
  <c r="BB41" i="31" s="1"/>
  <c r="Y41" i="31"/>
  <c r="AA41" i="31"/>
  <c r="AU41" i="31"/>
  <c r="AV5" i="31" s="1"/>
  <c r="Q41" i="31"/>
  <c r="BA41" i="31" s="1"/>
  <c r="P41" i="31"/>
  <c r="AB41" i="31"/>
  <c r="U41" i="31"/>
  <c r="S41" i="31"/>
  <c r="R41" i="31"/>
  <c r="W41" i="31"/>
  <c r="Z41" i="31"/>
  <c r="AZ41" i="31" s="1"/>
  <c r="V17" i="31"/>
  <c r="AY17" i="31" s="1"/>
  <c r="Y17" i="31"/>
  <c r="AU17" i="31"/>
  <c r="W17" i="31"/>
  <c r="Z17" i="31"/>
  <c r="AZ17" i="31" s="1"/>
  <c r="Q17" i="31"/>
  <c r="BA17" i="31" s="1"/>
  <c r="BB17" i="31" s="1"/>
  <c r="AB17" i="31"/>
  <c r="R19" i="31"/>
  <c r="S19" i="31"/>
  <c r="Q19" i="31"/>
  <c r="BA19" i="31" s="1"/>
  <c r="U19" i="31"/>
  <c r="P19" i="31"/>
  <c r="Y19" i="31"/>
  <c r="AU19" i="31"/>
  <c r="AV26" i="31" s="1"/>
  <c r="W19" i="31"/>
  <c r="R67" i="31"/>
  <c r="Z67" i="31"/>
  <c r="AZ67" i="31" s="1"/>
  <c r="AA67" i="31"/>
  <c r="S67" i="31"/>
  <c r="P67" i="31"/>
  <c r="Q67" i="31"/>
  <c r="BA67" i="31" s="1"/>
  <c r="AS67" i="31"/>
  <c r="AF67" i="31" s="1"/>
  <c r="U107" i="31"/>
  <c r="V107" i="31"/>
  <c r="AY107" i="31" s="1"/>
  <c r="AA107" i="31"/>
  <c r="S107" i="31"/>
  <c r="Q107" i="31"/>
  <c r="BA107" i="31" s="1"/>
  <c r="BB107" i="31" s="1"/>
  <c r="R107" i="31"/>
  <c r="P107" i="31"/>
  <c r="AE107" i="31" a="1"/>
  <c r="AE107" i="31" s="1"/>
  <c r="AD107" i="31" s="1"/>
  <c r="AC107" i="31" s="1"/>
  <c r="AB107" i="31"/>
  <c r="Z107" i="31"/>
  <c r="AZ107" i="31" s="1"/>
  <c r="Y107" i="31"/>
  <c r="W107" i="31"/>
  <c r="Q81" i="31"/>
  <c r="BA81" i="31" s="1"/>
  <c r="BB81" i="31" s="1"/>
  <c r="Z82" i="31"/>
  <c r="AZ82" i="31" s="1"/>
  <c r="W75" i="31"/>
  <c r="Q75" i="31"/>
  <c r="BA75" i="31" s="1"/>
  <c r="BB75" i="31" s="1"/>
  <c r="P75" i="31"/>
  <c r="Y75" i="31"/>
  <c r="AA75" i="31"/>
  <c r="AB75" i="31"/>
  <c r="U75" i="31"/>
  <c r="S75" i="31"/>
  <c r="Z75" i="31"/>
  <c r="AZ75" i="31" s="1"/>
  <c r="R75" i="31"/>
  <c r="V75" i="31"/>
  <c r="AY75" i="31" s="1"/>
  <c r="AS115" i="31"/>
  <c r="AF115" i="31" s="1"/>
  <c r="Q115" i="31"/>
  <c r="BA115" i="31" s="1"/>
  <c r="S115" i="31"/>
  <c r="Y115" i="31"/>
  <c r="W115" i="31"/>
  <c r="R115" i="31"/>
  <c r="V115" i="31"/>
  <c r="AY115" i="31" s="1"/>
  <c r="BB115" i="31" s="1"/>
  <c r="U115" i="31"/>
  <c r="P115" i="31"/>
  <c r="AB115" i="31"/>
  <c r="Z115" i="31"/>
  <c r="AZ115" i="31" s="1"/>
  <c r="AA115" i="31"/>
  <c r="AD74" i="31"/>
  <c r="AC74" i="31" s="1"/>
  <c r="U82" i="31"/>
  <c r="R42" i="31"/>
  <c r="Z42" i="31"/>
  <c r="AZ42" i="31" s="1"/>
  <c r="R82" i="31"/>
  <c r="AA98" i="31"/>
  <c r="AB98" i="31"/>
  <c r="Y98" i="31"/>
  <c r="S98" i="31"/>
  <c r="V98" i="31"/>
  <c r="AY98" i="31" s="1"/>
  <c r="W98" i="31"/>
  <c r="R98" i="31"/>
  <c r="P98" i="31"/>
  <c r="Q98" i="31"/>
  <c r="BA98" i="31" s="1"/>
  <c r="U98" i="31"/>
  <c r="Z98" i="31"/>
  <c r="AZ98" i="31" s="1"/>
  <c r="AS98" i="31"/>
  <c r="AF98" i="31" s="1"/>
  <c r="AS114" i="31"/>
  <c r="AF114" i="31" s="1"/>
  <c r="P114" i="31"/>
  <c r="Q114" i="31"/>
  <c r="BA114" i="31" s="1"/>
  <c r="S114" i="31"/>
  <c r="U114" i="31"/>
  <c r="R114" i="31"/>
  <c r="AA114" i="31"/>
  <c r="V114" i="31"/>
  <c r="AY114" i="31" s="1"/>
  <c r="BB114" i="31" s="1"/>
  <c r="AU11" i="31"/>
  <c r="S11" i="31"/>
  <c r="V11" i="31"/>
  <c r="AY11" i="31" s="1"/>
  <c r="P35" i="31"/>
  <c r="Q35" i="31"/>
  <c r="BA35" i="31" s="1"/>
  <c r="AB35" i="31"/>
  <c r="U35" i="31"/>
  <c r="Z35" i="31"/>
  <c r="AZ35" i="31" s="1"/>
  <c r="R35" i="31"/>
  <c r="W35" i="31"/>
  <c r="AU35" i="31"/>
  <c r="AV83" i="31" s="1"/>
  <c r="S35" i="31"/>
  <c r="Y35" i="31"/>
  <c r="V35" i="31"/>
  <c r="AY35" i="31" s="1"/>
  <c r="AA35" i="31"/>
  <c r="BB43" i="31"/>
  <c r="Q82" i="31"/>
  <c r="BA82" i="31" s="1"/>
  <c r="Y90" i="31"/>
  <c r="U90" i="31"/>
  <c r="W90" i="31"/>
  <c r="S90" i="31"/>
  <c r="AA90" i="31"/>
  <c r="AE90" i="31" a="1"/>
  <c r="AE90" i="31" s="1"/>
  <c r="AD90" i="31" s="1"/>
  <c r="AC90" i="31" s="1"/>
  <c r="Q90" i="31"/>
  <c r="BA90" i="31" s="1"/>
  <c r="BB90" i="31" s="1"/>
  <c r="V90" i="31"/>
  <c r="AY90" i="31" s="1"/>
  <c r="P90" i="31"/>
  <c r="R90" i="31"/>
  <c r="AB90" i="31"/>
  <c r="Z90" i="31"/>
  <c r="AZ90" i="31" s="1"/>
  <c r="AU2" i="31"/>
  <c r="AV8" i="31" s="1"/>
  <c r="AA2" i="31"/>
  <c r="U2" i="31"/>
  <c r="P2" i="31"/>
  <c r="S2" i="31"/>
  <c r="Q2" i="31"/>
  <c r="BA2" i="31" s="1"/>
  <c r="Y2" i="31"/>
  <c r="R2" i="31"/>
  <c r="W2" i="31"/>
  <c r="Z2" i="31"/>
  <c r="AZ2" i="31" s="1"/>
  <c r="AB2" i="31"/>
  <c r="V2" i="31"/>
  <c r="AY2" i="31" s="1"/>
  <c r="BB2" i="31" s="1"/>
  <c r="AE2" i="31" a="1"/>
  <c r="AE2" i="31" s="1"/>
  <c r="BB67" i="31"/>
  <c r="BB89" i="31"/>
  <c r="V82" i="31"/>
  <c r="AY82" i="31" s="1"/>
  <c r="AB82" i="31"/>
  <c r="V33" i="31"/>
  <c r="AY33" i="31" s="1"/>
  <c r="W33" i="31"/>
  <c r="AU33" i="31"/>
  <c r="AV11" i="31" s="1"/>
  <c r="S33" i="31"/>
  <c r="AB33" i="31"/>
  <c r="U33" i="31"/>
  <c r="R33" i="31"/>
  <c r="Q33" i="31"/>
  <c r="BA33" i="31" s="1"/>
  <c r="BB33" i="31" s="1"/>
  <c r="Y33" i="31"/>
  <c r="P33" i="31"/>
  <c r="AE33" i="31" a="1"/>
  <c r="AE33" i="31" s="1"/>
  <c r="AA33" i="31"/>
  <c r="Z33" i="31"/>
  <c r="AZ33" i="31" s="1"/>
  <c r="S74" i="31"/>
  <c r="AB74" i="31"/>
  <c r="AA91" i="31"/>
  <c r="P91" i="31"/>
  <c r="S91" i="31"/>
  <c r="Z91" i="31"/>
  <c r="AZ91" i="31" s="1"/>
  <c r="W91" i="31"/>
  <c r="U91" i="31"/>
  <c r="V91" i="31"/>
  <c r="AY91" i="31" s="1"/>
  <c r="R91" i="31"/>
  <c r="AE91" i="31" a="1"/>
  <c r="AE91" i="31" s="1"/>
  <c r="AD91" i="31" s="1"/>
  <c r="AC91" i="31" s="1"/>
  <c r="AB91" i="31"/>
  <c r="Y91" i="31"/>
  <c r="Q91" i="31"/>
  <c r="BA91" i="31" s="1"/>
  <c r="BB91" i="31" s="1"/>
  <c r="Z81" i="31"/>
  <c r="AZ81" i="31" s="1"/>
  <c r="W81" i="31"/>
  <c r="Y81" i="31"/>
  <c r="AE81" i="31" a="1"/>
  <c r="AE81" i="31" s="1"/>
  <c r="U81" i="31"/>
  <c r="AA81" i="31"/>
  <c r="AB81" i="31"/>
  <c r="AE82" i="31" a="1"/>
  <c r="AE82" i="31" s="1"/>
  <c r="AD82" i="31" s="1"/>
  <c r="AC82" i="31" s="1"/>
  <c r="V81" i="31"/>
  <c r="AY81" i="31" s="1"/>
  <c r="Y82" i="31"/>
  <c r="AS121" i="31"/>
  <c r="AF121" i="31" s="1"/>
  <c r="R121" i="31"/>
  <c r="Q121" i="31"/>
  <c r="BA121" i="31" s="1"/>
  <c r="P121" i="31"/>
  <c r="S121" i="31"/>
  <c r="AA121" i="31"/>
  <c r="BB16" i="30"/>
  <c r="Q100" i="30"/>
  <c r="BA100" i="30" s="1"/>
  <c r="BB100" i="30" s="1"/>
  <c r="Y129" i="30"/>
  <c r="AU42" i="30"/>
  <c r="Y42" i="30"/>
  <c r="P42" i="30"/>
  <c r="AB42" i="30"/>
  <c r="S42" i="30"/>
  <c r="Z42" i="30"/>
  <c r="AZ42" i="30" s="1"/>
  <c r="W42" i="30"/>
  <c r="Q42" i="30"/>
  <c r="BA42" i="30" s="1"/>
  <c r="V42" i="30"/>
  <c r="AY42" i="30" s="1"/>
  <c r="AA42" i="30"/>
  <c r="U42" i="30"/>
  <c r="R42" i="30"/>
  <c r="BB14" i="30"/>
  <c r="S38" i="30"/>
  <c r="Z38" i="30"/>
  <c r="AZ38" i="30" s="1"/>
  <c r="U8" i="30"/>
  <c r="AU8" i="30"/>
  <c r="AV7" i="30" s="1"/>
  <c r="W8" i="30"/>
  <c r="Y8" i="30"/>
  <c r="AA8" i="30"/>
  <c r="P8" i="30"/>
  <c r="V8" i="30"/>
  <c r="AY8" i="30" s="1"/>
  <c r="AE8" i="30" a="1"/>
  <c r="AE8" i="30" s="1"/>
  <c r="S8" i="30"/>
  <c r="Z8" i="30"/>
  <c r="AZ8" i="30" s="1"/>
  <c r="AB8" i="30"/>
  <c r="AE129" i="30" a="1"/>
  <c r="AE129" i="30" s="1"/>
  <c r="AD129" i="30" s="1"/>
  <c r="AC129" i="30" s="1"/>
  <c r="AB129" i="30"/>
  <c r="AA129" i="30"/>
  <c r="Q109" i="30"/>
  <c r="BA109" i="30" s="1"/>
  <c r="AS109" i="30"/>
  <c r="AF109" i="30" s="1"/>
  <c r="AB109" i="30"/>
  <c r="Z109" i="30"/>
  <c r="AZ109" i="30" s="1"/>
  <c r="AA109" i="30"/>
  <c r="P109" i="30"/>
  <c r="W109" i="30"/>
  <c r="Y109" i="30"/>
  <c r="S109" i="30"/>
  <c r="R109" i="30"/>
  <c r="V109" i="30"/>
  <c r="AY109" i="30" s="1"/>
  <c r="U109" i="30"/>
  <c r="Z46" i="30"/>
  <c r="AZ46" i="30" s="1"/>
  <c r="U46" i="30"/>
  <c r="AB46" i="30"/>
  <c r="P46" i="30"/>
  <c r="V46" i="30"/>
  <c r="AY46" i="30" s="1"/>
  <c r="S46" i="30"/>
  <c r="W108" i="30"/>
  <c r="V108" i="30"/>
  <c r="AY108" i="30" s="1"/>
  <c r="U108" i="30"/>
  <c r="S108" i="30"/>
  <c r="R108" i="30"/>
  <c r="Z108" i="30"/>
  <c r="AZ108" i="30" s="1"/>
  <c r="P108" i="30"/>
  <c r="Y108" i="30"/>
  <c r="Q108" i="30"/>
  <c r="BA108" i="30" s="1"/>
  <c r="AA108" i="30"/>
  <c r="AB108" i="30"/>
  <c r="AS108" i="30"/>
  <c r="AF108" i="30" s="1"/>
  <c r="AS100" i="30"/>
  <c r="AF100" i="30" s="1"/>
  <c r="Z129" i="30"/>
  <c r="AZ129" i="30" s="1"/>
  <c r="BB129" i="30" s="1"/>
  <c r="S100" i="30"/>
  <c r="P100" i="30"/>
  <c r="R129" i="30"/>
  <c r="P19" i="30"/>
  <c r="U19" i="30"/>
  <c r="W19" i="30"/>
  <c r="S19" i="30"/>
  <c r="Q80" i="30"/>
  <c r="BA80" i="30" s="1"/>
  <c r="S80" i="30"/>
  <c r="Z80" i="30"/>
  <c r="AZ80" i="30" s="1"/>
  <c r="AB80" i="30"/>
  <c r="W80" i="30"/>
  <c r="AS80" i="30"/>
  <c r="AF80" i="30" s="1"/>
  <c r="V80" i="30"/>
  <c r="AY80" i="30" s="1"/>
  <c r="U80" i="30"/>
  <c r="Y98" i="30"/>
  <c r="AE98" i="30" a="1"/>
  <c r="AE98" i="30" s="1"/>
  <c r="AD98" i="30" s="1"/>
  <c r="AC98" i="30" s="1"/>
  <c r="AD121" i="30"/>
  <c r="AC121" i="30" s="1"/>
  <c r="AD119" i="30"/>
  <c r="AC119" i="30" s="1"/>
  <c r="S129" i="30"/>
  <c r="W129" i="30"/>
  <c r="BB38" i="30"/>
  <c r="W41" i="30"/>
  <c r="U41" i="30"/>
  <c r="Q116" i="30"/>
  <c r="BA116" i="30" s="1"/>
  <c r="BB116" i="30" s="1"/>
  <c r="V116" i="30"/>
  <c r="AY116" i="30" s="1"/>
  <c r="Z116" i="30"/>
  <c r="AZ116" i="30" s="1"/>
  <c r="S116" i="30"/>
  <c r="R116" i="30"/>
  <c r="U116" i="30"/>
  <c r="Y116" i="30"/>
  <c r="AB116" i="30"/>
  <c r="W116" i="30"/>
  <c r="AA116" i="30"/>
  <c r="AE116" i="30" a="1"/>
  <c r="AE116" i="30" s="1"/>
  <c r="AD116" i="30" s="1"/>
  <c r="AC116" i="30" s="1"/>
  <c r="P116" i="30"/>
  <c r="U92" i="30"/>
  <c r="V92" i="30"/>
  <c r="AY92" i="30" s="1"/>
  <c r="R92" i="30"/>
  <c r="S92" i="30"/>
  <c r="AS92" i="30"/>
  <c r="AF92" i="30" s="1"/>
  <c r="P92" i="30"/>
  <c r="W92" i="30"/>
  <c r="AB92" i="30"/>
  <c r="Z92" i="30"/>
  <c r="AZ92" i="30" s="1"/>
  <c r="Q92" i="30"/>
  <c r="BA92" i="30" s="1"/>
  <c r="AA92" i="30"/>
  <c r="Y92" i="30"/>
  <c r="U32" i="30"/>
  <c r="AU32" i="30"/>
  <c r="AV90" i="30" s="1"/>
  <c r="Y32" i="30"/>
  <c r="AB32" i="30"/>
  <c r="Z32" i="30"/>
  <c r="AZ32" i="30" s="1"/>
  <c r="S32" i="30"/>
  <c r="R32" i="30"/>
  <c r="AA32" i="30"/>
  <c r="W32" i="30"/>
  <c r="V32" i="30"/>
  <c r="AY32" i="30" s="1"/>
  <c r="BB32" i="30" s="1"/>
  <c r="P32" i="30"/>
  <c r="Q32" i="30"/>
  <c r="BA32" i="30" s="1"/>
  <c r="U129" i="30"/>
  <c r="AS129" i="30"/>
  <c r="AF129" i="30" s="1"/>
  <c r="Q33" i="30"/>
  <c r="BA33" i="30" s="1"/>
  <c r="U33" i="30"/>
  <c r="V33" i="30"/>
  <c r="AY33" i="30" s="1"/>
  <c r="BB33" i="30" s="1"/>
  <c r="AA33" i="30"/>
  <c r="R33" i="30"/>
  <c r="W33" i="30"/>
  <c r="Y33" i="30"/>
  <c r="S33" i="30"/>
  <c r="AB33" i="30"/>
  <c r="Z33" i="30"/>
  <c r="AZ33" i="30" s="1"/>
  <c r="P33" i="30"/>
  <c r="AU33" i="30"/>
  <c r="R49" i="30"/>
  <c r="Q49" i="30"/>
  <c r="BA49" i="30" s="1"/>
  <c r="P49" i="30"/>
  <c r="AU49" i="30"/>
  <c r="U49" i="30"/>
  <c r="S49" i="30"/>
  <c r="Z49" i="30"/>
  <c r="AZ49" i="30" s="1"/>
  <c r="Z64" i="30"/>
  <c r="AZ64" i="30" s="1"/>
  <c r="BB64" i="30" s="1"/>
  <c r="S64" i="30"/>
  <c r="Y64" i="30"/>
  <c r="Q64" i="30"/>
  <c r="BA64" i="30" s="1"/>
  <c r="R23" i="30"/>
  <c r="Q23" i="30"/>
  <c r="BA23" i="30" s="1"/>
  <c r="BB23" i="30" s="1"/>
  <c r="P23" i="30"/>
  <c r="U23" i="30"/>
  <c r="AA23" i="30"/>
  <c r="Y23" i="30"/>
  <c r="W23" i="30"/>
  <c r="Z23" i="30"/>
  <c r="AZ23" i="30" s="1"/>
  <c r="AB23" i="30"/>
  <c r="AE23" i="30" a="1"/>
  <c r="AE23" i="30" s="1"/>
  <c r="V23" i="30"/>
  <c r="AY23" i="30" s="1"/>
  <c r="V83" i="30"/>
  <c r="AY83" i="30" s="1"/>
  <c r="U83" i="30"/>
  <c r="S83" i="30"/>
  <c r="AE83" i="30" a="1"/>
  <c r="AE83" i="30" s="1"/>
  <c r="AD83" i="30" s="1"/>
  <c r="AC83" i="30" s="1"/>
  <c r="AA83" i="30"/>
  <c r="R83" i="30"/>
  <c r="W83" i="30"/>
  <c r="Q83" i="30"/>
  <c r="BA83" i="30" s="1"/>
  <c r="BB83" i="30" s="1"/>
  <c r="Y83" i="30"/>
  <c r="AB83" i="30"/>
  <c r="Z83" i="30"/>
  <c r="AZ83" i="30" s="1"/>
  <c r="P83" i="30"/>
  <c r="AU31" i="30"/>
  <c r="P31" i="30"/>
  <c r="AB31" i="30"/>
  <c r="AE32" i="30" a="1"/>
  <c r="AE32" i="30" s="1"/>
  <c r="AD32" i="30" s="1"/>
  <c r="AC32" i="30" s="1"/>
  <c r="BB49" i="30"/>
  <c r="BB106" i="30"/>
  <c r="AB34" i="30"/>
  <c r="AA34" i="30"/>
  <c r="Z34" i="30"/>
  <c r="AZ34" i="30" s="1"/>
  <c r="W34" i="30"/>
  <c r="R34" i="30"/>
  <c r="S34" i="30"/>
  <c r="U34" i="30"/>
  <c r="AU34" i="30"/>
  <c r="Y34" i="30"/>
  <c r="AE34" i="30" a="1"/>
  <c r="AE34" i="30" s="1"/>
  <c r="Q34" i="30"/>
  <c r="BA34" i="30" s="1"/>
  <c r="BB34" i="30" s="1"/>
  <c r="V34" i="30"/>
  <c r="AY34" i="30" s="1"/>
  <c r="P34" i="30"/>
  <c r="U9" i="30"/>
  <c r="Z9" i="30"/>
  <c r="AZ9" i="30" s="1"/>
  <c r="Y9" i="30"/>
  <c r="S9" i="30"/>
  <c r="AA9" i="30"/>
  <c r="S76" i="28"/>
  <c r="AA44" i="28"/>
  <c r="BB41" i="28"/>
  <c r="Z72" i="28"/>
  <c r="AZ72" i="28" s="1"/>
  <c r="AA72" i="28"/>
  <c r="P72" i="28"/>
  <c r="Y72" i="28"/>
  <c r="S78" i="28"/>
  <c r="R78" i="28"/>
  <c r="U64" i="28"/>
  <c r="AE64" i="28" a="1"/>
  <c r="AE64" i="28" s="1"/>
  <c r="AA64" i="28"/>
  <c r="W64" i="28"/>
  <c r="AB64" i="28"/>
  <c r="Z64" i="28"/>
  <c r="AZ64" i="28" s="1"/>
  <c r="S64" i="28"/>
  <c r="AU64" i="28"/>
  <c r="Y64" i="28"/>
  <c r="P76" i="28"/>
  <c r="R44" i="28"/>
  <c r="AE44" i="28" a="1"/>
  <c r="AE44" i="28" s="1"/>
  <c r="R127" i="28"/>
  <c r="Y127" i="28"/>
  <c r="S127" i="28"/>
  <c r="P127" i="28"/>
  <c r="W127" i="28"/>
  <c r="Z14" i="28"/>
  <c r="AZ14" i="28" s="1"/>
  <c r="Q14" i="28"/>
  <c r="BA14" i="28" s="1"/>
  <c r="BB14" i="28" s="1"/>
  <c r="R14" i="28"/>
  <c r="AB14" i="28"/>
  <c r="AE14" i="28" a="1"/>
  <c r="AE14" i="28" s="1"/>
  <c r="S14" i="28"/>
  <c r="W14" i="28"/>
  <c r="U14" i="28"/>
  <c r="Y14" i="28"/>
  <c r="V14" i="28"/>
  <c r="AY14" i="28" s="1"/>
  <c r="AU14" i="28"/>
  <c r="P14" i="28"/>
  <c r="AA14" i="28"/>
  <c r="W76" i="28"/>
  <c r="Q44" i="28"/>
  <c r="BA44" i="28" s="1"/>
  <c r="BB44" i="28" s="1"/>
  <c r="P44" i="28"/>
  <c r="AA90" i="28"/>
  <c r="Z90" i="28"/>
  <c r="AZ90" i="28" s="1"/>
  <c r="P90" i="28"/>
  <c r="AE90" i="28" a="1"/>
  <c r="AE90" i="28" s="1"/>
  <c r="AD90" i="28" s="1"/>
  <c r="AC90" i="28" s="1"/>
  <c r="R90" i="28"/>
  <c r="Q90" i="28"/>
  <c r="BA90" i="28" s="1"/>
  <c r="BB90" i="28" s="1"/>
  <c r="Y90" i="28"/>
  <c r="Z11" i="28"/>
  <c r="AZ11" i="28" s="1"/>
  <c r="V11" i="28"/>
  <c r="AY11" i="28" s="1"/>
  <c r="AU11" i="28"/>
  <c r="U11" i="28"/>
  <c r="AA11" i="28"/>
  <c r="AE11" i="28" a="1"/>
  <c r="AE11" i="28" s="1"/>
  <c r="AB11" i="28"/>
  <c r="R11" i="28"/>
  <c r="Q11" i="28"/>
  <c r="BA11" i="28" s="1"/>
  <c r="BB11" i="28" s="1"/>
  <c r="W11" i="28"/>
  <c r="Y11" i="28"/>
  <c r="S11" i="28"/>
  <c r="P11" i="28"/>
  <c r="Y74" i="28"/>
  <c r="Z76" i="28"/>
  <c r="AZ76" i="28" s="1"/>
  <c r="Z44" i="28"/>
  <c r="AZ44" i="28" s="1"/>
  <c r="Y44" i="28"/>
  <c r="V115" i="28"/>
  <c r="AY115" i="28" s="1"/>
  <c r="BB114" i="28"/>
  <c r="Z22" i="28"/>
  <c r="AZ22" i="28" s="1"/>
  <c r="U22" i="28"/>
  <c r="S74" i="28"/>
  <c r="Y76" i="28"/>
  <c r="S44" i="28"/>
  <c r="U44" i="28"/>
  <c r="P115" i="28"/>
  <c r="S25" i="28"/>
  <c r="W25" i="28"/>
  <c r="R25" i="28"/>
  <c r="AA25" i="28"/>
  <c r="AB76" i="28"/>
  <c r="AU44" i="28"/>
  <c r="BB72" i="28"/>
  <c r="AA95" i="28"/>
  <c r="V95" i="28"/>
  <c r="AY95" i="28" s="1"/>
  <c r="R95" i="28"/>
  <c r="AB95" i="28"/>
  <c r="P95" i="28"/>
  <c r="Z95" i="28"/>
  <c r="AZ95" i="28" s="1"/>
  <c r="W95" i="28"/>
  <c r="AE95" i="28" a="1"/>
  <c r="AE95" i="28" s="1"/>
  <c r="AD95" i="28" s="1"/>
  <c r="AC95" i="28" s="1"/>
  <c r="Y95" i="28"/>
  <c r="Q95" i="28"/>
  <c r="BA95" i="28" s="1"/>
  <c r="BB95" i="28" s="1"/>
  <c r="U95" i="28"/>
  <c r="S95" i="28"/>
  <c r="V44" i="28"/>
  <c r="AY44" i="28" s="1"/>
  <c r="BB22" i="28"/>
  <c r="Q117" i="28"/>
  <c r="BA117" i="28" s="1"/>
  <c r="P117" i="28"/>
  <c r="S117" i="28"/>
  <c r="U117" i="28"/>
  <c r="R117" i="28"/>
  <c r="AA117" i="28"/>
  <c r="P67" i="28"/>
  <c r="R67" i="28"/>
  <c r="Q67" i="28"/>
  <c r="BA67" i="28" s="1"/>
  <c r="AB67" i="28"/>
  <c r="AA67" i="28"/>
  <c r="V67" i="28"/>
  <c r="AY67" i="28" s="1"/>
  <c r="BB67" i="28" s="1"/>
  <c r="AU3" i="28"/>
  <c r="Q3" i="28"/>
  <c r="BA3" i="28" s="1"/>
  <c r="V3" i="28"/>
  <c r="AY3" i="28" s="1"/>
  <c r="BB3" i="28" s="1"/>
  <c r="S3" i="28"/>
  <c r="AA3" i="28"/>
  <c r="R3" i="28"/>
  <c r="BB39" i="47"/>
  <c r="BB107" i="42"/>
  <c r="BB56" i="28"/>
  <c r="BB59" i="42"/>
  <c r="BB55" i="47"/>
  <c r="BB117" i="45"/>
  <c r="BB12" i="46"/>
  <c r="BB76" i="46"/>
  <c r="BB70" i="43"/>
  <c r="BB55" i="43"/>
  <c r="BB93" i="44"/>
  <c r="BB66" i="47"/>
  <c r="BB101" i="45"/>
  <c r="BB37" i="43"/>
  <c r="BB15" i="42"/>
  <c r="BB124" i="42"/>
  <c r="BB85" i="43"/>
  <c r="BB114" i="55"/>
  <c r="BB100" i="47"/>
  <c r="BB113" i="44"/>
  <c r="BB87" i="53"/>
  <c r="BB65" i="44"/>
  <c r="BB24" i="59"/>
  <c r="BB73" i="47"/>
  <c r="BB50" i="45"/>
  <c r="BB85" i="45"/>
  <c r="BB116" i="45"/>
  <c r="BB99" i="43"/>
  <c r="BB103" i="47"/>
  <c r="BB83" i="47"/>
  <c r="BB25" i="39"/>
  <c r="BB111" i="48"/>
  <c r="BB112" i="48"/>
  <c r="BB92" i="48"/>
  <c r="BB87" i="45"/>
  <c r="BB96" i="46"/>
  <c r="BB94" i="44"/>
  <c r="BB95" i="44"/>
  <c r="BB95" i="42"/>
  <c r="BB123" i="44"/>
  <c r="BB107" i="44"/>
  <c r="BB51" i="55"/>
  <c r="BB3" i="31"/>
  <c r="BB9" i="49"/>
  <c r="BB37" i="48"/>
  <c r="BB25" i="28"/>
  <c r="BB78" i="52"/>
  <c r="BB60" i="50"/>
  <c r="BB39" i="49"/>
  <c r="BB40" i="53"/>
  <c r="BB35" i="53"/>
  <c r="BB65" i="48"/>
  <c r="BB38" i="47"/>
  <c r="BB87" i="37"/>
  <c r="BB17" i="30"/>
  <c r="BB78" i="12"/>
  <c r="BB18" i="55"/>
  <c r="BB66" i="49"/>
  <c r="BB63" i="48"/>
  <c r="BB114" i="38"/>
  <c r="BB12" i="34"/>
  <c r="BB76" i="52"/>
  <c r="BB16" i="54"/>
  <c r="BB60" i="52"/>
  <c r="BB39" i="33"/>
  <c r="BB70" i="47"/>
  <c r="BB104" i="42"/>
  <c r="BB24" i="39"/>
  <c r="BB104" i="37"/>
  <c r="BB59" i="56"/>
  <c r="BB49" i="50"/>
  <c r="BB44" i="44"/>
  <c r="BB5" i="59"/>
  <c r="BB56" i="59"/>
  <c r="BB81" i="47"/>
  <c r="BB59" i="44"/>
  <c r="BB52" i="35"/>
  <c r="BB40" i="31"/>
  <c r="BB31" i="35"/>
  <c r="BB65" i="31"/>
  <c r="BB3" i="55"/>
  <c r="BB77" i="45"/>
  <c r="BB90" i="41"/>
  <c r="BB107" i="34"/>
  <c r="BB13" i="44"/>
  <c r="BB11" i="42"/>
  <c r="BB38" i="43"/>
  <c r="BB9" i="37"/>
  <c r="BB37" i="33"/>
  <c r="BB48" i="34"/>
  <c r="BB45" i="52"/>
  <c r="BB25" i="53"/>
  <c r="BB44" i="36"/>
  <c r="BB64" i="48"/>
  <c r="BB9" i="59"/>
  <c r="BB61" i="47"/>
  <c r="BB2" i="33"/>
  <c r="BB74" i="52"/>
  <c r="BB74" i="56"/>
  <c r="BB58" i="52"/>
  <c r="BB68" i="59"/>
  <c r="BB105" i="41"/>
  <c r="BB74" i="39"/>
  <c r="BB63" i="38"/>
  <c r="BB53" i="35"/>
  <c r="BB54" i="12"/>
  <c r="BB64" i="58"/>
  <c r="BB67" i="47"/>
  <c r="BB128" i="47"/>
  <c r="BB10" i="36"/>
  <c r="BB15" i="36"/>
  <c r="BB37" i="35"/>
  <c r="BB49" i="56"/>
  <c r="BB71" i="47"/>
  <c r="BB56" i="47"/>
  <c r="BB41" i="47"/>
  <c r="BB70" i="45"/>
  <c r="BB56" i="45"/>
  <c r="BB62" i="46"/>
  <c r="BB11" i="46"/>
  <c r="BB73" i="43"/>
  <c r="BB121" i="43"/>
  <c r="BB109" i="42"/>
  <c r="BB128" i="44"/>
  <c r="BB7" i="49"/>
  <c r="BB40" i="28"/>
  <c r="BB30" i="48"/>
  <c r="BB11" i="48"/>
  <c r="BB68" i="47"/>
  <c r="BB74" i="46"/>
  <c r="BB48" i="46"/>
  <c r="BB30" i="44"/>
  <c r="BB58" i="44"/>
  <c r="BB14" i="42"/>
  <c r="BB126" i="35"/>
  <c r="BB40" i="32"/>
  <c r="BB42" i="44"/>
  <c r="BB69" i="47"/>
  <c r="BB123" i="42"/>
  <c r="BB98" i="45"/>
  <c r="BB114" i="45"/>
  <c r="BB111" i="36"/>
  <c r="BB54" i="35"/>
  <c r="BB28" i="42"/>
  <c r="BB75" i="12"/>
  <c r="BB34" i="28"/>
  <c r="BB64" i="46"/>
  <c r="BB43" i="48"/>
  <c r="BB77" i="46"/>
  <c r="BB14" i="44"/>
  <c r="BB8" i="43"/>
  <c r="BB11" i="30"/>
  <c r="BB13" i="42"/>
  <c r="BB3" i="36"/>
  <c r="BB19" i="45"/>
  <c r="BB60" i="44"/>
  <c r="BB118" i="31"/>
  <c r="BB81" i="44"/>
  <c r="BB46" i="42"/>
  <c r="BB27" i="42"/>
  <c r="BB85" i="41"/>
  <c r="BB77" i="48"/>
  <c r="BB7" i="43"/>
  <c r="BB78" i="46"/>
  <c r="BB44" i="40"/>
  <c r="BB15" i="48"/>
  <c r="BB10" i="48"/>
  <c r="BB20" i="47"/>
  <c r="BB69" i="45"/>
  <c r="BB32" i="46"/>
  <c r="BB75" i="44"/>
  <c r="BB21" i="43"/>
  <c r="BB77" i="42"/>
  <c r="BB17" i="42"/>
  <c r="BB111" i="44"/>
  <c r="BB5" i="37"/>
  <c r="BB64" i="42"/>
  <c r="BB45" i="48"/>
  <c r="BB18" i="45"/>
  <c r="BB40" i="43"/>
  <c r="BB3" i="43"/>
  <c r="BB88" i="33"/>
  <c r="BB105" i="47"/>
  <c r="BB48" i="28"/>
  <c r="BB54" i="28"/>
  <c r="BB79" i="12"/>
  <c r="BB121" i="35"/>
  <c r="BB40" i="33"/>
  <c r="BB100" i="31"/>
  <c r="BB61" i="32"/>
  <c r="BB69" i="39"/>
  <c r="BB4" i="39"/>
  <c r="BB47" i="38"/>
  <c r="BB108" i="38"/>
  <c r="BB129" i="36"/>
  <c r="BB92" i="36"/>
  <c r="BB74" i="36"/>
  <c r="BB107" i="36"/>
  <c r="BB80" i="36"/>
  <c r="BB14" i="36"/>
  <c r="BB56" i="35"/>
  <c r="BB69" i="35"/>
  <c r="BB105" i="35"/>
  <c r="BB60" i="32"/>
  <c r="BB83" i="28"/>
  <c r="BB98" i="28"/>
  <c r="BB63" i="34"/>
  <c r="BB57" i="37"/>
  <c r="BB21" i="41"/>
  <c r="BB29" i="40"/>
  <c r="BB118" i="39"/>
  <c r="BB81" i="36"/>
  <c r="BB4" i="35"/>
  <c r="BB26" i="34"/>
  <c r="BB58" i="34"/>
  <c r="BB62" i="34"/>
  <c r="BB49" i="34"/>
  <c r="BB6" i="33"/>
  <c r="BB44" i="32"/>
  <c r="BB116" i="31"/>
  <c r="BB57" i="33"/>
  <c r="BB120" i="28"/>
  <c r="BB19" i="31"/>
  <c r="BB50" i="37"/>
  <c r="BB87" i="31"/>
  <c r="BB19" i="28"/>
  <c r="BB45" i="12"/>
  <c r="BB68" i="35"/>
  <c r="BB66" i="28"/>
  <c r="BB55" i="28"/>
  <c r="BB61" i="36"/>
  <c r="BB119" i="31"/>
  <c r="BB37" i="41"/>
  <c r="BB35" i="37"/>
  <c r="BB93" i="32"/>
  <c r="BB34" i="35"/>
  <c r="BB68" i="39"/>
  <c r="BB13" i="38"/>
  <c r="BB106" i="36"/>
  <c r="BB52" i="33"/>
  <c r="BB121" i="31"/>
  <c r="BB25" i="31"/>
  <c r="BB27" i="30"/>
  <c r="BB95" i="30"/>
  <c r="BB62" i="12"/>
  <c r="BB74" i="12"/>
  <c r="BB21" i="28"/>
  <c r="BB30" i="12"/>
  <c r="BB5" i="41"/>
  <c r="BB84" i="41"/>
  <c r="BB103" i="41"/>
  <c r="BB63" i="40"/>
  <c r="BB74" i="40"/>
  <c r="BB39" i="39"/>
  <c r="BB98" i="39"/>
  <c r="BB107" i="38"/>
  <c r="BB79" i="38"/>
  <c r="BB83" i="35"/>
  <c r="BB42" i="34"/>
  <c r="BB83" i="33"/>
  <c r="BB38" i="33"/>
  <c r="BB103" i="31"/>
  <c r="BB70" i="31"/>
  <c r="BB77" i="30"/>
  <c r="BB70" i="41"/>
  <c r="BB115" i="39"/>
  <c r="BB117" i="28"/>
  <c r="BB10" i="34"/>
  <c r="BB120" i="35"/>
  <c r="BB31" i="30"/>
  <c r="BB126" i="38"/>
  <c r="BB81" i="38"/>
  <c r="BB29" i="38"/>
  <c r="BB45" i="38"/>
  <c r="BB96" i="36"/>
  <c r="BB104" i="35"/>
  <c r="BB25" i="35"/>
  <c r="BB86" i="33"/>
  <c r="BB97" i="32"/>
  <c r="BB46" i="32"/>
  <c r="BB84" i="31"/>
  <c r="BB39" i="31"/>
  <c r="BB61" i="30"/>
  <c r="BB32" i="12"/>
  <c r="BB9" i="39"/>
  <c r="BB48" i="36"/>
  <c r="BB62" i="30"/>
  <c r="BB88" i="41"/>
  <c r="BB117" i="41"/>
  <c r="BB123" i="40"/>
  <c r="BB14" i="40"/>
  <c r="BB106" i="40"/>
  <c r="BB43" i="40"/>
  <c r="BB107" i="40"/>
  <c r="BB125" i="40"/>
  <c r="BB81" i="40"/>
  <c r="BB108" i="40"/>
  <c r="BB113" i="38"/>
  <c r="BB129" i="38"/>
  <c r="BB39" i="37"/>
  <c r="BB113" i="36"/>
  <c r="BB70" i="35"/>
  <c r="BB103" i="35"/>
  <c r="BB24" i="35"/>
  <c r="BB113" i="34"/>
  <c r="BB125" i="34"/>
  <c r="BB49" i="32"/>
  <c r="BB47" i="32"/>
  <c r="BB95" i="32"/>
  <c r="BB4" i="31"/>
  <c r="BB47" i="30"/>
  <c r="BB86" i="28"/>
  <c r="BB69" i="28"/>
  <c r="BB91" i="40"/>
  <c r="BB96" i="12"/>
  <c r="BB110" i="12"/>
  <c r="BB36" i="37"/>
  <c r="BB8" i="31"/>
  <c r="BB72" i="41"/>
  <c r="BB94" i="40"/>
  <c r="BB58" i="40"/>
  <c r="BB11" i="40"/>
  <c r="BB42" i="38"/>
  <c r="BB49" i="36"/>
  <c r="BB72" i="35"/>
  <c r="BB39" i="35"/>
  <c r="BB9" i="35"/>
  <c r="BB77" i="34"/>
  <c r="BB43" i="34"/>
  <c r="BB85" i="33"/>
  <c r="BB96" i="32"/>
  <c r="BB53" i="31"/>
  <c r="BB73" i="31"/>
  <c r="BB51" i="31"/>
  <c r="BB101" i="28"/>
  <c r="BB42" i="36"/>
  <c r="BB52" i="31"/>
  <c r="BB51" i="28"/>
  <c r="BB11" i="38"/>
  <c r="BB102" i="35"/>
  <c r="BB103" i="33"/>
  <c r="BB54" i="41"/>
  <c r="BB60" i="40"/>
  <c r="BB6" i="41"/>
  <c r="BB10" i="40"/>
  <c r="BB6" i="39"/>
  <c r="BB57" i="39"/>
  <c r="BB90" i="38"/>
  <c r="BB3" i="37"/>
  <c r="BB32" i="34"/>
  <c r="BB53" i="33"/>
  <c r="BB63" i="30"/>
  <c r="BB65" i="30"/>
  <c r="P55" i="12"/>
  <c r="W89" i="12"/>
  <c r="BB93" i="12"/>
  <c r="BB118" i="12"/>
  <c r="U68" i="12"/>
  <c r="BB68" i="12"/>
  <c r="P40" i="12"/>
  <c r="BB92" i="12"/>
  <c r="AY2" i="12"/>
  <c r="AU2" i="12"/>
  <c r="AZ2" i="12"/>
  <c r="AE2" i="12" a="1"/>
  <c r="AE2" i="12" s="1"/>
  <c r="BA2" i="12"/>
  <c r="BB2" i="12" s="1"/>
  <c r="BB100" i="12"/>
  <c r="BB67" i="12"/>
  <c r="BB123" i="12"/>
  <c r="AE47" i="12" a="1"/>
  <c r="AE47" i="12" s="1"/>
  <c r="AD47" i="12" s="1"/>
  <c r="AC47" i="12" s="1"/>
  <c r="AE13" i="12" a="1"/>
  <c r="AE13" i="12" s="1"/>
  <c r="AD13" i="12" s="1"/>
  <c r="AC13" i="12" s="1"/>
  <c r="BB104" i="12"/>
  <c r="BB115" i="12"/>
  <c r="BB87" i="12"/>
  <c r="BB8" i="12"/>
  <c r="BB88" i="12"/>
  <c r="BB114" i="12"/>
  <c r="AZ114" i="12"/>
  <c r="AE114" i="12" a="1"/>
  <c r="AE114" i="12" s="1"/>
  <c r="AZ106" i="12"/>
  <c r="AS106" i="12"/>
  <c r="AF106" i="12" s="1"/>
  <c r="BA106" i="12"/>
  <c r="AY106" i="12"/>
  <c r="U69" i="12"/>
  <c r="BB18" i="12"/>
  <c r="BB122" i="12"/>
  <c r="Z23" i="12"/>
  <c r="AZ23" i="12" s="1"/>
  <c r="P23" i="12"/>
  <c r="AU23" i="12"/>
  <c r="S23" i="12"/>
  <c r="AE23" i="12" a="1"/>
  <c r="AE23" i="12" s="1"/>
  <c r="W23" i="12"/>
  <c r="V23" i="12"/>
  <c r="AY23" i="12" s="1"/>
  <c r="R23" i="12"/>
  <c r="U23" i="12"/>
  <c r="Q23" i="12"/>
  <c r="BA23" i="12" s="1"/>
  <c r="BB23" i="12" s="1"/>
  <c r="Y23" i="12"/>
  <c r="V107" i="12"/>
  <c r="AY107" i="12" s="1"/>
  <c r="P107" i="12"/>
  <c r="Z107" i="12"/>
  <c r="AZ107" i="12" s="1"/>
  <c r="AB107" i="12"/>
  <c r="W86" i="12"/>
  <c r="Q116" i="12"/>
  <c r="BA116" i="12" s="1"/>
  <c r="BB116" i="12" s="1"/>
  <c r="BB24" i="12"/>
  <c r="S77" i="12"/>
  <c r="BB119" i="12"/>
  <c r="BB56" i="12"/>
  <c r="AS120" i="57"/>
  <c r="AF120" i="57" s="1"/>
  <c r="Y120" i="57"/>
  <c r="S120" i="57"/>
  <c r="AB120" i="57"/>
  <c r="Q120" i="57"/>
  <c r="BA120" i="57" s="1"/>
  <c r="R120" i="57"/>
  <c r="Z120" i="57"/>
  <c r="AZ120" i="57" s="1"/>
  <c r="AA120" i="57"/>
  <c r="V120" i="57"/>
  <c r="AY120" i="57" s="1"/>
  <c r="W120" i="57"/>
  <c r="P120" i="57"/>
  <c r="U120" i="57"/>
  <c r="R71" i="56"/>
  <c r="Y71" i="56"/>
  <c r="U71" i="56"/>
  <c r="S71" i="56"/>
  <c r="AB71" i="56"/>
  <c r="Z71" i="56"/>
  <c r="AZ71" i="56" s="1"/>
  <c r="Q71" i="56"/>
  <c r="BA71" i="56" s="1"/>
  <c r="BB71" i="56" s="1"/>
  <c r="P71" i="56"/>
  <c r="AA71" i="56"/>
  <c r="W71" i="56"/>
  <c r="V71" i="56"/>
  <c r="AY71" i="56" s="1"/>
  <c r="AE71" i="56" a="1"/>
  <c r="AE71" i="56" s="1"/>
  <c r="P9" i="53"/>
  <c r="AU9" i="53"/>
  <c r="AV22" i="53" s="1"/>
  <c r="Y9" i="53"/>
  <c r="Z9" i="53"/>
  <c r="AZ9" i="53" s="1"/>
  <c r="S9" i="53"/>
  <c r="U9" i="53"/>
  <c r="AB9" i="53"/>
  <c r="R9" i="53"/>
  <c r="AA9" i="53"/>
  <c r="Q9" i="53"/>
  <c r="BA9" i="53" s="1"/>
  <c r="V9" i="53"/>
  <c r="AY9" i="53" s="1"/>
  <c r="BB9" i="53" s="1"/>
  <c r="W9" i="53"/>
  <c r="S17" i="51"/>
  <c r="AU17" i="51"/>
  <c r="AV120" i="51" s="1"/>
  <c r="AB17" i="51"/>
  <c r="R17" i="51"/>
  <c r="Y17" i="51"/>
  <c r="V17" i="51"/>
  <c r="AY17" i="51" s="1"/>
  <c r="W17" i="51"/>
  <c r="AA17" i="51"/>
  <c r="U17" i="51"/>
  <c r="Q17" i="51"/>
  <c r="BA17" i="51" s="1"/>
  <c r="BB17" i="51" s="1"/>
  <c r="AE17" i="51" a="1"/>
  <c r="AE17" i="51" s="1"/>
  <c r="Z17" i="51"/>
  <c r="AZ17" i="51" s="1"/>
  <c r="P109" i="50"/>
  <c r="V109" i="50"/>
  <c r="AY109" i="50" s="1"/>
  <c r="U109" i="50"/>
  <c r="Q109" i="50"/>
  <c r="BA109" i="50" s="1"/>
  <c r="AB109" i="50"/>
  <c r="AS109" i="50"/>
  <c r="AF109" i="50" s="1"/>
  <c r="AA109" i="50"/>
  <c r="W109" i="50"/>
  <c r="S109" i="50"/>
  <c r="Y109" i="50"/>
  <c r="Z109" i="50"/>
  <c r="AZ109" i="50" s="1"/>
  <c r="R109" i="50"/>
  <c r="S22" i="49"/>
  <c r="Z22" i="49"/>
  <c r="AZ22" i="49" s="1"/>
  <c r="P22" i="49"/>
  <c r="V22" i="49"/>
  <c r="AY22" i="49" s="1"/>
  <c r="AU22" i="49"/>
  <c r="AV81" i="49" s="1"/>
  <c r="U22" i="49"/>
  <c r="Y22" i="49"/>
  <c r="AA22" i="49"/>
  <c r="W22" i="49"/>
  <c r="Q22" i="49"/>
  <c r="BA22" i="49" s="1"/>
  <c r="AB22" i="49"/>
  <c r="R22" i="49"/>
  <c r="S104" i="58"/>
  <c r="R104" i="58"/>
  <c r="Q104" i="58"/>
  <c r="BA104" i="58" s="1"/>
  <c r="BB104" i="58" s="1"/>
  <c r="AB104" i="58"/>
  <c r="AE104" i="58" a="1"/>
  <c r="AE104" i="58" s="1"/>
  <c r="Z104" i="58"/>
  <c r="AZ104" i="58" s="1"/>
  <c r="P104" i="58"/>
  <c r="W104" i="58"/>
  <c r="V104" i="58"/>
  <c r="AY104" i="58" s="1"/>
  <c r="U104" i="58"/>
  <c r="AA104" i="58"/>
  <c r="Y104" i="58"/>
  <c r="AB63" i="56"/>
  <c r="P63" i="56"/>
  <c r="AU63" i="56"/>
  <c r="AV52" i="56" s="1"/>
  <c r="U63" i="56"/>
  <c r="S63" i="56"/>
  <c r="AA63" i="56"/>
  <c r="R63" i="56"/>
  <c r="Q63" i="56"/>
  <c r="BA63" i="56" s="1"/>
  <c r="Z63" i="56"/>
  <c r="AZ63" i="56" s="1"/>
  <c r="Y63" i="56"/>
  <c r="V63" i="56"/>
  <c r="AY63" i="56" s="1"/>
  <c r="BB63" i="56" s="1"/>
  <c r="W63" i="56"/>
  <c r="P87" i="55"/>
  <c r="AB87" i="55"/>
  <c r="AS87" i="55"/>
  <c r="AF87" i="55" s="1"/>
  <c r="V87" i="55"/>
  <c r="AY87" i="55" s="1"/>
  <c r="Y87" i="55"/>
  <c r="Z87" i="55"/>
  <c r="AZ87" i="55" s="1"/>
  <c r="R87" i="55"/>
  <c r="W87" i="55"/>
  <c r="U87" i="55"/>
  <c r="Q87" i="55"/>
  <c r="BA87" i="55" s="1"/>
  <c r="R19" i="55"/>
  <c r="W19" i="55"/>
  <c r="Z19" i="55"/>
  <c r="AZ19" i="55" s="1"/>
  <c r="V19" i="55"/>
  <c r="AY19" i="55" s="1"/>
  <c r="BB19" i="55" s="1"/>
  <c r="S19" i="55"/>
  <c r="AU19" i="55"/>
  <c r="AB19" i="55"/>
  <c r="Q19" i="55"/>
  <c r="BA19" i="55" s="1"/>
  <c r="U19" i="55"/>
  <c r="AA19" i="55"/>
  <c r="Y19" i="55"/>
  <c r="P19" i="55"/>
  <c r="AA12" i="53"/>
  <c r="Q12" i="53"/>
  <c r="BA12" i="53" s="1"/>
  <c r="BB12" i="53" s="1"/>
  <c r="U12" i="53"/>
  <c r="Z12" i="53"/>
  <c r="AZ12" i="53" s="1"/>
  <c r="P12" i="53"/>
  <c r="V12" i="53"/>
  <c r="AY12" i="53" s="1"/>
  <c r="AU12" i="53"/>
  <c r="AV101" i="53" s="1"/>
  <c r="AE12" i="53" a="1"/>
  <c r="AE12" i="53" s="1"/>
  <c r="W12" i="53"/>
  <c r="R12" i="53"/>
  <c r="Y12" i="53"/>
  <c r="AB12" i="53"/>
  <c r="S12" i="53"/>
  <c r="AB44" i="52"/>
  <c r="W44" i="52"/>
  <c r="R44" i="52"/>
  <c r="V44" i="52"/>
  <c r="AY44" i="52" s="1"/>
  <c r="AA44" i="52"/>
  <c r="U44" i="52"/>
  <c r="Q44" i="52"/>
  <c r="BA44" i="52" s="1"/>
  <c r="Z44" i="52"/>
  <c r="AZ44" i="52" s="1"/>
  <c r="P44" i="52"/>
  <c r="AU44" i="52"/>
  <c r="S44" i="52"/>
  <c r="Y44" i="52"/>
  <c r="AA89" i="51"/>
  <c r="V89" i="51"/>
  <c r="AY89" i="51" s="1"/>
  <c r="Z89" i="51"/>
  <c r="AZ89" i="51" s="1"/>
  <c r="BB89" i="51" s="1"/>
  <c r="Y89" i="51"/>
  <c r="W89" i="51"/>
  <c r="U89" i="51"/>
  <c r="S89" i="51"/>
  <c r="AS89" i="51"/>
  <c r="AF89" i="51" s="1"/>
  <c r="R89" i="51"/>
  <c r="P89" i="51"/>
  <c r="Q89" i="51"/>
  <c r="BA89" i="51" s="1"/>
  <c r="AB89" i="51"/>
  <c r="AB38" i="49"/>
  <c r="AU38" i="49"/>
  <c r="R38" i="49"/>
  <c r="Y38" i="49"/>
  <c r="Q38" i="49"/>
  <c r="BA38" i="49" s="1"/>
  <c r="W38" i="49"/>
  <c r="AA38" i="49"/>
  <c r="Z38" i="49"/>
  <c r="AZ38" i="49" s="1"/>
  <c r="S38" i="49"/>
  <c r="P38" i="49"/>
  <c r="V38" i="49"/>
  <c r="AY38" i="49" s="1"/>
  <c r="U38" i="49"/>
  <c r="Z52" i="47"/>
  <c r="AZ52" i="47" s="1"/>
  <c r="BB52" i="47" s="1"/>
  <c r="W52" i="47"/>
  <c r="AU52" i="47"/>
  <c r="W102" i="46"/>
  <c r="Z102" i="46"/>
  <c r="AZ102" i="46" s="1"/>
  <c r="P102" i="46"/>
  <c r="Y102" i="46"/>
  <c r="AE102" i="46" a="1"/>
  <c r="AE102" i="46" s="1"/>
  <c r="V102" i="46"/>
  <c r="AY102" i="46" s="1"/>
  <c r="S102" i="46"/>
  <c r="U102" i="46"/>
  <c r="R102" i="46"/>
  <c r="Q102" i="46"/>
  <c r="BA102" i="46" s="1"/>
  <c r="BB102" i="46" s="1"/>
  <c r="AA102" i="46"/>
  <c r="AB102" i="46"/>
  <c r="V125" i="45"/>
  <c r="AY125" i="45" s="1"/>
  <c r="Z125" i="45"/>
  <c r="AZ125" i="45" s="1"/>
  <c r="AE125" i="45" a="1"/>
  <c r="AE125" i="45" s="1"/>
  <c r="S125" i="45"/>
  <c r="W125" i="45"/>
  <c r="Q125" i="45"/>
  <c r="BA125" i="45" s="1"/>
  <c r="BB125" i="45" s="1"/>
  <c r="U125" i="45"/>
  <c r="Y125" i="45"/>
  <c r="R125" i="45"/>
  <c r="P125" i="45"/>
  <c r="AA125" i="45"/>
  <c r="AB125" i="45"/>
  <c r="V42" i="41"/>
  <c r="AY42" i="41" s="1"/>
  <c r="Y42" i="41"/>
  <c r="AB42" i="41"/>
  <c r="U42" i="41"/>
  <c r="W42" i="41"/>
  <c r="S42" i="41"/>
  <c r="AA42" i="41"/>
  <c r="P42" i="41"/>
  <c r="AE42" i="41" a="1"/>
  <c r="AE42" i="41" s="1"/>
  <c r="Q42" i="41"/>
  <c r="BA42" i="41" s="1"/>
  <c r="BB42" i="41" s="1"/>
  <c r="Z42" i="41"/>
  <c r="AZ42" i="41" s="1"/>
  <c r="R42" i="41"/>
  <c r="AU42" i="41"/>
  <c r="P74" i="38"/>
  <c r="Y74" i="38"/>
  <c r="R74" i="38"/>
  <c r="V74" i="38"/>
  <c r="AY74" i="38" s="1"/>
  <c r="BB74" i="38" s="1"/>
  <c r="U74" i="38"/>
  <c r="AA74" i="38"/>
  <c r="S74" i="38"/>
  <c r="AB74" i="38"/>
  <c r="AA97" i="49"/>
  <c r="Y97" i="49"/>
  <c r="Z97" i="49"/>
  <c r="AZ97" i="49" s="1"/>
  <c r="W97" i="49"/>
  <c r="AE97" i="49" a="1"/>
  <c r="AE97" i="49" s="1"/>
  <c r="Q97" i="49"/>
  <c r="BA97" i="49" s="1"/>
  <c r="BB97" i="49" s="1"/>
  <c r="AB97" i="49"/>
  <c r="V97" i="49"/>
  <c r="AY97" i="49" s="1"/>
  <c r="P97" i="49"/>
  <c r="U97" i="49"/>
  <c r="S97" i="49"/>
  <c r="W105" i="47"/>
  <c r="S105" i="47"/>
  <c r="U105" i="47"/>
  <c r="R105" i="47"/>
  <c r="U69" i="44"/>
  <c r="AB69" i="44"/>
  <c r="P69" i="44"/>
  <c r="R69" i="44"/>
  <c r="Y69" i="44"/>
  <c r="S69" i="44"/>
  <c r="AE69" i="44" a="1"/>
  <c r="AE69" i="44" s="1"/>
  <c r="V69" i="44"/>
  <c r="AY69" i="44" s="1"/>
  <c r="AA69" i="44"/>
  <c r="Z69" i="44"/>
  <c r="AZ69" i="44" s="1"/>
  <c r="W69" i="44"/>
  <c r="Q20" i="43"/>
  <c r="BA20" i="43" s="1"/>
  <c r="P20" i="43"/>
  <c r="S20" i="43"/>
  <c r="AB20" i="43"/>
  <c r="V20" i="43"/>
  <c r="AY20" i="43" s="1"/>
  <c r="W20" i="43"/>
  <c r="Y20" i="43"/>
  <c r="AA20" i="43"/>
  <c r="U20" i="43"/>
  <c r="Z20" i="43"/>
  <c r="AZ20" i="43" s="1"/>
  <c r="R51" i="59"/>
  <c r="S51" i="59"/>
  <c r="AA51" i="59"/>
  <c r="AU51" i="59"/>
  <c r="AB51" i="59"/>
  <c r="Y51" i="59"/>
  <c r="P51" i="59"/>
  <c r="W51" i="59"/>
  <c r="U51" i="59"/>
  <c r="Z51" i="59"/>
  <c r="AZ51" i="59" s="1"/>
  <c r="Q51" i="59"/>
  <c r="BA51" i="59" s="1"/>
  <c r="V51" i="59"/>
  <c r="AY51" i="59" s="1"/>
  <c r="Y58" i="49"/>
  <c r="P58" i="49"/>
  <c r="AE58" i="49" a="1"/>
  <c r="AE58" i="49" s="1"/>
  <c r="R58" i="49"/>
  <c r="U58" i="49"/>
  <c r="AA58" i="49"/>
  <c r="V58" i="49"/>
  <c r="AY58" i="49" s="1"/>
  <c r="Q58" i="49"/>
  <c r="BA58" i="49" s="1"/>
  <c r="BB58" i="49" s="1"/>
  <c r="W58" i="49"/>
  <c r="S58" i="49"/>
  <c r="AU58" i="49"/>
  <c r="Z58" i="49"/>
  <c r="AZ58" i="49" s="1"/>
  <c r="AB58" i="49"/>
  <c r="AB46" i="45"/>
  <c r="AA46" i="45"/>
  <c r="AU46" i="45"/>
  <c r="AV109" i="45" s="1"/>
  <c r="AE46" i="45" a="1"/>
  <c r="AE46" i="45" s="1"/>
  <c r="P46" i="45"/>
  <c r="Z46" i="45"/>
  <c r="AZ46" i="45" s="1"/>
  <c r="W46" i="45"/>
  <c r="S46" i="45"/>
  <c r="U46" i="45"/>
  <c r="V46" i="45"/>
  <c r="AY46" i="45" s="1"/>
  <c r="Y46" i="45"/>
  <c r="R46" i="45"/>
  <c r="Q46" i="45"/>
  <c r="BA46" i="45" s="1"/>
  <c r="BB46" i="45" s="1"/>
  <c r="U99" i="45"/>
  <c r="R99" i="45"/>
  <c r="Z99" i="45"/>
  <c r="AZ99" i="45" s="1"/>
  <c r="AS99" i="45"/>
  <c r="AF99" i="45" s="1"/>
  <c r="P99" i="45"/>
  <c r="AA99" i="45"/>
  <c r="AB99" i="45"/>
  <c r="S99" i="45"/>
  <c r="W99" i="45"/>
  <c r="Q99" i="45"/>
  <c r="BA99" i="45" s="1"/>
  <c r="V99" i="45"/>
  <c r="AY99" i="45" s="1"/>
  <c r="Y99" i="45"/>
  <c r="Q109" i="43"/>
  <c r="BA109" i="43" s="1"/>
  <c r="BB109" i="43" s="1"/>
  <c r="S109" i="43"/>
  <c r="Z109" i="43"/>
  <c r="AZ109" i="43" s="1"/>
  <c r="AB109" i="43"/>
  <c r="Y109" i="43"/>
  <c r="W109" i="43"/>
  <c r="V109" i="43"/>
  <c r="AY109" i="43" s="1"/>
  <c r="U109" i="43"/>
  <c r="R109" i="43"/>
  <c r="P109" i="43"/>
  <c r="AA109" i="43"/>
  <c r="AE109" i="43" a="1"/>
  <c r="AE109" i="43" s="1"/>
  <c r="Z115" i="58"/>
  <c r="AZ115" i="58" s="1"/>
  <c r="AE115" i="58" a="1"/>
  <c r="AE115" i="58" s="1"/>
  <c r="AD115" i="58" s="1"/>
  <c r="AC115" i="58" s="1"/>
  <c r="P115" i="58"/>
  <c r="Y115" i="58"/>
  <c r="W115" i="58"/>
  <c r="AA115" i="58"/>
  <c r="S115" i="58"/>
  <c r="V115" i="58"/>
  <c r="AY115" i="58" s="1"/>
  <c r="AB115" i="58"/>
  <c r="U115" i="58"/>
  <c r="R115" i="58"/>
  <c r="Q115" i="58"/>
  <c r="BA115" i="58" s="1"/>
  <c r="BB115" i="58" s="1"/>
  <c r="Y106" i="55"/>
  <c r="V106" i="55"/>
  <c r="AY106" i="55" s="1"/>
  <c r="AB106" i="55"/>
  <c r="U106" i="55"/>
  <c r="R106" i="55"/>
  <c r="S106" i="55"/>
  <c r="Z106" i="55"/>
  <c r="AZ106" i="55" s="1"/>
  <c r="Q106" i="55"/>
  <c r="BA106" i="55" s="1"/>
  <c r="BB106" i="55" s="1"/>
  <c r="P106" i="55"/>
  <c r="W106" i="55"/>
  <c r="AA106" i="55"/>
  <c r="AE106" i="55" a="1"/>
  <c r="AE106" i="55" s="1"/>
  <c r="AD106" i="55" s="1"/>
  <c r="AC106" i="55" s="1"/>
  <c r="Q83" i="50"/>
  <c r="BA83" i="50" s="1"/>
  <c r="BB83" i="50" s="1"/>
  <c r="Z83" i="50"/>
  <c r="AZ83" i="50" s="1"/>
  <c r="S83" i="50"/>
  <c r="P83" i="50"/>
  <c r="V83" i="50"/>
  <c r="AY83" i="50" s="1"/>
  <c r="AE83" i="50" a="1"/>
  <c r="AE83" i="50" s="1"/>
  <c r="W83" i="50"/>
  <c r="AB83" i="50"/>
  <c r="U83" i="50"/>
  <c r="R83" i="50"/>
  <c r="Y83" i="50"/>
  <c r="AA83" i="50"/>
  <c r="Z108" i="48"/>
  <c r="AZ108" i="48" s="1"/>
  <c r="BB108" i="48" s="1"/>
  <c r="S108" i="48"/>
  <c r="AB108" i="48"/>
  <c r="R108" i="48"/>
  <c r="Q108" i="48"/>
  <c r="BA108" i="48" s="1"/>
  <c r="P108" i="48"/>
  <c r="AS108" i="48"/>
  <c r="AF108" i="48" s="1"/>
  <c r="AA108" i="48"/>
  <c r="Q102" i="44"/>
  <c r="BA102" i="44" s="1"/>
  <c r="BB102" i="44" s="1"/>
  <c r="W99" i="41"/>
  <c r="P99" i="41"/>
  <c r="Y99" i="41"/>
  <c r="V99" i="41"/>
  <c r="AY99" i="41" s="1"/>
  <c r="AB99" i="41"/>
  <c r="R99" i="41"/>
  <c r="AA99" i="41"/>
  <c r="Z99" i="41"/>
  <c r="AZ99" i="41" s="1"/>
  <c r="Q99" i="41"/>
  <c r="BA99" i="41" s="1"/>
  <c r="U99" i="41"/>
  <c r="AS99" i="41"/>
  <c r="AF99" i="41" s="1"/>
  <c r="S99" i="41"/>
  <c r="AA102" i="40"/>
  <c r="S102" i="40"/>
  <c r="W102" i="40"/>
  <c r="AE102" i="40" a="1"/>
  <c r="AE102" i="40" s="1"/>
  <c r="Y102" i="40"/>
  <c r="V102" i="40"/>
  <c r="AY102" i="40" s="1"/>
  <c r="Z102" i="40"/>
  <c r="AZ102" i="40" s="1"/>
  <c r="R102" i="40"/>
  <c r="AA99" i="59"/>
  <c r="S99" i="59"/>
  <c r="AB99" i="59"/>
  <c r="U99" i="59"/>
  <c r="Q99" i="59"/>
  <c r="BA99" i="59" s="1"/>
  <c r="W99" i="59"/>
  <c r="Y99" i="59"/>
  <c r="Z99" i="59"/>
  <c r="AZ99" i="59" s="1"/>
  <c r="BB99" i="59" s="1"/>
  <c r="V99" i="59"/>
  <c r="AY99" i="59" s="1"/>
  <c r="P99" i="59"/>
  <c r="R99" i="59"/>
  <c r="AS99" i="59"/>
  <c r="AF99" i="59" s="1"/>
  <c r="Z69" i="57"/>
  <c r="AZ69" i="57" s="1"/>
  <c r="P69" i="57"/>
  <c r="Y69" i="57"/>
  <c r="W69" i="57"/>
  <c r="V69" i="57"/>
  <c r="AY69" i="57" s="1"/>
  <c r="U69" i="57"/>
  <c r="R69" i="57"/>
  <c r="S69" i="57"/>
  <c r="AB69" i="57"/>
  <c r="R111" i="56"/>
  <c r="AB111" i="56"/>
  <c r="Y111" i="56"/>
  <c r="P111" i="56"/>
  <c r="AA111" i="56"/>
  <c r="W111" i="56"/>
  <c r="V111" i="56"/>
  <c r="AY111" i="56" s="1"/>
  <c r="AS111" i="56"/>
  <c r="AF111" i="56" s="1"/>
  <c r="U111" i="56"/>
  <c r="Z111" i="56"/>
  <c r="AZ111" i="56" s="1"/>
  <c r="S111" i="56"/>
  <c r="Q111" i="56"/>
  <c r="BA111" i="56" s="1"/>
  <c r="R72" i="53"/>
  <c r="U72" i="53"/>
  <c r="P72" i="53"/>
  <c r="Q72" i="53"/>
  <c r="BA72" i="53" s="1"/>
  <c r="Z72" i="53"/>
  <c r="AZ72" i="53" s="1"/>
  <c r="W72" i="53"/>
  <c r="AB72" i="53"/>
  <c r="AA72" i="53"/>
  <c r="Y72" i="53"/>
  <c r="V72" i="53"/>
  <c r="AY72" i="53" s="1"/>
  <c r="S72" i="53"/>
  <c r="AA35" i="49"/>
  <c r="S35" i="49"/>
  <c r="Y35" i="49"/>
  <c r="W35" i="49"/>
  <c r="V35" i="49"/>
  <c r="AY35" i="49" s="1"/>
  <c r="U35" i="49"/>
  <c r="R35" i="49"/>
  <c r="P35" i="49"/>
  <c r="AB35" i="49"/>
  <c r="Q35" i="49"/>
  <c r="BA35" i="49" s="1"/>
  <c r="AU35" i="49"/>
  <c r="Z35" i="49"/>
  <c r="AZ35" i="49" s="1"/>
  <c r="Y81" i="43"/>
  <c r="AE81" i="43" a="1"/>
  <c r="AE81" i="43" s="1"/>
  <c r="V81" i="43"/>
  <c r="AY81" i="43" s="1"/>
  <c r="W81" i="43"/>
  <c r="U81" i="43"/>
  <c r="AB114" i="42"/>
  <c r="P114" i="42"/>
  <c r="Y114" i="42"/>
  <c r="AE114" i="42" a="1"/>
  <c r="AE114" i="42" s="1"/>
  <c r="R114" i="42"/>
  <c r="S114" i="42"/>
  <c r="AA114" i="42"/>
  <c r="V114" i="42"/>
  <c r="AY114" i="42" s="1"/>
  <c r="Q114" i="42"/>
  <c r="BA114" i="42" s="1"/>
  <c r="BB114" i="42" s="1"/>
  <c r="Z114" i="42"/>
  <c r="AZ114" i="42" s="1"/>
  <c r="W114" i="42"/>
  <c r="U114" i="42"/>
  <c r="AS95" i="40"/>
  <c r="AF95" i="40" s="1"/>
  <c r="AA95" i="40"/>
  <c r="P95" i="40"/>
  <c r="W95" i="40"/>
  <c r="V95" i="40"/>
  <c r="AY95" i="40" s="1"/>
  <c r="Q95" i="40"/>
  <c r="BA95" i="40" s="1"/>
  <c r="R95" i="40"/>
  <c r="AB95" i="40"/>
  <c r="Z95" i="40"/>
  <c r="AZ95" i="40" s="1"/>
  <c r="Y95" i="40"/>
  <c r="R26" i="45"/>
  <c r="V26" i="45"/>
  <c r="AY26" i="45" s="1"/>
  <c r="AA26" i="45"/>
  <c r="AU26" i="45"/>
  <c r="AV79" i="45" s="1"/>
  <c r="Q26" i="45"/>
  <c r="BA26" i="45" s="1"/>
  <c r="BB26" i="45" s="1"/>
  <c r="S26" i="45"/>
  <c r="Z26" i="45"/>
  <c r="AZ26" i="45" s="1"/>
  <c r="P26" i="45"/>
  <c r="U26" i="45"/>
  <c r="Y26" i="45"/>
  <c r="W26" i="45"/>
  <c r="AB26" i="45"/>
  <c r="AE26" i="45" a="1"/>
  <c r="AE26" i="45" s="1"/>
  <c r="W66" i="44"/>
  <c r="U66" i="44"/>
  <c r="P66" i="44"/>
  <c r="S66" i="44"/>
  <c r="Y66" i="44"/>
  <c r="V66" i="44"/>
  <c r="AY66" i="44" s="1"/>
  <c r="AA66" i="44"/>
  <c r="AB66" i="44"/>
  <c r="R66" i="44"/>
  <c r="Q66" i="44"/>
  <c r="BA66" i="44" s="1"/>
  <c r="BB66" i="44" s="1"/>
  <c r="Z66" i="44"/>
  <c r="AZ66" i="44" s="1"/>
  <c r="AE66" i="44" a="1"/>
  <c r="AE66" i="44" s="1"/>
  <c r="Q104" i="44"/>
  <c r="BA104" i="44" s="1"/>
  <c r="BB104" i="44" s="1"/>
  <c r="S104" i="44"/>
  <c r="V104" i="44"/>
  <c r="AY104" i="44" s="1"/>
  <c r="V75" i="43"/>
  <c r="AY75" i="43" s="1"/>
  <c r="AE75" i="43" a="1"/>
  <c r="AE75" i="43" s="1"/>
  <c r="Y75" i="43"/>
  <c r="Q75" i="43"/>
  <c r="BA75" i="43" s="1"/>
  <c r="BB75" i="43" s="1"/>
  <c r="S75" i="43"/>
  <c r="P75" i="43"/>
  <c r="AB75" i="43"/>
  <c r="AA75" i="43"/>
  <c r="Z75" i="43"/>
  <c r="AZ75" i="43" s="1"/>
  <c r="W75" i="43"/>
  <c r="R75" i="43"/>
  <c r="U75" i="43"/>
  <c r="AU58" i="36"/>
  <c r="Q58" i="36"/>
  <c r="BA58" i="36" s="1"/>
  <c r="P58" i="36"/>
  <c r="Y58" i="36"/>
  <c r="Z58" i="36"/>
  <c r="AZ58" i="36" s="1"/>
  <c r="V58" i="36"/>
  <c r="AY58" i="36" s="1"/>
  <c r="S58" i="36"/>
  <c r="AB58" i="36"/>
  <c r="U58" i="36"/>
  <c r="R58" i="36"/>
  <c r="W58" i="36"/>
  <c r="AA58" i="36"/>
  <c r="AE96" i="33" a="1"/>
  <c r="AE96" i="33" s="1"/>
  <c r="AA96" i="33"/>
  <c r="W108" i="28"/>
  <c r="Y108" i="28"/>
  <c r="AA108" i="28"/>
  <c r="AE108" i="28" a="1"/>
  <c r="AE108" i="28" s="1"/>
  <c r="S108" i="28"/>
  <c r="Q108" i="28"/>
  <c r="BA108" i="28" s="1"/>
  <c r="BB108" i="28" s="1"/>
  <c r="AA85" i="38"/>
  <c r="AE85" i="38" a="1"/>
  <c r="AE85" i="38" s="1"/>
  <c r="Z85" i="38"/>
  <c r="AZ85" i="38" s="1"/>
  <c r="R85" i="38"/>
  <c r="Q85" i="38"/>
  <c r="BA85" i="38" s="1"/>
  <c r="BB85" i="38" s="1"/>
  <c r="S85" i="38"/>
  <c r="W85" i="38"/>
  <c r="P85" i="38"/>
  <c r="Y85" i="38"/>
  <c r="U85" i="38"/>
  <c r="V85" i="38"/>
  <c r="AY85" i="38" s="1"/>
  <c r="AB85" i="38"/>
  <c r="W77" i="37"/>
  <c r="R77" i="37"/>
  <c r="U77" i="37"/>
  <c r="Y77" i="37"/>
  <c r="AA77" i="37"/>
  <c r="P77" i="37"/>
  <c r="AE77" i="37" a="1"/>
  <c r="AE77" i="37" s="1"/>
  <c r="AD77" i="37" s="1"/>
  <c r="AC77" i="37" s="1"/>
  <c r="AB77" i="37"/>
  <c r="V77" i="37"/>
  <c r="AY77" i="37" s="1"/>
  <c r="Q77" i="37"/>
  <c r="BA77" i="37" s="1"/>
  <c r="BB77" i="37" s="1"/>
  <c r="S77" i="37"/>
  <c r="Z77" i="37"/>
  <c r="AZ77" i="37" s="1"/>
  <c r="Y121" i="37"/>
  <c r="U121" i="37"/>
  <c r="AS121" i="37"/>
  <c r="AF121" i="37" s="1"/>
  <c r="S121" i="37"/>
  <c r="AB121" i="37"/>
  <c r="R121" i="37"/>
  <c r="Z121" i="37"/>
  <c r="AZ121" i="37" s="1"/>
  <c r="W121" i="37"/>
  <c r="P121" i="37"/>
  <c r="V121" i="37"/>
  <c r="AY121" i="37" s="1"/>
  <c r="Q121" i="37"/>
  <c r="BA121" i="37" s="1"/>
  <c r="AA121" i="37"/>
  <c r="AA90" i="36"/>
  <c r="AS90" i="36"/>
  <c r="AF90" i="36" s="1"/>
  <c r="Z90" i="36"/>
  <c r="AZ90" i="36" s="1"/>
  <c r="W90" i="36"/>
  <c r="P90" i="36"/>
  <c r="S90" i="36"/>
  <c r="Y90" i="36"/>
  <c r="Q90" i="36"/>
  <c r="BA90" i="36" s="1"/>
  <c r="V90" i="36"/>
  <c r="AY90" i="36" s="1"/>
  <c r="BB90" i="36" s="1"/>
  <c r="U90" i="36"/>
  <c r="AB90" i="36"/>
  <c r="R90" i="36"/>
  <c r="Z59" i="34"/>
  <c r="AZ59" i="34" s="1"/>
  <c r="R59" i="34"/>
  <c r="Y59" i="34"/>
  <c r="Q59" i="34"/>
  <c r="BA59" i="34" s="1"/>
  <c r="V59" i="34"/>
  <c r="AY59" i="34" s="1"/>
  <c r="AB59" i="34"/>
  <c r="AA59" i="34"/>
  <c r="P59" i="34"/>
  <c r="U59" i="34"/>
  <c r="S59" i="34"/>
  <c r="W59" i="34"/>
  <c r="AU59" i="34"/>
  <c r="AV64" i="34" s="1"/>
  <c r="R97" i="30"/>
  <c r="AA97" i="30"/>
  <c r="Q97" i="30"/>
  <c r="BA97" i="30" s="1"/>
  <c r="S97" i="30"/>
  <c r="V97" i="30"/>
  <c r="AY97" i="30" s="1"/>
  <c r="P97" i="30"/>
  <c r="W97" i="30"/>
  <c r="AS97" i="30"/>
  <c r="AF97" i="30" s="1"/>
  <c r="Y97" i="30"/>
  <c r="AB97" i="30"/>
  <c r="Z97" i="30"/>
  <c r="AZ97" i="30" s="1"/>
  <c r="U97" i="30"/>
  <c r="AB116" i="37"/>
  <c r="AA116" i="37"/>
  <c r="V116" i="37"/>
  <c r="AY116" i="37" s="1"/>
  <c r="Q116" i="37"/>
  <c r="BA116" i="37" s="1"/>
  <c r="R116" i="37"/>
  <c r="S116" i="37"/>
  <c r="AS116" i="37"/>
  <c r="AF116" i="37" s="1"/>
  <c r="Z116" i="37"/>
  <c r="AZ116" i="37" s="1"/>
  <c r="Y116" i="37"/>
  <c r="W116" i="37"/>
  <c r="P116" i="37"/>
  <c r="U116" i="37"/>
  <c r="AS91" i="36"/>
  <c r="AF91" i="36" s="1"/>
  <c r="S91" i="36"/>
  <c r="Z91" i="36"/>
  <c r="AZ91" i="36" s="1"/>
  <c r="P91" i="36"/>
  <c r="W91" i="36"/>
  <c r="Q91" i="36"/>
  <c r="BA91" i="36" s="1"/>
  <c r="AA91" i="36"/>
  <c r="Y91" i="36"/>
  <c r="R91" i="36"/>
  <c r="U91" i="36"/>
  <c r="V91" i="36"/>
  <c r="AY91" i="36" s="1"/>
  <c r="BB91" i="36" s="1"/>
  <c r="AB91" i="36"/>
  <c r="P115" i="34"/>
  <c r="Q115" i="34"/>
  <c r="BA115" i="34" s="1"/>
  <c r="BB115" i="34" s="1"/>
  <c r="Y115" i="34"/>
  <c r="U115" i="34"/>
  <c r="Z115" i="34"/>
  <c r="AZ115" i="34" s="1"/>
  <c r="S115" i="34"/>
  <c r="AB115" i="34"/>
  <c r="R115" i="34"/>
  <c r="AA115" i="34"/>
  <c r="V115" i="34"/>
  <c r="AY115" i="34" s="1"/>
  <c r="W115" i="34"/>
  <c r="AE115" i="34" a="1"/>
  <c r="AE115" i="34" s="1"/>
  <c r="P76" i="33"/>
  <c r="V76" i="33"/>
  <c r="AY76" i="33" s="1"/>
  <c r="R83" i="32"/>
  <c r="Y83" i="32"/>
  <c r="W83" i="32"/>
  <c r="Z83" i="32"/>
  <c r="AZ83" i="32" s="1"/>
  <c r="Q83" i="32"/>
  <c r="BA83" i="32" s="1"/>
  <c r="BB83" i="32" s="1"/>
  <c r="U83" i="32"/>
  <c r="AE83" i="32" a="1"/>
  <c r="AE83" i="32" s="1"/>
  <c r="AD83" i="32" s="1"/>
  <c r="AC83" i="32" s="1"/>
  <c r="S83" i="32"/>
  <c r="AA83" i="32"/>
  <c r="AB83" i="32"/>
  <c r="V83" i="32"/>
  <c r="AY83" i="32" s="1"/>
  <c r="P83" i="32"/>
  <c r="AA77" i="30"/>
  <c r="AS77" i="30"/>
  <c r="AF77" i="30" s="1"/>
  <c r="P77" i="30"/>
  <c r="Y77" i="30"/>
  <c r="S77" i="30"/>
  <c r="AB77" i="30"/>
  <c r="U96" i="39"/>
  <c r="R96" i="39"/>
  <c r="Q96" i="39"/>
  <c r="BA96" i="39" s="1"/>
  <c r="BB96" i="39" s="1"/>
  <c r="AA96" i="39"/>
  <c r="W96" i="39"/>
  <c r="Z96" i="39"/>
  <c r="AZ96" i="39" s="1"/>
  <c r="V96" i="39"/>
  <c r="AY96" i="39" s="1"/>
  <c r="P96" i="39"/>
  <c r="Y96" i="39"/>
  <c r="AB96" i="39"/>
  <c r="S96" i="39"/>
  <c r="AE96" i="39" a="1"/>
  <c r="AE96" i="39" s="1"/>
  <c r="R110" i="37"/>
  <c r="Q110" i="37"/>
  <c r="BA110" i="37" s="1"/>
  <c r="BB110" i="37" s="1"/>
  <c r="Z110" i="37"/>
  <c r="AZ110" i="37" s="1"/>
  <c r="AB110" i="37"/>
  <c r="U110" i="37"/>
  <c r="P110" i="37"/>
  <c r="Y110" i="37"/>
  <c r="AE110" i="37" a="1"/>
  <c r="AE110" i="37" s="1"/>
  <c r="AD110" i="37" s="1"/>
  <c r="AC110" i="37" s="1"/>
  <c r="W110" i="37"/>
  <c r="V110" i="37"/>
  <c r="AY110" i="37" s="1"/>
  <c r="S110" i="37"/>
  <c r="AA110" i="37"/>
  <c r="S78" i="36"/>
  <c r="AS78" i="36"/>
  <c r="AF78" i="36" s="1"/>
  <c r="Q78" i="36"/>
  <c r="BA78" i="36" s="1"/>
  <c r="R78" i="36"/>
  <c r="AB78" i="36"/>
  <c r="U78" i="36"/>
  <c r="Z78" i="36"/>
  <c r="AZ78" i="36" s="1"/>
  <c r="P78" i="36"/>
  <c r="V78" i="36"/>
  <c r="AY78" i="36" s="1"/>
  <c r="AA78" i="36"/>
  <c r="Y78" i="36"/>
  <c r="W78" i="36"/>
  <c r="U72" i="35"/>
  <c r="AS72" i="35"/>
  <c r="AF72" i="35" s="1"/>
  <c r="AA97" i="31"/>
  <c r="W97" i="31"/>
  <c r="P97" i="31"/>
  <c r="Z97" i="31"/>
  <c r="AZ97" i="31" s="1"/>
  <c r="Y97" i="31"/>
  <c r="AE97" i="31" a="1"/>
  <c r="AE97" i="31" s="1"/>
  <c r="S78" i="30"/>
  <c r="V78" i="30"/>
  <c r="AY78" i="30" s="1"/>
  <c r="AS78" i="30"/>
  <c r="AF78" i="30" s="1"/>
  <c r="W78" i="30"/>
  <c r="P78" i="30"/>
  <c r="Q78" i="30"/>
  <c r="BA78" i="30" s="1"/>
  <c r="AB78" i="30"/>
  <c r="U78" i="30"/>
  <c r="Z78" i="30"/>
  <c r="AZ78" i="30" s="1"/>
  <c r="AA93" i="12"/>
  <c r="P93" i="12"/>
  <c r="AS93" i="12"/>
  <c r="AF93" i="12" s="1"/>
  <c r="Y93" i="12"/>
  <c r="U93" i="12"/>
  <c r="S93" i="12"/>
  <c r="Y86" i="36"/>
  <c r="Q86" i="36"/>
  <c r="BA86" i="36" s="1"/>
  <c r="BB86" i="36" s="1"/>
  <c r="Z86" i="36"/>
  <c r="AZ86" i="36" s="1"/>
  <c r="V86" i="36"/>
  <c r="AY86" i="36" s="1"/>
  <c r="P86" i="36"/>
  <c r="W86" i="36"/>
  <c r="AB86" i="36"/>
  <c r="AE86" i="36" a="1"/>
  <c r="AE86" i="36" s="1"/>
  <c r="R86" i="36"/>
  <c r="U86" i="36"/>
  <c r="S86" i="36"/>
  <c r="AA86" i="36"/>
  <c r="Q107" i="30"/>
  <c r="BA107" i="30" s="1"/>
  <c r="U107" i="30"/>
  <c r="AS107" i="30"/>
  <c r="AF107" i="30" s="1"/>
  <c r="R107" i="30"/>
  <c r="S107" i="30"/>
  <c r="V107" i="30"/>
  <c r="AY107" i="30" s="1"/>
  <c r="BB107" i="30" s="1"/>
  <c r="AB107" i="30"/>
  <c r="Z107" i="30"/>
  <c r="AZ107" i="30" s="1"/>
  <c r="P107" i="30"/>
  <c r="W107" i="30"/>
  <c r="AA107" i="30"/>
  <c r="Y107" i="30"/>
  <c r="S72" i="36"/>
  <c r="Q72" i="36"/>
  <c r="BA72" i="36" s="1"/>
  <c r="BB72" i="36" s="1"/>
  <c r="Z72" i="36"/>
  <c r="AZ72" i="36" s="1"/>
  <c r="P72" i="36"/>
  <c r="W72" i="36"/>
  <c r="V72" i="36"/>
  <c r="AY72" i="36" s="1"/>
  <c r="Y72" i="36"/>
  <c r="U72" i="36"/>
  <c r="AB72" i="36"/>
  <c r="R72" i="36"/>
  <c r="AA72" i="36"/>
  <c r="AE72" i="36" a="1"/>
  <c r="AE72" i="36" s="1"/>
  <c r="S74" i="35"/>
  <c r="U74" i="35"/>
  <c r="Z74" i="35"/>
  <c r="AZ74" i="35" s="1"/>
  <c r="P74" i="35"/>
  <c r="AE74" i="35" a="1"/>
  <c r="AE74" i="35" s="1"/>
  <c r="V74" i="35"/>
  <c r="AY74" i="35" s="1"/>
  <c r="Q74" i="35"/>
  <c r="BA74" i="35" s="1"/>
  <c r="BB74" i="35" s="1"/>
  <c r="AB74" i="35"/>
  <c r="AA74" i="35"/>
  <c r="R74" i="35"/>
  <c r="Y74" i="35"/>
  <c r="W74" i="35"/>
  <c r="S119" i="35"/>
  <c r="AB119" i="35"/>
  <c r="R119" i="35"/>
  <c r="V119" i="35"/>
  <c r="AY119" i="35" s="1"/>
  <c r="AA119" i="35"/>
  <c r="Z119" i="35"/>
  <c r="AZ119" i="35" s="1"/>
  <c r="Q119" i="35"/>
  <c r="BA119" i="35" s="1"/>
  <c r="Y119" i="35"/>
  <c r="P119" i="35"/>
  <c r="W119" i="35"/>
  <c r="U119" i="35"/>
  <c r="AS119" i="35"/>
  <c r="AF119" i="35" s="1"/>
  <c r="Q111" i="34"/>
  <c r="BA111" i="34" s="1"/>
  <c r="AS111" i="34"/>
  <c r="AF111" i="34" s="1"/>
  <c r="S111" i="34"/>
  <c r="V111" i="34"/>
  <c r="AY111" i="34" s="1"/>
  <c r="W111" i="34"/>
  <c r="R111" i="34"/>
  <c r="Z111" i="34"/>
  <c r="AZ111" i="34" s="1"/>
  <c r="P111" i="34"/>
  <c r="AB111" i="34"/>
  <c r="Y111" i="34"/>
  <c r="AA111" i="34"/>
  <c r="U111" i="34"/>
  <c r="AS94" i="32"/>
  <c r="AF94" i="32" s="1"/>
  <c r="Q94" i="32"/>
  <c r="BA94" i="32" s="1"/>
  <c r="R94" i="32"/>
  <c r="Z94" i="32"/>
  <c r="AZ94" i="32" s="1"/>
  <c r="P94" i="32"/>
  <c r="AB94" i="32"/>
  <c r="Y94" i="32"/>
  <c r="S94" i="32"/>
  <c r="V94" i="32"/>
  <c r="AY94" i="32" s="1"/>
  <c r="W94" i="32"/>
  <c r="AA94" i="32"/>
  <c r="U94" i="32"/>
  <c r="V101" i="30"/>
  <c r="AY101" i="30" s="1"/>
  <c r="U101" i="30"/>
  <c r="R101" i="30"/>
  <c r="Y101" i="30"/>
  <c r="S101" i="30"/>
  <c r="P101" i="30"/>
  <c r="AB101" i="30"/>
  <c r="AE101" i="30" a="1"/>
  <c r="AE101" i="30" s="1"/>
  <c r="Q101" i="30"/>
  <c r="BA101" i="30" s="1"/>
  <c r="BB101" i="30" s="1"/>
  <c r="Z101" i="30"/>
  <c r="AZ101" i="30" s="1"/>
  <c r="W101" i="30"/>
  <c r="AA101" i="30"/>
  <c r="AS80" i="55"/>
  <c r="AF80" i="55" s="1"/>
  <c r="AS114" i="52"/>
  <c r="AF114" i="52" s="1"/>
  <c r="AS106" i="57"/>
  <c r="AF106" i="57" s="1"/>
  <c r="AD119" i="36"/>
  <c r="AC119" i="36" s="1"/>
  <c r="AD103" i="36"/>
  <c r="AC103" i="36" s="1"/>
  <c r="AS114" i="48"/>
  <c r="AF114" i="48" s="1"/>
  <c r="Q117" i="48"/>
  <c r="BA117" i="48" s="1"/>
  <c r="BB117" i="48" s="1"/>
  <c r="AI19" i="46" a="1"/>
  <c r="AI19" i="46" s="1"/>
  <c r="AJ19" i="46" s="1"/>
  <c r="AK19" i="46" s="1"/>
  <c r="AU34" i="55"/>
  <c r="AA34" i="55"/>
  <c r="Q34" i="55"/>
  <c r="BA34" i="55" s="1"/>
  <c r="Z34" i="55"/>
  <c r="AZ34" i="55" s="1"/>
  <c r="U34" i="55"/>
  <c r="P34" i="55"/>
  <c r="S34" i="55"/>
  <c r="Y34" i="55"/>
  <c r="V34" i="55"/>
  <c r="AY34" i="55" s="1"/>
  <c r="AB34" i="55"/>
  <c r="W34" i="55"/>
  <c r="R34" i="55"/>
  <c r="W129" i="53"/>
  <c r="R129" i="53"/>
  <c r="AA129" i="53"/>
  <c r="AE129" i="53" a="1"/>
  <c r="AE129" i="53" s="1"/>
  <c r="AD129" i="53" s="1"/>
  <c r="AC129" i="53" s="1"/>
  <c r="Q129" i="53"/>
  <c r="BA129" i="53" s="1"/>
  <c r="BB129" i="53" s="1"/>
  <c r="Z129" i="53"/>
  <c r="AZ129" i="53" s="1"/>
  <c r="V129" i="53"/>
  <c r="AY129" i="53" s="1"/>
  <c r="P129" i="53"/>
  <c r="U129" i="53"/>
  <c r="Y129" i="53"/>
  <c r="S129" i="53"/>
  <c r="AB129" i="53"/>
  <c r="Y113" i="51"/>
  <c r="AB113" i="51"/>
  <c r="V113" i="51"/>
  <c r="AY113" i="51" s="1"/>
  <c r="W113" i="51"/>
  <c r="S113" i="51"/>
  <c r="U113" i="51"/>
  <c r="AA113" i="51"/>
  <c r="Q113" i="51"/>
  <c r="BA113" i="51" s="1"/>
  <c r="BB113" i="51" s="1"/>
  <c r="Z113" i="51"/>
  <c r="AZ113" i="51" s="1"/>
  <c r="P113" i="51"/>
  <c r="AE113" i="51" a="1"/>
  <c r="AE113" i="51" s="1"/>
  <c r="R113" i="51"/>
  <c r="Z101" i="50"/>
  <c r="AZ101" i="50" s="1"/>
  <c r="V101" i="50"/>
  <c r="AY101" i="50" s="1"/>
  <c r="S101" i="50"/>
  <c r="P101" i="50"/>
  <c r="U101" i="50"/>
  <c r="AB101" i="50"/>
  <c r="R101" i="50"/>
  <c r="AA101" i="50"/>
  <c r="Y101" i="50"/>
  <c r="W101" i="50"/>
  <c r="Q101" i="50"/>
  <c r="BA101" i="50" s="1"/>
  <c r="BB101" i="50" s="1"/>
  <c r="AE101" i="50" a="1"/>
  <c r="AE101" i="50" s="1"/>
  <c r="AD101" i="50" s="1"/>
  <c r="AC101" i="50" s="1"/>
  <c r="AB94" i="47"/>
  <c r="Y94" i="47"/>
  <c r="R94" i="47"/>
  <c r="U94" i="47"/>
  <c r="AE94" i="47" a="1"/>
  <c r="AE94" i="47" s="1"/>
  <c r="AA94" i="47"/>
  <c r="Z94" i="47"/>
  <c r="AZ94" i="47" s="1"/>
  <c r="W94" i="47"/>
  <c r="AA105" i="43"/>
  <c r="Q105" i="43"/>
  <c r="BA105" i="43" s="1"/>
  <c r="U105" i="43"/>
  <c r="R105" i="43"/>
  <c r="AS105" i="43"/>
  <c r="AF105" i="43" s="1"/>
  <c r="S105" i="43"/>
  <c r="V105" i="43"/>
  <c r="AY105" i="43" s="1"/>
  <c r="P105" i="43"/>
  <c r="Y105" i="43"/>
  <c r="W105" i="43"/>
  <c r="Z105" i="43"/>
  <c r="AZ105" i="43" s="1"/>
  <c r="AB105" i="43"/>
  <c r="Z88" i="42"/>
  <c r="AZ88" i="42" s="1"/>
  <c r="U88" i="42"/>
  <c r="AE88" i="42" a="1"/>
  <c r="AE88" i="42" s="1"/>
  <c r="R88" i="42"/>
  <c r="V88" i="42"/>
  <c r="AY88" i="42" s="1"/>
  <c r="AA88" i="42"/>
  <c r="Y88" i="42"/>
  <c r="P88" i="42"/>
  <c r="W88" i="42"/>
  <c r="AB88" i="42"/>
  <c r="AA105" i="40"/>
  <c r="Z105" i="40"/>
  <c r="AZ105" i="40" s="1"/>
  <c r="P105" i="40"/>
  <c r="AB105" i="40"/>
  <c r="AE105" i="40" a="1"/>
  <c r="AE105" i="40" s="1"/>
  <c r="AD105" i="40" s="1"/>
  <c r="AC105" i="40" s="1"/>
  <c r="R105" i="40"/>
  <c r="W105" i="40"/>
  <c r="Y105" i="40"/>
  <c r="U105" i="40"/>
  <c r="AB91" i="58"/>
  <c r="R91" i="58"/>
  <c r="Y91" i="58"/>
  <c r="V91" i="58"/>
  <c r="AY91" i="58" s="1"/>
  <c r="AS91" i="58"/>
  <c r="AF91" i="58" s="1"/>
  <c r="Z91" i="58"/>
  <c r="AZ91" i="58" s="1"/>
  <c r="BB91" i="58" s="1"/>
  <c r="S91" i="58"/>
  <c r="P91" i="58"/>
  <c r="Q91" i="58"/>
  <c r="BA91" i="58" s="1"/>
  <c r="W91" i="58"/>
  <c r="U91" i="58"/>
  <c r="AA91" i="58"/>
  <c r="U34" i="57"/>
  <c r="Q34" i="57"/>
  <c r="BA34" i="57" s="1"/>
  <c r="AB34" i="57"/>
  <c r="Z34" i="57"/>
  <c r="AZ34" i="57" s="1"/>
  <c r="W34" i="57"/>
  <c r="S34" i="57"/>
  <c r="P34" i="57"/>
  <c r="R34" i="57"/>
  <c r="Y34" i="57"/>
  <c r="V34" i="57"/>
  <c r="AY34" i="57" s="1"/>
  <c r="AU34" i="57"/>
  <c r="AV97" i="57" s="1"/>
  <c r="AA34" i="57"/>
  <c r="AA27" i="57"/>
  <c r="S27" i="57"/>
  <c r="P27" i="57"/>
  <c r="Z27" i="57"/>
  <c r="AZ27" i="57" s="1"/>
  <c r="Y27" i="57"/>
  <c r="V27" i="57"/>
  <c r="AY27" i="57" s="1"/>
  <c r="R27" i="57"/>
  <c r="AE27" i="57" a="1"/>
  <c r="AE27" i="57" s="1"/>
  <c r="AU27" i="57"/>
  <c r="AV6" i="57" s="1"/>
  <c r="AB27" i="57"/>
  <c r="U27" i="57"/>
  <c r="Q27" i="57"/>
  <c r="BA27" i="57" s="1"/>
  <c r="BB27" i="57" s="1"/>
  <c r="W27" i="57"/>
  <c r="P72" i="55"/>
  <c r="W72" i="55"/>
  <c r="V72" i="55"/>
  <c r="AY72" i="55" s="1"/>
  <c r="R72" i="55"/>
  <c r="U72" i="55"/>
  <c r="AB72" i="55"/>
  <c r="AA72" i="55"/>
  <c r="AS72" i="55"/>
  <c r="AF72" i="55" s="1"/>
  <c r="Q72" i="55"/>
  <c r="BA72" i="55" s="1"/>
  <c r="Z72" i="55"/>
  <c r="AZ72" i="55" s="1"/>
  <c r="Y72" i="55"/>
  <c r="S14" i="55"/>
  <c r="W14" i="55"/>
  <c r="AB14" i="55"/>
  <c r="U14" i="55"/>
  <c r="Y14" i="55"/>
  <c r="P14" i="55"/>
  <c r="Z14" i="55"/>
  <c r="AZ14" i="55" s="1"/>
  <c r="Q14" i="55"/>
  <c r="BA14" i="55" s="1"/>
  <c r="BB14" i="55" s="1"/>
  <c r="R14" i="55"/>
  <c r="V14" i="55"/>
  <c r="AY14" i="55" s="1"/>
  <c r="AA14" i="55"/>
  <c r="AE14" i="55" a="1"/>
  <c r="AE14" i="55" s="1"/>
  <c r="AU14" i="55"/>
  <c r="U37" i="54"/>
  <c r="W37" i="54"/>
  <c r="V37" i="54"/>
  <c r="AY37" i="54" s="1"/>
  <c r="S37" i="54"/>
  <c r="R37" i="54"/>
  <c r="AB37" i="54"/>
  <c r="Q37" i="54"/>
  <c r="BA37" i="54" s="1"/>
  <c r="BB37" i="54" s="1"/>
  <c r="AU37" i="54"/>
  <c r="AV19" i="54" s="1"/>
  <c r="Z37" i="54"/>
  <c r="AZ37" i="54" s="1"/>
  <c r="AA37" i="54"/>
  <c r="P37" i="54"/>
  <c r="AE37" i="54" a="1"/>
  <c r="AE37" i="54" s="1"/>
  <c r="Y37" i="54"/>
  <c r="Y86" i="51"/>
  <c r="AB86" i="51"/>
  <c r="AA86" i="51"/>
  <c r="Z86" i="51"/>
  <c r="AZ86" i="51" s="1"/>
  <c r="Q86" i="51"/>
  <c r="BA86" i="51" s="1"/>
  <c r="P86" i="51"/>
  <c r="R86" i="51"/>
  <c r="W86" i="51"/>
  <c r="V86" i="51"/>
  <c r="AY86" i="51" s="1"/>
  <c r="U86" i="51"/>
  <c r="AS86" i="51"/>
  <c r="AF86" i="51" s="1"/>
  <c r="S86" i="51"/>
  <c r="S99" i="50"/>
  <c r="AE99" i="50" a="1"/>
  <c r="AE99" i="50" s="1"/>
  <c r="AD99" i="50" s="1"/>
  <c r="AC99" i="50" s="1"/>
  <c r="AB99" i="50"/>
  <c r="V99" i="50"/>
  <c r="AY99" i="50" s="1"/>
  <c r="Z99" i="50"/>
  <c r="AZ99" i="50" s="1"/>
  <c r="W99" i="50"/>
  <c r="P99" i="50"/>
  <c r="U99" i="50"/>
  <c r="R99" i="50"/>
  <c r="AA99" i="50"/>
  <c r="Q99" i="50"/>
  <c r="BA99" i="50" s="1"/>
  <c r="BB99" i="50" s="1"/>
  <c r="Y99" i="50"/>
  <c r="R3" i="50"/>
  <c r="Y3" i="50"/>
  <c r="AA3" i="50"/>
  <c r="AU3" i="50"/>
  <c r="Q3" i="50"/>
  <c r="BA3" i="50" s="1"/>
  <c r="BB3" i="50" s="1"/>
  <c r="W3" i="50"/>
  <c r="V3" i="50"/>
  <c r="AY3" i="50" s="1"/>
  <c r="U3" i="50"/>
  <c r="Z3" i="50"/>
  <c r="AZ3" i="50" s="1"/>
  <c r="P3" i="50"/>
  <c r="S3" i="50"/>
  <c r="AE3" i="50" a="1"/>
  <c r="AE3" i="50" s="1"/>
  <c r="AB3" i="50"/>
  <c r="S25" i="49"/>
  <c r="Y25" i="49"/>
  <c r="U25" i="49"/>
  <c r="W25" i="49"/>
  <c r="AB25" i="49"/>
  <c r="AU25" i="49"/>
  <c r="Q25" i="49"/>
  <c r="BA25" i="49" s="1"/>
  <c r="R25" i="49"/>
  <c r="AA25" i="49"/>
  <c r="P25" i="49"/>
  <c r="V25" i="49"/>
  <c r="AY25" i="49" s="1"/>
  <c r="Z25" i="49"/>
  <c r="AZ25" i="49" s="1"/>
  <c r="P50" i="45"/>
  <c r="AU50" i="45"/>
  <c r="AV115" i="45" s="1"/>
  <c r="D115" i="45" s="1"/>
  <c r="S50" i="45"/>
  <c r="R50" i="45"/>
  <c r="Q50" i="45"/>
  <c r="BA50" i="45" s="1"/>
  <c r="Z106" i="44"/>
  <c r="AZ106" i="44" s="1"/>
  <c r="AS106" i="44"/>
  <c r="AF106" i="44" s="1"/>
  <c r="S106" i="44"/>
  <c r="R106" i="44"/>
  <c r="AB106" i="44"/>
  <c r="AA106" i="44"/>
  <c r="V106" i="44"/>
  <c r="AY106" i="44" s="1"/>
  <c r="P106" i="44"/>
  <c r="W106" i="44"/>
  <c r="U106" i="44"/>
  <c r="Q106" i="44"/>
  <c r="BA106" i="44" s="1"/>
  <c r="Z122" i="40"/>
  <c r="AZ122" i="40" s="1"/>
  <c r="AS122" i="40"/>
  <c r="AF122" i="40" s="1"/>
  <c r="R122" i="40"/>
  <c r="P122" i="40"/>
  <c r="Q122" i="40"/>
  <c r="BA122" i="40" s="1"/>
  <c r="U122" i="40"/>
  <c r="AB122" i="40"/>
  <c r="S122" i="40"/>
  <c r="W122" i="40"/>
  <c r="Y122" i="40"/>
  <c r="AA122" i="40"/>
  <c r="V122" i="40"/>
  <c r="AY122" i="40" s="1"/>
  <c r="BB122" i="40" s="1"/>
  <c r="Q93" i="39"/>
  <c r="BA93" i="39" s="1"/>
  <c r="BB93" i="39" s="1"/>
  <c r="U93" i="39"/>
  <c r="P93" i="39"/>
  <c r="V93" i="39"/>
  <c r="AY93" i="39" s="1"/>
  <c r="Z93" i="39"/>
  <c r="AZ93" i="39" s="1"/>
  <c r="AA93" i="39"/>
  <c r="Y93" i="39"/>
  <c r="AE93" i="39" a="1"/>
  <c r="AE93" i="39" s="1"/>
  <c r="AB93" i="39"/>
  <c r="W93" i="39"/>
  <c r="R93" i="39"/>
  <c r="S93" i="39"/>
  <c r="S73" i="47"/>
  <c r="R73" i="47"/>
  <c r="AS73" i="47"/>
  <c r="AF73" i="47" s="1"/>
  <c r="AB73" i="47"/>
  <c r="Q73" i="47"/>
  <c r="BA73" i="47" s="1"/>
  <c r="P73" i="47"/>
  <c r="Z112" i="47"/>
  <c r="AZ112" i="47" s="1"/>
  <c r="P112" i="47"/>
  <c r="S112" i="47"/>
  <c r="W112" i="47"/>
  <c r="Q112" i="47"/>
  <c r="BA112" i="47" s="1"/>
  <c r="BB112" i="47" s="1"/>
  <c r="AE112" i="47" a="1"/>
  <c r="AE112" i="47" s="1"/>
  <c r="Y112" i="47"/>
  <c r="V112" i="47"/>
  <c r="AY112" i="47" s="1"/>
  <c r="AA112" i="47"/>
  <c r="AB112" i="47"/>
  <c r="U112" i="47"/>
  <c r="R112" i="47"/>
  <c r="W80" i="39"/>
  <c r="Y80" i="39"/>
  <c r="U80" i="39"/>
  <c r="P80" i="39"/>
  <c r="Z80" i="39"/>
  <c r="AZ80" i="39" s="1"/>
  <c r="R80" i="39"/>
  <c r="Q80" i="39"/>
  <c r="BA80" i="39" s="1"/>
  <c r="BB80" i="39" s="1"/>
  <c r="AA80" i="39"/>
  <c r="V80" i="39"/>
  <c r="AY80" i="39" s="1"/>
  <c r="AE80" i="39" a="1"/>
  <c r="AE80" i="39" s="1"/>
  <c r="AB80" i="39"/>
  <c r="S80" i="39"/>
  <c r="P97" i="42"/>
  <c r="Q97" i="42"/>
  <c r="BA97" i="42" s="1"/>
  <c r="S97" i="42"/>
  <c r="R97" i="42"/>
  <c r="AA97" i="42"/>
  <c r="AS97" i="42"/>
  <c r="AF97" i="42" s="1"/>
  <c r="AB97" i="42"/>
  <c r="W97" i="42"/>
  <c r="U97" i="42"/>
  <c r="V97" i="42"/>
  <c r="AY97" i="42" s="1"/>
  <c r="Z97" i="42"/>
  <c r="AZ97" i="42" s="1"/>
  <c r="Y97" i="42"/>
  <c r="Q98" i="56"/>
  <c r="BA98" i="56" s="1"/>
  <c r="BB98" i="56" s="1"/>
  <c r="AA98" i="56"/>
  <c r="Z98" i="56"/>
  <c r="AZ98" i="56" s="1"/>
  <c r="U98" i="56"/>
  <c r="V98" i="56"/>
  <c r="AY98" i="56" s="1"/>
  <c r="AE98" i="56" a="1"/>
  <c r="AE98" i="56" s="1"/>
  <c r="Y98" i="56"/>
  <c r="S98" i="56"/>
  <c r="W98" i="56"/>
  <c r="P98" i="56"/>
  <c r="R98" i="56"/>
  <c r="AB98" i="56"/>
  <c r="Y22" i="47"/>
  <c r="AU22" i="47"/>
  <c r="AV80" i="47" s="1"/>
  <c r="V22" i="47"/>
  <c r="AY22" i="47" s="1"/>
  <c r="Z22" i="47"/>
  <c r="AZ22" i="47" s="1"/>
  <c r="U22" i="47"/>
  <c r="P22" i="47"/>
  <c r="R22" i="47"/>
  <c r="Q22" i="47"/>
  <c r="BA22" i="47" s="1"/>
  <c r="AA22" i="47"/>
  <c r="S22" i="47"/>
  <c r="W22" i="47"/>
  <c r="AB22" i="47"/>
  <c r="AA106" i="45"/>
  <c r="AB106" i="45"/>
  <c r="Q106" i="45"/>
  <c r="BA106" i="45" s="1"/>
  <c r="BB106" i="45" s="1"/>
  <c r="Z106" i="45"/>
  <c r="AZ106" i="45" s="1"/>
  <c r="AE106" i="45" a="1"/>
  <c r="AE106" i="45" s="1"/>
  <c r="V106" i="45"/>
  <c r="AY106" i="45" s="1"/>
  <c r="P106" i="45"/>
  <c r="Y106" i="45"/>
  <c r="W106" i="45"/>
  <c r="U106" i="45"/>
  <c r="S106" i="45"/>
  <c r="R106" i="45"/>
  <c r="U105" i="42"/>
  <c r="AE105" i="42" a="1"/>
  <c r="AE105" i="42" s="1"/>
  <c r="AD105" i="42" s="1"/>
  <c r="AC105" i="42" s="1"/>
  <c r="AB105" i="42"/>
  <c r="AA105" i="42"/>
  <c r="W105" i="42"/>
  <c r="Z105" i="42"/>
  <c r="AZ105" i="42" s="1"/>
  <c r="S105" i="42"/>
  <c r="Q105" i="42"/>
  <c r="BA105" i="42" s="1"/>
  <c r="BB105" i="42" s="1"/>
  <c r="V105" i="42"/>
  <c r="AY105" i="42" s="1"/>
  <c r="Y105" i="42"/>
  <c r="R105" i="42"/>
  <c r="P105" i="42"/>
  <c r="Y72" i="40"/>
  <c r="P72" i="40"/>
  <c r="V72" i="40"/>
  <c r="AY72" i="40" s="1"/>
  <c r="S72" i="40"/>
  <c r="W72" i="40"/>
  <c r="R72" i="40"/>
  <c r="AA72" i="40"/>
  <c r="Q72" i="40"/>
  <c r="BA72" i="40" s="1"/>
  <c r="BB72" i="40" s="1"/>
  <c r="Z72" i="40"/>
  <c r="AZ72" i="40" s="1"/>
  <c r="U72" i="40"/>
  <c r="AB72" i="40"/>
  <c r="AE72" i="40" a="1"/>
  <c r="AE72" i="40" s="1"/>
  <c r="AD72" i="40" s="1"/>
  <c r="AC72" i="40" s="1"/>
  <c r="AB128" i="55"/>
  <c r="S128" i="55"/>
  <c r="R128" i="55"/>
  <c r="V128" i="55"/>
  <c r="AY128" i="55" s="1"/>
  <c r="U128" i="55"/>
  <c r="AA128" i="55"/>
  <c r="Y128" i="55"/>
  <c r="Q128" i="55"/>
  <c r="BA128" i="55" s="1"/>
  <c r="BB128" i="55" s="1"/>
  <c r="Z128" i="55"/>
  <c r="AZ128" i="55" s="1"/>
  <c r="W128" i="55"/>
  <c r="P128" i="55"/>
  <c r="AE128" i="55" a="1"/>
  <c r="AE128" i="55" s="1"/>
  <c r="Y97" i="53"/>
  <c r="S97" i="53"/>
  <c r="AA97" i="53"/>
  <c r="AB97" i="53"/>
  <c r="P97" i="53"/>
  <c r="Q97" i="53"/>
  <c r="BA97" i="53" s="1"/>
  <c r="BB97" i="53" s="1"/>
  <c r="Z97" i="53"/>
  <c r="AZ97" i="53" s="1"/>
  <c r="W97" i="53"/>
  <c r="AE97" i="53" a="1"/>
  <c r="AE97" i="53" s="1"/>
  <c r="V97" i="53"/>
  <c r="AY97" i="53" s="1"/>
  <c r="U97" i="53"/>
  <c r="R97" i="53"/>
  <c r="Z73" i="51"/>
  <c r="AZ73" i="51" s="1"/>
  <c r="AA73" i="51"/>
  <c r="P73" i="51"/>
  <c r="W73" i="51"/>
  <c r="V73" i="51"/>
  <c r="AY73" i="51" s="1"/>
  <c r="BB73" i="51" s="1"/>
  <c r="Y73" i="51"/>
  <c r="R73" i="51"/>
  <c r="U73" i="51"/>
  <c r="Q73" i="51"/>
  <c r="BA73" i="51" s="1"/>
  <c r="S73" i="51"/>
  <c r="AB73" i="51"/>
  <c r="AS73" i="51"/>
  <c r="AF73" i="51" s="1"/>
  <c r="Q68" i="47"/>
  <c r="BA68" i="47" s="1"/>
  <c r="AS68" i="47"/>
  <c r="AF68" i="47" s="1"/>
  <c r="P68" i="47"/>
  <c r="S68" i="47"/>
  <c r="R68" i="47"/>
  <c r="AE85" i="42" a="1"/>
  <c r="AE85" i="42" s="1"/>
  <c r="AD85" i="42" s="1"/>
  <c r="AC85" i="42" s="1"/>
  <c r="W85" i="42"/>
  <c r="Q85" i="42"/>
  <c r="BA85" i="42" s="1"/>
  <c r="BB85" i="42" s="1"/>
  <c r="U85" i="42"/>
  <c r="Z85" i="42"/>
  <c r="AZ85" i="42" s="1"/>
  <c r="AA85" i="42"/>
  <c r="P85" i="42"/>
  <c r="S85" i="42"/>
  <c r="Z123" i="58"/>
  <c r="AZ123" i="58" s="1"/>
  <c r="P123" i="58"/>
  <c r="AS123" i="58"/>
  <c r="AF123" i="58" s="1"/>
  <c r="Y123" i="58"/>
  <c r="V123" i="58"/>
  <c r="AY123" i="58" s="1"/>
  <c r="S123" i="58"/>
  <c r="W123" i="58"/>
  <c r="U123" i="58"/>
  <c r="AB123" i="58"/>
  <c r="R123" i="58"/>
  <c r="AA123" i="58"/>
  <c r="Q123" i="58"/>
  <c r="BA123" i="58" s="1"/>
  <c r="Z66" i="57"/>
  <c r="AZ66" i="57" s="1"/>
  <c r="P66" i="57"/>
  <c r="W66" i="57"/>
  <c r="V66" i="57"/>
  <c r="AY66" i="57" s="1"/>
  <c r="AB66" i="57"/>
  <c r="Y66" i="57"/>
  <c r="AA66" i="57"/>
  <c r="S66" i="57"/>
  <c r="R66" i="57"/>
  <c r="Q66" i="57"/>
  <c r="BA66" i="57" s="1"/>
  <c r="AA9" i="56"/>
  <c r="AE9" i="56" a="1"/>
  <c r="AE9" i="56" s="1"/>
  <c r="Q9" i="56"/>
  <c r="BA9" i="56" s="1"/>
  <c r="BB9" i="56" s="1"/>
  <c r="Z9" i="56"/>
  <c r="AZ9" i="56" s="1"/>
  <c r="V9" i="56"/>
  <c r="AY9" i="56" s="1"/>
  <c r="P9" i="56"/>
  <c r="U9" i="56"/>
  <c r="AU9" i="56"/>
  <c r="AV33" i="56" s="1"/>
  <c r="AB9" i="56"/>
  <c r="R9" i="56"/>
  <c r="W9" i="56"/>
  <c r="Y9" i="56"/>
  <c r="S9" i="56"/>
  <c r="AA53" i="55"/>
  <c r="Z53" i="55"/>
  <c r="AZ53" i="55" s="1"/>
  <c r="Y53" i="55"/>
  <c r="V53" i="55"/>
  <c r="AY53" i="55" s="1"/>
  <c r="BB53" i="55" s="1"/>
  <c r="Q53" i="55"/>
  <c r="BA53" i="55" s="1"/>
  <c r="U53" i="55"/>
  <c r="W53" i="55"/>
  <c r="R53" i="55"/>
  <c r="AU53" i="55"/>
  <c r="AV46" i="55" s="1"/>
  <c r="P53" i="55"/>
  <c r="S53" i="55"/>
  <c r="AB53" i="55"/>
  <c r="AU40" i="54"/>
  <c r="AV63" i="54" s="1"/>
  <c r="Q40" i="54"/>
  <c r="BA40" i="54" s="1"/>
  <c r="BB40" i="54" s="1"/>
  <c r="W40" i="54"/>
  <c r="AA40" i="54"/>
  <c r="P40" i="54"/>
  <c r="V40" i="54"/>
  <c r="AY40" i="54" s="1"/>
  <c r="AE40" i="54" a="1"/>
  <c r="AE40" i="54" s="1"/>
  <c r="U40" i="54"/>
  <c r="S40" i="54"/>
  <c r="Y40" i="54"/>
  <c r="R40" i="54"/>
  <c r="Z40" i="54"/>
  <c r="AZ40" i="54" s="1"/>
  <c r="AB40" i="54"/>
  <c r="Z105" i="51"/>
  <c r="AZ105" i="51" s="1"/>
  <c r="AS105" i="51"/>
  <c r="AF105" i="51" s="1"/>
  <c r="W105" i="51"/>
  <c r="AB105" i="51"/>
  <c r="Q105" i="51"/>
  <c r="BA105" i="51" s="1"/>
  <c r="R105" i="51"/>
  <c r="Y105" i="51"/>
  <c r="P105" i="51"/>
  <c r="U105" i="51"/>
  <c r="V105" i="51"/>
  <c r="AY105" i="51" s="1"/>
  <c r="S105" i="51"/>
  <c r="AA105" i="51"/>
  <c r="W34" i="51"/>
  <c r="V34" i="51"/>
  <c r="AY34" i="51" s="1"/>
  <c r="U34" i="51"/>
  <c r="AU34" i="51"/>
  <c r="Z34" i="51"/>
  <c r="AZ34" i="51" s="1"/>
  <c r="AB34" i="51"/>
  <c r="R34" i="51"/>
  <c r="AA34" i="51"/>
  <c r="Q34" i="51"/>
  <c r="BA34" i="51" s="1"/>
  <c r="S34" i="51"/>
  <c r="Y34" i="51"/>
  <c r="P34" i="51"/>
  <c r="AA48" i="45"/>
  <c r="AU48" i="45"/>
  <c r="AV105" i="45" s="1"/>
  <c r="Z48" i="45"/>
  <c r="AZ48" i="45" s="1"/>
  <c r="P48" i="45"/>
  <c r="AB48" i="45"/>
  <c r="W48" i="45"/>
  <c r="AE48" i="45" a="1"/>
  <c r="AE48" i="45" s="1"/>
  <c r="S48" i="45"/>
  <c r="V48" i="45"/>
  <c r="AY48" i="45" s="1"/>
  <c r="R48" i="45"/>
  <c r="Y48" i="45"/>
  <c r="Q48" i="45"/>
  <c r="BA48" i="45" s="1"/>
  <c r="BB48" i="45" s="1"/>
  <c r="U48" i="45"/>
  <c r="AS86" i="59"/>
  <c r="AF86" i="59" s="1"/>
  <c r="V86" i="59"/>
  <c r="AY86" i="59" s="1"/>
  <c r="Q86" i="59"/>
  <c r="BA86" i="59" s="1"/>
  <c r="AA86" i="59"/>
  <c r="W86" i="59"/>
  <c r="U86" i="59"/>
  <c r="Z86" i="59"/>
  <c r="AZ86" i="59" s="1"/>
  <c r="P86" i="59"/>
  <c r="S86" i="59"/>
  <c r="R86" i="59"/>
  <c r="Y86" i="59"/>
  <c r="AB86" i="59"/>
  <c r="AE126" i="37" a="1"/>
  <c r="AE126" i="37" s="1"/>
  <c r="S126" i="37"/>
  <c r="Z126" i="37"/>
  <c r="AZ126" i="37" s="1"/>
  <c r="AA126" i="37"/>
  <c r="Y126" i="37"/>
  <c r="R126" i="37"/>
  <c r="W126" i="37"/>
  <c r="Q126" i="37"/>
  <c r="BA126" i="37" s="1"/>
  <c r="BB126" i="37" s="1"/>
  <c r="P126" i="37"/>
  <c r="V126" i="37"/>
  <c r="AY126" i="37" s="1"/>
  <c r="AB126" i="37"/>
  <c r="U126" i="37"/>
  <c r="AB80" i="33"/>
  <c r="P80" i="33"/>
  <c r="R80" i="33"/>
  <c r="S80" i="33"/>
  <c r="Q80" i="33"/>
  <c r="BA80" i="33" s="1"/>
  <c r="BB80" i="33" s="1"/>
  <c r="S117" i="33"/>
  <c r="W117" i="33"/>
  <c r="V117" i="33"/>
  <c r="AY117" i="33" s="1"/>
  <c r="AB117" i="33"/>
  <c r="AA117" i="33"/>
  <c r="R117" i="33"/>
  <c r="Q117" i="33"/>
  <c r="BA117" i="33" s="1"/>
  <c r="Z117" i="33"/>
  <c r="AZ117" i="33" s="1"/>
  <c r="AS117" i="33"/>
  <c r="AF117" i="33" s="1"/>
  <c r="P117" i="33"/>
  <c r="Y117" i="33"/>
  <c r="U117" i="33"/>
  <c r="AB67" i="32"/>
  <c r="AE67" i="32" a="1"/>
  <c r="AE67" i="32" s="1"/>
  <c r="Z67" i="32"/>
  <c r="AZ67" i="32" s="1"/>
  <c r="U67" i="32"/>
  <c r="AA67" i="32"/>
  <c r="Y67" i="32"/>
  <c r="W67" i="32"/>
  <c r="AB124" i="32"/>
  <c r="P124" i="32"/>
  <c r="U124" i="32"/>
  <c r="AA124" i="32"/>
  <c r="S124" i="32"/>
  <c r="W124" i="32"/>
  <c r="V124" i="32"/>
  <c r="AY124" i="32" s="1"/>
  <c r="BB124" i="32" s="1"/>
  <c r="AE93" i="31" a="1"/>
  <c r="AE93" i="31" s="1"/>
  <c r="R93" i="31"/>
  <c r="Q93" i="31"/>
  <c r="BA93" i="31" s="1"/>
  <c r="BB93" i="31" s="1"/>
  <c r="AS75" i="30"/>
  <c r="AF75" i="30" s="1"/>
  <c r="U75" i="30"/>
  <c r="Q75" i="30"/>
  <c r="BA75" i="30" s="1"/>
  <c r="S75" i="30"/>
  <c r="Y75" i="30"/>
  <c r="R75" i="30"/>
  <c r="P75" i="30"/>
  <c r="V75" i="30"/>
  <c r="AY75" i="30" s="1"/>
  <c r="BB75" i="30" s="1"/>
  <c r="AA75" i="30"/>
  <c r="S84" i="28"/>
  <c r="Y84" i="28"/>
  <c r="AB84" i="28"/>
  <c r="R84" i="28"/>
  <c r="W84" i="28"/>
  <c r="U84" i="28"/>
  <c r="Q84" i="28"/>
  <c r="BA84" i="28" s="1"/>
  <c r="Z84" i="28"/>
  <c r="AZ84" i="28" s="1"/>
  <c r="P84" i="28"/>
  <c r="V84" i="28"/>
  <c r="AY84" i="28" s="1"/>
  <c r="AA84" i="28"/>
  <c r="P45" i="37"/>
  <c r="U45" i="37"/>
  <c r="Y45" i="37"/>
  <c r="S45" i="37"/>
  <c r="V45" i="37"/>
  <c r="AY45" i="37" s="1"/>
  <c r="R45" i="37"/>
  <c r="Q45" i="37"/>
  <c r="BA45" i="37" s="1"/>
  <c r="BB45" i="37" s="1"/>
  <c r="AE45" i="37" a="1"/>
  <c r="AE45" i="37" s="1"/>
  <c r="Z45" i="37"/>
  <c r="AZ45" i="37" s="1"/>
  <c r="AA45" i="37"/>
  <c r="AU45" i="37"/>
  <c r="AV75" i="37" s="1"/>
  <c r="W45" i="37"/>
  <c r="AB45" i="37"/>
  <c r="AS97" i="36"/>
  <c r="AF97" i="36" s="1"/>
  <c r="Q97" i="36"/>
  <c r="BA97" i="36" s="1"/>
  <c r="S97" i="36"/>
  <c r="R97" i="36"/>
  <c r="P97" i="36"/>
  <c r="V122" i="35"/>
  <c r="AY122" i="35" s="1"/>
  <c r="Q122" i="35"/>
  <c r="BA122" i="35" s="1"/>
  <c r="BB122" i="35" s="1"/>
  <c r="AE122" i="35" a="1"/>
  <c r="AE122" i="35" s="1"/>
  <c r="AA122" i="35"/>
  <c r="R122" i="35"/>
  <c r="AB122" i="35"/>
  <c r="Y122" i="35"/>
  <c r="W122" i="35"/>
  <c r="P122" i="35"/>
  <c r="S122" i="35"/>
  <c r="Z122" i="35"/>
  <c r="AZ122" i="35" s="1"/>
  <c r="U122" i="35"/>
  <c r="AE89" i="32" a="1"/>
  <c r="AE89" i="32" s="1"/>
  <c r="R89" i="32"/>
  <c r="V89" i="32"/>
  <c r="AY89" i="32" s="1"/>
  <c r="U89" i="32"/>
  <c r="Q89" i="32"/>
  <c r="BA89" i="32" s="1"/>
  <c r="BB89" i="32" s="1"/>
  <c r="Y89" i="32"/>
  <c r="P89" i="32"/>
  <c r="W89" i="32"/>
  <c r="Z89" i="32"/>
  <c r="AZ89" i="32" s="1"/>
  <c r="AA89" i="32"/>
  <c r="S89" i="32"/>
  <c r="AB89" i="32"/>
  <c r="U115" i="28"/>
  <c r="W115" i="28"/>
  <c r="R115" i="28"/>
  <c r="Y115" i="28"/>
  <c r="AA115" i="28"/>
  <c r="S115" i="28"/>
  <c r="AB115" i="28"/>
  <c r="Z115" i="28"/>
  <c r="AZ115" i="28" s="1"/>
  <c r="BB115" i="28" s="1"/>
  <c r="AB124" i="34"/>
  <c r="S124" i="34"/>
  <c r="R124" i="34"/>
  <c r="AS124" i="34"/>
  <c r="AF124" i="34" s="1"/>
  <c r="U124" i="34"/>
  <c r="AA124" i="34"/>
  <c r="Q124" i="34"/>
  <c r="BA124" i="34" s="1"/>
  <c r="Z124" i="34"/>
  <c r="AZ124" i="34" s="1"/>
  <c r="P124" i="34"/>
  <c r="Y124" i="34"/>
  <c r="W124" i="34"/>
  <c r="V124" i="34"/>
  <c r="AY124" i="34" s="1"/>
  <c r="U95" i="35"/>
  <c r="V95" i="35"/>
  <c r="AY95" i="35" s="1"/>
  <c r="R95" i="35"/>
  <c r="S95" i="35"/>
  <c r="AA95" i="35"/>
  <c r="W95" i="35"/>
  <c r="Z128" i="31"/>
  <c r="AZ128" i="31" s="1"/>
  <c r="Y128" i="31"/>
  <c r="AE128" i="31" a="1"/>
  <c r="AE128" i="31" s="1"/>
  <c r="AD128" i="31" s="1"/>
  <c r="AC128" i="31" s="1"/>
  <c r="U128" i="31"/>
  <c r="S128" i="31"/>
  <c r="P128" i="31"/>
  <c r="AB128" i="31"/>
  <c r="R128" i="31"/>
  <c r="AA128" i="31"/>
  <c r="Q128" i="31"/>
  <c r="BA128" i="31" s="1"/>
  <c r="BB128" i="31" s="1"/>
  <c r="W128" i="31"/>
  <c r="Z110" i="28"/>
  <c r="AZ110" i="28" s="1"/>
  <c r="V110" i="28"/>
  <c r="AY110" i="28" s="1"/>
  <c r="P110" i="28"/>
  <c r="W110" i="28"/>
  <c r="Q110" i="28"/>
  <c r="BA110" i="28" s="1"/>
  <c r="BB110" i="28" s="1"/>
  <c r="Y110" i="28"/>
  <c r="AE110" i="28" a="1"/>
  <c r="AE110" i="28" s="1"/>
  <c r="S110" i="28"/>
  <c r="AE29" i="33" a="1"/>
  <c r="AE29" i="33" s="1"/>
  <c r="Z29" i="33"/>
  <c r="AZ29" i="33" s="1"/>
  <c r="Q29" i="33"/>
  <c r="BA29" i="33" s="1"/>
  <c r="BB29" i="33" s="1"/>
  <c r="P29" i="33"/>
  <c r="Y29" i="33"/>
  <c r="Y126" i="28"/>
  <c r="AA126" i="28"/>
  <c r="R126" i="28"/>
  <c r="Q126" i="28"/>
  <c r="BA126" i="28" s="1"/>
  <c r="BB126" i="28" s="1"/>
  <c r="S126" i="28"/>
  <c r="P3" i="35"/>
  <c r="R3" i="35"/>
  <c r="W3" i="35"/>
  <c r="AU3" i="35"/>
  <c r="S3" i="35"/>
  <c r="Y3" i="35"/>
  <c r="Z3" i="35"/>
  <c r="AZ3" i="35" s="1"/>
  <c r="V3" i="35"/>
  <c r="AY3" i="35" s="1"/>
  <c r="AB3" i="35"/>
  <c r="Q3" i="35"/>
  <c r="BA3" i="35" s="1"/>
  <c r="AA3" i="35"/>
  <c r="U3" i="35"/>
  <c r="Y97" i="35"/>
  <c r="V97" i="35"/>
  <c r="AY97" i="35" s="1"/>
  <c r="R97" i="35"/>
  <c r="W97" i="35"/>
  <c r="AB97" i="35"/>
  <c r="Z97" i="35"/>
  <c r="AZ97" i="35" s="1"/>
  <c r="AA97" i="35"/>
  <c r="P97" i="35"/>
  <c r="AE97" i="35" a="1"/>
  <c r="AE97" i="35" s="1"/>
  <c r="U97" i="35"/>
  <c r="S97" i="35"/>
  <c r="Q97" i="35"/>
  <c r="BA97" i="35" s="1"/>
  <c r="BB97" i="35" s="1"/>
  <c r="P115" i="32"/>
  <c r="R115" i="32"/>
  <c r="Q115" i="32"/>
  <c r="BA115" i="32" s="1"/>
  <c r="BB115" i="32" s="1"/>
  <c r="V115" i="32"/>
  <c r="AY115" i="32" s="1"/>
  <c r="S115" i="32"/>
  <c r="Z74" i="28"/>
  <c r="AZ74" i="28" s="1"/>
  <c r="AB74" i="28"/>
  <c r="Q74" i="28"/>
  <c r="BA74" i="28" s="1"/>
  <c r="BB74" i="28" s="1"/>
  <c r="P74" i="28"/>
  <c r="R74" i="28"/>
  <c r="U74" i="28"/>
  <c r="AE74" i="28" a="1"/>
  <c r="AE74" i="28" s="1"/>
  <c r="AD74" i="28" s="1"/>
  <c r="AC74" i="28" s="1"/>
  <c r="AA74" i="28"/>
  <c r="V74" i="28"/>
  <c r="AY74" i="28" s="1"/>
  <c r="R79" i="37"/>
  <c r="S79" i="37"/>
  <c r="AE79" i="37" a="1"/>
  <c r="AE79" i="37" s="1"/>
  <c r="AD79" i="37" s="1"/>
  <c r="AC79" i="37" s="1"/>
  <c r="Z79" i="37"/>
  <c r="AZ79" i="37" s="1"/>
  <c r="AB79" i="37"/>
  <c r="Y79" i="37"/>
  <c r="U79" i="37"/>
  <c r="W79" i="37"/>
  <c r="Q79" i="37"/>
  <c r="BA79" i="37" s="1"/>
  <c r="BB79" i="37" s="1"/>
  <c r="V79" i="37"/>
  <c r="AY79" i="37" s="1"/>
  <c r="AA79" i="37"/>
  <c r="P79" i="37"/>
  <c r="S100" i="33"/>
  <c r="Q100" i="33"/>
  <c r="BA100" i="33" s="1"/>
  <c r="AS100" i="33"/>
  <c r="AF100" i="33" s="1"/>
  <c r="V100" i="33"/>
  <c r="AY100" i="33" s="1"/>
  <c r="BB100" i="33" s="1"/>
  <c r="R100" i="33"/>
  <c r="P100" i="33"/>
  <c r="U88" i="30"/>
  <c r="R88" i="30"/>
  <c r="Y88" i="30"/>
  <c r="V88" i="30"/>
  <c r="AY88" i="30" s="1"/>
  <c r="S88" i="30"/>
  <c r="P88" i="30"/>
  <c r="W88" i="30"/>
  <c r="Q88" i="30"/>
  <c r="BA88" i="30" s="1"/>
  <c r="BB88" i="30" s="1"/>
  <c r="Z88" i="30"/>
  <c r="AZ88" i="30" s="1"/>
  <c r="AE88" i="30" a="1"/>
  <c r="AE88" i="30" s="1"/>
  <c r="AA88" i="30"/>
  <c r="AB88" i="30"/>
  <c r="AB75" i="28"/>
  <c r="R75" i="28"/>
  <c r="V75" i="28"/>
  <c r="AY75" i="28" s="1"/>
  <c r="Q75" i="28"/>
  <c r="BA75" i="28" s="1"/>
  <c r="BB75" i="28" s="1"/>
  <c r="AE75" i="28" a="1"/>
  <c r="AE75" i="28" s="1"/>
  <c r="AD75" i="28" s="1"/>
  <c r="AC75" i="28" s="1"/>
  <c r="U75" i="28"/>
  <c r="W75" i="28"/>
  <c r="AA75" i="28"/>
  <c r="Y75" i="28"/>
  <c r="P75" i="28"/>
  <c r="S75" i="28"/>
  <c r="Z75" i="28"/>
  <c r="AZ75" i="28" s="1"/>
  <c r="S95" i="12"/>
  <c r="P95" i="12"/>
  <c r="R95" i="12"/>
  <c r="AS95" i="12"/>
  <c r="AF95" i="12" s="1"/>
  <c r="Q95" i="12"/>
  <c r="BA95" i="12" s="1"/>
  <c r="AY10" i="12"/>
  <c r="AA67" i="37"/>
  <c r="S67" i="37"/>
  <c r="Q67" i="37"/>
  <c r="BA67" i="37" s="1"/>
  <c r="R67" i="37"/>
  <c r="W67" i="37"/>
  <c r="U67" i="37"/>
  <c r="Y67" i="37"/>
  <c r="P67" i="37"/>
  <c r="V67" i="37"/>
  <c r="AY67" i="37" s="1"/>
  <c r="AS67" i="37"/>
  <c r="AF67" i="37" s="1"/>
  <c r="Z67" i="37"/>
  <c r="AZ67" i="37" s="1"/>
  <c r="AB67" i="37"/>
  <c r="V21" i="30"/>
  <c r="AY21" i="30" s="1"/>
  <c r="W21" i="30"/>
  <c r="AB21" i="30"/>
  <c r="Q21" i="30"/>
  <c r="BA21" i="30" s="1"/>
  <c r="BB21" i="30" s="1"/>
  <c r="AE21" i="30" a="1"/>
  <c r="AE21" i="30" s="1"/>
  <c r="AU21" i="30"/>
  <c r="Q121" i="28"/>
  <c r="BA121" i="28" s="1"/>
  <c r="W121" i="28"/>
  <c r="V121" i="28"/>
  <c r="AY121" i="28" s="1"/>
  <c r="R121" i="28"/>
  <c r="S121" i="28"/>
  <c r="P121" i="28"/>
  <c r="AA121" i="28"/>
  <c r="U121" i="28"/>
  <c r="Y121" i="28"/>
  <c r="Z121" i="28"/>
  <c r="AZ121" i="28" s="1"/>
  <c r="AD125" i="45"/>
  <c r="AC125" i="45" s="1"/>
  <c r="AD114" i="42"/>
  <c r="AC114" i="42" s="1"/>
  <c r="AD76" i="33"/>
  <c r="AC76" i="33" s="1"/>
  <c r="AE18" i="31" a="1"/>
  <c r="AE18" i="31" s="1"/>
  <c r="AD18" i="31" s="1"/>
  <c r="AC18" i="31" s="1"/>
  <c r="Y117" i="48"/>
  <c r="S117" i="48"/>
  <c r="Z95" i="57"/>
  <c r="AZ95" i="57" s="1"/>
  <c r="U95" i="57"/>
  <c r="W95" i="57"/>
  <c r="P95" i="57"/>
  <c r="Q95" i="57"/>
  <c r="BA95" i="57" s="1"/>
  <c r="BB95" i="57" s="1"/>
  <c r="V95" i="57"/>
  <c r="AY95" i="57" s="1"/>
  <c r="S95" i="57"/>
  <c r="AE95" i="57" a="1"/>
  <c r="AE95" i="57" s="1"/>
  <c r="AB95" i="57"/>
  <c r="R95" i="57"/>
  <c r="AE124" i="55" a="1"/>
  <c r="AE124" i="55" s="1"/>
  <c r="V124" i="55"/>
  <c r="AY124" i="55" s="1"/>
  <c r="AB124" i="55"/>
  <c r="U124" i="55"/>
  <c r="R124" i="55"/>
  <c r="AA124" i="55"/>
  <c r="Q124" i="55"/>
  <c r="BA124" i="55" s="1"/>
  <c r="BB124" i="55" s="1"/>
  <c r="Z124" i="55"/>
  <c r="AZ124" i="55" s="1"/>
  <c r="P124" i="55"/>
  <c r="R26" i="52"/>
  <c r="AA26" i="52"/>
  <c r="Q26" i="52"/>
  <c r="BA26" i="52" s="1"/>
  <c r="V26" i="52"/>
  <c r="AY26" i="52" s="1"/>
  <c r="Z26" i="52"/>
  <c r="AZ26" i="52" s="1"/>
  <c r="U26" i="52"/>
  <c r="P26" i="52"/>
  <c r="AU26" i="52"/>
  <c r="AV94" i="52" s="1"/>
  <c r="W26" i="52"/>
  <c r="S26" i="52"/>
  <c r="AB26" i="52"/>
  <c r="V110" i="51"/>
  <c r="AY110" i="51" s="1"/>
  <c r="AA110" i="51"/>
  <c r="Y110" i="51"/>
  <c r="S110" i="51"/>
  <c r="Q110" i="51"/>
  <c r="BA110" i="51" s="1"/>
  <c r="BB110" i="51" s="1"/>
  <c r="W110" i="51"/>
  <c r="P110" i="51"/>
  <c r="U110" i="51"/>
  <c r="AB110" i="51"/>
  <c r="AE110" i="51" a="1"/>
  <c r="AE110" i="51" s="1"/>
  <c r="AD110" i="51" s="1"/>
  <c r="AC110" i="51" s="1"/>
  <c r="R110" i="51"/>
  <c r="Z110" i="51"/>
  <c r="AZ110" i="51" s="1"/>
  <c r="Y42" i="50"/>
  <c r="V42" i="50"/>
  <c r="AY42" i="50" s="1"/>
  <c r="BB42" i="50" s="1"/>
  <c r="P42" i="50"/>
  <c r="W42" i="50"/>
  <c r="R42" i="50"/>
  <c r="U42" i="50"/>
  <c r="AB42" i="50"/>
  <c r="AA42" i="50"/>
  <c r="AU42" i="50"/>
  <c r="AV84" i="50" s="1"/>
  <c r="Q42" i="50"/>
  <c r="BA42" i="50" s="1"/>
  <c r="S42" i="50"/>
  <c r="Z42" i="50"/>
  <c r="AZ42" i="50" s="1"/>
  <c r="U36" i="48"/>
  <c r="Z36" i="48"/>
  <c r="AZ36" i="48" s="1"/>
  <c r="AE36" i="48" a="1"/>
  <c r="AE36" i="48" s="1"/>
  <c r="Q36" i="48"/>
  <c r="BA36" i="48" s="1"/>
  <c r="BB36" i="48" s="1"/>
  <c r="AA36" i="48"/>
  <c r="AU36" i="48"/>
  <c r="AB36" i="48"/>
  <c r="Y93" i="46"/>
  <c r="Z93" i="46"/>
  <c r="AZ93" i="46" s="1"/>
  <c r="S93" i="46"/>
  <c r="Q93" i="46"/>
  <c r="BA93" i="46" s="1"/>
  <c r="P93" i="46"/>
  <c r="V93" i="46"/>
  <c r="AY93" i="46" s="1"/>
  <c r="AB93" i="46"/>
  <c r="AA93" i="46"/>
  <c r="W93" i="46"/>
  <c r="Y110" i="45"/>
  <c r="V110" i="45"/>
  <c r="AY110" i="45" s="1"/>
  <c r="W110" i="45"/>
  <c r="AA110" i="45"/>
  <c r="U110" i="45"/>
  <c r="S110" i="45"/>
  <c r="R110" i="45"/>
  <c r="Q110" i="45"/>
  <c r="BA110" i="45" s="1"/>
  <c r="BB110" i="45" s="1"/>
  <c r="Z110" i="45"/>
  <c r="AZ110" i="45" s="1"/>
  <c r="AE110" i="45" a="1"/>
  <c r="AE110" i="45" s="1"/>
  <c r="P110" i="45"/>
  <c r="AB110" i="45"/>
  <c r="S82" i="44"/>
  <c r="AA82" i="44"/>
  <c r="Q82" i="44"/>
  <c r="BA82" i="44" s="1"/>
  <c r="BB82" i="44" s="1"/>
  <c r="AB82" i="44"/>
  <c r="AE82" i="44" a="1"/>
  <c r="AE82" i="44" s="1"/>
  <c r="AD82" i="44" s="1"/>
  <c r="AC82" i="44" s="1"/>
  <c r="W82" i="44"/>
  <c r="P82" i="44"/>
  <c r="V82" i="44"/>
  <c r="AY82" i="44" s="1"/>
  <c r="R82" i="44"/>
  <c r="U82" i="44"/>
  <c r="AS79" i="58"/>
  <c r="AF79" i="58" s="1"/>
  <c r="Z79" i="58"/>
  <c r="AZ79" i="58" s="1"/>
  <c r="P79" i="58"/>
  <c r="Y79" i="58"/>
  <c r="R79" i="58"/>
  <c r="Q79" i="58"/>
  <c r="BA79" i="58" s="1"/>
  <c r="W79" i="58"/>
  <c r="AB79" i="58"/>
  <c r="U79" i="58"/>
  <c r="S79" i="58"/>
  <c r="V79" i="58"/>
  <c r="AY79" i="58" s="1"/>
  <c r="AA79" i="58"/>
  <c r="P112" i="57"/>
  <c r="V112" i="57"/>
  <c r="AY112" i="57" s="1"/>
  <c r="R112" i="57"/>
  <c r="AA112" i="57"/>
  <c r="Q112" i="57"/>
  <c r="BA112" i="57" s="1"/>
  <c r="BB112" i="57" s="1"/>
  <c r="W112" i="57"/>
  <c r="AB112" i="57"/>
  <c r="AE112" i="57" a="1"/>
  <c r="AE112" i="57" s="1"/>
  <c r="AD112" i="57" s="1"/>
  <c r="AC112" i="57" s="1"/>
  <c r="U112" i="57"/>
  <c r="S112" i="57"/>
  <c r="Z112" i="57"/>
  <c r="AZ112" i="57" s="1"/>
  <c r="Y112" i="57"/>
  <c r="V58" i="55"/>
  <c r="AY58" i="55" s="1"/>
  <c r="W58" i="55"/>
  <c r="AE58" i="55" a="1"/>
  <c r="AE58" i="55" s="1"/>
  <c r="AU58" i="55"/>
  <c r="Z58" i="55"/>
  <c r="AZ58" i="55" s="1"/>
  <c r="S58" i="55"/>
  <c r="Y58" i="55"/>
  <c r="Q58" i="55"/>
  <c r="BA58" i="55" s="1"/>
  <c r="BB58" i="55" s="1"/>
  <c r="U58" i="55"/>
  <c r="AB58" i="55"/>
  <c r="R58" i="55"/>
  <c r="P58" i="55"/>
  <c r="AA58" i="55"/>
  <c r="Y13" i="55"/>
  <c r="U13" i="55"/>
  <c r="AA13" i="55"/>
  <c r="S13" i="55"/>
  <c r="Q13" i="55"/>
  <c r="BA13" i="55" s="1"/>
  <c r="BB13" i="55" s="1"/>
  <c r="AB13" i="55"/>
  <c r="R13" i="55"/>
  <c r="Z13" i="55"/>
  <c r="AZ13" i="55" s="1"/>
  <c r="P13" i="55"/>
  <c r="AE13" i="55" a="1"/>
  <c r="AE13" i="55" s="1"/>
  <c r="AU13" i="55"/>
  <c r="AV96" i="55" s="1"/>
  <c r="V13" i="55"/>
  <c r="AY13" i="55" s="1"/>
  <c r="W13" i="55"/>
  <c r="Q15" i="54"/>
  <c r="BA15" i="54" s="1"/>
  <c r="P15" i="54"/>
  <c r="Z15" i="54"/>
  <c r="AZ15" i="54" s="1"/>
  <c r="Y15" i="54"/>
  <c r="W15" i="54"/>
  <c r="AU15" i="54"/>
  <c r="U15" i="54"/>
  <c r="V15" i="54"/>
  <c r="AY15" i="54" s="1"/>
  <c r="S15" i="54"/>
  <c r="R15" i="54"/>
  <c r="AA15" i="54"/>
  <c r="AB15" i="54"/>
  <c r="U29" i="52"/>
  <c r="V29" i="52"/>
  <c r="AY29" i="52" s="1"/>
  <c r="Z29" i="52"/>
  <c r="AZ29" i="52" s="1"/>
  <c r="P29" i="52"/>
  <c r="S29" i="52"/>
  <c r="R29" i="52"/>
  <c r="Y29" i="52"/>
  <c r="AA29" i="52"/>
  <c r="Q29" i="52"/>
  <c r="BA29" i="52" s="1"/>
  <c r="W29" i="52"/>
  <c r="AU29" i="52"/>
  <c r="AB29" i="52"/>
  <c r="U40" i="51"/>
  <c r="P40" i="51"/>
  <c r="Y40" i="51"/>
  <c r="V40" i="51"/>
  <c r="AY40" i="51" s="1"/>
  <c r="R40" i="51"/>
  <c r="AB40" i="51"/>
  <c r="AU40" i="51"/>
  <c r="AA40" i="51"/>
  <c r="Q40" i="51"/>
  <c r="BA40" i="51" s="1"/>
  <c r="W40" i="51"/>
  <c r="S40" i="51"/>
  <c r="Z40" i="51"/>
  <c r="AZ40" i="51" s="1"/>
  <c r="AB84" i="50"/>
  <c r="AE84" i="50" a="1"/>
  <c r="AE84" i="50" s="1"/>
  <c r="W84" i="50"/>
  <c r="S84" i="50"/>
  <c r="V84" i="50"/>
  <c r="AY84" i="50" s="1"/>
  <c r="R84" i="50"/>
  <c r="Z84" i="50"/>
  <c r="AZ84" i="50" s="1"/>
  <c r="P84" i="50"/>
  <c r="AA84" i="50"/>
  <c r="Q84" i="50"/>
  <c r="BA84" i="50" s="1"/>
  <c r="BB84" i="50" s="1"/>
  <c r="Y84" i="50"/>
  <c r="U84" i="50"/>
  <c r="U128" i="49"/>
  <c r="Y128" i="49"/>
  <c r="S128" i="49"/>
  <c r="AB128" i="49"/>
  <c r="R128" i="49"/>
  <c r="AA128" i="49"/>
  <c r="W128" i="49"/>
  <c r="Q128" i="49"/>
  <c r="BA128" i="49" s="1"/>
  <c r="BB128" i="49" s="1"/>
  <c r="AE128" i="49" a="1"/>
  <c r="AE128" i="49" s="1"/>
  <c r="AD128" i="49" s="1"/>
  <c r="AC128" i="49" s="1"/>
  <c r="Z128" i="49"/>
  <c r="AZ128" i="49" s="1"/>
  <c r="V128" i="49"/>
  <c r="AY128" i="49" s="1"/>
  <c r="P128" i="49"/>
  <c r="Y58" i="47"/>
  <c r="AE58" i="47" a="1"/>
  <c r="AE58" i="47" s="1"/>
  <c r="U6" i="44"/>
  <c r="Y6" i="44"/>
  <c r="P6" i="44"/>
  <c r="V81" i="42"/>
  <c r="AY81" i="42" s="1"/>
  <c r="AS81" i="42"/>
  <c r="AF81" i="42" s="1"/>
  <c r="AB81" i="42"/>
  <c r="AA81" i="42"/>
  <c r="R81" i="42"/>
  <c r="P81" i="42"/>
  <c r="S81" i="42"/>
  <c r="Z81" i="42"/>
  <c r="AZ81" i="42" s="1"/>
  <c r="Q81" i="42"/>
  <c r="BA81" i="42" s="1"/>
  <c r="W81" i="42"/>
  <c r="U81" i="42"/>
  <c r="Y81" i="42"/>
  <c r="AA82" i="38"/>
  <c r="W82" i="38"/>
  <c r="R82" i="38"/>
  <c r="AE82" i="38" a="1"/>
  <c r="AE82" i="38" s="1"/>
  <c r="U82" i="38"/>
  <c r="AB82" i="38"/>
  <c r="P82" i="38"/>
  <c r="Z82" i="38"/>
  <c r="AZ82" i="38" s="1"/>
  <c r="V82" i="38"/>
  <c r="AY82" i="38" s="1"/>
  <c r="S82" i="38"/>
  <c r="Q82" i="38"/>
  <c r="BA82" i="38" s="1"/>
  <c r="BB82" i="38" s="1"/>
  <c r="Y82" i="38"/>
  <c r="S83" i="59"/>
  <c r="AB83" i="59"/>
  <c r="U83" i="59"/>
  <c r="V83" i="59"/>
  <c r="AY83" i="59" s="1"/>
  <c r="Q83" i="59"/>
  <c r="BA83" i="59" s="1"/>
  <c r="Z83" i="59"/>
  <c r="AZ83" i="59" s="1"/>
  <c r="AS83" i="59"/>
  <c r="AF83" i="59" s="1"/>
  <c r="AA83" i="59"/>
  <c r="P83" i="59"/>
  <c r="Y83" i="59"/>
  <c r="W83" i="59"/>
  <c r="R83" i="59"/>
  <c r="Z99" i="40"/>
  <c r="AZ99" i="40" s="1"/>
  <c r="Q99" i="40"/>
  <c r="BA99" i="40" s="1"/>
  <c r="BB99" i="40" s="1"/>
  <c r="P99" i="40"/>
  <c r="Y99" i="40"/>
  <c r="S99" i="40"/>
  <c r="V99" i="40"/>
  <c r="AY99" i="40" s="1"/>
  <c r="W99" i="40"/>
  <c r="AB99" i="40"/>
  <c r="AE99" i="40" a="1"/>
  <c r="AE99" i="40" s="1"/>
  <c r="AD99" i="40" s="1"/>
  <c r="AC99" i="40" s="1"/>
  <c r="U99" i="40"/>
  <c r="R99" i="40"/>
  <c r="AA99" i="40"/>
  <c r="Q129" i="47"/>
  <c r="BA129" i="47" s="1"/>
  <c r="BB129" i="47" s="1"/>
  <c r="AE129" i="47" a="1"/>
  <c r="AE129" i="47" s="1"/>
  <c r="Y129" i="47"/>
  <c r="W129" i="47"/>
  <c r="V129" i="47"/>
  <c r="AY129" i="47" s="1"/>
  <c r="Z129" i="47"/>
  <c r="AZ129" i="47" s="1"/>
  <c r="U129" i="47"/>
  <c r="S129" i="47"/>
  <c r="AB129" i="47"/>
  <c r="R129" i="47"/>
  <c r="AA129" i="47"/>
  <c r="AB77" i="44"/>
  <c r="Y77" i="44"/>
  <c r="P71" i="43"/>
  <c r="AB71" i="43"/>
  <c r="AS71" i="43"/>
  <c r="AF71" i="43" s="1"/>
  <c r="W71" i="43"/>
  <c r="Q71" i="43"/>
  <c r="BA71" i="43" s="1"/>
  <c r="V71" i="43"/>
  <c r="AY71" i="43" s="1"/>
  <c r="Y71" i="43"/>
  <c r="U71" i="43"/>
  <c r="S71" i="43"/>
  <c r="R71" i="43"/>
  <c r="Z71" i="43"/>
  <c r="AZ71" i="43" s="1"/>
  <c r="AA71" i="43"/>
  <c r="V87" i="51"/>
  <c r="AY87" i="51" s="1"/>
  <c r="P87" i="51"/>
  <c r="W87" i="51"/>
  <c r="U87" i="51"/>
  <c r="S87" i="51"/>
  <c r="Z87" i="51"/>
  <c r="AZ87" i="51" s="1"/>
  <c r="R87" i="51"/>
  <c r="AB87" i="51"/>
  <c r="AS87" i="51"/>
  <c r="AF87" i="51" s="1"/>
  <c r="Y87" i="51"/>
  <c r="Q87" i="51"/>
  <c r="BA87" i="51" s="1"/>
  <c r="AA87" i="51"/>
  <c r="V117" i="49"/>
  <c r="AY117" i="49" s="1"/>
  <c r="R117" i="49"/>
  <c r="AA117" i="49"/>
  <c r="Q117" i="49"/>
  <c r="BA117" i="49" s="1"/>
  <c r="U117" i="49"/>
  <c r="Z117" i="49"/>
  <c r="AZ117" i="49" s="1"/>
  <c r="S117" i="49"/>
  <c r="P117" i="49"/>
  <c r="AS117" i="49"/>
  <c r="AF117" i="49" s="1"/>
  <c r="Y117" i="49"/>
  <c r="W117" i="49"/>
  <c r="AB117" i="49"/>
  <c r="R52" i="43"/>
  <c r="Z52" i="43"/>
  <c r="AZ52" i="43" s="1"/>
  <c r="AU52" i="43"/>
  <c r="W52" i="43"/>
  <c r="V52" i="43"/>
  <c r="AY52" i="43" s="1"/>
  <c r="Y52" i="43"/>
  <c r="U52" i="43"/>
  <c r="S52" i="43"/>
  <c r="AA52" i="43"/>
  <c r="AB52" i="43"/>
  <c r="Q52" i="43"/>
  <c r="BA52" i="43" s="1"/>
  <c r="P52" i="43"/>
  <c r="AE125" i="43" a="1"/>
  <c r="AE125" i="43" s="1"/>
  <c r="AD125" i="43" s="1"/>
  <c r="AC125" i="43" s="1"/>
  <c r="AA125" i="43"/>
  <c r="Z125" i="43"/>
  <c r="AZ125" i="43" s="1"/>
  <c r="V125" i="43"/>
  <c r="AY125" i="43" s="1"/>
  <c r="U84" i="53"/>
  <c r="AA84" i="53"/>
  <c r="Y84" i="53"/>
  <c r="Q84" i="53"/>
  <c r="BA84" i="53" s="1"/>
  <c r="S84" i="53"/>
  <c r="Z84" i="53"/>
  <c r="AZ84" i="53" s="1"/>
  <c r="P84" i="53"/>
  <c r="W84" i="53"/>
  <c r="V84" i="53"/>
  <c r="AY84" i="53" s="1"/>
  <c r="R84" i="53"/>
  <c r="AS84" i="53"/>
  <c r="AF84" i="53" s="1"/>
  <c r="AB84" i="53"/>
  <c r="Z6" i="43"/>
  <c r="AZ6" i="43" s="1"/>
  <c r="S6" i="43"/>
  <c r="V6" i="43"/>
  <c r="AY6" i="43" s="1"/>
  <c r="AB6" i="43"/>
  <c r="U6" i="43"/>
  <c r="Q6" i="43"/>
  <c r="BA6" i="43" s="1"/>
  <c r="W6" i="43"/>
  <c r="P6" i="43"/>
  <c r="R6" i="43"/>
  <c r="Y6" i="43"/>
  <c r="AA6" i="43"/>
  <c r="AU6" i="43"/>
  <c r="AV83" i="43" s="1"/>
  <c r="V113" i="42"/>
  <c r="AY113" i="42" s="1"/>
  <c r="P113" i="42"/>
  <c r="R113" i="42"/>
  <c r="AA113" i="42"/>
  <c r="W113" i="42"/>
  <c r="AS113" i="42"/>
  <c r="AF113" i="42" s="1"/>
  <c r="Z113" i="42"/>
  <c r="AZ113" i="42" s="1"/>
  <c r="S113" i="42"/>
  <c r="AB113" i="42"/>
  <c r="Y113" i="42"/>
  <c r="Q113" i="42"/>
  <c r="BA113" i="42" s="1"/>
  <c r="U113" i="42"/>
  <c r="V114" i="41"/>
  <c r="AY114" i="41" s="1"/>
  <c r="AA114" i="41"/>
  <c r="Q114" i="41"/>
  <c r="BA114" i="41" s="1"/>
  <c r="AB114" i="41"/>
  <c r="R114" i="41"/>
  <c r="Z114" i="41"/>
  <c r="AZ114" i="41" s="1"/>
  <c r="P114" i="41"/>
  <c r="AS114" i="41"/>
  <c r="AF114" i="41" s="1"/>
  <c r="U114" i="41"/>
  <c r="Y114" i="41"/>
  <c r="S114" i="41"/>
  <c r="W114" i="41"/>
  <c r="P118" i="40"/>
  <c r="Q118" i="40"/>
  <c r="BA118" i="40" s="1"/>
  <c r="BB118" i="40" s="1"/>
  <c r="AA118" i="40"/>
  <c r="AE118" i="40" a="1"/>
  <c r="AE118" i="40" s="1"/>
  <c r="AB118" i="58"/>
  <c r="Z118" i="58"/>
  <c r="AZ118" i="58" s="1"/>
  <c r="P118" i="58"/>
  <c r="Q118" i="58"/>
  <c r="BA118" i="58" s="1"/>
  <c r="BB118" i="58" s="1"/>
  <c r="Y118" i="58"/>
  <c r="AA118" i="58"/>
  <c r="W118" i="58"/>
  <c r="AE118" i="58" a="1"/>
  <c r="AE118" i="58" s="1"/>
  <c r="AD118" i="58" s="1"/>
  <c r="AC118" i="58" s="1"/>
  <c r="V118" i="58"/>
  <c r="AY118" i="58" s="1"/>
  <c r="U118" i="58"/>
  <c r="R118" i="58"/>
  <c r="S118" i="58"/>
  <c r="V62" i="57"/>
  <c r="AY62" i="57" s="1"/>
  <c r="U62" i="57"/>
  <c r="AB62" i="57"/>
  <c r="Z62" i="57"/>
  <c r="AZ62" i="57" s="1"/>
  <c r="AA62" i="57"/>
  <c r="P62" i="57"/>
  <c r="AU62" i="57"/>
  <c r="AV99" i="57" s="1"/>
  <c r="S62" i="57"/>
  <c r="Y62" i="57"/>
  <c r="W62" i="57"/>
  <c r="AE62" i="57" a="1"/>
  <c r="AE62" i="57" s="1"/>
  <c r="R62" i="57"/>
  <c r="Q62" i="57"/>
  <c r="BA62" i="57" s="1"/>
  <c r="BB62" i="57" s="1"/>
  <c r="Z95" i="56"/>
  <c r="AZ95" i="56" s="1"/>
  <c r="Y95" i="56"/>
  <c r="W95" i="56"/>
  <c r="U95" i="56"/>
  <c r="V95" i="56"/>
  <c r="AY95" i="56" s="1"/>
  <c r="AB95" i="56"/>
  <c r="R95" i="56"/>
  <c r="AS95" i="56"/>
  <c r="AF95" i="56" s="1"/>
  <c r="AA95" i="56"/>
  <c r="Q95" i="56"/>
  <c r="BA95" i="56" s="1"/>
  <c r="S95" i="56"/>
  <c r="P95" i="56"/>
  <c r="Z8" i="56"/>
  <c r="AZ8" i="56" s="1"/>
  <c r="AB8" i="56"/>
  <c r="Q8" i="56"/>
  <c r="BA8" i="56" s="1"/>
  <c r="BB8" i="56" s="1"/>
  <c r="P8" i="56"/>
  <c r="AU8" i="56"/>
  <c r="AV35" i="56" s="1"/>
  <c r="U8" i="56"/>
  <c r="V8" i="56"/>
  <c r="AY8" i="56" s="1"/>
  <c r="AE8" i="56" a="1"/>
  <c r="AE8" i="56" s="1"/>
  <c r="S8" i="56"/>
  <c r="R8" i="56"/>
  <c r="AA8" i="56"/>
  <c r="W8" i="56"/>
  <c r="Y8" i="56"/>
  <c r="AE49" i="55" a="1"/>
  <c r="AE49" i="55" s="1"/>
  <c r="S49" i="55"/>
  <c r="W49" i="55"/>
  <c r="AB49" i="55"/>
  <c r="Q49" i="55"/>
  <c r="BA49" i="55" s="1"/>
  <c r="BB49" i="55" s="1"/>
  <c r="R49" i="55"/>
  <c r="AA49" i="55"/>
  <c r="P49" i="55"/>
  <c r="U49" i="55"/>
  <c r="AU49" i="55"/>
  <c r="V49" i="55"/>
  <c r="AY49" i="55" s="1"/>
  <c r="Y49" i="55"/>
  <c r="Z49" i="55"/>
  <c r="AZ49" i="55" s="1"/>
  <c r="AB118" i="54"/>
  <c r="Z118" i="54"/>
  <c r="AZ118" i="54" s="1"/>
  <c r="AA118" i="54"/>
  <c r="P118" i="54"/>
  <c r="U118" i="54"/>
  <c r="Y118" i="54"/>
  <c r="S118" i="54"/>
  <c r="W118" i="54"/>
  <c r="R118" i="54"/>
  <c r="AE118" i="54" a="1"/>
  <c r="AE118" i="54" s="1"/>
  <c r="AD118" i="54" s="1"/>
  <c r="AC118" i="54" s="1"/>
  <c r="V118" i="54"/>
  <c r="AY118" i="54" s="1"/>
  <c r="Q118" i="54"/>
  <c r="BA118" i="54" s="1"/>
  <c r="BB118" i="54" s="1"/>
  <c r="R27" i="54"/>
  <c r="V27" i="54"/>
  <c r="AY27" i="54" s="1"/>
  <c r="Z27" i="54"/>
  <c r="AZ27" i="54" s="1"/>
  <c r="AA27" i="54"/>
  <c r="P27" i="54"/>
  <c r="W27" i="54"/>
  <c r="Y27" i="54"/>
  <c r="U27" i="54"/>
  <c r="AU27" i="54"/>
  <c r="AV121" i="54" s="1"/>
  <c r="Q27" i="54"/>
  <c r="BA27" i="54" s="1"/>
  <c r="S27" i="54"/>
  <c r="AB27" i="54"/>
  <c r="U116" i="51"/>
  <c r="AS116" i="51"/>
  <c r="AF116" i="51" s="1"/>
  <c r="R116" i="51"/>
  <c r="Z116" i="51"/>
  <c r="AZ116" i="51" s="1"/>
  <c r="Y116" i="51"/>
  <c r="P116" i="51"/>
  <c r="W116" i="51"/>
  <c r="Q116" i="51"/>
  <c r="BA116" i="51" s="1"/>
  <c r="V116" i="51"/>
  <c r="AY116" i="51" s="1"/>
  <c r="AA116" i="51"/>
  <c r="S116" i="51"/>
  <c r="AB116" i="51"/>
  <c r="AU6" i="51"/>
  <c r="AV66" i="51" s="1"/>
  <c r="V6" i="51"/>
  <c r="AY6" i="51" s="1"/>
  <c r="W6" i="51"/>
  <c r="U6" i="51"/>
  <c r="S6" i="51"/>
  <c r="AB6" i="51"/>
  <c r="Q6" i="51"/>
  <c r="BA6" i="51" s="1"/>
  <c r="R6" i="51"/>
  <c r="P6" i="51"/>
  <c r="AA6" i="51"/>
  <c r="Z6" i="51"/>
  <c r="AZ6" i="51" s="1"/>
  <c r="Y6" i="51"/>
  <c r="AA54" i="50"/>
  <c r="S54" i="50"/>
  <c r="Q54" i="50"/>
  <c r="BA54" i="50" s="1"/>
  <c r="BB54" i="50" s="1"/>
  <c r="Z54" i="50"/>
  <c r="AZ54" i="50" s="1"/>
  <c r="P54" i="50"/>
  <c r="Y54" i="50"/>
  <c r="V54" i="50"/>
  <c r="AY54" i="50" s="1"/>
  <c r="W54" i="50"/>
  <c r="AE54" i="50" a="1"/>
  <c r="AE54" i="50" s="1"/>
  <c r="U54" i="50"/>
  <c r="R54" i="50"/>
  <c r="AU54" i="50"/>
  <c r="Y32" i="47"/>
  <c r="W32" i="47"/>
  <c r="Z32" i="47"/>
  <c r="AZ32" i="47" s="1"/>
  <c r="Q103" i="43"/>
  <c r="BA103" i="43" s="1"/>
  <c r="P103" i="43"/>
  <c r="Y103" i="43"/>
  <c r="AS103" i="43"/>
  <c r="AF103" i="43" s="1"/>
  <c r="Z103" i="43"/>
  <c r="AZ103" i="43" s="1"/>
  <c r="W103" i="43"/>
  <c r="AA103" i="43"/>
  <c r="U103" i="43"/>
  <c r="S103" i="43"/>
  <c r="V103" i="43"/>
  <c r="AY103" i="43" s="1"/>
  <c r="R103" i="43"/>
  <c r="W121" i="42"/>
  <c r="Y121" i="42"/>
  <c r="AE121" i="42" a="1"/>
  <c r="AE121" i="42" s="1"/>
  <c r="S121" i="42"/>
  <c r="U121" i="42"/>
  <c r="R121" i="42"/>
  <c r="AB121" i="42"/>
  <c r="Z121" i="42"/>
  <c r="AZ121" i="42" s="1"/>
  <c r="P121" i="42"/>
  <c r="V121" i="42"/>
  <c r="AY121" i="42" s="1"/>
  <c r="Y47" i="39"/>
  <c r="W47" i="39"/>
  <c r="R117" i="59"/>
  <c r="S117" i="59"/>
  <c r="Q117" i="59"/>
  <c r="BA117" i="59" s="1"/>
  <c r="AS117" i="59"/>
  <c r="AF117" i="59" s="1"/>
  <c r="AA117" i="59"/>
  <c r="Y117" i="59"/>
  <c r="W117" i="59"/>
  <c r="Z117" i="59"/>
  <c r="AZ117" i="59" s="1"/>
  <c r="U117" i="59"/>
  <c r="P117" i="59"/>
  <c r="AB117" i="59"/>
  <c r="V117" i="59"/>
  <c r="AY117" i="59" s="1"/>
  <c r="AE66" i="36" a="1"/>
  <c r="AE66" i="36" s="1"/>
  <c r="Z66" i="36"/>
  <c r="AZ66" i="36" s="1"/>
  <c r="P66" i="36"/>
  <c r="Q66" i="36"/>
  <c r="BA66" i="36" s="1"/>
  <c r="BB66" i="36" s="1"/>
  <c r="Y66" i="36"/>
  <c r="U66" i="36"/>
  <c r="W66" i="36"/>
  <c r="V66" i="36"/>
  <c r="AY66" i="36" s="1"/>
  <c r="S66" i="36"/>
  <c r="AA66" i="36"/>
  <c r="R66" i="36"/>
  <c r="AB66" i="36"/>
  <c r="U73" i="34"/>
  <c r="P73" i="34"/>
  <c r="W73" i="34"/>
  <c r="AE73" i="34" a="1"/>
  <c r="AE73" i="34" s="1"/>
  <c r="Y73" i="34"/>
  <c r="V73" i="34"/>
  <c r="AY73" i="34" s="1"/>
  <c r="S73" i="34"/>
  <c r="AB73" i="34"/>
  <c r="R73" i="34"/>
  <c r="AA73" i="34"/>
  <c r="Z73" i="34"/>
  <c r="AZ73" i="34" s="1"/>
  <c r="U129" i="35"/>
  <c r="AB129" i="35"/>
  <c r="AA129" i="35"/>
  <c r="Z129" i="35"/>
  <c r="AZ129" i="35" s="1"/>
  <c r="W129" i="35"/>
  <c r="Y129" i="35"/>
  <c r="AE129" i="35" a="1"/>
  <c r="AE129" i="35" s="1"/>
  <c r="R120" i="34"/>
  <c r="W120" i="34"/>
  <c r="Y120" i="34"/>
  <c r="AE120" i="34" a="1"/>
  <c r="AE120" i="34" s="1"/>
  <c r="AD120" i="34" s="1"/>
  <c r="AC120" i="34" s="1"/>
  <c r="AA120" i="34"/>
  <c r="Z120" i="34"/>
  <c r="AZ120" i="34" s="1"/>
  <c r="V120" i="34"/>
  <c r="AY120" i="34" s="1"/>
  <c r="Q120" i="34"/>
  <c r="BA120" i="34" s="1"/>
  <c r="BB120" i="34" s="1"/>
  <c r="U120" i="34"/>
  <c r="P120" i="34"/>
  <c r="S120" i="34"/>
  <c r="AB120" i="34"/>
  <c r="S118" i="33"/>
  <c r="Y118" i="33"/>
  <c r="W118" i="33"/>
  <c r="R118" i="33"/>
  <c r="V118" i="33"/>
  <c r="AY118" i="33" s="1"/>
  <c r="U118" i="33"/>
  <c r="AA118" i="33"/>
  <c r="Q118" i="33"/>
  <c r="BA118" i="33" s="1"/>
  <c r="Z118" i="33"/>
  <c r="AZ118" i="33" s="1"/>
  <c r="AS118" i="33"/>
  <c r="AF118" i="33" s="1"/>
  <c r="AB118" i="33"/>
  <c r="P118" i="33"/>
  <c r="R93" i="38"/>
  <c r="W93" i="38"/>
  <c r="AA93" i="38"/>
  <c r="V93" i="38"/>
  <c r="AY93" i="38" s="1"/>
  <c r="AB93" i="38"/>
  <c r="Q93" i="38"/>
  <c r="BA93" i="38" s="1"/>
  <c r="Y93" i="38"/>
  <c r="U30" i="37"/>
  <c r="Y30" i="37"/>
  <c r="R30" i="37"/>
  <c r="S30" i="37"/>
  <c r="Q30" i="37"/>
  <c r="BA30" i="37" s="1"/>
  <c r="BB30" i="37" s="1"/>
  <c r="W30" i="37"/>
  <c r="P30" i="37"/>
  <c r="Z30" i="37"/>
  <c r="AZ30" i="37" s="1"/>
  <c r="V30" i="37"/>
  <c r="AY30" i="37" s="1"/>
  <c r="AU30" i="37"/>
  <c r="AE30" i="37" a="1"/>
  <c r="AE30" i="37" s="1"/>
  <c r="AB30" i="37"/>
  <c r="AA30" i="37"/>
  <c r="Z85" i="37"/>
  <c r="AZ85" i="37" s="1"/>
  <c r="P85" i="37"/>
  <c r="AS85" i="37"/>
  <c r="AF85" i="37" s="1"/>
  <c r="AA85" i="37"/>
  <c r="U85" i="37"/>
  <c r="V85" i="37"/>
  <c r="AY85" i="37" s="1"/>
  <c r="W85" i="37"/>
  <c r="R85" i="37"/>
  <c r="S85" i="37"/>
  <c r="Q85" i="37"/>
  <c r="BA85" i="37" s="1"/>
  <c r="Y85" i="37"/>
  <c r="AB85" i="37"/>
  <c r="W70" i="36"/>
  <c r="AB70" i="36"/>
  <c r="Q70" i="36"/>
  <c r="BA70" i="36" s="1"/>
  <c r="BB70" i="36" s="1"/>
  <c r="R70" i="36"/>
  <c r="AE70" i="36" a="1"/>
  <c r="AE70" i="36" s="1"/>
  <c r="Z70" i="36"/>
  <c r="AZ70" i="36" s="1"/>
  <c r="P70" i="36"/>
  <c r="AA70" i="36"/>
  <c r="V70" i="36"/>
  <c r="AY70" i="36" s="1"/>
  <c r="Y70" i="36"/>
  <c r="U70" i="36"/>
  <c r="S70" i="36"/>
  <c r="AB67" i="34"/>
  <c r="Z67" i="34"/>
  <c r="AZ67" i="34" s="1"/>
  <c r="AA67" i="34"/>
  <c r="Y67" i="34"/>
  <c r="P67" i="34"/>
  <c r="U67" i="34"/>
  <c r="W67" i="34"/>
  <c r="S67" i="34"/>
  <c r="R67" i="34"/>
  <c r="AE67" i="34" a="1"/>
  <c r="AE67" i="34" s="1"/>
  <c r="Q67" i="34"/>
  <c r="BA67" i="34" s="1"/>
  <c r="BB67" i="34" s="1"/>
  <c r="AA88" i="34"/>
  <c r="Z88" i="34"/>
  <c r="AZ88" i="34" s="1"/>
  <c r="V88" i="34"/>
  <c r="AY88" i="34" s="1"/>
  <c r="Y88" i="34"/>
  <c r="S88" i="34"/>
  <c r="W88" i="34"/>
  <c r="Q88" i="34"/>
  <c r="BA88" i="34" s="1"/>
  <c r="BB88" i="34" s="1"/>
  <c r="U88" i="34"/>
  <c r="AE88" i="34" a="1"/>
  <c r="AE88" i="34" s="1"/>
  <c r="AD88" i="34" s="1"/>
  <c r="AC88" i="34" s="1"/>
  <c r="AB88" i="34"/>
  <c r="R88" i="34"/>
  <c r="P88" i="34"/>
  <c r="U24" i="30"/>
  <c r="Q24" i="30"/>
  <c r="BA24" i="30" s="1"/>
  <c r="BB24" i="30" s="1"/>
  <c r="V24" i="30"/>
  <c r="AY24" i="30" s="1"/>
  <c r="Z104" i="30"/>
  <c r="AZ104" i="30" s="1"/>
  <c r="V104" i="30"/>
  <c r="AY104" i="30" s="1"/>
  <c r="P104" i="30"/>
  <c r="S104" i="30"/>
  <c r="AE104" i="30" a="1"/>
  <c r="AE104" i="30" s="1"/>
  <c r="Y104" i="30"/>
  <c r="R104" i="30"/>
  <c r="W104" i="30"/>
  <c r="U104" i="30"/>
  <c r="Q104" i="30"/>
  <c r="BA104" i="30" s="1"/>
  <c r="BB104" i="30" s="1"/>
  <c r="AB104" i="30"/>
  <c r="AA104" i="30"/>
  <c r="AA121" i="12"/>
  <c r="V121" i="12"/>
  <c r="AY121" i="12" s="1"/>
  <c r="AE121" i="12" a="1"/>
  <c r="AE121" i="12" s="1"/>
  <c r="Y121" i="12"/>
  <c r="P121" i="12"/>
  <c r="W121" i="12"/>
  <c r="Q121" i="12"/>
  <c r="BA121" i="12" s="1"/>
  <c r="BB121" i="12" s="1"/>
  <c r="AB121" i="12"/>
  <c r="U121" i="12"/>
  <c r="Z121" i="12"/>
  <c r="AZ121" i="12" s="1"/>
  <c r="S71" i="37"/>
  <c r="AS71" i="37"/>
  <c r="AF71" i="37" s="1"/>
  <c r="AA71" i="37"/>
  <c r="AB71" i="37"/>
  <c r="Q71" i="37"/>
  <c r="BA71" i="37" s="1"/>
  <c r="W71" i="37"/>
  <c r="Z71" i="37"/>
  <c r="AZ71" i="37" s="1"/>
  <c r="R71" i="37"/>
  <c r="U71" i="37"/>
  <c r="V71" i="37"/>
  <c r="AY71" i="37" s="1"/>
  <c r="P71" i="37"/>
  <c r="Y71" i="37"/>
  <c r="AE23" i="36" a="1"/>
  <c r="AE23" i="36" s="1"/>
  <c r="Y23" i="36"/>
  <c r="AA23" i="36"/>
  <c r="S23" i="36"/>
  <c r="Q23" i="36"/>
  <c r="BA23" i="36" s="1"/>
  <c r="BB23" i="36" s="1"/>
  <c r="R23" i="36"/>
  <c r="V23" i="36"/>
  <c r="AY23" i="36" s="1"/>
  <c r="P23" i="36"/>
  <c r="Z23" i="36"/>
  <c r="AZ23" i="36" s="1"/>
  <c r="W23" i="36"/>
  <c r="U23" i="36"/>
  <c r="AU23" i="36"/>
  <c r="AB23" i="36"/>
  <c r="AS122" i="36"/>
  <c r="AF122" i="36" s="1"/>
  <c r="Z122" i="36"/>
  <c r="AZ122" i="36" s="1"/>
  <c r="S122" i="36"/>
  <c r="Q122" i="36"/>
  <c r="BA122" i="36" s="1"/>
  <c r="AA122" i="36"/>
  <c r="W122" i="36"/>
  <c r="R122" i="36"/>
  <c r="AB122" i="36"/>
  <c r="Y122" i="36"/>
  <c r="P122" i="36"/>
  <c r="U122" i="36"/>
  <c r="V122" i="36"/>
  <c r="AY122" i="36" s="1"/>
  <c r="AA122" i="34"/>
  <c r="Q122" i="34"/>
  <c r="BA122" i="34" s="1"/>
  <c r="Z122" i="34"/>
  <c r="AZ122" i="34" s="1"/>
  <c r="U122" i="34"/>
  <c r="P122" i="34"/>
  <c r="AS122" i="34"/>
  <c r="AF122" i="34" s="1"/>
  <c r="V122" i="34"/>
  <c r="AY122" i="34" s="1"/>
  <c r="S122" i="34"/>
  <c r="Y122" i="34"/>
  <c r="AB122" i="34"/>
  <c r="W122" i="34"/>
  <c r="R122" i="34"/>
  <c r="S97" i="33"/>
  <c r="W97" i="33"/>
  <c r="Z97" i="33"/>
  <c r="AZ97" i="33" s="1"/>
  <c r="V97" i="33"/>
  <c r="AY97" i="33" s="1"/>
  <c r="AB97" i="33"/>
  <c r="P97" i="33"/>
  <c r="R97" i="33"/>
  <c r="AE97" i="33" a="1"/>
  <c r="AE97" i="33" s="1"/>
  <c r="U97" i="33"/>
  <c r="AA97" i="33"/>
  <c r="Y97" i="33"/>
  <c r="Q97" i="33"/>
  <c r="BA97" i="33" s="1"/>
  <c r="BB97" i="33" s="1"/>
  <c r="AS90" i="32"/>
  <c r="AF90" i="32" s="1"/>
  <c r="W90" i="32"/>
  <c r="AB90" i="32"/>
  <c r="Y90" i="32"/>
  <c r="S90" i="32"/>
  <c r="R90" i="32"/>
  <c r="P90" i="32"/>
  <c r="AA90" i="32"/>
  <c r="Z90" i="32"/>
  <c r="AZ90" i="32" s="1"/>
  <c r="Q90" i="32"/>
  <c r="BA90" i="32" s="1"/>
  <c r="V90" i="32"/>
  <c r="AY90" i="32" s="1"/>
  <c r="U90" i="32"/>
  <c r="Y91" i="30"/>
  <c r="AA91" i="30"/>
  <c r="AB91" i="30"/>
  <c r="W91" i="30"/>
  <c r="Q91" i="30"/>
  <c r="BA91" i="30" s="1"/>
  <c r="V91" i="30"/>
  <c r="AY91" i="30" s="1"/>
  <c r="Z91" i="30"/>
  <c r="AZ91" i="30" s="1"/>
  <c r="U91" i="30"/>
  <c r="S91" i="30"/>
  <c r="R91" i="30"/>
  <c r="AS91" i="30"/>
  <c r="AF91" i="30" s="1"/>
  <c r="P91" i="30"/>
  <c r="U117" i="37"/>
  <c r="W117" i="37"/>
  <c r="AS117" i="37"/>
  <c r="AF117" i="37" s="1"/>
  <c r="P117" i="37"/>
  <c r="Z117" i="37"/>
  <c r="AZ117" i="37" s="1"/>
  <c r="AB117" i="37"/>
  <c r="Y117" i="37"/>
  <c r="AA117" i="37"/>
  <c r="R117" i="37"/>
  <c r="V117" i="37"/>
  <c r="AY117" i="37" s="1"/>
  <c r="Q117" i="37"/>
  <c r="BA117" i="37" s="1"/>
  <c r="S117" i="37"/>
  <c r="S14" i="34"/>
  <c r="Y14" i="34"/>
  <c r="R14" i="34"/>
  <c r="W14" i="34"/>
  <c r="AU14" i="34"/>
  <c r="V14" i="34"/>
  <c r="AY14" i="34" s="1"/>
  <c r="U14" i="34"/>
  <c r="AB14" i="34"/>
  <c r="Q14" i="34"/>
  <c r="BA14" i="34" s="1"/>
  <c r="AA14" i="34"/>
  <c r="P14" i="34"/>
  <c r="Z14" i="34"/>
  <c r="AZ14" i="34" s="1"/>
  <c r="Q85" i="33"/>
  <c r="BA85" i="33" s="1"/>
  <c r="P85" i="33"/>
  <c r="W85" i="33"/>
  <c r="AS85" i="33"/>
  <c r="AF85" i="33" s="1"/>
  <c r="S85" i="33"/>
  <c r="R85" i="33"/>
  <c r="AA84" i="30"/>
  <c r="R84" i="30"/>
  <c r="AE84" i="30" a="1"/>
  <c r="AE84" i="30" s="1"/>
  <c r="Y84" i="30"/>
  <c r="V84" i="30"/>
  <c r="AY84" i="30" s="1"/>
  <c r="Q84" i="30"/>
  <c r="BA84" i="30" s="1"/>
  <c r="BB84" i="30" s="1"/>
  <c r="S84" i="30"/>
  <c r="P84" i="30"/>
  <c r="Z84" i="30"/>
  <c r="AZ84" i="30" s="1"/>
  <c r="AB84" i="30"/>
  <c r="W84" i="30"/>
  <c r="U84" i="30"/>
  <c r="P122" i="30"/>
  <c r="U122" i="30"/>
  <c r="AS122" i="30"/>
  <c r="AF122" i="30" s="1"/>
  <c r="AB122" i="30"/>
  <c r="Z122" i="30"/>
  <c r="AZ122" i="30" s="1"/>
  <c r="R122" i="30"/>
  <c r="S122" i="30"/>
  <c r="AA122" i="30"/>
  <c r="Q122" i="30"/>
  <c r="BA122" i="30" s="1"/>
  <c r="W122" i="30"/>
  <c r="V122" i="30"/>
  <c r="AY122" i="30" s="1"/>
  <c r="Y122" i="30"/>
  <c r="S123" i="12"/>
  <c r="Q6" i="28"/>
  <c r="BA6" i="28" s="1"/>
  <c r="AU6" i="28"/>
  <c r="W6" i="28"/>
  <c r="U6" i="28"/>
  <c r="AA6" i="28"/>
  <c r="R6" i="28"/>
  <c r="Y6" i="28"/>
  <c r="P6" i="28"/>
  <c r="S6" i="28"/>
  <c r="AB6" i="28"/>
  <c r="Z6" i="28"/>
  <c r="AZ6" i="28" s="1"/>
  <c r="V6" i="28"/>
  <c r="AY6" i="28" s="1"/>
  <c r="AA124" i="12"/>
  <c r="Y124" i="12"/>
  <c r="W124" i="12"/>
  <c r="V124" i="12"/>
  <c r="AY124" i="12" s="1"/>
  <c r="S124" i="12"/>
  <c r="AS124" i="12"/>
  <c r="AF124" i="12" s="1"/>
  <c r="Q124" i="12"/>
  <c r="BA124" i="12" s="1"/>
  <c r="Z124" i="12"/>
  <c r="AZ124" i="12" s="1"/>
  <c r="R124" i="12"/>
  <c r="Q89" i="37"/>
  <c r="BA89" i="37" s="1"/>
  <c r="P89" i="37"/>
  <c r="AS89" i="37"/>
  <c r="AF89" i="37" s="1"/>
  <c r="U89" i="37"/>
  <c r="AB89" i="37"/>
  <c r="V89" i="37"/>
  <c r="AY89" i="37" s="1"/>
  <c r="S89" i="37"/>
  <c r="AA89" i="37"/>
  <c r="Z89" i="37"/>
  <c r="AZ89" i="37" s="1"/>
  <c r="Y89" i="37"/>
  <c r="R89" i="37"/>
  <c r="W89" i="37"/>
  <c r="R26" i="36"/>
  <c r="V26" i="36"/>
  <c r="AY26" i="36" s="1"/>
  <c r="Z26" i="36"/>
  <c r="AZ26" i="36" s="1"/>
  <c r="P26" i="36"/>
  <c r="S26" i="36"/>
  <c r="U26" i="36"/>
  <c r="W26" i="36"/>
  <c r="Y26" i="36"/>
  <c r="AA26" i="36"/>
  <c r="AU26" i="36"/>
  <c r="Q26" i="36"/>
  <c r="BA26" i="36" s="1"/>
  <c r="AB26" i="36"/>
  <c r="Z87" i="36"/>
  <c r="AZ87" i="36" s="1"/>
  <c r="P87" i="36"/>
  <c r="Y87" i="36"/>
  <c r="AE87" i="36" a="1"/>
  <c r="AE87" i="36" s="1"/>
  <c r="V87" i="36"/>
  <c r="AY87" i="36" s="1"/>
  <c r="S87" i="36"/>
  <c r="Q87" i="36"/>
  <c r="BA87" i="36" s="1"/>
  <c r="BB87" i="36" s="1"/>
  <c r="AB87" i="36"/>
  <c r="R87" i="36"/>
  <c r="AA87" i="36"/>
  <c r="W87" i="36"/>
  <c r="U87" i="36"/>
  <c r="P108" i="32"/>
  <c r="U108" i="32"/>
  <c r="S108" i="32"/>
  <c r="R108" i="32"/>
  <c r="AA108" i="32"/>
  <c r="AS108" i="32"/>
  <c r="AF108" i="32" s="1"/>
  <c r="Q108" i="32"/>
  <c r="BA108" i="32" s="1"/>
  <c r="Z66" i="30"/>
  <c r="AZ66" i="30" s="1"/>
  <c r="AA66" i="30"/>
  <c r="Q66" i="30"/>
  <c r="BA66" i="30" s="1"/>
  <c r="BB66" i="30" s="1"/>
  <c r="Y67" i="35"/>
  <c r="AA67" i="35"/>
  <c r="AS67" i="35"/>
  <c r="AF67" i="35" s="1"/>
  <c r="V67" i="35"/>
  <c r="AY67" i="35" s="1"/>
  <c r="Z67" i="35"/>
  <c r="AZ67" i="35" s="1"/>
  <c r="P118" i="34"/>
  <c r="AB118" i="34"/>
  <c r="Y118" i="34"/>
  <c r="S118" i="34"/>
  <c r="W118" i="34"/>
  <c r="R118" i="34"/>
  <c r="AE118" i="34" a="1"/>
  <c r="AE118" i="34" s="1"/>
  <c r="AD118" i="34" s="1"/>
  <c r="AC118" i="34" s="1"/>
  <c r="V118" i="34"/>
  <c r="AY118" i="34" s="1"/>
  <c r="U118" i="34"/>
  <c r="AA118" i="34"/>
  <c r="Z118" i="34"/>
  <c r="AZ118" i="34" s="1"/>
  <c r="Q118" i="34"/>
  <c r="BA118" i="34" s="1"/>
  <c r="BB118" i="34" s="1"/>
  <c r="U123" i="32"/>
  <c r="Q123" i="32"/>
  <c r="BA123" i="32" s="1"/>
  <c r="AS123" i="32"/>
  <c r="AF123" i="32" s="1"/>
  <c r="V123" i="32"/>
  <c r="AY123" i="32" s="1"/>
  <c r="BB123" i="32" s="1"/>
  <c r="AE118" i="12" a="1"/>
  <c r="AE118" i="12" s="1"/>
  <c r="Y118" i="12"/>
  <c r="S118" i="12"/>
  <c r="Z118" i="12"/>
  <c r="AZ118" i="12" s="1"/>
  <c r="AB118" i="12"/>
  <c r="V118" i="12"/>
  <c r="AY118" i="12" s="1"/>
  <c r="AA118" i="12"/>
  <c r="P118" i="12"/>
  <c r="W118" i="12"/>
  <c r="AD71" i="56"/>
  <c r="AC71" i="56" s="1"/>
  <c r="AD97" i="53"/>
  <c r="AC97" i="53" s="1"/>
  <c r="AD85" i="38"/>
  <c r="AC85" i="38" s="1"/>
  <c r="AD112" i="47"/>
  <c r="AC112" i="47" s="1"/>
  <c r="AD93" i="39"/>
  <c r="AC93" i="39" s="1"/>
  <c r="AB24" i="48"/>
  <c r="W117" i="48"/>
  <c r="AV22" i="48"/>
  <c r="R120" i="55"/>
  <c r="AS120" i="55"/>
  <c r="AF120" i="55" s="1"/>
  <c r="U120" i="55"/>
  <c r="AA120" i="55"/>
  <c r="Q120" i="55"/>
  <c r="BA120" i="55" s="1"/>
  <c r="Z120" i="55"/>
  <c r="AZ120" i="55" s="1"/>
  <c r="P120" i="55"/>
  <c r="W120" i="55"/>
  <c r="S120" i="55"/>
  <c r="V120" i="55"/>
  <c r="AY120" i="55" s="1"/>
  <c r="S32" i="50"/>
  <c r="W32" i="50"/>
  <c r="AA32" i="50"/>
  <c r="R32" i="50"/>
  <c r="Q32" i="50"/>
  <c r="BA32" i="50" s="1"/>
  <c r="Z32" i="50"/>
  <c r="AZ32" i="50" s="1"/>
  <c r="P32" i="50"/>
  <c r="Y32" i="50"/>
  <c r="U32" i="50"/>
  <c r="V32" i="50"/>
  <c r="AY32" i="50" s="1"/>
  <c r="AU32" i="50"/>
  <c r="AB32" i="50"/>
  <c r="R102" i="47"/>
  <c r="Y102" i="47"/>
  <c r="AS102" i="47"/>
  <c r="AF102" i="47" s="1"/>
  <c r="Z102" i="47"/>
  <c r="AZ102" i="47" s="1"/>
  <c r="W102" i="47"/>
  <c r="V102" i="47"/>
  <c r="AY102" i="47" s="1"/>
  <c r="AA102" i="47"/>
  <c r="U102" i="47"/>
  <c r="Q102" i="47"/>
  <c r="BA102" i="47" s="1"/>
  <c r="P102" i="47"/>
  <c r="S102" i="47"/>
  <c r="AB102" i="47"/>
  <c r="Z68" i="43"/>
  <c r="AZ68" i="43" s="1"/>
  <c r="BB68" i="43" s="1"/>
  <c r="Y68" i="43"/>
  <c r="AS68" i="43"/>
  <c r="AF68" i="43" s="1"/>
  <c r="S68" i="43"/>
  <c r="R68" i="43"/>
  <c r="W68" i="43"/>
  <c r="U68" i="43"/>
  <c r="Q68" i="43"/>
  <c r="BA68" i="43" s="1"/>
  <c r="R121" i="43"/>
  <c r="Q121" i="43"/>
  <c r="BA121" i="43" s="1"/>
  <c r="P121" i="43"/>
  <c r="AS121" i="43"/>
  <c r="AF121" i="43" s="1"/>
  <c r="AB121" i="43"/>
  <c r="Y121" i="43"/>
  <c r="S121" i="43"/>
  <c r="P109" i="42"/>
  <c r="Q109" i="42"/>
  <c r="BA109" i="42" s="1"/>
  <c r="R109" i="42"/>
  <c r="AS109" i="42"/>
  <c r="AF109" i="42" s="1"/>
  <c r="AS113" i="40"/>
  <c r="AF113" i="40" s="1"/>
  <c r="Z113" i="40"/>
  <c r="AZ113" i="40" s="1"/>
  <c r="S113" i="40"/>
  <c r="U113" i="40"/>
  <c r="V113" i="40"/>
  <c r="AY113" i="40" s="1"/>
  <c r="AS78" i="58"/>
  <c r="AF78" i="58" s="1"/>
  <c r="Y78" i="58"/>
  <c r="AB78" i="58"/>
  <c r="R78" i="58"/>
  <c r="W78" i="58"/>
  <c r="AA78" i="58"/>
  <c r="Q78" i="58"/>
  <c r="BA78" i="58" s="1"/>
  <c r="Z78" i="58"/>
  <c r="AZ78" i="58" s="1"/>
  <c r="P78" i="58"/>
  <c r="S78" i="58"/>
  <c r="V78" i="58"/>
  <c r="AY78" i="58" s="1"/>
  <c r="U78" i="58"/>
  <c r="V34" i="56"/>
  <c r="AY34" i="56" s="1"/>
  <c r="S34" i="56"/>
  <c r="Y34" i="56"/>
  <c r="U34" i="56"/>
  <c r="AU34" i="56"/>
  <c r="W34" i="56"/>
  <c r="AA34" i="56"/>
  <c r="R34" i="56"/>
  <c r="AE34" i="56" a="1"/>
  <c r="AE34" i="56" s="1"/>
  <c r="AB34" i="56"/>
  <c r="P34" i="56"/>
  <c r="Z34" i="56"/>
  <c r="AZ34" i="56" s="1"/>
  <c r="Q34" i="56"/>
  <c r="BA34" i="56" s="1"/>
  <c r="BB34" i="56" s="1"/>
  <c r="U125" i="55"/>
  <c r="S125" i="55"/>
  <c r="R125" i="55"/>
  <c r="AE125" i="55" a="1"/>
  <c r="AE125" i="55" s="1"/>
  <c r="AD125" i="55" s="1"/>
  <c r="AC125" i="55" s="1"/>
  <c r="AA125" i="55"/>
  <c r="Q125" i="55"/>
  <c r="BA125" i="55" s="1"/>
  <c r="BB125" i="55" s="1"/>
  <c r="AB125" i="55"/>
  <c r="Z125" i="55"/>
  <c r="AZ125" i="55" s="1"/>
  <c r="W125" i="55"/>
  <c r="P125" i="55"/>
  <c r="V125" i="55"/>
  <c r="AY125" i="55" s="1"/>
  <c r="Y125" i="55"/>
  <c r="AB63" i="55"/>
  <c r="Y63" i="55"/>
  <c r="Q63" i="55"/>
  <c r="BA63" i="55" s="1"/>
  <c r="BB63" i="55" s="1"/>
  <c r="S63" i="55"/>
  <c r="W63" i="55"/>
  <c r="AA63" i="55"/>
  <c r="Z63" i="55"/>
  <c r="AZ63" i="55" s="1"/>
  <c r="AU63" i="55"/>
  <c r="AV94" i="55" s="1"/>
  <c r="P63" i="55"/>
  <c r="AE63" i="55" a="1"/>
  <c r="AE63" i="55" s="1"/>
  <c r="U63" i="55"/>
  <c r="V63" i="55"/>
  <c r="AY63" i="55" s="1"/>
  <c r="R63" i="55"/>
  <c r="AS118" i="53"/>
  <c r="AF118" i="53" s="1"/>
  <c r="W118" i="53"/>
  <c r="U118" i="53"/>
  <c r="AB118" i="53"/>
  <c r="V118" i="53"/>
  <c r="AY118" i="53" s="1"/>
  <c r="R118" i="53"/>
  <c r="S118" i="53"/>
  <c r="AA118" i="53"/>
  <c r="Q118" i="53"/>
  <c r="BA118" i="53" s="1"/>
  <c r="Z118" i="53"/>
  <c r="AZ118" i="53" s="1"/>
  <c r="P118" i="53"/>
  <c r="AS107" i="52"/>
  <c r="AF107" i="52" s="1"/>
  <c r="Y107" i="52"/>
  <c r="AA107" i="52"/>
  <c r="W107" i="52"/>
  <c r="V107" i="52"/>
  <c r="AY107" i="52" s="1"/>
  <c r="R107" i="52"/>
  <c r="U107" i="52"/>
  <c r="AB107" i="52"/>
  <c r="Q107" i="52"/>
  <c r="BA107" i="52" s="1"/>
  <c r="Z107" i="52"/>
  <c r="AZ107" i="52" s="1"/>
  <c r="P107" i="52"/>
  <c r="S107" i="52"/>
  <c r="AU18" i="51"/>
  <c r="AV13" i="51" s="1"/>
  <c r="AB18" i="51"/>
  <c r="AA18" i="51"/>
  <c r="W18" i="51"/>
  <c r="Z18" i="51"/>
  <c r="AZ18" i="51" s="1"/>
  <c r="V18" i="51"/>
  <c r="AY18" i="51" s="1"/>
  <c r="P18" i="51"/>
  <c r="R18" i="51"/>
  <c r="Y18" i="51"/>
  <c r="S18" i="51"/>
  <c r="U18" i="51"/>
  <c r="Q18" i="51"/>
  <c r="BA18" i="51" s="1"/>
  <c r="AB74" i="49"/>
  <c r="W74" i="49"/>
  <c r="S74" i="49"/>
  <c r="P74" i="49"/>
  <c r="R74" i="49"/>
  <c r="Z74" i="49"/>
  <c r="AZ74" i="49" s="1"/>
  <c r="AA74" i="49"/>
  <c r="V74" i="49"/>
  <c r="AY74" i="49" s="1"/>
  <c r="U74" i="49"/>
  <c r="AE74" i="49" a="1"/>
  <c r="AE74" i="49" s="1"/>
  <c r="Q74" i="49"/>
  <c r="BA74" i="49" s="1"/>
  <c r="BB74" i="49" s="1"/>
  <c r="Y74" i="49"/>
  <c r="W77" i="43"/>
  <c r="R77" i="43"/>
  <c r="AE77" i="43" a="1"/>
  <c r="AE77" i="43" s="1"/>
  <c r="AD77" i="43" s="1"/>
  <c r="AC77" i="43" s="1"/>
  <c r="V77" i="43"/>
  <c r="AY77" i="43" s="1"/>
  <c r="P77" i="43"/>
  <c r="U77" i="43"/>
  <c r="Z77" i="43"/>
  <c r="AZ77" i="43" s="1"/>
  <c r="S77" i="43"/>
  <c r="AA77" i="43"/>
  <c r="AB77" i="43"/>
  <c r="Q77" i="43"/>
  <c r="BA77" i="43" s="1"/>
  <c r="BB77" i="43" s="1"/>
  <c r="Y77" i="43"/>
  <c r="AS100" i="39"/>
  <c r="AF100" i="39" s="1"/>
  <c r="S100" i="39"/>
  <c r="AA100" i="39"/>
  <c r="U100" i="39"/>
  <c r="V100" i="39"/>
  <c r="AY100" i="39" s="1"/>
  <c r="BB100" i="39" s="1"/>
  <c r="P100" i="39"/>
  <c r="R100" i="39"/>
  <c r="W100" i="39"/>
  <c r="Q100" i="39"/>
  <c r="BA100" i="39" s="1"/>
  <c r="V102" i="59"/>
  <c r="AY102" i="59" s="1"/>
  <c r="U102" i="59"/>
  <c r="S102" i="59"/>
  <c r="AB102" i="59"/>
  <c r="P102" i="59"/>
  <c r="Y102" i="59"/>
  <c r="Q102" i="59"/>
  <c r="BA102" i="59" s="1"/>
  <c r="R102" i="59"/>
  <c r="AS102" i="59"/>
  <c r="AF102" i="59" s="1"/>
  <c r="AA102" i="59"/>
  <c r="W102" i="59"/>
  <c r="Z102" i="59"/>
  <c r="AZ102" i="59" s="1"/>
  <c r="AA102" i="54"/>
  <c r="P102" i="54"/>
  <c r="S102" i="54"/>
  <c r="Y102" i="54"/>
  <c r="AE102" i="54" a="1"/>
  <c r="AE102" i="54" s="1"/>
  <c r="AD102" i="54" s="1"/>
  <c r="AC102" i="54" s="1"/>
  <c r="Z102" i="54"/>
  <c r="AZ102" i="54" s="1"/>
  <c r="W102" i="54"/>
  <c r="V102" i="54"/>
  <c r="AY102" i="54" s="1"/>
  <c r="R102" i="54"/>
  <c r="AB102" i="54"/>
  <c r="Q102" i="54"/>
  <c r="BA102" i="54" s="1"/>
  <c r="BB102" i="54" s="1"/>
  <c r="V88" i="47"/>
  <c r="AY88" i="47" s="1"/>
  <c r="BB88" i="47" s="1"/>
  <c r="U88" i="47"/>
  <c r="S88" i="47"/>
  <c r="V120" i="47"/>
  <c r="AY120" i="47" s="1"/>
  <c r="P120" i="47"/>
  <c r="Y120" i="47"/>
  <c r="U120" i="47"/>
  <c r="AS120" i="47"/>
  <c r="AF120" i="47" s="1"/>
  <c r="S120" i="47"/>
  <c r="AB120" i="47"/>
  <c r="R120" i="47"/>
  <c r="W120" i="47"/>
  <c r="Z120" i="47"/>
  <c r="AZ120" i="47" s="1"/>
  <c r="Q120" i="47"/>
  <c r="BA120" i="47" s="1"/>
  <c r="Y106" i="38"/>
  <c r="V106" i="38"/>
  <c r="AY106" i="38" s="1"/>
  <c r="W106" i="38"/>
  <c r="U106" i="38"/>
  <c r="Q106" i="38"/>
  <c r="BA106" i="38" s="1"/>
  <c r="AB106" i="38"/>
  <c r="Z106" i="38"/>
  <c r="AZ106" i="38" s="1"/>
  <c r="S106" i="38"/>
  <c r="AA106" i="38"/>
  <c r="AS106" i="38"/>
  <c r="AF106" i="38" s="1"/>
  <c r="R106" i="38"/>
  <c r="P106" i="38"/>
  <c r="Z58" i="57"/>
  <c r="AZ58" i="57" s="1"/>
  <c r="AA58" i="57"/>
  <c r="P58" i="57"/>
  <c r="AU58" i="57"/>
  <c r="Y58" i="57"/>
  <c r="W58" i="57"/>
  <c r="AE58" i="57" a="1"/>
  <c r="AE58" i="57" s="1"/>
  <c r="R58" i="57"/>
  <c r="Q58" i="57"/>
  <c r="BA58" i="57" s="1"/>
  <c r="BB58" i="57" s="1"/>
  <c r="V58" i="57"/>
  <c r="AY58" i="57" s="1"/>
  <c r="U58" i="57"/>
  <c r="AB58" i="57"/>
  <c r="S58" i="57"/>
  <c r="R21" i="47"/>
  <c r="Z21" i="47"/>
  <c r="AZ21" i="47" s="1"/>
  <c r="Y21" i="47"/>
  <c r="AB21" i="47"/>
  <c r="AU21" i="47"/>
  <c r="AV54" i="47" s="1"/>
  <c r="S21" i="47"/>
  <c r="V21" i="47"/>
  <c r="AY21" i="47" s="1"/>
  <c r="Q21" i="47"/>
  <c r="BA21" i="47" s="1"/>
  <c r="P21" i="47"/>
  <c r="W21" i="47"/>
  <c r="AA21" i="47"/>
  <c r="U21" i="47"/>
  <c r="P104" i="42"/>
  <c r="AE104" i="42" a="1"/>
  <c r="AE104" i="42" s="1"/>
  <c r="R77" i="49"/>
  <c r="U77" i="49"/>
  <c r="S77" i="49"/>
  <c r="Y77" i="49"/>
  <c r="Z77" i="49"/>
  <c r="AZ77" i="49" s="1"/>
  <c r="Q77" i="49"/>
  <c r="BA77" i="49" s="1"/>
  <c r="BB77" i="49" s="1"/>
  <c r="AE77" i="49" a="1"/>
  <c r="AE77" i="49" s="1"/>
  <c r="AD77" i="49" s="1"/>
  <c r="AC77" i="49" s="1"/>
  <c r="P77" i="49"/>
  <c r="W77" i="49"/>
  <c r="AB77" i="49"/>
  <c r="AA77" i="49"/>
  <c r="V77" i="49"/>
  <c r="AY77" i="49" s="1"/>
  <c r="U53" i="47"/>
  <c r="S53" i="47"/>
  <c r="Q53" i="47"/>
  <c r="BA53" i="47" s="1"/>
  <c r="Y53" i="47"/>
  <c r="V53" i="47"/>
  <c r="AY53" i="47" s="1"/>
  <c r="AB53" i="47"/>
  <c r="AU53" i="47"/>
  <c r="AV59" i="47" s="1"/>
  <c r="P53" i="47"/>
  <c r="R53" i="47"/>
  <c r="Z53" i="47"/>
  <c r="AZ53" i="47" s="1"/>
  <c r="W53" i="47"/>
  <c r="U20" i="42"/>
  <c r="AB20" i="42"/>
  <c r="AE20" i="42" a="1"/>
  <c r="AE20" i="42" s="1"/>
  <c r="P20" i="42"/>
  <c r="W20" i="42"/>
  <c r="R20" i="42"/>
  <c r="AA20" i="42"/>
  <c r="AU20" i="42"/>
  <c r="Y20" i="42"/>
  <c r="Z20" i="42"/>
  <c r="AZ20" i="42" s="1"/>
  <c r="R119" i="42"/>
  <c r="AE119" i="42" a="1"/>
  <c r="AE119" i="42" s="1"/>
  <c r="AD119" i="42" s="1"/>
  <c r="AC119" i="42" s="1"/>
  <c r="Q119" i="42"/>
  <c r="BA119" i="42" s="1"/>
  <c r="BB119" i="42" s="1"/>
  <c r="V119" i="42"/>
  <c r="AY119" i="42" s="1"/>
  <c r="P119" i="42"/>
  <c r="S119" i="42"/>
  <c r="AA125" i="40"/>
  <c r="AS125" i="40"/>
  <c r="AF125" i="40" s="1"/>
  <c r="W129" i="57"/>
  <c r="AA129" i="57"/>
  <c r="AE129" i="57" a="1"/>
  <c r="AE129" i="57" s="1"/>
  <c r="AD129" i="57" s="1"/>
  <c r="AC129" i="57" s="1"/>
  <c r="Q129" i="57"/>
  <c r="BA129" i="57" s="1"/>
  <c r="BB129" i="57" s="1"/>
  <c r="Z129" i="57"/>
  <c r="AZ129" i="57" s="1"/>
  <c r="V129" i="57"/>
  <c r="AY129" i="57" s="1"/>
  <c r="P129" i="57"/>
  <c r="U129" i="57"/>
  <c r="Y129" i="57"/>
  <c r="S129" i="57"/>
  <c r="AB129" i="57"/>
  <c r="R129" i="57"/>
  <c r="U71" i="55"/>
  <c r="AB71" i="55"/>
  <c r="AA71" i="55"/>
  <c r="S71" i="55"/>
  <c r="Q71" i="55"/>
  <c r="BA71" i="55" s="1"/>
  <c r="P71" i="55"/>
  <c r="AS71" i="55"/>
  <c r="AF71" i="55" s="1"/>
  <c r="Z71" i="55"/>
  <c r="AZ71" i="55" s="1"/>
  <c r="Y71" i="55"/>
  <c r="W71" i="55"/>
  <c r="V71" i="55"/>
  <c r="AY71" i="55" s="1"/>
  <c r="R71" i="55"/>
  <c r="Y125" i="51"/>
  <c r="R125" i="51"/>
  <c r="W125" i="51"/>
  <c r="AE125" i="51" a="1"/>
  <c r="AE125" i="51" s="1"/>
  <c r="AA125" i="51"/>
  <c r="V125" i="51"/>
  <c r="AY125" i="51" s="1"/>
  <c r="Q125" i="51"/>
  <c r="BA125" i="51" s="1"/>
  <c r="BB125" i="51" s="1"/>
  <c r="U125" i="51"/>
  <c r="Z125" i="51"/>
  <c r="AZ125" i="51" s="1"/>
  <c r="AB125" i="51"/>
  <c r="P125" i="51"/>
  <c r="S125" i="51"/>
  <c r="P31" i="47"/>
  <c r="AU31" i="47"/>
  <c r="AV60" i="47" s="1"/>
  <c r="AE31" i="47" a="1"/>
  <c r="AE31" i="47" s="1"/>
  <c r="U31" i="47"/>
  <c r="Z31" i="47"/>
  <c r="AZ31" i="47" s="1"/>
  <c r="AB31" i="47"/>
  <c r="W31" i="47"/>
  <c r="R31" i="47"/>
  <c r="Y31" i="47"/>
  <c r="S31" i="47"/>
  <c r="V31" i="47"/>
  <c r="AY31" i="47" s="1"/>
  <c r="AA31" i="47"/>
  <c r="Q31" i="47"/>
  <c r="BA31" i="47" s="1"/>
  <c r="BB31" i="47" s="1"/>
  <c r="R76" i="47"/>
  <c r="AE76" i="47" a="1"/>
  <c r="AE76" i="47" s="1"/>
  <c r="AD76" i="47" s="1"/>
  <c r="AC76" i="47" s="1"/>
  <c r="AB76" i="47"/>
  <c r="U76" i="47"/>
  <c r="AA76" i="47"/>
  <c r="Y76" i="47"/>
  <c r="Z76" i="47"/>
  <c r="AZ76" i="47" s="1"/>
  <c r="W76" i="47"/>
  <c r="AA122" i="45"/>
  <c r="Z122" i="45"/>
  <c r="AZ122" i="45" s="1"/>
  <c r="AE122" i="45" a="1"/>
  <c r="AE122" i="45" s="1"/>
  <c r="Y122" i="45"/>
  <c r="U122" i="45"/>
  <c r="AB122" i="45"/>
  <c r="W122" i="45"/>
  <c r="AB113" i="54"/>
  <c r="AS113" i="54"/>
  <c r="AF113" i="54" s="1"/>
  <c r="R113" i="54"/>
  <c r="Z113" i="54"/>
  <c r="AZ113" i="54" s="1"/>
  <c r="Y113" i="54"/>
  <c r="AA113" i="54"/>
  <c r="P113" i="54"/>
  <c r="S113" i="54"/>
  <c r="V113" i="54"/>
  <c r="AY113" i="54" s="1"/>
  <c r="U113" i="54"/>
  <c r="R10" i="52"/>
  <c r="U10" i="52"/>
  <c r="Q10" i="52"/>
  <c r="BA10" i="52" s="1"/>
  <c r="AB10" i="52"/>
  <c r="S10" i="52"/>
  <c r="Y10" i="52"/>
  <c r="P10" i="52"/>
  <c r="AA10" i="52"/>
  <c r="W10" i="52"/>
  <c r="Z10" i="52"/>
  <c r="AZ10" i="52" s="1"/>
  <c r="V10" i="52"/>
  <c r="AY10" i="52" s="1"/>
  <c r="AU10" i="52"/>
  <c r="AV7" i="52" s="1"/>
  <c r="Z51" i="50"/>
  <c r="AZ51" i="50" s="1"/>
  <c r="AB51" i="50"/>
  <c r="P51" i="50"/>
  <c r="V51" i="50"/>
  <c r="AY51" i="50" s="1"/>
  <c r="Y51" i="50"/>
  <c r="R51" i="50"/>
  <c r="W51" i="50"/>
  <c r="U51" i="50"/>
  <c r="AU51" i="50"/>
  <c r="AA51" i="50"/>
  <c r="S51" i="50"/>
  <c r="Q51" i="50"/>
  <c r="BA51" i="50" s="1"/>
  <c r="BB51" i="50" s="1"/>
  <c r="AE51" i="50" a="1"/>
  <c r="AE51" i="50" s="1"/>
  <c r="Y86" i="45"/>
  <c r="V86" i="45"/>
  <c r="AY86" i="45" s="1"/>
  <c r="AS86" i="45"/>
  <c r="AF86" i="45" s="1"/>
  <c r="Q86" i="45"/>
  <c r="BA86" i="45" s="1"/>
  <c r="P86" i="45"/>
  <c r="S86" i="45"/>
  <c r="Z86" i="45"/>
  <c r="AZ86" i="45" s="1"/>
  <c r="AA86" i="45"/>
  <c r="W86" i="45"/>
  <c r="AB86" i="45"/>
  <c r="U86" i="45"/>
  <c r="R86" i="45"/>
  <c r="W63" i="47"/>
  <c r="Y63" i="47"/>
  <c r="R88" i="33"/>
  <c r="AS88" i="33"/>
  <c r="AF88" i="33" s="1"/>
  <c r="W88" i="33"/>
  <c r="Y88" i="33"/>
  <c r="P88" i="33"/>
  <c r="AA88" i="33"/>
  <c r="U88" i="33"/>
  <c r="Q88" i="33"/>
  <c r="BA88" i="33" s="1"/>
  <c r="S88" i="33"/>
  <c r="AB88" i="33"/>
  <c r="Q80" i="32"/>
  <c r="BA80" i="32" s="1"/>
  <c r="Z80" i="32"/>
  <c r="AZ80" i="32" s="1"/>
  <c r="U80" i="32"/>
  <c r="P80" i="32"/>
  <c r="AS80" i="32"/>
  <c r="AF80" i="32" s="1"/>
  <c r="S80" i="32"/>
  <c r="W80" i="32"/>
  <c r="R80" i="32"/>
  <c r="V80" i="32"/>
  <c r="AY80" i="32" s="1"/>
  <c r="AA80" i="32"/>
  <c r="Y80" i="32"/>
  <c r="AB80" i="32"/>
  <c r="AU53" i="31"/>
  <c r="AB53" i="31"/>
  <c r="R53" i="31"/>
  <c r="Q53" i="31"/>
  <c r="BA53" i="31" s="1"/>
  <c r="P53" i="31"/>
  <c r="S53" i="31"/>
  <c r="W53" i="31"/>
  <c r="U53" i="31"/>
  <c r="AA101" i="31"/>
  <c r="Q101" i="31"/>
  <c r="BA101" i="31" s="1"/>
  <c r="P101" i="31"/>
  <c r="Z101" i="31"/>
  <c r="AZ101" i="31" s="1"/>
  <c r="BB101" i="31" s="1"/>
  <c r="Y101" i="31"/>
  <c r="S101" i="31"/>
  <c r="R101" i="31"/>
  <c r="AA118" i="30"/>
  <c r="Q118" i="30"/>
  <c r="BA118" i="30" s="1"/>
  <c r="BB118" i="30" s="1"/>
  <c r="Z118" i="30"/>
  <c r="AZ118" i="30" s="1"/>
  <c r="W118" i="30"/>
  <c r="P118" i="30"/>
  <c r="S118" i="30"/>
  <c r="U118" i="30"/>
  <c r="AB118" i="30"/>
  <c r="R118" i="30"/>
  <c r="V118" i="30"/>
  <c r="AY118" i="30" s="1"/>
  <c r="AE118" i="30" a="1"/>
  <c r="AE118" i="30" s="1"/>
  <c r="AD118" i="30" s="1"/>
  <c r="AC118" i="30" s="1"/>
  <c r="Y118" i="30"/>
  <c r="S38" i="28"/>
  <c r="P38" i="28"/>
  <c r="W38" i="28"/>
  <c r="V38" i="28"/>
  <c r="AY38" i="28" s="1"/>
  <c r="BB38" i="28" s="1"/>
  <c r="Q38" i="28"/>
  <c r="BA38" i="28" s="1"/>
  <c r="Y38" i="28"/>
  <c r="AA38" i="28"/>
  <c r="R105" i="36"/>
  <c r="Q105" i="36"/>
  <c r="BA105" i="36" s="1"/>
  <c r="BB105" i="36" s="1"/>
  <c r="U103" i="35"/>
  <c r="AA103" i="35"/>
  <c r="W124" i="33"/>
  <c r="S103" i="32"/>
  <c r="Q103" i="32"/>
  <c r="BA103" i="32" s="1"/>
  <c r="BB103" i="32" s="1"/>
  <c r="W103" i="32"/>
  <c r="U103" i="32"/>
  <c r="AE103" i="32" a="1"/>
  <c r="AE103" i="32" s="1"/>
  <c r="V103" i="32"/>
  <c r="AY103" i="32" s="1"/>
  <c r="AB103" i="32"/>
  <c r="Z103" i="32"/>
  <c r="AZ103" i="32" s="1"/>
  <c r="AA103" i="32"/>
  <c r="P103" i="32"/>
  <c r="Y103" i="32"/>
  <c r="R103" i="32"/>
  <c r="V110" i="31"/>
  <c r="AY110" i="31" s="1"/>
  <c r="AA110" i="31"/>
  <c r="Q110" i="31"/>
  <c r="BA110" i="31" s="1"/>
  <c r="BB110" i="31" s="1"/>
  <c r="Y110" i="31"/>
  <c r="AE110" i="31" a="1"/>
  <c r="AE110" i="31" s="1"/>
  <c r="AD110" i="31" s="1"/>
  <c r="AC110" i="31" s="1"/>
  <c r="W110" i="31"/>
  <c r="U110" i="31"/>
  <c r="AB110" i="31"/>
  <c r="R110" i="31"/>
  <c r="U127" i="30"/>
  <c r="Z127" i="30"/>
  <c r="AZ127" i="30" s="1"/>
  <c r="BB127" i="30" s="1"/>
  <c r="AB127" i="30"/>
  <c r="R127" i="30"/>
  <c r="AA127" i="30"/>
  <c r="Q127" i="30"/>
  <c r="BA127" i="30" s="1"/>
  <c r="S127" i="30"/>
  <c r="W127" i="30"/>
  <c r="AS127" i="30"/>
  <c r="AF127" i="30" s="1"/>
  <c r="Y127" i="30"/>
  <c r="Q101" i="38"/>
  <c r="BA101" i="38" s="1"/>
  <c r="BB101" i="38" s="1"/>
  <c r="W101" i="38"/>
  <c r="P101" i="38"/>
  <c r="S101" i="38"/>
  <c r="AE101" i="38" a="1"/>
  <c r="AE101" i="38" s="1"/>
  <c r="AD101" i="38" s="1"/>
  <c r="AC101" i="38" s="1"/>
  <c r="Z101" i="38"/>
  <c r="AZ101" i="38" s="1"/>
  <c r="V101" i="38"/>
  <c r="AY101" i="38" s="1"/>
  <c r="AA101" i="38"/>
  <c r="Y101" i="38"/>
  <c r="AB101" i="38"/>
  <c r="U101" i="38"/>
  <c r="R101" i="38"/>
  <c r="Y84" i="35"/>
  <c r="U84" i="35"/>
  <c r="Z84" i="35"/>
  <c r="AZ84" i="35" s="1"/>
  <c r="AS84" i="35"/>
  <c r="AF84" i="35" s="1"/>
  <c r="S84" i="35"/>
  <c r="W84" i="35"/>
  <c r="AB84" i="35"/>
  <c r="R84" i="35"/>
  <c r="Q84" i="35"/>
  <c r="BA84" i="35" s="1"/>
  <c r="V84" i="35"/>
  <c r="AY84" i="35" s="1"/>
  <c r="AA84" i="35"/>
  <c r="P84" i="35"/>
  <c r="AB74" i="34"/>
  <c r="R74" i="34"/>
  <c r="W74" i="34"/>
  <c r="AA74" i="34"/>
  <c r="S74" i="34"/>
  <c r="Q74" i="34"/>
  <c r="BA74" i="34" s="1"/>
  <c r="P74" i="34"/>
  <c r="Y74" i="34"/>
  <c r="Z74" i="34"/>
  <c r="AZ74" i="34" s="1"/>
  <c r="V74" i="34"/>
  <c r="AY74" i="34" s="1"/>
  <c r="U74" i="34"/>
  <c r="AS74" i="34"/>
  <c r="AF74" i="34" s="1"/>
  <c r="R15" i="34"/>
  <c r="Y15" i="34"/>
  <c r="S15" i="34"/>
  <c r="Z15" i="34"/>
  <c r="AZ15" i="34" s="1"/>
  <c r="AB15" i="34"/>
  <c r="Q15" i="34"/>
  <c r="BA15" i="34" s="1"/>
  <c r="P15" i="34"/>
  <c r="AU15" i="34"/>
  <c r="AV54" i="34" s="1"/>
  <c r="U15" i="34"/>
  <c r="V15" i="34"/>
  <c r="AY15" i="34" s="1"/>
  <c r="AA15" i="34"/>
  <c r="W15" i="34"/>
  <c r="AB95" i="31"/>
  <c r="Z95" i="31"/>
  <c r="AZ95" i="31" s="1"/>
  <c r="Y95" i="31"/>
  <c r="AE95" i="31" a="1"/>
  <c r="AE95" i="31" s="1"/>
  <c r="AD95" i="31" s="1"/>
  <c r="AC95" i="31" s="1"/>
  <c r="AA95" i="31"/>
  <c r="W95" i="31"/>
  <c r="U95" i="31"/>
  <c r="P95" i="31"/>
  <c r="R95" i="31"/>
  <c r="Q95" i="31"/>
  <c r="BA95" i="31" s="1"/>
  <c r="BB95" i="31" s="1"/>
  <c r="Z118" i="36"/>
  <c r="AZ118" i="36" s="1"/>
  <c r="S118" i="36"/>
  <c r="P118" i="36"/>
  <c r="R118" i="36"/>
  <c r="Y118" i="36"/>
  <c r="Q118" i="36"/>
  <c r="BA118" i="36" s="1"/>
  <c r="BB118" i="36" s="1"/>
  <c r="W118" i="36"/>
  <c r="AA118" i="36"/>
  <c r="AE118" i="36" a="1"/>
  <c r="AE118" i="36" s="1"/>
  <c r="V118" i="36"/>
  <c r="AY118" i="36" s="1"/>
  <c r="AB118" i="36"/>
  <c r="U118" i="36"/>
  <c r="AE109" i="35" a="1"/>
  <c r="AE109" i="35" s="1"/>
  <c r="AD109" i="35" s="1"/>
  <c r="AC109" i="35" s="1"/>
  <c r="V109" i="35"/>
  <c r="AY109" i="35" s="1"/>
  <c r="Y109" i="35"/>
  <c r="U109" i="35"/>
  <c r="W109" i="35"/>
  <c r="AA109" i="35"/>
  <c r="AB109" i="35"/>
  <c r="P109" i="35"/>
  <c r="S109" i="35"/>
  <c r="Q109" i="35"/>
  <c r="BA109" i="35" s="1"/>
  <c r="BB109" i="35" s="1"/>
  <c r="R109" i="35"/>
  <c r="Z109" i="35"/>
  <c r="AZ109" i="35" s="1"/>
  <c r="AA45" i="33"/>
  <c r="Y45" i="33"/>
  <c r="W45" i="33"/>
  <c r="Q45" i="33"/>
  <c r="BA45" i="33" s="1"/>
  <c r="BB45" i="33" s="1"/>
  <c r="AU45" i="33"/>
  <c r="Z45" i="33"/>
  <c r="AZ45" i="33" s="1"/>
  <c r="AE45" i="33" a="1"/>
  <c r="AE45" i="33" s="1"/>
  <c r="U45" i="33"/>
  <c r="AB45" i="33"/>
  <c r="V45" i="33"/>
  <c r="AY45" i="33" s="1"/>
  <c r="P45" i="33"/>
  <c r="S45" i="33"/>
  <c r="R45" i="33"/>
  <c r="U124" i="30"/>
  <c r="AS124" i="30"/>
  <c r="AF124" i="30" s="1"/>
  <c r="AB124" i="30"/>
  <c r="Y124" i="30"/>
  <c r="R124" i="30"/>
  <c r="AA124" i="30"/>
  <c r="Z124" i="30"/>
  <c r="AZ124" i="30" s="1"/>
  <c r="BB124" i="30" s="1"/>
  <c r="Q124" i="30"/>
  <c r="BA124" i="30" s="1"/>
  <c r="S124" i="30"/>
  <c r="W124" i="30"/>
  <c r="P118" i="35"/>
  <c r="AS118" i="35"/>
  <c r="AF118" i="35" s="1"/>
  <c r="S118" i="35"/>
  <c r="Q118" i="35"/>
  <c r="BA118" i="35" s="1"/>
  <c r="V118" i="35"/>
  <c r="AY118" i="35" s="1"/>
  <c r="W118" i="35"/>
  <c r="R118" i="35"/>
  <c r="AB118" i="35"/>
  <c r="U118" i="35"/>
  <c r="Z118" i="35"/>
  <c r="AZ118" i="35" s="1"/>
  <c r="Y118" i="35"/>
  <c r="AA118" i="35"/>
  <c r="W54" i="33"/>
  <c r="R54" i="33"/>
  <c r="Z54" i="33"/>
  <c r="AZ54" i="33" s="1"/>
  <c r="S54" i="33"/>
  <c r="AA54" i="33"/>
  <c r="V54" i="33"/>
  <c r="AY54" i="33" s="1"/>
  <c r="P54" i="33"/>
  <c r="U54" i="33"/>
  <c r="Y54" i="33"/>
  <c r="AU54" i="33"/>
  <c r="AV125" i="33" s="1"/>
  <c r="AB54" i="33"/>
  <c r="Q54" i="33"/>
  <c r="BA54" i="33" s="1"/>
  <c r="Z121" i="32"/>
  <c r="AZ121" i="32" s="1"/>
  <c r="S121" i="32"/>
  <c r="W121" i="32"/>
  <c r="AA121" i="32"/>
  <c r="Q121" i="32"/>
  <c r="BA121" i="32" s="1"/>
  <c r="BB121" i="32" s="1"/>
  <c r="U121" i="32"/>
  <c r="P121" i="32"/>
  <c r="AE121" i="32" a="1"/>
  <c r="AE121" i="32" s="1"/>
  <c r="AD121" i="32" s="1"/>
  <c r="AC121" i="32" s="1"/>
  <c r="Y121" i="32"/>
  <c r="V121" i="32"/>
  <c r="AY121" i="32" s="1"/>
  <c r="W110" i="35"/>
  <c r="V110" i="35"/>
  <c r="AY110" i="35" s="1"/>
  <c r="Q110" i="35"/>
  <c r="BA110" i="35" s="1"/>
  <c r="BB110" i="35" s="1"/>
  <c r="Z110" i="35"/>
  <c r="AZ110" i="35" s="1"/>
  <c r="AE110" i="35" a="1"/>
  <c r="AE110" i="35" s="1"/>
  <c r="AD110" i="35" s="1"/>
  <c r="AC110" i="35" s="1"/>
  <c r="P110" i="35"/>
  <c r="R110" i="35"/>
  <c r="Y110" i="35"/>
  <c r="U110" i="35"/>
  <c r="S110" i="35"/>
  <c r="AB110" i="35"/>
  <c r="AA110" i="35"/>
  <c r="S117" i="34"/>
  <c r="Y117" i="34"/>
  <c r="U117" i="34"/>
  <c r="W117" i="34"/>
  <c r="AE117" i="34" a="1"/>
  <c r="AE117" i="34" s="1"/>
  <c r="V117" i="34"/>
  <c r="AY117" i="34" s="1"/>
  <c r="AA117" i="34"/>
  <c r="AB117" i="34"/>
  <c r="Q117" i="34"/>
  <c r="BA117" i="34" s="1"/>
  <c r="BB117" i="34" s="1"/>
  <c r="R117" i="34"/>
  <c r="Z117" i="34"/>
  <c r="AZ117" i="34" s="1"/>
  <c r="P117" i="34"/>
  <c r="Z108" i="33"/>
  <c r="AZ108" i="33" s="1"/>
  <c r="Y108" i="33"/>
  <c r="V108" i="33"/>
  <c r="AY108" i="33" s="1"/>
  <c r="AB108" i="33"/>
  <c r="S108" i="33"/>
  <c r="R108" i="33"/>
  <c r="AA108" i="33"/>
  <c r="Q108" i="33"/>
  <c r="BA108" i="33" s="1"/>
  <c r="BB108" i="33" s="1"/>
  <c r="P108" i="33"/>
  <c r="AA23" i="28"/>
  <c r="Q23" i="28"/>
  <c r="BA23" i="28" s="1"/>
  <c r="S23" i="28"/>
  <c r="AB23" i="28"/>
  <c r="Y23" i="28"/>
  <c r="P23" i="28"/>
  <c r="Z23" i="28"/>
  <c r="AZ23" i="28" s="1"/>
  <c r="BB23" i="28" s="1"/>
  <c r="AB82" i="28"/>
  <c r="Z82" i="28"/>
  <c r="AZ82" i="28" s="1"/>
  <c r="Y82" i="28"/>
  <c r="U82" i="28"/>
  <c r="V82" i="28"/>
  <c r="AY82" i="28" s="1"/>
  <c r="P82" i="28"/>
  <c r="S82" i="28"/>
  <c r="AA82" i="28"/>
  <c r="W82" i="28"/>
  <c r="R82" i="28"/>
  <c r="Q82" i="28"/>
  <c r="BA82" i="28" s="1"/>
  <c r="Q125" i="12"/>
  <c r="BA125" i="12" s="1"/>
  <c r="AA125" i="12"/>
  <c r="W125" i="12"/>
  <c r="Y125" i="12"/>
  <c r="AB125" i="12"/>
  <c r="P125" i="12"/>
  <c r="R125" i="12"/>
  <c r="V125" i="12"/>
  <c r="AY125" i="12" s="1"/>
  <c r="AS125" i="12"/>
  <c r="AF125" i="12" s="1"/>
  <c r="U125" i="12"/>
  <c r="Z125" i="12"/>
  <c r="AZ125" i="12" s="1"/>
  <c r="Y74" i="37"/>
  <c r="R74" i="37"/>
  <c r="AB74" i="37"/>
  <c r="Z74" i="37"/>
  <c r="AZ74" i="37" s="1"/>
  <c r="U74" i="37"/>
  <c r="P74" i="37"/>
  <c r="S74" i="37"/>
  <c r="AE74" i="37" a="1"/>
  <c r="AE74" i="37" s="1"/>
  <c r="AD74" i="37" s="1"/>
  <c r="AC74" i="37" s="1"/>
  <c r="V74" i="37"/>
  <c r="AY74" i="37" s="1"/>
  <c r="W74" i="37"/>
  <c r="Q74" i="37"/>
  <c r="BA74" i="37" s="1"/>
  <c r="BB74" i="37" s="1"/>
  <c r="AA74" i="37"/>
  <c r="V109" i="33"/>
  <c r="AY109" i="33" s="1"/>
  <c r="S109" i="33"/>
  <c r="AA109" i="33"/>
  <c r="R109" i="33"/>
  <c r="Q109" i="33"/>
  <c r="BA109" i="33" s="1"/>
  <c r="BB109" i="33" s="1"/>
  <c r="AB109" i="33"/>
  <c r="Z109" i="33"/>
  <c r="AZ109" i="33" s="1"/>
  <c r="Y109" i="33"/>
  <c r="P109" i="33"/>
  <c r="U109" i="33"/>
  <c r="AE109" i="33" a="1"/>
  <c r="AE109" i="33" s="1"/>
  <c r="AD109" i="33" s="1"/>
  <c r="AC109" i="33" s="1"/>
  <c r="W109" i="33"/>
  <c r="Q51" i="30"/>
  <c r="BA51" i="30" s="1"/>
  <c r="BB51" i="30" s="1"/>
  <c r="Z51" i="30"/>
  <c r="AZ51" i="30" s="1"/>
  <c r="P51" i="30"/>
  <c r="AU51" i="30"/>
  <c r="Y51" i="30"/>
  <c r="S51" i="30"/>
  <c r="AE51" i="30" a="1"/>
  <c r="AE51" i="30" s="1"/>
  <c r="AB51" i="30"/>
  <c r="V51" i="30"/>
  <c r="AY51" i="30" s="1"/>
  <c r="R51" i="30"/>
  <c r="U51" i="30"/>
  <c r="AA51" i="30"/>
  <c r="W51" i="30"/>
  <c r="Z73" i="12"/>
  <c r="AZ73" i="12" s="1"/>
  <c r="AA73" i="12"/>
  <c r="AS81" i="49"/>
  <c r="AF81" i="49" s="1"/>
  <c r="AS98" i="54"/>
  <c r="AF98" i="54" s="1"/>
  <c r="AD88" i="42"/>
  <c r="AC88" i="42" s="1"/>
  <c r="AD122" i="35"/>
  <c r="AC122" i="35" s="1"/>
  <c r="AD101" i="30"/>
  <c r="AC101" i="30" s="1"/>
  <c r="AD74" i="35"/>
  <c r="AC74" i="35" s="1"/>
  <c r="AD115" i="34"/>
  <c r="AC115" i="34" s="1"/>
  <c r="AD110" i="28"/>
  <c r="AC110" i="28" s="1"/>
  <c r="AE64" i="34" a="1"/>
  <c r="AE64" i="34" s="1"/>
  <c r="AD64" i="34" s="1"/>
  <c r="AC64" i="34" s="1"/>
  <c r="AD96" i="33"/>
  <c r="AC96" i="33" s="1"/>
  <c r="V24" i="48"/>
  <c r="AY24" i="48" s="1"/>
  <c r="R24" i="48"/>
  <c r="R26" i="56"/>
  <c r="P26" i="56"/>
  <c r="V26" i="56"/>
  <c r="AY26" i="56" s="1"/>
  <c r="Y26" i="56"/>
  <c r="U26" i="56"/>
  <c r="W26" i="56"/>
  <c r="AU26" i="56"/>
  <c r="S26" i="56"/>
  <c r="AB26" i="56"/>
  <c r="Z26" i="56"/>
  <c r="AZ26" i="56" s="1"/>
  <c r="Q26" i="56"/>
  <c r="BA26" i="56" s="1"/>
  <c r="AA26" i="56"/>
  <c r="AB57" i="55"/>
  <c r="P57" i="55"/>
  <c r="Y57" i="55"/>
  <c r="U57" i="55"/>
  <c r="W57" i="55"/>
  <c r="AA57" i="55"/>
  <c r="Z57" i="55"/>
  <c r="AZ57" i="55" s="1"/>
  <c r="AU57" i="55"/>
  <c r="AV19" i="55" s="1"/>
  <c r="V57" i="55"/>
  <c r="AY57" i="55" s="1"/>
  <c r="S57" i="55"/>
  <c r="R57" i="55"/>
  <c r="Q57" i="55"/>
  <c r="BA57" i="55" s="1"/>
  <c r="W123" i="49"/>
  <c r="Y123" i="49"/>
  <c r="S123" i="49"/>
  <c r="U123" i="49"/>
  <c r="AB123" i="49"/>
  <c r="AE123" i="49" a="1"/>
  <c r="AE123" i="49" s="1"/>
  <c r="AD123" i="49" s="1"/>
  <c r="AC123" i="49" s="1"/>
  <c r="V123" i="49"/>
  <c r="AY123" i="49" s="1"/>
  <c r="R123" i="49"/>
  <c r="AA123" i="49"/>
  <c r="Q123" i="49"/>
  <c r="BA123" i="49" s="1"/>
  <c r="BB123" i="49" s="1"/>
  <c r="Z123" i="49"/>
  <c r="AZ123" i="49" s="1"/>
  <c r="P123" i="49"/>
  <c r="U5" i="48"/>
  <c r="S5" i="48"/>
  <c r="R5" i="48"/>
  <c r="W71" i="58"/>
  <c r="V71" i="58"/>
  <c r="AY71" i="58" s="1"/>
  <c r="U71" i="58"/>
  <c r="AA71" i="58"/>
  <c r="Y71" i="58"/>
  <c r="S71" i="58"/>
  <c r="AE71" i="58" a="1"/>
  <c r="AE71" i="58" s="1"/>
  <c r="AD71" i="58" s="1"/>
  <c r="AC71" i="58" s="1"/>
  <c r="Q71" i="58"/>
  <c r="BA71" i="58" s="1"/>
  <c r="BB71" i="58" s="1"/>
  <c r="R71" i="58"/>
  <c r="Z71" i="58"/>
  <c r="AZ71" i="58" s="1"/>
  <c r="AB71" i="58"/>
  <c r="P71" i="58"/>
  <c r="AB107" i="57"/>
  <c r="AA107" i="57"/>
  <c r="Z107" i="57"/>
  <c r="AZ107" i="57" s="1"/>
  <c r="W107" i="57"/>
  <c r="Q107" i="57"/>
  <c r="BA107" i="57" s="1"/>
  <c r="BB107" i="57" s="1"/>
  <c r="AE107" i="57" a="1"/>
  <c r="AE107" i="57" s="1"/>
  <c r="U107" i="57"/>
  <c r="V107" i="57"/>
  <c r="AY107" i="57" s="1"/>
  <c r="Y107" i="57"/>
  <c r="S107" i="57"/>
  <c r="P107" i="57"/>
  <c r="R107" i="57"/>
  <c r="Z126" i="56"/>
  <c r="AZ126" i="56" s="1"/>
  <c r="AS126" i="56"/>
  <c r="AF126" i="56" s="1"/>
  <c r="P126" i="56"/>
  <c r="Y126" i="56"/>
  <c r="R126" i="56"/>
  <c r="W126" i="56"/>
  <c r="Q126" i="56"/>
  <c r="BA126" i="56" s="1"/>
  <c r="AB126" i="56"/>
  <c r="V126" i="56"/>
  <c r="AY126" i="56" s="1"/>
  <c r="U126" i="56"/>
  <c r="AA126" i="56"/>
  <c r="S126" i="56"/>
  <c r="S111" i="55"/>
  <c r="AB111" i="55"/>
  <c r="Y111" i="55"/>
  <c r="P111" i="55"/>
  <c r="Z111" i="55"/>
  <c r="AZ111" i="55" s="1"/>
  <c r="R111" i="55"/>
  <c r="AA111" i="55"/>
  <c r="U111" i="55"/>
  <c r="Q111" i="55"/>
  <c r="BA111" i="55" s="1"/>
  <c r="BB111" i="55" s="1"/>
  <c r="W111" i="55"/>
  <c r="V111" i="55"/>
  <c r="AY111" i="55" s="1"/>
  <c r="AE111" i="55" a="1"/>
  <c r="AE111" i="55" s="1"/>
  <c r="Y121" i="54"/>
  <c r="S121" i="54"/>
  <c r="AB121" i="54"/>
  <c r="R121" i="54"/>
  <c r="Z121" i="54"/>
  <c r="AZ121" i="54" s="1"/>
  <c r="P121" i="54"/>
  <c r="W121" i="54"/>
  <c r="AE121" i="54" a="1"/>
  <c r="AE121" i="54" s="1"/>
  <c r="AD121" i="54" s="1"/>
  <c r="AC121" i="54" s="1"/>
  <c r="AA121" i="54"/>
  <c r="Q121" i="54"/>
  <c r="BA121" i="54" s="1"/>
  <c r="BB121" i="54" s="1"/>
  <c r="V121" i="54"/>
  <c r="AY121" i="54" s="1"/>
  <c r="U121" i="54"/>
  <c r="Z104" i="53"/>
  <c r="AZ104" i="53" s="1"/>
  <c r="AS104" i="53"/>
  <c r="AF104" i="53" s="1"/>
  <c r="Y104" i="53"/>
  <c r="R104" i="53"/>
  <c r="Q104" i="53"/>
  <c r="BA104" i="53" s="1"/>
  <c r="AB104" i="53"/>
  <c r="U104" i="53"/>
  <c r="V104" i="53"/>
  <c r="AY104" i="53" s="1"/>
  <c r="W104" i="53"/>
  <c r="S104" i="53"/>
  <c r="AA104" i="53"/>
  <c r="P104" i="53"/>
  <c r="P96" i="52"/>
  <c r="Q96" i="52"/>
  <c r="BA96" i="52" s="1"/>
  <c r="U96" i="52"/>
  <c r="R96" i="52"/>
  <c r="Z96" i="52"/>
  <c r="AZ96" i="52" s="1"/>
  <c r="Y96" i="52"/>
  <c r="AS96" i="52"/>
  <c r="AF96" i="52" s="1"/>
  <c r="AB96" i="52"/>
  <c r="W96" i="52"/>
  <c r="S96" i="52"/>
  <c r="V96" i="52"/>
  <c r="AY96" i="52" s="1"/>
  <c r="AA96" i="52"/>
  <c r="AE13" i="51" a="1"/>
  <c r="AE13" i="51" s="1"/>
  <c r="W13" i="51"/>
  <c r="R13" i="51"/>
  <c r="Q13" i="51"/>
  <c r="BA13" i="51" s="1"/>
  <c r="BB13" i="51" s="1"/>
  <c r="AU13" i="51"/>
  <c r="U13" i="51"/>
  <c r="AB13" i="51"/>
  <c r="V13" i="51"/>
  <c r="AY13" i="51" s="1"/>
  <c r="P13" i="51"/>
  <c r="Y13" i="51"/>
  <c r="AA13" i="51"/>
  <c r="S13" i="51"/>
  <c r="Z13" i="51"/>
  <c r="AZ13" i="51" s="1"/>
  <c r="AB69" i="49"/>
  <c r="P69" i="49"/>
  <c r="Q69" i="49"/>
  <c r="BA69" i="49" s="1"/>
  <c r="W69" i="49"/>
  <c r="AA69" i="49"/>
  <c r="U69" i="49"/>
  <c r="S69" i="49"/>
  <c r="Y69" i="49"/>
  <c r="Z69" i="49"/>
  <c r="AZ69" i="49" s="1"/>
  <c r="V69" i="49"/>
  <c r="AY69" i="49" s="1"/>
  <c r="AS69" i="49"/>
  <c r="AF69" i="49" s="1"/>
  <c r="R69" i="49"/>
  <c r="R49" i="48"/>
  <c r="S49" i="48"/>
  <c r="Z49" i="48"/>
  <c r="AZ49" i="48" s="1"/>
  <c r="P49" i="48"/>
  <c r="Q49" i="48"/>
  <c r="BA49" i="48" s="1"/>
  <c r="W49" i="48"/>
  <c r="U49" i="48"/>
  <c r="AU49" i="48"/>
  <c r="AV128" i="48" s="1"/>
  <c r="Y49" i="48"/>
  <c r="V49" i="48"/>
  <c r="AY49" i="48" s="1"/>
  <c r="R18" i="39"/>
  <c r="Q18" i="39"/>
  <c r="BA18" i="39" s="1"/>
  <c r="P18" i="39"/>
  <c r="V18" i="39"/>
  <c r="AY18" i="39" s="1"/>
  <c r="AA18" i="39"/>
  <c r="W18" i="39"/>
  <c r="S18" i="39"/>
  <c r="Y18" i="39"/>
  <c r="AU18" i="39"/>
  <c r="AB18" i="39"/>
  <c r="Z18" i="39"/>
  <c r="AZ18" i="39" s="1"/>
  <c r="U18" i="39"/>
  <c r="AS114" i="59"/>
  <c r="AF114" i="59" s="1"/>
  <c r="S114" i="59"/>
  <c r="AA114" i="59"/>
  <c r="Q114" i="59"/>
  <c r="BA114" i="59" s="1"/>
  <c r="R114" i="59"/>
  <c r="Z114" i="59"/>
  <c r="AZ114" i="59" s="1"/>
  <c r="P114" i="59"/>
  <c r="U114" i="59"/>
  <c r="W114" i="59"/>
  <c r="Y114" i="59"/>
  <c r="AB114" i="59"/>
  <c r="V114" i="59"/>
  <c r="AY114" i="59" s="1"/>
  <c r="Y119" i="48"/>
  <c r="S119" i="48"/>
  <c r="R119" i="48"/>
  <c r="P81" i="47"/>
  <c r="Y81" i="47"/>
  <c r="AE81" i="47" a="1"/>
  <c r="AE81" i="47" s="1"/>
  <c r="AD81" i="47" s="1"/>
  <c r="AC81" i="47" s="1"/>
  <c r="U81" i="47"/>
  <c r="AB81" i="47"/>
  <c r="AA81" i="47"/>
  <c r="W81" i="47"/>
  <c r="S81" i="47"/>
  <c r="Z81" i="47"/>
  <c r="AZ81" i="47" s="1"/>
  <c r="AB100" i="44"/>
  <c r="Q100" i="44"/>
  <c r="BA100" i="44" s="1"/>
  <c r="BB100" i="44" s="1"/>
  <c r="AA100" i="44"/>
  <c r="W100" i="44"/>
  <c r="Z100" i="44"/>
  <c r="AZ100" i="44" s="1"/>
  <c r="V100" i="44"/>
  <c r="AY100" i="44" s="1"/>
  <c r="AE100" i="44" a="1"/>
  <c r="AE100" i="44" s="1"/>
  <c r="AD100" i="44" s="1"/>
  <c r="AC100" i="44" s="1"/>
  <c r="R100" i="44"/>
  <c r="S100" i="44"/>
  <c r="U100" i="44"/>
  <c r="Y100" i="44"/>
  <c r="P100" i="44"/>
  <c r="R68" i="39"/>
  <c r="AA68" i="39"/>
  <c r="AB68" i="39"/>
  <c r="W68" i="39"/>
  <c r="AS68" i="39"/>
  <c r="AF68" i="39" s="1"/>
  <c r="Y68" i="39"/>
  <c r="U98" i="55"/>
  <c r="V98" i="55"/>
  <c r="AY98" i="55" s="1"/>
  <c r="AB98" i="55"/>
  <c r="AS98" i="55"/>
  <c r="AF98" i="55" s="1"/>
  <c r="P98" i="55"/>
  <c r="R98" i="55"/>
  <c r="Q98" i="55"/>
  <c r="BA98" i="55" s="1"/>
  <c r="AA98" i="55"/>
  <c r="Z98" i="55"/>
  <c r="AZ98" i="55" s="1"/>
  <c r="Y98" i="55"/>
  <c r="W98" i="55"/>
  <c r="S98" i="55"/>
  <c r="W90" i="52"/>
  <c r="R90" i="52"/>
  <c r="AA90" i="52"/>
  <c r="P90" i="52"/>
  <c r="AS90" i="52"/>
  <c r="AF90" i="52" s="1"/>
  <c r="Q90" i="52"/>
  <c r="BA90" i="52" s="1"/>
  <c r="V90" i="52"/>
  <c r="AY90" i="52" s="1"/>
  <c r="U90" i="52"/>
  <c r="Y90" i="52"/>
  <c r="S90" i="52"/>
  <c r="AB90" i="52"/>
  <c r="Z90" i="52"/>
  <c r="AZ90" i="52" s="1"/>
  <c r="W61" i="49"/>
  <c r="R61" i="49"/>
  <c r="Z61" i="49"/>
  <c r="AZ61" i="49" s="1"/>
  <c r="V61" i="49"/>
  <c r="AY61" i="49" s="1"/>
  <c r="P61" i="49"/>
  <c r="S61" i="49"/>
  <c r="U61" i="49"/>
  <c r="AE61" i="49" a="1"/>
  <c r="AE61" i="49" s="1"/>
  <c r="AA61" i="49"/>
  <c r="Q61" i="49"/>
  <c r="BA61" i="49" s="1"/>
  <c r="BB61" i="49" s="1"/>
  <c r="AB61" i="49"/>
  <c r="AU61" i="49"/>
  <c r="AV96" i="49" s="1"/>
  <c r="Y61" i="49"/>
  <c r="W104" i="57"/>
  <c r="AB104" i="57"/>
  <c r="Z104" i="57"/>
  <c r="AZ104" i="57" s="1"/>
  <c r="S104" i="57"/>
  <c r="R104" i="57"/>
  <c r="AA104" i="57"/>
  <c r="Q104" i="57"/>
  <c r="BA104" i="57" s="1"/>
  <c r="Y104" i="57"/>
  <c r="U104" i="57"/>
  <c r="V104" i="57"/>
  <c r="AY104" i="57" s="1"/>
  <c r="P104" i="57"/>
  <c r="AS104" i="57"/>
  <c r="AF104" i="57" s="1"/>
  <c r="Z71" i="44"/>
  <c r="AZ71" i="44" s="1"/>
  <c r="W71" i="44"/>
  <c r="AE71" i="44" a="1"/>
  <c r="AE71" i="44" s="1"/>
  <c r="R71" i="44"/>
  <c r="AB71" i="44"/>
  <c r="U71" i="44"/>
  <c r="AA71" i="44"/>
  <c r="Y71" i="44"/>
  <c r="Z14" i="43"/>
  <c r="AZ14" i="43" s="1"/>
  <c r="P14" i="43"/>
  <c r="AE14" i="43" a="1"/>
  <c r="AE14" i="43" s="1"/>
  <c r="Q14" i="43"/>
  <c r="BA14" i="43" s="1"/>
  <c r="BB14" i="43" s="1"/>
  <c r="V14" i="43"/>
  <c r="AY14" i="43" s="1"/>
  <c r="S14" i="43"/>
  <c r="Y14" i="43"/>
  <c r="U14" i="43"/>
  <c r="AU14" i="43"/>
  <c r="AV68" i="43" s="1"/>
  <c r="R14" i="43"/>
  <c r="W14" i="43"/>
  <c r="AB14" i="43"/>
  <c r="AA14" i="43"/>
  <c r="V104" i="39"/>
  <c r="AY104" i="39" s="1"/>
  <c r="S104" i="39"/>
  <c r="P104" i="39"/>
  <c r="Z104" i="39"/>
  <c r="AZ104" i="39" s="1"/>
  <c r="Q104" i="39"/>
  <c r="BA104" i="39" s="1"/>
  <c r="Y104" i="39"/>
  <c r="AB104" i="39"/>
  <c r="AS104" i="39"/>
  <c r="AF104" i="39" s="1"/>
  <c r="U104" i="39"/>
  <c r="AA104" i="39"/>
  <c r="Y77" i="56"/>
  <c r="Q77" i="56"/>
  <c r="BA77" i="56" s="1"/>
  <c r="R77" i="56"/>
  <c r="Z77" i="56"/>
  <c r="AZ77" i="56" s="1"/>
  <c r="AS77" i="56"/>
  <c r="AF77" i="56" s="1"/>
  <c r="P77" i="56"/>
  <c r="V77" i="56"/>
  <c r="AY77" i="56" s="1"/>
  <c r="W77" i="56"/>
  <c r="S77" i="56"/>
  <c r="AB77" i="56"/>
  <c r="R105" i="54"/>
  <c r="AB105" i="54"/>
  <c r="U105" i="54"/>
  <c r="AA105" i="54"/>
  <c r="Y105" i="54"/>
  <c r="AE105" i="54" a="1"/>
  <c r="AE105" i="54" s="1"/>
  <c r="Q105" i="54"/>
  <c r="BA105" i="54" s="1"/>
  <c r="BB105" i="54" s="1"/>
  <c r="P105" i="54"/>
  <c r="Z105" i="54"/>
  <c r="AZ105" i="54" s="1"/>
  <c r="V105" i="54"/>
  <c r="AY105" i="54" s="1"/>
  <c r="W105" i="54"/>
  <c r="V98" i="52"/>
  <c r="AY98" i="52" s="1"/>
  <c r="S98" i="52"/>
  <c r="AE98" i="52" a="1"/>
  <c r="AE98" i="52" s="1"/>
  <c r="AD98" i="52" s="1"/>
  <c r="AC98" i="52" s="1"/>
  <c r="R98" i="52"/>
  <c r="P98" i="52"/>
  <c r="AA98" i="52"/>
  <c r="W98" i="52"/>
  <c r="Z98" i="52"/>
  <c r="AZ98" i="52" s="1"/>
  <c r="Q98" i="52"/>
  <c r="BA98" i="52" s="1"/>
  <c r="BB98" i="52" s="1"/>
  <c r="Y98" i="52"/>
  <c r="AB98" i="52"/>
  <c r="U98" i="52"/>
  <c r="R88" i="51"/>
  <c r="P88" i="51"/>
  <c r="AA88" i="51"/>
  <c r="Z88" i="51"/>
  <c r="AZ88" i="51" s="1"/>
  <c r="W88" i="51"/>
  <c r="AS88" i="51"/>
  <c r="AF88" i="51" s="1"/>
  <c r="S88" i="51"/>
  <c r="AB88" i="51"/>
  <c r="Q88" i="51"/>
  <c r="BA88" i="51" s="1"/>
  <c r="R89" i="50"/>
  <c r="V89" i="50"/>
  <c r="AY89" i="50" s="1"/>
  <c r="S89" i="50"/>
  <c r="AA89" i="50"/>
  <c r="AE89" i="50" a="1"/>
  <c r="AE89" i="50" s="1"/>
  <c r="AD89" i="50" s="1"/>
  <c r="AC89" i="50" s="1"/>
  <c r="W89" i="50"/>
  <c r="Q89" i="50"/>
  <c r="BA89" i="50" s="1"/>
  <c r="BB89" i="50" s="1"/>
  <c r="P89" i="50"/>
  <c r="Y89" i="50"/>
  <c r="U89" i="50"/>
  <c r="Z89" i="50"/>
  <c r="AZ89" i="50" s="1"/>
  <c r="AB89" i="50"/>
  <c r="V112" i="49"/>
  <c r="AY112" i="49" s="1"/>
  <c r="Y112" i="49"/>
  <c r="S112" i="49"/>
  <c r="Z112" i="49"/>
  <c r="AZ112" i="49" s="1"/>
  <c r="U112" i="49"/>
  <c r="R112" i="49"/>
  <c r="Q112" i="49"/>
  <c r="BA112" i="49" s="1"/>
  <c r="BB112" i="49" s="1"/>
  <c r="W112" i="49"/>
  <c r="P112" i="49"/>
  <c r="AE112" i="49" a="1"/>
  <c r="AE112" i="49" s="1"/>
  <c r="AD112" i="49" s="1"/>
  <c r="AC112" i="49" s="1"/>
  <c r="AB112" i="49"/>
  <c r="AA112" i="49"/>
  <c r="R50" i="48"/>
  <c r="AU50" i="48"/>
  <c r="Z50" i="48"/>
  <c r="AZ50" i="48" s="1"/>
  <c r="P50" i="48"/>
  <c r="AA50" i="48"/>
  <c r="V50" i="48"/>
  <c r="AY50" i="48" s="1"/>
  <c r="W50" i="48"/>
  <c r="Y50" i="48"/>
  <c r="U50" i="48"/>
  <c r="AB50" i="48"/>
  <c r="AE50" i="48" a="1"/>
  <c r="AE50" i="48" s="1"/>
  <c r="AA40" i="47"/>
  <c r="V40" i="47"/>
  <c r="AY40" i="47" s="1"/>
  <c r="BB40" i="47" s="1"/>
  <c r="U40" i="47"/>
  <c r="V78" i="42"/>
  <c r="AY78" i="42" s="1"/>
  <c r="R78" i="42"/>
  <c r="U78" i="42"/>
  <c r="Z78" i="42"/>
  <c r="AZ78" i="42" s="1"/>
  <c r="S78" i="42"/>
  <c r="AA78" i="42"/>
  <c r="Y78" i="42"/>
  <c r="Q78" i="42"/>
  <c r="BA78" i="42" s="1"/>
  <c r="P78" i="42"/>
  <c r="AS78" i="42"/>
  <c r="AF78" i="42" s="1"/>
  <c r="AB78" i="42"/>
  <c r="W78" i="42"/>
  <c r="Y39" i="42"/>
  <c r="U39" i="42"/>
  <c r="AB39" i="42"/>
  <c r="W39" i="42"/>
  <c r="AU39" i="42"/>
  <c r="AA39" i="42"/>
  <c r="Z39" i="42"/>
  <c r="AZ39" i="42" s="1"/>
  <c r="R39" i="42"/>
  <c r="AE39" i="42" a="1"/>
  <c r="AE39" i="42" s="1"/>
  <c r="U36" i="30"/>
  <c r="AB36" i="30"/>
  <c r="AE36" i="30" a="1"/>
  <c r="AE36" i="30" s="1"/>
  <c r="AU36" i="30"/>
  <c r="AA36" i="30"/>
  <c r="Q36" i="30"/>
  <c r="BA36" i="30" s="1"/>
  <c r="BB36" i="30" s="1"/>
  <c r="Z36" i="30"/>
  <c r="AZ36" i="30" s="1"/>
  <c r="Y36" i="30"/>
  <c r="W36" i="30"/>
  <c r="AE107" i="28" a="1"/>
  <c r="AE107" i="28" s="1"/>
  <c r="AD107" i="28" s="1"/>
  <c r="AC107" i="28" s="1"/>
  <c r="V107" i="28"/>
  <c r="AY107" i="28" s="1"/>
  <c r="AB107" i="28"/>
  <c r="Z107" i="28"/>
  <c r="AZ107" i="28" s="1"/>
  <c r="Y107" i="28"/>
  <c r="R107" i="28"/>
  <c r="W107" i="28"/>
  <c r="P107" i="28"/>
  <c r="U107" i="28"/>
  <c r="AA107" i="28"/>
  <c r="Q107" i="28"/>
  <c r="BA107" i="28" s="1"/>
  <c r="BB107" i="28" s="1"/>
  <c r="V96" i="34"/>
  <c r="AY96" i="34" s="1"/>
  <c r="Z96" i="34"/>
  <c r="AZ96" i="34" s="1"/>
  <c r="S96" i="34"/>
  <c r="R96" i="34"/>
  <c r="AA96" i="34"/>
  <c r="Q96" i="34"/>
  <c r="BA96" i="34" s="1"/>
  <c r="AB96" i="34"/>
  <c r="Y96" i="34"/>
  <c r="W96" i="34"/>
  <c r="U96" i="34"/>
  <c r="P96" i="34"/>
  <c r="AS96" i="34"/>
  <c r="AF96" i="34" s="1"/>
  <c r="AB74" i="33"/>
  <c r="U74" i="33"/>
  <c r="AA74" i="33"/>
  <c r="Z74" i="33"/>
  <c r="AZ74" i="33" s="1"/>
  <c r="R74" i="33"/>
  <c r="P74" i="33"/>
  <c r="Q74" i="33"/>
  <c r="BA74" i="33" s="1"/>
  <c r="BB74" i="33" s="1"/>
  <c r="Y74" i="33"/>
  <c r="AE74" i="33" a="1"/>
  <c r="AE74" i="33" s="1"/>
  <c r="AD74" i="33" s="1"/>
  <c r="AC74" i="33" s="1"/>
  <c r="V74" i="33"/>
  <c r="AY74" i="33" s="1"/>
  <c r="S74" i="33"/>
  <c r="W74" i="33"/>
  <c r="Q119" i="33"/>
  <c r="BA119" i="33" s="1"/>
  <c r="Y119" i="33"/>
  <c r="AB119" i="33"/>
  <c r="W119" i="33"/>
  <c r="AA119" i="33"/>
  <c r="V119" i="33"/>
  <c r="AY119" i="33" s="1"/>
  <c r="R119" i="33"/>
  <c r="U119" i="33"/>
  <c r="AS119" i="33"/>
  <c r="AF119" i="33" s="1"/>
  <c r="S119" i="33"/>
  <c r="Z119" i="33"/>
  <c r="AZ119" i="33" s="1"/>
  <c r="P119" i="33"/>
  <c r="W69" i="30"/>
  <c r="Q69" i="30"/>
  <c r="BA69" i="30" s="1"/>
  <c r="BB69" i="30" s="1"/>
  <c r="P69" i="30"/>
  <c r="Z93" i="37"/>
  <c r="AZ93" i="37" s="1"/>
  <c r="W93" i="37"/>
  <c r="AB93" i="37"/>
  <c r="AE93" i="37" a="1"/>
  <c r="AE93" i="37" s="1"/>
  <c r="AD93" i="37" s="1"/>
  <c r="AC93" i="37" s="1"/>
  <c r="AA93" i="37"/>
  <c r="P93" i="37"/>
  <c r="S93" i="37"/>
  <c r="Q93" i="37"/>
  <c r="BA93" i="37" s="1"/>
  <c r="BB93" i="37" s="1"/>
  <c r="V93" i="37"/>
  <c r="AY93" i="37" s="1"/>
  <c r="Y93" i="37"/>
  <c r="R93" i="37"/>
  <c r="U93" i="37"/>
  <c r="R60" i="36"/>
  <c r="W60" i="36"/>
  <c r="Y60" i="36"/>
  <c r="Q60" i="36"/>
  <c r="BA60" i="36" s="1"/>
  <c r="AU60" i="36"/>
  <c r="AV101" i="36" s="1"/>
  <c r="V60" i="36"/>
  <c r="AY60" i="36" s="1"/>
  <c r="P60" i="36"/>
  <c r="S60" i="36"/>
  <c r="Z60" i="36"/>
  <c r="AZ60" i="36" s="1"/>
  <c r="AA60" i="36"/>
  <c r="U60" i="36"/>
  <c r="AB60" i="36"/>
  <c r="AE104" i="32" a="1"/>
  <c r="AE104" i="32" s="1"/>
  <c r="AD104" i="32" s="1"/>
  <c r="AC104" i="32" s="1"/>
  <c r="V104" i="32"/>
  <c r="AY104" i="32" s="1"/>
  <c r="U104" i="32"/>
  <c r="Y104" i="32"/>
  <c r="AB104" i="32"/>
  <c r="W104" i="32"/>
  <c r="AA104" i="32"/>
  <c r="Z104" i="32"/>
  <c r="AZ104" i="32" s="1"/>
  <c r="W120" i="30"/>
  <c r="P120" i="30"/>
  <c r="Z120" i="30"/>
  <c r="AZ120" i="30" s="1"/>
  <c r="U120" i="30"/>
  <c r="S120" i="30"/>
  <c r="AB120" i="30"/>
  <c r="R120" i="30"/>
  <c r="AA120" i="30"/>
  <c r="V120" i="30"/>
  <c r="AY120" i="30" s="1"/>
  <c r="Q120" i="30"/>
  <c r="BA120" i="30" s="1"/>
  <c r="BB120" i="30" s="1"/>
  <c r="AE120" i="30" a="1"/>
  <c r="AE120" i="30" s="1"/>
  <c r="AD120" i="30" s="1"/>
  <c r="AC120" i="30" s="1"/>
  <c r="Y120" i="30"/>
  <c r="AE7" i="12" a="1"/>
  <c r="AE7" i="12" s="1"/>
  <c r="Y7" i="12"/>
  <c r="W7" i="12"/>
  <c r="P7" i="12"/>
  <c r="Z7" i="12"/>
  <c r="AZ7" i="12" s="1"/>
  <c r="Q7" i="12"/>
  <c r="BA7" i="12" s="1"/>
  <c r="BB7" i="12" s="1"/>
  <c r="U7" i="12"/>
  <c r="V7" i="12"/>
  <c r="AY7" i="12" s="1"/>
  <c r="AU7" i="12"/>
  <c r="V86" i="37"/>
  <c r="AY86" i="37" s="1"/>
  <c r="Y86" i="37"/>
  <c r="P86" i="37"/>
  <c r="U86" i="37"/>
  <c r="AA86" i="37"/>
  <c r="Z86" i="37"/>
  <c r="AZ86" i="37" s="1"/>
  <c r="S86" i="37"/>
  <c r="AS86" i="37"/>
  <c r="AF86" i="37" s="1"/>
  <c r="W86" i="37"/>
  <c r="AB86" i="37"/>
  <c r="Q86" i="37"/>
  <c r="BA86" i="37" s="1"/>
  <c r="R86" i="37"/>
  <c r="Y129" i="37"/>
  <c r="AA129" i="37"/>
  <c r="V129" i="37"/>
  <c r="AY129" i="37" s="1"/>
  <c r="U129" i="37"/>
  <c r="S129" i="37"/>
  <c r="AB129" i="37"/>
  <c r="R129" i="37"/>
  <c r="Z129" i="37"/>
  <c r="AZ129" i="37" s="1"/>
  <c r="P129" i="37"/>
  <c r="Q129" i="37"/>
  <c r="BA129" i="37" s="1"/>
  <c r="BB129" i="37" s="1"/>
  <c r="W129" i="37"/>
  <c r="AE129" i="37" a="1"/>
  <c r="AE129" i="37" s="1"/>
  <c r="Y69" i="36"/>
  <c r="S69" i="36"/>
  <c r="R69" i="36"/>
  <c r="P69" i="36"/>
  <c r="AE69" i="36" a="1"/>
  <c r="AE69" i="36" s="1"/>
  <c r="AD69" i="36" s="1"/>
  <c r="AC69" i="36" s="1"/>
  <c r="AB69" i="36"/>
  <c r="V69" i="36"/>
  <c r="AY69" i="36" s="1"/>
  <c r="Z69" i="36"/>
  <c r="AZ69" i="36" s="1"/>
  <c r="U69" i="36"/>
  <c r="W69" i="36"/>
  <c r="AA69" i="36"/>
  <c r="Q69" i="36"/>
  <c r="BA69" i="36" s="1"/>
  <c r="BB69" i="36" s="1"/>
  <c r="U99" i="34"/>
  <c r="AE99" i="34" a="1"/>
  <c r="AE99" i="34" s="1"/>
  <c r="AD99" i="34" s="1"/>
  <c r="AC99" i="34" s="1"/>
  <c r="Y99" i="34"/>
  <c r="Z99" i="34"/>
  <c r="AZ99" i="34" s="1"/>
  <c r="W99" i="34"/>
  <c r="AA99" i="34"/>
  <c r="AB99" i="34"/>
  <c r="Z127" i="33"/>
  <c r="AZ127" i="33" s="1"/>
  <c r="AA127" i="33"/>
  <c r="AB127" i="33"/>
  <c r="Y127" i="33"/>
  <c r="W127" i="33"/>
  <c r="AE127" i="33" a="1"/>
  <c r="AE127" i="33" s="1"/>
  <c r="AD127" i="33" s="1"/>
  <c r="AC127" i="33" s="1"/>
  <c r="U127" i="33"/>
  <c r="S127" i="33"/>
  <c r="Q97" i="32"/>
  <c r="BA97" i="32" s="1"/>
  <c r="P97" i="32"/>
  <c r="S97" i="32"/>
  <c r="R97" i="32"/>
  <c r="AS97" i="32"/>
  <c r="AF97" i="32" s="1"/>
  <c r="AS72" i="31"/>
  <c r="AF72" i="31" s="1"/>
  <c r="Q72" i="31"/>
  <c r="BA72" i="31" s="1"/>
  <c r="P72" i="31"/>
  <c r="W72" i="31"/>
  <c r="AB72" i="31"/>
  <c r="U72" i="31"/>
  <c r="Y72" i="31"/>
  <c r="S72" i="31"/>
  <c r="Z72" i="31"/>
  <c r="AZ72" i="31" s="1"/>
  <c r="AA72" i="31"/>
  <c r="V72" i="31"/>
  <c r="AY72" i="31" s="1"/>
  <c r="R72" i="31"/>
  <c r="Z8" i="36"/>
  <c r="AZ8" i="36" s="1"/>
  <c r="P8" i="36"/>
  <c r="U8" i="36"/>
  <c r="Y8" i="36"/>
  <c r="AU8" i="36"/>
  <c r="AB8" i="36"/>
  <c r="W8" i="36"/>
  <c r="R8" i="36"/>
  <c r="AE8" i="36" a="1"/>
  <c r="AE8" i="36" s="1"/>
  <c r="AA8" i="36"/>
  <c r="V8" i="36"/>
  <c r="AY8" i="36" s="1"/>
  <c r="S8" i="36"/>
  <c r="Q8" i="36"/>
  <c r="BA8" i="36" s="1"/>
  <c r="BB8" i="36" s="1"/>
  <c r="AA115" i="36"/>
  <c r="W115" i="36"/>
  <c r="S115" i="36"/>
  <c r="AE115" i="36" a="1"/>
  <c r="AE115" i="36" s="1"/>
  <c r="AD115" i="36" s="1"/>
  <c r="AC115" i="36" s="1"/>
  <c r="AB115" i="36"/>
  <c r="R115" i="36"/>
  <c r="Z115" i="36"/>
  <c r="AZ115" i="36" s="1"/>
  <c r="P115" i="36"/>
  <c r="U115" i="36"/>
  <c r="Y115" i="36"/>
  <c r="Q115" i="36"/>
  <c r="BA115" i="36" s="1"/>
  <c r="BB115" i="36" s="1"/>
  <c r="V115" i="36"/>
  <c r="AY115" i="36" s="1"/>
  <c r="S125" i="35"/>
  <c r="AE125" i="35" a="1"/>
  <c r="AE125" i="35" s="1"/>
  <c r="V125" i="35"/>
  <c r="AY125" i="35" s="1"/>
  <c r="AA125" i="35"/>
  <c r="U125" i="35"/>
  <c r="Q125" i="35"/>
  <c r="BA125" i="35" s="1"/>
  <c r="BB125" i="35" s="1"/>
  <c r="AB125" i="35"/>
  <c r="Z125" i="35"/>
  <c r="AZ125" i="35" s="1"/>
  <c r="R125" i="35"/>
  <c r="P125" i="35"/>
  <c r="Y125" i="35"/>
  <c r="W125" i="35"/>
  <c r="U76" i="34"/>
  <c r="R76" i="34"/>
  <c r="Z76" i="34"/>
  <c r="AZ76" i="34" s="1"/>
  <c r="Q76" i="34"/>
  <c r="BA76" i="34" s="1"/>
  <c r="Y76" i="34"/>
  <c r="P76" i="34"/>
  <c r="W76" i="34"/>
  <c r="V76" i="34"/>
  <c r="AY76" i="34" s="1"/>
  <c r="AS76" i="34"/>
  <c r="AF76" i="34" s="1"/>
  <c r="S76" i="34"/>
  <c r="AB76" i="34"/>
  <c r="Y73" i="31"/>
  <c r="W73" i="31"/>
  <c r="AA18" i="30"/>
  <c r="Y18" i="30"/>
  <c r="S18" i="30"/>
  <c r="R18" i="30"/>
  <c r="Q18" i="30"/>
  <c r="BA18" i="30" s="1"/>
  <c r="BB18" i="30" s="1"/>
  <c r="Z18" i="30"/>
  <c r="AZ18" i="30" s="1"/>
  <c r="W18" i="30"/>
  <c r="Y86" i="30"/>
  <c r="Z86" i="30"/>
  <c r="AZ86" i="30" s="1"/>
  <c r="V86" i="30"/>
  <c r="AY86" i="30" s="1"/>
  <c r="W86" i="30"/>
  <c r="S86" i="30"/>
  <c r="U86" i="30"/>
  <c r="AE86" i="30" a="1"/>
  <c r="AE86" i="30" s="1"/>
  <c r="Q86" i="30"/>
  <c r="BA86" i="30" s="1"/>
  <c r="BB86" i="30" s="1"/>
  <c r="P86" i="30"/>
  <c r="AB86" i="30"/>
  <c r="AA86" i="30"/>
  <c r="R88" i="28"/>
  <c r="S88" i="28"/>
  <c r="AA88" i="28"/>
  <c r="Q88" i="28"/>
  <c r="BA88" i="28" s="1"/>
  <c r="P88" i="28"/>
  <c r="R63" i="36"/>
  <c r="AB63" i="36"/>
  <c r="P63" i="36"/>
  <c r="Y63" i="36"/>
  <c r="AA63" i="36"/>
  <c r="W63" i="36"/>
  <c r="AU63" i="36"/>
  <c r="U63" i="36"/>
  <c r="Q63" i="36"/>
  <c r="BA63" i="36" s="1"/>
  <c r="S63" i="36"/>
  <c r="V63" i="36"/>
  <c r="AY63" i="36" s="1"/>
  <c r="BB63" i="36" s="1"/>
  <c r="R85" i="30"/>
  <c r="S85" i="30"/>
  <c r="P85" i="30"/>
  <c r="Y85" i="30"/>
  <c r="AB85" i="30"/>
  <c r="Q85" i="30"/>
  <c r="BA85" i="30" s="1"/>
  <c r="BB85" i="30" s="1"/>
  <c r="Z85" i="30"/>
  <c r="AZ85" i="30" s="1"/>
  <c r="W85" i="30"/>
  <c r="V85" i="30"/>
  <c r="AY85" i="30" s="1"/>
  <c r="AA85" i="30"/>
  <c r="V34" i="36"/>
  <c r="AY34" i="36" s="1"/>
  <c r="Y34" i="36"/>
  <c r="W34" i="36"/>
  <c r="AU34" i="36"/>
  <c r="R34" i="36"/>
  <c r="S34" i="36"/>
  <c r="AA34" i="36"/>
  <c r="Q34" i="36"/>
  <c r="BA34" i="36" s="1"/>
  <c r="BB34" i="36" s="1"/>
  <c r="AE34" i="36" a="1"/>
  <c r="AE34" i="36" s="1"/>
  <c r="Z34" i="36"/>
  <c r="AZ34" i="36" s="1"/>
  <c r="P34" i="36"/>
  <c r="AB34" i="36"/>
  <c r="U34" i="36"/>
  <c r="Q124" i="36"/>
  <c r="BA124" i="36" s="1"/>
  <c r="Y124" i="36"/>
  <c r="S124" i="36"/>
  <c r="AS124" i="36"/>
  <c r="AF124" i="36" s="1"/>
  <c r="W124" i="36"/>
  <c r="AB124" i="36"/>
  <c r="V124" i="36"/>
  <c r="AY124" i="36" s="1"/>
  <c r="R124" i="36"/>
  <c r="Z124" i="36"/>
  <c r="AZ124" i="36" s="1"/>
  <c r="U124" i="36"/>
  <c r="P124" i="36"/>
  <c r="AA124" i="36"/>
  <c r="AB51" i="35"/>
  <c r="V51" i="35"/>
  <c r="AY51" i="35" s="1"/>
  <c r="Q51" i="35"/>
  <c r="BA51" i="35" s="1"/>
  <c r="AA51" i="35"/>
  <c r="P51" i="35"/>
  <c r="W51" i="35"/>
  <c r="Z51" i="35"/>
  <c r="AZ51" i="35" s="1"/>
  <c r="S51" i="35"/>
  <c r="Y51" i="35"/>
  <c r="R51" i="35"/>
  <c r="U51" i="35"/>
  <c r="AU51" i="35"/>
  <c r="AV121" i="35" s="1"/>
  <c r="P98" i="35"/>
  <c r="U98" i="35"/>
  <c r="W98" i="35"/>
  <c r="S98" i="35"/>
  <c r="S100" i="35"/>
  <c r="AS100" i="35"/>
  <c r="AF100" i="35" s="1"/>
  <c r="Q100" i="35"/>
  <c r="BA100" i="35" s="1"/>
  <c r="P100" i="35"/>
  <c r="Y100" i="35"/>
  <c r="U100" i="35"/>
  <c r="V100" i="35"/>
  <c r="AY100" i="35" s="1"/>
  <c r="AA100" i="35"/>
  <c r="AB100" i="35"/>
  <c r="W100" i="35"/>
  <c r="R100" i="35"/>
  <c r="Z100" i="35"/>
  <c r="AZ100" i="35" s="1"/>
  <c r="AS99" i="31"/>
  <c r="AF99" i="31" s="1"/>
  <c r="AA99" i="31"/>
  <c r="Q99" i="31"/>
  <c r="BA99" i="31" s="1"/>
  <c r="U99" i="31"/>
  <c r="S99" i="31"/>
  <c r="V99" i="31"/>
  <c r="AY99" i="31" s="1"/>
  <c r="AB99" i="31"/>
  <c r="P99" i="31"/>
  <c r="Z99" i="31"/>
  <c r="AZ99" i="31" s="1"/>
  <c r="W99" i="31"/>
  <c r="Y99" i="31"/>
  <c r="R99" i="31"/>
  <c r="AE92" i="31" a="1"/>
  <c r="AE92" i="31" s="1"/>
  <c r="V92" i="31"/>
  <c r="AY92" i="31" s="1"/>
  <c r="W92" i="31"/>
  <c r="U92" i="31"/>
  <c r="Z92" i="31"/>
  <c r="AZ92" i="31" s="1"/>
  <c r="S92" i="31"/>
  <c r="AB60" i="28"/>
  <c r="P60" i="28"/>
  <c r="R60" i="28"/>
  <c r="AA60" i="28"/>
  <c r="AU60" i="28"/>
  <c r="AV33" i="28" s="1"/>
  <c r="AE60" i="28" a="1"/>
  <c r="AE60" i="28" s="1"/>
  <c r="AD109" i="43"/>
  <c r="AC109" i="43" s="1"/>
  <c r="AD104" i="30"/>
  <c r="AC104" i="30" s="1"/>
  <c r="AD108" i="28"/>
  <c r="AC108" i="28" s="1"/>
  <c r="AS117" i="56"/>
  <c r="AF117" i="56" s="1"/>
  <c r="AD103" i="32"/>
  <c r="AC103" i="32" s="1"/>
  <c r="AD97" i="31"/>
  <c r="AC97" i="31" s="1"/>
  <c r="AD129" i="37"/>
  <c r="AC129" i="37" s="1"/>
  <c r="AD91" i="28"/>
  <c r="AC91" i="28" s="1"/>
  <c r="AI13" i="39" a="1"/>
  <c r="AI13" i="39" s="1"/>
  <c r="AJ13" i="39" s="1"/>
  <c r="AK13" i="39" s="1"/>
  <c r="P117" i="48"/>
  <c r="Y112" i="56"/>
  <c r="W112" i="56"/>
  <c r="V112" i="56"/>
  <c r="AY112" i="56" s="1"/>
  <c r="Z112" i="56"/>
  <c r="AZ112" i="56" s="1"/>
  <c r="Q112" i="56"/>
  <c r="BA112" i="56" s="1"/>
  <c r="AB112" i="56"/>
  <c r="AA112" i="56"/>
  <c r="R112" i="56"/>
  <c r="AS112" i="56"/>
  <c r="AF112" i="56" s="1"/>
  <c r="P112" i="56"/>
  <c r="U112" i="56"/>
  <c r="S112" i="56"/>
  <c r="P72" i="54"/>
  <c r="AE72" i="54" a="1"/>
  <c r="AE72" i="54" s="1"/>
  <c r="AD72" i="54" s="1"/>
  <c r="AC72" i="54" s="1"/>
  <c r="AA72" i="54"/>
  <c r="V72" i="54"/>
  <c r="AY72" i="54" s="1"/>
  <c r="U72" i="54"/>
  <c r="Z72" i="54"/>
  <c r="AZ72" i="54" s="1"/>
  <c r="R72" i="54"/>
  <c r="S72" i="54"/>
  <c r="Q72" i="54"/>
  <c r="BA72" i="54" s="1"/>
  <c r="BB72" i="54" s="1"/>
  <c r="Y72" i="54"/>
  <c r="W72" i="54"/>
  <c r="AB72" i="54"/>
  <c r="P113" i="49"/>
  <c r="Q113" i="49"/>
  <c r="BA113" i="49" s="1"/>
  <c r="BB113" i="49" s="1"/>
  <c r="AE113" i="49" a="1"/>
  <c r="AE113" i="49" s="1"/>
  <c r="Z113" i="49"/>
  <c r="AZ113" i="49" s="1"/>
  <c r="Y113" i="49"/>
  <c r="V113" i="49"/>
  <c r="AY113" i="49" s="1"/>
  <c r="W113" i="49"/>
  <c r="U113" i="49"/>
  <c r="S113" i="49"/>
  <c r="AB113" i="49"/>
  <c r="R113" i="49"/>
  <c r="AA113" i="49"/>
  <c r="V110" i="47"/>
  <c r="AY110" i="47" s="1"/>
  <c r="AB110" i="47"/>
  <c r="AA110" i="47"/>
  <c r="Z110" i="47"/>
  <c r="AZ110" i="47" s="1"/>
  <c r="S110" i="47"/>
  <c r="P110" i="47"/>
  <c r="Y110" i="47"/>
  <c r="U110" i="47"/>
  <c r="AE110" i="47" a="1"/>
  <c r="AE110" i="47" s="1"/>
  <c r="AD110" i="47" s="1"/>
  <c r="AC110" i="47" s="1"/>
  <c r="W110" i="47"/>
  <c r="Q110" i="47"/>
  <c r="BA110" i="47" s="1"/>
  <c r="BB110" i="47" s="1"/>
  <c r="R110" i="47"/>
  <c r="Q105" i="44"/>
  <c r="BA105" i="44" s="1"/>
  <c r="BB105" i="44" s="1"/>
  <c r="P105" i="44"/>
  <c r="S105" i="44"/>
  <c r="AE105" i="44" a="1"/>
  <c r="AE105" i="44" s="1"/>
  <c r="V105" i="44"/>
  <c r="AY105" i="44" s="1"/>
  <c r="Z105" i="44"/>
  <c r="AZ105" i="44" s="1"/>
  <c r="U105" i="44"/>
  <c r="Y105" i="44"/>
  <c r="AA105" i="44"/>
  <c r="AB105" i="44"/>
  <c r="W105" i="44"/>
  <c r="V76" i="43"/>
  <c r="AY76" i="43" s="1"/>
  <c r="AE76" i="43" a="1"/>
  <c r="AE76" i="43" s="1"/>
  <c r="AA76" i="43"/>
  <c r="Y129" i="43"/>
  <c r="AE129" i="43" a="1"/>
  <c r="AE129" i="43" s="1"/>
  <c r="AB129" i="43"/>
  <c r="AA129" i="43"/>
  <c r="Z129" i="43"/>
  <c r="AZ129" i="43" s="1"/>
  <c r="S123" i="42"/>
  <c r="AS123" i="42"/>
  <c r="AF123" i="42" s="1"/>
  <c r="P123" i="42"/>
  <c r="Q123" i="42"/>
  <c r="BA123" i="42" s="1"/>
  <c r="R123" i="42"/>
  <c r="Z68" i="40"/>
  <c r="AZ68" i="40" s="1"/>
  <c r="AE68" i="40" a="1"/>
  <c r="AE68" i="40" s="1"/>
  <c r="AD68" i="40" s="1"/>
  <c r="AC68" i="40" s="1"/>
  <c r="U68" i="40"/>
  <c r="W68" i="40"/>
  <c r="R68" i="40"/>
  <c r="P68" i="40"/>
  <c r="Y68" i="40"/>
  <c r="S68" i="40"/>
  <c r="AB68" i="40"/>
  <c r="AA68" i="40"/>
  <c r="Q68" i="40"/>
  <c r="BA68" i="40" s="1"/>
  <c r="BB68" i="40" s="1"/>
  <c r="V68" i="40"/>
  <c r="AY68" i="40" s="1"/>
  <c r="AA106" i="39"/>
  <c r="AE106" i="39" a="1"/>
  <c r="AE106" i="39" s="1"/>
  <c r="AD106" i="39" s="1"/>
  <c r="AC106" i="39" s="1"/>
  <c r="Q106" i="39"/>
  <c r="BA106" i="39" s="1"/>
  <c r="BB106" i="39" s="1"/>
  <c r="P34" i="58"/>
  <c r="U34" i="58"/>
  <c r="R34" i="58"/>
  <c r="W34" i="58"/>
  <c r="AB34" i="58"/>
  <c r="Q34" i="58"/>
  <c r="BA34" i="58" s="1"/>
  <c r="BB34" i="58" s="1"/>
  <c r="AE34" i="58" a="1"/>
  <c r="AE34" i="58" s="1"/>
  <c r="AU34" i="58"/>
  <c r="Z34" i="58"/>
  <c r="AZ34" i="58" s="1"/>
  <c r="AA34" i="58"/>
  <c r="Y34" i="58"/>
  <c r="S34" i="58"/>
  <c r="V34" i="58"/>
  <c r="AY34" i="58" s="1"/>
  <c r="S70" i="58"/>
  <c r="Q70" i="58"/>
  <c r="BA70" i="58" s="1"/>
  <c r="BB70" i="58" s="1"/>
  <c r="Z70" i="58"/>
  <c r="AZ70" i="58" s="1"/>
  <c r="P70" i="58"/>
  <c r="AB70" i="58"/>
  <c r="W70" i="58"/>
  <c r="V70" i="58"/>
  <c r="AY70" i="58" s="1"/>
  <c r="AE70" i="58" a="1"/>
  <c r="AE70" i="58" s="1"/>
  <c r="AD70" i="58" s="1"/>
  <c r="AC70" i="58" s="1"/>
  <c r="R70" i="58"/>
  <c r="Y70" i="58"/>
  <c r="U70" i="58"/>
  <c r="AA70" i="58"/>
  <c r="V59" i="57"/>
  <c r="AY59" i="57" s="1"/>
  <c r="U59" i="57"/>
  <c r="AA59" i="57"/>
  <c r="Z59" i="57"/>
  <c r="AZ59" i="57" s="1"/>
  <c r="AU59" i="57"/>
  <c r="AV40" i="57" s="1"/>
  <c r="P59" i="57"/>
  <c r="W59" i="57"/>
  <c r="Y59" i="57"/>
  <c r="S59" i="57"/>
  <c r="AE59" i="57" a="1"/>
  <c r="AE59" i="57" s="1"/>
  <c r="R59" i="57"/>
  <c r="Q115" i="56"/>
  <c r="BA115" i="56" s="1"/>
  <c r="BB115" i="56" s="1"/>
  <c r="R115" i="56"/>
  <c r="Z115" i="56"/>
  <c r="AZ115" i="56" s="1"/>
  <c r="P115" i="56"/>
  <c r="Y115" i="56"/>
  <c r="W115" i="56"/>
  <c r="AE115" i="56" a="1"/>
  <c r="AE115" i="56" s="1"/>
  <c r="AD115" i="56" s="1"/>
  <c r="AC115" i="56" s="1"/>
  <c r="U115" i="56"/>
  <c r="S115" i="56"/>
  <c r="AB115" i="56"/>
  <c r="AU19" i="56"/>
  <c r="AV113" i="56" s="1"/>
  <c r="AB19" i="56"/>
  <c r="U19" i="56"/>
  <c r="W19" i="56"/>
  <c r="AA19" i="56"/>
  <c r="P19" i="56"/>
  <c r="Z19" i="56"/>
  <c r="AZ19" i="56" s="1"/>
  <c r="R19" i="56"/>
  <c r="Y19" i="56"/>
  <c r="S19" i="56"/>
  <c r="Q19" i="56"/>
  <c r="BA19" i="56" s="1"/>
  <c r="BB19" i="56" s="1"/>
  <c r="AE19" i="56" a="1"/>
  <c r="AE19" i="56" s="1"/>
  <c r="V19" i="56"/>
  <c r="AY19" i="56" s="1"/>
  <c r="Y109" i="55"/>
  <c r="P109" i="55"/>
  <c r="Z109" i="55"/>
  <c r="AZ109" i="55" s="1"/>
  <c r="W109" i="55"/>
  <c r="AA109" i="55"/>
  <c r="AB109" i="55"/>
  <c r="Q109" i="55"/>
  <c r="BA109" i="55" s="1"/>
  <c r="BB109" i="55" s="1"/>
  <c r="V109" i="55"/>
  <c r="AY109" i="55" s="1"/>
  <c r="S109" i="55"/>
  <c r="U109" i="55"/>
  <c r="AE109" i="55" a="1"/>
  <c r="AE109" i="55" s="1"/>
  <c r="AD109" i="55" s="1"/>
  <c r="AC109" i="55" s="1"/>
  <c r="R109" i="55"/>
  <c r="P46" i="55"/>
  <c r="Y46" i="55"/>
  <c r="R46" i="55"/>
  <c r="Q46" i="55"/>
  <c r="BA46" i="55" s="1"/>
  <c r="BB46" i="55" s="1"/>
  <c r="AE46" i="55" a="1"/>
  <c r="AE46" i="55" s="1"/>
  <c r="W46" i="55"/>
  <c r="S46" i="55"/>
  <c r="AU46" i="55"/>
  <c r="AV14" i="55" s="1"/>
  <c r="V46" i="55"/>
  <c r="AY46" i="55" s="1"/>
  <c r="AA46" i="55"/>
  <c r="AB46" i="55"/>
  <c r="Z46" i="55"/>
  <c r="AZ46" i="55" s="1"/>
  <c r="P114" i="54"/>
  <c r="AA114" i="54"/>
  <c r="V114" i="54"/>
  <c r="AY114" i="54" s="1"/>
  <c r="R114" i="54"/>
  <c r="Q114" i="54"/>
  <c r="BA114" i="54" s="1"/>
  <c r="BB114" i="54" s="1"/>
  <c r="AB114" i="54"/>
  <c r="Z114" i="54"/>
  <c r="AZ114" i="54" s="1"/>
  <c r="Y114" i="54"/>
  <c r="W114" i="54"/>
  <c r="U114" i="54"/>
  <c r="AE114" i="54" a="1"/>
  <c r="AE114" i="54" s="1"/>
  <c r="S114" i="54"/>
  <c r="AA79" i="52"/>
  <c r="W79" i="52"/>
  <c r="S79" i="52"/>
  <c r="Y79" i="52"/>
  <c r="Z79" i="52"/>
  <c r="AZ79" i="52" s="1"/>
  <c r="P79" i="52"/>
  <c r="V79" i="52"/>
  <c r="AY79" i="52" s="1"/>
  <c r="AS79" i="52"/>
  <c r="AF79" i="52" s="1"/>
  <c r="U79" i="52"/>
  <c r="R79" i="52"/>
  <c r="AB79" i="52"/>
  <c r="Q79" i="52"/>
  <c r="BA79" i="52" s="1"/>
  <c r="Z123" i="51"/>
  <c r="AZ123" i="51" s="1"/>
  <c r="R123" i="51"/>
  <c r="P123" i="51"/>
  <c r="Y123" i="51"/>
  <c r="W123" i="51"/>
  <c r="AE123" i="51" a="1"/>
  <c r="AE123" i="51" s="1"/>
  <c r="S123" i="51"/>
  <c r="AB123" i="51"/>
  <c r="AA123" i="51"/>
  <c r="V123" i="51"/>
  <c r="AY123" i="51" s="1"/>
  <c r="Q123" i="51"/>
  <c r="BA123" i="51" s="1"/>
  <c r="BB123" i="51" s="1"/>
  <c r="U123" i="51"/>
  <c r="U46" i="50"/>
  <c r="AB46" i="50"/>
  <c r="AU46" i="50"/>
  <c r="AA46" i="50"/>
  <c r="Q46" i="50"/>
  <c r="BA46" i="50" s="1"/>
  <c r="Z46" i="50"/>
  <c r="AZ46" i="50" s="1"/>
  <c r="V46" i="50"/>
  <c r="AY46" i="50" s="1"/>
  <c r="P46" i="50"/>
  <c r="W46" i="50"/>
  <c r="S46" i="50"/>
  <c r="R112" i="48"/>
  <c r="Q112" i="48"/>
  <c r="BA112" i="48" s="1"/>
  <c r="Y112" i="48"/>
  <c r="AS112" i="48"/>
  <c r="AF112" i="48" s="1"/>
  <c r="S112" i="48"/>
  <c r="P112" i="48"/>
  <c r="U87" i="47"/>
  <c r="W87" i="47"/>
  <c r="V87" i="47"/>
  <c r="AY87" i="47" s="1"/>
  <c r="BB87" i="47" s="1"/>
  <c r="Y87" i="47"/>
  <c r="S87" i="47"/>
  <c r="AB87" i="47"/>
  <c r="P87" i="47"/>
  <c r="R87" i="47"/>
  <c r="AA87" i="47"/>
  <c r="AS87" i="47"/>
  <c r="AF87" i="47" s="1"/>
  <c r="Q87" i="47"/>
  <c r="BA87" i="47" s="1"/>
  <c r="V83" i="44"/>
  <c r="AY83" i="44" s="1"/>
  <c r="AA83" i="44"/>
  <c r="Y83" i="44"/>
  <c r="U83" i="44"/>
  <c r="AB83" i="44"/>
  <c r="AE83" i="44" a="1"/>
  <c r="AE83" i="44" s="1"/>
  <c r="Z83" i="44"/>
  <c r="AZ83" i="44" s="1"/>
  <c r="W83" i="44"/>
  <c r="U122" i="44"/>
  <c r="P122" i="44"/>
  <c r="V122" i="44"/>
  <c r="AY122" i="44" s="1"/>
  <c r="BB122" i="44" s="1"/>
  <c r="AA122" i="44"/>
  <c r="AB122" i="44"/>
  <c r="W122" i="44"/>
  <c r="AA106" i="43"/>
  <c r="AB106" i="43"/>
  <c r="Y106" i="43"/>
  <c r="W106" i="43"/>
  <c r="S106" i="43"/>
  <c r="U106" i="43"/>
  <c r="V106" i="43"/>
  <c r="AY106" i="43" s="1"/>
  <c r="AE106" i="43" a="1"/>
  <c r="AE106" i="43" s="1"/>
  <c r="AD106" i="43" s="1"/>
  <c r="AC106" i="43" s="1"/>
  <c r="R106" i="43"/>
  <c r="Q106" i="43"/>
  <c r="BA106" i="43" s="1"/>
  <c r="BB106" i="43" s="1"/>
  <c r="P106" i="43"/>
  <c r="Z106" i="43"/>
  <c r="AZ106" i="43" s="1"/>
  <c r="Q81" i="41"/>
  <c r="BA81" i="41" s="1"/>
  <c r="BB81" i="41" s="1"/>
  <c r="P81" i="41"/>
  <c r="Y81" i="41"/>
  <c r="U81" i="41"/>
  <c r="AA81" i="41"/>
  <c r="V81" i="41"/>
  <c r="AY81" i="41" s="1"/>
  <c r="S81" i="41"/>
  <c r="R81" i="41"/>
  <c r="W81" i="41"/>
  <c r="Y73" i="39"/>
  <c r="Z73" i="39"/>
  <c r="AZ73" i="39" s="1"/>
  <c r="AS73" i="39"/>
  <c r="AF73" i="39" s="1"/>
  <c r="W73" i="39"/>
  <c r="V73" i="39"/>
  <c r="AY73" i="39" s="1"/>
  <c r="S73" i="39"/>
  <c r="R73" i="39"/>
  <c r="AA73" i="39"/>
  <c r="U73" i="39"/>
  <c r="Q73" i="39"/>
  <c r="BA73" i="39" s="1"/>
  <c r="P73" i="39"/>
  <c r="AB73" i="39"/>
  <c r="Z105" i="38"/>
  <c r="AZ105" i="38" s="1"/>
  <c r="W105" i="38"/>
  <c r="U105" i="38"/>
  <c r="AA105" i="38"/>
  <c r="Y105" i="38"/>
  <c r="AB105" i="38"/>
  <c r="Q105" i="38"/>
  <c r="BA105" i="38" s="1"/>
  <c r="BB105" i="38" s="1"/>
  <c r="V105" i="38"/>
  <c r="AY105" i="38" s="1"/>
  <c r="AE105" i="38" a="1"/>
  <c r="AE105" i="38" s="1"/>
  <c r="AD105" i="38" s="1"/>
  <c r="AC105" i="38" s="1"/>
  <c r="R105" i="38"/>
  <c r="S105" i="38"/>
  <c r="P105" i="38"/>
  <c r="R110" i="59"/>
  <c r="P110" i="59"/>
  <c r="Y110" i="59"/>
  <c r="U110" i="59"/>
  <c r="AE110" i="59" a="1"/>
  <c r="AE110" i="59" s="1"/>
  <c r="Q110" i="59"/>
  <c r="BA110" i="59" s="1"/>
  <c r="BB110" i="59" s="1"/>
  <c r="AB110" i="59"/>
  <c r="Z110" i="59"/>
  <c r="AZ110" i="59" s="1"/>
  <c r="W110" i="59"/>
  <c r="S110" i="59"/>
  <c r="AA110" i="59"/>
  <c r="V110" i="59"/>
  <c r="AY110" i="59" s="1"/>
  <c r="Y103" i="48"/>
  <c r="AE103" i="48" a="1"/>
  <c r="AE103" i="48" s="1"/>
  <c r="U103" i="48"/>
  <c r="W103" i="48"/>
  <c r="S103" i="48"/>
  <c r="AA103" i="48"/>
  <c r="Q103" i="48"/>
  <c r="BA103" i="48" s="1"/>
  <c r="BB103" i="48" s="1"/>
  <c r="AB103" i="48"/>
  <c r="Z103" i="48"/>
  <c r="AZ103" i="48" s="1"/>
  <c r="V96" i="47"/>
  <c r="AY96" i="47" s="1"/>
  <c r="AB96" i="47"/>
  <c r="Z96" i="47"/>
  <c r="AZ96" i="47" s="1"/>
  <c r="R96" i="47"/>
  <c r="P96" i="47"/>
  <c r="S96" i="47"/>
  <c r="AA96" i="47"/>
  <c r="Y96" i="47"/>
  <c r="Q96" i="47"/>
  <c r="BA96" i="47" s="1"/>
  <c r="BB96" i="47" s="1"/>
  <c r="W96" i="47"/>
  <c r="AE96" i="47" a="1"/>
  <c r="AE96" i="47" s="1"/>
  <c r="AD96" i="47" s="1"/>
  <c r="AC96" i="47" s="1"/>
  <c r="U96" i="47"/>
  <c r="Q78" i="43"/>
  <c r="BA78" i="43" s="1"/>
  <c r="BB78" i="43" s="1"/>
  <c r="AE78" i="43" a="1"/>
  <c r="AE78" i="43" s="1"/>
  <c r="AD78" i="43" s="1"/>
  <c r="AC78" i="43" s="1"/>
  <c r="Z78" i="43"/>
  <c r="AZ78" i="43" s="1"/>
  <c r="P78" i="43"/>
  <c r="V78" i="43"/>
  <c r="AY78" i="43" s="1"/>
  <c r="Y78" i="43"/>
  <c r="U78" i="43"/>
  <c r="S78" i="43"/>
  <c r="R78" i="43"/>
  <c r="AB78" i="43"/>
  <c r="AA78" i="43"/>
  <c r="W78" i="43"/>
  <c r="Z82" i="41"/>
  <c r="AZ82" i="41" s="1"/>
  <c r="AB82" i="41"/>
  <c r="Y82" i="41"/>
  <c r="AS82" i="41"/>
  <c r="AF82" i="41" s="1"/>
  <c r="Q82" i="41"/>
  <c r="BA82" i="41" s="1"/>
  <c r="W82" i="41"/>
  <c r="R82" i="41"/>
  <c r="V82" i="41"/>
  <c r="AY82" i="41" s="1"/>
  <c r="U82" i="41"/>
  <c r="AA82" i="41"/>
  <c r="S82" i="41"/>
  <c r="P82" i="41"/>
  <c r="U114" i="38"/>
  <c r="Z114" i="38"/>
  <c r="AZ114" i="38" s="1"/>
  <c r="Y114" i="38"/>
  <c r="AB114" i="38"/>
  <c r="AA114" i="38"/>
  <c r="AE114" i="38" a="1"/>
  <c r="AE114" i="38" s="1"/>
  <c r="AD114" i="38" s="1"/>
  <c r="AC114" i="38" s="1"/>
  <c r="P114" i="38"/>
  <c r="R114" i="38"/>
  <c r="W114" i="38"/>
  <c r="S114" i="38"/>
  <c r="V114" i="38"/>
  <c r="AY114" i="38" s="1"/>
  <c r="AA108" i="43"/>
  <c r="AE108" i="43" a="1"/>
  <c r="AE108" i="43" s="1"/>
  <c r="AD108" i="43" s="1"/>
  <c r="AC108" i="43" s="1"/>
  <c r="Z108" i="43"/>
  <c r="AZ108" i="43" s="1"/>
  <c r="Y108" i="43"/>
  <c r="U108" i="43"/>
  <c r="R108" i="43"/>
  <c r="V108" i="43"/>
  <c r="AY108" i="43" s="1"/>
  <c r="Y112" i="42"/>
  <c r="V112" i="42"/>
  <c r="AY112" i="42" s="1"/>
  <c r="BB112" i="42" s="1"/>
  <c r="U112" i="42"/>
  <c r="AS112" i="42"/>
  <c r="AF112" i="42" s="1"/>
  <c r="S112" i="42"/>
  <c r="P112" i="42"/>
  <c r="AB112" i="42"/>
  <c r="R112" i="42"/>
  <c r="AA112" i="42"/>
  <c r="W112" i="42"/>
  <c r="R112" i="55"/>
  <c r="S112" i="55"/>
  <c r="Q112" i="55"/>
  <c r="BA112" i="55" s="1"/>
  <c r="BB112" i="55" s="1"/>
  <c r="Y112" i="55"/>
  <c r="W112" i="55"/>
  <c r="AA112" i="55"/>
  <c r="Z112" i="55"/>
  <c r="AZ112" i="55" s="1"/>
  <c r="P112" i="55"/>
  <c r="V112" i="55"/>
  <c r="AY112" i="55" s="1"/>
  <c r="U112" i="55"/>
  <c r="AB112" i="55"/>
  <c r="AE112" i="55" a="1"/>
  <c r="AE112" i="55" s="1"/>
  <c r="AB57" i="50"/>
  <c r="U57" i="50"/>
  <c r="AU57" i="50"/>
  <c r="AA57" i="50"/>
  <c r="S57" i="50"/>
  <c r="AE57" i="50" a="1"/>
  <c r="AE57" i="50" s="1"/>
  <c r="Q57" i="50"/>
  <c r="BA57" i="50" s="1"/>
  <c r="BB57" i="50" s="1"/>
  <c r="R57" i="50"/>
  <c r="Z57" i="50"/>
  <c r="AZ57" i="50" s="1"/>
  <c r="P57" i="50"/>
  <c r="V57" i="50"/>
  <c r="AY57" i="50" s="1"/>
  <c r="Y57" i="50"/>
  <c r="W57" i="50"/>
  <c r="S90" i="47"/>
  <c r="Q90" i="47"/>
  <c r="BA90" i="47" s="1"/>
  <c r="BB90" i="47" s="1"/>
  <c r="Y90" i="47"/>
  <c r="AB90" i="47"/>
  <c r="AA90" i="47"/>
  <c r="Z90" i="47"/>
  <c r="AZ90" i="47" s="1"/>
  <c r="U90" i="47"/>
  <c r="W90" i="47"/>
  <c r="AE90" i="47" a="1"/>
  <c r="AE90" i="47" s="1"/>
  <c r="AD90" i="47" s="1"/>
  <c r="AC90" i="47" s="1"/>
  <c r="S87" i="43"/>
  <c r="AS87" i="43"/>
  <c r="AF87" i="43" s="1"/>
  <c r="W87" i="43"/>
  <c r="Z87" i="43"/>
  <c r="AZ87" i="43" s="1"/>
  <c r="P87" i="43"/>
  <c r="AA87" i="43"/>
  <c r="Q87" i="43"/>
  <c r="BA87" i="43" s="1"/>
  <c r="Y87" i="43"/>
  <c r="V87" i="43"/>
  <c r="AY87" i="43" s="1"/>
  <c r="U87" i="43"/>
  <c r="R68" i="42"/>
  <c r="U68" i="42"/>
  <c r="Q68" i="42"/>
  <c r="BA68" i="42" s="1"/>
  <c r="BB68" i="42" s="1"/>
  <c r="AB68" i="42"/>
  <c r="W68" i="42"/>
  <c r="AE68" i="42" a="1"/>
  <c r="AE68" i="42" s="1"/>
  <c r="AD68" i="42" s="1"/>
  <c r="AC68" i="42" s="1"/>
  <c r="P106" i="56"/>
  <c r="V106" i="56"/>
  <c r="AY106" i="56" s="1"/>
  <c r="U106" i="56"/>
  <c r="S106" i="56"/>
  <c r="Z106" i="56"/>
  <c r="AZ106" i="56" s="1"/>
  <c r="AA106" i="56"/>
  <c r="Y106" i="56"/>
  <c r="Q106" i="56"/>
  <c r="BA106" i="56" s="1"/>
  <c r="W106" i="56"/>
  <c r="AS106" i="56"/>
  <c r="AF106" i="56" s="1"/>
  <c r="AB106" i="56"/>
  <c r="R106" i="56"/>
  <c r="V32" i="54"/>
  <c r="AY32" i="54" s="1"/>
  <c r="Z32" i="54"/>
  <c r="AZ32" i="54" s="1"/>
  <c r="U32" i="54"/>
  <c r="P32" i="54"/>
  <c r="AU32" i="54"/>
  <c r="AV80" i="54" s="1"/>
  <c r="S32" i="54"/>
  <c r="AB32" i="54"/>
  <c r="R32" i="54"/>
  <c r="AA32" i="54"/>
  <c r="W32" i="54"/>
  <c r="Q32" i="54"/>
  <c r="BA32" i="54" s="1"/>
  <c r="Y122" i="49"/>
  <c r="S122" i="49"/>
  <c r="V122" i="49"/>
  <c r="AY122" i="49" s="1"/>
  <c r="AB122" i="49"/>
  <c r="R122" i="49"/>
  <c r="AA122" i="49"/>
  <c r="Q122" i="49"/>
  <c r="BA122" i="49" s="1"/>
  <c r="BB122" i="49" s="1"/>
  <c r="Z122" i="49"/>
  <c r="AZ122" i="49" s="1"/>
  <c r="W122" i="49"/>
  <c r="P122" i="49"/>
  <c r="AE122" i="49" a="1"/>
  <c r="AE122" i="49" s="1"/>
  <c r="U122" i="49"/>
  <c r="Q39" i="47"/>
  <c r="BA39" i="47" s="1"/>
  <c r="Y39" i="47"/>
  <c r="W39" i="47"/>
  <c r="P39" i="47"/>
  <c r="AU39" i="47"/>
  <c r="R123" i="47"/>
  <c r="U123" i="47"/>
  <c r="AA123" i="47"/>
  <c r="W123" i="47"/>
  <c r="Q123" i="47"/>
  <c r="BA123" i="47" s="1"/>
  <c r="BB123" i="47" s="1"/>
  <c r="Z123" i="47"/>
  <c r="AZ123" i="47" s="1"/>
  <c r="P123" i="47"/>
  <c r="Y123" i="47"/>
  <c r="S123" i="47"/>
  <c r="AE123" i="47" a="1"/>
  <c r="AE123" i="47" s="1"/>
  <c r="AD123" i="47" s="1"/>
  <c r="AC123" i="47" s="1"/>
  <c r="AB123" i="47"/>
  <c r="V123" i="47"/>
  <c r="AY123" i="47" s="1"/>
  <c r="S69" i="41"/>
  <c r="Q69" i="41"/>
  <c r="BA69" i="41" s="1"/>
  <c r="P69" i="41"/>
  <c r="AS69" i="41"/>
  <c r="AF69" i="41" s="1"/>
  <c r="W69" i="41"/>
  <c r="AB69" i="41"/>
  <c r="V69" i="41"/>
  <c r="AY69" i="41" s="1"/>
  <c r="U69" i="41"/>
  <c r="AA69" i="41"/>
  <c r="Z69" i="41"/>
  <c r="AZ69" i="41" s="1"/>
  <c r="Y69" i="41"/>
  <c r="R69" i="41"/>
  <c r="AS97" i="58"/>
  <c r="AF97" i="58" s="1"/>
  <c r="Q97" i="58"/>
  <c r="BA97" i="58" s="1"/>
  <c r="AA97" i="58"/>
  <c r="AB97" i="58"/>
  <c r="Y97" i="58"/>
  <c r="R97" i="58"/>
  <c r="W97" i="58"/>
  <c r="Z97" i="58"/>
  <c r="AZ97" i="58" s="1"/>
  <c r="P97" i="58"/>
  <c r="U97" i="58"/>
  <c r="V97" i="58"/>
  <c r="AY97" i="58" s="1"/>
  <c r="S97" i="58"/>
  <c r="Y25" i="57"/>
  <c r="AB25" i="57"/>
  <c r="Q25" i="57"/>
  <c r="BA25" i="57" s="1"/>
  <c r="R25" i="57"/>
  <c r="U25" i="57"/>
  <c r="Z25" i="57"/>
  <c r="AZ25" i="57" s="1"/>
  <c r="W25" i="57"/>
  <c r="S25" i="57"/>
  <c r="V25" i="57"/>
  <c r="AY25" i="57" s="1"/>
  <c r="AU25" i="57"/>
  <c r="AV114" i="57" s="1"/>
  <c r="P25" i="57"/>
  <c r="AA25" i="57"/>
  <c r="AA10" i="56"/>
  <c r="V10" i="56"/>
  <c r="AY10" i="56" s="1"/>
  <c r="Q10" i="56"/>
  <c r="BA10" i="56" s="1"/>
  <c r="S10" i="56"/>
  <c r="U10" i="56"/>
  <c r="Z10" i="56"/>
  <c r="AZ10" i="56" s="1"/>
  <c r="P10" i="56"/>
  <c r="AB10" i="56"/>
  <c r="R10" i="56"/>
  <c r="Y10" i="56"/>
  <c r="W10" i="56"/>
  <c r="AU10" i="56"/>
  <c r="AV12" i="56" s="1"/>
  <c r="AB95" i="55"/>
  <c r="V95" i="55"/>
  <c r="AY95" i="55" s="1"/>
  <c r="W95" i="55"/>
  <c r="U95" i="55"/>
  <c r="Y95" i="55"/>
  <c r="R95" i="55"/>
  <c r="Q95" i="55"/>
  <c r="BA95" i="55" s="1"/>
  <c r="BB95" i="55" s="1"/>
  <c r="Z95" i="55"/>
  <c r="AZ95" i="55" s="1"/>
  <c r="AA95" i="55"/>
  <c r="P95" i="55"/>
  <c r="S95" i="55"/>
  <c r="AE95" i="55" a="1"/>
  <c r="AE95" i="55" s="1"/>
  <c r="AD95" i="55" s="1"/>
  <c r="AC95" i="55" s="1"/>
  <c r="AA100" i="54"/>
  <c r="Y100" i="54"/>
  <c r="Q100" i="54"/>
  <c r="BA100" i="54" s="1"/>
  <c r="BB100" i="54" s="1"/>
  <c r="S100" i="54"/>
  <c r="Z100" i="54"/>
  <c r="AZ100" i="54" s="1"/>
  <c r="AB100" i="54"/>
  <c r="R100" i="54"/>
  <c r="P100" i="54"/>
  <c r="W100" i="54"/>
  <c r="V100" i="54"/>
  <c r="AY100" i="54" s="1"/>
  <c r="AE100" i="54" a="1"/>
  <c r="AE100" i="54" s="1"/>
  <c r="AD100" i="54" s="1"/>
  <c r="AC100" i="54" s="1"/>
  <c r="U100" i="54"/>
  <c r="W117" i="53"/>
  <c r="U117" i="53"/>
  <c r="AA117" i="53"/>
  <c r="P117" i="53"/>
  <c r="Q117" i="53"/>
  <c r="BA117" i="53" s="1"/>
  <c r="Z117" i="53"/>
  <c r="AZ117" i="53" s="1"/>
  <c r="Y117" i="53"/>
  <c r="R117" i="53"/>
  <c r="V117" i="53"/>
  <c r="AY117" i="53" s="1"/>
  <c r="S117" i="53"/>
  <c r="AS117" i="53"/>
  <c r="AF117" i="53" s="1"/>
  <c r="AB117" i="53"/>
  <c r="W119" i="52"/>
  <c r="AE119" i="52" a="1"/>
  <c r="AE119" i="52" s="1"/>
  <c r="AD119" i="52" s="1"/>
  <c r="AC119" i="52" s="1"/>
  <c r="R119" i="52"/>
  <c r="Z119" i="52"/>
  <c r="AZ119" i="52" s="1"/>
  <c r="P119" i="52"/>
  <c r="Q119" i="52"/>
  <c r="BA119" i="52" s="1"/>
  <c r="BB119" i="52" s="1"/>
  <c r="AA119" i="52"/>
  <c r="Y119" i="52"/>
  <c r="U119" i="52"/>
  <c r="S119" i="52"/>
  <c r="V119" i="52"/>
  <c r="AY119" i="52" s="1"/>
  <c r="AB119" i="52"/>
  <c r="R69" i="51"/>
  <c r="Q69" i="51"/>
  <c r="BA69" i="51" s="1"/>
  <c r="Z69" i="51"/>
  <c r="AZ69" i="51" s="1"/>
  <c r="AS69" i="51"/>
  <c r="AF69" i="51" s="1"/>
  <c r="P69" i="51"/>
  <c r="W69" i="51"/>
  <c r="V69" i="51"/>
  <c r="AY69" i="51" s="1"/>
  <c r="U69" i="51"/>
  <c r="S69" i="51"/>
  <c r="AB69" i="51"/>
  <c r="W112" i="50"/>
  <c r="S112" i="50"/>
  <c r="V112" i="50"/>
  <c r="AY112" i="50" s="1"/>
  <c r="P112" i="50"/>
  <c r="U112" i="50"/>
  <c r="AA112" i="50"/>
  <c r="AB112" i="50"/>
  <c r="R112" i="50"/>
  <c r="Q112" i="50"/>
  <c r="BA112" i="50" s="1"/>
  <c r="Z112" i="50"/>
  <c r="AZ112" i="50" s="1"/>
  <c r="Y112" i="50"/>
  <c r="AS112" i="50"/>
  <c r="AF112" i="50" s="1"/>
  <c r="Y44" i="50"/>
  <c r="P44" i="50"/>
  <c r="W44" i="50"/>
  <c r="U44" i="50"/>
  <c r="V44" i="50"/>
  <c r="AY44" i="50" s="1"/>
  <c r="AB44" i="50"/>
  <c r="S44" i="50"/>
  <c r="R44" i="50"/>
  <c r="AA44" i="50"/>
  <c r="Q44" i="50"/>
  <c r="BA44" i="50" s="1"/>
  <c r="AU44" i="50"/>
  <c r="AV47" i="50" s="1"/>
  <c r="Z44" i="50"/>
  <c r="AZ44" i="50" s="1"/>
  <c r="Y108" i="47"/>
  <c r="U108" i="47"/>
  <c r="V108" i="47"/>
  <c r="AY108" i="47" s="1"/>
  <c r="Q108" i="47"/>
  <c r="BA108" i="47" s="1"/>
  <c r="BB108" i="47" s="1"/>
  <c r="AE108" i="47" a="1"/>
  <c r="AE108" i="47" s="1"/>
  <c r="AD108" i="47" s="1"/>
  <c r="AC108" i="47" s="1"/>
  <c r="S108" i="47"/>
  <c r="AB108" i="47"/>
  <c r="P108" i="47"/>
  <c r="R108" i="47"/>
  <c r="AA108" i="47"/>
  <c r="W108" i="47"/>
  <c r="Z108" i="47"/>
  <c r="AZ108" i="47" s="1"/>
  <c r="AU57" i="44"/>
  <c r="U57" i="44"/>
  <c r="Y57" i="44"/>
  <c r="AB57" i="44"/>
  <c r="W57" i="44"/>
  <c r="AA57" i="44"/>
  <c r="Z57" i="44"/>
  <c r="AZ57" i="44" s="1"/>
  <c r="AE57" i="44" a="1"/>
  <c r="AE57" i="44" s="1"/>
  <c r="P57" i="44"/>
  <c r="Q57" i="44"/>
  <c r="BA57" i="44" s="1"/>
  <c r="BB57" i="44" s="1"/>
  <c r="V57" i="44"/>
  <c r="AY57" i="44" s="1"/>
  <c r="R57" i="44"/>
  <c r="Z95" i="33"/>
  <c r="AZ95" i="33" s="1"/>
  <c r="Y95" i="33"/>
  <c r="P95" i="33"/>
  <c r="W95" i="33"/>
  <c r="U95" i="33"/>
  <c r="AE95" i="33" a="1"/>
  <c r="AE95" i="33" s="1"/>
  <c r="AB95" i="33"/>
  <c r="AA95" i="33"/>
  <c r="R95" i="33"/>
  <c r="S95" i="33"/>
  <c r="Q95" i="33"/>
  <c r="BA95" i="33" s="1"/>
  <c r="BB95" i="33" s="1"/>
  <c r="V95" i="33"/>
  <c r="AY95" i="33" s="1"/>
  <c r="U88" i="32"/>
  <c r="V88" i="32"/>
  <c r="AY88" i="32" s="1"/>
  <c r="R88" i="32"/>
  <c r="AB88" i="32"/>
  <c r="AA88" i="32"/>
  <c r="W88" i="32"/>
  <c r="Y88" i="32"/>
  <c r="S88" i="32"/>
  <c r="Q88" i="32"/>
  <c r="BA88" i="32" s="1"/>
  <c r="BB88" i="32" s="1"/>
  <c r="AE88" i="32" a="1"/>
  <c r="AE88" i="32" s="1"/>
  <c r="Z88" i="32"/>
  <c r="AZ88" i="32" s="1"/>
  <c r="P88" i="32"/>
  <c r="AB126" i="30"/>
  <c r="Y126" i="30"/>
  <c r="S126" i="30"/>
  <c r="U126" i="30"/>
  <c r="R126" i="30"/>
  <c r="AA126" i="30"/>
  <c r="Z126" i="30"/>
  <c r="AZ126" i="30" s="1"/>
  <c r="Q126" i="30"/>
  <c r="BA126" i="30" s="1"/>
  <c r="W126" i="30"/>
  <c r="V126" i="30"/>
  <c r="AY126" i="30" s="1"/>
  <c r="AS126" i="30"/>
  <c r="AF126" i="30" s="1"/>
  <c r="P126" i="30"/>
  <c r="R53" i="28"/>
  <c r="S53" i="28"/>
  <c r="AA92" i="37"/>
  <c r="Q92" i="37"/>
  <c r="BA92" i="37" s="1"/>
  <c r="BB92" i="37" s="1"/>
  <c r="P92" i="37"/>
  <c r="AB92" i="37"/>
  <c r="Z92" i="37"/>
  <c r="AZ92" i="37" s="1"/>
  <c r="R92" i="37"/>
  <c r="W92" i="37"/>
  <c r="Y92" i="37"/>
  <c r="AE92" i="37" a="1"/>
  <c r="AE92" i="37" s="1"/>
  <c r="AD92" i="37" s="1"/>
  <c r="AC92" i="37" s="1"/>
  <c r="S92" i="37"/>
  <c r="V92" i="37"/>
  <c r="AY92" i="37" s="1"/>
  <c r="U92" i="37"/>
  <c r="AE62" i="33" a="1"/>
  <c r="AE62" i="33" s="1"/>
  <c r="Y62" i="33"/>
  <c r="R62" i="33"/>
  <c r="V62" i="33"/>
  <c r="AY62" i="33" s="1"/>
  <c r="Q62" i="33"/>
  <c r="BA62" i="33" s="1"/>
  <c r="BB62" i="33" s="1"/>
  <c r="S62" i="33"/>
  <c r="AB62" i="33"/>
  <c r="P62" i="33"/>
  <c r="AU62" i="33"/>
  <c r="W62" i="33"/>
  <c r="AA62" i="33"/>
  <c r="U62" i="33"/>
  <c r="Z62" i="33"/>
  <c r="AZ62" i="33" s="1"/>
  <c r="R125" i="32"/>
  <c r="Y125" i="32"/>
  <c r="AA125" i="32"/>
  <c r="Q125" i="32"/>
  <c r="BA125" i="32" s="1"/>
  <c r="Z125" i="32"/>
  <c r="AZ125" i="32" s="1"/>
  <c r="P125" i="32"/>
  <c r="W125" i="32"/>
  <c r="S125" i="32"/>
  <c r="AB125" i="32"/>
  <c r="V125" i="32"/>
  <c r="AY125" i="32" s="1"/>
  <c r="Q126" i="31"/>
  <c r="BA126" i="31" s="1"/>
  <c r="BB126" i="31" s="1"/>
  <c r="Y126" i="31"/>
  <c r="P126" i="31"/>
  <c r="Z126" i="31"/>
  <c r="AZ126" i="31" s="1"/>
  <c r="U126" i="31"/>
  <c r="AE126" i="31" a="1"/>
  <c r="AE126" i="31" s="1"/>
  <c r="AD126" i="31" s="1"/>
  <c r="AC126" i="31" s="1"/>
  <c r="V126" i="31"/>
  <c r="AY126" i="31" s="1"/>
  <c r="AB126" i="31"/>
  <c r="R126" i="31"/>
  <c r="AA126" i="31"/>
  <c r="V83" i="12"/>
  <c r="AY83" i="12" s="1"/>
  <c r="S83" i="12"/>
  <c r="Y83" i="12"/>
  <c r="AE127" i="31" a="1"/>
  <c r="AE127" i="31" s="1"/>
  <c r="AD127" i="31" s="1"/>
  <c r="AC127" i="31" s="1"/>
  <c r="W127" i="31"/>
  <c r="Y127" i="31"/>
  <c r="Z127" i="31"/>
  <c r="AZ127" i="31" s="1"/>
  <c r="P127" i="31"/>
  <c r="U127" i="31"/>
  <c r="AB127" i="31"/>
  <c r="R127" i="31"/>
  <c r="S127" i="31"/>
  <c r="V127" i="31"/>
  <c r="AY127" i="31" s="1"/>
  <c r="AA127" i="31"/>
  <c r="Q127" i="31"/>
  <c r="BA127" i="31" s="1"/>
  <c r="BB127" i="31" s="1"/>
  <c r="Z109" i="28"/>
  <c r="AZ109" i="28" s="1"/>
  <c r="AE109" i="28" a="1"/>
  <c r="AE109" i="28" s="1"/>
  <c r="V109" i="28"/>
  <c r="AY109" i="28" s="1"/>
  <c r="U109" i="28"/>
  <c r="P109" i="28"/>
  <c r="R109" i="28"/>
  <c r="Q109" i="28"/>
  <c r="BA109" i="28" s="1"/>
  <c r="BB109" i="28" s="1"/>
  <c r="AB109" i="28"/>
  <c r="Y109" i="28"/>
  <c r="S109" i="28"/>
  <c r="AA109" i="28"/>
  <c r="W102" i="12"/>
  <c r="AE102" i="12" a="1"/>
  <c r="AE102" i="12" s="1"/>
  <c r="AD102" i="12" s="1"/>
  <c r="AC102" i="12" s="1"/>
  <c r="Q102" i="12"/>
  <c r="BA102" i="12" s="1"/>
  <c r="BB102" i="12" s="1"/>
  <c r="AA102" i="12"/>
  <c r="R102" i="12"/>
  <c r="P102" i="12"/>
  <c r="U100" i="36"/>
  <c r="Z100" i="36"/>
  <c r="AZ100" i="36" s="1"/>
  <c r="P100" i="36"/>
  <c r="Y100" i="36"/>
  <c r="Q100" i="36"/>
  <c r="BA100" i="36" s="1"/>
  <c r="BB100" i="36" s="1"/>
  <c r="AE100" i="36" a="1"/>
  <c r="AE100" i="36" s="1"/>
  <c r="AD100" i="36" s="1"/>
  <c r="AC100" i="36" s="1"/>
  <c r="V100" i="36"/>
  <c r="AY100" i="36" s="1"/>
  <c r="W100" i="36"/>
  <c r="AA100" i="36"/>
  <c r="AB100" i="36"/>
  <c r="R100" i="36"/>
  <c r="S100" i="36"/>
  <c r="AS117" i="35"/>
  <c r="AF117" i="35" s="1"/>
  <c r="AB117" i="35"/>
  <c r="AA117" i="35"/>
  <c r="R117" i="35"/>
  <c r="Q117" i="35"/>
  <c r="BA117" i="35" s="1"/>
  <c r="Z117" i="35"/>
  <c r="AZ117" i="35" s="1"/>
  <c r="Y117" i="35"/>
  <c r="P117" i="35"/>
  <c r="W117" i="35"/>
  <c r="V117" i="35"/>
  <c r="AY117" i="35" s="1"/>
  <c r="S117" i="35"/>
  <c r="U117" i="35"/>
  <c r="AA99" i="32"/>
  <c r="Q99" i="32"/>
  <c r="BA99" i="32" s="1"/>
  <c r="BB99" i="32" s="1"/>
  <c r="U99" i="32"/>
  <c r="AB99" i="32"/>
  <c r="S99" i="32"/>
  <c r="W99" i="32"/>
  <c r="Z99" i="32"/>
  <c r="AZ99" i="32" s="1"/>
  <c r="Y99" i="32"/>
  <c r="V99" i="32"/>
  <c r="AY99" i="32" s="1"/>
  <c r="AE99" i="32" a="1"/>
  <c r="AE99" i="32" s="1"/>
  <c r="AD99" i="32" s="1"/>
  <c r="AC99" i="32" s="1"/>
  <c r="R99" i="32"/>
  <c r="P99" i="32"/>
  <c r="U17" i="30"/>
  <c r="P17" i="30"/>
  <c r="Q63" i="30"/>
  <c r="BA63" i="30" s="1"/>
  <c r="P63" i="30"/>
  <c r="AB105" i="30"/>
  <c r="U105" i="30"/>
  <c r="AE105" i="30" a="1"/>
  <c r="AE105" i="30" s="1"/>
  <c r="AD105" i="30" s="1"/>
  <c r="AC105" i="30" s="1"/>
  <c r="S105" i="30"/>
  <c r="V105" i="30"/>
  <c r="AY105" i="30" s="1"/>
  <c r="R105" i="30"/>
  <c r="Q105" i="30"/>
  <c r="BA105" i="30" s="1"/>
  <c r="BB105" i="30" s="1"/>
  <c r="Z105" i="30"/>
  <c r="AZ105" i="30" s="1"/>
  <c r="AA105" i="30"/>
  <c r="P105" i="30"/>
  <c r="W105" i="30"/>
  <c r="Y105" i="30"/>
  <c r="Q80" i="28"/>
  <c r="BA80" i="28" s="1"/>
  <c r="BB80" i="28" s="1"/>
  <c r="P80" i="28"/>
  <c r="AS104" i="35"/>
  <c r="AF104" i="35" s="1"/>
  <c r="Q104" i="35"/>
  <c r="BA104" i="35" s="1"/>
  <c r="S104" i="35"/>
  <c r="P104" i="35"/>
  <c r="R104" i="35"/>
  <c r="W77" i="33"/>
  <c r="Z77" i="33"/>
  <c r="AZ77" i="33" s="1"/>
  <c r="U77" i="33"/>
  <c r="AE77" i="33" a="1"/>
  <c r="AE77" i="33" s="1"/>
  <c r="AD77" i="33" s="1"/>
  <c r="AC77" i="33" s="1"/>
  <c r="AB77" i="33"/>
  <c r="AA77" i="33"/>
  <c r="S77" i="33"/>
  <c r="Y77" i="33"/>
  <c r="P84" i="32"/>
  <c r="V84" i="32"/>
  <c r="AY84" i="32" s="1"/>
  <c r="W84" i="32"/>
  <c r="U84" i="32"/>
  <c r="Y84" i="32"/>
  <c r="S84" i="32"/>
  <c r="AB84" i="32"/>
  <c r="R84" i="32"/>
  <c r="Q84" i="32"/>
  <c r="BA84" i="32" s="1"/>
  <c r="BB84" i="32" s="1"/>
  <c r="AE84" i="32" a="1"/>
  <c r="AE84" i="32" s="1"/>
  <c r="AD84" i="32" s="1"/>
  <c r="AC84" i="32" s="1"/>
  <c r="AA84" i="32"/>
  <c r="Z84" i="32"/>
  <c r="AZ84" i="32" s="1"/>
  <c r="W99" i="30"/>
  <c r="V99" i="30"/>
  <c r="AY99" i="30" s="1"/>
  <c r="Y99" i="30"/>
  <c r="AB99" i="30"/>
  <c r="P99" i="30"/>
  <c r="Q99" i="30"/>
  <c r="BA99" i="30" s="1"/>
  <c r="BB99" i="30" s="1"/>
  <c r="Z99" i="30"/>
  <c r="AZ99" i="30" s="1"/>
  <c r="S99" i="30"/>
  <c r="R99" i="30"/>
  <c r="AE99" i="30" a="1"/>
  <c r="AE99" i="30" s="1"/>
  <c r="AD99" i="30" s="1"/>
  <c r="AC99" i="30" s="1"/>
  <c r="AA99" i="30"/>
  <c r="U99" i="30"/>
  <c r="P126" i="36"/>
  <c r="AA126" i="36"/>
  <c r="AS126" i="36"/>
  <c r="AF126" i="36" s="1"/>
  <c r="Y126" i="36"/>
  <c r="W126" i="36"/>
  <c r="V126" i="36"/>
  <c r="AY126" i="36" s="1"/>
  <c r="U126" i="36"/>
  <c r="S126" i="36"/>
  <c r="R126" i="36"/>
  <c r="Q126" i="36"/>
  <c r="BA126" i="36" s="1"/>
  <c r="AB126" i="36"/>
  <c r="Z126" i="36"/>
  <c r="AZ126" i="36" s="1"/>
  <c r="S70" i="33"/>
  <c r="Q70" i="33"/>
  <c r="BA70" i="33" s="1"/>
  <c r="U70" i="33"/>
  <c r="R70" i="33"/>
  <c r="AS70" i="33"/>
  <c r="AF70" i="33" s="1"/>
  <c r="P70" i="33"/>
  <c r="P66" i="31"/>
  <c r="AA66" i="31"/>
  <c r="R66" i="31"/>
  <c r="AS66" i="31"/>
  <c r="AF66" i="31" s="1"/>
  <c r="AB66" i="31"/>
  <c r="Q66" i="31"/>
  <c r="BA66" i="31" s="1"/>
  <c r="Y66" i="31"/>
  <c r="Z66" i="31"/>
  <c r="AZ66" i="31" s="1"/>
  <c r="V66" i="31"/>
  <c r="AY66" i="31" s="1"/>
  <c r="U66" i="31"/>
  <c r="S66" i="31"/>
  <c r="W66" i="31"/>
  <c r="AB112" i="28"/>
  <c r="U112" i="28"/>
  <c r="AE112" i="28" a="1"/>
  <c r="AE112" i="28" s="1"/>
  <c r="AA112" i="28"/>
  <c r="Z112" i="28"/>
  <c r="AZ112" i="28" s="1"/>
  <c r="W112" i="28"/>
  <c r="Y112" i="28"/>
  <c r="Q112" i="28"/>
  <c r="BA112" i="28" s="1"/>
  <c r="BB112" i="28" s="1"/>
  <c r="Y86" i="33"/>
  <c r="S115" i="33"/>
  <c r="U115" i="33"/>
  <c r="R115" i="33"/>
  <c r="Q115" i="33"/>
  <c r="BA115" i="33" s="1"/>
  <c r="V115" i="33"/>
  <c r="AY115" i="33" s="1"/>
  <c r="Z115" i="33"/>
  <c r="AZ115" i="33" s="1"/>
  <c r="P115" i="33"/>
  <c r="Y115" i="33"/>
  <c r="P27" i="37"/>
  <c r="Z27" i="37"/>
  <c r="AZ27" i="37" s="1"/>
  <c r="Y27" i="37"/>
  <c r="AB27" i="37"/>
  <c r="V27" i="37"/>
  <c r="AY27" i="37" s="1"/>
  <c r="AU27" i="37"/>
  <c r="AV103" i="37" s="1"/>
  <c r="S27" i="37"/>
  <c r="AA27" i="37"/>
  <c r="R27" i="37"/>
  <c r="U27" i="37"/>
  <c r="Q27" i="37"/>
  <c r="BA27" i="37" s="1"/>
  <c r="BB27" i="37" s="1"/>
  <c r="W27" i="37"/>
  <c r="AE27" i="37" a="1"/>
  <c r="AE27" i="37" s="1"/>
  <c r="S11" i="36"/>
  <c r="W11" i="36"/>
  <c r="V11" i="36"/>
  <c r="AY11" i="36" s="1"/>
  <c r="AA11" i="36"/>
  <c r="U11" i="36"/>
  <c r="Q11" i="36"/>
  <c r="BA11" i="36" s="1"/>
  <c r="AB11" i="36"/>
  <c r="Z11" i="36"/>
  <c r="AZ11" i="36" s="1"/>
  <c r="R11" i="36"/>
  <c r="P11" i="36"/>
  <c r="Y11" i="36"/>
  <c r="AU11" i="36"/>
  <c r="AV4" i="36" s="1"/>
  <c r="Y125" i="36"/>
  <c r="U125" i="36"/>
  <c r="S125" i="36"/>
  <c r="W125" i="36"/>
  <c r="P125" i="36"/>
  <c r="Q125" i="36"/>
  <c r="BA125" i="36" s="1"/>
  <c r="Z125" i="36"/>
  <c r="AZ125" i="36" s="1"/>
  <c r="V125" i="36"/>
  <c r="AY125" i="36" s="1"/>
  <c r="R125" i="36"/>
  <c r="AA125" i="36"/>
  <c r="AS125" i="36"/>
  <c r="AF125" i="36" s="1"/>
  <c r="AB125" i="36"/>
  <c r="AU33" i="34"/>
  <c r="AV90" i="34" s="1"/>
  <c r="Q33" i="34"/>
  <c r="BA33" i="34" s="1"/>
  <c r="S33" i="34"/>
  <c r="AA33" i="34"/>
  <c r="AB33" i="34"/>
  <c r="R33" i="34"/>
  <c r="Z33" i="34"/>
  <c r="AZ33" i="34" s="1"/>
  <c r="Y33" i="34"/>
  <c r="V33" i="34"/>
  <c r="AY33" i="34" s="1"/>
  <c r="W33" i="34"/>
  <c r="P33" i="34"/>
  <c r="U33" i="34"/>
  <c r="Z116" i="33"/>
  <c r="AZ116" i="33" s="1"/>
  <c r="Y116" i="33"/>
  <c r="S116" i="33"/>
  <c r="AS116" i="33"/>
  <c r="AF116" i="33" s="1"/>
  <c r="AB116" i="33"/>
  <c r="R116" i="33"/>
  <c r="V116" i="33"/>
  <c r="AY116" i="33" s="1"/>
  <c r="AA116" i="33"/>
  <c r="P116" i="33"/>
  <c r="U116" i="33"/>
  <c r="W116" i="33"/>
  <c r="Q116" i="33"/>
  <c r="BA116" i="33" s="1"/>
  <c r="W106" i="28"/>
  <c r="AE106" i="28" a="1"/>
  <c r="AE106" i="28" s="1"/>
  <c r="AD106" i="28" s="1"/>
  <c r="AC106" i="28" s="1"/>
  <c r="U106" i="28"/>
  <c r="Z106" i="28"/>
  <c r="AZ106" i="28" s="1"/>
  <c r="Y106" i="28"/>
  <c r="W88" i="12"/>
  <c r="Z88" i="12"/>
  <c r="AZ88" i="12" s="1"/>
  <c r="Y88" i="12"/>
  <c r="Y8" i="12"/>
  <c r="AE8" i="12" a="1"/>
  <c r="AE8" i="12" s="1"/>
  <c r="AD71" i="44"/>
  <c r="AC71" i="44" s="1"/>
  <c r="AD82" i="38"/>
  <c r="AC82" i="38" s="1"/>
  <c r="AD83" i="50"/>
  <c r="AC83" i="50" s="1"/>
  <c r="AD122" i="45"/>
  <c r="AC122" i="45" s="1"/>
  <c r="AD81" i="43"/>
  <c r="AC81" i="43" s="1"/>
  <c r="AD89" i="32"/>
  <c r="AC89" i="32" s="1"/>
  <c r="AD88" i="30"/>
  <c r="AC88" i="30" s="1"/>
  <c r="AD109" i="28"/>
  <c r="AC109" i="28" s="1"/>
  <c r="AD66" i="44"/>
  <c r="AC66" i="44" s="1"/>
  <c r="AD121" i="42"/>
  <c r="AC121" i="42" s="1"/>
  <c r="AE30" i="46" a="1"/>
  <c r="AE30" i="46" s="1"/>
  <c r="AD30" i="46" s="1"/>
  <c r="AS126" i="50"/>
  <c r="AF126" i="50" s="1"/>
  <c r="S126" i="50"/>
  <c r="U126" i="50"/>
  <c r="R126" i="50"/>
  <c r="V126" i="50"/>
  <c r="AY126" i="50" s="1"/>
  <c r="Z126" i="50"/>
  <c r="AZ126" i="50" s="1"/>
  <c r="Q126" i="50"/>
  <c r="BA126" i="50" s="1"/>
  <c r="P126" i="50"/>
  <c r="AB126" i="50"/>
  <c r="Y126" i="50"/>
  <c r="AA126" i="50"/>
  <c r="W126" i="50"/>
  <c r="Z57" i="49"/>
  <c r="AZ57" i="49" s="1"/>
  <c r="S57" i="49"/>
  <c r="P57" i="49"/>
  <c r="AU57" i="49"/>
  <c r="U57" i="49"/>
  <c r="AA57" i="49"/>
  <c r="Q57" i="49"/>
  <c r="BA57" i="49" s="1"/>
  <c r="R57" i="49"/>
  <c r="W57" i="49"/>
  <c r="AB57" i="49"/>
  <c r="Y57" i="49"/>
  <c r="V57" i="49"/>
  <c r="AY57" i="49" s="1"/>
  <c r="S121" i="58"/>
  <c r="W121" i="58"/>
  <c r="AB121" i="58"/>
  <c r="R121" i="58"/>
  <c r="AA121" i="58"/>
  <c r="AE121" i="58" a="1"/>
  <c r="AE121" i="58" s="1"/>
  <c r="Q121" i="58"/>
  <c r="BA121" i="58" s="1"/>
  <c r="BB121" i="58" s="1"/>
  <c r="Z121" i="58"/>
  <c r="AZ121" i="58" s="1"/>
  <c r="V121" i="58"/>
  <c r="AY121" i="58" s="1"/>
  <c r="P121" i="58"/>
  <c r="U121" i="58"/>
  <c r="Y121" i="58"/>
  <c r="Y56" i="57"/>
  <c r="V56" i="57"/>
  <c r="AY56" i="57" s="1"/>
  <c r="R56" i="57"/>
  <c r="Q56" i="57"/>
  <c r="BA56" i="57" s="1"/>
  <c r="AB56" i="57"/>
  <c r="W56" i="57"/>
  <c r="Z56" i="57"/>
  <c r="AZ56" i="57" s="1"/>
  <c r="AU56" i="57"/>
  <c r="AV71" i="57" s="1"/>
  <c r="U56" i="57"/>
  <c r="P56" i="57"/>
  <c r="S92" i="56"/>
  <c r="AS92" i="56"/>
  <c r="AF92" i="56" s="1"/>
  <c r="AB92" i="56"/>
  <c r="AA92" i="56"/>
  <c r="W92" i="56"/>
  <c r="Z92" i="56"/>
  <c r="AZ92" i="56" s="1"/>
  <c r="V92" i="56"/>
  <c r="AY92" i="56" s="1"/>
  <c r="P92" i="56"/>
  <c r="R92" i="56"/>
  <c r="Y92" i="56"/>
  <c r="Q92" i="56"/>
  <c r="BA92" i="56" s="1"/>
  <c r="U92" i="56"/>
  <c r="S99" i="55"/>
  <c r="R99" i="55"/>
  <c r="Q99" i="55"/>
  <c r="BA99" i="55" s="1"/>
  <c r="W99" i="55"/>
  <c r="AB99" i="55"/>
  <c r="V99" i="55"/>
  <c r="AY99" i="55" s="1"/>
  <c r="AS99" i="55"/>
  <c r="AF99" i="55" s="1"/>
  <c r="Y99" i="55"/>
  <c r="P99" i="55"/>
  <c r="Z99" i="55"/>
  <c r="AZ99" i="55" s="1"/>
  <c r="U99" i="55"/>
  <c r="AA99" i="55"/>
  <c r="AB32" i="55"/>
  <c r="R32" i="55"/>
  <c r="AA32" i="55"/>
  <c r="AE32" i="55" a="1"/>
  <c r="AE32" i="55" s="1"/>
  <c r="Q32" i="55"/>
  <c r="BA32" i="55" s="1"/>
  <c r="BB32" i="55" s="1"/>
  <c r="Z32" i="55"/>
  <c r="AZ32" i="55" s="1"/>
  <c r="U32" i="55"/>
  <c r="P32" i="55"/>
  <c r="AU32" i="55"/>
  <c r="Y32" i="55"/>
  <c r="V32" i="55"/>
  <c r="AY32" i="55" s="1"/>
  <c r="S32" i="55"/>
  <c r="W32" i="55"/>
  <c r="AB110" i="54"/>
  <c r="AA110" i="54"/>
  <c r="W110" i="54"/>
  <c r="AS110" i="54"/>
  <c r="AF110" i="54" s="1"/>
  <c r="Z110" i="54"/>
  <c r="AZ110" i="54" s="1"/>
  <c r="S110" i="54"/>
  <c r="P110" i="54"/>
  <c r="Y110" i="54"/>
  <c r="Q110" i="54"/>
  <c r="BA110" i="54" s="1"/>
  <c r="V110" i="54"/>
  <c r="AY110" i="54" s="1"/>
  <c r="AB52" i="53"/>
  <c r="Y52" i="53"/>
  <c r="V52" i="53"/>
  <c r="AY52" i="53" s="1"/>
  <c r="Q52" i="53"/>
  <c r="BA52" i="53" s="1"/>
  <c r="S52" i="53"/>
  <c r="R52" i="53"/>
  <c r="AA52" i="53"/>
  <c r="Z52" i="53"/>
  <c r="AZ52" i="53" s="1"/>
  <c r="P52" i="53"/>
  <c r="U52" i="53"/>
  <c r="AU52" i="53"/>
  <c r="W52" i="53"/>
  <c r="U100" i="51"/>
  <c r="AB100" i="51"/>
  <c r="P100" i="51"/>
  <c r="Q100" i="51"/>
  <c r="BA100" i="51" s="1"/>
  <c r="Z100" i="51"/>
  <c r="AZ100" i="51" s="1"/>
  <c r="AA100" i="51"/>
  <c r="W100" i="51"/>
  <c r="Y100" i="51"/>
  <c r="R100" i="51"/>
  <c r="S100" i="51"/>
  <c r="AS100" i="51"/>
  <c r="AF100" i="51" s="1"/>
  <c r="V100" i="51"/>
  <c r="AY100" i="51" s="1"/>
  <c r="W33" i="50"/>
  <c r="Q33" i="50"/>
  <c r="BA33" i="50" s="1"/>
  <c r="Z33" i="50"/>
  <c r="AZ33" i="50" s="1"/>
  <c r="U33" i="50"/>
  <c r="P33" i="50"/>
  <c r="S33" i="50"/>
  <c r="Y33" i="50"/>
  <c r="AU33" i="50"/>
  <c r="V33" i="50"/>
  <c r="AY33" i="50" s="1"/>
  <c r="AB33" i="50"/>
  <c r="R33" i="50"/>
  <c r="AA33" i="50"/>
  <c r="Y36" i="50"/>
  <c r="AE36" i="50" a="1"/>
  <c r="AE36" i="50" s="1"/>
  <c r="R36" i="50"/>
  <c r="S36" i="50"/>
  <c r="Q36" i="50"/>
  <c r="BA36" i="50" s="1"/>
  <c r="BB36" i="50" s="1"/>
  <c r="Z36" i="50"/>
  <c r="AZ36" i="50" s="1"/>
  <c r="AB36" i="50"/>
  <c r="P36" i="50"/>
  <c r="AA36" i="50"/>
  <c r="V36" i="50"/>
  <c r="AY36" i="50" s="1"/>
  <c r="W36" i="50"/>
  <c r="AU36" i="50"/>
  <c r="AV106" i="50" s="1"/>
  <c r="U36" i="50"/>
  <c r="Z21" i="48"/>
  <c r="AZ21" i="48" s="1"/>
  <c r="AU21" i="48"/>
  <c r="AB21" i="48"/>
  <c r="U21" i="48"/>
  <c r="U26" i="39"/>
  <c r="Y26" i="39"/>
  <c r="R26" i="39"/>
  <c r="AU26" i="39"/>
  <c r="AV127" i="39" s="1"/>
  <c r="D127" i="39" s="1"/>
  <c r="W26" i="39"/>
  <c r="AE26" i="39" a="1"/>
  <c r="AE26" i="39" s="1"/>
  <c r="S26" i="39"/>
  <c r="V26" i="39"/>
  <c r="AY26" i="39" s="1"/>
  <c r="AB26" i="39"/>
  <c r="Z26" i="39"/>
  <c r="AZ26" i="39" s="1"/>
  <c r="AA26" i="39"/>
  <c r="Q26" i="39"/>
  <c r="BA26" i="39" s="1"/>
  <c r="BB26" i="39" s="1"/>
  <c r="Y109" i="47"/>
  <c r="Z109" i="47"/>
  <c r="AZ109" i="47" s="1"/>
  <c r="AA109" i="47"/>
  <c r="P109" i="47"/>
  <c r="Q109" i="47"/>
  <c r="BA109" i="47" s="1"/>
  <c r="BB109" i="47" s="1"/>
  <c r="AE109" i="47" a="1"/>
  <c r="AE109" i="47" s="1"/>
  <c r="W109" i="47"/>
  <c r="V109" i="47"/>
  <c r="AY109" i="47" s="1"/>
  <c r="AB109" i="47"/>
  <c r="U109" i="47"/>
  <c r="R109" i="47"/>
  <c r="P66" i="59"/>
  <c r="AA66" i="59"/>
  <c r="W66" i="59"/>
  <c r="Z66" i="59"/>
  <c r="AZ66" i="59" s="1"/>
  <c r="S66" i="59"/>
  <c r="V66" i="59"/>
  <c r="AY66" i="59" s="1"/>
  <c r="AS66" i="59"/>
  <c r="AF66" i="59" s="1"/>
  <c r="U66" i="59"/>
  <c r="R66" i="59"/>
  <c r="Q66" i="59"/>
  <c r="BA66" i="59" s="1"/>
  <c r="AB66" i="59"/>
  <c r="Y66" i="59"/>
  <c r="Y45" i="47"/>
  <c r="AB45" i="47"/>
  <c r="Q45" i="47"/>
  <c r="BA45" i="47" s="1"/>
  <c r="BB45" i="47" s="1"/>
  <c r="W45" i="47"/>
  <c r="U45" i="47"/>
  <c r="S45" i="47"/>
  <c r="P45" i="47"/>
  <c r="R45" i="47"/>
  <c r="Z45" i="47"/>
  <c r="AZ45" i="47" s="1"/>
  <c r="AA45" i="47"/>
  <c r="AE45" i="47" a="1"/>
  <c r="AE45" i="47" s="1"/>
  <c r="V45" i="47"/>
  <c r="AY45" i="47" s="1"/>
  <c r="AU45" i="47"/>
  <c r="AV33" i="47" s="1"/>
  <c r="Y97" i="47"/>
  <c r="AE97" i="47" a="1"/>
  <c r="AE97" i="47" s="1"/>
  <c r="AD97" i="47" s="1"/>
  <c r="AC97" i="47" s="1"/>
  <c r="U97" i="47"/>
  <c r="Q97" i="47"/>
  <c r="BA97" i="47" s="1"/>
  <c r="BB97" i="47" s="1"/>
  <c r="P124" i="44"/>
  <c r="S124" i="44"/>
  <c r="R124" i="44"/>
  <c r="Y124" i="44"/>
  <c r="AA124" i="44"/>
  <c r="U124" i="44"/>
  <c r="Q124" i="44"/>
  <c r="BA124" i="44" s="1"/>
  <c r="W124" i="44"/>
  <c r="Z124" i="44"/>
  <c r="AZ124" i="44" s="1"/>
  <c r="BB124" i="44" s="1"/>
  <c r="AS124" i="44"/>
  <c r="AF124" i="44" s="1"/>
  <c r="AB124" i="44"/>
  <c r="V124" i="44"/>
  <c r="AY124" i="44" s="1"/>
  <c r="Y74" i="39"/>
  <c r="AE74" i="39" a="1"/>
  <c r="AE74" i="39" s="1"/>
  <c r="Y80" i="50"/>
  <c r="W80" i="50"/>
  <c r="Z80" i="50"/>
  <c r="AZ80" i="50" s="1"/>
  <c r="P80" i="50"/>
  <c r="V80" i="50"/>
  <c r="AY80" i="50" s="1"/>
  <c r="AA80" i="50"/>
  <c r="AS80" i="50"/>
  <c r="AF80" i="50" s="1"/>
  <c r="S80" i="50"/>
  <c r="U80" i="50"/>
  <c r="R80" i="50"/>
  <c r="Q80" i="50"/>
  <c r="BA80" i="50" s="1"/>
  <c r="AB80" i="50"/>
  <c r="Q92" i="45"/>
  <c r="BA92" i="45" s="1"/>
  <c r="BB92" i="45" s="1"/>
  <c r="V92" i="45"/>
  <c r="AY92" i="45" s="1"/>
  <c r="Y92" i="45"/>
  <c r="Z92" i="45"/>
  <c r="AZ92" i="45" s="1"/>
  <c r="AB92" i="45"/>
  <c r="W92" i="45"/>
  <c r="U92" i="45"/>
  <c r="P92" i="45"/>
  <c r="R92" i="45"/>
  <c r="S92" i="45"/>
  <c r="AA92" i="45"/>
  <c r="AE92" i="45" a="1"/>
  <c r="AE92" i="45" s="1"/>
  <c r="AD92" i="45" s="1"/>
  <c r="AC92" i="45" s="1"/>
  <c r="AE86" i="44" a="1"/>
  <c r="AE86" i="44" s="1"/>
  <c r="Y86" i="44"/>
  <c r="W86" i="44"/>
  <c r="V86" i="44"/>
  <c r="AY86" i="44" s="1"/>
  <c r="AB86" i="44"/>
  <c r="S86" i="44"/>
  <c r="Z86" i="44"/>
  <c r="AZ86" i="44" s="1"/>
  <c r="AA86" i="44"/>
  <c r="R86" i="44"/>
  <c r="Q86" i="44"/>
  <c r="BA86" i="44" s="1"/>
  <c r="BB86" i="44" s="1"/>
  <c r="U86" i="44"/>
  <c r="P86" i="44"/>
  <c r="Y101" i="43"/>
  <c r="AS101" i="43"/>
  <c r="AF101" i="43" s="1"/>
  <c r="S101" i="43"/>
  <c r="R101" i="43"/>
  <c r="AA101" i="43"/>
  <c r="AB101" i="43"/>
  <c r="Q101" i="43"/>
  <c r="BA101" i="43" s="1"/>
  <c r="Z101" i="43"/>
  <c r="AZ101" i="43" s="1"/>
  <c r="BB101" i="43" s="1"/>
  <c r="S127" i="56"/>
  <c r="R127" i="56"/>
  <c r="Q127" i="56"/>
  <c r="BA127" i="56" s="1"/>
  <c r="P127" i="56"/>
  <c r="AS127" i="56"/>
  <c r="AF127" i="56" s="1"/>
  <c r="Y127" i="56"/>
  <c r="AB127" i="56"/>
  <c r="W127" i="56"/>
  <c r="AA127" i="56"/>
  <c r="V127" i="56"/>
  <c r="AY127" i="56" s="1"/>
  <c r="Z127" i="56"/>
  <c r="AZ127" i="56" s="1"/>
  <c r="U127" i="56"/>
  <c r="W118" i="52"/>
  <c r="V118" i="52"/>
  <c r="AY118" i="52" s="1"/>
  <c r="U118" i="52"/>
  <c r="S118" i="52"/>
  <c r="Y118" i="52"/>
  <c r="AA118" i="52"/>
  <c r="Z118" i="52"/>
  <c r="AZ118" i="52" s="1"/>
  <c r="Q118" i="52"/>
  <c r="BA118" i="52" s="1"/>
  <c r="BB118" i="52" s="1"/>
  <c r="P118" i="52"/>
  <c r="R118" i="52"/>
  <c r="AE118" i="52" a="1"/>
  <c r="AE118" i="52" s="1"/>
  <c r="AD118" i="52" s="1"/>
  <c r="AC118" i="52" s="1"/>
  <c r="AB118" i="52"/>
  <c r="AB19" i="51"/>
  <c r="R19" i="51"/>
  <c r="S19" i="51"/>
  <c r="AA19" i="51"/>
  <c r="P19" i="51"/>
  <c r="Q19" i="51"/>
  <c r="BA19" i="51" s="1"/>
  <c r="Y19" i="51"/>
  <c r="V19" i="51"/>
  <c r="AY19" i="51" s="1"/>
  <c r="BB19" i="51" s="1"/>
  <c r="AU19" i="51"/>
  <c r="W19" i="51"/>
  <c r="U19" i="51"/>
  <c r="AS101" i="49"/>
  <c r="AF101" i="49" s="1"/>
  <c r="R101" i="49"/>
  <c r="W101" i="49"/>
  <c r="S101" i="49"/>
  <c r="AA101" i="49"/>
  <c r="U101" i="49"/>
  <c r="Q101" i="49"/>
  <c r="BA101" i="49" s="1"/>
  <c r="AB101" i="49"/>
  <c r="Z101" i="49"/>
  <c r="AZ101" i="49" s="1"/>
  <c r="V101" i="49"/>
  <c r="AY101" i="49" s="1"/>
  <c r="P101" i="49"/>
  <c r="Y101" i="49"/>
  <c r="AS79" i="44"/>
  <c r="AF79" i="44" s="1"/>
  <c r="Q79" i="44"/>
  <c r="BA79" i="44" s="1"/>
  <c r="Z79" i="44"/>
  <c r="AZ79" i="44" s="1"/>
  <c r="AA79" i="44"/>
  <c r="P79" i="44"/>
  <c r="V79" i="44"/>
  <c r="AY79" i="44" s="1"/>
  <c r="BB79" i="44" s="1"/>
  <c r="Y79" i="44"/>
  <c r="R79" i="44"/>
  <c r="W79" i="44"/>
  <c r="U79" i="44"/>
  <c r="AB79" i="44"/>
  <c r="S79" i="44"/>
  <c r="Q22" i="43"/>
  <c r="BA22" i="43" s="1"/>
  <c r="AU22" i="43"/>
  <c r="AB22" i="43"/>
  <c r="U22" i="43"/>
  <c r="R22" i="43"/>
  <c r="Z22" i="43"/>
  <c r="AZ22" i="43" s="1"/>
  <c r="W22" i="43"/>
  <c r="V22" i="43"/>
  <c r="AY22" i="43" s="1"/>
  <c r="S22" i="43"/>
  <c r="P22" i="43"/>
  <c r="AA22" i="43"/>
  <c r="Y22" i="43"/>
  <c r="Z73" i="40"/>
  <c r="AZ73" i="40" s="1"/>
  <c r="P73" i="40"/>
  <c r="AA73" i="40"/>
  <c r="Q73" i="40"/>
  <c r="BA73" i="40" s="1"/>
  <c r="BB73" i="40" s="1"/>
  <c r="AE73" i="40" a="1"/>
  <c r="AE73" i="40" s="1"/>
  <c r="AD73" i="40" s="1"/>
  <c r="AC73" i="40" s="1"/>
  <c r="W73" i="40"/>
  <c r="Y73" i="40"/>
  <c r="U73" i="40"/>
  <c r="V73" i="40"/>
  <c r="AY73" i="40" s="1"/>
  <c r="AB73" i="40"/>
  <c r="S73" i="40"/>
  <c r="R73" i="40"/>
  <c r="R74" i="57"/>
  <c r="Y74" i="57"/>
  <c r="Q74" i="57"/>
  <c r="BA74" i="57" s="1"/>
  <c r="BB74" i="57" s="1"/>
  <c r="AB74" i="57"/>
  <c r="AA74" i="57"/>
  <c r="V74" i="57"/>
  <c r="AY74" i="57" s="1"/>
  <c r="U74" i="57"/>
  <c r="AE74" i="57" a="1"/>
  <c r="AE74" i="57" s="1"/>
  <c r="S74" i="57"/>
  <c r="Z74" i="57"/>
  <c r="AZ74" i="57" s="1"/>
  <c r="W74" i="57"/>
  <c r="P74" i="57"/>
  <c r="V114" i="56"/>
  <c r="AY114" i="56" s="1"/>
  <c r="AB114" i="56"/>
  <c r="Y114" i="56"/>
  <c r="S114" i="56"/>
  <c r="R114" i="56"/>
  <c r="AA114" i="56"/>
  <c r="Q114" i="56"/>
  <c r="BA114" i="56" s="1"/>
  <c r="BB114" i="56" s="1"/>
  <c r="Z114" i="56"/>
  <c r="AZ114" i="56" s="1"/>
  <c r="P114" i="56"/>
  <c r="AE114" i="56" a="1"/>
  <c r="AE114" i="56" s="1"/>
  <c r="AD114" i="56" s="1"/>
  <c r="AC114" i="56" s="1"/>
  <c r="W114" i="56"/>
  <c r="U114" i="56"/>
  <c r="S16" i="56"/>
  <c r="U16" i="56"/>
  <c r="P16" i="56"/>
  <c r="R16" i="56"/>
  <c r="AU16" i="56"/>
  <c r="AV124" i="56" s="1"/>
  <c r="Q16" i="56"/>
  <c r="BA16" i="56" s="1"/>
  <c r="W16" i="56"/>
  <c r="Z16" i="56"/>
  <c r="AZ16" i="56" s="1"/>
  <c r="V16" i="56"/>
  <c r="AY16" i="56" s="1"/>
  <c r="BB16" i="56" s="1"/>
  <c r="Y16" i="56"/>
  <c r="AB16" i="56"/>
  <c r="AA16" i="56"/>
  <c r="U112" i="53"/>
  <c r="S112" i="53"/>
  <c r="AB112" i="53"/>
  <c r="AE112" i="53" a="1"/>
  <c r="AE112" i="53" s="1"/>
  <c r="R112" i="53"/>
  <c r="W112" i="53"/>
  <c r="Z112" i="53"/>
  <c r="AZ112" i="53" s="1"/>
  <c r="Q112" i="53"/>
  <c r="BA112" i="53" s="1"/>
  <c r="BB112" i="53" s="1"/>
  <c r="P112" i="53"/>
  <c r="AA112" i="53"/>
  <c r="Y112" i="53"/>
  <c r="V112" i="53"/>
  <c r="AY112" i="53" s="1"/>
  <c r="U111" i="52"/>
  <c r="Y111" i="52"/>
  <c r="R111" i="52"/>
  <c r="W111" i="52"/>
  <c r="AS111" i="52"/>
  <c r="AF111" i="52" s="1"/>
  <c r="Q111" i="52"/>
  <c r="BA111" i="52" s="1"/>
  <c r="S111" i="52"/>
  <c r="Z111" i="52"/>
  <c r="AZ111" i="52" s="1"/>
  <c r="P111" i="52"/>
  <c r="AB111" i="52"/>
  <c r="V111" i="52"/>
  <c r="AY111" i="52" s="1"/>
  <c r="AA111" i="52"/>
  <c r="AA108" i="50"/>
  <c r="Q108" i="50"/>
  <c r="BA108" i="50" s="1"/>
  <c r="AS108" i="50"/>
  <c r="AF108" i="50" s="1"/>
  <c r="V108" i="50"/>
  <c r="AY108" i="50" s="1"/>
  <c r="W108" i="50"/>
  <c r="S108" i="50"/>
  <c r="AB108" i="50"/>
  <c r="R108" i="50"/>
  <c r="Y108" i="50"/>
  <c r="P108" i="50"/>
  <c r="U108" i="50"/>
  <c r="Z108" i="50"/>
  <c r="AZ108" i="50" s="1"/>
  <c r="BB108" i="50" s="1"/>
  <c r="U46" i="49"/>
  <c r="AE46" i="49" a="1"/>
  <c r="AE46" i="49" s="1"/>
  <c r="S46" i="49"/>
  <c r="Z46" i="49"/>
  <c r="AZ46" i="49" s="1"/>
  <c r="P46" i="49"/>
  <c r="V46" i="49"/>
  <c r="AY46" i="49" s="1"/>
  <c r="Q46" i="49"/>
  <c r="BA46" i="49" s="1"/>
  <c r="BB46" i="49" s="1"/>
  <c r="AU46" i="49"/>
  <c r="R46" i="49"/>
  <c r="Y46" i="49"/>
  <c r="AA46" i="49"/>
  <c r="AB46" i="49"/>
  <c r="W46" i="49"/>
  <c r="W6" i="47"/>
  <c r="Z6" i="47"/>
  <c r="AZ6" i="47" s="1"/>
  <c r="BB6" i="47" s="1"/>
  <c r="P6" i="47"/>
  <c r="Y99" i="46"/>
  <c r="U99" i="46"/>
  <c r="AA99" i="46"/>
  <c r="Q99" i="46"/>
  <c r="BA99" i="46" s="1"/>
  <c r="BB99" i="46" s="1"/>
  <c r="S99" i="46"/>
  <c r="AB99" i="46"/>
  <c r="Z99" i="46"/>
  <c r="AZ99" i="46" s="1"/>
  <c r="W99" i="46"/>
  <c r="Z17" i="45"/>
  <c r="AZ17" i="45" s="1"/>
  <c r="V17" i="45"/>
  <c r="AY17" i="45" s="1"/>
  <c r="AB17" i="45"/>
  <c r="Y17" i="45"/>
  <c r="W17" i="45"/>
  <c r="Q17" i="45"/>
  <c r="BA17" i="45" s="1"/>
  <c r="BB17" i="45" s="1"/>
  <c r="S17" i="45"/>
  <c r="P17" i="45"/>
  <c r="R17" i="45"/>
  <c r="AE17" i="45" a="1"/>
  <c r="AE17" i="45" s="1"/>
  <c r="AA17" i="45"/>
  <c r="AU17" i="45"/>
  <c r="U17" i="45"/>
  <c r="Y99" i="42"/>
  <c r="AE99" i="42" a="1"/>
  <c r="AE99" i="42" s="1"/>
  <c r="AD99" i="42" s="1"/>
  <c r="AC99" i="42" s="1"/>
  <c r="Q99" i="42"/>
  <c r="BA99" i="42" s="1"/>
  <c r="BB99" i="42" s="1"/>
  <c r="AA99" i="42"/>
  <c r="U99" i="42"/>
  <c r="W81" i="40"/>
  <c r="AS81" i="40"/>
  <c r="AF81" i="40" s="1"/>
  <c r="AB102" i="45"/>
  <c r="Q102" i="45"/>
  <c r="BA102" i="45" s="1"/>
  <c r="AS102" i="45"/>
  <c r="AF102" i="45" s="1"/>
  <c r="R102" i="45"/>
  <c r="Y102" i="45"/>
  <c r="P102" i="45"/>
  <c r="V102" i="45"/>
  <c r="AY102" i="45" s="1"/>
  <c r="AA102" i="45"/>
  <c r="Z102" i="45"/>
  <c r="AZ102" i="45" s="1"/>
  <c r="W102" i="45"/>
  <c r="U102" i="45"/>
  <c r="S102" i="45"/>
  <c r="P58" i="44"/>
  <c r="AB58" i="44"/>
  <c r="Z96" i="44"/>
  <c r="AZ96" i="44" s="1"/>
  <c r="BB96" i="44" s="1"/>
  <c r="U96" i="44"/>
  <c r="Y96" i="44"/>
  <c r="Z67" i="43"/>
  <c r="AZ67" i="43" s="1"/>
  <c r="AS67" i="43"/>
  <c r="AF67" i="43" s="1"/>
  <c r="S67" i="43"/>
  <c r="Q67" i="43"/>
  <c r="BA67" i="43" s="1"/>
  <c r="AA67" i="43"/>
  <c r="AB67" i="43"/>
  <c r="P67" i="43"/>
  <c r="Y67" i="43"/>
  <c r="W67" i="43"/>
  <c r="V67" i="43"/>
  <c r="AY67" i="43" s="1"/>
  <c r="W125" i="31"/>
  <c r="R125" i="31"/>
  <c r="AE125" i="31" a="1"/>
  <c r="AE125" i="31" s="1"/>
  <c r="AD125" i="31" s="1"/>
  <c r="AC125" i="31" s="1"/>
  <c r="Z125" i="31"/>
  <c r="AZ125" i="31" s="1"/>
  <c r="Y125" i="31"/>
  <c r="U125" i="31"/>
  <c r="V125" i="31"/>
  <c r="AY125" i="31" s="1"/>
  <c r="S125" i="31"/>
  <c r="AB125" i="31"/>
  <c r="Q125" i="31"/>
  <c r="BA125" i="31" s="1"/>
  <c r="BB125" i="31" s="1"/>
  <c r="AA125" i="31"/>
  <c r="P125" i="31"/>
  <c r="AB122" i="28"/>
  <c r="R122" i="28"/>
  <c r="Y122" i="28"/>
  <c r="V122" i="28"/>
  <c r="AY122" i="28" s="1"/>
  <c r="Z126" i="12"/>
  <c r="AZ126" i="12" s="1"/>
  <c r="AA126" i="12"/>
  <c r="V126" i="12"/>
  <c r="AY126" i="12" s="1"/>
  <c r="R102" i="44"/>
  <c r="U81" i="34"/>
  <c r="AA81" i="34"/>
  <c r="S81" i="34"/>
  <c r="P81" i="34"/>
  <c r="V81" i="34"/>
  <c r="AY81" i="34" s="1"/>
  <c r="W81" i="34"/>
  <c r="AS81" i="34"/>
  <c r="AF81" i="34" s="1"/>
  <c r="AB81" i="34"/>
  <c r="Y81" i="34"/>
  <c r="R81" i="34"/>
  <c r="Z81" i="34"/>
  <c r="AZ81" i="34" s="1"/>
  <c r="Q81" i="34"/>
  <c r="BA81" i="34" s="1"/>
  <c r="Q81" i="33"/>
  <c r="BA81" i="33" s="1"/>
  <c r="BB81" i="33" s="1"/>
  <c r="Z81" i="33"/>
  <c r="AZ81" i="33" s="1"/>
  <c r="S81" i="33"/>
  <c r="W81" i="33"/>
  <c r="U81" i="33"/>
  <c r="AB81" i="33"/>
  <c r="R81" i="33"/>
  <c r="AA81" i="33"/>
  <c r="R85" i="28"/>
  <c r="AA85" i="28"/>
  <c r="U85" i="28"/>
  <c r="W85" i="28"/>
  <c r="Z85" i="28"/>
  <c r="AZ85" i="28" s="1"/>
  <c r="BB85" i="28" s="1"/>
  <c r="Q85" i="28"/>
  <c r="BA85" i="28" s="1"/>
  <c r="Q70" i="37"/>
  <c r="BA70" i="37" s="1"/>
  <c r="S70" i="37"/>
  <c r="AS70" i="37"/>
  <c r="AF70" i="37" s="1"/>
  <c r="AB70" i="37"/>
  <c r="R70" i="37"/>
  <c r="W70" i="37"/>
  <c r="P70" i="37"/>
  <c r="V70" i="37"/>
  <c r="AY70" i="37" s="1"/>
  <c r="Z70" i="37"/>
  <c r="AZ70" i="37" s="1"/>
  <c r="Y70" i="37"/>
  <c r="AA70" i="37"/>
  <c r="U70" i="37"/>
  <c r="W108" i="37"/>
  <c r="S108" i="37"/>
  <c r="AB108" i="37"/>
  <c r="R108" i="37"/>
  <c r="AA108" i="37"/>
  <c r="Q108" i="37"/>
  <c r="BA108" i="37" s="1"/>
  <c r="BB108" i="37" s="1"/>
  <c r="Y108" i="37"/>
  <c r="AE108" i="37" a="1"/>
  <c r="AE108" i="37" s="1"/>
  <c r="AD108" i="37" s="1"/>
  <c r="AC108" i="37" s="1"/>
  <c r="V108" i="37"/>
  <c r="AY108" i="37" s="1"/>
  <c r="U108" i="37"/>
  <c r="Z108" i="37"/>
  <c r="AZ108" i="37" s="1"/>
  <c r="P108" i="37"/>
  <c r="AB83" i="36"/>
  <c r="P83" i="36"/>
  <c r="AA83" i="36"/>
  <c r="Q83" i="36"/>
  <c r="BA83" i="36" s="1"/>
  <c r="BB83" i="36" s="1"/>
  <c r="Z83" i="36"/>
  <c r="AZ83" i="36" s="1"/>
  <c r="V83" i="36"/>
  <c r="AY83" i="36" s="1"/>
  <c r="U83" i="36"/>
  <c r="Y83" i="36"/>
  <c r="S83" i="36"/>
  <c r="AE83" i="36" a="1"/>
  <c r="AE83" i="36" s="1"/>
  <c r="AD83" i="36" s="1"/>
  <c r="AC83" i="36" s="1"/>
  <c r="R83" i="36"/>
  <c r="W83" i="36"/>
  <c r="U6" i="35"/>
  <c r="W6" i="35"/>
  <c r="AA6" i="35"/>
  <c r="Z6" i="35"/>
  <c r="AZ6" i="35" s="1"/>
  <c r="V6" i="35"/>
  <c r="AY6" i="35" s="1"/>
  <c r="P6" i="35"/>
  <c r="AU6" i="35"/>
  <c r="AV73" i="35" s="1"/>
  <c r="S6" i="35"/>
  <c r="R6" i="35"/>
  <c r="AB6" i="35"/>
  <c r="Q6" i="35"/>
  <c r="BA6" i="35" s="1"/>
  <c r="Y6" i="35"/>
  <c r="R106" i="34"/>
  <c r="Q106" i="34"/>
  <c r="BA106" i="34" s="1"/>
  <c r="P106" i="34"/>
  <c r="AB106" i="34"/>
  <c r="S106" i="34"/>
  <c r="AS106" i="34"/>
  <c r="AF106" i="34" s="1"/>
  <c r="AA106" i="34"/>
  <c r="Z106" i="34"/>
  <c r="AZ106" i="34" s="1"/>
  <c r="U106" i="34"/>
  <c r="Y106" i="34"/>
  <c r="W106" i="34"/>
  <c r="V106" i="34"/>
  <c r="AY106" i="34" s="1"/>
  <c r="W70" i="30"/>
  <c r="AE70" i="30" a="1"/>
  <c r="AE70" i="30" s="1"/>
  <c r="AD70" i="30" s="1"/>
  <c r="AC70" i="30" s="1"/>
  <c r="U70" i="30"/>
  <c r="Z70" i="30"/>
  <c r="AZ70" i="30" s="1"/>
  <c r="AB70" i="30"/>
  <c r="P70" i="30"/>
  <c r="AA70" i="30"/>
  <c r="Y70" i="30"/>
  <c r="Q70" i="30"/>
  <c r="BA70" i="30" s="1"/>
  <c r="BB70" i="30" s="1"/>
  <c r="S70" i="30"/>
  <c r="R70" i="30"/>
  <c r="V70" i="30"/>
  <c r="AY70" i="30" s="1"/>
  <c r="V91" i="12"/>
  <c r="AY91" i="12" s="1"/>
  <c r="P91" i="12"/>
  <c r="W91" i="12"/>
  <c r="AA91" i="12"/>
  <c r="Q91" i="12"/>
  <c r="BA91" i="12" s="1"/>
  <c r="Z77" i="36"/>
  <c r="AZ77" i="36" s="1"/>
  <c r="Y77" i="36"/>
  <c r="W77" i="36"/>
  <c r="U77" i="36"/>
  <c r="AS77" i="36"/>
  <c r="AF77" i="36" s="1"/>
  <c r="R77" i="36"/>
  <c r="V77" i="36"/>
  <c r="AY77" i="36" s="1"/>
  <c r="BB77" i="36" s="1"/>
  <c r="AA77" i="36"/>
  <c r="Q77" i="36"/>
  <c r="BA77" i="36" s="1"/>
  <c r="S77" i="36"/>
  <c r="AB77" i="36"/>
  <c r="P77" i="36"/>
  <c r="AB72" i="32"/>
  <c r="AE72" i="32" a="1"/>
  <c r="AE72" i="32" s="1"/>
  <c r="AD72" i="32" s="1"/>
  <c r="AC72" i="32" s="1"/>
  <c r="Q72" i="32"/>
  <c r="BA72" i="32" s="1"/>
  <c r="BB72" i="32" s="1"/>
  <c r="U72" i="32"/>
  <c r="V72" i="32"/>
  <c r="AY72" i="32" s="1"/>
  <c r="Z72" i="32"/>
  <c r="AZ72" i="32" s="1"/>
  <c r="P72" i="32"/>
  <c r="S72" i="32"/>
  <c r="W72" i="32"/>
  <c r="R72" i="32"/>
  <c r="AA72" i="32"/>
  <c r="Y72" i="32"/>
  <c r="AB96" i="31"/>
  <c r="Z96" i="31"/>
  <c r="AZ96" i="31" s="1"/>
  <c r="U96" i="31"/>
  <c r="Q96" i="31"/>
  <c r="BA96" i="31" s="1"/>
  <c r="BB96" i="31" s="1"/>
  <c r="P96" i="31"/>
  <c r="V96" i="31"/>
  <c r="AY96" i="31" s="1"/>
  <c r="AE96" i="31" a="1"/>
  <c r="AE96" i="31" s="1"/>
  <c r="AA96" i="31"/>
  <c r="R96" i="31"/>
  <c r="S96" i="31"/>
  <c r="W96" i="31"/>
  <c r="Y96" i="31"/>
  <c r="Q102" i="30"/>
  <c r="BA102" i="30" s="1"/>
  <c r="BB102" i="30" s="1"/>
  <c r="AE102" i="30" a="1"/>
  <c r="AE102" i="30" s="1"/>
  <c r="AD102" i="30" s="1"/>
  <c r="AC102" i="30" s="1"/>
  <c r="P102" i="30"/>
  <c r="AB102" i="30"/>
  <c r="Y102" i="30"/>
  <c r="AA102" i="30"/>
  <c r="V102" i="30"/>
  <c r="AY102" i="30" s="1"/>
  <c r="W102" i="30"/>
  <c r="S102" i="30"/>
  <c r="U102" i="30"/>
  <c r="R102" i="30"/>
  <c r="Z102" i="30"/>
  <c r="AZ102" i="30" s="1"/>
  <c r="V84" i="34"/>
  <c r="AY84" i="34" s="1"/>
  <c r="Q84" i="34"/>
  <c r="BA84" i="34" s="1"/>
  <c r="BB84" i="34" s="1"/>
  <c r="P84" i="34"/>
  <c r="W84" i="34"/>
  <c r="AE84" i="34" a="1"/>
  <c r="AE84" i="34" s="1"/>
  <c r="AD84" i="34" s="1"/>
  <c r="AC84" i="34" s="1"/>
  <c r="U84" i="34"/>
  <c r="S84" i="34"/>
  <c r="AA84" i="34"/>
  <c r="AB84" i="34"/>
  <c r="R84" i="34"/>
  <c r="Y84" i="34"/>
  <c r="Z84" i="34"/>
  <c r="AZ84" i="34" s="1"/>
  <c r="Q89" i="31"/>
  <c r="BA89" i="31" s="1"/>
  <c r="P89" i="31"/>
  <c r="R89" i="31"/>
  <c r="S89" i="31"/>
  <c r="AS89" i="31"/>
  <c r="AF89" i="31" s="1"/>
  <c r="Y56" i="30"/>
  <c r="R56" i="30"/>
  <c r="S56" i="30"/>
  <c r="AE56" i="30" a="1"/>
  <c r="AE56" i="30" s="1"/>
  <c r="AU56" i="30"/>
  <c r="AV33" i="30" s="1"/>
  <c r="AB56" i="30"/>
  <c r="V56" i="30"/>
  <c r="AY56" i="30" s="1"/>
  <c r="Z56" i="30"/>
  <c r="AZ56" i="30" s="1"/>
  <c r="Q56" i="30"/>
  <c r="BA56" i="30" s="1"/>
  <c r="BB56" i="30" s="1"/>
  <c r="AA56" i="30"/>
  <c r="V71" i="36"/>
  <c r="AY71" i="36" s="1"/>
  <c r="W71" i="36"/>
  <c r="AA100" i="30"/>
  <c r="W100" i="30"/>
  <c r="U100" i="30"/>
  <c r="AE100" i="30" a="1"/>
  <c r="AE100" i="30" s="1"/>
  <c r="Y100" i="30"/>
  <c r="Z100" i="30"/>
  <c r="AZ100" i="30" s="1"/>
  <c r="AB100" i="30"/>
  <c r="Z105" i="37"/>
  <c r="AZ105" i="37" s="1"/>
  <c r="Y105" i="37"/>
  <c r="AB105" i="37"/>
  <c r="V105" i="37"/>
  <c r="AY105" i="37" s="1"/>
  <c r="AA105" i="37"/>
  <c r="P105" i="37"/>
  <c r="S105" i="37"/>
  <c r="W105" i="37"/>
  <c r="AS105" i="37"/>
  <c r="AF105" i="37" s="1"/>
  <c r="R105" i="37"/>
  <c r="Q105" i="37"/>
  <c r="BA105" i="37" s="1"/>
  <c r="U105" i="37"/>
  <c r="AS66" i="35"/>
  <c r="AF66" i="35" s="1"/>
  <c r="R66" i="35"/>
  <c r="Y66" i="35"/>
  <c r="AB66" i="35"/>
  <c r="P66" i="35"/>
  <c r="U66" i="35"/>
  <c r="AA66" i="35"/>
  <c r="Q66" i="35"/>
  <c r="BA66" i="35" s="1"/>
  <c r="W66" i="35"/>
  <c r="Z66" i="35"/>
  <c r="AZ66" i="35" s="1"/>
  <c r="V66" i="35"/>
  <c r="AY66" i="35" s="1"/>
  <c r="S66" i="35"/>
  <c r="S105" i="35"/>
  <c r="Q105" i="35"/>
  <c r="BA105" i="35" s="1"/>
  <c r="R105" i="35"/>
  <c r="AS105" i="35"/>
  <c r="AF105" i="35" s="1"/>
  <c r="P105" i="35"/>
  <c r="S122" i="32"/>
  <c r="AA122" i="32"/>
  <c r="Q122" i="32"/>
  <c r="BA122" i="32" s="1"/>
  <c r="V122" i="32"/>
  <c r="AY122" i="32" s="1"/>
  <c r="Z122" i="32"/>
  <c r="AZ122" i="32" s="1"/>
  <c r="Y122" i="32"/>
  <c r="AS122" i="32"/>
  <c r="AF122" i="32" s="1"/>
  <c r="R122" i="32"/>
  <c r="U122" i="32"/>
  <c r="W122" i="32"/>
  <c r="P122" i="32"/>
  <c r="AB122" i="32"/>
  <c r="U94" i="30"/>
  <c r="R94" i="30"/>
  <c r="Y94" i="30"/>
  <c r="Q94" i="30"/>
  <c r="BA94" i="30" s="1"/>
  <c r="V94" i="30"/>
  <c r="AY94" i="30" s="1"/>
  <c r="P94" i="30"/>
  <c r="AB94" i="30"/>
  <c r="S94" i="30"/>
  <c r="Z94" i="30"/>
  <c r="AZ94" i="30" s="1"/>
  <c r="AA94" i="30"/>
  <c r="W94" i="30"/>
  <c r="AS94" i="30"/>
  <c r="AF94" i="30" s="1"/>
  <c r="AB16" i="12"/>
  <c r="R16" i="12"/>
  <c r="Z16" i="12"/>
  <c r="AZ16" i="12" s="1"/>
  <c r="BB16" i="12" s="1"/>
  <c r="P16" i="12"/>
  <c r="AU16" i="12"/>
  <c r="Q16" i="12"/>
  <c r="BA16" i="12" s="1"/>
  <c r="W16" i="12"/>
  <c r="AA16" i="12"/>
  <c r="Y16" i="12"/>
  <c r="S16" i="12"/>
  <c r="AE70" i="34" a="1"/>
  <c r="AE70" i="34" s="1"/>
  <c r="AD70" i="34" s="1"/>
  <c r="AC70" i="34" s="1"/>
  <c r="Y70" i="34"/>
  <c r="Z70" i="34"/>
  <c r="AZ70" i="34" s="1"/>
  <c r="AB70" i="34"/>
  <c r="U70" i="34"/>
  <c r="W70" i="34"/>
  <c r="AA70" i="34"/>
  <c r="AA76" i="28"/>
  <c r="AE76" i="28" a="1"/>
  <c r="AE76" i="28" s="1"/>
  <c r="AD76" i="28" s="1"/>
  <c r="AC76" i="28" s="1"/>
  <c r="V76" i="28"/>
  <c r="AY76" i="28" s="1"/>
  <c r="Q76" i="28"/>
  <c r="BA76" i="28" s="1"/>
  <c r="BB76" i="28" s="1"/>
  <c r="AA53" i="12"/>
  <c r="AE53" i="12" a="1"/>
  <c r="AE53" i="12" s="1"/>
  <c r="P53" i="12"/>
  <c r="Z53" i="12"/>
  <c r="AZ53" i="12" s="1"/>
  <c r="U53" i="12"/>
  <c r="V53" i="12"/>
  <c r="AY53" i="12" s="1"/>
  <c r="R53" i="12"/>
  <c r="S53" i="12"/>
  <c r="AB53" i="12"/>
  <c r="Q53" i="12"/>
  <c r="BA53" i="12" s="1"/>
  <c r="BB53" i="12" s="1"/>
  <c r="AD129" i="47"/>
  <c r="AC129" i="47" s="1"/>
  <c r="AD104" i="58"/>
  <c r="AC104" i="58" s="1"/>
  <c r="AS102" i="56"/>
  <c r="AF102" i="56" s="1"/>
  <c r="AD84" i="50"/>
  <c r="AC84" i="50" s="1"/>
  <c r="AS117" i="50"/>
  <c r="AF117" i="50" s="1"/>
  <c r="AS76" i="49"/>
  <c r="AF76" i="49" s="1"/>
  <c r="AD112" i="28"/>
  <c r="AC112" i="28" s="1"/>
  <c r="AD104" i="42"/>
  <c r="AC104" i="42" s="1"/>
  <c r="AD102" i="40"/>
  <c r="AC102" i="40" s="1"/>
  <c r="AD70" i="36"/>
  <c r="AC70" i="36" s="1"/>
  <c r="AD125" i="35"/>
  <c r="AC125" i="35" s="1"/>
  <c r="AD93" i="31"/>
  <c r="AC93" i="31" s="1"/>
  <c r="AD109" i="47"/>
  <c r="AC109" i="47" s="1"/>
  <c r="AS68" i="48"/>
  <c r="AF68" i="48" s="1"/>
  <c r="AI16" i="38" a="1"/>
  <c r="AI16" i="38" s="1"/>
  <c r="AJ16" i="38" s="1"/>
  <c r="AL16" i="38" s="1"/>
  <c r="R89" i="57"/>
  <c r="Q89" i="57"/>
  <c r="BA89" i="57" s="1"/>
  <c r="Z89" i="57"/>
  <c r="AZ89" i="57" s="1"/>
  <c r="P89" i="57"/>
  <c r="Y89" i="57"/>
  <c r="AA89" i="57"/>
  <c r="U89" i="57"/>
  <c r="AB89" i="57"/>
  <c r="AS89" i="57"/>
  <c r="AF89" i="57" s="1"/>
  <c r="W89" i="57"/>
  <c r="S89" i="57"/>
  <c r="V89" i="57"/>
  <c r="AY89" i="57" s="1"/>
  <c r="P86" i="56"/>
  <c r="Y86" i="56"/>
  <c r="U86" i="56"/>
  <c r="AE86" i="56" a="1"/>
  <c r="AE86" i="56" s="1"/>
  <c r="AD86" i="56" s="1"/>
  <c r="AC86" i="56" s="1"/>
  <c r="V86" i="56"/>
  <c r="AY86" i="56" s="1"/>
  <c r="AB86" i="56"/>
  <c r="R86" i="56"/>
  <c r="AA86" i="56"/>
  <c r="Q86" i="56"/>
  <c r="BA86" i="56" s="1"/>
  <c r="BB86" i="56" s="1"/>
  <c r="Z86" i="56"/>
  <c r="AZ86" i="56" s="1"/>
  <c r="W86" i="56"/>
  <c r="W68" i="54"/>
  <c r="Y68" i="54"/>
  <c r="S68" i="54"/>
  <c r="P68" i="54"/>
  <c r="AB68" i="54"/>
  <c r="AA68" i="54"/>
  <c r="R68" i="54"/>
  <c r="Z68" i="54"/>
  <c r="AZ68" i="54" s="1"/>
  <c r="V68" i="54"/>
  <c r="AY68" i="54" s="1"/>
  <c r="U68" i="54"/>
  <c r="Q68" i="54"/>
  <c r="BA68" i="54" s="1"/>
  <c r="BB68" i="54" s="1"/>
  <c r="AE68" i="54" a="1"/>
  <c r="AE68" i="54" s="1"/>
  <c r="W119" i="50"/>
  <c r="Q119" i="50"/>
  <c r="BA119" i="50" s="1"/>
  <c r="BB119" i="50" s="1"/>
  <c r="AE119" i="50" a="1"/>
  <c r="AE119" i="50" s="1"/>
  <c r="AD119" i="50" s="1"/>
  <c r="AC119" i="50" s="1"/>
  <c r="V119" i="50"/>
  <c r="AY119" i="50" s="1"/>
  <c r="AB119" i="50"/>
  <c r="R119" i="50"/>
  <c r="Z119" i="50"/>
  <c r="AZ119" i="50" s="1"/>
  <c r="U119" i="50"/>
  <c r="Y119" i="50"/>
  <c r="S119" i="50"/>
  <c r="U30" i="49"/>
  <c r="AU30" i="49"/>
  <c r="R30" i="49"/>
  <c r="AB30" i="49"/>
  <c r="Q30" i="49"/>
  <c r="BA30" i="49" s="1"/>
  <c r="BB30" i="49" s="1"/>
  <c r="V30" i="49"/>
  <c r="AY30" i="49" s="1"/>
  <c r="Z30" i="49"/>
  <c r="AZ30" i="49" s="1"/>
  <c r="Y30" i="49"/>
  <c r="AE30" i="49" a="1"/>
  <c r="AE30" i="49" s="1"/>
  <c r="S30" i="49"/>
  <c r="AB126" i="47"/>
  <c r="AA126" i="47"/>
  <c r="Z126" i="47"/>
  <c r="AZ126" i="47" s="1"/>
  <c r="Y126" i="47"/>
  <c r="Q126" i="47"/>
  <c r="BA126" i="47" s="1"/>
  <c r="BB126" i="47" s="1"/>
  <c r="W126" i="47"/>
  <c r="AE126" i="47" a="1"/>
  <c r="AE126" i="47" s="1"/>
  <c r="AD126" i="47" s="1"/>
  <c r="AC126" i="47" s="1"/>
  <c r="U126" i="47"/>
  <c r="R98" i="43"/>
  <c r="AS98" i="43"/>
  <c r="AF98" i="43" s="1"/>
  <c r="AB98" i="43"/>
  <c r="P98" i="43"/>
  <c r="AA98" i="43"/>
  <c r="Y98" i="43"/>
  <c r="W98" i="43"/>
  <c r="S98" i="43"/>
  <c r="U98" i="43"/>
  <c r="Z98" i="43"/>
  <c r="AZ98" i="43" s="1"/>
  <c r="V98" i="43"/>
  <c r="AY98" i="43" s="1"/>
  <c r="Q98" i="43"/>
  <c r="BA98" i="43" s="1"/>
  <c r="Q72" i="42"/>
  <c r="BA72" i="42" s="1"/>
  <c r="BB72" i="42" s="1"/>
  <c r="V72" i="42"/>
  <c r="AY72" i="42" s="1"/>
  <c r="AA72" i="42"/>
  <c r="W72" i="42"/>
  <c r="S72" i="42"/>
  <c r="U72" i="42"/>
  <c r="AB72" i="42"/>
  <c r="R72" i="42"/>
  <c r="P72" i="42"/>
  <c r="AE72" i="42" a="1"/>
  <c r="AE72" i="42" s="1"/>
  <c r="Z72" i="42"/>
  <c r="AZ72" i="42" s="1"/>
  <c r="Y72" i="42"/>
  <c r="R97" i="40"/>
  <c r="AA97" i="40"/>
  <c r="Q97" i="40"/>
  <c r="BA97" i="40" s="1"/>
  <c r="Z97" i="40"/>
  <c r="AZ97" i="40" s="1"/>
  <c r="S97" i="40"/>
  <c r="V97" i="40"/>
  <c r="AY97" i="40" s="1"/>
  <c r="AB97" i="40"/>
  <c r="P97" i="40"/>
  <c r="AS97" i="40"/>
  <c r="AF97" i="40" s="1"/>
  <c r="Y97" i="40"/>
  <c r="P121" i="39"/>
  <c r="AS121" i="39"/>
  <c r="AF121" i="39" s="1"/>
  <c r="R121" i="39"/>
  <c r="Z121" i="39"/>
  <c r="AZ121" i="39" s="1"/>
  <c r="BB121" i="39" s="1"/>
  <c r="AA121" i="39"/>
  <c r="Q121" i="39"/>
  <c r="BA121" i="39" s="1"/>
  <c r="Y121" i="39"/>
  <c r="U121" i="39"/>
  <c r="Q110" i="58"/>
  <c r="BA110" i="58" s="1"/>
  <c r="P110" i="58"/>
  <c r="AS110" i="58"/>
  <c r="AF110" i="58" s="1"/>
  <c r="AB110" i="58"/>
  <c r="Y110" i="58"/>
  <c r="AA110" i="58"/>
  <c r="U110" i="58"/>
  <c r="Z110" i="58"/>
  <c r="AZ110" i="58" s="1"/>
  <c r="S110" i="58"/>
  <c r="W110" i="58"/>
  <c r="V110" i="58"/>
  <c r="AY110" i="58" s="1"/>
  <c r="R110" i="58"/>
  <c r="U84" i="56"/>
  <c r="V84" i="56"/>
  <c r="AY84" i="56" s="1"/>
  <c r="Z84" i="56"/>
  <c r="AZ84" i="56" s="1"/>
  <c r="AE84" i="56" a="1"/>
  <c r="AE84" i="56" s="1"/>
  <c r="AD84" i="56" s="1"/>
  <c r="AC84" i="56" s="1"/>
  <c r="R84" i="56"/>
  <c r="Q84" i="56"/>
  <c r="BA84" i="56" s="1"/>
  <c r="BB84" i="56" s="1"/>
  <c r="AB84" i="56"/>
  <c r="P84" i="56"/>
  <c r="Y84" i="56"/>
  <c r="AA84" i="56"/>
  <c r="S84" i="56"/>
  <c r="W84" i="56"/>
  <c r="Z90" i="55"/>
  <c r="AZ90" i="55" s="1"/>
  <c r="Y90" i="55"/>
  <c r="W90" i="55"/>
  <c r="V90" i="55"/>
  <c r="AY90" i="55" s="1"/>
  <c r="P90" i="55"/>
  <c r="U90" i="55"/>
  <c r="AB90" i="55"/>
  <c r="S90" i="55"/>
  <c r="AE90" i="55" a="1"/>
  <c r="AE90" i="55" s="1"/>
  <c r="AD90" i="55" s="1"/>
  <c r="AC90" i="55" s="1"/>
  <c r="AA90" i="55"/>
  <c r="R90" i="55"/>
  <c r="Q90" i="55"/>
  <c r="BA90" i="55" s="1"/>
  <c r="BB90" i="55" s="1"/>
  <c r="U46" i="54"/>
  <c r="Q46" i="54"/>
  <c r="BA46" i="54" s="1"/>
  <c r="V46" i="54"/>
  <c r="AY46" i="54" s="1"/>
  <c r="AU46" i="54"/>
  <c r="W46" i="54"/>
  <c r="Y46" i="54"/>
  <c r="AA46" i="54"/>
  <c r="S46" i="54"/>
  <c r="AB46" i="54"/>
  <c r="R46" i="54"/>
  <c r="Z46" i="54"/>
  <c r="AZ46" i="54" s="1"/>
  <c r="P46" i="54"/>
  <c r="AE94" i="51" a="1"/>
  <c r="AE94" i="51" s="1"/>
  <c r="Z94" i="51"/>
  <c r="AZ94" i="51" s="1"/>
  <c r="P94" i="51"/>
  <c r="W94" i="51"/>
  <c r="Q94" i="51"/>
  <c r="BA94" i="51" s="1"/>
  <c r="BB94" i="51" s="1"/>
  <c r="V94" i="51"/>
  <c r="AY94" i="51" s="1"/>
  <c r="U94" i="51"/>
  <c r="R94" i="51"/>
  <c r="AB94" i="51"/>
  <c r="Y94" i="51"/>
  <c r="AA94" i="51"/>
  <c r="R113" i="50"/>
  <c r="S113" i="50"/>
  <c r="Q113" i="50"/>
  <c r="BA113" i="50" s="1"/>
  <c r="Z113" i="50"/>
  <c r="AZ113" i="50" s="1"/>
  <c r="BB113" i="50" s="1"/>
  <c r="AS113" i="50"/>
  <c r="AF113" i="50" s="1"/>
  <c r="P113" i="50"/>
  <c r="W113" i="50"/>
  <c r="AA113" i="50"/>
  <c r="V113" i="50"/>
  <c r="AY113" i="50" s="1"/>
  <c r="Y113" i="50"/>
  <c r="AB113" i="50"/>
  <c r="U113" i="50"/>
  <c r="AB19" i="50"/>
  <c r="Q19" i="50"/>
  <c r="BA19" i="50" s="1"/>
  <c r="BB19" i="50" s="1"/>
  <c r="V19" i="50"/>
  <c r="AY19" i="50" s="1"/>
  <c r="U19" i="50"/>
  <c r="S19" i="50"/>
  <c r="Z19" i="50"/>
  <c r="AZ19" i="50" s="1"/>
  <c r="R19" i="50"/>
  <c r="Y19" i="50"/>
  <c r="P19" i="50"/>
  <c r="W19" i="50"/>
  <c r="AA19" i="50"/>
  <c r="AU19" i="50"/>
  <c r="AV104" i="50" s="1"/>
  <c r="AE19" i="50" a="1"/>
  <c r="AE19" i="50" s="1"/>
  <c r="Z114" i="43"/>
  <c r="AZ114" i="43" s="1"/>
  <c r="U114" i="43"/>
  <c r="S114" i="43"/>
  <c r="R114" i="43"/>
  <c r="Y114" i="43"/>
  <c r="AB114" i="43"/>
  <c r="AS114" i="43"/>
  <c r="AF114" i="43" s="1"/>
  <c r="V114" i="43"/>
  <c r="AY114" i="43" s="1"/>
  <c r="AA114" i="43"/>
  <c r="Q114" i="43"/>
  <c r="BA114" i="43" s="1"/>
  <c r="V114" i="40"/>
  <c r="AY114" i="40" s="1"/>
  <c r="S114" i="40"/>
  <c r="AE114" i="40" a="1"/>
  <c r="AE114" i="40" s="1"/>
  <c r="AD114" i="40" s="1"/>
  <c r="AC114" i="40" s="1"/>
  <c r="R114" i="40"/>
  <c r="AA114" i="40"/>
  <c r="Q114" i="40"/>
  <c r="BA114" i="40" s="1"/>
  <c r="BB114" i="40" s="1"/>
  <c r="Y114" i="40"/>
  <c r="P114" i="40"/>
  <c r="Z114" i="40"/>
  <c r="AZ114" i="40" s="1"/>
  <c r="U114" i="40"/>
  <c r="W114" i="40"/>
  <c r="AB114" i="40"/>
  <c r="AB79" i="39"/>
  <c r="P79" i="39"/>
  <c r="AE79" i="39" a="1"/>
  <c r="AE79" i="39" s="1"/>
  <c r="AD79" i="39" s="1"/>
  <c r="AC79" i="39" s="1"/>
  <c r="AA79" i="39"/>
  <c r="V79" i="39"/>
  <c r="AY79" i="39" s="1"/>
  <c r="Q79" i="39"/>
  <c r="BA79" i="39" s="1"/>
  <c r="BB79" i="39" s="1"/>
  <c r="Y79" i="39"/>
  <c r="R79" i="39"/>
  <c r="Z79" i="39"/>
  <c r="AZ79" i="39" s="1"/>
  <c r="W79" i="39"/>
  <c r="U79" i="39"/>
  <c r="S79" i="39"/>
  <c r="W120" i="38"/>
  <c r="AB120" i="38"/>
  <c r="R120" i="38"/>
  <c r="V120" i="38"/>
  <c r="AY120" i="38" s="1"/>
  <c r="AA120" i="38"/>
  <c r="Y120" i="38"/>
  <c r="Z120" i="38"/>
  <c r="AZ120" i="38" s="1"/>
  <c r="P120" i="38"/>
  <c r="U120" i="38"/>
  <c r="S120" i="38"/>
  <c r="Q120" i="38"/>
  <c r="BA120" i="38" s="1"/>
  <c r="BB120" i="38" s="1"/>
  <c r="AE120" i="38" a="1"/>
  <c r="AE120" i="38" s="1"/>
  <c r="Q104" i="47"/>
  <c r="BA104" i="47" s="1"/>
  <c r="AB104" i="47"/>
  <c r="AA104" i="47"/>
  <c r="P104" i="47"/>
  <c r="W104" i="47"/>
  <c r="V104" i="47"/>
  <c r="AY104" i="47" s="1"/>
  <c r="Y104" i="47"/>
  <c r="AS104" i="47"/>
  <c r="AF104" i="47" s="1"/>
  <c r="S104" i="47"/>
  <c r="U104" i="47"/>
  <c r="Z104" i="47"/>
  <c r="AZ104" i="47" s="1"/>
  <c r="R104" i="47"/>
  <c r="S107" i="43"/>
  <c r="Y107" i="43"/>
  <c r="AA107" i="43"/>
  <c r="U67" i="39"/>
  <c r="Z67" i="39"/>
  <c r="AZ67" i="39" s="1"/>
  <c r="AB67" i="39"/>
  <c r="AA67" i="39"/>
  <c r="W67" i="39"/>
  <c r="Y67" i="39"/>
  <c r="Q67" i="39"/>
  <c r="BA67" i="39" s="1"/>
  <c r="V67" i="39"/>
  <c r="AY67" i="39" s="1"/>
  <c r="S67" i="39"/>
  <c r="R67" i="39"/>
  <c r="AS67" i="39"/>
  <c r="AF67" i="39" s="1"/>
  <c r="P67" i="39"/>
  <c r="Z113" i="45"/>
  <c r="AZ113" i="45" s="1"/>
  <c r="W113" i="45"/>
  <c r="AE113" i="45" a="1"/>
  <c r="AE113" i="45" s="1"/>
  <c r="AD113" i="45" s="1"/>
  <c r="AC113" i="45" s="1"/>
  <c r="R113" i="45"/>
  <c r="P113" i="45"/>
  <c r="V113" i="45"/>
  <c r="AY113" i="45" s="1"/>
  <c r="AB113" i="45"/>
  <c r="U113" i="45"/>
  <c r="Y113" i="45"/>
  <c r="S113" i="45"/>
  <c r="AA113" i="45"/>
  <c r="Q113" i="45"/>
  <c r="BA113" i="45" s="1"/>
  <c r="BB113" i="45" s="1"/>
  <c r="Y75" i="42"/>
  <c r="W75" i="42"/>
  <c r="U75" i="42"/>
  <c r="V75" i="42"/>
  <c r="AY75" i="42" s="1"/>
  <c r="R75" i="42"/>
  <c r="AA75" i="42"/>
  <c r="Q75" i="42"/>
  <c r="BA75" i="42" s="1"/>
  <c r="Z75" i="42"/>
  <c r="AZ75" i="42" s="1"/>
  <c r="AS75" i="42"/>
  <c r="AF75" i="42" s="1"/>
  <c r="P75" i="42"/>
  <c r="S83" i="41"/>
  <c r="U83" i="41"/>
  <c r="R83" i="41"/>
  <c r="Y83" i="41"/>
  <c r="AS83" i="41"/>
  <c r="AF83" i="41" s="1"/>
  <c r="V83" i="41"/>
  <c r="AY83" i="41" s="1"/>
  <c r="AA83" i="41"/>
  <c r="Q83" i="41"/>
  <c r="BA83" i="41" s="1"/>
  <c r="W83" i="41"/>
  <c r="P83" i="41"/>
  <c r="AB83" i="41"/>
  <c r="Z83" i="41"/>
  <c r="AZ83" i="41" s="1"/>
  <c r="W72" i="50"/>
  <c r="AA72" i="50"/>
  <c r="Q72" i="50"/>
  <c r="BA72" i="50" s="1"/>
  <c r="BB72" i="50" s="1"/>
  <c r="V72" i="50"/>
  <c r="AY72" i="50" s="1"/>
  <c r="Y72" i="50"/>
  <c r="AE72" i="50" a="1"/>
  <c r="AE72" i="50" s="1"/>
  <c r="AD72" i="50" s="1"/>
  <c r="AC72" i="50" s="1"/>
  <c r="Z72" i="50"/>
  <c r="AZ72" i="50" s="1"/>
  <c r="P72" i="50"/>
  <c r="U72" i="50"/>
  <c r="Y98" i="47"/>
  <c r="Z98" i="47"/>
  <c r="AZ98" i="47" s="1"/>
  <c r="BB98" i="47" s="1"/>
  <c r="Y76" i="42"/>
  <c r="U76" i="42"/>
  <c r="V76" i="42"/>
  <c r="AY76" i="42" s="1"/>
  <c r="Z76" i="42"/>
  <c r="AZ76" i="42" s="1"/>
  <c r="AA76" i="42"/>
  <c r="AS76" i="42"/>
  <c r="AF76" i="42" s="1"/>
  <c r="P76" i="42"/>
  <c r="AB76" i="42"/>
  <c r="R76" i="42"/>
  <c r="P106" i="58"/>
  <c r="S106" i="58"/>
  <c r="AB106" i="58"/>
  <c r="AS106" i="58"/>
  <c r="AF106" i="58" s="1"/>
  <c r="Y106" i="58"/>
  <c r="Z106" i="58"/>
  <c r="AZ106" i="58" s="1"/>
  <c r="R106" i="58"/>
  <c r="V106" i="58"/>
  <c r="AY106" i="58" s="1"/>
  <c r="Q106" i="58"/>
  <c r="BA106" i="58" s="1"/>
  <c r="AA106" i="58"/>
  <c r="W106" i="58"/>
  <c r="U106" i="58"/>
  <c r="U126" i="54"/>
  <c r="S126" i="54"/>
  <c r="R126" i="54"/>
  <c r="AS126" i="54"/>
  <c r="AF126" i="54" s="1"/>
  <c r="Z126" i="54"/>
  <c r="AZ126" i="54" s="1"/>
  <c r="Q126" i="54"/>
  <c r="BA126" i="54" s="1"/>
  <c r="P126" i="54"/>
  <c r="AB126" i="54"/>
  <c r="Y126" i="54"/>
  <c r="W126" i="54"/>
  <c r="V126" i="54"/>
  <c r="AY126" i="54" s="1"/>
  <c r="Y81" i="50"/>
  <c r="R81" i="50"/>
  <c r="W81" i="50"/>
  <c r="P81" i="50"/>
  <c r="Q81" i="50"/>
  <c r="BA81" i="50" s="1"/>
  <c r="AA81" i="50"/>
  <c r="U81" i="50"/>
  <c r="AS81" i="50"/>
  <c r="AF81" i="50" s="1"/>
  <c r="V81" i="50"/>
  <c r="AY81" i="50" s="1"/>
  <c r="S81" i="50"/>
  <c r="Z81" i="50"/>
  <c r="AZ81" i="50" s="1"/>
  <c r="AB81" i="50"/>
  <c r="Z95" i="43"/>
  <c r="AZ95" i="43" s="1"/>
  <c r="AE95" i="43" a="1"/>
  <c r="AE95" i="43" s="1"/>
  <c r="AD95" i="43" s="1"/>
  <c r="AC95" i="43" s="1"/>
  <c r="R95" i="43"/>
  <c r="P95" i="43"/>
  <c r="V95" i="43"/>
  <c r="AY95" i="43" s="1"/>
  <c r="S95" i="43"/>
  <c r="AB95" i="43"/>
  <c r="U95" i="43"/>
  <c r="Q95" i="43"/>
  <c r="BA95" i="43" s="1"/>
  <c r="BB95" i="43" s="1"/>
  <c r="Y95" i="43"/>
  <c r="W95" i="43"/>
  <c r="AA95" i="43"/>
  <c r="P93" i="41"/>
  <c r="AB93" i="41"/>
  <c r="S93" i="41"/>
  <c r="R93" i="41"/>
  <c r="U93" i="41"/>
  <c r="AE93" i="41" a="1"/>
  <c r="AE93" i="41" s="1"/>
  <c r="AD93" i="41" s="1"/>
  <c r="AC93" i="41" s="1"/>
  <c r="V93" i="41"/>
  <c r="AY93" i="41" s="1"/>
  <c r="AA93" i="41"/>
  <c r="Q93" i="41"/>
  <c r="BA93" i="41" s="1"/>
  <c r="BB93" i="41" s="1"/>
  <c r="Y93" i="41"/>
  <c r="W93" i="41"/>
  <c r="Z93" i="41"/>
  <c r="AZ93" i="41" s="1"/>
  <c r="AS75" i="58"/>
  <c r="AF75" i="58" s="1"/>
  <c r="Q75" i="58"/>
  <c r="BA75" i="58" s="1"/>
  <c r="W75" i="58"/>
  <c r="U75" i="58"/>
  <c r="AB75" i="58"/>
  <c r="S75" i="58"/>
  <c r="AA75" i="58"/>
  <c r="Z75" i="58"/>
  <c r="AZ75" i="58" s="1"/>
  <c r="P75" i="58"/>
  <c r="Y75" i="58"/>
  <c r="V75" i="58"/>
  <c r="AY75" i="58" s="1"/>
  <c r="R75" i="58"/>
  <c r="Y128" i="57"/>
  <c r="AB128" i="57"/>
  <c r="R128" i="57"/>
  <c r="W128" i="57"/>
  <c r="AA128" i="57"/>
  <c r="AE128" i="57" a="1"/>
  <c r="AE128" i="57" s="1"/>
  <c r="AD128" i="57" s="1"/>
  <c r="AC128" i="57" s="1"/>
  <c r="Q128" i="57"/>
  <c r="BA128" i="57" s="1"/>
  <c r="BB128" i="57" s="1"/>
  <c r="Z128" i="57"/>
  <c r="AZ128" i="57" s="1"/>
  <c r="V128" i="57"/>
  <c r="AY128" i="57" s="1"/>
  <c r="P128" i="57"/>
  <c r="U128" i="57"/>
  <c r="S128" i="57"/>
  <c r="Y89" i="55"/>
  <c r="W89" i="55"/>
  <c r="Q89" i="55"/>
  <c r="BA89" i="55" s="1"/>
  <c r="V89" i="55"/>
  <c r="AY89" i="55" s="1"/>
  <c r="AA89" i="55"/>
  <c r="U89" i="55"/>
  <c r="AB89" i="55"/>
  <c r="AS89" i="55"/>
  <c r="AF89" i="55" s="1"/>
  <c r="R89" i="55"/>
  <c r="Z89" i="55"/>
  <c r="AZ89" i="55" s="1"/>
  <c r="BB89" i="55" s="1"/>
  <c r="Y6" i="55"/>
  <c r="V6" i="55"/>
  <c r="AY6" i="55" s="1"/>
  <c r="AB6" i="55"/>
  <c r="S6" i="55"/>
  <c r="AA6" i="55"/>
  <c r="AU6" i="55"/>
  <c r="U6" i="55"/>
  <c r="W6" i="55"/>
  <c r="Q6" i="55"/>
  <c r="BA6" i="55" s="1"/>
  <c r="Z6" i="55"/>
  <c r="AZ6" i="55" s="1"/>
  <c r="R6" i="55"/>
  <c r="P6" i="55"/>
  <c r="W44" i="54"/>
  <c r="Z44" i="54"/>
  <c r="AZ44" i="54" s="1"/>
  <c r="AA44" i="54"/>
  <c r="AB44" i="54"/>
  <c r="Y44" i="54"/>
  <c r="Q44" i="54"/>
  <c r="BA44" i="54" s="1"/>
  <c r="R44" i="54"/>
  <c r="AU44" i="54"/>
  <c r="V44" i="54"/>
  <c r="AY44" i="54" s="1"/>
  <c r="U44" i="54"/>
  <c r="S44" i="54"/>
  <c r="P44" i="54"/>
  <c r="W85" i="53"/>
  <c r="U85" i="53"/>
  <c r="R85" i="53"/>
  <c r="AB85" i="53"/>
  <c r="Z85" i="53"/>
  <c r="AZ85" i="53" s="1"/>
  <c r="AA85" i="53"/>
  <c r="Q85" i="53"/>
  <c r="BA85" i="53" s="1"/>
  <c r="V85" i="53"/>
  <c r="AY85" i="53" s="1"/>
  <c r="P85" i="53"/>
  <c r="Y85" i="53"/>
  <c r="AS85" i="53"/>
  <c r="AF85" i="53" s="1"/>
  <c r="S85" i="53"/>
  <c r="Y66" i="52"/>
  <c r="R66" i="52"/>
  <c r="W66" i="52"/>
  <c r="Q66" i="52"/>
  <c r="BA66" i="52" s="1"/>
  <c r="BB66" i="52" s="1"/>
  <c r="AE66" i="52" a="1"/>
  <c r="AE66" i="52" s="1"/>
  <c r="AD66" i="52" s="1"/>
  <c r="AC66" i="52" s="1"/>
  <c r="V66" i="52"/>
  <c r="AY66" i="52" s="1"/>
  <c r="AB66" i="52"/>
  <c r="AA66" i="52"/>
  <c r="U66" i="52"/>
  <c r="S66" i="52"/>
  <c r="Z66" i="52"/>
  <c r="AZ66" i="52" s="1"/>
  <c r="P66" i="52"/>
  <c r="Q93" i="50"/>
  <c r="BA93" i="50" s="1"/>
  <c r="AS93" i="50"/>
  <c r="AF93" i="50" s="1"/>
  <c r="AB93" i="50"/>
  <c r="AA93" i="50"/>
  <c r="V93" i="50"/>
  <c r="AY93" i="50" s="1"/>
  <c r="Z93" i="50"/>
  <c r="AZ93" i="50" s="1"/>
  <c r="Y93" i="50"/>
  <c r="P93" i="50"/>
  <c r="U93" i="50"/>
  <c r="W93" i="50"/>
  <c r="S93" i="50"/>
  <c r="R93" i="50"/>
  <c r="U30" i="50"/>
  <c r="AB30" i="50"/>
  <c r="AU30" i="50"/>
  <c r="Y30" i="50"/>
  <c r="S30" i="50"/>
  <c r="W30" i="50"/>
  <c r="AA30" i="50"/>
  <c r="R30" i="50"/>
  <c r="Q30" i="50"/>
  <c r="BA30" i="50" s="1"/>
  <c r="Z30" i="50"/>
  <c r="AZ30" i="50" s="1"/>
  <c r="P30" i="50"/>
  <c r="V30" i="50"/>
  <c r="AY30" i="50" s="1"/>
  <c r="Z41" i="49"/>
  <c r="AZ41" i="49" s="1"/>
  <c r="P41" i="49"/>
  <c r="S41" i="49"/>
  <c r="AB41" i="49"/>
  <c r="Q41" i="49"/>
  <c r="BA41" i="49" s="1"/>
  <c r="R41" i="49"/>
  <c r="AU41" i="49"/>
  <c r="AV16" i="49" s="1"/>
  <c r="Y41" i="49"/>
  <c r="V41" i="49"/>
  <c r="AY41" i="49" s="1"/>
  <c r="BB41" i="49" s="1"/>
  <c r="AA41" i="49"/>
  <c r="U41" i="49"/>
  <c r="W41" i="49"/>
  <c r="P111" i="44"/>
  <c r="Q111" i="44"/>
  <c r="BA111" i="44" s="1"/>
  <c r="AS111" i="44"/>
  <c r="AF111" i="44" s="1"/>
  <c r="R111" i="44"/>
  <c r="S111" i="44"/>
  <c r="Q74" i="43"/>
  <c r="BA74" i="43" s="1"/>
  <c r="BB74" i="43" s="1"/>
  <c r="P74" i="43"/>
  <c r="AB74" i="43"/>
  <c r="AA74" i="43"/>
  <c r="Y74" i="43"/>
  <c r="U74" i="43"/>
  <c r="W74" i="43"/>
  <c r="R74" i="43"/>
  <c r="V74" i="43"/>
  <c r="AY74" i="43" s="1"/>
  <c r="Z74" i="43"/>
  <c r="AZ74" i="43" s="1"/>
  <c r="AE74" i="43" a="1"/>
  <c r="AE74" i="43" s="1"/>
  <c r="AD74" i="43" s="1"/>
  <c r="AC74" i="43" s="1"/>
  <c r="S74" i="43"/>
  <c r="W16" i="59"/>
  <c r="U16" i="59"/>
  <c r="R16" i="59"/>
  <c r="AU16" i="59"/>
  <c r="AA16" i="59"/>
  <c r="P16" i="59"/>
  <c r="S16" i="59"/>
  <c r="AE16" i="59" a="1"/>
  <c r="AE16" i="59" s="1"/>
  <c r="Y16" i="59"/>
  <c r="Z16" i="59"/>
  <c r="AZ16" i="59" s="1"/>
  <c r="V16" i="59"/>
  <c r="AY16" i="59" s="1"/>
  <c r="AB16" i="59"/>
  <c r="Q16" i="59"/>
  <c r="BA16" i="59" s="1"/>
  <c r="BB16" i="59" s="1"/>
  <c r="AE125" i="47" a="1"/>
  <c r="AE125" i="47" s="1"/>
  <c r="AD125" i="47" s="1"/>
  <c r="AC125" i="47" s="1"/>
  <c r="AB125" i="47"/>
  <c r="U125" i="47"/>
  <c r="AA125" i="47"/>
  <c r="Y125" i="47"/>
  <c r="W125" i="47"/>
  <c r="R101" i="41"/>
  <c r="P101" i="41"/>
  <c r="V101" i="41"/>
  <c r="AY101" i="41" s="1"/>
  <c r="S101" i="41"/>
  <c r="AS101" i="41"/>
  <c r="AF101" i="41" s="1"/>
  <c r="Y101" i="41"/>
  <c r="U101" i="41"/>
  <c r="Z101" i="41"/>
  <c r="AZ101" i="41" s="1"/>
  <c r="Q101" i="41"/>
  <c r="BA101" i="41" s="1"/>
  <c r="AB101" i="41"/>
  <c r="W101" i="41"/>
  <c r="AA101" i="41"/>
  <c r="V75" i="37"/>
  <c r="AY75" i="37" s="1"/>
  <c r="Z75" i="37"/>
  <c r="AZ75" i="37" s="1"/>
  <c r="U75" i="37"/>
  <c r="AB75" i="37"/>
  <c r="Y75" i="37"/>
  <c r="W75" i="37"/>
  <c r="S75" i="37"/>
  <c r="AE75" i="37" a="1"/>
  <c r="AE75" i="37" s="1"/>
  <c r="AD75" i="37" s="1"/>
  <c r="AC75" i="37" s="1"/>
  <c r="P75" i="37"/>
  <c r="Q75" i="37"/>
  <c r="BA75" i="37" s="1"/>
  <c r="BB75" i="37" s="1"/>
  <c r="S33" i="33"/>
  <c r="W33" i="33"/>
  <c r="S110" i="33"/>
  <c r="Z110" i="33"/>
  <c r="AZ110" i="33" s="1"/>
  <c r="R110" i="33"/>
  <c r="P110" i="33"/>
  <c r="Q110" i="33"/>
  <c r="BA110" i="33" s="1"/>
  <c r="BB110" i="33" s="1"/>
  <c r="Y110" i="33"/>
  <c r="AE110" i="33" a="1"/>
  <c r="AE110" i="33" s="1"/>
  <c r="AD110" i="33" s="1"/>
  <c r="AC110" i="33" s="1"/>
  <c r="W110" i="33"/>
  <c r="U110" i="33"/>
  <c r="AB110" i="33"/>
  <c r="AA110" i="33"/>
  <c r="V110" i="33"/>
  <c r="AY110" i="33" s="1"/>
  <c r="P95" i="32"/>
  <c r="AA95" i="32"/>
  <c r="AS95" i="32"/>
  <c r="AF95" i="32" s="1"/>
  <c r="AS69" i="31"/>
  <c r="AF69" i="31" s="1"/>
  <c r="R69" i="31"/>
  <c r="W69" i="31"/>
  <c r="Y69" i="31"/>
  <c r="V69" i="31"/>
  <c r="AY69" i="31" s="1"/>
  <c r="AA69" i="31"/>
  <c r="U69" i="31"/>
  <c r="P69" i="31"/>
  <c r="Z69" i="31"/>
  <c r="AZ69" i="31" s="1"/>
  <c r="S69" i="31"/>
  <c r="AB69" i="31"/>
  <c r="Q69" i="31"/>
  <c r="BA69" i="31" s="1"/>
  <c r="Q77" i="28"/>
  <c r="BA77" i="28" s="1"/>
  <c r="BB77" i="28" s="1"/>
  <c r="Y77" i="28"/>
  <c r="S68" i="37"/>
  <c r="Q68" i="37"/>
  <c r="BA68" i="37" s="1"/>
  <c r="P68" i="37"/>
  <c r="V68" i="37"/>
  <c r="AY68" i="37" s="1"/>
  <c r="U68" i="37"/>
  <c r="Y68" i="37"/>
  <c r="AA68" i="37"/>
  <c r="AB68" i="37"/>
  <c r="W68" i="37"/>
  <c r="AS68" i="37"/>
  <c r="AF68" i="37" s="1"/>
  <c r="R68" i="37"/>
  <c r="Z68" i="37"/>
  <c r="AZ68" i="37" s="1"/>
  <c r="S25" i="35"/>
  <c r="Q25" i="35"/>
  <c r="BA25" i="35" s="1"/>
  <c r="R25" i="35"/>
  <c r="P25" i="35"/>
  <c r="AU25" i="35"/>
  <c r="AV11" i="35" s="1"/>
  <c r="Z101" i="35"/>
  <c r="AZ101" i="35" s="1"/>
  <c r="AS101" i="35"/>
  <c r="AF101" i="35" s="1"/>
  <c r="P101" i="35"/>
  <c r="S101" i="35"/>
  <c r="Y101" i="35"/>
  <c r="R101" i="35"/>
  <c r="Q101" i="35"/>
  <c r="BA101" i="35" s="1"/>
  <c r="AB101" i="35"/>
  <c r="AA101" i="35"/>
  <c r="U101" i="35"/>
  <c r="W101" i="35"/>
  <c r="V101" i="35"/>
  <c r="AY101" i="35" s="1"/>
  <c r="P60" i="32"/>
  <c r="R60" i="32"/>
  <c r="AU60" i="32"/>
  <c r="Q60" i="32"/>
  <c r="BA60" i="32" s="1"/>
  <c r="S60" i="32"/>
  <c r="P7" i="31"/>
  <c r="AU7" i="31"/>
  <c r="W7" i="31"/>
  <c r="S7" i="31"/>
  <c r="V7" i="31"/>
  <c r="AY7" i="31" s="1"/>
  <c r="AB7" i="31"/>
  <c r="R7" i="31"/>
  <c r="Q7" i="31"/>
  <c r="BA7" i="31" s="1"/>
  <c r="Y7" i="31"/>
  <c r="Z7" i="31"/>
  <c r="AZ7" i="31" s="1"/>
  <c r="U7" i="31"/>
  <c r="AA7" i="31"/>
  <c r="R96" i="30"/>
  <c r="AB96" i="30"/>
  <c r="Y96" i="30"/>
  <c r="P96" i="30"/>
  <c r="V96" i="30"/>
  <c r="AY96" i="30" s="1"/>
  <c r="AS96" i="30"/>
  <c r="AF96" i="30" s="1"/>
  <c r="S96" i="30"/>
  <c r="U96" i="30"/>
  <c r="Z96" i="30"/>
  <c r="AZ96" i="30" s="1"/>
  <c r="AA96" i="30"/>
  <c r="W96" i="30"/>
  <c r="Q96" i="30"/>
  <c r="BA96" i="30" s="1"/>
  <c r="AB123" i="42"/>
  <c r="Y121" i="36"/>
  <c r="W121" i="36"/>
  <c r="AE121" i="36" a="1"/>
  <c r="AE121" i="36" s="1"/>
  <c r="AD121" i="36" s="1"/>
  <c r="AC121" i="36" s="1"/>
  <c r="U121" i="36"/>
  <c r="AB121" i="36"/>
  <c r="AA121" i="36"/>
  <c r="Z121" i="36"/>
  <c r="AZ121" i="36" s="1"/>
  <c r="P126" i="32"/>
  <c r="R126" i="32"/>
  <c r="AS126" i="32"/>
  <c r="AF126" i="32" s="1"/>
  <c r="Z126" i="32"/>
  <c r="AZ126" i="32" s="1"/>
  <c r="S126" i="32"/>
  <c r="V126" i="32"/>
  <c r="AY126" i="32" s="1"/>
  <c r="AA126" i="32"/>
  <c r="U126" i="32"/>
  <c r="AB126" i="32"/>
  <c r="Q126" i="32"/>
  <c r="BA126" i="32" s="1"/>
  <c r="Q71" i="31"/>
  <c r="BA71" i="31" s="1"/>
  <c r="AB71" i="31"/>
  <c r="AA71" i="31"/>
  <c r="S71" i="31"/>
  <c r="Z71" i="31"/>
  <c r="AZ71" i="31" s="1"/>
  <c r="P71" i="31"/>
  <c r="AS71" i="31"/>
  <c r="AF71" i="31" s="1"/>
  <c r="W71" i="31"/>
  <c r="V71" i="31"/>
  <c r="AY71" i="31" s="1"/>
  <c r="U71" i="31"/>
  <c r="R71" i="31"/>
  <c r="P19" i="28"/>
  <c r="S19" i="28"/>
  <c r="AU19" i="28"/>
  <c r="R19" i="28"/>
  <c r="Y116" i="28"/>
  <c r="S116" i="28"/>
  <c r="Z116" i="28"/>
  <c r="AZ116" i="28" s="1"/>
  <c r="BB116" i="28" s="1"/>
  <c r="P116" i="28"/>
  <c r="U116" i="28"/>
  <c r="W63" i="35"/>
  <c r="U63" i="35"/>
  <c r="AU63" i="35"/>
  <c r="AV123" i="35" s="1"/>
  <c r="AA63" i="35"/>
  <c r="Z63" i="35"/>
  <c r="AZ63" i="35" s="1"/>
  <c r="AB63" i="35"/>
  <c r="R63" i="35"/>
  <c r="Y63" i="35"/>
  <c r="Q63" i="35"/>
  <c r="BA63" i="35" s="1"/>
  <c r="BB63" i="35" s="1"/>
  <c r="AE63" i="35" a="1"/>
  <c r="AE63" i="35" s="1"/>
  <c r="Y25" i="30"/>
  <c r="U25" i="30"/>
  <c r="AU25" i="30"/>
  <c r="AV116" i="30" s="1"/>
  <c r="AB25" i="30"/>
  <c r="W25" i="30"/>
  <c r="Z25" i="30"/>
  <c r="AZ25" i="30" s="1"/>
  <c r="AA25" i="30"/>
  <c r="V87" i="28"/>
  <c r="AY87" i="28" s="1"/>
  <c r="Q87" i="28"/>
  <c r="BA87" i="28" s="1"/>
  <c r="Y87" i="28"/>
  <c r="U87" i="28"/>
  <c r="W87" i="28"/>
  <c r="AA87" i="28"/>
  <c r="AB87" i="28"/>
  <c r="P87" i="28"/>
  <c r="Z87" i="28"/>
  <c r="AZ87" i="28" s="1"/>
  <c r="S87" i="28"/>
  <c r="R87" i="28"/>
  <c r="AA56" i="12"/>
  <c r="U56" i="12"/>
  <c r="AB81" i="39"/>
  <c r="W81" i="39"/>
  <c r="AA81" i="39"/>
  <c r="R81" i="39"/>
  <c r="U81" i="39"/>
  <c r="AE81" i="39" a="1"/>
  <c r="AE81" i="39" s="1"/>
  <c r="AD81" i="39" s="1"/>
  <c r="AC81" i="39" s="1"/>
  <c r="Y81" i="39"/>
  <c r="S119" i="34"/>
  <c r="AA119" i="34"/>
  <c r="AE119" i="34" a="1"/>
  <c r="AE119" i="34" s="1"/>
  <c r="AD119" i="34" s="1"/>
  <c r="AC119" i="34" s="1"/>
  <c r="R119" i="34"/>
  <c r="Y119" i="34"/>
  <c r="Q119" i="34"/>
  <c r="BA119" i="34" s="1"/>
  <c r="BB119" i="34" s="1"/>
  <c r="V119" i="34"/>
  <c r="AY119" i="34" s="1"/>
  <c r="W119" i="34"/>
  <c r="U119" i="34"/>
  <c r="Z119" i="34"/>
  <c r="AZ119" i="34" s="1"/>
  <c r="AB119" i="34"/>
  <c r="P119" i="34"/>
  <c r="S17" i="32"/>
  <c r="AA17" i="32"/>
  <c r="U17" i="32"/>
  <c r="AA98" i="32"/>
  <c r="U98" i="32"/>
  <c r="Z98" i="32"/>
  <c r="AZ98" i="32" s="1"/>
  <c r="Y98" i="32"/>
  <c r="AB98" i="32"/>
  <c r="AE98" i="32" a="1"/>
  <c r="AE98" i="32" s="1"/>
  <c r="W98" i="32"/>
  <c r="Q98" i="32"/>
  <c r="BA98" i="32" s="1"/>
  <c r="BB98" i="32" s="1"/>
  <c r="P106" i="30"/>
  <c r="R106" i="30"/>
  <c r="Q106" i="30"/>
  <c r="BA106" i="30" s="1"/>
  <c r="S106" i="30"/>
  <c r="AS106" i="30"/>
  <c r="AF106" i="30" s="1"/>
  <c r="U118" i="28"/>
  <c r="AB118" i="28"/>
  <c r="Z118" i="28"/>
  <c r="AZ118" i="28" s="1"/>
  <c r="P118" i="28"/>
  <c r="V118" i="28"/>
  <c r="AY118" i="28" s="1"/>
  <c r="W118" i="28"/>
  <c r="Q118" i="28"/>
  <c r="BA118" i="28" s="1"/>
  <c r="S118" i="28"/>
  <c r="Y118" i="28"/>
  <c r="Z112" i="12"/>
  <c r="AZ112" i="12" s="1"/>
  <c r="BB112" i="12" s="1"/>
  <c r="R112" i="12"/>
  <c r="Y112" i="12"/>
  <c r="S41" i="37"/>
  <c r="Q41" i="37"/>
  <c r="BA41" i="37" s="1"/>
  <c r="AU41" i="37"/>
  <c r="R41" i="37"/>
  <c r="P41" i="37"/>
  <c r="AU56" i="37"/>
  <c r="U56" i="37"/>
  <c r="Q56" i="37"/>
  <c r="BA56" i="37" s="1"/>
  <c r="S56" i="37"/>
  <c r="Z56" i="37"/>
  <c r="AZ56" i="37" s="1"/>
  <c r="P56" i="37"/>
  <c r="W56" i="37"/>
  <c r="Y56" i="37"/>
  <c r="AB56" i="37"/>
  <c r="AA56" i="37"/>
  <c r="R56" i="37"/>
  <c r="V56" i="37"/>
  <c r="AY56" i="37" s="1"/>
  <c r="Z109" i="34"/>
  <c r="AZ109" i="34" s="1"/>
  <c r="P109" i="34"/>
  <c r="AS109" i="34"/>
  <c r="AF109" i="34" s="1"/>
  <c r="V109" i="34"/>
  <c r="AY109" i="34" s="1"/>
  <c r="AB109" i="34"/>
  <c r="W109" i="34"/>
  <c r="S109" i="34"/>
  <c r="R109" i="34"/>
  <c r="AA109" i="34"/>
  <c r="Q109" i="34"/>
  <c r="BA109" i="34" s="1"/>
  <c r="Y109" i="34"/>
  <c r="U109" i="34"/>
  <c r="AB77" i="32"/>
  <c r="AA77" i="32"/>
  <c r="U77" i="32"/>
  <c r="Y77" i="32"/>
  <c r="S77" i="32"/>
  <c r="V77" i="32"/>
  <c r="AY77" i="32" s="1"/>
  <c r="Z77" i="32"/>
  <c r="AZ77" i="32" s="1"/>
  <c r="P77" i="32"/>
  <c r="R77" i="32"/>
  <c r="Q77" i="32"/>
  <c r="BA77" i="32" s="1"/>
  <c r="W77" i="32"/>
  <c r="AS77" i="32"/>
  <c r="AF77" i="32" s="1"/>
  <c r="AB119" i="28"/>
  <c r="U119" i="28"/>
  <c r="R119" i="28"/>
  <c r="Q119" i="28"/>
  <c r="BA119" i="28" s="1"/>
  <c r="S119" i="28"/>
  <c r="Z119" i="28"/>
  <c r="AZ119" i="28" s="1"/>
  <c r="BB119" i="28" s="1"/>
  <c r="W119" i="28"/>
  <c r="P119" i="28"/>
  <c r="Y119" i="28"/>
  <c r="U94" i="12"/>
  <c r="V94" i="12"/>
  <c r="AY94" i="12" s="1"/>
  <c r="W94" i="12"/>
  <c r="Q94" i="12"/>
  <c r="BA94" i="12" s="1"/>
  <c r="AS94" i="12"/>
  <c r="AF94" i="12" s="1"/>
  <c r="AA94" i="12"/>
  <c r="Y94" i="12"/>
  <c r="P94" i="12"/>
  <c r="AE113" i="39" a="1"/>
  <c r="AE113" i="39" s="1"/>
  <c r="R113" i="39"/>
  <c r="V113" i="39"/>
  <c r="AY113" i="39" s="1"/>
  <c r="Y113" i="39"/>
  <c r="U113" i="39"/>
  <c r="R111" i="37"/>
  <c r="V111" i="37"/>
  <c r="AY111" i="37" s="1"/>
  <c r="Y111" i="37"/>
  <c r="Q111" i="37"/>
  <c r="BA111" i="37" s="1"/>
  <c r="BB111" i="37" s="1"/>
  <c r="U111" i="37"/>
  <c r="AA111" i="37"/>
  <c r="AB111" i="37"/>
  <c r="AE111" i="37" a="1"/>
  <c r="AE111" i="37" s="1"/>
  <c r="AD111" i="37" s="1"/>
  <c r="AC111" i="37" s="1"/>
  <c r="W111" i="37"/>
  <c r="Z111" i="37"/>
  <c r="AZ111" i="37" s="1"/>
  <c r="S111" i="37"/>
  <c r="P111" i="37"/>
  <c r="W93" i="33"/>
  <c r="Q93" i="33"/>
  <c r="BA93" i="33" s="1"/>
  <c r="BB93" i="33" s="1"/>
  <c r="AE93" i="33" a="1"/>
  <c r="AE93" i="33" s="1"/>
  <c r="AD93" i="33" s="1"/>
  <c r="AC93" i="33" s="1"/>
  <c r="Z92" i="32"/>
  <c r="AZ92" i="32" s="1"/>
  <c r="AB92" i="32"/>
  <c r="Q92" i="32"/>
  <c r="BA92" i="32" s="1"/>
  <c r="U92" i="32"/>
  <c r="W92" i="32"/>
  <c r="R92" i="32"/>
  <c r="AA92" i="32"/>
  <c r="AS92" i="32"/>
  <c r="AF92" i="32" s="1"/>
  <c r="V92" i="32"/>
  <c r="AY92" i="32" s="1"/>
  <c r="BB92" i="32" s="1"/>
  <c r="P92" i="32"/>
  <c r="AA64" i="33"/>
  <c r="U64" i="33"/>
  <c r="P64" i="33"/>
  <c r="Z64" i="33"/>
  <c r="AZ64" i="33" s="1"/>
  <c r="S64" i="33"/>
  <c r="Y64" i="33"/>
  <c r="V64" i="33"/>
  <c r="AY64" i="33" s="1"/>
  <c r="R64" i="33"/>
  <c r="W64" i="33"/>
  <c r="Q64" i="33"/>
  <c r="BA64" i="33" s="1"/>
  <c r="BB64" i="33" s="1"/>
  <c r="AU64" i="33"/>
  <c r="AB64" i="33"/>
  <c r="AE64" i="33" a="1"/>
  <c r="AE64" i="33" s="1"/>
  <c r="W123" i="33"/>
  <c r="Y123" i="33"/>
  <c r="U123" i="33"/>
  <c r="AE123" i="33" a="1"/>
  <c r="AE123" i="33" s="1"/>
  <c r="AD123" i="33" s="1"/>
  <c r="AC123" i="33" s="1"/>
  <c r="AB123" i="33"/>
  <c r="R123" i="33"/>
  <c r="AA123" i="33"/>
  <c r="Q123" i="33"/>
  <c r="BA123" i="33" s="1"/>
  <c r="BB123" i="33" s="1"/>
  <c r="Z123" i="33"/>
  <c r="AZ123" i="33" s="1"/>
  <c r="V123" i="33"/>
  <c r="AY123" i="33" s="1"/>
  <c r="S123" i="33"/>
  <c r="P123" i="33"/>
  <c r="Q36" i="31"/>
  <c r="BA36" i="31" s="1"/>
  <c r="S36" i="31"/>
  <c r="P36" i="31"/>
  <c r="AU36" i="31"/>
  <c r="AV81" i="31" s="1"/>
  <c r="W36" i="31"/>
  <c r="R36" i="31"/>
  <c r="AB36" i="31"/>
  <c r="Z36" i="31"/>
  <c r="AZ36" i="31" s="1"/>
  <c r="BB36" i="31" s="1"/>
  <c r="Q87" i="30"/>
  <c r="BA87" i="30" s="1"/>
  <c r="BB87" i="30" s="1"/>
  <c r="Z87" i="30"/>
  <c r="AZ87" i="30" s="1"/>
  <c r="U87" i="30"/>
  <c r="S87" i="30"/>
  <c r="AE87" i="30" a="1"/>
  <c r="AE87" i="30" s="1"/>
  <c r="AD87" i="30" s="1"/>
  <c r="AC87" i="30" s="1"/>
  <c r="R87" i="30"/>
  <c r="Y87" i="30"/>
  <c r="AA87" i="30"/>
  <c r="AB87" i="30"/>
  <c r="W87" i="30"/>
  <c r="A42" i="12"/>
  <c r="BC42" i="12" s="1"/>
  <c r="D42" i="12"/>
  <c r="Y49" i="12"/>
  <c r="AA49" i="12"/>
  <c r="R49" i="12"/>
  <c r="S49" i="12"/>
  <c r="Z49" i="12"/>
  <c r="AZ49" i="12" s="1"/>
  <c r="AU49" i="12"/>
  <c r="AV75" i="12" s="1"/>
  <c r="AB49" i="12"/>
  <c r="Q49" i="12"/>
  <c r="BA49" i="12" s="1"/>
  <c r="W49" i="12"/>
  <c r="V49" i="12"/>
  <c r="AY49" i="12" s="1"/>
  <c r="AB100" i="12"/>
  <c r="S100" i="12"/>
  <c r="Z100" i="12"/>
  <c r="AZ100" i="12" s="1"/>
  <c r="R100" i="12"/>
  <c r="V100" i="12"/>
  <c r="AY100" i="12" s="1"/>
  <c r="A62" i="12"/>
  <c r="D62" i="12"/>
  <c r="S29" i="12"/>
  <c r="AB29" i="12"/>
  <c r="Y29" i="12"/>
  <c r="P29" i="12"/>
  <c r="AU29" i="12"/>
  <c r="AV66" i="12" s="1"/>
  <c r="W29" i="12"/>
  <c r="Q29" i="12"/>
  <c r="BA29" i="12" s="1"/>
  <c r="R29" i="12"/>
  <c r="AE55" i="12" a="1"/>
  <c r="AE55" i="12" s="1"/>
  <c r="AA55" i="12"/>
  <c r="D49" i="12"/>
  <c r="A49" i="12"/>
  <c r="U29" i="12"/>
  <c r="AA29" i="12"/>
  <c r="Z29" i="12"/>
  <c r="AZ29" i="12" s="1"/>
  <c r="R55" i="12"/>
  <c r="Q70" i="12"/>
  <c r="BA70" i="12" s="1"/>
  <c r="BB70" i="12" s="1"/>
  <c r="V70" i="12"/>
  <c r="AY70" i="12" s="1"/>
  <c r="R70" i="12"/>
  <c r="S70" i="12"/>
  <c r="P70" i="12"/>
  <c r="D29" i="12"/>
  <c r="A29" i="12"/>
  <c r="U55" i="12"/>
  <c r="D70" i="12"/>
  <c r="A70" i="12"/>
  <c r="A76" i="12"/>
  <c r="D76" i="12"/>
  <c r="V55" i="12"/>
  <c r="AY55" i="12" s="1"/>
  <c r="Z55" i="12"/>
  <c r="AZ55" i="12" s="1"/>
  <c r="Z76" i="12"/>
  <c r="AZ76" i="12" s="1"/>
  <c r="V76" i="12"/>
  <c r="AY76" i="12" s="1"/>
  <c r="S76" i="12"/>
  <c r="U76" i="12"/>
  <c r="W76" i="12"/>
  <c r="AS76" i="12"/>
  <c r="AF76" i="12" s="1"/>
  <c r="P76" i="12"/>
  <c r="Y76" i="12"/>
  <c r="AB76" i="12"/>
  <c r="AU55" i="12"/>
  <c r="Y55" i="12"/>
  <c r="W14" i="12"/>
  <c r="V14" i="12"/>
  <c r="AY14" i="12" s="1"/>
  <c r="Z14" i="12"/>
  <c r="AZ14" i="12" s="1"/>
  <c r="Y14" i="12"/>
  <c r="R14" i="12"/>
  <c r="AU14" i="12"/>
  <c r="U14" i="12"/>
  <c r="Q14" i="12"/>
  <c r="BA14" i="12" s="1"/>
  <c r="S14" i="12"/>
  <c r="D12" i="12"/>
  <c r="A12" i="12"/>
  <c r="S36" i="12"/>
  <c r="Q36" i="12"/>
  <c r="BA36" i="12" s="1"/>
  <c r="BB36" i="12" s="1"/>
  <c r="R36" i="12"/>
  <c r="P36" i="12"/>
  <c r="V36" i="12"/>
  <c r="AY36" i="12" s="1"/>
  <c r="S55" i="12"/>
  <c r="Q55" i="12"/>
  <c r="BA55" i="12" s="1"/>
  <c r="BB55" i="12" s="1"/>
  <c r="R12" i="12"/>
  <c r="Z12" i="12"/>
  <c r="AZ12" i="12" s="1"/>
  <c r="BB12" i="12" s="1"/>
  <c r="AU61" i="12"/>
  <c r="Q61" i="12"/>
  <c r="BA61" i="12" s="1"/>
  <c r="W61" i="12"/>
  <c r="R61" i="12"/>
  <c r="AB61" i="12"/>
  <c r="P61" i="12"/>
  <c r="AA61" i="12"/>
  <c r="Z61" i="12"/>
  <c r="AZ61" i="12" s="1"/>
  <c r="U61" i="12"/>
  <c r="Y61" i="12"/>
  <c r="S104" i="12"/>
  <c r="AA104" i="12"/>
  <c r="Y104" i="12"/>
  <c r="Z104" i="12"/>
  <c r="AZ104" i="12" s="1"/>
  <c r="AB104" i="12"/>
  <c r="V104" i="12"/>
  <c r="AY104" i="12" s="1"/>
  <c r="R104" i="12"/>
  <c r="V29" i="12"/>
  <c r="AY29" i="12" s="1"/>
  <c r="BB29" i="12" s="1"/>
  <c r="AB55" i="12"/>
  <c r="BA42" i="12"/>
  <c r="AY42" i="12"/>
  <c r="AZ42" i="12"/>
  <c r="A7" i="12"/>
  <c r="D7" i="12"/>
  <c r="A100" i="12"/>
  <c r="D100" i="12"/>
  <c r="AB55" i="28"/>
  <c r="AU55" i="28"/>
  <c r="AV38" i="28" s="1"/>
  <c r="R55" i="28"/>
  <c r="V20" i="28"/>
  <c r="AY20" i="28" s="1"/>
  <c r="W20" i="28"/>
  <c r="Y20" i="28"/>
  <c r="U20" i="28"/>
  <c r="Z20" i="28"/>
  <c r="AZ20" i="28" s="1"/>
  <c r="AB20" i="28"/>
  <c r="AU20" i="28"/>
  <c r="Q20" i="28"/>
  <c r="BA20" i="28" s="1"/>
  <c r="AA20" i="28"/>
  <c r="R20" i="28"/>
  <c r="S20" i="28"/>
  <c r="P20" i="28"/>
  <c r="AB36" i="28"/>
  <c r="AU36" i="28"/>
  <c r="U36" i="28"/>
  <c r="S36" i="28"/>
  <c r="W36" i="28"/>
  <c r="AA36" i="28"/>
  <c r="R36" i="28"/>
  <c r="Z36" i="28"/>
  <c r="AZ36" i="28" s="1"/>
  <c r="Q36" i="28"/>
  <c r="BA36" i="28" s="1"/>
  <c r="V36" i="28"/>
  <c r="AY36" i="28" s="1"/>
  <c r="Y36" i="28"/>
  <c r="P36" i="28"/>
  <c r="P28" i="28"/>
  <c r="S28" i="28"/>
  <c r="AE28" i="28" a="1"/>
  <c r="AE28" i="28" s="1"/>
  <c r="W28" i="28"/>
  <c r="AB28" i="28"/>
  <c r="Z28" i="28"/>
  <c r="AZ28" i="28" s="1"/>
  <c r="V28" i="28"/>
  <c r="AY28" i="28" s="1"/>
  <c r="R28" i="28"/>
  <c r="AU28" i="28"/>
  <c r="Y28" i="28"/>
  <c r="Q28" i="28"/>
  <c r="BA28" i="28" s="1"/>
  <c r="BB28" i="28" s="1"/>
  <c r="U28" i="28"/>
  <c r="AA28" i="28"/>
  <c r="D20" i="28"/>
  <c r="A20" i="28"/>
  <c r="D15" i="28"/>
  <c r="A15" i="28"/>
  <c r="D44" i="28"/>
  <c r="A44" i="28"/>
  <c r="D104" i="28"/>
  <c r="A104" i="28"/>
  <c r="Q61" i="28"/>
  <c r="BA61" i="28" s="1"/>
  <c r="BB61" i="28" s="1"/>
  <c r="AE61" i="28" a="1"/>
  <c r="AE61" i="28" s="1"/>
  <c r="AB61" i="28"/>
  <c r="Q104" i="28"/>
  <c r="BA104" i="28" s="1"/>
  <c r="P104" i="28"/>
  <c r="Z104" i="28"/>
  <c r="AZ104" i="28" s="1"/>
  <c r="S104" i="28"/>
  <c r="V104" i="28"/>
  <c r="AY104" i="28" s="1"/>
  <c r="Y104" i="28"/>
  <c r="U68" i="28"/>
  <c r="W68" i="28"/>
  <c r="S68" i="28"/>
  <c r="R68" i="28"/>
  <c r="AA68" i="28"/>
  <c r="AB68" i="28"/>
  <c r="P68" i="28"/>
  <c r="Z68" i="28"/>
  <c r="AZ68" i="28" s="1"/>
  <c r="BB68" i="28" s="1"/>
  <c r="Q68" i="28"/>
  <c r="BA68" i="28" s="1"/>
  <c r="Y68" i="28"/>
  <c r="D61" i="28"/>
  <c r="A61" i="28"/>
  <c r="S15" i="28"/>
  <c r="AE15" i="28" a="1"/>
  <c r="AE15" i="28" s="1"/>
  <c r="A68" i="28"/>
  <c r="D68" i="28"/>
  <c r="A55" i="28"/>
  <c r="D55" i="28"/>
  <c r="U40" i="30"/>
  <c r="AA40" i="30"/>
  <c r="Q40" i="30"/>
  <c r="BA40" i="30" s="1"/>
  <c r="BB40" i="30" s="1"/>
  <c r="Z40" i="30"/>
  <c r="AZ40" i="30" s="1"/>
  <c r="P40" i="30"/>
  <c r="V40" i="30"/>
  <c r="AY40" i="30" s="1"/>
  <c r="Y40" i="30"/>
  <c r="AB40" i="30"/>
  <c r="W40" i="30"/>
  <c r="S40" i="30"/>
  <c r="R40" i="30"/>
  <c r="AU40" i="30"/>
  <c r="AV105" i="30" s="1"/>
  <c r="AE40" i="30" a="1"/>
  <c r="AE40" i="30" s="1"/>
  <c r="V93" i="30"/>
  <c r="AY93" i="30" s="1"/>
  <c r="P93" i="30"/>
  <c r="Y93" i="30"/>
  <c r="AB93" i="30"/>
  <c r="U93" i="30"/>
  <c r="Q93" i="30"/>
  <c r="BA93" i="30" s="1"/>
  <c r="R93" i="30"/>
  <c r="Z93" i="30"/>
  <c r="AZ93" i="30" s="1"/>
  <c r="AS93" i="30"/>
  <c r="AF93" i="30" s="1"/>
  <c r="S93" i="30"/>
  <c r="AA93" i="30"/>
  <c r="W93" i="30"/>
  <c r="D60" i="30"/>
  <c r="A60" i="30"/>
  <c r="Q48" i="30"/>
  <c r="BA48" i="30" s="1"/>
  <c r="W48" i="30"/>
  <c r="R48" i="30"/>
  <c r="U48" i="30"/>
  <c r="AU48" i="30"/>
  <c r="AV27" i="30" s="1"/>
  <c r="Y48" i="30"/>
  <c r="S48" i="30"/>
  <c r="P48" i="30"/>
  <c r="AB48" i="30"/>
  <c r="Z48" i="30"/>
  <c r="AZ48" i="30" s="1"/>
  <c r="AA48" i="30"/>
  <c r="V48" i="30"/>
  <c r="AY48" i="30" s="1"/>
  <c r="A5" i="30"/>
  <c r="D5" i="30"/>
  <c r="D93" i="30"/>
  <c r="A93" i="30"/>
  <c r="A53" i="30"/>
  <c r="D53" i="30"/>
  <c r="V60" i="30"/>
  <c r="AY60" i="30" s="1"/>
  <c r="AB60" i="30"/>
  <c r="Z60" i="30"/>
  <c r="AZ60" i="30" s="1"/>
  <c r="Q60" i="30"/>
  <c r="BA60" i="30" s="1"/>
  <c r="Y60" i="30"/>
  <c r="AA60" i="30"/>
  <c r="W60" i="30"/>
  <c r="R60" i="30"/>
  <c r="S60" i="30"/>
  <c r="AU60" i="30"/>
  <c r="AV97" i="30" s="1"/>
  <c r="P60" i="30"/>
  <c r="U60" i="30"/>
  <c r="AB5" i="30"/>
  <c r="R5" i="30"/>
  <c r="AU5" i="30"/>
  <c r="P5" i="30"/>
  <c r="U5" i="30"/>
  <c r="Y5" i="30"/>
  <c r="AA5" i="30"/>
  <c r="V5" i="30"/>
  <c r="AY5" i="30" s="1"/>
  <c r="Q5" i="30"/>
  <c r="BA5" i="30" s="1"/>
  <c r="BB5" i="30" s="1"/>
  <c r="W5" i="30"/>
  <c r="Z5" i="30"/>
  <c r="AZ5" i="30" s="1"/>
  <c r="S5" i="30"/>
  <c r="AE5" i="30" a="1"/>
  <c r="AE5" i="30" s="1"/>
  <c r="A29" i="30"/>
  <c r="D29" i="30"/>
  <c r="D90" i="30"/>
  <c r="A90" i="30"/>
  <c r="A37" i="30"/>
  <c r="D37" i="30"/>
  <c r="P53" i="30"/>
  <c r="AU53" i="30"/>
  <c r="Y53" i="30"/>
  <c r="S53" i="30"/>
  <c r="AE53" i="30" a="1"/>
  <c r="AE53" i="30" s="1"/>
  <c r="AB53" i="30"/>
  <c r="V53" i="30"/>
  <c r="AY53" i="30" s="1"/>
  <c r="AA53" i="30"/>
  <c r="U53" i="30"/>
  <c r="Q53" i="30"/>
  <c r="BA53" i="30" s="1"/>
  <c r="BB53" i="30" s="1"/>
  <c r="R53" i="30"/>
  <c r="Z53" i="30"/>
  <c r="AZ53" i="30" s="1"/>
  <c r="W53" i="30"/>
  <c r="R90" i="30"/>
  <c r="AB90" i="30"/>
  <c r="U90" i="30"/>
  <c r="AA90" i="30"/>
  <c r="S90" i="30"/>
  <c r="Z90" i="30"/>
  <c r="AZ90" i="30" s="1"/>
  <c r="BB90" i="30" s="1"/>
  <c r="Q90" i="30"/>
  <c r="BA90" i="30" s="1"/>
  <c r="Y90" i="30"/>
  <c r="P90" i="30"/>
  <c r="AS90" i="30"/>
  <c r="AF90" i="30" s="1"/>
  <c r="W90" i="30"/>
  <c r="U13" i="30"/>
  <c r="AB13" i="30"/>
  <c r="W13" i="30"/>
  <c r="R13" i="30"/>
  <c r="V13" i="30"/>
  <c r="AY13" i="30" s="1"/>
  <c r="AA13" i="30"/>
  <c r="S13" i="30"/>
  <c r="P13" i="30"/>
  <c r="Q13" i="30"/>
  <c r="BA13" i="30" s="1"/>
  <c r="AU13" i="30"/>
  <c r="AV31" i="30" s="1"/>
  <c r="Z13" i="30"/>
  <c r="AZ13" i="30" s="1"/>
  <c r="Y13" i="30"/>
  <c r="AU3" i="30"/>
  <c r="R3" i="30"/>
  <c r="W3" i="30"/>
  <c r="AE3" i="30" a="1"/>
  <c r="AE3" i="30" s="1"/>
  <c r="AA3" i="30"/>
  <c r="Z3" i="30"/>
  <c r="AZ3" i="30" s="1"/>
  <c r="U3" i="30"/>
  <c r="P3" i="30"/>
  <c r="S3" i="30"/>
  <c r="V3" i="30"/>
  <c r="AY3" i="30" s="1"/>
  <c r="Q3" i="30"/>
  <c r="BA3" i="30" s="1"/>
  <c r="BB3" i="30" s="1"/>
  <c r="AB3" i="30"/>
  <c r="Y3" i="30"/>
  <c r="A32" i="30"/>
  <c r="D32" i="30"/>
  <c r="W37" i="30"/>
  <c r="Q37" i="30"/>
  <c r="BA37" i="30" s="1"/>
  <c r="BB37" i="30" s="1"/>
  <c r="Y37" i="30"/>
  <c r="Z37" i="30"/>
  <c r="AZ37" i="30" s="1"/>
  <c r="U37" i="30"/>
  <c r="P37" i="30"/>
  <c r="S37" i="30"/>
  <c r="AE37" i="30" a="1"/>
  <c r="AE37" i="30" s="1"/>
  <c r="R37" i="30"/>
  <c r="V37" i="30"/>
  <c r="AY37" i="30" s="1"/>
  <c r="AU37" i="30"/>
  <c r="AV69" i="30" s="1"/>
  <c r="AB37" i="30"/>
  <c r="AA37" i="30"/>
  <c r="A25" i="30"/>
  <c r="D25" i="30"/>
  <c r="D10" i="30"/>
  <c r="A10" i="30"/>
  <c r="AA45" i="30"/>
  <c r="S45" i="30"/>
  <c r="Z45" i="30"/>
  <c r="AZ45" i="30" s="1"/>
  <c r="P45" i="30"/>
  <c r="V45" i="30"/>
  <c r="AY45" i="30" s="1"/>
  <c r="Q45" i="30"/>
  <c r="BA45" i="30" s="1"/>
  <c r="AU45" i="30"/>
  <c r="AV76" i="30" s="1"/>
  <c r="U45" i="30"/>
  <c r="Y45" i="30"/>
  <c r="R45" i="30"/>
  <c r="W45" i="30"/>
  <c r="AB45" i="30"/>
  <c r="Z10" i="30"/>
  <c r="AZ10" i="30" s="1"/>
  <c r="Q10" i="30"/>
  <c r="BA10" i="30" s="1"/>
  <c r="S10" i="30"/>
  <c r="AB10" i="30"/>
  <c r="V10" i="30"/>
  <c r="AY10" i="30" s="1"/>
  <c r="U10" i="30"/>
  <c r="W10" i="30"/>
  <c r="P10" i="30"/>
  <c r="R10" i="30"/>
  <c r="AU10" i="30"/>
  <c r="AV3" i="30" s="1"/>
  <c r="Y10" i="30"/>
  <c r="AA10" i="30"/>
  <c r="D40" i="30"/>
  <c r="A40" i="30"/>
  <c r="W80" i="31"/>
  <c r="Y80" i="31"/>
  <c r="AE80" i="31" a="1"/>
  <c r="AE80" i="31" s="1"/>
  <c r="AD80" i="31" s="1"/>
  <c r="AC80" i="31" s="1"/>
  <c r="R80" i="31"/>
  <c r="P80" i="31"/>
  <c r="V80" i="31"/>
  <c r="AY80" i="31" s="1"/>
  <c r="AB80" i="31"/>
  <c r="U80" i="31"/>
  <c r="Z80" i="31"/>
  <c r="AZ80" i="31" s="1"/>
  <c r="S80" i="31"/>
  <c r="Q80" i="31"/>
  <c r="BA80" i="31" s="1"/>
  <c r="BB80" i="31" s="1"/>
  <c r="AA80" i="31"/>
  <c r="A109" i="31"/>
  <c r="D109" i="31"/>
  <c r="AA9" i="31"/>
  <c r="U9" i="31"/>
  <c r="W9" i="31"/>
  <c r="S9" i="31"/>
  <c r="AB9" i="31"/>
  <c r="Q9" i="31"/>
  <c r="BA9" i="31" s="1"/>
  <c r="Z9" i="31"/>
  <c r="AZ9" i="31" s="1"/>
  <c r="V9" i="31"/>
  <c r="AY9" i="31" s="1"/>
  <c r="AU9" i="31"/>
  <c r="AV45" i="31" s="1"/>
  <c r="R9" i="31"/>
  <c r="Y9" i="31"/>
  <c r="P9" i="31"/>
  <c r="AI28" i="31" a="1"/>
  <c r="AI28" i="31" s="1"/>
  <c r="AJ28" i="31" s="1"/>
  <c r="AK28" i="31" s="1"/>
  <c r="AB88" i="31"/>
  <c r="U88" i="31"/>
  <c r="R88" i="31"/>
  <c r="P88" i="31"/>
  <c r="Z88" i="31"/>
  <c r="AZ88" i="31" s="1"/>
  <c r="Q88" i="31"/>
  <c r="BA88" i="31" s="1"/>
  <c r="AS88" i="31"/>
  <c r="AF88" i="31" s="1"/>
  <c r="Y88" i="31"/>
  <c r="W88" i="31"/>
  <c r="V88" i="31"/>
  <c r="AY88" i="31" s="1"/>
  <c r="AA88" i="31"/>
  <c r="S88" i="31"/>
  <c r="Q29" i="31"/>
  <c r="BA29" i="31" s="1"/>
  <c r="BB29" i="31" s="1"/>
  <c r="AB29" i="31"/>
  <c r="Y29" i="31"/>
  <c r="AE29" i="31" a="1"/>
  <c r="AE29" i="31" s="1"/>
  <c r="AU29" i="31"/>
  <c r="V29" i="31"/>
  <c r="AY29" i="31" s="1"/>
  <c r="Z29" i="31"/>
  <c r="AZ29" i="31" s="1"/>
  <c r="S29" i="31"/>
  <c r="R29" i="31"/>
  <c r="U29" i="31"/>
  <c r="P29" i="31"/>
  <c r="AA29" i="31"/>
  <c r="W29" i="31"/>
  <c r="AE109" i="31" a="1"/>
  <c r="AE109" i="31" s="1"/>
  <c r="AD109" i="31" s="1"/>
  <c r="AC109" i="31" s="1"/>
  <c r="Z109" i="31"/>
  <c r="AZ109" i="31" s="1"/>
  <c r="AB109" i="31"/>
  <c r="Q109" i="31"/>
  <c r="BA109" i="31" s="1"/>
  <c r="BB109" i="31" s="1"/>
  <c r="AA109" i="31"/>
  <c r="Y109" i="31"/>
  <c r="U109" i="31"/>
  <c r="S109" i="31"/>
  <c r="P109" i="31"/>
  <c r="W109" i="31"/>
  <c r="V109" i="31"/>
  <c r="AY109" i="31" s="1"/>
  <c r="R109" i="31"/>
  <c r="AU37" i="31"/>
  <c r="Z37" i="31"/>
  <c r="AZ37" i="31" s="1"/>
  <c r="AB37" i="31"/>
  <c r="R37" i="31"/>
  <c r="W37" i="31"/>
  <c r="Q37" i="31"/>
  <c r="BA37" i="31" s="1"/>
  <c r="Y37" i="31"/>
  <c r="AA37" i="31"/>
  <c r="P37" i="31"/>
  <c r="U37" i="31"/>
  <c r="S37" i="31"/>
  <c r="V37" i="31"/>
  <c r="AY37" i="31" s="1"/>
  <c r="S26" i="31"/>
  <c r="Y26" i="31"/>
  <c r="V26" i="31"/>
  <c r="AY26" i="31" s="1"/>
  <c r="U26" i="31"/>
  <c r="AE26" i="31" a="1"/>
  <c r="AE26" i="31" s="1"/>
  <c r="R26" i="31"/>
  <c r="P26" i="31"/>
  <c r="W26" i="31"/>
  <c r="AU26" i="31"/>
  <c r="AV10" i="31" s="1"/>
  <c r="AB26" i="31"/>
  <c r="Q26" i="31"/>
  <c r="BA26" i="31" s="1"/>
  <c r="BB26" i="31" s="1"/>
  <c r="AA26" i="31"/>
  <c r="Z26" i="31"/>
  <c r="AZ26" i="31" s="1"/>
  <c r="D88" i="31"/>
  <c r="A88" i="31"/>
  <c r="AA117" i="31"/>
  <c r="W117" i="31"/>
  <c r="R117" i="31"/>
  <c r="AS117" i="31"/>
  <c r="AF117" i="31" s="1"/>
  <c r="S117" i="31"/>
  <c r="Q117" i="31"/>
  <c r="BA117" i="31" s="1"/>
  <c r="Y117" i="31"/>
  <c r="U117" i="31"/>
  <c r="AB117" i="31"/>
  <c r="P117" i="31"/>
  <c r="V117" i="31"/>
  <c r="AY117" i="31" s="1"/>
  <c r="Z117" i="31"/>
  <c r="AZ117" i="31" s="1"/>
  <c r="D117" i="31"/>
  <c r="A117" i="31"/>
  <c r="A37" i="31"/>
  <c r="D37" i="31"/>
  <c r="AE37" i="31" a="1"/>
  <c r="AE37" i="31" s="1"/>
  <c r="AD37" i="31" s="1"/>
  <c r="AC37" i="31" s="1"/>
  <c r="A9" i="31"/>
  <c r="D9" i="31"/>
  <c r="Z101" i="32"/>
  <c r="AZ101" i="32" s="1"/>
  <c r="AA101" i="32"/>
  <c r="AE101" i="32" a="1"/>
  <c r="AE101" i="32" s="1"/>
  <c r="U101" i="32"/>
  <c r="P101" i="32"/>
  <c r="Y101" i="32"/>
  <c r="AB101" i="32"/>
  <c r="R101" i="32"/>
  <c r="S101" i="32"/>
  <c r="V101" i="32"/>
  <c r="AY101" i="32" s="1"/>
  <c r="Q101" i="32"/>
  <c r="BA101" i="32" s="1"/>
  <c r="BB101" i="32" s="1"/>
  <c r="W101" i="32"/>
  <c r="D25" i="32"/>
  <c r="A25" i="32"/>
  <c r="D109" i="32"/>
  <c r="A109" i="32"/>
  <c r="D81" i="32"/>
  <c r="A81" i="32"/>
  <c r="A55" i="32"/>
  <c r="D55" i="32"/>
  <c r="U25" i="32"/>
  <c r="AB25" i="32"/>
  <c r="W25" i="32"/>
  <c r="Q25" i="32"/>
  <c r="BA25" i="32" s="1"/>
  <c r="BB25" i="32" s="1"/>
  <c r="V25" i="32"/>
  <c r="AY25" i="32" s="1"/>
  <c r="AU25" i="32"/>
  <c r="AV61" i="32" s="1"/>
  <c r="Y25" i="32"/>
  <c r="P25" i="32"/>
  <c r="S25" i="32"/>
  <c r="AA25" i="32"/>
  <c r="R25" i="32"/>
  <c r="V109" i="32"/>
  <c r="AY109" i="32" s="1"/>
  <c r="P109" i="32"/>
  <c r="AA109" i="32"/>
  <c r="Q109" i="32"/>
  <c r="BA109" i="32" s="1"/>
  <c r="Z109" i="32"/>
  <c r="AZ109" i="32" s="1"/>
  <c r="S109" i="32"/>
  <c r="R109" i="32"/>
  <c r="U109" i="32"/>
  <c r="Y109" i="32"/>
  <c r="AS109" i="32"/>
  <c r="AF109" i="32" s="1"/>
  <c r="W109" i="32"/>
  <c r="AB109" i="32"/>
  <c r="Q81" i="32"/>
  <c r="BA81" i="32" s="1"/>
  <c r="W81" i="32"/>
  <c r="R81" i="32"/>
  <c r="Z81" i="32"/>
  <c r="AZ81" i="32" s="1"/>
  <c r="AB81" i="32"/>
  <c r="V81" i="32"/>
  <c r="AY81" i="32" s="1"/>
  <c r="S81" i="32"/>
  <c r="P81" i="32"/>
  <c r="AA81" i="32"/>
  <c r="U81" i="32"/>
  <c r="AS81" i="32"/>
  <c r="AF81" i="32" s="1"/>
  <c r="Y81" i="32"/>
  <c r="S55" i="32"/>
  <c r="AB55" i="32"/>
  <c r="W55" i="32"/>
  <c r="AA55" i="32"/>
  <c r="U55" i="32"/>
  <c r="P55" i="32"/>
  <c r="V55" i="32"/>
  <c r="AY55" i="32" s="1"/>
  <c r="AU55" i="32"/>
  <c r="AV89" i="32" s="1"/>
  <c r="Q55" i="32"/>
  <c r="BA55" i="32" s="1"/>
  <c r="BB55" i="32" s="1"/>
  <c r="Z55" i="32"/>
  <c r="AZ55" i="32" s="1"/>
  <c r="AE55" i="32" a="1"/>
  <c r="AE55" i="32" s="1"/>
  <c r="R55" i="32"/>
  <c r="Y55" i="32"/>
  <c r="D63" i="32"/>
  <c r="A63" i="32"/>
  <c r="D33" i="32"/>
  <c r="A33" i="32"/>
  <c r="AB63" i="32"/>
  <c r="W63" i="32"/>
  <c r="V63" i="32"/>
  <c r="AY63" i="32" s="1"/>
  <c r="Z63" i="32"/>
  <c r="AZ63" i="32" s="1"/>
  <c r="U63" i="32"/>
  <c r="S63" i="32"/>
  <c r="P63" i="32"/>
  <c r="Q63" i="32"/>
  <c r="BA63" i="32" s="1"/>
  <c r="AA63" i="32"/>
  <c r="R63" i="32"/>
  <c r="AU63" i="32"/>
  <c r="AV100" i="32" s="1"/>
  <c r="Y63" i="32"/>
  <c r="AB10" i="32"/>
  <c r="AA10" i="32"/>
  <c r="AU10" i="32"/>
  <c r="AV33" i="32" s="1"/>
  <c r="Z10" i="32"/>
  <c r="AZ10" i="32" s="1"/>
  <c r="S10" i="32"/>
  <c r="V10" i="32"/>
  <c r="AY10" i="32" s="1"/>
  <c r="Y10" i="32"/>
  <c r="U10" i="32"/>
  <c r="AB33" i="32"/>
  <c r="U33" i="32"/>
  <c r="V33" i="32"/>
  <c r="AY33" i="32" s="1"/>
  <c r="Q33" i="32"/>
  <c r="BA33" i="32" s="1"/>
  <c r="P33" i="32"/>
  <c r="AU33" i="32"/>
  <c r="AA33" i="32"/>
  <c r="Z33" i="32"/>
  <c r="AZ33" i="32" s="1"/>
  <c r="Y33" i="32"/>
  <c r="S33" i="32"/>
  <c r="W33" i="32"/>
  <c r="R33" i="32"/>
  <c r="D74" i="32"/>
  <c r="A74" i="32"/>
  <c r="AD101" i="32"/>
  <c r="AC101" i="32" s="1"/>
  <c r="AS74" i="32"/>
  <c r="AF74" i="32" s="1"/>
  <c r="Z74" i="32"/>
  <c r="AZ74" i="32" s="1"/>
  <c r="P74" i="32"/>
  <c r="V74" i="32"/>
  <c r="AY74" i="32" s="1"/>
  <c r="AB74" i="32"/>
  <c r="U74" i="32"/>
  <c r="R74" i="32"/>
  <c r="Q74" i="32"/>
  <c r="BA74" i="32" s="1"/>
  <c r="Y74" i="32"/>
  <c r="AA74" i="32"/>
  <c r="S74" i="32"/>
  <c r="W74" i="32"/>
  <c r="A10" i="32"/>
  <c r="D10" i="32"/>
  <c r="D101" i="32"/>
  <c r="A101" i="32"/>
  <c r="AB92" i="33"/>
  <c r="Z92" i="33"/>
  <c r="AZ92" i="33" s="1"/>
  <c r="Y92" i="33"/>
  <c r="AA92" i="33"/>
  <c r="W92" i="33"/>
  <c r="P92" i="33"/>
  <c r="AE92" i="33" a="1"/>
  <c r="AE92" i="33" s="1"/>
  <c r="V92" i="33"/>
  <c r="AY92" i="33" s="1"/>
  <c r="Q92" i="33"/>
  <c r="BA92" i="33" s="1"/>
  <c r="BB92" i="33" s="1"/>
  <c r="U92" i="33"/>
  <c r="R92" i="33"/>
  <c r="S92" i="33"/>
  <c r="P51" i="33"/>
  <c r="R51" i="33"/>
  <c r="Z51" i="33"/>
  <c r="AZ51" i="33" s="1"/>
  <c r="AB51" i="33"/>
  <c r="U51" i="33"/>
  <c r="AU51" i="33"/>
  <c r="AV107" i="33" s="1"/>
  <c r="D107" i="33" s="1"/>
  <c r="V51" i="33"/>
  <c r="AY51" i="33" s="1"/>
  <c r="W51" i="33"/>
  <c r="Q51" i="33"/>
  <c r="BA51" i="33" s="1"/>
  <c r="S51" i="33"/>
  <c r="AA51" i="33"/>
  <c r="Y51" i="33"/>
  <c r="AD106" i="33"/>
  <c r="AC106" i="33" s="1"/>
  <c r="Q25" i="33"/>
  <c r="BA25" i="33" s="1"/>
  <c r="S25" i="33"/>
  <c r="AB25" i="33"/>
  <c r="V25" i="33"/>
  <c r="AY25" i="33" s="1"/>
  <c r="Z25" i="33"/>
  <c r="AZ25" i="33" s="1"/>
  <c r="R25" i="33"/>
  <c r="AA25" i="33"/>
  <c r="P25" i="33"/>
  <c r="Y25" i="33"/>
  <c r="AU25" i="33"/>
  <c r="AV105" i="33" s="1"/>
  <c r="W25" i="33"/>
  <c r="U25" i="33"/>
  <c r="W15" i="33"/>
  <c r="Y15" i="33"/>
  <c r="S15" i="33"/>
  <c r="AE15" i="33" a="1"/>
  <c r="AE15" i="33" s="1"/>
  <c r="V15" i="33"/>
  <c r="AY15" i="33" s="1"/>
  <c r="AU15" i="33"/>
  <c r="AA15" i="33"/>
  <c r="AB15" i="33"/>
  <c r="R15" i="33"/>
  <c r="U15" i="33"/>
  <c r="P15" i="33"/>
  <c r="Z15" i="33"/>
  <c r="AZ15" i="33" s="1"/>
  <c r="Q15" i="33"/>
  <c r="BA15" i="33" s="1"/>
  <c r="BB15" i="33" s="1"/>
  <c r="A51" i="33"/>
  <c r="D51" i="33"/>
  <c r="AA105" i="33"/>
  <c r="W105" i="33"/>
  <c r="U105" i="33"/>
  <c r="S105" i="33"/>
  <c r="Q105" i="33"/>
  <c r="BA105" i="33" s="1"/>
  <c r="AB105" i="33"/>
  <c r="R105" i="33"/>
  <c r="Z105" i="33"/>
  <c r="AZ105" i="33" s="1"/>
  <c r="AS105" i="33"/>
  <c r="AF105" i="33" s="1"/>
  <c r="P105" i="33"/>
  <c r="V105" i="33"/>
  <c r="AY105" i="33" s="1"/>
  <c r="Y105" i="33"/>
  <c r="D9" i="33"/>
  <c r="A9" i="33"/>
  <c r="D3" i="33"/>
  <c r="A3" i="33"/>
  <c r="AA36" i="33"/>
  <c r="Z36" i="33"/>
  <c r="AZ36" i="33" s="1"/>
  <c r="Y36" i="33"/>
  <c r="Q36" i="33"/>
  <c r="BA36" i="33" s="1"/>
  <c r="W36" i="33"/>
  <c r="P36" i="33"/>
  <c r="V36" i="33"/>
  <c r="AY36" i="33" s="1"/>
  <c r="U36" i="33"/>
  <c r="S36" i="33"/>
  <c r="AU36" i="33"/>
  <c r="AV16" i="33" s="1"/>
  <c r="AB36" i="33"/>
  <c r="R36" i="33"/>
  <c r="D23" i="33"/>
  <c r="A23" i="33"/>
  <c r="AA9" i="33"/>
  <c r="P9" i="33"/>
  <c r="AB9" i="33"/>
  <c r="AU9" i="33"/>
  <c r="R9" i="33"/>
  <c r="W9" i="33"/>
  <c r="Z9" i="33"/>
  <c r="AZ9" i="33" s="1"/>
  <c r="Y9" i="33"/>
  <c r="S9" i="33"/>
  <c r="V9" i="33"/>
  <c r="AY9" i="33" s="1"/>
  <c r="U9" i="33"/>
  <c r="Q9" i="33"/>
  <c r="BA9" i="33" s="1"/>
  <c r="P3" i="33"/>
  <c r="AU3" i="33"/>
  <c r="AV88" i="33" s="1"/>
  <c r="Y3" i="33"/>
  <c r="Q3" i="33"/>
  <c r="BA3" i="33" s="1"/>
  <c r="AA3" i="33"/>
  <c r="S3" i="33"/>
  <c r="U3" i="33"/>
  <c r="W3" i="33"/>
  <c r="AB3" i="33"/>
  <c r="Z3" i="33"/>
  <c r="AZ3" i="33" s="1"/>
  <c r="V3" i="33"/>
  <c r="AY3" i="33" s="1"/>
  <c r="R3" i="33"/>
  <c r="D58" i="33"/>
  <c r="A58" i="33"/>
  <c r="D36" i="33"/>
  <c r="A36" i="33"/>
  <c r="AS92" i="33"/>
  <c r="AF92" i="33" s="1"/>
  <c r="AD92" i="33" s="1"/>
  <c r="AC92" i="33" s="1"/>
  <c r="R58" i="33"/>
  <c r="W58" i="33"/>
  <c r="AU58" i="33"/>
  <c r="AV71" i="33" s="1"/>
  <c r="AE58" i="33" a="1"/>
  <c r="AE58" i="33" s="1"/>
  <c r="AB58" i="33"/>
  <c r="Q58" i="33"/>
  <c r="BA58" i="33" s="1"/>
  <c r="BB58" i="33" s="1"/>
  <c r="V58" i="33"/>
  <c r="AY58" i="33" s="1"/>
  <c r="AA58" i="33"/>
  <c r="S58" i="33"/>
  <c r="P58" i="33"/>
  <c r="Z58" i="33"/>
  <c r="AZ58" i="33" s="1"/>
  <c r="U58" i="33"/>
  <c r="Y58" i="33"/>
  <c r="D44" i="33"/>
  <c r="A44" i="33"/>
  <c r="D92" i="33"/>
  <c r="A92" i="33"/>
  <c r="W44" i="33"/>
  <c r="S44" i="33"/>
  <c r="AE44" i="33" a="1"/>
  <c r="AE44" i="33" s="1"/>
  <c r="AB44" i="33"/>
  <c r="V44" i="33"/>
  <c r="AY44" i="33" s="1"/>
  <c r="R44" i="33"/>
  <c r="U44" i="33"/>
  <c r="AU44" i="33"/>
  <c r="AV43" i="33" s="1"/>
  <c r="P44" i="33"/>
  <c r="Y44" i="33"/>
  <c r="Z44" i="33"/>
  <c r="AZ44" i="33" s="1"/>
  <c r="Q44" i="33"/>
  <c r="BA44" i="33" s="1"/>
  <c r="BB44" i="33" s="1"/>
  <c r="AA44" i="33"/>
  <c r="R104" i="33"/>
  <c r="Q104" i="33"/>
  <c r="BA104" i="33" s="1"/>
  <c r="Z104" i="33"/>
  <c r="AZ104" i="33" s="1"/>
  <c r="AS104" i="33"/>
  <c r="AF104" i="33" s="1"/>
  <c r="P104" i="33"/>
  <c r="Y104" i="33"/>
  <c r="V104" i="33"/>
  <c r="AY104" i="33" s="1"/>
  <c r="U104" i="33"/>
  <c r="AB104" i="33"/>
  <c r="S104" i="33"/>
  <c r="W104" i="33"/>
  <c r="AA104" i="33"/>
  <c r="AI15" i="36" a="1"/>
  <c r="AI15" i="36" s="1"/>
  <c r="AJ15" i="36" s="1"/>
  <c r="AL15" i="36" s="1"/>
  <c r="R7" i="39"/>
  <c r="S7" i="39"/>
  <c r="AU7" i="39"/>
  <c r="Z7" i="39"/>
  <c r="AZ7" i="39" s="1"/>
  <c r="BB7" i="39" s="1"/>
  <c r="AA7" i="39"/>
  <c r="V60" i="39"/>
  <c r="AY60" i="39" s="1"/>
  <c r="U60" i="39"/>
  <c r="Z60" i="39"/>
  <c r="AZ60" i="39" s="1"/>
  <c r="P60" i="39"/>
  <c r="AB60" i="39"/>
  <c r="Q60" i="39"/>
  <c r="BA60" i="39" s="1"/>
  <c r="BB60" i="39" s="1"/>
  <c r="W60" i="39"/>
  <c r="AA60" i="39"/>
  <c r="S60" i="39"/>
  <c r="AU60" i="39"/>
  <c r="AV96" i="39" s="1"/>
  <c r="R60" i="39"/>
  <c r="AE60" i="39" a="1"/>
  <c r="AE60" i="39" s="1"/>
  <c r="Y60" i="39"/>
  <c r="S38" i="39"/>
  <c r="V38" i="39"/>
  <c r="AY38" i="39" s="1"/>
  <c r="U38" i="39"/>
  <c r="AA38" i="39"/>
  <c r="Q38" i="39"/>
  <c r="BA38" i="39" s="1"/>
  <c r="AB38" i="39"/>
  <c r="P38" i="39"/>
  <c r="W38" i="39"/>
  <c r="R38" i="39"/>
  <c r="Y38" i="39"/>
  <c r="Z38" i="39"/>
  <c r="AZ38" i="39" s="1"/>
  <c r="AU38" i="39"/>
  <c r="AV56" i="39" s="1"/>
  <c r="D60" i="39"/>
  <c r="A60" i="39"/>
  <c r="U22" i="39"/>
  <c r="W22" i="39"/>
  <c r="R22" i="39"/>
  <c r="S22" i="39"/>
  <c r="P22" i="39"/>
  <c r="AA22" i="39"/>
  <c r="Q22" i="39"/>
  <c r="BA22" i="39" s="1"/>
  <c r="AB22" i="39"/>
  <c r="V22" i="39"/>
  <c r="AY22" i="39" s="1"/>
  <c r="Y22" i="39"/>
  <c r="Z22" i="39"/>
  <c r="AZ22" i="39" s="1"/>
  <c r="AU22" i="39"/>
  <c r="AV3" i="39" s="1"/>
  <c r="Y46" i="39"/>
  <c r="R46" i="39"/>
  <c r="AE46" i="39" a="1"/>
  <c r="AE46" i="39" s="1"/>
  <c r="AA46" i="39"/>
  <c r="P46" i="39"/>
  <c r="AU46" i="39"/>
  <c r="AV28" i="39" s="1"/>
  <c r="W46" i="39"/>
  <c r="Z46" i="39"/>
  <c r="AZ46" i="39" s="1"/>
  <c r="AB46" i="39"/>
  <c r="V46" i="39"/>
  <c r="AY46" i="39" s="1"/>
  <c r="U46" i="39"/>
  <c r="Q46" i="39"/>
  <c r="BA46" i="39" s="1"/>
  <c r="BB46" i="39" s="1"/>
  <c r="S46" i="39"/>
  <c r="R15" i="39"/>
  <c r="Q15" i="39"/>
  <c r="BA15" i="39" s="1"/>
  <c r="BB15" i="39" s="1"/>
  <c r="S15" i="39"/>
  <c r="V15" i="39"/>
  <c r="AY15" i="39" s="1"/>
  <c r="AE15" i="39" a="1"/>
  <c r="AE15" i="39" s="1"/>
  <c r="P15" i="39"/>
  <c r="U15" i="39"/>
  <c r="W15" i="39"/>
  <c r="AU15" i="39"/>
  <c r="AB15" i="39"/>
  <c r="AA15" i="39"/>
  <c r="Z15" i="39"/>
  <c r="AZ15" i="39" s="1"/>
  <c r="Y15" i="39"/>
  <c r="D46" i="39"/>
  <c r="A46" i="39"/>
  <c r="D15" i="39"/>
  <c r="A15" i="39"/>
  <c r="S87" i="39"/>
  <c r="Y87" i="39"/>
  <c r="P87" i="39"/>
  <c r="Q87" i="39"/>
  <c r="BA87" i="39" s="1"/>
  <c r="AA87" i="39"/>
  <c r="AS87" i="39"/>
  <c r="AF87" i="39" s="1"/>
  <c r="Z87" i="39"/>
  <c r="AZ87" i="39" s="1"/>
  <c r="U87" i="39"/>
  <c r="V87" i="39"/>
  <c r="AY87" i="39" s="1"/>
  <c r="W87" i="39"/>
  <c r="AB87" i="39"/>
  <c r="R87" i="39"/>
  <c r="A87" i="39"/>
  <c r="D87" i="39"/>
  <c r="A52" i="39"/>
  <c r="D52" i="39"/>
  <c r="A22" i="39"/>
  <c r="AU52" i="39"/>
  <c r="Y52" i="39"/>
  <c r="U52" i="39"/>
  <c r="P52" i="39"/>
  <c r="Z52" i="39"/>
  <c r="AZ52" i="39" s="1"/>
  <c r="R52" i="39"/>
  <c r="V52" i="39"/>
  <c r="AY52" i="39" s="1"/>
  <c r="S52" i="39"/>
  <c r="AA52" i="39"/>
  <c r="AB52" i="39"/>
  <c r="W52" i="39"/>
  <c r="Q52" i="39"/>
  <c r="BA52" i="39" s="1"/>
  <c r="S30" i="39"/>
  <c r="Y30" i="39"/>
  <c r="V30" i="39"/>
  <c r="AY30" i="39" s="1"/>
  <c r="U30" i="39"/>
  <c r="AU30" i="39"/>
  <c r="AV46" i="39" s="1"/>
  <c r="R30" i="39"/>
  <c r="AB30" i="39"/>
  <c r="W30" i="39"/>
  <c r="Q30" i="39"/>
  <c r="BA30" i="39" s="1"/>
  <c r="BB30" i="39" s="1"/>
  <c r="AA30" i="39"/>
  <c r="Z30" i="39"/>
  <c r="AZ30" i="39" s="1"/>
  <c r="AE30" i="39" a="1"/>
  <c r="AE30" i="39" s="1"/>
  <c r="P30" i="39"/>
  <c r="D7" i="39"/>
  <c r="A7" i="39"/>
  <c r="A38" i="39"/>
  <c r="D38" i="39"/>
  <c r="A103" i="40"/>
  <c r="D103" i="40"/>
  <c r="A111" i="40"/>
  <c r="D111" i="40"/>
  <c r="Q111" i="40"/>
  <c r="BA111" i="40" s="1"/>
  <c r="Z111" i="40"/>
  <c r="AZ111" i="40" s="1"/>
  <c r="U111" i="40"/>
  <c r="AS111" i="40"/>
  <c r="AF111" i="40" s="1"/>
  <c r="W111" i="40"/>
  <c r="S111" i="40"/>
  <c r="P111" i="40"/>
  <c r="Y111" i="40"/>
  <c r="AB111" i="40"/>
  <c r="R111" i="40"/>
  <c r="V111" i="40"/>
  <c r="AY111" i="40" s="1"/>
  <c r="AA111" i="40"/>
  <c r="Z92" i="42"/>
  <c r="AZ92" i="42" s="1"/>
  <c r="U92" i="42"/>
  <c r="AB92" i="42"/>
  <c r="W92" i="42"/>
  <c r="R92" i="42"/>
  <c r="V92" i="42"/>
  <c r="AY92" i="42" s="1"/>
  <c r="AA92" i="42"/>
  <c r="S92" i="42"/>
  <c r="Q92" i="42"/>
  <c r="BA92" i="42" s="1"/>
  <c r="Y92" i="42"/>
  <c r="P92" i="42"/>
  <c r="AS92" i="42"/>
  <c r="AF92" i="42" s="1"/>
  <c r="U26" i="42"/>
  <c r="AB26" i="42"/>
  <c r="S26" i="42"/>
  <c r="R26" i="42"/>
  <c r="Y26" i="42"/>
  <c r="AU26" i="42"/>
  <c r="AV70" i="42" s="1"/>
  <c r="V26" i="42"/>
  <c r="AY26" i="42" s="1"/>
  <c r="W26" i="42"/>
  <c r="A50" i="42"/>
  <c r="D50" i="42"/>
  <c r="P26" i="42"/>
  <c r="AI15" i="42" a="1"/>
  <c r="AI15" i="42" s="1"/>
  <c r="AJ15" i="42" s="1"/>
  <c r="AL15" i="42" s="1"/>
  <c r="AI22" i="42" a="1"/>
  <c r="AI22" i="42" s="1"/>
  <c r="AJ22" i="42" s="1"/>
  <c r="AK22" i="42" s="1"/>
  <c r="A42" i="42"/>
  <c r="D42" i="42"/>
  <c r="AE50" i="42" a="1"/>
  <c r="AE50" i="42" s="1"/>
  <c r="AU50" i="42"/>
  <c r="Q50" i="42"/>
  <c r="BA50" i="42" s="1"/>
  <c r="BB50" i="42" s="1"/>
  <c r="U50" i="42"/>
  <c r="S50" i="42"/>
  <c r="V50" i="42"/>
  <c r="AY50" i="42" s="1"/>
  <c r="P50" i="42"/>
  <c r="AB50" i="42"/>
  <c r="R50" i="42"/>
  <c r="W50" i="42"/>
  <c r="Y50" i="42"/>
  <c r="Z50" i="42"/>
  <c r="AZ50" i="42" s="1"/>
  <c r="AA50" i="42"/>
  <c r="Q26" i="42"/>
  <c r="BA26" i="42" s="1"/>
  <c r="AI29" i="42" a="1"/>
  <c r="AI29" i="42" s="1"/>
  <c r="AJ29" i="42" s="1"/>
  <c r="AL29" i="42" s="1"/>
  <c r="AI26" i="42" a="1"/>
  <c r="AI26" i="42" s="1"/>
  <c r="AJ26" i="42" s="1"/>
  <c r="AL26" i="42" s="1"/>
  <c r="U42" i="42"/>
  <c r="S42" i="42"/>
  <c r="W42" i="42"/>
  <c r="V42" i="42"/>
  <c r="AY42" i="42" s="1"/>
  <c r="Q42" i="42"/>
  <c r="BA42" i="42" s="1"/>
  <c r="Z42" i="42"/>
  <c r="AZ42" i="42" s="1"/>
  <c r="P42" i="42"/>
  <c r="Y42" i="42"/>
  <c r="AB42" i="42"/>
  <c r="AU42" i="42"/>
  <c r="AV87" i="42" s="1"/>
  <c r="R42" i="42"/>
  <c r="AA42" i="42"/>
  <c r="R122" i="42"/>
  <c r="AB122" i="42"/>
  <c r="Q122" i="42"/>
  <c r="BA122" i="42" s="1"/>
  <c r="Z122" i="42"/>
  <c r="AZ122" i="42" s="1"/>
  <c r="V122" i="42"/>
  <c r="AY122" i="42" s="1"/>
  <c r="P122" i="42"/>
  <c r="S122" i="42"/>
  <c r="AS122" i="42"/>
  <c r="AF122" i="42" s="1"/>
  <c r="W122" i="42"/>
  <c r="AA122" i="42"/>
  <c r="U122" i="42"/>
  <c r="Y122" i="42"/>
  <c r="AI14" i="42" a="1"/>
  <c r="AI14" i="42" s="1"/>
  <c r="AJ14" i="42" s="1"/>
  <c r="AL14" i="42" s="1"/>
  <c r="AI23" i="42" a="1"/>
  <c r="AI23" i="42" s="1"/>
  <c r="AJ23" i="42" s="1"/>
  <c r="AK23" i="42" s="1"/>
  <c r="AI20" i="42" a="1"/>
  <c r="AI20" i="42" s="1"/>
  <c r="AJ20" i="42" s="1"/>
  <c r="AK20" i="42" s="1"/>
  <c r="AI9" i="42" a="1"/>
  <c r="AI9" i="42" s="1"/>
  <c r="AJ9" i="42" s="1"/>
  <c r="AK9" i="42" s="1"/>
  <c r="AI19" i="42" a="1"/>
  <c r="AI19" i="42" s="1"/>
  <c r="AJ19" i="42" s="1"/>
  <c r="AK19" i="42" s="1"/>
  <c r="AI30" i="42" a="1"/>
  <c r="AI30" i="42" s="1"/>
  <c r="AJ30" i="42" s="1"/>
  <c r="AL30" i="42" s="1"/>
  <c r="AI24" i="42" a="1"/>
  <c r="AI24" i="42" s="1"/>
  <c r="AJ24" i="42" s="1"/>
  <c r="AK24" i="42" s="1"/>
  <c r="AI16" i="42" a="1"/>
  <c r="AI16" i="42" s="1"/>
  <c r="AJ16" i="42" s="1"/>
  <c r="AL16" i="42" s="1"/>
  <c r="AI27" i="42" a="1"/>
  <c r="AI27" i="42" s="1"/>
  <c r="AJ27" i="42" s="1"/>
  <c r="AL27" i="42" s="1"/>
  <c r="AI8" i="42" a="1"/>
  <c r="AI8" i="42" s="1"/>
  <c r="AJ8" i="42" s="1"/>
  <c r="AK8" i="42" s="1"/>
  <c r="AI6" i="42" a="1"/>
  <c r="AI6" i="42" s="1"/>
  <c r="AJ6" i="42" s="1"/>
  <c r="AK6" i="42" s="1"/>
  <c r="AI3" i="42" a="1"/>
  <c r="AI3" i="42" s="1"/>
  <c r="AJ3" i="42" s="1"/>
  <c r="AK3" i="42" s="1"/>
  <c r="AI5" i="42" a="1"/>
  <c r="AI5" i="42" s="1"/>
  <c r="AJ5" i="42" s="1"/>
  <c r="AK5" i="42" s="1"/>
  <c r="AI10" i="42" a="1"/>
  <c r="AI10" i="42" s="1"/>
  <c r="AJ10" i="42" s="1"/>
  <c r="AL10" i="42" s="1"/>
  <c r="AI25" i="42" a="1"/>
  <c r="AI25" i="42" s="1"/>
  <c r="AJ25" i="42" s="1"/>
  <c r="AK25" i="42" s="1"/>
  <c r="AI18" i="42" a="1"/>
  <c r="AI18" i="42" s="1"/>
  <c r="AJ18" i="42" s="1"/>
  <c r="AK18" i="42" s="1"/>
  <c r="AA26" i="42"/>
  <c r="AI32" i="42" a="1"/>
  <c r="AI32" i="42" s="1"/>
  <c r="AJ32" i="42" s="1"/>
  <c r="AL32" i="42" s="1"/>
  <c r="AI33" i="42" a="1"/>
  <c r="AI33" i="42" s="1"/>
  <c r="AJ33" i="42" s="1"/>
  <c r="AL33" i="42" s="1"/>
  <c r="V66" i="42"/>
  <c r="AY66" i="42" s="1"/>
  <c r="Q66" i="42"/>
  <c r="BA66" i="42" s="1"/>
  <c r="BB66" i="42" s="1"/>
  <c r="AB66" i="42"/>
  <c r="P66" i="42"/>
  <c r="AA66" i="42"/>
  <c r="Z66" i="42"/>
  <c r="AZ66" i="42" s="1"/>
  <c r="W66" i="42"/>
  <c r="S66" i="42"/>
  <c r="U66" i="42"/>
  <c r="Y66" i="42"/>
  <c r="R66" i="42"/>
  <c r="AE66" i="42" a="1"/>
  <c r="AE66" i="42" s="1"/>
  <c r="AD66" i="42" s="1"/>
  <c r="AC66" i="42" s="1"/>
  <c r="D122" i="42"/>
  <c r="A122" i="42"/>
  <c r="D3" i="42"/>
  <c r="A3" i="42"/>
  <c r="Z26" i="42"/>
  <c r="AZ26" i="42" s="1"/>
  <c r="AI4" i="42" a="1"/>
  <c r="AI4" i="42" s="1"/>
  <c r="AJ4" i="42" s="1"/>
  <c r="AK4" i="42" s="1"/>
  <c r="AI28" i="42" a="1"/>
  <c r="AI28" i="42" s="1"/>
  <c r="AJ28" i="42" s="1"/>
  <c r="AL28" i="42" s="1"/>
  <c r="A34" i="42"/>
  <c r="D34" i="42"/>
  <c r="AI17" i="42" a="1"/>
  <c r="AI17" i="42" s="1"/>
  <c r="AJ17" i="42" s="1"/>
  <c r="AL17" i="42" s="1"/>
  <c r="AI12" i="42" a="1"/>
  <c r="AI12" i="42" s="1"/>
  <c r="AJ12" i="42" s="1"/>
  <c r="AL12" i="42" s="1"/>
  <c r="AA34" i="42"/>
  <c r="U34" i="42"/>
  <c r="Z34" i="42"/>
  <c r="AZ34" i="42" s="1"/>
  <c r="R34" i="42"/>
  <c r="V34" i="42"/>
  <c r="AY34" i="42" s="1"/>
  <c r="AE34" i="42" a="1"/>
  <c r="AE34" i="42" s="1"/>
  <c r="Y34" i="42"/>
  <c r="P34" i="42"/>
  <c r="S34" i="42"/>
  <c r="W34" i="42"/>
  <c r="Q34" i="42"/>
  <c r="BA34" i="42" s="1"/>
  <c r="BB34" i="42" s="1"/>
  <c r="AU34" i="42"/>
  <c r="AV80" i="42" s="1"/>
  <c r="AB34" i="42"/>
  <c r="A11" i="42"/>
  <c r="D11" i="42"/>
  <c r="Y19" i="42"/>
  <c r="AA19" i="42"/>
  <c r="W19" i="42"/>
  <c r="AE19" i="42" a="1"/>
  <c r="AE19" i="42" s="1"/>
  <c r="S19" i="42"/>
  <c r="P19" i="42"/>
  <c r="AB19" i="42"/>
  <c r="Q19" i="42"/>
  <c r="BA19" i="42" s="1"/>
  <c r="BB19" i="42" s="1"/>
  <c r="R19" i="42"/>
  <c r="AU19" i="42"/>
  <c r="AV105" i="42" s="1"/>
  <c r="V19" i="42"/>
  <c r="AY19" i="42" s="1"/>
  <c r="Z19" i="42"/>
  <c r="AZ19" i="42" s="1"/>
  <c r="U19" i="42"/>
  <c r="AI13" i="42" a="1"/>
  <c r="AI13" i="42" s="1"/>
  <c r="AJ13" i="42" s="1"/>
  <c r="AL13" i="42" s="1"/>
  <c r="AI21" i="42" a="1"/>
  <c r="AI21" i="42" s="1"/>
  <c r="AJ21" i="42" s="1"/>
  <c r="AK21" i="42" s="1"/>
  <c r="A58" i="42"/>
  <c r="D58" i="42"/>
  <c r="AI31" i="42" a="1"/>
  <c r="AI31" i="42" s="1"/>
  <c r="AJ31" i="42" s="1"/>
  <c r="AL31" i="42" s="1"/>
  <c r="D92" i="42"/>
  <c r="A92" i="42"/>
  <c r="A26" i="42"/>
  <c r="D26" i="42"/>
  <c r="S58" i="42"/>
  <c r="AU58" i="42"/>
  <c r="U58" i="42"/>
  <c r="P58" i="42"/>
  <c r="AB58" i="42"/>
  <c r="Y58" i="42"/>
  <c r="R58" i="42"/>
  <c r="AA58" i="42"/>
  <c r="Q58" i="42"/>
  <c r="BA58" i="42" s="1"/>
  <c r="V58" i="42"/>
  <c r="AY58" i="42" s="1"/>
  <c r="BB58" i="42" s="1"/>
  <c r="W58" i="42"/>
  <c r="Z58" i="42"/>
  <c r="AZ58" i="42" s="1"/>
  <c r="A28" i="43"/>
  <c r="D28" i="43"/>
  <c r="A43" i="43"/>
  <c r="D43" i="43"/>
  <c r="AI10" i="43" a="1"/>
  <c r="AI10" i="43" s="1"/>
  <c r="AJ10" i="43" s="1"/>
  <c r="AK10" i="43" s="1"/>
  <c r="AU2" i="43"/>
  <c r="S2" i="43"/>
  <c r="AA2" i="43"/>
  <c r="AB2" i="43"/>
  <c r="V2" i="43"/>
  <c r="AY2" i="43" s="1"/>
  <c r="Y2" i="43"/>
  <c r="Q2" i="43"/>
  <c r="BA2" i="43" s="1"/>
  <c r="R2" i="43"/>
  <c r="W2" i="43"/>
  <c r="Z2" i="43"/>
  <c r="AZ2" i="43" s="1"/>
  <c r="P2" i="43"/>
  <c r="U2" i="43"/>
  <c r="Z43" i="43"/>
  <c r="AZ43" i="43" s="1"/>
  <c r="Q43" i="43"/>
  <c r="BA43" i="43" s="1"/>
  <c r="BB43" i="43" s="1"/>
  <c r="AE43" i="43" a="1"/>
  <c r="AE43" i="43" s="1"/>
  <c r="AB43" i="43"/>
  <c r="P43" i="43"/>
  <c r="Y43" i="43"/>
  <c r="AA43" i="43"/>
  <c r="W43" i="43"/>
  <c r="AU43" i="43"/>
  <c r="AV105" i="43" s="1"/>
  <c r="R43" i="43"/>
  <c r="V43" i="43"/>
  <c r="AY43" i="43" s="1"/>
  <c r="U43" i="43"/>
  <c r="S43" i="43"/>
  <c r="D51" i="43"/>
  <c r="A51" i="43"/>
  <c r="A2" i="43"/>
  <c r="D2" i="43"/>
  <c r="V51" i="43"/>
  <c r="AY51" i="43" s="1"/>
  <c r="AB51" i="43"/>
  <c r="W51" i="43"/>
  <c r="S51" i="43"/>
  <c r="R51" i="43"/>
  <c r="Q51" i="43"/>
  <c r="BA51" i="43" s="1"/>
  <c r="Z51" i="43"/>
  <c r="AZ51" i="43" s="1"/>
  <c r="U51" i="43"/>
  <c r="P51" i="43"/>
  <c r="Y51" i="43"/>
  <c r="Y115" i="43"/>
  <c r="V115" i="43"/>
  <c r="AY115" i="43" s="1"/>
  <c r="Z115" i="43"/>
  <c r="AZ115" i="43" s="1"/>
  <c r="AB115" i="43"/>
  <c r="Q115" i="43"/>
  <c r="BA115" i="43" s="1"/>
  <c r="R115" i="43"/>
  <c r="AS115" i="43"/>
  <c r="AF115" i="43" s="1"/>
  <c r="P115" i="43"/>
  <c r="W115" i="43"/>
  <c r="S115" i="43"/>
  <c r="AA115" i="43"/>
  <c r="U115" i="43"/>
  <c r="D115" i="43"/>
  <c r="A115" i="43"/>
  <c r="Z25" i="44"/>
  <c r="AZ25" i="44" s="1"/>
  <c r="V25" i="44"/>
  <c r="AY25" i="44" s="1"/>
  <c r="R25" i="44"/>
  <c r="W25" i="44"/>
  <c r="D48" i="44"/>
  <c r="A48" i="44"/>
  <c r="AB25" i="44"/>
  <c r="P25" i="44"/>
  <c r="D33" i="44"/>
  <c r="A33" i="44"/>
  <c r="W48" i="44"/>
  <c r="U48" i="44"/>
  <c r="R48" i="44"/>
  <c r="Q48" i="44"/>
  <c r="BA48" i="44" s="1"/>
  <c r="AB48" i="44"/>
  <c r="P48" i="44"/>
  <c r="AU48" i="44"/>
  <c r="Z48" i="44"/>
  <c r="AZ48" i="44" s="1"/>
  <c r="V48" i="44"/>
  <c r="AY48" i="44" s="1"/>
  <c r="S48" i="44"/>
  <c r="AA48" i="44"/>
  <c r="Y48" i="44"/>
  <c r="D108" i="44"/>
  <c r="A108" i="44"/>
  <c r="AU25" i="44"/>
  <c r="AE41" i="44" a="1"/>
  <c r="AE41" i="44" s="1"/>
  <c r="V41" i="44"/>
  <c r="AY41" i="44" s="1"/>
  <c r="S41" i="44"/>
  <c r="Z41" i="44"/>
  <c r="AZ41" i="44" s="1"/>
  <c r="U41" i="44"/>
  <c r="P41" i="44"/>
  <c r="R41" i="44"/>
  <c r="AU41" i="44"/>
  <c r="Q41" i="44"/>
  <c r="BA41" i="44" s="1"/>
  <c r="BB41" i="44" s="1"/>
  <c r="AB41" i="44"/>
  <c r="W41" i="44"/>
  <c r="Y41" i="44"/>
  <c r="AA41" i="44"/>
  <c r="AA108" i="44"/>
  <c r="AB108" i="44"/>
  <c r="Q108" i="44"/>
  <c r="BA108" i="44" s="1"/>
  <c r="Z108" i="44"/>
  <c r="AZ108" i="44" s="1"/>
  <c r="P108" i="44"/>
  <c r="S108" i="44"/>
  <c r="V108" i="44"/>
  <c r="AY108" i="44" s="1"/>
  <c r="U108" i="44"/>
  <c r="W108" i="44"/>
  <c r="Y108" i="44"/>
  <c r="R108" i="44"/>
  <c r="AS108" i="44"/>
  <c r="AF108" i="44" s="1"/>
  <c r="U25" i="44"/>
  <c r="Z17" i="44"/>
  <c r="AZ17" i="44" s="1"/>
  <c r="P17" i="44"/>
  <c r="S17" i="44"/>
  <c r="Y17" i="44"/>
  <c r="AB17" i="44"/>
  <c r="AU17" i="44"/>
  <c r="AV47" i="44" s="1"/>
  <c r="R17" i="44"/>
  <c r="W17" i="44"/>
  <c r="U17" i="44"/>
  <c r="AA17" i="44"/>
  <c r="V17" i="44"/>
  <c r="AY17" i="44" s="1"/>
  <c r="Q17" i="44"/>
  <c r="BA17" i="44" s="1"/>
  <c r="U10" i="44"/>
  <c r="AA10" i="44"/>
  <c r="W10" i="44"/>
  <c r="S10" i="44"/>
  <c r="AU10" i="44"/>
  <c r="AV59" i="44" s="1"/>
  <c r="P10" i="44"/>
  <c r="Y10" i="44"/>
  <c r="AB10" i="44"/>
  <c r="V10" i="44"/>
  <c r="AY10" i="44" s="1"/>
  <c r="Q10" i="44"/>
  <c r="BA10" i="44" s="1"/>
  <c r="Z10" i="44"/>
  <c r="AZ10" i="44" s="1"/>
  <c r="R10" i="44"/>
  <c r="A59" i="44"/>
  <c r="D59" i="44"/>
  <c r="AA25" i="44"/>
  <c r="D17" i="44"/>
  <c r="A17" i="44"/>
  <c r="D41" i="44"/>
  <c r="A41" i="44"/>
  <c r="Y25" i="44"/>
  <c r="D25" i="44"/>
  <c r="A25" i="44"/>
  <c r="D81" i="44"/>
  <c r="A81" i="44"/>
  <c r="A74" i="44"/>
  <c r="D74" i="44"/>
  <c r="AI12" i="45" a="1"/>
  <c r="AI12" i="45" s="1"/>
  <c r="AJ12" i="45" s="1"/>
  <c r="AK12" i="45" s="1"/>
  <c r="W88" i="46"/>
  <c r="V88" i="46"/>
  <c r="AY88" i="46" s="1"/>
  <c r="U88" i="46"/>
  <c r="R88" i="46"/>
  <c r="AB88" i="46"/>
  <c r="Q88" i="46"/>
  <c r="BA88" i="46" s="1"/>
  <c r="BB88" i="46" s="1"/>
  <c r="P88" i="46"/>
  <c r="Z88" i="46"/>
  <c r="AZ88" i="46" s="1"/>
  <c r="Y88" i="46"/>
  <c r="S88" i="46"/>
  <c r="AA88" i="46"/>
  <c r="AE88" i="46" a="1"/>
  <c r="AE88" i="46" s="1"/>
  <c r="AB119" i="46"/>
  <c r="V119" i="46"/>
  <c r="AY119" i="46" s="1"/>
  <c r="W119" i="46"/>
  <c r="Q119" i="46"/>
  <c r="BA119" i="46" s="1"/>
  <c r="BB119" i="46" s="1"/>
  <c r="Z119" i="46"/>
  <c r="AZ119" i="46" s="1"/>
  <c r="U119" i="46"/>
  <c r="S119" i="46"/>
  <c r="R119" i="46"/>
  <c r="AA119" i="46"/>
  <c r="P119" i="46"/>
  <c r="Y119" i="46"/>
  <c r="AE119" i="46" a="1"/>
  <c r="AE119" i="46" s="1"/>
  <c r="U13" i="46"/>
  <c r="P13" i="46"/>
  <c r="S13" i="46"/>
  <c r="AB13" i="46"/>
  <c r="R13" i="46"/>
  <c r="AA13" i="46"/>
  <c r="AU13" i="46"/>
  <c r="Q13" i="46"/>
  <c r="BA13" i="46" s="1"/>
  <c r="W13" i="46"/>
  <c r="Y13" i="46"/>
  <c r="V13" i="46"/>
  <c r="AY13" i="46" s="1"/>
  <c r="Z13" i="46"/>
  <c r="AZ13" i="46" s="1"/>
  <c r="Z57" i="46"/>
  <c r="AZ57" i="46" s="1"/>
  <c r="AE57" i="46" a="1"/>
  <c r="AE57" i="46" s="1"/>
  <c r="P57" i="46"/>
  <c r="Y57" i="46"/>
  <c r="U57" i="46"/>
  <c r="W57" i="46"/>
  <c r="AU57" i="46"/>
  <c r="V57" i="46"/>
  <c r="AY57" i="46" s="1"/>
  <c r="AB57" i="46"/>
  <c r="S57" i="46"/>
  <c r="R57" i="46"/>
  <c r="AA57" i="46"/>
  <c r="Q57" i="46"/>
  <c r="BA57" i="46" s="1"/>
  <c r="BB57" i="46" s="1"/>
  <c r="AI7" i="46" a="1"/>
  <c r="AI7" i="46" s="1"/>
  <c r="AJ7" i="46" s="1"/>
  <c r="AK7" i="46" s="1"/>
  <c r="AE22" i="46" a="1"/>
  <c r="AE22" i="46" s="1"/>
  <c r="U22" i="46"/>
  <c r="S22" i="46"/>
  <c r="Q22" i="46"/>
  <c r="BA22" i="46" s="1"/>
  <c r="BB22" i="46" s="1"/>
  <c r="Y22" i="46"/>
  <c r="AB22" i="46"/>
  <c r="P22" i="46"/>
  <c r="AU22" i="46"/>
  <c r="AV99" i="46" s="1"/>
  <c r="AA22" i="46"/>
  <c r="R22" i="46"/>
  <c r="Z22" i="46"/>
  <c r="AZ22" i="46" s="1"/>
  <c r="W22" i="46"/>
  <c r="V22" i="46"/>
  <c r="AY22" i="46" s="1"/>
  <c r="Q17" i="46"/>
  <c r="BA17" i="46" s="1"/>
  <c r="R17" i="46"/>
  <c r="P17" i="46"/>
  <c r="V17" i="46"/>
  <c r="AY17" i="46" s="1"/>
  <c r="Y17" i="46"/>
  <c r="AA17" i="46"/>
  <c r="AU17" i="46"/>
  <c r="S17" i="46"/>
  <c r="W17" i="46"/>
  <c r="U17" i="46"/>
  <c r="Z17" i="46"/>
  <c r="AZ17" i="46" s="1"/>
  <c r="AB17" i="46"/>
  <c r="W81" i="46"/>
  <c r="V81" i="46"/>
  <c r="AY81" i="46" s="1"/>
  <c r="U81" i="46"/>
  <c r="S81" i="46"/>
  <c r="Q81" i="46"/>
  <c r="BA81" i="46" s="1"/>
  <c r="AA81" i="46"/>
  <c r="P81" i="46"/>
  <c r="Y81" i="46"/>
  <c r="R81" i="46"/>
  <c r="AB81" i="46"/>
  <c r="Z81" i="46"/>
  <c r="AZ81" i="46" s="1"/>
  <c r="AI6" i="46" a="1"/>
  <c r="AI6" i="46" s="1"/>
  <c r="AJ6" i="46" s="1"/>
  <c r="AK6" i="46" s="1"/>
  <c r="W120" i="46"/>
  <c r="AE120" i="46" a="1"/>
  <c r="AE120" i="46" s="1"/>
  <c r="Y120" i="46"/>
  <c r="V120" i="46"/>
  <c r="AY120" i="46" s="1"/>
  <c r="U120" i="46"/>
  <c r="S120" i="46"/>
  <c r="AB120" i="46"/>
  <c r="R120" i="46"/>
  <c r="P120" i="46"/>
  <c r="AA120" i="46"/>
  <c r="AE3" i="46" a="1"/>
  <c r="AE3" i="46" s="1"/>
  <c r="Q3" i="46"/>
  <c r="BA3" i="46" s="1"/>
  <c r="BB3" i="46" s="1"/>
  <c r="Z3" i="46"/>
  <c r="AZ3" i="46" s="1"/>
  <c r="P3" i="46"/>
  <c r="U3" i="46"/>
  <c r="Y3" i="46"/>
  <c r="S3" i="46"/>
  <c r="AB3" i="46"/>
  <c r="V3" i="46"/>
  <c r="AY3" i="46" s="1"/>
  <c r="R3" i="46"/>
  <c r="W3" i="46"/>
  <c r="AA3" i="46"/>
  <c r="AU3" i="46"/>
  <c r="W20" i="46"/>
  <c r="AU20" i="46"/>
  <c r="AE20" i="46" a="1"/>
  <c r="AE20" i="46" s="1"/>
  <c r="AA20" i="46"/>
  <c r="V20" i="46"/>
  <c r="AY20" i="46" s="1"/>
  <c r="S20" i="46"/>
  <c r="Q20" i="46"/>
  <c r="BA20" i="46" s="1"/>
  <c r="BB20" i="46" s="1"/>
  <c r="U20" i="46"/>
  <c r="Z20" i="46"/>
  <c r="AZ20" i="46" s="1"/>
  <c r="AB20" i="46"/>
  <c r="P20" i="46"/>
  <c r="R20" i="46"/>
  <c r="Y20" i="46"/>
  <c r="P122" i="46"/>
  <c r="AB122" i="46"/>
  <c r="Q122" i="46"/>
  <c r="BA122" i="46" s="1"/>
  <c r="Z122" i="46"/>
  <c r="AZ122" i="46" s="1"/>
  <c r="R122" i="46"/>
  <c r="V122" i="46"/>
  <c r="AY122" i="46" s="1"/>
  <c r="S122" i="46"/>
  <c r="Y122" i="46"/>
  <c r="U122" i="46"/>
  <c r="W122" i="46"/>
  <c r="AA122" i="46"/>
  <c r="W61" i="46"/>
  <c r="V61" i="46"/>
  <c r="AY61" i="46" s="1"/>
  <c r="AU61" i="46"/>
  <c r="U61" i="46"/>
  <c r="AA61" i="46"/>
  <c r="AB61" i="46"/>
  <c r="Q61" i="46"/>
  <c r="BA61" i="46" s="1"/>
  <c r="Y61" i="46"/>
  <c r="Z61" i="46"/>
  <c r="AZ61" i="46" s="1"/>
  <c r="S61" i="46"/>
  <c r="P61" i="46"/>
  <c r="R61" i="46"/>
  <c r="AI2" i="46" a="1"/>
  <c r="AI2" i="46" s="1"/>
  <c r="AJ2" i="46" s="1"/>
  <c r="AK2" i="46" s="1"/>
  <c r="V105" i="46"/>
  <c r="AY105" i="46" s="1"/>
  <c r="Y105" i="46"/>
  <c r="U105" i="46"/>
  <c r="W105" i="46"/>
  <c r="AB105" i="46"/>
  <c r="P105" i="46"/>
  <c r="R105" i="46"/>
  <c r="S105" i="46"/>
  <c r="Q105" i="46"/>
  <c r="BA105" i="46" s="1"/>
  <c r="BB105" i="46" s="1"/>
  <c r="AA105" i="46"/>
  <c r="AE105" i="46" a="1"/>
  <c r="AE105" i="46" s="1"/>
  <c r="Z105" i="46"/>
  <c r="AZ105" i="46" s="1"/>
  <c r="W124" i="46"/>
  <c r="AB124" i="46"/>
  <c r="R124" i="46"/>
  <c r="S124" i="46"/>
  <c r="AA124" i="46"/>
  <c r="V124" i="46"/>
  <c r="AY124" i="46" s="1"/>
  <c r="Q124" i="46"/>
  <c r="BA124" i="46" s="1"/>
  <c r="U124" i="46"/>
  <c r="Z124" i="46"/>
  <c r="AZ124" i="46" s="1"/>
  <c r="P124" i="46"/>
  <c r="Y124" i="46"/>
  <c r="AI9" i="46" a="1"/>
  <c r="AI9" i="46" s="1"/>
  <c r="AJ9" i="46" s="1"/>
  <c r="AK9" i="46" s="1"/>
  <c r="U2" i="46"/>
  <c r="P2" i="46"/>
  <c r="S2" i="46"/>
  <c r="AB2" i="46"/>
  <c r="W2" i="46"/>
  <c r="R2" i="46"/>
  <c r="AU2" i="46"/>
  <c r="AV31" i="46" s="1"/>
  <c r="AA2" i="46"/>
  <c r="V2" i="46"/>
  <c r="AY2" i="46" s="1"/>
  <c r="Q2" i="46"/>
  <c r="BA2" i="46" s="1"/>
  <c r="BB2" i="46" s="1"/>
  <c r="AE2" i="46" a="1"/>
  <c r="AE2" i="46" s="1"/>
  <c r="Z2" i="46"/>
  <c r="AZ2" i="46" s="1"/>
  <c r="Y2" i="46"/>
  <c r="Y118" i="46"/>
  <c r="Q118" i="46"/>
  <c r="BA118" i="46" s="1"/>
  <c r="BB118" i="46" s="1"/>
  <c r="AE118" i="46" a="1"/>
  <c r="AE118" i="46" s="1"/>
  <c r="V118" i="46"/>
  <c r="AY118" i="46" s="1"/>
  <c r="U118" i="46"/>
  <c r="AB118" i="46"/>
  <c r="W118" i="46"/>
  <c r="Z118" i="46"/>
  <c r="AZ118" i="46" s="1"/>
  <c r="S118" i="46"/>
  <c r="AA118" i="46"/>
  <c r="P118" i="46"/>
  <c r="R118" i="46"/>
  <c r="W110" i="46"/>
  <c r="AB110" i="46"/>
  <c r="Y110" i="46"/>
  <c r="Z110" i="46"/>
  <c r="AZ110" i="46" s="1"/>
  <c r="U110" i="46"/>
  <c r="AA110" i="46"/>
  <c r="R110" i="46"/>
  <c r="P110" i="46"/>
  <c r="Q110" i="46"/>
  <c r="BA110" i="46" s="1"/>
  <c r="V110" i="46"/>
  <c r="AY110" i="46" s="1"/>
  <c r="S110" i="46"/>
  <c r="AA98" i="46"/>
  <c r="P98" i="46"/>
  <c r="Q98" i="46"/>
  <c r="BA98" i="46" s="1"/>
  <c r="BB98" i="46" s="1"/>
  <c r="AE98" i="46" a="1"/>
  <c r="AE98" i="46" s="1"/>
  <c r="R98" i="46"/>
  <c r="AB98" i="46"/>
  <c r="Y98" i="46"/>
  <c r="W98" i="46"/>
  <c r="V98" i="46"/>
  <c r="AY98" i="46" s="1"/>
  <c r="Z98" i="46"/>
  <c r="AZ98" i="46" s="1"/>
  <c r="U98" i="46"/>
  <c r="S98" i="46"/>
  <c r="AB115" i="46"/>
  <c r="V115" i="46"/>
  <c r="AY115" i="46" s="1"/>
  <c r="R115" i="46"/>
  <c r="U115" i="46"/>
  <c r="Y115" i="46"/>
  <c r="Q115" i="46"/>
  <c r="BA115" i="46" s="1"/>
  <c r="BB115" i="46" s="1"/>
  <c r="AE115" i="46" a="1"/>
  <c r="AE115" i="46" s="1"/>
  <c r="P115" i="46"/>
  <c r="AA115" i="46"/>
  <c r="W115" i="46"/>
  <c r="S115" i="46"/>
  <c r="Z115" i="46"/>
  <c r="AZ115" i="46" s="1"/>
  <c r="AI13" i="46" a="1"/>
  <c r="AI13" i="46" s="1"/>
  <c r="AJ13" i="46" s="1"/>
  <c r="AL13" i="46" s="1"/>
  <c r="R123" i="46"/>
  <c r="Q123" i="46"/>
  <c r="BA123" i="46" s="1"/>
  <c r="P123" i="46"/>
  <c r="W123" i="46"/>
  <c r="AB123" i="46"/>
  <c r="Z123" i="46"/>
  <c r="AZ123" i="46" s="1"/>
  <c r="U123" i="46"/>
  <c r="AA123" i="46"/>
  <c r="V123" i="46"/>
  <c r="AY123" i="46" s="1"/>
  <c r="S123" i="46"/>
  <c r="Y123" i="46"/>
  <c r="AA91" i="46"/>
  <c r="W91" i="46"/>
  <c r="P91" i="46"/>
  <c r="S91" i="46"/>
  <c r="Y91" i="46"/>
  <c r="R91" i="46"/>
  <c r="U91" i="46"/>
  <c r="AB91" i="46"/>
  <c r="Q91" i="46"/>
  <c r="BA91" i="46" s="1"/>
  <c r="Z91" i="46"/>
  <c r="AZ91" i="46" s="1"/>
  <c r="V91" i="46"/>
  <c r="AY91" i="46" s="1"/>
  <c r="P51" i="46"/>
  <c r="Y51" i="46"/>
  <c r="U51" i="46"/>
  <c r="AE51" i="46" a="1"/>
  <c r="AE51" i="46" s="1"/>
  <c r="AU51" i="46"/>
  <c r="AV77" i="46" s="1"/>
  <c r="S51" i="46"/>
  <c r="V51" i="46"/>
  <c r="AY51" i="46" s="1"/>
  <c r="AA51" i="46"/>
  <c r="AB51" i="46"/>
  <c r="R51" i="46"/>
  <c r="Q51" i="46"/>
  <c r="BA51" i="46" s="1"/>
  <c r="BB51" i="46" s="1"/>
  <c r="W51" i="46"/>
  <c r="Z51" i="46"/>
  <c r="AZ51" i="46" s="1"/>
  <c r="U72" i="46"/>
  <c r="V72" i="46"/>
  <c r="AY72" i="46" s="1"/>
  <c r="R72" i="46"/>
  <c r="S72" i="46"/>
  <c r="Q72" i="46"/>
  <c r="BA72" i="46" s="1"/>
  <c r="BB72" i="46" s="1"/>
  <c r="Z72" i="46"/>
  <c r="AZ72" i="46" s="1"/>
  <c r="AB72" i="46"/>
  <c r="P72" i="46"/>
  <c r="AA72" i="46"/>
  <c r="Y72" i="46"/>
  <c r="AE72" i="46" a="1"/>
  <c r="AE72" i="46" s="1"/>
  <c r="W72" i="46"/>
  <c r="W121" i="46"/>
  <c r="P121" i="46"/>
  <c r="AE121" i="46" a="1"/>
  <c r="AE121" i="46" s="1"/>
  <c r="V121" i="46"/>
  <c r="AY121" i="46" s="1"/>
  <c r="U121" i="46"/>
  <c r="Y121" i="46"/>
  <c r="S121" i="46"/>
  <c r="AB121" i="46"/>
  <c r="R121" i="46"/>
  <c r="Z121" i="46"/>
  <c r="AZ121" i="46" s="1"/>
  <c r="AA121" i="46"/>
  <c r="Q121" i="46"/>
  <c r="BA121" i="46" s="1"/>
  <c r="BB121" i="46" s="1"/>
  <c r="AI31" i="46" a="1"/>
  <c r="AI31" i="46" s="1"/>
  <c r="AJ31" i="46" s="1"/>
  <c r="AL31" i="46" s="1"/>
  <c r="Z34" i="46"/>
  <c r="AZ34" i="46" s="1"/>
  <c r="S34" i="46"/>
  <c r="R34" i="46"/>
  <c r="P34" i="46"/>
  <c r="AU34" i="46"/>
  <c r="AV22" i="46" s="1"/>
  <c r="V34" i="46"/>
  <c r="AY34" i="46" s="1"/>
  <c r="AA34" i="46"/>
  <c r="Y34" i="46"/>
  <c r="Q34" i="46"/>
  <c r="BA34" i="46" s="1"/>
  <c r="BB34" i="46" s="1"/>
  <c r="W34" i="46"/>
  <c r="AB34" i="46"/>
  <c r="U34" i="46"/>
  <c r="AE34" i="46" a="1"/>
  <c r="AE34" i="46" s="1"/>
  <c r="AA59" i="46"/>
  <c r="Q59" i="46"/>
  <c r="BA59" i="46" s="1"/>
  <c r="S59" i="46"/>
  <c r="P59" i="46"/>
  <c r="V59" i="46"/>
  <c r="AY59" i="46" s="1"/>
  <c r="AB59" i="46"/>
  <c r="U59" i="46"/>
  <c r="R59" i="46"/>
  <c r="Y59" i="46"/>
  <c r="AU59" i="46"/>
  <c r="W59" i="46"/>
  <c r="Z59" i="46"/>
  <c r="AZ59" i="46" s="1"/>
  <c r="V6" i="46"/>
  <c r="AY6" i="46" s="1"/>
  <c r="R6" i="46"/>
  <c r="S6" i="46"/>
  <c r="Q6" i="46"/>
  <c r="BA6" i="46" s="1"/>
  <c r="BB6" i="46" s="1"/>
  <c r="AB6" i="46"/>
  <c r="U6" i="46"/>
  <c r="AA6" i="46"/>
  <c r="P6" i="46"/>
  <c r="Z6" i="46"/>
  <c r="AZ6" i="46" s="1"/>
  <c r="Y6" i="46"/>
  <c r="AU6" i="46"/>
  <c r="W6" i="46"/>
  <c r="AA29" i="46"/>
  <c r="S29" i="46"/>
  <c r="Y29" i="46"/>
  <c r="U29" i="46"/>
  <c r="W29" i="46"/>
  <c r="Q29" i="46"/>
  <c r="BA29" i="46" s="1"/>
  <c r="AB29" i="46"/>
  <c r="P29" i="46"/>
  <c r="R29" i="46"/>
  <c r="Z29" i="46"/>
  <c r="AZ29" i="46" s="1"/>
  <c r="AU29" i="46"/>
  <c r="AV48" i="46" s="1"/>
  <c r="V29" i="46"/>
  <c r="AY29" i="46" s="1"/>
  <c r="R10" i="46"/>
  <c r="Y10" i="46"/>
  <c r="U10" i="46"/>
  <c r="Z10" i="46"/>
  <c r="AZ10" i="46" s="1"/>
  <c r="P10" i="46"/>
  <c r="AU10" i="46"/>
  <c r="AA10" i="46"/>
  <c r="W10" i="46"/>
  <c r="S10" i="46"/>
  <c r="Q10" i="46"/>
  <c r="BA10" i="46" s="1"/>
  <c r="AB10" i="46"/>
  <c r="V10" i="46"/>
  <c r="AY10" i="46" s="1"/>
  <c r="BB10" i="46" s="1"/>
  <c r="W56" i="46"/>
  <c r="S56" i="46"/>
  <c r="AA56" i="46"/>
  <c r="AB56" i="46"/>
  <c r="Q56" i="46"/>
  <c r="BA56" i="46" s="1"/>
  <c r="BB56" i="46" s="1"/>
  <c r="Z56" i="46"/>
  <c r="AZ56" i="46" s="1"/>
  <c r="R56" i="46"/>
  <c r="P56" i="46"/>
  <c r="Y56" i="46"/>
  <c r="V56" i="46"/>
  <c r="AY56" i="46" s="1"/>
  <c r="U56" i="46"/>
  <c r="AE56" i="46" a="1"/>
  <c r="AE56" i="46" s="1"/>
  <c r="AU56" i="46"/>
  <c r="AV92" i="46" s="1"/>
  <c r="W36" i="46"/>
  <c r="AA36" i="46"/>
  <c r="Q36" i="46"/>
  <c r="BA36" i="46" s="1"/>
  <c r="BB36" i="46" s="1"/>
  <c r="U36" i="46"/>
  <c r="AE36" i="46" a="1"/>
  <c r="AE36" i="46" s="1"/>
  <c r="V36" i="46"/>
  <c r="AY36" i="46" s="1"/>
  <c r="Z36" i="46"/>
  <c r="AZ36" i="46" s="1"/>
  <c r="S36" i="46"/>
  <c r="P36" i="46"/>
  <c r="AU36" i="46"/>
  <c r="AB36" i="46"/>
  <c r="R36" i="46"/>
  <c r="Y36" i="46"/>
  <c r="Z7" i="46"/>
  <c r="AZ7" i="46" s="1"/>
  <c r="AB7" i="46"/>
  <c r="R7" i="46"/>
  <c r="Y7" i="46"/>
  <c r="Q7" i="46"/>
  <c r="BA7" i="46" s="1"/>
  <c r="BB7" i="46" s="1"/>
  <c r="AU7" i="46"/>
  <c r="AV74" i="46" s="1"/>
  <c r="D74" i="46" s="1"/>
  <c r="AW74" i="46" s="1"/>
  <c r="W7" i="46"/>
  <c r="AE7" i="46" a="1"/>
  <c r="AE7" i="46" s="1"/>
  <c r="V7" i="46"/>
  <c r="AY7" i="46" s="1"/>
  <c r="U7" i="46"/>
  <c r="P7" i="46"/>
  <c r="AA7" i="46"/>
  <c r="S7" i="46"/>
  <c r="W4" i="47"/>
  <c r="R4" i="47"/>
  <c r="S4" i="47"/>
  <c r="AU4" i="47"/>
  <c r="Z4" i="47"/>
  <c r="AZ4" i="47" s="1"/>
  <c r="V4" i="47"/>
  <c r="AY4" i="47" s="1"/>
  <c r="AA4" i="47"/>
  <c r="AB4" i="47"/>
  <c r="P4" i="47"/>
  <c r="Q4" i="47"/>
  <c r="BA4" i="47" s="1"/>
  <c r="Y4" i="47"/>
  <c r="U4" i="47"/>
  <c r="AU16" i="47"/>
  <c r="AA16" i="47"/>
  <c r="R16" i="47"/>
  <c r="W16" i="47"/>
  <c r="Q16" i="47"/>
  <c r="BA16" i="47" s="1"/>
  <c r="BB16" i="47" s="1"/>
  <c r="AE16" i="47" a="1"/>
  <c r="AE16" i="47" s="1"/>
  <c r="P16" i="47"/>
  <c r="Y16" i="47"/>
  <c r="V16" i="47"/>
  <c r="AY16" i="47" s="1"/>
  <c r="Z16" i="47"/>
  <c r="AZ16" i="47" s="1"/>
  <c r="AB16" i="47"/>
  <c r="U16" i="47"/>
  <c r="S16" i="47"/>
  <c r="D113" i="47"/>
  <c r="A113" i="47"/>
  <c r="A16" i="47"/>
  <c r="D16" i="47"/>
  <c r="AH16" i="47" s="1"/>
  <c r="V89" i="47"/>
  <c r="AY89" i="47" s="1"/>
  <c r="AS89" i="47"/>
  <c r="AF89" i="47" s="1"/>
  <c r="Z89" i="47"/>
  <c r="AZ89" i="47" s="1"/>
  <c r="S89" i="47"/>
  <c r="R89" i="47"/>
  <c r="P89" i="47"/>
  <c r="Y89" i="47"/>
  <c r="Q89" i="47"/>
  <c r="BA89" i="47" s="1"/>
  <c r="W89" i="47"/>
  <c r="AB89" i="47"/>
  <c r="AA89" i="47"/>
  <c r="W113" i="47"/>
  <c r="Z113" i="47"/>
  <c r="AZ113" i="47" s="1"/>
  <c r="AB113" i="47"/>
  <c r="V113" i="47"/>
  <c r="AY113" i="47" s="1"/>
  <c r="U113" i="47"/>
  <c r="R113" i="47"/>
  <c r="Y113" i="47"/>
  <c r="S113" i="47"/>
  <c r="AE113" i="47" a="1"/>
  <c r="AE113" i="47" s="1"/>
  <c r="AD113" i="47" s="1"/>
  <c r="AC113" i="47" s="1"/>
  <c r="AA113" i="47"/>
  <c r="P113" i="47"/>
  <c r="Q113" i="47"/>
  <c r="BA113" i="47" s="1"/>
  <c r="BB113" i="47" s="1"/>
  <c r="R23" i="47"/>
  <c r="AB23" i="47"/>
  <c r="W23" i="47"/>
  <c r="Y23" i="47"/>
  <c r="AA23" i="47"/>
  <c r="S23" i="47"/>
  <c r="Q23" i="47"/>
  <c r="BA23" i="47" s="1"/>
  <c r="AU23" i="47"/>
  <c r="AV109" i="47" s="1"/>
  <c r="V23" i="47"/>
  <c r="AY23" i="47" s="1"/>
  <c r="P23" i="47"/>
  <c r="Z23" i="47"/>
  <c r="AZ23" i="47" s="1"/>
  <c r="U23" i="47"/>
  <c r="Z24" i="47"/>
  <c r="AZ24" i="47" s="1"/>
  <c r="AB24" i="47"/>
  <c r="W24" i="47"/>
  <c r="R24" i="47"/>
  <c r="V24" i="47"/>
  <c r="AY24" i="47" s="1"/>
  <c r="Y24" i="47"/>
  <c r="U24" i="47"/>
  <c r="AU24" i="47"/>
  <c r="Q24" i="47"/>
  <c r="BA24" i="47" s="1"/>
  <c r="S24" i="47"/>
  <c r="P24" i="47"/>
  <c r="AA24" i="47"/>
  <c r="V106" i="47"/>
  <c r="AY106" i="47" s="1"/>
  <c r="Z106" i="47"/>
  <c r="AZ106" i="47" s="1"/>
  <c r="AE106" i="47" a="1"/>
  <c r="AE106" i="47" s="1"/>
  <c r="AD106" i="47" s="1"/>
  <c r="AC106" i="47" s="1"/>
  <c r="P106" i="47"/>
  <c r="AA106" i="47"/>
  <c r="Y106" i="47"/>
  <c r="W106" i="47"/>
  <c r="S106" i="47"/>
  <c r="Q106" i="47"/>
  <c r="BA106" i="47" s="1"/>
  <c r="BB106" i="47" s="1"/>
  <c r="R106" i="47"/>
  <c r="AB106" i="47"/>
  <c r="U106" i="47"/>
  <c r="D106" i="47"/>
  <c r="A106" i="47"/>
  <c r="AE77" i="47" a="1"/>
  <c r="AE77" i="47" s="1"/>
  <c r="AD77" i="47" s="1"/>
  <c r="AC77" i="47" s="1"/>
  <c r="W77" i="47"/>
  <c r="S77" i="47"/>
  <c r="Y77" i="47"/>
  <c r="Z77" i="47"/>
  <c r="AZ77" i="47" s="1"/>
  <c r="AB77" i="47"/>
  <c r="P77" i="47"/>
  <c r="R77" i="47"/>
  <c r="AA77" i="47"/>
  <c r="Q77" i="47"/>
  <c r="BA77" i="47" s="1"/>
  <c r="BB77" i="47" s="1"/>
  <c r="V77" i="47"/>
  <c r="AY77" i="47" s="1"/>
  <c r="U77" i="47"/>
  <c r="D44" i="47"/>
  <c r="A44" i="47"/>
  <c r="W7" i="47"/>
  <c r="V7" i="47"/>
  <c r="AY7" i="47" s="1"/>
  <c r="AU7" i="47"/>
  <c r="AV26" i="47" s="1"/>
  <c r="AB7" i="47"/>
  <c r="U7" i="47"/>
  <c r="R7" i="47"/>
  <c r="S7" i="47"/>
  <c r="Y7" i="47"/>
  <c r="AA7" i="47"/>
  <c r="P7" i="47"/>
  <c r="Q7" i="47"/>
  <c r="BA7" i="47" s="1"/>
  <c r="Z7" i="47"/>
  <c r="AZ7" i="47" s="1"/>
  <c r="Q64" i="47"/>
  <c r="BA64" i="47" s="1"/>
  <c r="BB64" i="47" s="1"/>
  <c r="W64" i="47"/>
  <c r="Y64" i="47"/>
  <c r="P64" i="47"/>
  <c r="R64" i="47"/>
  <c r="AE64" i="47" a="1"/>
  <c r="AE64" i="47" s="1"/>
  <c r="S64" i="47"/>
  <c r="V64" i="47"/>
  <c r="AY64" i="47" s="1"/>
  <c r="U64" i="47"/>
  <c r="AA64" i="47"/>
  <c r="AB64" i="47"/>
  <c r="AU64" i="47"/>
  <c r="AV102" i="47" s="1"/>
  <c r="Z64" i="47"/>
  <c r="AZ64" i="47" s="1"/>
  <c r="D51" i="47"/>
  <c r="A51" i="47"/>
  <c r="A52" i="47"/>
  <c r="D52" i="47"/>
  <c r="R9" i="48"/>
  <c r="AE9" i="48" a="1"/>
  <c r="AE9" i="48" s="1"/>
  <c r="V9" i="48"/>
  <c r="AY9" i="48" s="1"/>
  <c r="AA9" i="48"/>
  <c r="Q9" i="48"/>
  <c r="BA9" i="48" s="1"/>
  <c r="BB9" i="48" s="1"/>
  <c r="AU9" i="48"/>
  <c r="AB9" i="48"/>
  <c r="Y9" i="48"/>
  <c r="W9" i="48"/>
  <c r="AD88" i="48"/>
  <c r="AC88" i="48" s="1"/>
  <c r="U102" i="48"/>
  <c r="Z16" i="48"/>
  <c r="AZ16" i="48" s="1"/>
  <c r="Y32" i="48"/>
  <c r="AA89" i="48"/>
  <c r="U89" i="48"/>
  <c r="Y89" i="48"/>
  <c r="AE89" i="48" a="1"/>
  <c r="AE89" i="48" s="1"/>
  <c r="AD89" i="48" s="1"/>
  <c r="AC89" i="48" s="1"/>
  <c r="AB89" i="48"/>
  <c r="Z89" i="48"/>
  <c r="AZ89" i="48" s="1"/>
  <c r="W89" i="48"/>
  <c r="S89" i="48"/>
  <c r="AA121" i="48"/>
  <c r="AB121" i="48"/>
  <c r="AE121" i="48" a="1"/>
  <c r="AE121" i="48" s="1"/>
  <c r="Y121" i="48"/>
  <c r="U121" i="48"/>
  <c r="W121" i="48"/>
  <c r="R121" i="48"/>
  <c r="AS86" i="48"/>
  <c r="AF86" i="48" s="1"/>
  <c r="V102" i="48"/>
  <c r="AY102" i="48" s="1"/>
  <c r="Q121" i="48"/>
  <c r="BA121" i="48" s="1"/>
  <c r="BB121" i="48" s="1"/>
  <c r="P32" i="48"/>
  <c r="W24" i="48"/>
  <c r="P24" i="48"/>
  <c r="S24" i="48"/>
  <c r="AE24" i="48" a="1"/>
  <c r="AE24" i="48" s="1"/>
  <c r="AA24" i="48"/>
  <c r="Q24" i="48"/>
  <c r="BA24" i="48" s="1"/>
  <c r="BB24" i="48" s="1"/>
  <c r="AU24" i="48"/>
  <c r="AV3" i="48" s="1"/>
  <c r="Z24" i="48"/>
  <c r="AZ24" i="48" s="1"/>
  <c r="Y24" i="48"/>
  <c r="AA115" i="48"/>
  <c r="Z115" i="48"/>
  <c r="AZ115" i="48" s="1"/>
  <c r="S115" i="48"/>
  <c r="W115" i="48"/>
  <c r="AB115" i="48"/>
  <c r="V115" i="48"/>
  <c r="AY115" i="48" s="1"/>
  <c r="R115" i="48"/>
  <c r="U115" i="48"/>
  <c r="Y115" i="48"/>
  <c r="AE115" i="48" a="1"/>
  <c r="AE115" i="48" s="1"/>
  <c r="AD115" i="48" s="1"/>
  <c r="AC115" i="48" s="1"/>
  <c r="P115" i="48"/>
  <c r="V117" i="48"/>
  <c r="AY117" i="48" s="1"/>
  <c r="AA117" i="48"/>
  <c r="Z117" i="48"/>
  <c r="AZ117" i="48" s="1"/>
  <c r="U117" i="48"/>
  <c r="R117" i="48"/>
  <c r="P47" i="48"/>
  <c r="W47" i="48"/>
  <c r="U47" i="48"/>
  <c r="S47" i="48"/>
  <c r="AU47" i="48"/>
  <c r="Q47" i="48"/>
  <c r="BA47" i="48" s="1"/>
  <c r="R47" i="48"/>
  <c r="V47" i="48"/>
  <c r="AY47" i="48" s="1"/>
  <c r="Z47" i="48"/>
  <c r="AZ47" i="48" s="1"/>
  <c r="U109" i="48"/>
  <c r="V109" i="48"/>
  <c r="AY109" i="48" s="1"/>
  <c r="S109" i="48"/>
  <c r="P109" i="48"/>
  <c r="AB109" i="48"/>
  <c r="Z109" i="48"/>
  <c r="AZ109" i="48" s="1"/>
  <c r="Y109" i="48"/>
  <c r="AA109" i="48"/>
  <c r="W109" i="48"/>
  <c r="R109" i="48"/>
  <c r="Q109" i="48"/>
  <c r="BA109" i="48" s="1"/>
  <c r="AS109" i="48"/>
  <c r="AF109" i="48" s="1"/>
  <c r="R32" i="48"/>
  <c r="Q32" i="48"/>
  <c r="BA32" i="48" s="1"/>
  <c r="W32" i="48"/>
  <c r="AB16" i="48"/>
  <c r="W16" i="48"/>
  <c r="S16" i="48"/>
  <c r="U16" i="48"/>
  <c r="Q16" i="48"/>
  <c r="BA16" i="48" s="1"/>
  <c r="AU16" i="48"/>
  <c r="AV124" i="48" s="1"/>
  <c r="A124" i="48" s="1"/>
  <c r="V16" i="48"/>
  <c r="AY16" i="48" s="1"/>
  <c r="AA55" i="48"/>
  <c r="AU55" i="48"/>
  <c r="V55" i="48"/>
  <c r="AY55" i="48" s="1"/>
  <c r="Y55" i="48"/>
  <c r="W55" i="48"/>
  <c r="R55" i="48"/>
  <c r="Z55" i="48"/>
  <c r="AZ55" i="48" s="1"/>
  <c r="S55" i="48"/>
  <c r="AE102" i="48" a="1"/>
  <c r="AE102" i="48" s="1"/>
  <c r="Z102" i="48"/>
  <c r="AZ102" i="48" s="1"/>
  <c r="Y102" i="48"/>
  <c r="R102" i="48"/>
  <c r="W102" i="48"/>
  <c r="AA102" i="48"/>
  <c r="AB83" i="48"/>
  <c r="S9" i="48"/>
  <c r="Y16" i="48"/>
  <c r="U55" i="48"/>
  <c r="Z32" i="48"/>
  <c r="AZ32" i="48" s="1"/>
  <c r="W93" i="48"/>
  <c r="AS93" i="48"/>
  <c r="AF93" i="48" s="1"/>
  <c r="P93" i="48"/>
  <c r="Q93" i="48"/>
  <c r="BA93" i="48" s="1"/>
  <c r="AB93" i="48"/>
  <c r="AA93" i="48"/>
  <c r="Z93" i="48"/>
  <c r="AZ93" i="48" s="1"/>
  <c r="V93" i="48"/>
  <c r="AY93" i="48" s="1"/>
  <c r="R93" i="48"/>
  <c r="U93" i="48"/>
  <c r="S93" i="48"/>
  <c r="Y93" i="48"/>
  <c r="P9" i="48"/>
  <c r="AE16" i="48" a="1"/>
  <c r="AE16" i="48" s="1"/>
  <c r="AD16" i="48" s="1"/>
  <c r="AC16" i="48" s="1"/>
  <c r="AS121" i="48"/>
  <c r="AF121" i="48" s="1"/>
  <c r="AD121" i="48" s="1"/>
  <c r="AC121" i="48" s="1"/>
  <c r="Z9" i="48"/>
  <c r="AZ9" i="48" s="1"/>
  <c r="S121" i="48"/>
  <c r="Q55" i="48"/>
  <c r="BA55" i="48" s="1"/>
  <c r="BB55" i="48" s="1"/>
  <c r="V32" i="48"/>
  <c r="AY32" i="48" s="1"/>
  <c r="AA78" i="48"/>
  <c r="S78" i="48"/>
  <c r="Z78" i="48"/>
  <c r="AZ78" i="48" s="1"/>
  <c r="AB78" i="48"/>
  <c r="R78" i="48"/>
  <c r="Y78" i="48"/>
  <c r="W78" i="48"/>
  <c r="V78" i="48"/>
  <c r="AY78" i="48" s="1"/>
  <c r="BB78" i="48" s="1"/>
  <c r="Q78" i="48"/>
  <c r="BA78" i="48" s="1"/>
  <c r="U78" i="48"/>
  <c r="AS78" i="48"/>
  <c r="AF78" i="48" s="1"/>
  <c r="P78" i="48"/>
  <c r="AS98" i="48"/>
  <c r="AF98" i="48" s="1"/>
  <c r="U9" i="48"/>
  <c r="P121" i="48"/>
  <c r="S102" i="48"/>
  <c r="AA32" i="48"/>
  <c r="V54" i="48"/>
  <c r="AY54" i="48" s="1"/>
  <c r="U54" i="48"/>
  <c r="Z54" i="48"/>
  <c r="AZ54" i="48" s="1"/>
  <c r="R54" i="48"/>
  <c r="AU54" i="48"/>
  <c r="AV27" i="48" s="1"/>
  <c r="S54" i="48"/>
  <c r="AB54" i="48"/>
  <c r="Q54" i="48"/>
  <c r="BA54" i="48" s="1"/>
  <c r="BB54" i="48" s="1"/>
  <c r="AA54" i="48"/>
  <c r="AE54" i="48" a="1"/>
  <c r="AE54" i="48" s="1"/>
  <c r="P54" i="48"/>
  <c r="Y54" i="48"/>
  <c r="W54" i="48"/>
  <c r="AS104" i="48"/>
  <c r="AF104" i="48" s="1"/>
  <c r="AD69" i="48"/>
  <c r="AC69" i="48" s="1"/>
  <c r="Q102" i="48"/>
  <c r="BA102" i="48" s="1"/>
  <c r="BB102" i="48" s="1"/>
  <c r="AE55" i="48" a="1"/>
  <c r="AE55" i="48" s="1"/>
  <c r="Z121" i="48"/>
  <c r="AZ121" i="48" s="1"/>
  <c r="AB32" i="48"/>
  <c r="Q125" i="48"/>
  <c r="BA125" i="48" s="1"/>
  <c r="S125" i="48"/>
  <c r="AS125" i="48"/>
  <c r="AF125" i="48" s="1"/>
  <c r="Z125" i="48"/>
  <c r="AZ125" i="48" s="1"/>
  <c r="R125" i="48"/>
  <c r="P125" i="48"/>
  <c r="Y125" i="48"/>
  <c r="W125" i="48"/>
  <c r="V125" i="48"/>
  <c r="AY125" i="48" s="1"/>
  <c r="AB125" i="48"/>
  <c r="AA125" i="48"/>
  <c r="U125" i="48"/>
  <c r="AA8" i="48"/>
  <c r="U8" i="48"/>
  <c r="Q8" i="48"/>
  <c r="BA8" i="48" s="1"/>
  <c r="BB8" i="48" s="1"/>
  <c r="AE8" i="48" a="1"/>
  <c r="AE8" i="48" s="1"/>
  <c r="Z8" i="48"/>
  <c r="AZ8" i="48" s="1"/>
  <c r="P8" i="48"/>
  <c r="V8" i="48"/>
  <c r="AY8" i="48" s="1"/>
  <c r="S8" i="48"/>
  <c r="Y8" i="48"/>
  <c r="AB8" i="48"/>
  <c r="W8" i="48"/>
  <c r="R8" i="48"/>
  <c r="AU8" i="48"/>
  <c r="A93" i="44"/>
  <c r="Q51" i="48"/>
  <c r="BA51" i="48" s="1"/>
  <c r="BB51" i="48" s="1"/>
  <c r="V51" i="48"/>
  <c r="AY51" i="48" s="1"/>
  <c r="AB51" i="48"/>
  <c r="Z51" i="48"/>
  <c r="AZ51" i="48" s="1"/>
  <c r="S51" i="48"/>
  <c r="P51" i="48"/>
  <c r="AA51" i="48"/>
  <c r="AE51" i="48" a="1"/>
  <c r="AE51" i="48" s="1"/>
  <c r="Y51" i="48"/>
  <c r="AU51" i="48"/>
  <c r="AV24" i="48" s="1"/>
  <c r="U51" i="48"/>
  <c r="R51" i="48"/>
  <c r="W51" i="48"/>
  <c r="Y22" i="48"/>
  <c r="W22" i="48"/>
  <c r="S22" i="48"/>
  <c r="R22" i="48"/>
  <c r="P22" i="48"/>
  <c r="AE22" i="48" a="1"/>
  <c r="AE22" i="48" s="1"/>
  <c r="AU22" i="48"/>
  <c r="V22" i="48"/>
  <c r="AY22" i="48" s="1"/>
  <c r="AB22" i="48"/>
  <c r="U22" i="48"/>
  <c r="Z22" i="48"/>
  <c r="AZ22" i="48" s="1"/>
  <c r="Q22" i="48"/>
  <c r="BA22" i="48" s="1"/>
  <c r="BB22" i="48" s="1"/>
  <c r="AA22" i="48"/>
  <c r="U83" i="48"/>
  <c r="AE83" i="48" a="1"/>
  <c r="AE83" i="48" s="1"/>
  <c r="AD83" i="48" s="1"/>
  <c r="AC83" i="48" s="1"/>
  <c r="R83" i="48"/>
  <c r="AA83" i="48"/>
  <c r="Y83" i="48"/>
  <c r="Z83" i="48"/>
  <c r="AZ83" i="48" s="1"/>
  <c r="W83" i="48"/>
  <c r="V83" i="48"/>
  <c r="AY83" i="48" s="1"/>
  <c r="Q83" i="48"/>
  <c r="BA83" i="48" s="1"/>
  <c r="BB83" i="48" s="1"/>
  <c r="S83" i="48"/>
  <c r="V28" i="48"/>
  <c r="AY28" i="48" s="1"/>
  <c r="U28" i="48"/>
  <c r="S28" i="48"/>
  <c r="AB28" i="48"/>
  <c r="W28" i="48"/>
  <c r="AA28" i="48"/>
  <c r="AU28" i="48"/>
  <c r="Q28" i="48"/>
  <c r="BA28" i="48" s="1"/>
  <c r="Z28" i="48"/>
  <c r="AZ28" i="48" s="1"/>
  <c r="Y28" i="48"/>
  <c r="P28" i="48"/>
  <c r="R28" i="48"/>
  <c r="S91" i="48"/>
  <c r="Q91" i="48"/>
  <c r="BA91" i="48" s="1"/>
  <c r="U91" i="48"/>
  <c r="R91" i="48"/>
  <c r="AB91" i="48"/>
  <c r="AA91" i="48"/>
  <c r="V91" i="48"/>
  <c r="AY91" i="48" s="1"/>
  <c r="Z91" i="48"/>
  <c r="AZ91" i="48" s="1"/>
  <c r="P91" i="48"/>
  <c r="Y91" i="48"/>
  <c r="AS91" i="48"/>
  <c r="AF91" i="48" s="1"/>
  <c r="W91" i="48"/>
  <c r="R40" i="48"/>
  <c r="V40" i="48"/>
  <c r="AY40" i="48" s="1"/>
  <c r="P40" i="48"/>
  <c r="W40" i="48"/>
  <c r="AA40" i="48"/>
  <c r="AE40" i="48" a="1"/>
  <c r="AE40" i="48" s="1"/>
  <c r="Z40" i="48"/>
  <c r="AZ40" i="48" s="1"/>
  <c r="U40" i="48"/>
  <c r="S40" i="48"/>
  <c r="Q40" i="48"/>
  <c r="BA40" i="48" s="1"/>
  <c r="BB40" i="48" s="1"/>
  <c r="Y40" i="48"/>
  <c r="AU40" i="48"/>
  <c r="AB40" i="48"/>
  <c r="V13" i="48"/>
  <c r="AY13" i="48" s="1"/>
  <c r="BB13" i="48" s="1"/>
  <c r="W13" i="48"/>
  <c r="Z13" i="48"/>
  <c r="AZ13" i="48" s="1"/>
  <c r="AA13" i="48"/>
  <c r="U13" i="48"/>
  <c r="Q13" i="48"/>
  <c r="BA13" i="48" s="1"/>
  <c r="P13" i="48"/>
  <c r="AB13" i="48"/>
  <c r="R13" i="48"/>
  <c r="AU13" i="48"/>
  <c r="S13" i="48"/>
  <c r="Y13" i="48"/>
  <c r="AE4" i="48" a="1"/>
  <c r="AE4" i="48" s="1"/>
  <c r="AA4" i="48"/>
  <c r="U4" i="48"/>
  <c r="S4" i="48"/>
  <c r="P4" i="48"/>
  <c r="Y4" i="48"/>
  <c r="Q4" i="48"/>
  <c r="BA4" i="48" s="1"/>
  <c r="BB4" i="48" s="1"/>
  <c r="AU4" i="48"/>
  <c r="W4" i="48"/>
  <c r="V4" i="48"/>
  <c r="AY4" i="48" s="1"/>
  <c r="R4" i="48"/>
  <c r="Z4" i="48"/>
  <c r="AZ4" i="48" s="1"/>
  <c r="AB4" i="48"/>
  <c r="AB17" i="48"/>
  <c r="R17" i="48"/>
  <c r="Y17" i="48"/>
  <c r="W17" i="48"/>
  <c r="Z17" i="48"/>
  <c r="AZ17" i="48" s="1"/>
  <c r="U17" i="48"/>
  <c r="P17" i="48"/>
  <c r="S17" i="48"/>
  <c r="AU17" i="48"/>
  <c r="Q17" i="48"/>
  <c r="BA17" i="48" s="1"/>
  <c r="V17" i="48"/>
  <c r="AY17" i="48" s="1"/>
  <c r="BB17" i="48" s="1"/>
  <c r="AA17" i="48"/>
  <c r="W127" i="48"/>
  <c r="V127" i="48"/>
  <c r="AY127" i="48" s="1"/>
  <c r="BB127" i="48" s="1"/>
  <c r="AB127" i="48"/>
  <c r="AS127" i="48"/>
  <c r="AF127" i="48" s="1"/>
  <c r="U127" i="48"/>
  <c r="AA127" i="48"/>
  <c r="Q127" i="48"/>
  <c r="BA127" i="48" s="1"/>
  <c r="R127" i="48"/>
  <c r="Y127" i="48"/>
  <c r="S127" i="48"/>
  <c r="P127" i="48"/>
  <c r="Y6" i="48"/>
  <c r="R6" i="48"/>
  <c r="W6" i="48"/>
  <c r="AE6" i="48" a="1"/>
  <c r="AE6" i="48" s="1"/>
  <c r="Z6" i="48"/>
  <c r="AZ6" i="48" s="1"/>
  <c r="P6" i="48"/>
  <c r="AU6" i="48"/>
  <c r="V6" i="48"/>
  <c r="AY6" i="48" s="1"/>
  <c r="S6" i="48"/>
  <c r="AA6" i="48"/>
  <c r="AB6" i="48"/>
  <c r="Q6" i="48"/>
  <c r="BA6" i="48" s="1"/>
  <c r="BB6" i="48" s="1"/>
  <c r="U6" i="48"/>
  <c r="Y107" i="48"/>
  <c r="AS107" i="48"/>
  <c r="AF107" i="48" s="1"/>
  <c r="W107" i="48"/>
  <c r="R107" i="48"/>
  <c r="Z107" i="48"/>
  <c r="AZ107" i="48" s="1"/>
  <c r="BB107" i="48" s="1"/>
  <c r="V107" i="48"/>
  <c r="AY107" i="48" s="1"/>
  <c r="U107" i="48"/>
  <c r="AB107" i="48"/>
  <c r="AA107" i="48"/>
  <c r="S107" i="48"/>
  <c r="P107" i="48"/>
  <c r="Q107" i="48"/>
  <c r="BA107" i="48" s="1"/>
  <c r="U25" i="48"/>
  <c r="AE25" i="48" a="1"/>
  <c r="AE25" i="48" s="1"/>
  <c r="S25" i="48"/>
  <c r="R25" i="48"/>
  <c r="Q25" i="48"/>
  <c r="BA25" i="48" s="1"/>
  <c r="BB25" i="48" s="1"/>
  <c r="AU25" i="48"/>
  <c r="AV21" i="48" s="1"/>
  <c r="W25" i="48"/>
  <c r="V25" i="48"/>
  <c r="AY25" i="48" s="1"/>
  <c r="AB25" i="48"/>
  <c r="Z25" i="48"/>
  <c r="AZ25" i="48" s="1"/>
  <c r="Y25" i="48"/>
  <c r="P25" i="48"/>
  <c r="AA25" i="48"/>
  <c r="R75" i="48"/>
  <c r="U75" i="48"/>
  <c r="S75" i="48"/>
  <c r="Y75" i="48"/>
  <c r="W75" i="48"/>
  <c r="P75" i="48"/>
  <c r="AA75" i="48"/>
  <c r="Q75" i="48"/>
  <c r="BA75" i="48" s="1"/>
  <c r="Z75" i="48"/>
  <c r="AZ75" i="48" s="1"/>
  <c r="V75" i="48"/>
  <c r="AY75" i="48" s="1"/>
  <c r="AS75" i="48"/>
  <c r="AF75" i="48" s="1"/>
  <c r="AB75" i="48"/>
  <c r="U97" i="48"/>
  <c r="Q97" i="48"/>
  <c r="BA97" i="48" s="1"/>
  <c r="P97" i="48"/>
  <c r="AA97" i="48"/>
  <c r="Z97" i="48"/>
  <c r="AZ97" i="48" s="1"/>
  <c r="AS97" i="48"/>
  <c r="AF97" i="48" s="1"/>
  <c r="W97" i="48"/>
  <c r="AB97" i="48"/>
  <c r="R97" i="48"/>
  <c r="Y97" i="48"/>
  <c r="V97" i="48"/>
  <c r="AY97" i="48" s="1"/>
  <c r="S97" i="48"/>
  <c r="S60" i="48"/>
  <c r="W60" i="48"/>
  <c r="AB60" i="48"/>
  <c r="U60" i="48"/>
  <c r="R60" i="48"/>
  <c r="V60" i="48"/>
  <c r="AY60" i="48" s="1"/>
  <c r="BB60" i="48" s="1"/>
  <c r="AU60" i="48"/>
  <c r="AV44" i="48" s="1"/>
  <c r="Z60" i="48"/>
  <c r="AZ60" i="48" s="1"/>
  <c r="Y60" i="48"/>
  <c r="P60" i="48"/>
  <c r="AA60" i="48"/>
  <c r="Q60" i="48"/>
  <c r="BA60" i="48" s="1"/>
  <c r="U71" i="48"/>
  <c r="AB71" i="48"/>
  <c r="R71" i="48"/>
  <c r="Y71" i="48"/>
  <c r="AA71" i="48"/>
  <c r="Z71" i="48"/>
  <c r="AZ71" i="48" s="1"/>
  <c r="S71" i="48"/>
  <c r="AE71" i="48" a="1"/>
  <c r="AE71" i="48" s="1"/>
  <c r="AD71" i="48" s="1"/>
  <c r="AC71" i="48" s="1"/>
  <c r="V71" i="48"/>
  <c r="AY71" i="48" s="1"/>
  <c r="Q71" i="48"/>
  <c r="BA71" i="48" s="1"/>
  <c r="BB71" i="48" s="1"/>
  <c r="P71" i="48"/>
  <c r="U67" i="48"/>
  <c r="Q67" i="48"/>
  <c r="BA67" i="48" s="1"/>
  <c r="BB67" i="48" s="1"/>
  <c r="P67" i="48"/>
  <c r="AA67" i="48"/>
  <c r="W67" i="48"/>
  <c r="V67" i="48"/>
  <c r="AY67" i="48" s="1"/>
  <c r="S67" i="48"/>
  <c r="R67" i="48"/>
  <c r="Z67" i="48"/>
  <c r="AZ67" i="48" s="1"/>
  <c r="AB67" i="48"/>
  <c r="AE67" i="48" a="1"/>
  <c r="AE67" i="48" s="1"/>
  <c r="P113" i="48"/>
  <c r="AB113" i="48"/>
  <c r="Z113" i="48"/>
  <c r="AZ113" i="48" s="1"/>
  <c r="V113" i="48"/>
  <c r="AY113" i="48" s="1"/>
  <c r="R113" i="48"/>
  <c r="U113" i="48"/>
  <c r="AA113" i="48"/>
  <c r="S113" i="48"/>
  <c r="Y113" i="48"/>
  <c r="W113" i="48"/>
  <c r="AS113" i="48"/>
  <c r="AF113" i="48" s="1"/>
  <c r="Q113" i="48"/>
  <c r="BA113" i="48" s="1"/>
  <c r="P66" i="48"/>
  <c r="Q66" i="48"/>
  <c r="BA66" i="48" s="1"/>
  <c r="BB66" i="48" s="1"/>
  <c r="U66" i="48"/>
  <c r="W66" i="48"/>
  <c r="Y66" i="48"/>
  <c r="AE66" i="48" a="1"/>
  <c r="AE66" i="48" s="1"/>
  <c r="AD66" i="48" s="1"/>
  <c r="AC66" i="48" s="1"/>
  <c r="Z66" i="48"/>
  <c r="AZ66" i="48" s="1"/>
  <c r="AA66" i="48"/>
  <c r="V66" i="48"/>
  <c r="AY66" i="48" s="1"/>
  <c r="S66" i="48"/>
  <c r="R66" i="48"/>
  <c r="AB66" i="48"/>
  <c r="R14" i="48"/>
  <c r="Z14" i="48"/>
  <c r="AZ14" i="48" s="1"/>
  <c r="Q14" i="48"/>
  <c r="BA14" i="48" s="1"/>
  <c r="V14" i="48"/>
  <c r="AY14" i="48" s="1"/>
  <c r="BB14" i="48" s="1"/>
  <c r="AA14" i="48"/>
  <c r="P14" i="48"/>
  <c r="AB14" i="48"/>
  <c r="AU14" i="48"/>
  <c r="U14" i="48"/>
  <c r="S14" i="48"/>
  <c r="Y14" i="48"/>
  <c r="AB33" i="48"/>
  <c r="R33" i="48"/>
  <c r="AA33" i="48"/>
  <c r="V33" i="48"/>
  <c r="AY33" i="48" s="1"/>
  <c r="Z33" i="48"/>
  <c r="AZ33" i="48" s="1"/>
  <c r="AU33" i="48"/>
  <c r="Y33" i="48"/>
  <c r="S33" i="48"/>
  <c r="P33" i="48"/>
  <c r="W33" i="48"/>
  <c r="U33" i="48"/>
  <c r="Q33" i="48"/>
  <c r="BA33" i="48" s="1"/>
  <c r="Y59" i="48"/>
  <c r="AA59" i="48"/>
  <c r="R59" i="48"/>
  <c r="Q59" i="48"/>
  <c r="BA59" i="48" s="1"/>
  <c r="W59" i="48"/>
  <c r="P59" i="48"/>
  <c r="V59" i="48"/>
  <c r="AY59" i="48" s="1"/>
  <c r="S59" i="48"/>
  <c r="Z59" i="48"/>
  <c r="AZ59" i="48" s="1"/>
  <c r="AU59" i="48"/>
  <c r="AV83" i="48" s="1"/>
  <c r="U59" i="48"/>
  <c r="AB59" i="48"/>
  <c r="AU58" i="48"/>
  <c r="U58" i="48"/>
  <c r="AB58" i="48"/>
  <c r="W58" i="48"/>
  <c r="Q58" i="48"/>
  <c r="BA58" i="48" s="1"/>
  <c r="Y58" i="48"/>
  <c r="R58" i="48"/>
  <c r="P58" i="48"/>
  <c r="S58" i="48"/>
  <c r="Z58" i="48"/>
  <c r="AZ58" i="48" s="1"/>
  <c r="V58" i="48"/>
  <c r="AY58" i="48" s="1"/>
  <c r="BB58" i="48" s="1"/>
  <c r="AA58" i="48"/>
  <c r="U99" i="48"/>
  <c r="AE99" i="48" a="1"/>
  <c r="AE99" i="48" s="1"/>
  <c r="AD99" i="48" s="1"/>
  <c r="AC99" i="48" s="1"/>
  <c r="S99" i="48"/>
  <c r="AA99" i="48"/>
  <c r="R99" i="48"/>
  <c r="Z99" i="48"/>
  <c r="AZ99" i="48" s="1"/>
  <c r="Y99" i="48"/>
  <c r="W99" i="48"/>
  <c r="V99" i="48"/>
  <c r="AY99" i="48" s="1"/>
  <c r="P99" i="48"/>
  <c r="AB99" i="48"/>
  <c r="Q99" i="48"/>
  <c r="BA99" i="48" s="1"/>
  <c r="BB99" i="48" s="1"/>
  <c r="AA76" i="48"/>
  <c r="V76" i="48"/>
  <c r="AY76" i="48" s="1"/>
  <c r="Z76" i="48"/>
  <c r="AZ76" i="48" s="1"/>
  <c r="U76" i="48"/>
  <c r="Y76" i="48"/>
  <c r="W76" i="48"/>
  <c r="S76" i="48"/>
  <c r="AS76" i="48"/>
  <c r="AF76" i="48" s="1"/>
  <c r="Q76" i="48"/>
  <c r="BA76" i="48" s="1"/>
  <c r="AB76" i="48"/>
  <c r="P76" i="48"/>
  <c r="R76" i="48"/>
  <c r="W94" i="48"/>
  <c r="R94" i="48"/>
  <c r="V94" i="48"/>
  <c r="AY94" i="48" s="1"/>
  <c r="Q94" i="48"/>
  <c r="BA94" i="48" s="1"/>
  <c r="AB94" i="48"/>
  <c r="AA94" i="48"/>
  <c r="AS94" i="48"/>
  <c r="AF94" i="48" s="1"/>
  <c r="Z94" i="48"/>
  <c r="AZ94" i="48" s="1"/>
  <c r="U94" i="48"/>
  <c r="S94" i="48"/>
  <c r="P94" i="48"/>
  <c r="Y94" i="48"/>
  <c r="AI17" i="37" a="1"/>
  <c r="AI17" i="37" s="1"/>
  <c r="AJ17" i="37" s="1"/>
  <c r="AK17" i="37" s="1"/>
  <c r="AI26" i="37" a="1"/>
  <c r="AI26" i="37" s="1"/>
  <c r="AJ26" i="37" s="1"/>
  <c r="AK26" i="37" s="1"/>
  <c r="AI22" i="37" a="1"/>
  <c r="AI22" i="37" s="1"/>
  <c r="AJ22" i="37" s="1"/>
  <c r="AL22" i="37" s="1"/>
  <c r="AI4" i="37" a="1"/>
  <c r="AI4" i="37" s="1"/>
  <c r="AJ4" i="37" s="1"/>
  <c r="AL4" i="37" s="1"/>
  <c r="AI14" i="37" a="1"/>
  <c r="AI14" i="37" s="1"/>
  <c r="AJ14" i="37" s="1"/>
  <c r="AK14" i="37" s="1"/>
  <c r="AI20" i="37" a="1"/>
  <c r="AI20" i="37" s="1"/>
  <c r="AJ20" i="37" s="1"/>
  <c r="AL20" i="37" s="1"/>
  <c r="AI28" i="37" a="1"/>
  <c r="AI28" i="37" s="1"/>
  <c r="AJ28" i="37" s="1"/>
  <c r="AK28" i="37" s="1"/>
  <c r="AI10" i="37" a="1"/>
  <c r="AI10" i="37" s="1"/>
  <c r="AJ10" i="37" s="1"/>
  <c r="AK10" i="37" s="1"/>
  <c r="AI5" i="37" a="1"/>
  <c r="AI5" i="37" s="1"/>
  <c r="AJ5" i="37" s="1"/>
  <c r="AL5" i="37" s="1"/>
  <c r="AI7" i="37" a="1"/>
  <c r="AI7" i="37" s="1"/>
  <c r="AJ7" i="37" s="1"/>
  <c r="AL7" i="37" s="1"/>
  <c r="AI31" i="37" a="1"/>
  <c r="AI31" i="37" s="1"/>
  <c r="AJ31" i="37" s="1"/>
  <c r="AK31" i="37" s="1"/>
  <c r="AI30" i="37" a="1"/>
  <c r="AI30" i="37" s="1"/>
  <c r="AJ30" i="37" s="1"/>
  <c r="AK30" i="37" s="1"/>
  <c r="AI32" i="37" a="1"/>
  <c r="AI32" i="37" s="1"/>
  <c r="AJ32" i="37" s="1"/>
  <c r="AK32" i="37" s="1"/>
  <c r="AI21" i="37" a="1"/>
  <c r="AI21" i="37" s="1"/>
  <c r="AJ21" i="37" s="1"/>
  <c r="AL21" i="37" s="1"/>
  <c r="AI24" i="37" a="1"/>
  <c r="AI24" i="37" s="1"/>
  <c r="AJ24" i="37" s="1"/>
  <c r="AL24" i="37" s="1"/>
  <c r="AI33" i="37" a="1"/>
  <c r="AI33" i="37" s="1"/>
  <c r="AJ33" i="37" s="1"/>
  <c r="AK33" i="37" s="1"/>
  <c r="AI25" i="37" a="1"/>
  <c r="AI25" i="37" s="1"/>
  <c r="AJ25" i="37" s="1"/>
  <c r="AL25" i="37" s="1"/>
  <c r="AI9" i="37" a="1"/>
  <c r="AI9" i="37" s="1"/>
  <c r="AJ9" i="37" s="1"/>
  <c r="AL9" i="37" s="1"/>
  <c r="AI8" i="37" a="1"/>
  <c r="AI8" i="37" s="1"/>
  <c r="AJ8" i="37" s="1"/>
  <c r="AL8" i="37" s="1"/>
  <c r="AI2" i="37" a="1"/>
  <c r="AI2" i="37" s="1"/>
  <c r="AJ2" i="37" s="1"/>
  <c r="AL2" i="37" s="1"/>
  <c r="AI15" i="37" a="1"/>
  <c r="AI15" i="37" s="1"/>
  <c r="AJ15" i="37" s="1"/>
  <c r="AK15" i="37" s="1"/>
  <c r="AI16" i="37" a="1"/>
  <c r="AI16" i="37" s="1"/>
  <c r="AJ16" i="37" s="1"/>
  <c r="AK16" i="37" s="1"/>
  <c r="AI19" i="37" a="1"/>
  <c r="AI19" i="37" s="1"/>
  <c r="AJ19" i="37" s="1"/>
  <c r="AL19" i="37" s="1"/>
  <c r="AI23" i="37" a="1"/>
  <c r="AI23" i="37" s="1"/>
  <c r="AJ23" i="37" s="1"/>
  <c r="AL23" i="37" s="1"/>
  <c r="AI18" i="37" a="1"/>
  <c r="AI18" i="37" s="1"/>
  <c r="AJ18" i="37" s="1"/>
  <c r="AL18" i="37" s="1"/>
  <c r="AI12" i="37" a="1"/>
  <c r="AI12" i="37" s="1"/>
  <c r="AJ12" i="37" s="1"/>
  <c r="AK12" i="37" s="1"/>
  <c r="AI6" i="37" a="1"/>
  <c r="AI6" i="37" s="1"/>
  <c r="AJ6" i="37" s="1"/>
  <c r="AL6" i="37" s="1"/>
  <c r="AI13" i="37" a="1"/>
  <c r="AI13" i="37" s="1"/>
  <c r="AJ13" i="37" s="1"/>
  <c r="AK13" i="37" s="1"/>
  <c r="AI29" i="37" a="1"/>
  <c r="AI29" i="37" s="1"/>
  <c r="AJ29" i="37" s="1"/>
  <c r="AK29" i="37" s="1"/>
  <c r="AI27" i="37" a="1"/>
  <c r="AI27" i="37" s="1"/>
  <c r="AJ27" i="37" s="1"/>
  <c r="AK27" i="37" s="1"/>
  <c r="AI3" i="37" a="1"/>
  <c r="AI3" i="37" s="1"/>
  <c r="AJ3" i="37" s="1"/>
  <c r="AL3" i="37" s="1"/>
  <c r="AI11" i="37" a="1"/>
  <c r="AI11" i="37" s="1"/>
  <c r="AJ11" i="37" s="1"/>
  <c r="AK11" i="37" s="1"/>
  <c r="AB76" i="59"/>
  <c r="AE76" i="59" a="1"/>
  <c r="AE76" i="59" s="1"/>
  <c r="R76" i="59"/>
  <c r="Q76" i="59"/>
  <c r="BA76" i="59" s="1"/>
  <c r="BB76" i="59" s="1"/>
  <c r="Y76" i="59"/>
  <c r="U76" i="59"/>
  <c r="V76" i="59"/>
  <c r="AY76" i="59" s="1"/>
  <c r="W76" i="59"/>
  <c r="AA76" i="59"/>
  <c r="Z76" i="59"/>
  <c r="AZ76" i="59" s="1"/>
  <c r="P76" i="59"/>
  <c r="S76" i="59"/>
  <c r="U98" i="57"/>
  <c r="S98" i="57"/>
  <c r="R98" i="57"/>
  <c r="Z98" i="57"/>
  <c r="AZ98" i="57" s="1"/>
  <c r="W98" i="57"/>
  <c r="P98" i="57"/>
  <c r="V98" i="57"/>
  <c r="AY98" i="57" s="1"/>
  <c r="AS98" i="57"/>
  <c r="AF98" i="57" s="1"/>
  <c r="Q98" i="57"/>
  <c r="BA98" i="57" s="1"/>
  <c r="Y98" i="57"/>
  <c r="AB98" i="57"/>
  <c r="AA98" i="57"/>
  <c r="AI18" i="54" a="1"/>
  <c r="AI18" i="54" s="1"/>
  <c r="AJ18" i="54" s="1"/>
  <c r="AK18" i="54" s="1"/>
  <c r="AI20" i="54" a="1"/>
  <c r="AI20" i="54" s="1"/>
  <c r="AJ20" i="54" s="1"/>
  <c r="AK20" i="54" s="1"/>
  <c r="AI23" i="54" a="1"/>
  <c r="AI23" i="54" s="1"/>
  <c r="AJ23" i="54" s="1"/>
  <c r="AK23" i="54" s="1"/>
  <c r="AI9" i="54" a="1"/>
  <c r="AI9" i="54" s="1"/>
  <c r="AJ9" i="54" s="1"/>
  <c r="AK9" i="54" s="1"/>
  <c r="AI32" i="54" a="1"/>
  <c r="AI32" i="54" s="1"/>
  <c r="AJ32" i="54" s="1"/>
  <c r="AL32" i="54" s="1"/>
  <c r="AI14" i="54" a="1"/>
  <c r="AI14" i="54" s="1"/>
  <c r="AJ14" i="54" s="1"/>
  <c r="AL14" i="54" s="1"/>
  <c r="AI22" i="54" a="1"/>
  <c r="AI22" i="54" s="1"/>
  <c r="AJ22" i="54" s="1"/>
  <c r="AK22" i="54" s="1"/>
  <c r="AI12" i="54" a="1"/>
  <c r="AI12" i="54" s="1"/>
  <c r="AJ12" i="54" s="1"/>
  <c r="AL12" i="54" s="1"/>
  <c r="AI21" i="54" a="1"/>
  <c r="AI21" i="54" s="1"/>
  <c r="AJ21" i="54" s="1"/>
  <c r="AK21" i="54" s="1"/>
  <c r="AI29" i="54" a="1"/>
  <c r="AI29" i="54" s="1"/>
  <c r="AJ29" i="54" s="1"/>
  <c r="AL29" i="54" s="1"/>
  <c r="AI7" i="54" a="1"/>
  <c r="AI7" i="54" s="1"/>
  <c r="AJ7" i="54" s="1"/>
  <c r="AK7" i="54" s="1"/>
  <c r="AI11" i="54" a="1"/>
  <c r="AI11" i="54" s="1"/>
  <c r="AJ11" i="54" s="1"/>
  <c r="AL11" i="54" s="1"/>
  <c r="AI13" i="54" a="1"/>
  <c r="AI13" i="54" s="1"/>
  <c r="AJ13" i="54" s="1"/>
  <c r="AL13" i="54" s="1"/>
  <c r="AI15" i="54" a="1"/>
  <c r="AI15" i="54" s="1"/>
  <c r="AJ15" i="54" s="1"/>
  <c r="AL15" i="54" s="1"/>
  <c r="AI4" i="54" a="1"/>
  <c r="AI4" i="54" s="1"/>
  <c r="AJ4" i="54" s="1"/>
  <c r="AK4" i="54" s="1"/>
  <c r="AI3" i="54" a="1"/>
  <c r="AI3" i="54" s="1"/>
  <c r="AJ3" i="54" s="1"/>
  <c r="AK3" i="54" s="1"/>
  <c r="AI31" i="54" a="1"/>
  <c r="AI31" i="54" s="1"/>
  <c r="AJ31" i="54" s="1"/>
  <c r="AL31" i="54" s="1"/>
  <c r="AI2" i="54" a="1"/>
  <c r="AI2" i="54" s="1"/>
  <c r="AJ2" i="54" s="1"/>
  <c r="AK2" i="54" s="1"/>
  <c r="AI26" i="54" a="1"/>
  <c r="AI26" i="54" s="1"/>
  <c r="AJ26" i="54" s="1"/>
  <c r="AL26" i="54" s="1"/>
  <c r="AI8" i="54" a="1"/>
  <c r="AI8" i="54" s="1"/>
  <c r="AJ8" i="54" s="1"/>
  <c r="AK8" i="54" s="1"/>
  <c r="AI16" i="54" a="1"/>
  <c r="AI16" i="54" s="1"/>
  <c r="AJ16" i="54" s="1"/>
  <c r="AL16" i="54" s="1"/>
  <c r="AI28" i="54" a="1"/>
  <c r="AI28" i="54" s="1"/>
  <c r="AJ28" i="54" s="1"/>
  <c r="AL28" i="54" s="1"/>
  <c r="AI25" i="54" a="1"/>
  <c r="AI25" i="54" s="1"/>
  <c r="AJ25" i="54" s="1"/>
  <c r="AK25" i="54" s="1"/>
  <c r="AI6" i="54" a="1"/>
  <c r="AI6" i="54" s="1"/>
  <c r="AJ6" i="54" s="1"/>
  <c r="AK6" i="54" s="1"/>
  <c r="AI33" i="54" a="1"/>
  <c r="AI33" i="54" s="1"/>
  <c r="AJ33" i="54" s="1"/>
  <c r="AL33" i="54" s="1"/>
  <c r="AI17" i="54" a="1"/>
  <c r="AI17" i="54" s="1"/>
  <c r="AJ17" i="54" s="1"/>
  <c r="AL17" i="54" s="1"/>
  <c r="AI5" i="54" a="1"/>
  <c r="AI5" i="54" s="1"/>
  <c r="AJ5" i="54" s="1"/>
  <c r="AK5" i="54" s="1"/>
  <c r="AI27" i="54" a="1"/>
  <c r="AI27" i="54" s="1"/>
  <c r="AJ27" i="54" s="1"/>
  <c r="AL27" i="54" s="1"/>
  <c r="AI10" i="54" a="1"/>
  <c r="AI10" i="54" s="1"/>
  <c r="AJ10" i="54" s="1"/>
  <c r="AL10" i="54" s="1"/>
  <c r="AI24" i="54" a="1"/>
  <c r="AI24" i="54" s="1"/>
  <c r="AJ24" i="54" s="1"/>
  <c r="AK24" i="54" s="1"/>
  <c r="AI19" i="54" a="1"/>
  <c r="AI19" i="54" s="1"/>
  <c r="AJ19" i="54" s="1"/>
  <c r="AK19" i="54" s="1"/>
  <c r="AI30" i="54" a="1"/>
  <c r="AI30" i="54" s="1"/>
  <c r="AJ30" i="54" s="1"/>
  <c r="AL30" i="54" s="1"/>
  <c r="AA7" i="53"/>
  <c r="Y7" i="53"/>
  <c r="Q7" i="53"/>
  <c r="BA7" i="53" s="1"/>
  <c r="AU7" i="53"/>
  <c r="AV57" i="53" s="1"/>
  <c r="AB7" i="53"/>
  <c r="R7" i="53"/>
  <c r="V7" i="53"/>
  <c r="AY7" i="53" s="1"/>
  <c r="Z7" i="53"/>
  <c r="AZ7" i="53" s="1"/>
  <c r="U7" i="53"/>
  <c r="W7" i="53"/>
  <c r="S7" i="53"/>
  <c r="P7" i="53"/>
  <c r="Z100" i="58"/>
  <c r="AZ100" i="58" s="1"/>
  <c r="U100" i="58"/>
  <c r="AE100" i="58" a="1"/>
  <c r="AE100" i="58" s="1"/>
  <c r="AD100" i="58" s="1"/>
  <c r="AC100" i="58" s="1"/>
  <c r="S100" i="58"/>
  <c r="Q100" i="58"/>
  <c r="BA100" i="58" s="1"/>
  <c r="BB100" i="58" s="1"/>
  <c r="V100" i="58"/>
  <c r="AY100" i="58" s="1"/>
  <c r="P100" i="58"/>
  <c r="R100" i="58"/>
  <c r="Y100" i="58"/>
  <c r="W100" i="58"/>
  <c r="AB100" i="58"/>
  <c r="AA100" i="58"/>
  <c r="S114" i="58"/>
  <c r="AA114" i="58"/>
  <c r="Q114" i="58"/>
  <c r="BA114" i="58" s="1"/>
  <c r="BB114" i="58" s="1"/>
  <c r="Z114" i="58"/>
  <c r="AZ114" i="58" s="1"/>
  <c r="AE114" i="58" a="1"/>
  <c r="AE114" i="58" s="1"/>
  <c r="R114" i="58"/>
  <c r="Y114" i="58"/>
  <c r="W114" i="58"/>
  <c r="AB114" i="58"/>
  <c r="V114" i="58"/>
  <c r="AY114" i="58" s="1"/>
  <c r="U114" i="58"/>
  <c r="P114" i="58"/>
  <c r="U91" i="55"/>
  <c r="Q91" i="55"/>
  <c r="BA91" i="55" s="1"/>
  <c r="BB91" i="55" s="1"/>
  <c r="P91" i="55"/>
  <c r="W91" i="55"/>
  <c r="AA91" i="55"/>
  <c r="V91" i="55"/>
  <c r="AY91" i="55" s="1"/>
  <c r="Y91" i="55"/>
  <c r="AB91" i="55"/>
  <c r="AE91" i="55" a="1"/>
  <c r="AE91" i="55" s="1"/>
  <c r="S91" i="55"/>
  <c r="R91" i="55"/>
  <c r="Z91" i="55"/>
  <c r="AZ91" i="55" s="1"/>
  <c r="AB116" i="57"/>
  <c r="R116" i="57"/>
  <c r="Z116" i="57"/>
  <c r="AZ116" i="57" s="1"/>
  <c r="V116" i="57"/>
  <c r="AY116" i="57" s="1"/>
  <c r="Y116" i="57"/>
  <c r="AA116" i="57"/>
  <c r="Q116" i="57"/>
  <c r="BA116" i="57" s="1"/>
  <c r="AS116" i="57"/>
  <c r="AF116" i="57" s="1"/>
  <c r="S116" i="57"/>
  <c r="P116" i="57"/>
  <c r="W116" i="57"/>
  <c r="U116" i="57"/>
  <c r="U55" i="56"/>
  <c r="V55" i="56"/>
  <c r="AY55" i="56" s="1"/>
  <c r="Z55" i="56"/>
  <c r="AZ55" i="56" s="1"/>
  <c r="Y55" i="56"/>
  <c r="AB55" i="56"/>
  <c r="W55" i="56"/>
  <c r="R55" i="56"/>
  <c r="S55" i="56"/>
  <c r="P55" i="56"/>
  <c r="AU55" i="56"/>
  <c r="AA55" i="56"/>
  <c r="AE55" i="56" a="1"/>
  <c r="AE55" i="56" s="1"/>
  <c r="Q55" i="56"/>
  <c r="BA55" i="56" s="1"/>
  <c r="BB55" i="56" s="1"/>
  <c r="Y70" i="56"/>
  <c r="V70" i="56"/>
  <c r="AY70" i="56" s="1"/>
  <c r="AE70" i="56" a="1"/>
  <c r="AE70" i="56" s="1"/>
  <c r="AD70" i="56" s="1"/>
  <c r="AC70" i="56" s="1"/>
  <c r="P70" i="56"/>
  <c r="U70" i="56"/>
  <c r="R70" i="56"/>
  <c r="AB70" i="56"/>
  <c r="AA70" i="56"/>
  <c r="Q70" i="56"/>
  <c r="BA70" i="56" s="1"/>
  <c r="BB70" i="56" s="1"/>
  <c r="W70" i="56"/>
  <c r="S70" i="56"/>
  <c r="Z70" i="56"/>
  <c r="AZ70" i="56" s="1"/>
  <c r="V56" i="54"/>
  <c r="AY56" i="54" s="1"/>
  <c r="Y56" i="54"/>
  <c r="Z56" i="54"/>
  <c r="AZ56" i="54" s="1"/>
  <c r="W56" i="54"/>
  <c r="R56" i="54"/>
  <c r="P56" i="54"/>
  <c r="AE56" i="54" a="1"/>
  <c r="AE56" i="54" s="1"/>
  <c r="U56" i="54"/>
  <c r="AU56" i="54"/>
  <c r="AV61" i="54" s="1"/>
  <c r="AB56" i="54"/>
  <c r="S56" i="54"/>
  <c r="AA56" i="54"/>
  <c r="Q56" i="54"/>
  <c r="BA56" i="54" s="1"/>
  <c r="BB56" i="54" s="1"/>
  <c r="W57" i="52"/>
  <c r="R57" i="52"/>
  <c r="AU57" i="52"/>
  <c r="AV70" i="52" s="1"/>
  <c r="AE57" i="52" a="1"/>
  <c r="AE57" i="52" s="1"/>
  <c r="S57" i="52"/>
  <c r="U57" i="52"/>
  <c r="Q57" i="52"/>
  <c r="BA57" i="52" s="1"/>
  <c r="BB57" i="52" s="1"/>
  <c r="Y57" i="52"/>
  <c r="V57" i="52"/>
  <c r="AY57" i="52" s="1"/>
  <c r="AB57" i="52"/>
  <c r="AA57" i="52"/>
  <c r="P57" i="52"/>
  <c r="Z57" i="52"/>
  <c r="AZ57" i="52" s="1"/>
  <c r="W56" i="53"/>
  <c r="AU56" i="53"/>
  <c r="AV23" i="53" s="1"/>
  <c r="AA56" i="53"/>
  <c r="U56" i="53"/>
  <c r="Y56" i="53"/>
  <c r="Z56" i="53"/>
  <c r="AZ56" i="53" s="1"/>
  <c r="V56" i="53"/>
  <c r="AY56" i="53" s="1"/>
  <c r="Q56" i="53"/>
  <c r="BA56" i="53" s="1"/>
  <c r="S56" i="53"/>
  <c r="R56" i="53"/>
  <c r="AB56" i="53"/>
  <c r="P56" i="53"/>
  <c r="R62" i="52"/>
  <c r="U62" i="52"/>
  <c r="Q62" i="52"/>
  <c r="BA62" i="52" s="1"/>
  <c r="P62" i="52"/>
  <c r="Z62" i="52"/>
  <c r="AZ62" i="52" s="1"/>
  <c r="AB62" i="52"/>
  <c r="W62" i="52"/>
  <c r="Y62" i="52"/>
  <c r="S62" i="52"/>
  <c r="AA62" i="52"/>
  <c r="AU62" i="52"/>
  <c r="AV108" i="52" s="1"/>
  <c r="V62" i="52"/>
  <c r="AY62" i="52" s="1"/>
  <c r="V127" i="50"/>
  <c r="AY127" i="50" s="1"/>
  <c r="AB127" i="50"/>
  <c r="AA127" i="50"/>
  <c r="AS127" i="50"/>
  <c r="AF127" i="50" s="1"/>
  <c r="R127" i="50"/>
  <c r="Q127" i="50"/>
  <c r="BA127" i="50" s="1"/>
  <c r="Z127" i="50"/>
  <c r="AZ127" i="50" s="1"/>
  <c r="S127" i="50"/>
  <c r="U127" i="50"/>
  <c r="Y127" i="50"/>
  <c r="W127" i="50"/>
  <c r="P127" i="50"/>
  <c r="Y111" i="54"/>
  <c r="W111" i="54"/>
  <c r="AA111" i="54"/>
  <c r="U111" i="54"/>
  <c r="Z111" i="54"/>
  <c r="AZ111" i="54" s="1"/>
  <c r="R111" i="54"/>
  <c r="V111" i="54"/>
  <c r="AY111" i="54" s="1"/>
  <c r="P111" i="54"/>
  <c r="Q111" i="54"/>
  <c r="BA111" i="54" s="1"/>
  <c r="AB111" i="54"/>
  <c r="AS111" i="54"/>
  <c r="AF111" i="54" s="1"/>
  <c r="S111" i="54"/>
  <c r="V59" i="54"/>
  <c r="AY59" i="54" s="1"/>
  <c r="P59" i="54"/>
  <c r="AU59" i="54"/>
  <c r="U59" i="54"/>
  <c r="AA59" i="54"/>
  <c r="AB59" i="54"/>
  <c r="W59" i="54"/>
  <c r="Z59" i="54"/>
  <c r="AZ59" i="54" s="1"/>
  <c r="S59" i="54"/>
  <c r="Q59" i="54"/>
  <c r="BA59" i="54" s="1"/>
  <c r="R59" i="54"/>
  <c r="Y59" i="54"/>
  <c r="S88" i="53"/>
  <c r="W88" i="53"/>
  <c r="Q88" i="53"/>
  <c r="BA88" i="53" s="1"/>
  <c r="AB88" i="53"/>
  <c r="AS88" i="53"/>
  <c r="AF88" i="53" s="1"/>
  <c r="V88" i="53"/>
  <c r="AY88" i="53" s="1"/>
  <c r="Z88" i="53"/>
  <c r="AZ88" i="53" s="1"/>
  <c r="Y88" i="53"/>
  <c r="P88" i="53"/>
  <c r="R88" i="53"/>
  <c r="AA88" i="53"/>
  <c r="U88" i="53"/>
  <c r="Z61" i="48"/>
  <c r="AZ61" i="48" s="1"/>
  <c r="R61" i="48"/>
  <c r="Y61" i="48"/>
  <c r="AU61" i="48"/>
  <c r="AA61" i="48"/>
  <c r="AB61" i="48"/>
  <c r="Q61" i="48"/>
  <c r="BA61" i="48" s="1"/>
  <c r="V61" i="48"/>
  <c r="AY61" i="48" s="1"/>
  <c r="P61" i="48"/>
  <c r="U61" i="48"/>
  <c r="S61" i="48"/>
  <c r="W61" i="48"/>
  <c r="R92" i="53"/>
  <c r="S92" i="53"/>
  <c r="V92" i="53"/>
  <c r="AY92" i="53" s="1"/>
  <c r="AE92" i="53" a="1"/>
  <c r="AE92" i="53" s="1"/>
  <c r="AD92" i="53" s="1"/>
  <c r="AC92" i="53" s="1"/>
  <c r="AA92" i="53"/>
  <c r="AB92" i="53"/>
  <c r="Z92" i="53"/>
  <c r="AZ92" i="53" s="1"/>
  <c r="W92" i="53"/>
  <c r="U92" i="53"/>
  <c r="Y92" i="53"/>
  <c r="Q92" i="53"/>
  <c r="BA92" i="53" s="1"/>
  <c r="BB92" i="53" s="1"/>
  <c r="P92" i="53"/>
  <c r="W104" i="52"/>
  <c r="AE104" i="52" a="1"/>
  <c r="AE104" i="52" s="1"/>
  <c r="Z104" i="52"/>
  <c r="AZ104" i="52" s="1"/>
  <c r="AB104" i="52"/>
  <c r="P104" i="52"/>
  <c r="Y104" i="52"/>
  <c r="S104" i="52"/>
  <c r="R104" i="52"/>
  <c r="U104" i="52"/>
  <c r="AA104" i="52"/>
  <c r="Q104" i="52"/>
  <c r="BA104" i="52" s="1"/>
  <c r="BB104" i="52" s="1"/>
  <c r="V104" i="52"/>
  <c r="AY104" i="52" s="1"/>
  <c r="W105" i="52"/>
  <c r="AB105" i="52"/>
  <c r="V105" i="52"/>
  <c r="AY105" i="52" s="1"/>
  <c r="R105" i="52"/>
  <c r="Z105" i="52"/>
  <c r="AZ105" i="52" s="1"/>
  <c r="P105" i="52"/>
  <c r="AE105" i="52" a="1"/>
  <c r="AE105" i="52" s="1"/>
  <c r="Q105" i="52"/>
  <c r="BA105" i="52" s="1"/>
  <c r="BB105" i="52" s="1"/>
  <c r="U105" i="52"/>
  <c r="AA105" i="52"/>
  <c r="Y105" i="52"/>
  <c r="S105" i="52"/>
  <c r="Y2" i="53"/>
  <c r="AB2" i="53"/>
  <c r="R2" i="53"/>
  <c r="AA2" i="53"/>
  <c r="V2" i="53"/>
  <c r="AY2" i="53" s="1"/>
  <c r="Z2" i="53"/>
  <c r="AZ2" i="53" s="1"/>
  <c r="U2" i="53"/>
  <c r="S2" i="53"/>
  <c r="Q2" i="53"/>
  <c r="BA2" i="53" s="1"/>
  <c r="P2" i="53"/>
  <c r="W2" i="53"/>
  <c r="AU2" i="53"/>
  <c r="AV118" i="53" s="1"/>
  <c r="U129" i="49"/>
  <c r="Y129" i="49"/>
  <c r="S129" i="49"/>
  <c r="W129" i="49"/>
  <c r="AA129" i="49"/>
  <c r="Q129" i="49"/>
  <c r="BA129" i="49" s="1"/>
  <c r="BB129" i="49" s="1"/>
  <c r="Z129" i="49"/>
  <c r="AZ129" i="49" s="1"/>
  <c r="P129" i="49"/>
  <c r="AE129" i="49" a="1"/>
  <c r="AE129" i="49" s="1"/>
  <c r="V129" i="49"/>
  <c r="AY129" i="49" s="1"/>
  <c r="AB129" i="49"/>
  <c r="R129" i="49"/>
  <c r="Q84" i="48"/>
  <c r="BA84" i="48" s="1"/>
  <c r="BB84" i="48" s="1"/>
  <c r="AB84" i="48"/>
  <c r="Z84" i="48"/>
  <c r="AZ84" i="48" s="1"/>
  <c r="AA84" i="48"/>
  <c r="Y84" i="48"/>
  <c r="R84" i="48"/>
  <c r="U84" i="48"/>
  <c r="P84" i="48"/>
  <c r="S84" i="48"/>
  <c r="AE84" i="48" a="1"/>
  <c r="AE84" i="48" s="1"/>
  <c r="AD84" i="48" s="1"/>
  <c r="AC84" i="48" s="1"/>
  <c r="W84" i="48"/>
  <c r="V84" i="48"/>
  <c r="AY84" i="48" s="1"/>
  <c r="U53" i="46"/>
  <c r="AE53" i="46" a="1"/>
  <c r="AE53" i="46" s="1"/>
  <c r="S53" i="46"/>
  <c r="AA53" i="46"/>
  <c r="Q53" i="46"/>
  <c r="BA53" i="46" s="1"/>
  <c r="BB53" i="46" s="1"/>
  <c r="Z53" i="46"/>
  <c r="AZ53" i="46" s="1"/>
  <c r="V53" i="46"/>
  <c r="AY53" i="46" s="1"/>
  <c r="AU53" i="46"/>
  <c r="P53" i="46"/>
  <c r="Y53" i="46"/>
  <c r="W53" i="46"/>
  <c r="AB53" i="46"/>
  <c r="R53" i="46"/>
  <c r="AB129" i="51"/>
  <c r="R129" i="51"/>
  <c r="AA129" i="51"/>
  <c r="W129" i="51"/>
  <c r="AE129" i="51" a="1"/>
  <c r="AE129" i="51" s="1"/>
  <c r="Q129" i="51"/>
  <c r="BA129" i="51" s="1"/>
  <c r="BB129" i="51" s="1"/>
  <c r="V129" i="51"/>
  <c r="AY129" i="51" s="1"/>
  <c r="P129" i="51"/>
  <c r="U129" i="51"/>
  <c r="S129" i="51"/>
  <c r="Z129" i="51"/>
  <c r="AZ129" i="51" s="1"/>
  <c r="Y129" i="51"/>
  <c r="Y28" i="50"/>
  <c r="V28" i="50"/>
  <c r="AY28" i="50" s="1"/>
  <c r="W28" i="50"/>
  <c r="Q28" i="50"/>
  <c r="BA28" i="50" s="1"/>
  <c r="AB28" i="50"/>
  <c r="U28" i="50"/>
  <c r="AA28" i="50"/>
  <c r="S28" i="50"/>
  <c r="AU28" i="50"/>
  <c r="AV63" i="50" s="1"/>
  <c r="Z28" i="50"/>
  <c r="AZ28" i="50" s="1"/>
  <c r="P28" i="50"/>
  <c r="R28" i="50"/>
  <c r="P90" i="48"/>
  <c r="AS90" i="48"/>
  <c r="AF90" i="48" s="1"/>
  <c r="U90" i="48"/>
  <c r="AA90" i="48"/>
  <c r="Q90" i="48"/>
  <c r="BA90" i="48" s="1"/>
  <c r="R90" i="48"/>
  <c r="V90" i="48"/>
  <c r="AY90" i="48" s="1"/>
  <c r="Z90" i="48"/>
  <c r="AZ90" i="48" s="1"/>
  <c r="W90" i="48"/>
  <c r="AB90" i="48"/>
  <c r="S90" i="48"/>
  <c r="Y90" i="48"/>
  <c r="Y102" i="49"/>
  <c r="S102" i="49"/>
  <c r="AA102" i="49"/>
  <c r="W102" i="49"/>
  <c r="U102" i="49"/>
  <c r="R102" i="49"/>
  <c r="AB102" i="49"/>
  <c r="V102" i="49"/>
  <c r="AY102" i="49" s="1"/>
  <c r="Z102" i="49"/>
  <c r="AZ102" i="49" s="1"/>
  <c r="P102" i="49"/>
  <c r="Q102" i="49"/>
  <c r="BA102" i="49" s="1"/>
  <c r="AS102" i="49"/>
  <c r="AF102" i="49" s="1"/>
  <c r="Q114" i="48"/>
  <c r="BA114" i="48" s="1"/>
  <c r="BB114" i="48" s="1"/>
  <c r="P114" i="48"/>
  <c r="R114" i="48"/>
  <c r="AE114" i="48" a="1"/>
  <c r="AE114" i="48" s="1"/>
  <c r="AB114" i="48"/>
  <c r="AA114" i="48"/>
  <c r="U114" i="48"/>
  <c r="Y114" i="48"/>
  <c r="S114" i="48"/>
  <c r="W114" i="48"/>
  <c r="V114" i="48"/>
  <c r="AY114" i="48" s="1"/>
  <c r="Z114" i="48"/>
  <c r="AZ114" i="48" s="1"/>
  <c r="V102" i="50"/>
  <c r="AY102" i="50" s="1"/>
  <c r="Z102" i="50"/>
  <c r="AZ102" i="50" s="1"/>
  <c r="S102" i="50"/>
  <c r="AA102" i="50"/>
  <c r="W102" i="50"/>
  <c r="Q102" i="50"/>
  <c r="BA102" i="50" s="1"/>
  <c r="BB102" i="50" s="1"/>
  <c r="AE102" i="50" a="1"/>
  <c r="AE102" i="50" s="1"/>
  <c r="AD102" i="50" s="1"/>
  <c r="AC102" i="50" s="1"/>
  <c r="P102" i="50"/>
  <c r="U102" i="50"/>
  <c r="R102" i="50"/>
  <c r="Y102" i="50"/>
  <c r="AB102" i="50"/>
  <c r="S103" i="49"/>
  <c r="AA103" i="49"/>
  <c r="Y103" i="49"/>
  <c r="Q103" i="49"/>
  <c r="BA103" i="49" s="1"/>
  <c r="U103" i="49"/>
  <c r="P103" i="49"/>
  <c r="W103" i="49"/>
  <c r="V103" i="49"/>
  <c r="AY103" i="49" s="1"/>
  <c r="AB103" i="49"/>
  <c r="AS103" i="49"/>
  <c r="AF103" i="49" s="1"/>
  <c r="Z103" i="49"/>
  <c r="AZ103" i="49" s="1"/>
  <c r="R103" i="49"/>
  <c r="AB51" i="47"/>
  <c r="P51" i="47"/>
  <c r="S51" i="47"/>
  <c r="R51" i="47"/>
  <c r="AU51" i="47"/>
  <c r="Q51" i="47"/>
  <c r="BA51" i="47" s="1"/>
  <c r="U51" i="47"/>
  <c r="Y51" i="47"/>
  <c r="V51" i="47"/>
  <c r="AY51" i="47" s="1"/>
  <c r="Z51" i="47"/>
  <c r="AZ51" i="47" s="1"/>
  <c r="W51" i="47"/>
  <c r="AA51" i="47"/>
  <c r="W119" i="49"/>
  <c r="AB119" i="49"/>
  <c r="V119" i="49"/>
  <c r="AY119" i="49" s="1"/>
  <c r="AA119" i="49"/>
  <c r="Q119" i="49"/>
  <c r="BA119" i="49" s="1"/>
  <c r="Y119" i="49"/>
  <c r="U119" i="49"/>
  <c r="AS119" i="49"/>
  <c r="AF119" i="49" s="1"/>
  <c r="S119" i="49"/>
  <c r="Z119" i="49"/>
  <c r="AZ119" i="49" s="1"/>
  <c r="P119" i="49"/>
  <c r="R119" i="49"/>
  <c r="U69" i="46"/>
  <c r="R69" i="46"/>
  <c r="AE69" i="46" a="1"/>
  <c r="AE69" i="46" s="1"/>
  <c r="Q69" i="46"/>
  <c r="BA69" i="46" s="1"/>
  <c r="BB69" i="46" s="1"/>
  <c r="AB69" i="46"/>
  <c r="V69" i="46"/>
  <c r="AY69" i="46" s="1"/>
  <c r="AA69" i="46"/>
  <c r="Z69" i="46"/>
  <c r="AZ69" i="46" s="1"/>
  <c r="P69" i="46"/>
  <c r="S69" i="46"/>
  <c r="Y69" i="46"/>
  <c r="W69" i="46"/>
  <c r="Z30" i="43"/>
  <c r="AZ30" i="43" s="1"/>
  <c r="Y30" i="43"/>
  <c r="S30" i="43"/>
  <c r="R30" i="43"/>
  <c r="AE30" i="43" a="1"/>
  <c r="AE30" i="43" s="1"/>
  <c r="P30" i="43"/>
  <c r="V30" i="43"/>
  <c r="AY30" i="43" s="1"/>
  <c r="AU30" i="43"/>
  <c r="W30" i="43"/>
  <c r="Q30" i="43"/>
  <c r="BA30" i="43" s="1"/>
  <c r="BB30" i="43" s="1"/>
  <c r="U30" i="43"/>
  <c r="AB30" i="43"/>
  <c r="AA30" i="43"/>
  <c r="Z28" i="49"/>
  <c r="AZ28" i="49" s="1"/>
  <c r="Y28" i="49"/>
  <c r="S28" i="49"/>
  <c r="W28" i="49"/>
  <c r="V28" i="49"/>
  <c r="AY28" i="49" s="1"/>
  <c r="AB28" i="49"/>
  <c r="U28" i="49"/>
  <c r="R28" i="49"/>
  <c r="AU28" i="49"/>
  <c r="AA28" i="49"/>
  <c r="P28" i="49"/>
  <c r="Q28" i="49"/>
  <c r="BA28" i="49" s="1"/>
  <c r="BB28" i="49" s="1"/>
  <c r="AE28" i="49" a="1"/>
  <c r="AE28" i="49" s="1"/>
  <c r="V31" i="46"/>
  <c r="AY31" i="46" s="1"/>
  <c r="W31" i="46"/>
  <c r="S31" i="46"/>
  <c r="AA31" i="46"/>
  <c r="Q31" i="46"/>
  <c r="BA31" i="46" s="1"/>
  <c r="AB31" i="46"/>
  <c r="Z31" i="46"/>
  <c r="AZ31" i="46" s="1"/>
  <c r="R31" i="46"/>
  <c r="AU31" i="46"/>
  <c r="P31" i="46"/>
  <c r="U31" i="46"/>
  <c r="Y31" i="46"/>
  <c r="D60" i="36"/>
  <c r="A60" i="36"/>
  <c r="AA60" i="47"/>
  <c r="U60" i="47"/>
  <c r="W60" i="47"/>
  <c r="AU60" i="47"/>
  <c r="AE60" i="47" a="1"/>
  <c r="AE60" i="47" s="1"/>
  <c r="Y60" i="47"/>
  <c r="AB60" i="47"/>
  <c r="R60" i="47"/>
  <c r="V60" i="47"/>
  <c r="AY60" i="47" s="1"/>
  <c r="Q60" i="47"/>
  <c r="BA60" i="47" s="1"/>
  <c r="BB60" i="47" s="1"/>
  <c r="S60" i="47"/>
  <c r="Z60" i="47"/>
  <c r="AZ60" i="47" s="1"/>
  <c r="P60" i="47"/>
  <c r="Z111" i="46"/>
  <c r="AZ111" i="46" s="1"/>
  <c r="R111" i="46"/>
  <c r="Q111" i="46"/>
  <c r="BA111" i="46" s="1"/>
  <c r="P111" i="46"/>
  <c r="Y111" i="46"/>
  <c r="AA111" i="46"/>
  <c r="S111" i="46"/>
  <c r="V111" i="46"/>
  <c r="AY111" i="46" s="1"/>
  <c r="U111" i="46"/>
  <c r="AB111" i="46"/>
  <c r="W111" i="46"/>
  <c r="D39" i="42"/>
  <c r="A39" i="42"/>
  <c r="U43" i="36"/>
  <c r="S43" i="36"/>
  <c r="AA43" i="36"/>
  <c r="AB43" i="36"/>
  <c r="AU43" i="36"/>
  <c r="Q43" i="36"/>
  <c r="BA43" i="36" s="1"/>
  <c r="Z43" i="36"/>
  <c r="AZ43" i="36" s="1"/>
  <c r="P43" i="36"/>
  <c r="R43" i="36"/>
  <c r="W43" i="36"/>
  <c r="V43" i="36"/>
  <c r="AY43" i="36" s="1"/>
  <c r="Y43" i="36"/>
  <c r="Y114" i="46"/>
  <c r="AB114" i="46"/>
  <c r="W114" i="46"/>
  <c r="Z114" i="46"/>
  <c r="AZ114" i="46" s="1"/>
  <c r="U114" i="46"/>
  <c r="AE114" i="46" a="1"/>
  <c r="AE114" i="46" s="1"/>
  <c r="V114" i="46"/>
  <c r="AY114" i="46" s="1"/>
  <c r="AA114" i="46"/>
  <c r="P114" i="46"/>
  <c r="R114" i="46"/>
  <c r="S114" i="46"/>
  <c r="Q114" i="46"/>
  <c r="BA114" i="46" s="1"/>
  <c r="BB114" i="46" s="1"/>
  <c r="D76" i="36"/>
  <c r="A76" i="36"/>
  <c r="P51" i="37"/>
  <c r="AU51" i="37"/>
  <c r="Q51" i="37"/>
  <c r="BA51" i="37" s="1"/>
  <c r="AB51" i="37"/>
  <c r="Z51" i="37"/>
  <c r="AZ51" i="37" s="1"/>
  <c r="AA51" i="37"/>
  <c r="R51" i="37"/>
  <c r="W51" i="37"/>
  <c r="S51" i="37"/>
  <c r="Y51" i="37"/>
  <c r="V51" i="37"/>
  <c r="AY51" i="37" s="1"/>
  <c r="U51" i="37"/>
  <c r="D56" i="41"/>
  <c r="A56" i="41"/>
  <c r="AE16" i="37" a="1"/>
  <c r="AE16" i="37" s="1"/>
  <c r="U16" i="37"/>
  <c r="AB16" i="37"/>
  <c r="Z16" i="37"/>
  <c r="AZ16" i="37" s="1"/>
  <c r="R16" i="37"/>
  <c r="Y16" i="37"/>
  <c r="AU16" i="37"/>
  <c r="AV39" i="37" s="1"/>
  <c r="W16" i="37"/>
  <c r="P16" i="37"/>
  <c r="S16" i="37"/>
  <c r="Q16" i="37"/>
  <c r="BA16" i="37" s="1"/>
  <c r="BB16" i="37" s="1"/>
  <c r="AA16" i="37"/>
  <c r="V16" i="37"/>
  <c r="AY16" i="37" s="1"/>
  <c r="D60" i="32"/>
  <c r="A60" i="32"/>
  <c r="AU8" i="46"/>
  <c r="AV12" i="46" s="1"/>
  <c r="W8" i="46"/>
  <c r="V8" i="46"/>
  <c r="AY8" i="46" s="1"/>
  <c r="U8" i="46"/>
  <c r="S8" i="46"/>
  <c r="P8" i="46"/>
  <c r="Y8" i="46"/>
  <c r="AB8" i="46"/>
  <c r="R8" i="46"/>
  <c r="AA8" i="46"/>
  <c r="AE8" i="46" a="1"/>
  <c r="AE8" i="46" s="1"/>
  <c r="Q8" i="46"/>
  <c r="BA8" i="46" s="1"/>
  <c r="BB8" i="46" s="1"/>
  <c r="Z8" i="46"/>
  <c r="AZ8" i="46" s="1"/>
  <c r="A31" i="37"/>
  <c r="D31" i="37"/>
  <c r="D97" i="34"/>
  <c r="A97" i="34"/>
  <c r="D54" i="30"/>
  <c r="A54" i="30"/>
  <c r="S99" i="12"/>
  <c r="Y99" i="12"/>
  <c r="R99" i="12"/>
  <c r="Q99" i="12"/>
  <c r="BA99" i="12" s="1"/>
  <c r="BB99" i="12" s="1"/>
  <c r="V99" i="12"/>
  <c r="AY99" i="12" s="1"/>
  <c r="U99" i="12"/>
  <c r="AB99" i="12"/>
  <c r="P99" i="12"/>
  <c r="AE99" i="12" a="1"/>
  <c r="AE99" i="12" s="1"/>
  <c r="AA99" i="12"/>
  <c r="Z99" i="12"/>
  <c r="AZ99" i="12" s="1"/>
  <c r="W99" i="12"/>
  <c r="W59" i="39"/>
  <c r="P59" i="39"/>
  <c r="Z59" i="39"/>
  <c r="AZ59" i="39" s="1"/>
  <c r="Q59" i="39"/>
  <c r="BA59" i="39" s="1"/>
  <c r="BB59" i="39" s="1"/>
  <c r="AA59" i="39"/>
  <c r="R59" i="39"/>
  <c r="AB59" i="39"/>
  <c r="Y59" i="39"/>
  <c r="V59" i="39"/>
  <c r="AY59" i="39" s="1"/>
  <c r="U59" i="39"/>
  <c r="S59" i="39"/>
  <c r="AE59" i="39" a="1"/>
  <c r="AE59" i="39" s="1"/>
  <c r="AU59" i="39"/>
  <c r="W48" i="32"/>
  <c r="AB48" i="32"/>
  <c r="AA48" i="32"/>
  <c r="Q48" i="32"/>
  <c r="BA48" i="32" s="1"/>
  <c r="Z48" i="32"/>
  <c r="AZ48" i="32" s="1"/>
  <c r="S48" i="32"/>
  <c r="R48" i="32"/>
  <c r="P48" i="32"/>
  <c r="AU48" i="32"/>
  <c r="AV47" i="32" s="1"/>
  <c r="Y48" i="32"/>
  <c r="V48" i="32"/>
  <c r="AY48" i="32" s="1"/>
  <c r="U48" i="32"/>
  <c r="AI11" i="12" a="1"/>
  <c r="AI11" i="12" s="1"/>
  <c r="AJ11" i="12" s="1"/>
  <c r="AL11" i="12" s="1"/>
  <c r="AI27" i="12" a="1"/>
  <c r="AI27" i="12" s="1"/>
  <c r="AJ27" i="12" s="1"/>
  <c r="AL27" i="12" s="1"/>
  <c r="AI30" i="12" a="1"/>
  <c r="AI30" i="12" s="1"/>
  <c r="AJ30" i="12" s="1"/>
  <c r="AL30" i="12" s="1"/>
  <c r="AI26" i="12" a="1"/>
  <c r="AI26" i="12" s="1"/>
  <c r="AJ26" i="12" s="1"/>
  <c r="AL26" i="12" s="1"/>
  <c r="AI10" i="12" a="1"/>
  <c r="AI10" i="12" s="1"/>
  <c r="AJ10" i="12" s="1"/>
  <c r="AL10" i="12" s="1"/>
  <c r="AI21" i="12" a="1"/>
  <c r="AI21" i="12" s="1"/>
  <c r="AJ21" i="12" s="1"/>
  <c r="AK21" i="12" s="1"/>
  <c r="AI23" i="12" a="1"/>
  <c r="AI23" i="12" s="1"/>
  <c r="AJ23" i="12" s="1"/>
  <c r="AK23" i="12" s="1"/>
  <c r="AI12" i="12" a="1"/>
  <c r="AI12" i="12" s="1"/>
  <c r="AJ12" i="12" s="1"/>
  <c r="AL12" i="12" s="1"/>
  <c r="AI25" i="12" a="1"/>
  <c r="AI25" i="12" s="1"/>
  <c r="AJ25" i="12" s="1"/>
  <c r="AK25" i="12" s="1"/>
  <c r="AI19" i="12" a="1"/>
  <c r="AI19" i="12" s="1"/>
  <c r="AJ19" i="12" s="1"/>
  <c r="AK19" i="12" s="1"/>
  <c r="AI33" i="12" a="1"/>
  <c r="AI33" i="12" s="1"/>
  <c r="AJ33" i="12" s="1"/>
  <c r="AL33" i="12" s="1"/>
  <c r="AI13" i="12" a="1"/>
  <c r="AI13" i="12" s="1"/>
  <c r="AJ13" i="12" s="1"/>
  <c r="AL13" i="12" s="1"/>
  <c r="AI32" i="12" a="1"/>
  <c r="AI32" i="12" s="1"/>
  <c r="AJ32" i="12" s="1"/>
  <c r="AL32" i="12" s="1"/>
  <c r="AI9" i="12" a="1"/>
  <c r="AI9" i="12" s="1"/>
  <c r="AJ9" i="12" s="1"/>
  <c r="AK9" i="12" s="1"/>
  <c r="AI4" i="12" a="1"/>
  <c r="AI4" i="12" s="1"/>
  <c r="AJ4" i="12" s="1"/>
  <c r="AK4" i="12" s="1"/>
  <c r="AI29" i="12" a="1"/>
  <c r="AI29" i="12" s="1"/>
  <c r="AJ29" i="12" s="1"/>
  <c r="AL29" i="12" s="1"/>
  <c r="AI24" i="12" a="1"/>
  <c r="AI24" i="12" s="1"/>
  <c r="AJ24" i="12" s="1"/>
  <c r="AK24" i="12" s="1"/>
  <c r="AI3" i="12" a="1"/>
  <c r="AI3" i="12" s="1"/>
  <c r="AJ3" i="12" s="1"/>
  <c r="AK3" i="12" s="1"/>
  <c r="AI6" i="12" a="1"/>
  <c r="AI6" i="12" s="1"/>
  <c r="AJ6" i="12" s="1"/>
  <c r="AK6" i="12" s="1"/>
  <c r="AI14" i="12" a="1"/>
  <c r="AI14" i="12" s="1"/>
  <c r="AJ14" i="12" s="1"/>
  <c r="AL14" i="12" s="1"/>
  <c r="AI16" i="12" a="1"/>
  <c r="AI16" i="12" s="1"/>
  <c r="AJ16" i="12" s="1"/>
  <c r="AL16" i="12" s="1"/>
  <c r="AI8" i="12" a="1"/>
  <c r="AI8" i="12" s="1"/>
  <c r="AJ8" i="12" s="1"/>
  <c r="AK8" i="12" s="1"/>
  <c r="AI5" i="12" a="1"/>
  <c r="AI5" i="12" s="1"/>
  <c r="AJ5" i="12" s="1"/>
  <c r="AK5" i="12" s="1"/>
  <c r="AI22" i="12" a="1"/>
  <c r="AI22" i="12" s="1"/>
  <c r="AJ22" i="12" s="1"/>
  <c r="AK22" i="12" s="1"/>
  <c r="AI7" i="12" a="1"/>
  <c r="AI7" i="12" s="1"/>
  <c r="AJ7" i="12" s="1"/>
  <c r="AK7" i="12" s="1"/>
  <c r="AI17" i="12" a="1"/>
  <c r="AI17" i="12" s="1"/>
  <c r="AJ17" i="12" s="1"/>
  <c r="AL17" i="12" s="1"/>
  <c r="AI31" i="12" a="1"/>
  <c r="AI31" i="12" s="1"/>
  <c r="AJ31" i="12" s="1"/>
  <c r="AL31" i="12" s="1"/>
  <c r="AI28" i="12" a="1"/>
  <c r="AI28" i="12" s="1"/>
  <c r="AJ28" i="12" s="1"/>
  <c r="AL28" i="12" s="1"/>
  <c r="AI20" i="12" a="1"/>
  <c r="AI20" i="12" s="1"/>
  <c r="AJ20" i="12" s="1"/>
  <c r="AK20" i="12" s="1"/>
  <c r="AI15" i="12" a="1"/>
  <c r="AI15" i="12" s="1"/>
  <c r="AJ15" i="12" s="1"/>
  <c r="AL15" i="12" s="1"/>
  <c r="AI18" i="12" a="1"/>
  <c r="AI18" i="12" s="1"/>
  <c r="AJ18" i="12" s="1"/>
  <c r="AK18" i="12" s="1"/>
  <c r="D13" i="32"/>
  <c r="A13" i="32"/>
  <c r="V111" i="12"/>
  <c r="AY111" i="12" s="1"/>
  <c r="Z111" i="12"/>
  <c r="AZ111" i="12" s="1"/>
  <c r="U111" i="12"/>
  <c r="Q111" i="12"/>
  <c r="BA111" i="12" s="1"/>
  <c r="R111" i="12"/>
  <c r="AA111" i="12"/>
  <c r="AB111" i="12"/>
  <c r="W111" i="12"/>
  <c r="P111" i="12"/>
  <c r="S111" i="12"/>
  <c r="Y111" i="12"/>
  <c r="AS111" i="12"/>
  <c r="AF111" i="12" s="1"/>
  <c r="D7" i="34"/>
  <c r="A7" i="34"/>
  <c r="V58" i="32"/>
  <c r="AY58" i="32" s="1"/>
  <c r="S58" i="32"/>
  <c r="AB58" i="32"/>
  <c r="R58" i="32"/>
  <c r="Y58" i="32"/>
  <c r="AU58" i="32"/>
  <c r="AV80" i="32" s="1"/>
  <c r="P58" i="32"/>
  <c r="AA58" i="32"/>
  <c r="W58" i="32"/>
  <c r="Q58" i="32"/>
  <c r="BA58" i="32" s="1"/>
  <c r="Z58" i="32"/>
  <c r="AZ58" i="32" s="1"/>
  <c r="U58" i="32"/>
  <c r="AZ58" i="12"/>
  <c r="BA58" i="12"/>
  <c r="AU58" i="12"/>
  <c r="AY58" i="12"/>
  <c r="D24" i="32"/>
  <c r="A24" i="32"/>
  <c r="Q4" i="42"/>
  <c r="BA4" i="42" s="1"/>
  <c r="BB4" i="42" s="1"/>
  <c r="Z4" i="42"/>
  <c r="AZ4" i="42" s="1"/>
  <c r="V4" i="42"/>
  <c r="AY4" i="42" s="1"/>
  <c r="P4" i="42"/>
  <c r="R4" i="42"/>
  <c r="AU4" i="42"/>
  <c r="AV51" i="42" s="1"/>
  <c r="W4" i="42"/>
  <c r="U4" i="42"/>
  <c r="AB4" i="42"/>
  <c r="AA4" i="42"/>
  <c r="Y4" i="42"/>
  <c r="AE4" i="42" a="1"/>
  <c r="AE4" i="42" s="1"/>
  <c r="S4" i="42"/>
  <c r="A109" i="12"/>
  <c r="D109" i="12"/>
  <c r="AI4" i="35" a="1"/>
  <c r="AI4" i="35" s="1"/>
  <c r="AJ4" i="35" s="1"/>
  <c r="AL4" i="35" s="1"/>
  <c r="AI29" i="35" a="1"/>
  <c r="AI29" i="35" s="1"/>
  <c r="AJ29" i="35" s="1"/>
  <c r="AK29" i="35" s="1"/>
  <c r="AI33" i="35" a="1"/>
  <c r="AI33" i="35" s="1"/>
  <c r="AJ33" i="35" s="1"/>
  <c r="AK33" i="35" s="1"/>
  <c r="AI27" i="35" a="1"/>
  <c r="AI27" i="35" s="1"/>
  <c r="AJ27" i="35" s="1"/>
  <c r="AK27" i="35" s="1"/>
  <c r="AI18" i="35" a="1"/>
  <c r="AI18" i="35" s="1"/>
  <c r="AJ18" i="35" s="1"/>
  <c r="AL18" i="35" s="1"/>
  <c r="AI20" i="35" a="1"/>
  <c r="AI20" i="35" s="1"/>
  <c r="AJ20" i="35" s="1"/>
  <c r="AL20" i="35" s="1"/>
  <c r="AI24" i="35" a="1"/>
  <c r="AI24" i="35" s="1"/>
  <c r="AJ24" i="35" s="1"/>
  <c r="AL24" i="35" s="1"/>
  <c r="AI13" i="35" a="1"/>
  <c r="AI13" i="35" s="1"/>
  <c r="AJ13" i="35" s="1"/>
  <c r="AK13" i="35" s="1"/>
  <c r="AI8" i="35" a="1"/>
  <c r="AI8" i="35" s="1"/>
  <c r="AJ8" i="35" s="1"/>
  <c r="AL8" i="35" s="1"/>
  <c r="AI19" i="35" a="1"/>
  <c r="AI19" i="35" s="1"/>
  <c r="AJ19" i="35" s="1"/>
  <c r="AL19" i="35" s="1"/>
  <c r="AI17" i="35" a="1"/>
  <c r="AI17" i="35" s="1"/>
  <c r="AJ17" i="35" s="1"/>
  <c r="AK17" i="35" s="1"/>
  <c r="AI12" i="35" a="1"/>
  <c r="AI12" i="35" s="1"/>
  <c r="AJ12" i="35" s="1"/>
  <c r="AK12" i="35" s="1"/>
  <c r="AI26" i="35" a="1"/>
  <c r="AI26" i="35" s="1"/>
  <c r="AJ26" i="35" s="1"/>
  <c r="AK26" i="35" s="1"/>
  <c r="AI32" i="35" a="1"/>
  <c r="AI32" i="35" s="1"/>
  <c r="AJ32" i="35" s="1"/>
  <c r="AK32" i="35" s="1"/>
  <c r="AI28" i="35" a="1"/>
  <c r="AI28" i="35" s="1"/>
  <c r="AJ28" i="35" s="1"/>
  <c r="AK28" i="35" s="1"/>
  <c r="AI11" i="35" a="1"/>
  <c r="AI11" i="35" s="1"/>
  <c r="AJ11" i="35" s="1"/>
  <c r="AK11" i="35" s="1"/>
  <c r="AA27" i="31"/>
  <c r="Z27" i="31"/>
  <c r="AZ27" i="31" s="1"/>
  <c r="W27" i="31"/>
  <c r="U27" i="31"/>
  <c r="Y27" i="31"/>
  <c r="AE27" i="31" a="1"/>
  <c r="AE27" i="31" s="1"/>
  <c r="AU27" i="31"/>
  <c r="AV50" i="31" s="1"/>
  <c r="AB27" i="31"/>
  <c r="V27" i="31"/>
  <c r="AY27" i="31" s="1"/>
  <c r="R27" i="31"/>
  <c r="Q27" i="31"/>
  <c r="BA27" i="31" s="1"/>
  <c r="BB27" i="31" s="1"/>
  <c r="S27" i="31"/>
  <c r="P27" i="31"/>
  <c r="Z19" i="12"/>
  <c r="AZ19" i="12" s="1"/>
  <c r="V19" i="12"/>
  <c r="AY19" i="12" s="1"/>
  <c r="AE19" i="12" a="1"/>
  <c r="AE19" i="12" s="1"/>
  <c r="P19" i="12"/>
  <c r="Y19" i="12"/>
  <c r="AB19" i="12"/>
  <c r="U19" i="12"/>
  <c r="AU19" i="12"/>
  <c r="W19" i="12"/>
  <c r="AA19" i="12"/>
  <c r="R19" i="12"/>
  <c r="Q19" i="12"/>
  <c r="BA19" i="12" s="1"/>
  <c r="BB19" i="12" s="1"/>
  <c r="S19" i="12"/>
  <c r="W49" i="46"/>
  <c r="P49" i="46"/>
  <c r="AU49" i="46"/>
  <c r="AB49" i="46"/>
  <c r="Y49" i="46"/>
  <c r="V49" i="46"/>
  <c r="AY49" i="46" s="1"/>
  <c r="Z49" i="46"/>
  <c r="AZ49" i="46" s="1"/>
  <c r="U49" i="46"/>
  <c r="S49" i="46"/>
  <c r="Q49" i="46"/>
  <c r="BA49" i="46" s="1"/>
  <c r="R49" i="46"/>
  <c r="AA49" i="46"/>
  <c r="AB100" i="46"/>
  <c r="W100" i="46"/>
  <c r="AA100" i="46"/>
  <c r="Q100" i="46"/>
  <c r="BA100" i="46" s="1"/>
  <c r="BB100" i="46" s="1"/>
  <c r="Y100" i="46"/>
  <c r="AE100" i="46" a="1"/>
  <c r="AE100" i="46" s="1"/>
  <c r="Z100" i="46"/>
  <c r="AZ100" i="46" s="1"/>
  <c r="P100" i="46"/>
  <c r="U100" i="46"/>
  <c r="S100" i="46"/>
  <c r="R100" i="46"/>
  <c r="V100" i="46"/>
  <c r="AY100" i="46" s="1"/>
  <c r="Y35" i="46"/>
  <c r="AE35" i="46" a="1"/>
  <c r="AE35" i="46" s="1"/>
  <c r="Q35" i="46"/>
  <c r="BA35" i="46" s="1"/>
  <c r="BB35" i="46" s="1"/>
  <c r="AB35" i="46"/>
  <c r="S35" i="46"/>
  <c r="P35" i="46"/>
  <c r="R35" i="46"/>
  <c r="AA35" i="46"/>
  <c r="AU35" i="46"/>
  <c r="Z35" i="46"/>
  <c r="AZ35" i="46" s="1"/>
  <c r="W35" i="46"/>
  <c r="U35" i="46"/>
  <c r="V35" i="46"/>
  <c r="AY35" i="46" s="1"/>
  <c r="Z129" i="46"/>
  <c r="AZ129" i="46" s="1"/>
  <c r="R129" i="46"/>
  <c r="Q129" i="46"/>
  <c r="BA129" i="46" s="1"/>
  <c r="P129" i="46"/>
  <c r="S129" i="46"/>
  <c r="U129" i="46"/>
  <c r="V129" i="46"/>
  <c r="AY129" i="46" s="1"/>
  <c r="W129" i="46"/>
  <c r="Y129" i="46"/>
  <c r="AA129" i="46"/>
  <c r="AB129" i="46"/>
  <c r="AI19" i="40" a="1"/>
  <c r="AI19" i="40" s="1"/>
  <c r="AJ19" i="40" s="1"/>
  <c r="AK19" i="40" s="1"/>
  <c r="AI9" i="40" a="1"/>
  <c r="AI9" i="40" s="1"/>
  <c r="AJ9" i="40" s="1"/>
  <c r="AK9" i="40" s="1"/>
  <c r="AI17" i="39" a="1"/>
  <c r="AI17" i="39" s="1"/>
  <c r="AJ17" i="39" s="1"/>
  <c r="AK17" i="39" s="1"/>
  <c r="AI6" i="39" a="1"/>
  <c r="AI6" i="39" s="1"/>
  <c r="AJ6" i="39" s="1"/>
  <c r="AL6" i="39" s="1"/>
  <c r="AI25" i="44" a="1"/>
  <c r="AI25" i="44" s="1"/>
  <c r="AJ25" i="44" s="1"/>
  <c r="AK25" i="44" s="1"/>
  <c r="AI28" i="44" a="1"/>
  <c r="AI28" i="44" s="1"/>
  <c r="AJ28" i="44" s="1"/>
  <c r="AL28" i="44" s="1"/>
  <c r="AI3" i="44" a="1"/>
  <c r="AI3" i="44" s="1"/>
  <c r="AJ3" i="44" s="1"/>
  <c r="AK3" i="44" s="1"/>
  <c r="AI21" i="44" a="1"/>
  <c r="AI21" i="44" s="1"/>
  <c r="AJ21" i="44" s="1"/>
  <c r="AK21" i="44" s="1"/>
  <c r="AI5" i="43" a="1"/>
  <c r="AI5" i="43" s="1"/>
  <c r="AJ5" i="43" s="1"/>
  <c r="AL5" i="43" s="1"/>
  <c r="AI22" i="43" a="1"/>
  <c r="AI22" i="43" s="1"/>
  <c r="AJ22" i="43" s="1"/>
  <c r="AL22" i="43" s="1"/>
  <c r="AI15" i="41" a="1"/>
  <c r="AI15" i="41" s="1"/>
  <c r="AJ15" i="41" s="1"/>
  <c r="AK15" i="41" s="1"/>
  <c r="AI26" i="41" a="1"/>
  <c r="AI26" i="41" s="1"/>
  <c r="AJ26" i="41" s="1"/>
  <c r="AK26" i="41" s="1"/>
  <c r="AI28" i="45" a="1"/>
  <c r="AI28" i="45" s="1"/>
  <c r="AJ28" i="45" s="1"/>
  <c r="AK28" i="45" s="1"/>
  <c r="AI27" i="45" a="1"/>
  <c r="AI27" i="45" s="1"/>
  <c r="AJ27" i="45" s="1"/>
  <c r="AK27" i="45" s="1"/>
  <c r="AI21" i="45" a="1"/>
  <c r="AI21" i="45" s="1"/>
  <c r="AJ21" i="45" s="1"/>
  <c r="AL21" i="45" s="1"/>
  <c r="AI22" i="45" a="1"/>
  <c r="AI22" i="45" s="1"/>
  <c r="AJ22" i="45" s="1"/>
  <c r="AL22" i="45" s="1"/>
  <c r="AI26" i="38" a="1"/>
  <c r="AI26" i="38" s="1"/>
  <c r="AJ26" i="38" s="1"/>
  <c r="AL26" i="38" s="1"/>
  <c r="AI17" i="38" a="1"/>
  <c r="AI17" i="38" s="1"/>
  <c r="AJ17" i="38" s="1"/>
  <c r="AL17" i="38" s="1"/>
  <c r="AI8" i="36" a="1"/>
  <c r="AI8" i="36" s="1"/>
  <c r="AJ8" i="36" s="1"/>
  <c r="AK8" i="36" s="1"/>
  <c r="AI18" i="36" a="1"/>
  <c r="AI18" i="36" s="1"/>
  <c r="AJ18" i="36" s="1"/>
  <c r="AK18" i="36" s="1"/>
  <c r="AM33" i="46" a="1"/>
  <c r="AM33" i="46" s="1"/>
  <c r="AI22" i="35" a="1"/>
  <c r="AI22" i="35" s="1"/>
  <c r="AJ22" i="35" s="1"/>
  <c r="AL22" i="35" s="1"/>
  <c r="AI7" i="35" a="1"/>
  <c r="AI7" i="35" s="1"/>
  <c r="AJ7" i="35" s="1"/>
  <c r="AL7" i="35" s="1"/>
  <c r="AS85" i="59"/>
  <c r="AF85" i="59" s="1"/>
  <c r="R85" i="59"/>
  <c r="S85" i="59"/>
  <c r="Q85" i="59"/>
  <c r="BA85" i="59" s="1"/>
  <c r="W85" i="59"/>
  <c r="Z85" i="59"/>
  <c r="AZ85" i="59" s="1"/>
  <c r="AB85" i="59"/>
  <c r="V85" i="59"/>
  <c r="AY85" i="59" s="1"/>
  <c r="AA85" i="59"/>
  <c r="P85" i="59"/>
  <c r="Y85" i="59"/>
  <c r="U85" i="59"/>
  <c r="W110" i="56"/>
  <c r="AB110" i="56"/>
  <c r="AA110" i="56"/>
  <c r="V110" i="56"/>
  <c r="AY110" i="56" s="1"/>
  <c r="Z110" i="56"/>
  <c r="AZ110" i="56" s="1"/>
  <c r="Y110" i="56"/>
  <c r="P110" i="56"/>
  <c r="U110" i="56"/>
  <c r="R110" i="56"/>
  <c r="S110" i="56"/>
  <c r="Q110" i="56"/>
  <c r="BA110" i="56" s="1"/>
  <c r="AS110" i="56"/>
  <c r="AF110" i="56" s="1"/>
  <c r="Y19" i="58"/>
  <c r="W19" i="58"/>
  <c r="AA19" i="58"/>
  <c r="P19" i="58"/>
  <c r="Z19" i="58"/>
  <c r="AZ19" i="58" s="1"/>
  <c r="AU19" i="58"/>
  <c r="AE19" i="58" a="1"/>
  <c r="AE19" i="58" s="1"/>
  <c r="S19" i="58"/>
  <c r="U19" i="58"/>
  <c r="V19" i="58"/>
  <c r="AY19" i="58" s="1"/>
  <c r="AB19" i="58"/>
  <c r="Q19" i="58"/>
  <c r="BA19" i="58" s="1"/>
  <c r="BB19" i="58" s="1"/>
  <c r="R19" i="58"/>
  <c r="Q123" i="57"/>
  <c r="BA123" i="57" s="1"/>
  <c r="BB123" i="57" s="1"/>
  <c r="Z123" i="57"/>
  <c r="AZ123" i="57" s="1"/>
  <c r="P123" i="57"/>
  <c r="Y123" i="57"/>
  <c r="AB123" i="57"/>
  <c r="AE123" i="57" a="1"/>
  <c r="AE123" i="57" s="1"/>
  <c r="V123" i="57"/>
  <c r="AY123" i="57" s="1"/>
  <c r="S123" i="57"/>
  <c r="U123" i="57"/>
  <c r="R123" i="57"/>
  <c r="AA123" i="57"/>
  <c r="W123" i="57"/>
  <c r="Z29" i="57"/>
  <c r="AZ29" i="57" s="1"/>
  <c r="Y29" i="57"/>
  <c r="V29" i="57"/>
  <c r="AY29" i="57" s="1"/>
  <c r="R29" i="57"/>
  <c r="AE29" i="57" a="1"/>
  <c r="AE29" i="57" s="1"/>
  <c r="AU29" i="57"/>
  <c r="AV74" i="57" s="1"/>
  <c r="Q29" i="57"/>
  <c r="BA29" i="57" s="1"/>
  <c r="BB29" i="57" s="1"/>
  <c r="W29" i="57"/>
  <c r="AA29" i="57"/>
  <c r="S29" i="57"/>
  <c r="P29" i="57"/>
  <c r="AB29" i="57"/>
  <c r="U29" i="57"/>
  <c r="S83" i="55"/>
  <c r="AA83" i="55"/>
  <c r="Q83" i="55"/>
  <c r="BA83" i="55" s="1"/>
  <c r="Y83" i="55"/>
  <c r="AB83" i="55"/>
  <c r="R83" i="55"/>
  <c r="W83" i="55"/>
  <c r="P83" i="55"/>
  <c r="AS83" i="55"/>
  <c r="AF83" i="55" s="1"/>
  <c r="V83" i="55"/>
  <c r="AY83" i="55" s="1"/>
  <c r="Z83" i="55"/>
  <c r="AZ83" i="55" s="1"/>
  <c r="U83" i="55"/>
  <c r="Y122" i="57"/>
  <c r="Q122" i="57"/>
  <c r="BA122" i="57" s="1"/>
  <c r="BB122" i="57" s="1"/>
  <c r="Z122" i="57"/>
  <c r="AZ122" i="57" s="1"/>
  <c r="P122" i="57"/>
  <c r="V122" i="57"/>
  <c r="AY122" i="57" s="1"/>
  <c r="U122" i="57"/>
  <c r="W122" i="57"/>
  <c r="AB122" i="57"/>
  <c r="AE122" i="57" a="1"/>
  <c r="AE122" i="57" s="1"/>
  <c r="AD122" i="57" s="1"/>
  <c r="AC122" i="57" s="1"/>
  <c r="S122" i="57"/>
  <c r="R122" i="57"/>
  <c r="AA122" i="57"/>
  <c r="V85" i="58"/>
  <c r="AY85" i="58" s="1"/>
  <c r="S85" i="58"/>
  <c r="Q85" i="58"/>
  <c r="BA85" i="58" s="1"/>
  <c r="BB85" i="58" s="1"/>
  <c r="U85" i="58"/>
  <c r="P85" i="58"/>
  <c r="W85" i="58"/>
  <c r="AA85" i="58"/>
  <c r="AB85" i="58"/>
  <c r="Z85" i="58"/>
  <c r="AZ85" i="58" s="1"/>
  <c r="R85" i="58"/>
  <c r="Y85" i="58"/>
  <c r="AE85" i="58" a="1"/>
  <c r="AE85" i="58" s="1"/>
  <c r="R95" i="53"/>
  <c r="Q95" i="53"/>
  <c r="BA95" i="53" s="1"/>
  <c r="BB95" i="53" s="1"/>
  <c r="AA95" i="53"/>
  <c r="U95" i="53"/>
  <c r="S95" i="53"/>
  <c r="W95" i="53"/>
  <c r="Z95" i="53"/>
  <c r="AZ95" i="53" s="1"/>
  <c r="Y95" i="53"/>
  <c r="P95" i="53"/>
  <c r="AE95" i="53" a="1"/>
  <c r="AE95" i="53" s="1"/>
  <c r="AD95" i="53" s="1"/>
  <c r="AC95" i="53" s="1"/>
  <c r="V95" i="53"/>
  <c r="AY95" i="53" s="1"/>
  <c r="AB95" i="53"/>
  <c r="V99" i="51"/>
  <c r="AY99" i="51" s="1"/>
  <c r="Z99" i="51"/>
  <c r="AZ99" i="51" s="1"/>
  <c r="AS99" i="51"/>
  <c r="AF99" i="51" s="1"/>
  <c r="R99" i="51"/>
  <c r="U99" i="51"/>
  <c r="S99" i="51"/>
  <c r="AA99" i="51"/>
  <c r="Y99" i="51"/>
  <c r="P99" i="51"/>
  <c r="AB99" i="51"/>
  <c r="W99" i="51"/>
  <c r="Q99" i="51"/>
  <c r="BA99" i="51" s="1"/>
  <c r="U116" i="50"/>
  <c r="S116" i="50"/>
  <c r="P116" i="50"/>
  <c r="AE116" i="50" a="1"/>
  <c r="AE116" i="50" s="1"/>
  <c r="AD116" i="50" s="1"/>
  <c r="AC116" i="50" s="1"/>
  <c r="AB116" i="50"/>
  <c r="V116" i="50"/>
  <c r="AY116" i="50" s="1"/>
  <c r="AA116" i="50"/>
  <c r="Y116" i="50"/>
  <c r="R116" i="50"/>
  <c r="W116" i="50"/>
  <c r="Q116" i="50"/>
  <c r="BA116" i="50" s="1"/>
  <c r="BB116" i="50" s="1"/>
  <c r="Z116" i="50"/>
  <c r="AZ116" i="50" s="1"/>
  <c r="P90" i="49"/>
  <c r="R90" i="49"/>
  <c r="W90" i="49"/>
  <c r="U90" i="49"/>
  <c r="AB90" i="49"/>
  <c r="V90" i="49"/>
  <c r="AY90" i="49" s="1"/>
  <c r="AE90" i="49" a="1"/>
  <c r="AE90" i="49" s="1"/>
  <c r="AD90" i="49" s="1"/>
  <c r="AC90" i="49" s="1"/>
  <c r="AA90" i="49"/>
  <c r="Q90" i="49"/>
  <c r="BA90" i="49" s="1"/>
  <c r="BB90" i="49" s="1"/>
  <c r="Z90" i="49"/>
  <c r="AZ90" i="49" s="1"/>
  <c r="S90" i="49"/>
  <c r="Y90" i="49"/>
  <c r="S2" i="58"/>
  <c r="W2" i="58"/>
  <c r="AB2" i="58"/>
  <c r="AU2" i="58"/>
  <c r="R2" i="58"/>
  <c r="V2" i="58"/>
  <c r="AY2" i="58" s="1"/>
  <c r="AA2" i="58"/>
  <c r="Q2" i="58"/>
  <c r="BA2" i="58" s="1"/>
  <c r="BB2" i="58" s="1"/>
  <c r="AE2" i="58" a="1"/>
  <c r="AE2" i="58" s="1"/>
  <c r="Z2" i="58"/>
  <c r="AZ2" i="58" s="1"/>
  <c r="P2" i="58"/>
  <c r="U2" i="58"/>
  <c r="Y2" i="58"/>
  <c r="W123" i="56"/>
  <c r="Q123" i="56"/>
  <c r="BA123" i="56" s="1"/>
  <c r="Z123" i="56"/>
  <c r="AZ123" i="56" s="1"/>
  <c r="AS123" i="56"/>
  <c r="AF123" i="56" s="1"/>
  <c r="P123" i="56"/>
  <c r="Y123" i="56"/>
  <c r="AB123" i="56"/>
  <c r="AA123" i="56"/>
  <c r="V123" i="56"/>
  <c r="AY123" i="56" s="1"/>
  <c r="S123" i="56"/>
  <c r="U123" i="56"/>
  <c r="R123" i="56"/>
  <c r="Q79" i="53"/>
  <c r="BA79" i="53" s="1"/>
  <c r="BB79" i="53" s="1"/>
  <c r="AB79" i="53"/>
  <c r="AE79" i="53" a="1"/>
  <c r="AE79" i="53" s="1"/>
  <c r="AD79" i="53" s="1"/>
  <c r="AC79" i="53" s="1"/>
  <c r="Z79" i="53"/>
  <c r="AZ79" i="53" s="1"/>
  <c r="P79" i="53"/>
  <c r="Y79" i="53"/>
  <c r="S79" i="53"/>
  <c r="R79" i="53"/>
  <c r="U79" i="53"/>
  <c r="W79" i="53"/>
  <c r="V79" i="53"/>
  <c r="AY79" i="53" s="1"/>
  <c r="AA79" i="53"/>
  <c r="W68" i="57"/>
  <c r="U68" i="57"/>
  <c r="V68" i="57"/>
  <c r="AY68" i="57" s="1"/>
  <c r="S68" i="57"/>
  <c r="Z68" i="57"/>
  <c r="AZ68" i="57" s="1"/>
  <c r="AB68" i="57"/>
  <c r="P68" i="57"/>
  <c r="AA68" i="57"/>
  <c r="Q68" i="57"/>
  <c r="BA68" i="57" s="1"/>
  <c r="Y68" i="57"/>
  <c r="R68" i="57"/>
  <c r="Q11" i="51"/>
  <c r="BA11" i="51" s="1"/>
  <c r="BB11" i="51" s="1"/>
  <c r="Z11" i="51"/>
  <c r="AZ11" i="51" s="1"/>
  <c r="V11" i="51"/>
  <c r="AY11" i="51" s="1"/>
  <c r="U11" i="51"/>
  <c r="AA11" i="51"/>
  <c r="S11" i="51"/>
  <c r="W11" i="51"/>
  <c r="R11" i="51"/>
  <c r="P11" i="51"/>
  <c r="AU11" i="51"/>
  <c r="AE11" i="51" a="1"/>
  <c r="AE11" i="51" s="1"/>
  <c r="AB11" i="51"/>
  <c r="Y11" i="51"/>
  <c r="S100" i="50"/>
  <c r="Y100" i="50"/>
  <c r="Q100" i="50"/>
  <c r="BA100" i="50" s="1"/>
  <c r="BB100" i="50" s="1"/>
  <c r="R100" i="50"/>
  <c r="AA100" i="50"/>
  <c r="V100" i="50"/>
  <c r="AY100" i="50" s="1"/>
  <c r="AE100" i="50" a="1"/>
  <c r="AE100" i="50" s="1"/>
  <c r="AD100" i="50" s="1"/>
  <c r="AC100" i="50" s="1"/>
  <c r="Z100" i="50"/>
  <c r="AZ100" i="50" s="1"/>
  <c r="W100" i="50"/>
  <c r="P100" i="50"/>
  <c r="U100" i="50"/>
  <c r="AB100" i="50"/>
  <c r="W86" i="52"/>
  <c r="U86" i="52"/>
  <c r="Q86" i="52"/>
  <c r="BA86" i="52" s="1"/>
  <c r="BB86" i="52" s="1"/>
  <c r="R86" i="52"/>
  <c r="Y86" i="52"/>
  <c r="AB86" i="52"/>
  <c r="S86" i="52"/>
  <c r="P86" i="52"/>
  <c r="Z86" i="52"/>
  <c r="AZ86" i="52" s="1"/>
  <c r="AE86" i="52" a="1"/>
  <c r="AE86" i="52" s="1"/>
  <c r="AD86" i="52" s="1"/>
  <c r="AC86" i="52" s="1"/>
  <c r="V86" i="52"/>
  <c r="AY86" i="52" s="1"/>
  <c r="AA86" i="52"/>
  <c r="R14" i="51"/>
  <c r="P14" i="51"/>
  <c r="AB14" i="51"/>
  <c r="AE14" i="51" a="1"/>
  <c r="AE14" i="51" s="1"/>
  <c r="Q14" i="51"/>
  <c r="BA14" i="51" s="1"/>
  <c r="BB14" i="51" s="1"/>
  <c r="AU14" i="51"/>
  <c r="AA14" i="51"/>
  <c r="W14" i="51"/>
  <c r="Z14" i="51"/>
  <c r="AZ14" i="51" s="1"/>
  <c r="Y14" i="51"/>
  <c r="V14" i="51"/>
  <c r="AY14" i="51" s="1"/>
  <c r="S14" i="51"/>
  <c r="U14" i="51"/>
  <c r="Y129" i="55"/>
  <c r="AE129" i="55" a="1"/>
  <c r="AE129" i="55" s="1"/>
  <c r="AD129" i="55" s="1"/>
  <c r="AC129" i="55" s="1"/>
  <c r="AB129" i="55"/>
  <c r="AA129" i="55"/>
  <c r="V129" i="55"/>
  <c r="AY129" i="55" s="1"/>
  <c r="W129" i="55"/>
  <c r="S129" i="55"/>
  <c r="Q129" i="55"/>
  <c r="BA129" i="55" s="1"/>
  <c r="BB129" i="55" s="1"/>
  <c r="R129" i="55"/>
  <c r="U129" i="55"/>
  <c r="Z129" i="55"/>
  <c r="AZ129" i="55" s="1"/>
  <c r="P129" i="55"/>
  <c r="AA106" i="54"/>
  <c r="Q106" i="54"/>
  <c r="BA106" i="54" s="1"/>
  <c r="Z106" i="54"/>
  <c r="AZ106" i="54" s="1"/>
  <c r="P106" i="54"/>
  <c r="Y106" i="54"/>
  <c r="U106" i="54"/>
  <c r="V106" i="54"/>
  <c r="AY106" i="54" s="1"/>
  <c r="W106" i="54"/>
  <c r="AB106" i="54"/>
  <c r="AS106" i="54"/>
  <c r="AF106" i="54" s="1"/>
  <c r="R106" i="54"/>
  <c r="S106" i="54"/>
  <c r="Z88" i="50"/>
  <c r="AZ88" i="50" s="1"/>
  <c r="R88" i="50"/>
  <c r="Q88" i="50"/>
  <c r="BA88" i="50" s="1"/>
  <c r="BB88" i="50" s="1"/>
  <c r="AE88" i="50" a="1"/>
  <c r="AE88" i="50" s="1"/>
  <c r="AD88" i="50" s="1"/>
  <c r="AC88" i="50" s="1"/>
  <c r="AA88" i="50"/>
  <c r="P88" i="50"/>
  <c r="S88" i="50"/>
  <c r="W88" i="50"/>
  <c r="Y88" i="50"/>
  <c r="U88" i="50"/>
  <c r="AB88" i="50"/>
  <c r="V88" i="50"/>
  <c r="AY88" i="50" s="1"/>
  <c r="U66" i="58"/>
  <c r="S66" i="58"/>
  <c r="AB66" i="58"/>
  <c r="R66" i="58"/>
  <c r="AA66" i="58"/>
  <c r="W66" i="58"/>
  <c r="Q66" i="58"/>
  <c r="BA66" i="58" s="1"/>
  <c r="BB66" i="58" s="1"/>
  <c r="AE66" i="58" a="1"/>
  <c r="AE66" i="58" s="1"/>
  <c r="AD66" i="58" s="1"/>
  <c r="AC66" i="58" s="1"/>
  <c r="Z66" i="58"/>
  <c r="AZ66" i="58" s="1"/>
  <c r="P66" i="58"/>
  <c r="V66" i="58"/>
  <c r="AY66" i="58" s="1"/>
  <c r="Y66" i="58"/>
  <c r="U39" i="55"/>
  <c r="Q39" i="55"/>
  <c r="BA39" i="55" s="1"/>
  <c r="AB39" i="55"/>
  <c r="P39" i="55"/>
  <c r="AA39" i="55"/>
  <c r="Z39" i="55"/>
  <c r="AZ39" i="55" s="1"/>
  <c r="AU39" i="55"/>
  <c r="Y39" i="55"/>
  <c r="V39" i="55"/>
  <c r="AY39" i="55" s="1"/>
  <c r="W39" i="55"/>
  <c r="S39" i="55"/>
  <c r="R39" i="55"/>
  <c r="S61" i="55"/>
  <c r="AA61" i="55"/>
  <c r="Z61" i="55"/>
  <c r="AZ61" i="55" s="1"/>
  <c r="U61" i="55"/>
  <c r="Y61" i="55"/>
  <c r="P61" i="55"/>
  <c r="V61" i="55"/>
  <c r="AY61" i="55" s="1"/>
  <c r="AU61" i="55"/>
  <c r="AE61" i="55" a="1"/>
  <c r="AE61" i="55" s="1"/>
  <c r="AB61" i="55"/>
  <c r="R61" i="55"/>
  <c r="Q61" i="55"/>
  <c r="BA61" i="55" s="1"/>
  <c r="BB61" i="55" s="1"/>
  <c r="W61" i="55"/>
  <c r="U96" i="50"/>
  <c r="AA96" i="50"/>
  <c r="AB96" i="50"/>
  <c r="Z96" i="50"/>
  <c r="AZ96" i="50" s="1"/>
  <c r="R96" i="50"/>
  <c r="Y96" i="50"/>
  <c r="Q96" i="50"/>
  <c r="BA96" i="50" s="1"/>
  <c r="S96" i="50"/>
  <c r="AS96" i="50"/>
  <c r="AF96" i="50" s="1"/>
  <c r="V96" i="50"/>
  <c r="AY96" i="50" s="1"/>
  <c r="P96" i="50"/>
  <c r="W96" i="50"/>
  <c r="Y68" i="49"/>
  <c r="U68" i="49"/>
  <c r="AB68" i="49"/>
  <c r="Q68" i="49"/>
  <c r="BA68" i="49" s="1"/>
  <c r="W68" i="49"/>
  <c r="R68" i="49"/>
  <c r="AS68" i="49"/>
  <c r="AF68" i="49" s="1"/>
  <c r="V68" i="49"/>
  <c r="AY68" i="49" s="1"/>
  <c r="Z68" i="49"/>
  <c r="AZ68" i="49" s="1"/>
  <c r="S68" i="49"/>
  <c r="P68" i="49"/>
  <c r="AA68" i="49"/>
  <c r="W73" i="48"/>
  <c r="Q73" i="48"/>
  <c r="BA73" i="48" s="1"/>
  <c r="BB73" i="48" s="1"/>
  <c r="S73" i="48"/>
  <c r="Z73" i="48"/>
  <c r="AZ73" i="48" s="1"/>
  <c r="AE73" i="48" a="1"/>
  <c r="AE73" i="48" s="1"/>
  <c r="P73" i="48"/>
  <c r="U73" i="48"/>
  <c r="Y73" i="48"/>
  <c r="R73" i="48"/>
  <c r="V73" i="48"/>
  <c r="AY73" i="48" s="1"/>
  <c r="AB73" i="48"/>
  <c r="AA73" i="48"/>
  <c r="W100" i="49"/>
  <c r="U100" i="49"/>
  <c r="AA100" i="49"/>
  <c r="Q100" i="49"/>
  <c r="BA100" i="49" s="1"/>
  <c r="V100" i="49"/>
  <c r="AY100" i="49" s="1"/>
  <c r="AS100" i="49"/>
  <c r="AF100" i="49" s="1"/>
  <c r="Z100" i="49"/>
  <c r="AZ100" i="49" s="1"/>
  <c r="P100" i="49"/>
  <c r="S100" i="49"/>
  <c r="AB100" i="49"/>
  <c r="Y100" i="49"/>
  <c r="R100" i="49"/>
  <c r="V70" i="48"/>
  <c r="AY70" i="48" s="1"/>
  <c r="U70" i="48"/>
  <c r="S70" i="48"/>
  <c r="R70" i="48"/>
  <c r="AA70" i="48"/>
  <c r="Q70" i="48"/>
  <c r="BA70" i="48" s="1"/>
  <c r="BB70" i="48" s="1"/>
  <c r="Z70" i="48"/>
  <c r="AZ70" i="48" s="1"/>
  <c r="Y70" i="48"/>
  <c r="P70" i="48"/>
  <c r="AE70" i="48" a="1"/>
  <c r="AE70" i="48" s="1"/>
  <c r="AB70" i="48"/>
  <c r="W70" i="48"/>
  <c r="V94" i="46"/>
  <c r="AY94" i="46" s="1"/>
  <c r="W94" i="46"/>
  <c r="AA94" i="46"/>
  <c r="U94" i="46"/>
  <c r="Z94" i="46"/>
  <c r="AZ94" i="46" s="1"/>
  <c r="S94" i="46"/>
  <c r="P94" i="46"/>
  <c r="Q94" i="46"/>
  <c r="BA94" i="46" s="1"/>
  <c r="AB94" i="46"/>
  <c r="R94" i="46"/>
  <c r="Y94" i="46"/>
  <c r="AA70" i="49"/>
  <c r="V70" i="49"/>
  <c r="AY70" i="49" s="1"/>
  <c r="P70" i="49"/>
  <c r="R70" i="49"/>
  <c r="U70" i="49"/>
  <c r="Y70" i="49"/>
  <c r="AB70" i="49"/>
  <c r="Q70" i="49"/>
  <c r="BA70" i="49" s="1"/>
  <c r="W70" i="49"/>
  <c r="AS70" i="49"/>
  <c r="AF70" i="49" s="1"/>
  <c r="S70" i="49"/>
  <c r="Z70" i="49"/>
  <c r="AZ70" i="49" s="1"/>
  <c r="P80" i="51"/>
  <c r="S80" i="51"/>
  <c r="W80" i="51"/>
  <c r="Z80" i="51"/>
  <c r="AZ80" i="51" s="1"/>
  <c r="Y80" i="51"/>
  <c r="AB80" i="51"/>
  <c r="R80" i="51"/>
  <c r="Q80" i="51"/>
  <c r="BA80" i="51" s="1"/>
  <c r="BB80" i="51" s="1"/>
  <c r="AA80" i="51"/>
  <c r="V80" i="51"/>
  <c r="AY80" i="51" s="1"/>
  <c r="AE80" i="51" a="1"/>
  <c r="AE80" i="51" s="1"/>
  <c r="U80" i="51"/>
  <c r="V86" i="48"/>
  <c r="AY86" i="48" s="1"/>
  <c r="Q86" i="48"/>
  <c r="BA86" i="48" s="1"/>
  <c r="BB86" i="48" s="1"/>
  <c r="AA86" i="48"/>
  <c r="P86" i="48"/>
  <c r="W86" i="48"/>
  <c r="Y86" i="48"/>
  <c r="S86" i="48"/>
  <c r="AE86" i="48" a="1"/>
  <c r="AE86" i="48" s="1"/>
  <c r="U86" i="48"/>
  <c r="AB86" i="48"/>
  <c r="R86" i="48"/>
  <c r="Z86" i="48"/>
  <c r="AZ86" i="48" s="1"/>
  <c r="Y62" i="48"/>
  <c r="R62" i="48"/>
  <c r="Z62" i="48"/>
  <c r="AZ62" i="48" s="1"/>
  <c r="Q62" i="48"/>
  <c r="BA62" i="48" s="1"/>
  <c r="AA62" i="48"/>
  <c r="AU62" i="48"/>
  <c r="AV64" i="48" s="1"/>
  <c r="P62" i="48"/>
  <c r="S62" i="48"/>
  <c r="W62" i="48"/>
  <c r="V62" i="48"/>
  <c r="AY62" i="48" s="1"/>
  <c r="U62" i="48"/>
  <c r="AB62" i="48"/>
  <c r="D114" i="47"/>
  <c r="A114" i="47"/>
  <c r="Y117" i="46"/>
  <c r="P117" i="46"/>
  <c r="U117" i="46"/>
  <c r="AE117" i="46" a="1"/>
  <c r="AE117" i="46" s="1"/>
  <c r="S117" i="46"/>
  <c r="AA117" i="46"/>
  <c r="AB117" i="46"/>
  <c r="Q117" i="46"/>
  <c r="BA117" i="46" s="1"/>
  <c r="BB117" i="46" s="1"/>
  <c r="R117" i="46"/>
  <c r="Z117" i="46"/>
  <c r="AZ117" i="46" s="1"/>
  <c r="W117" i="46"/>
  <c r="V117" i="46"/>
  <c r="AY117" i="46" s="1"/>
  <c r="AA80" i="46"/>
  <c r="AB80" i="46"/>
  <c r="Q80" i="46"/>
  <c r="BA80" i="46" s="1"/>
  <c r="S80" i="46"/>
  <c r="Z80" i="46"/>
  <c r="AZ80" i="46" s="1"/>
  <c r="U80" i="46"/>
  <c r="P80" i="46"/>
  <c r="W80" i="46"/>
  <c r="Y80" i="46"/>
  <c r="V80" i="46"/>
  <c r="AY80" i="46" s="1"/>
  <c r="R80" i="46"/>
  <c r="A43" i="36"/>
  <c r="D43" i="36"/>
  <c r="G45" i="46"/>
  <c r="W47" i="36"/>
  <c r="S47" i="36"/>
  <c r="V47" i="36"/>
  <c r="AY47" i="36" s="1"/>
  <c r="R47" i="36"/>
  <c r="U47" i="36"/>
  <c r="AA47" i="36"/>
  <c r="Q47" i="36"/>
  <c r="BA47" i="36" s="1"/>
  <c r="AB47" i="36"/>
  <c r="Z47" i="36"/>
  <c r="AZ47" i="36" s="1"/>
  <c r="AU47" i="36"/>
  <c r="AV70" i="36" s="1"/>
  <c r="P47" i="36"/>
  <c r="Y47" i="36"/>
  <c r="S63" i="46"/>
  <c r="R63" i="46"/>
  <c r="Y63" i="46"/>
  <c r="AA63" i="46"/>
  <c r="W63" i="46"/>
  <c r="AU63" i="46"/>
  <c r="AB63" i="46"/>
  <c r="V63" i="46"/>
  <c r="AY63" i="46" s="1"/>
  <c r="P63" i="46"/>
  <c r="Q63" i="46"/>
  <c r="BA63" i="46" s="1"/>
  <c r="Z63" i="46"/>
  <c r="AZ63" i="46" s="1"/>
  <c r="U63" i="46"/>
  <c r="W92" i="46"/>
  <c r="Z92" i="46"/>
  <c r="AZ92" i="46" s="1"/>
  <c r="BB92" i="46" s="1"/>
  <c r="P92" i="46"/>
  <c r="Q92" i="46"/>
  <c r="BA92" i="46" s="1"/>
  <c r="Y92" i="46"/>
  <c r="U92" i="46"/>
  <c r="S92" i="46"/>
  <c r="V92" i="46"/>
  <c r="AY92" i="46" s="1"/>
  <c r="AA92" i="46"/>
  <c r="AB92" i="46"/>
  <c r="R92" i="46"/>
  <c r="R28" i="36"/>
  <c r="V28" i="36"/>
  <c r="AY28" i="36" s="1"/>
  <c r="AA28" i="36"/>
  <c r="AU28" i="36"/>
  <c r="Q28" i="36"/>
  <c r="BA28" i="36" s="1"/>
  <c r="AB28" i="36"/>
  <c r="Y28" i="36"/>
  <c r="Z28" i="36"/>
  <c r="AZ28" i="36" s="1"/>
  <c r="W28" i="36"/>
  <c r="P28" i="36"/>
  <c r="U28" i="36"/>
  <c r="S28" i="36"/>
  <c r="AA79" i="48"/>
  <c r="Z79" i="48"/>
  <c r="AZ79" i="48" s="1"/>
  <c r="V79" i="48"/>
  <c r="AY79" i="48" s="1"/>
  <c r="S79" i="48"/>
  <c r="U79" i="48"/>
  <c r="R79" i="48"/>
  <c r="AB79" i="48"/>
  <c r="AS79" i="48"/>
  <c r="AF79" i="48" s="1"/>
  <c r="Q79" i="48"/>
  <c r="BA79" i="48" s="1"/>
  <c r="Y79" i="48"/>
  <c r="W79" i="48"/>
  <c r="P79" i="48"/>
  <c r="A6" i="37"/>
  <c r="D6" i="37"/>
  <c r="AB61" i="35"/>
  <c r="P61" i="35"/>
  <c r="AA61" i="35"/>
  <c r="Z61" i="35"/>
  <c r="AZ61" i="35" s="1"/>
  <c r="R61" i="35"/>
  <c r="Y61" i="35"/>
  <c r="W61" i="35"/>
  <c r="V61" i="35"/>
  <c r="AY61" i="35" s="1"/>
  <c r="AU61" i="35"/>
  <c r="AV46" i="35" s="1"/>
  <c r="U61" i="35"/>
  <c r="AE61" i="35" a="1"/>
  <c r="AE61" i="35" s="1"/>
  <c r="Q61" i="35"/>
  <c r="BA61" i="35" s="1"/>
  <c r="BB61" i="35" s="1"/>
  <c r="S61" i="35"/>
  <c r="Y56" i="41"/>
  <c r="S56" i="41"/>
  <c r="AU56" i="41"/>
  <c r="AV25" i="41" s="1"/>
  <c r="R56" i="41"/>
  <c r="AA56" i="41"/>
  <c r="U56" i="41"/>
  <c r="Q56" i="41"/>
  <c r="BA56" i="41" s="1"/>
  <c r="W56" i="41"/>
  <c r="P56" i="41"/>
  <c r="V56" i="41"/>
  <c r="AY56" i="41" s="1"/>
  <c r="Z56" i="41"/>
  <c r="AZ56" i="41" s="1"/>
  <c r="AB56" i="41"/>
  <c r="AI2" i="39" a="1"/>
  <c r="AI2" i="39" s="1"/>
  <c r="AJ2" i="39" s="1"/>
  <c r="AL2" i="39" s="1"/>
  <c r="AI28" i="39" a="1"/>
  <c r="AI28" i="39" s="1"/>
  <c r="AJ28" i="39" s="1"/>
  <c r="AK28" i="39" s="1"/>
  <c r="AI18" i="39" a="1"/>
  <c r="AI18" i="39" s="1"/>
  <c r="AJ18" i="39" s="1"/>
  <c r="AL18" i="39" s="1"/>
  <c r="AI11" i="39" a="1"/>
  <c r="AI11" i="39" s="1"/>
  <c r="AJ11" i="39" s="1"/>
  <c r="AK11" i="39" s="1"/>
  <c r="AI25" i="39" a="1"/>
  <c r="AI25" i="39" s="1"/>
  <c r="AJ25" i="39" s="1"/>
  <c r="AL25" i="39" s="1"/>
  <c r="AI29" i="39" a="1"/>
  <c r="AI29" i="39" s="1"/>
  <c r="AJ29" i="39" s="1"/>
  <c r="AK29" i="39" s="1"/>
  <c r="S15" i="46"/>
  <c r="P15" i="46"/>
  <c r="Q15" i="46"/>
  <c r="BA15" i="46" s="1"/>
  <c r="Y15" i="46"/>
  <c r="AU15" i="46"/>
  <c r="W15" i="46"/>
  <c r="U15" i="46"/>
  <c r="AA15" i="46"/>
  <c r="Z15" i="46"/>
  <c r="AZ15" i="46" s="1"/>
  <c r="AB15" i="46"/>
  <c r="R15" i="46"/>
  <c r="V15" i="46"/>
  <c r="AY15" i="46" s="1"/>
  <c r="D54" i="36"/>
  <c r="A54" i="36"/>
  <c r="Z85" i="35"/>
  <c r="AZ85" i="35" s="1"/>
  <c r="P85" i="35"/>
  <c r="AB85" i="35"/>
  <c r="R85" i="35"/>
  <c r="V85" i="35"/>
  <c r="AY85" i="35" s="1"/>
  <c r="S85" i="35"/>
  <c r="U85" i="35"/>
  <c r="W85" i="35"/>
  <c r="Q85" i="35"/>
  <c r="BA85" i="35" s="1"/>
  <c r="Y85" i="35"/>
  <c r="AA85" i="35"/>
  <c r="AS85" i="35"/>
  <c r="AF85" i="35" s="1"/>
  <c r="R30" i="30"/>
  <c r="P30" i="30"/>
  <c r="V30" i="30"/>
  <c r="AY30" i="30" s="1"/>
  <c r="AU30" i="30"/>
  <c r="AV23" i="30" s="1"/>
  <c r="U30" i="30"/>
  <c r="S30" i="30"/>
  <c r="Y30" i="30"/>
  <c r="W30" i="30"/>
  <c r="AB30" i="30"/>
  <c r="AA30" i="30"/>
  <c r="Z30" i="30"/>
  <c r="AZ30" i="30" s="1"/>
  <c r="Q30" i="30"/>
  <c r="BA30" i="30" s="1"/>
  <c r="W31" i="37"/>
  <c r="Z31" i="37"/>
  <c r="AZ31" i="37" s="1"/>
  <c r="S31" i="37"/>
  <c r="AU31" i="37"/>
  <c r="AE31" i="37" a="1"/>
  <c r="AE31" i="37" s="1"/>
  <c r="R31" i="37"/>
  <c r="Q31" i="37"/>
  <c r="BA31" i="37" s="1"/>
  <c r="BB31" i="37" s="1"/>
  <c r="V31" i="37"/>
  <c r="AY31" i="37" s="1"/>
  <c r="Y31" i="37"/>
  <c r="U31" i="37"/>
  <c r="P31" i="37"/>
  <c r="AA31" i="37"/>
  <c r="AB31" i="37"/>
  <c r="U54" i="30"/>
  <c r="W54" i="30"/>
  <c r="S54" i="30"/>
  <c r="AE54" i="30" a="1"/>
  <c r="AE54" i="30" s="1"/>
  <c r="R54" i="30"/>
  <c r="V54" i="30"/>
  <c r="AY54" i="30" s="1"/>
  <c r="AA54" i="30"/>
  <c r="Q54" i="30"/>
  <c r="BA54" i="30" s="1"/>
  <c r="BB54" i="30" s="1"/>
  <c r="AB54" i="30"/>
  <c r="Z54" i="30"/>
  <c r="AZ54" i="30" s="1"/>
  <c r="P54" i="30"/>
  <c r="Y54" i="30"/>
  <c r="AU54" i="30"/>
  <c r="R46" i="36"/>
  <c r="Q46" i="36"/>
  <c r="BA46" i="36" s="1"/>
  <c r="P46" i="36"/>
  <c r="W46" i="36"/>
  <c r="AA46" i="36"/>
  <c r="S46" i="36"/>
  <c r="Z46" i="36"/>
  <c r="AZ46" i="36" s="1"/>
  <c r="V46" i="36"/>
  <c r="AY46" i="36" s="1"/>
  <c r="U46" i="36"/>
  <c r="AB46" i="36"/>
  <c r="AU46" i="36"/>
  <c r="Y46" i="36"/>
  <c r="A100" i="28"/>
  <c r="D100" i="28"/>
  <c r="W100" i="37"/>
  <c r="U100" i="37"/>
  <c r="AB100" i="37"/>
  <c r="AA100" i="37"/>
  <c r="Z100" i="37"/>
  <c r="AZ100" i="37" s="1"/>
  <c r="Y100" i="37"/>
  <c r="R100" i="37"/>
  <c r="Q100" i="37"/>
  <c r="BA100" i="37" s="1"/>
  <c r="S100" i="37"/>
  <c r="AS100" i="37"/>
  <c r="AF100" i="37" s="1"/>
  <c r="V100" i="37"/>
  <c r="AY100" i="37" s="1"/>
  <c r="P100" i="37"/>
  <c r="AU31" i="12"/>
  <c r="P31" i="12"/>
  <c r="W31" i="12"/>
  <c r="AA31" i="12"/>
  <c r="R31" i="12"/>
  <c r="Z31" i="12"/>
  <c r="AZ31" i="12" s="1"/>
  <c r="S31" i="12"/>
  <c r="Y31" i="12"/>
  <c r="U31" i="12"/>
  <c r="AB31" i="12"/>
  <c r="V31" i="12"/>
  <c r="AY31" i="12" s="1"/>
  <c r="Q31" i="12"/>
  <c r="BA31" i="12" s="1"/>
  <c r="AB11" i="12"/>
  <c r="U11" i="12"/>
  <c r="P11" i="12"/>
  <c r="Q11" i="12"/>
  <c r="BA11" i="12" s="1"/>
  <c r="AU11" i="12"/>
  <c r="AV21" i="12" s="1"/>
  <c r="Z11" i="12"/>
  <c r="AZ11" i="12" s="1"/>
  <c r="R11" i="12"/>
  <c r="S11" i="12"/>
  <c r="AA11" i="12"/>
  <c r="Y11" i="12"/>
  <c r="W11" i="12"/>
  <c r="V11" i="12"/>
  <c r="AY11" i="12" s="1"/>
  <c r="AE42" i="37" a="1"/>
  <c r="AE42" i="37" s="1"/>
  <c r="Q42" i="37"/>
  <c r="BA42" i="37" s="1"/>
  <c r="BB42" i="37" s="1"/>
  <c r="V42" i="37"/>
  <c r="AY42" i="37" s="1"/>
  <c r="Z42" i="37"/>
  <c r="AZ42" i="37" s="1"/>
  <c r="U42" i="37"/>
  <c r="P42" i="37"/>
  <c r="S42" i="37"/>
  <c r="AU42" i="37"/>
  <c r="AB42" i="37"/>
  <c r="Y42" i="37"/>
  <c r="AA42" i="37"/>
  <c r="W42" i="37"/>
  <c r="R42" i="37"/>
  <c r="A92" i="34"/>
  <c r="D92" i="34"/>
  <c r="A39" i="31"/>
  <c r="D39" i="31"/>
  <c r="D56" i="12"/>
  <c r="A56" i="12"/>
  <c r="A41" i="36"/>
  <c r="D41" i="36"/>
  <c r="S96" i="28"/>
  <c r="AA96" i="28"/>
  <c r="Z96" i="28"/>
  <c r="AZ96" i="28" s="1"/>
  <c r="U96" i="28"/>
  <c r="AB96" i="28"/>
  <c r="Y96" i="28"/>
  <c r="W96" i="28"/>
  <c r="AE96" i="28" a="1"/>
  <c r="AE96" i="28" s="1"/>
  <c r="AD96" i="28" s="1"/>
  <c r="AC96" i="28" s="1"/>
  <c r="V96" i="28"/>
  <c r="AY96" i="28" s="1"/>
  <c r="R96" i="28"/>
  <c r="Q96" i="28"/>
  <c r="BA96" i="28" s="1"/>
  <c r="BB96" i="28" s="1"/>
  <c r="P96" i="28"/>
  <c r="V30" i="34"/>
  <c r="AY30" i="34" s="1"/>
  <c r="U30" i="34"/>
  <c r="Y30" i="34"/>
  <c r="Z30" i="34"/>
  <c r="AZ30" i="34" s="1"/>
  <c r="AU30" i="34"/>
  <c r="P30" i="34"/>
  <c r="S30" i="34"/>
  <c r="AA30" i="34"/>
  <c r="W30" i="34"/>
  <c r="AB30" i="34"/>
  <c r="R30" i="34"/>
  <c r="Q30" i="34"/>
  <c r="BA30" i="34" s="1"/>
  <c r="D58" i="12"/>
  <c r="A58" i="12"/>
  <c r="BC58" i="12" s="1"/>
  <c r="D30" i="32"/>
  <c r="A30" i="32"/>
  <c r="A5" i="28"/>
  <c r="D5" i="28"/>
  <c r="D4" i="42"/>
  <c r="A4" i="42"/>
  <c r="D35" i="33"/>
  <c r="A35" i="33"/>
  <c r="S81" i="12"/>
  <c r="P81" i="12"/>
  <c r="Y81" i="12"/>
  <c r="Z81" i="12"/>
  <c r="AZ81" i="12" s="1"/>
  <c r="AS81" i="12"/>
  <c r="AF81" i="12" s="1"/>
  <c r="W81" i="12"/>
  <c r="Q81" i="12"/>
  <c r="BA81" i="12" s="1"/>
  <c r="AB81" i="12"/>
  <c r="R81" i="12"/>
  <c r="U81" i="12"/>
  <c r="AA81" i="12"/>
  <c r="V81" i="12"/>
  <c r="AY81" i="12" s="1"/>
  <c r="BB81" i="12" s="1"/>
  <c r="D19" i="12"/>
  <c r="A19" i="12"/>
  <c r="S108" i="46"/>
  <c r="R108" i="46"/>
  <c r="Q108" i="46"/>
  <c r="BA108" i="46" s="1"/>
  <c r="AB108" i="46"/>
  <c r="Y108" i="46"/>
  <c r="U108" i="46"/>
  <c r="AA108" i="46"/>
  <c r="W108" i="46"/>
  <c r="V108" i="46"/>
  <c r="AY108" i="46" s="1"/>
  <c r="P108" i="46"/>
  <c r="Z108" i="46"/>
  <c r="AZ108" i="46" s="1"/>
  <c r="BB108" i="46" s="1"/>
  <c r="S28" i="46"/>
  <c r="AU28" i="46"/>
  <c r="W28" i="46"/>
  <c r="R28" i="46"/>
  <c r="AA28" i="46"/>
  <c r="U28" i="46"/>
  <c r="V28" i="46"/>
  <c r="AY28" i="46" s="1"/>
  <c r="Z28" i="46"/>
  <c r="AZ28" i="46" s="1"/>
  <c r="Y28" i="46"/>
  <c r="AB28" i="46"/>
  <c r="P28" i="46"/>
  <c r="Q28" i="46"/>
  <c r="BA28" i="46" s="1"/>
  <c r="AI17" i="40" a="1"/>
  <c r="AI17" i="40" s="1"/>
  <c r="AJ17" i="40" s="1"/>
  <c r="AL17" i="40" s="1"/>
  <c r="AI26" i="40" a="1"/>
  <c r="AI26" i="40" s="1"/>
  <c r="AJ26" i="40" s="1"/>
  <c r="AL26" i="40" s="1"/>
  <c r="AI8" i="39" a="1"/>
  <c r="AI8" i="39" s="1"/>
  <c r="AJ8" i="39" s="1"/>
  <c r="AL8" i="39" s="1"/>
  <c r="AI24" i="39" a="1"/>
  <c r="AI24" i="39" s="1"/>
  <c r="AJ24" i="39" s="1"/>
  <c r="AL24" i="39" s="1"/>
  <c r="AI30" i="39" a="1"/>
  <c r="AI30" i="39" s="1"/>
  <c r="AJ30" i="39" s="1"/>
  <c r="AK30" i="39" s="1"/>
  <c r="AI2" i="44" a="1"/>
  <c r="AI2" i="44" s="1"/>
  <c r="AJ2" i="44" s="1"/>
  <c r="AK2" i="44" s="1"/>
  <c r="AI26" i="44" a="1"/>
  <c r="AI26" i="44" s="1"/>
  <c r="AJ26" i="44" s="1"/>
  <c r="AL26" i="44" s="1"/>
  <c r="AI27" i="44" a="1"/>
  <c r="AI27" i="44" s="1"/>
  <c r="AJ27" i="44" s="1"/>
  <c r="AL27" i="44" s="1"/>
  <c r="AI5" i="44" a="1"/>
  <c r="AI5" i="44" s="1"/>
  <c r="AJ5" i="44" s="1"/>
  <c r="AK5" i="44" s="1"/>
  <c r="AI13" i="43" a="1"/>
  <c r="AI13" i="43" s="1"/>
  <c r="AJ13" i="43" s="1"/>
  <c r="AK13" i="43" s="1"/>
  <c r="AI8" i="41" a="1"/>
  <c r="AI8" i="41" s="1"/>
  <c r="AJ8" i="41" s="1"/>
  <c r="AL8" i="41" s="1"/>
  <c r="AI24" i="41" a="1"/>
  <c r="AI24" i="41" s="1"/>
  <c r="AJ24" i="41" s="1"/>
  <c r="AL24" i="41" s="1"/>
  <c r="AI33" i="31" a="1"/>
  <c r="AI33" i="31" s="1"/>
  <c r="AJ33" i="31" s="1"/>
  <c r="AK33" i="31" s="1"/>
  <c r="AI32" i="45" a="1"/>
  <c r="AI32" i="45" s="1"/>
  <c r="AJ32" i="45" s="1"/>
  <c r="AK32" i="45" s="1"/>
  <c r="AI15" i="45" a="1"/>
  <c r="AI15" i="45" s="1"/>
  <c r="AJ15" i="45" s="1"/>
  <c r="AK15" i="45" s="1"/>
  <c r="AI8" i="45" a="1"/>
  <c r="AI8" i="45" s="1"/>
  <c r="AJ8" i="45" s="1"/>
  <c r="AL8" i="45" s="1"/>
  <c r="AI2" i="45" a="1"/>
  <c r="AI2" i="45" s="1"/>
  <c r="AJ2" i="45" s="1"/>
  <c r="AL2" i="45" s="1"/>
  <c r="AI7" i="38" a="1"/>
  <c r="AI7" i="38" s="1"/>
  <c r="AJ7" i="38" s="1"/>
  <c r="AK7" i="38" s="1"/>
  <c r="AI2" i="38" a="1"/>
  <c r="AI2" i="38" s="1"/>
  <c r="AJ2" i="38" s="1"/>
  <c r="AK2" i="38" s="1"/>
  <c r="AI4" i="38" a="1"/>
  <c r="AI4" i="38" s="1"/>
  <c r="AJ4" i="38" s="1"/>
  <c r="AK4" i="38" s="1"/>
  <c r="AI9" i="36" a="1"/>
  <c r="AI9" i="36" s="1"/>
  <c r="AJ9" i="36" s="1"/>
  <c r="AK9" i="36" s="1"/>
  <c r="AI29" i="36" a="1"/>
  <c r="AI29" i="36" s="1"/>
  <c r="AJ29" i="36" s="1"/>
  <c r="AL29" i="36" s="1"/>
  <c r="AI15" i="35" a="1"/>
  <c r="AI15" i="35" s="1"/>
  <c r="AJ15" i="35" s="1"/>
  <c r="AK15" i="35" s="1"/>
  <c r="AI6" i="35" a="1"/>
  <c r="AI6" i="35" s="1"/>
  <c r="AJ6" i="35" s="1"/>
  <c r="AL6" i="35" s="1"/>
  <c r="S87" i="56"/>
  <c r="AA87" i="56"/>
  <c r="R87" i="56"/>
  <c r="Q87" i="56"/>
  <c r="BA87" i="56" s="1"/>
  <c r="BB87" i="56" s="1"/>
  <c r="Y87" i="56"/>
  <c r="Z87" i="56"/>
  <c r="AZ87" i="56" s="1"/>
  <c r="V87" i="56"/>
  <c r="AY87" i="56" s="1"/>
  <c r="P87" i="56"/>
  <c r="AB87" i="56"/>
  <c r="AE87" i="56" a="1"/>
  <c r="AE87" i="56" s="1"/>
  <c r="AD87" i="56" s="1"/>
  <c r="AC87" i="56" s="1"/>
  <c r="U87" i="56"/>
  <c r="W87" i="56"/>
  <c r="AA57" i="54"/>
  <c r="W57" i="54"/>
  <c r="AB57" i="54"/>
  <c r="AE57" i="54" a="1"/>
  <c r="AE57" i="54" s="1"/>
  <c r="V57" i="54"/>
  <c r="AY57" i="54" s="1"/>
  <c r="S57" i="54"/>
  <c r="U57" i="54"/>
  <c r="Q57" i="54"/>
  <c r="BA57" i="54" s="1"/>
  <c r="BB57" i="54" s="1"/>
  <c r="AU57" i="54"/>
  <c r="AV12" i="54" s="1"/>
  <c r="Z57" i="54"/>
  <c r="AZ57" i="54" s="1"/>
  <c r="P57" i="54"/>
  <c r="Y57" i="54"/>
  <c r="R57" i="54"/>
  <c r="AA125" i="57"/>
  <c r="V125" i="57"/>
  <c r="AY125" i="57" s="1"/>
  <c r="AB125" i="57"/>
  <c r="Q125" i="57"/>
  <c r="BA125" i="57" s="1"/>
  <c r="BB125" i="57" s="1"/>
  <c r="U125" i="57"/>
  <c r="Z125" i="57"/>
  <c r="AZ125" i="57" s="1"/>
  <c r="S125" i="57"/>
  <c r="P125" i="57"/>
  <c r="R125" i="57"/>
  <c r="W125" i="57"/>
  <c r="AE125" i="57" a="1"/>
  <c r="AE125" i="57" s="1"/>
  <c r="Y125" i="57"/>
  <c r="U96" i="56"/>
  <c r="W96" i="56"/>
  <c r="AS96" i="56"/>
  <c r="AF96" i="56" s="1"/>
  <c r="Y96" i="56"/>
  <c r="Q96" i="56"/>
  <c r="BA96" i="56" s="1"/>
  <c r="P96" i="56"/>
  <c r="S96" i="56"/>
  <c r="AB96" i="56"/>
  <c r="R96" i="56"/>
  <c r="AA96" i="56"/>
  <c r="V96" i="56"/>
  <c r="AY96" i="56" s="1"/>
  <c r="Z96" i="56"/>
  <c r="AZ96" i="56" s="1"/>
  <c r="Y55" i="53"/>
  <c r="AA55" i="53"/>
  <c r="Z55" i="53"/>
  <c r="AZ55" i="53" s="1"/>
  <c r="U55" i="53"/>
  <c r="W55" i="53"/>
  <c r="S55" i="53"/>
  <c r="V55" i="53"/>
  <c r="AY55" i="53" s="1"/>
  <c r="AB55" i="53"/>
  <c r="R55" i="53"/>
  <c r="Q55" i="53"/>
  <c r="BA55" i="53" s="1"/>
  <c r="P55" i="53"/>
  <c r="AU55" i="53"/>
  <c r="AB23" i="57"/>
  <c r="U23" i="57"/>
  <c r="Q23" i="57"/>
  <c r="BA23" i="57" s="1"/>
  <c r="AA23" i="57"/>
  <c r="Z23" i="57"/>
  <c r="AZ23" i="57" s="1"/>
  <c r="P23" i="57"/>
  <c r="V23" i="57"/>
  <c r="AY23" i="57" s="1"/>
  <c r="Y23" i="57"/>
  <c r="S23" i="57"/>
  <c r="W23" i="57"/>
  <c r="R23" i="57"/>
  <c r="AU23" i="57"/>
  <c r="AV109" i="57" s="1"/>
  <c r="W121" i="56"/>
  <c r="Y121" i="56"/>
  <c r="V121" i="56"/>
  <c r="AY121" i="56" s="1"/>
  <c r="P121" i="56"/>
  <c r="U121" i="56"/>
  <c r="S121" i="56"/>
  <c r="R121" i="56"/>
  <c r="AE121" i="56" a="1"/>
  <c r="AE121" i="56" s="1"/>
  <c r="AD121" i="56" s="1"/>
  <c r="AC121" i="56" s="1"/>
  <c r="AB121" i="56"/>
  <c r="AA121" i="56"/>
  <c r="Q121" i="56"/>
  <c r="BA121" i="56" s="1"/>
  <c r="BB121" i="56" s="1"/>
  <c r="Z121" i="56"/>
  <c r="AZ121" i="56" s="1"/>
  <c r="S7" i="55"/>
  <c r="AA7" i="55"/>
  <c r="P7" i="55"/>
  <c r="AU7" i="55"/>
  <c r="W7" i="55"/>
  <c r="V7" i="55"/>
  <c r="AY7" i="55" s="1"/>
  <c r="Q7" i="55"/>
  <c r="BA7" i="55" s="1"/>
  <c r="AB7" i="55"/>
  <c r="U7" i="55"/>
  <c r="Y7" i="55"/>
  <c r="Z7" i="55"/>
  <c r="AZ7" i="55" s="1"/>
  <c r="R7" i="55"/>
  <c r="AA115" i="57"/>
  <c r="Q115" i="57"/>
  <c r="BA115" i="57" s="1"/>
  <c r="U115" i="57"/>
  <c r="Z115" i="57"/>
  <c r="AZ115" i="57" s="1"/>
  <c r="AS115" i="57"/>
  <c r="AF115" i="57" s="1"/>
  <c r="P115" i="57"/>
  <c r="W115" i="57"/>
  <c r="V115" i="57"/>
  <c r="AY115" i="57" s="1"/>
  <c r="S115" i="57"/>
  <c r="Y115" i="57"/>
  <c r="R115" i="57"/>
  <c r="AB115" i="57"/>
  <c r="AA42" i="56"/>
  <c r="Z42" i="56"/>
  <c r="AZ42" i="56" s="1"/>
  <c r="AU42" i="56"/>
  <c r="AV68" i="56" s="1"/>
  <c r="U42" i="56"/>
  <c r="S42" i="56"/>
  <c r="AB42" i="56"/>
  <c r="P42" i="56"/>
  <c r="Q42" i="56"/>
  <c r="BA42" i="56" s="1"/>
  <c r="W42" i="56"/>
  <c r="R42" i="56"/>
  <c r="V42" i="56"/>
  <c r="AY42" i="56" s="1"/>
  <c r="Y42" i="56"/>
  <c r="AA94" i="54"/>
  <c r="Q94" i="54"/>
  <c r="BA94" i="54" s="1"/>
  <c r="S94" i="54"/>
  <c r="Z94" i="54"/>
  <c r="AZ94" i="54" s="1"/>
  <c r="AS94" i="54"/>
  <c r="AF94" i="54" s="1"/>
  <c r="P94" i="54"/>
  <c r="U94" i="54"/>
  <c r="W94" i="54"/>
  <c r="R94" i="54"/>
  <c r="Y94" i="54"/>
  <c r="AB94" i="54"/>
  <c r="V94" i="54"/>
  <c r="AY94" i="54" s="1"/>
  <c r="P78" i="56"/>
  <c r="W78" i="56"/>
  <c r="V78" i="56"/>
  <c r="AY78" i="56" s="1"/>
  <c r="AA78" i="56"/>
  <c r="S78" i="56"/>
  <c r="Q78" i="56"/>
  <c r="BA78" i="56" s="1"/>
  <c r="R78" i="56"/>
  <c r="U78" i="56"/>
  <c r="AS78" i="56"/>
  <c r="AF78" i="56" s="1"/>
  <c r="Y78" i="56"/>
  <c r="AB78" i="56"/>
  <c r="Z78" i="56"/>
  <c r="AZ78" i="56" s="1"/>
  <c r="W38" i="52"/>
  <c r="V38" i="52"/>
  <c r="AY38" i="52" s="1"/>
  <c r="AU38" i="52"/>
  <c r="U38" i="52"/>
  <c r="AA38" i="52"/>
  <c r="S38" i="52"/>
  <c r="Z38" i="52"/>
  <c r="AZ38" i="52" s="1"/>
  <c r="Q38" i="52"/>
  <c r="BA38" i="52" s="1"/>
  <c r="BB38" i="52" s="1"/>
  <c r="Y38" i="52"/>
  <c r="R38" i="52"/>
  <c r="P38" i="52"/>
  <c r="AE38" i="52" a="1"/>
  <c r="AE38" i="52" s="1"/>
  <c r="AB38" i="52"/>
  <c r="AA37" i="51"/>
  <c r="Z37" i="51"/>
  <c r="AZ37" i="51" s="1"/>
  <c r="Q37" i="51"/>
  <c r="BA37" i="51" s="1"/>
  <c r="U37" i="51"/>
  <c r="Y37" i="51"/>
  <c r="W37" i="51"/>
  <c r="AB37" i="51"/>
  <c r="AU37" i="51"/>
  <c r="V37" i="51"/>
  <c r="AY37" i="51" s="1"/>
  <c r="P37" i="51"/>
  <c r="S37" i="51"/>
  <c r="R37" i="51"/>
  <c r="Z110" i="50"/>
  <c r="AZ110" i="50" s="1"/>
  <c r="AB110" i="50"/>
  <c r="P110" i="50"/>
  <c r="S110" i="50"/>
  <c r="W110" i="50"/>
  <c r="V110" i="50"/>
  <c r="AY110" i="50" s="1"/>
  <c r="R110" i="50"/>
  <c r="Q110" i="50"/>
  <c r="BA110" i="50" s="1"/>
  <c r="AS110" i="50"/>
  <c r="AF110" i="50" s="1"/>
  <c r="U110" i="50"/>
  <c r="AA110" i="50"/>
  <c r="Y110" i="50"/>
  <c r="R66" i="54"/>
  <c r="Z66" i="54"/>
  <c r="AZ66" i="54" s="1"/>
  <c r="S66" i="54"/>
  <c r="P66" i="54"/>
  <c r="W66" i="54"/>
  <c r="U66" i="54"/>
  <c r="AE66" i="54" a="1"/>
  <c r="AE66" i="54" s="1"/>
  <c r="AD66" i="54" s="1"/>
  <c r="AC66" i="54" s="1"/>
  <c r="V66" i="54"/>
  <c r="AY66" i="54" s="1"/>
  <c r="AA66" i="54"/>
  <c r="Q66" i="54"/>
  <c r="BA66" i="54" s="1"/>
  <c r="BB66" i="54" s="1"/>
  <c r="Y66" i="54"/>
  <c r="AB66" i="54"/>
  <c r="S121" i="52"/>
  <c r="W121" i="52"/>
  <c r="V121" i="52"/>
  <c r="AY121" i="52" s="1"/>
  <c r="AB121" i="52"/>
  <c r="R121" i="52"/>
  <c r="Q121" i="52"/>
  <c r="BA121" i="52" s="1"/>
  <c r="BB121" i="52" s="1"/>
  <c r="P121" i="52"/>
  <c r="Y121" i="52"/>
  <c r="AE121" i="52" a="1"/>
  <c r="AE121" i="52" s="1"/>
  <c r="AA121" i="52"/>
  <c r="Z121" i="52"/>
  <c r="AZ121" i="52" s="1"/>
  <c r="U121" i="52"/>
  <c r="AS80" i="54"/>
  <c r="AF80" i="54" s="1"/>
  <c r="Y80" i="54"/>
  <c r="W80" i="54"/>
  <c r="S80" i="54"/>
  <c r="R80" i="54"/>
  <c r="V80" i="54"/>
  <c r="AY80" i="54" s="1"/>
  <c r="AA80" i="54"/>
  <c r="Z80" i="54"/>
  <c r="AZ80" i="54" s="1"/>
  <c r="P80" i="54"/>
  <c r="U80" i="54"/>
  <c r="AB80" i="54"/>
  <c r="Q80" i="54"/>
  <c r="BA80" i="54" s="1"/>
  <c r="V94" i="50"/>
  <c r="AY94" i="50" s="1"/>
  <c r="Q94" i="50"/>
  <c r="BA94" i="50" s="1"/>
  <c r="AB94" i="50"/>
  <c r="AA94" i="50"/>
  <c r="AS94" i="50"/>
  <c r="AF94" i="50" s="1"/>
  <c r="Z94" i="50"/>
  <c r="AZ94" i="50" s="1"/>
  <c r="S94" i="50"/>
  <c r="P94" i="50"/>
  <c r="Y94" i="50"/>
  <c r="U94" i="50"/>
  <c r="W94" i="50"/>
  <c r="R94" i="50"/>
  <c r="V8" i="53"/>
  <c r="AY8" i="53" s="1"/>
  <c r="W8" i="53"/>
  <c r="U8" i="53"/>
  <c r="S8" i="53"/>
  <c r="P8" i="53"/>
  <c r="Q8" i="53"/>
  <c r="BA8" i="53" s="1"/>
  <c r="AB8" i="53"/>
  <c r="Z8" i="53"/>
  <c r="AZ8" i="53" s="1"/>
  <c r="AU8" i="53"/>
  <c r="Y8" i="53"/>
  <c r="AA8" i="53"/>
  <c r="R8" i="53"/>
  <c r="AU44" i="53"/>
  <c r="AV37" i="53" s="1"/>
  <c r="Z44" i="53"/>
  <c r="AZ44" i="53" s="1"/>
  <c r="AE44" i="53" a="1"/>
  <c r="AE44" i="53" s="1"/>
  <c r="Y44" i="53"/>
  <c r="U44" i="53"/>
  <c r="V44" i="53"/>
  <c r="AY44" i="53" s="1"/>
  <c r="Q44" i="53"/>
  <c r="BA44" i="53" s="1"/>
  <c r="BB44" i="53" s="1"/>
  <c r="AB44" i="53"/>
  <c r="S44" i="53"/>
  <c r="R44" i="53"/>
  <c r="AA44" i="53"/>
  <c r="W44" i="53"/>
  <c r="P44" i="53"/>
  <c r="Z103" i="57"/>
  <c r="AZ103" i="57" s="1"/>
  <c r="AA103" i="57"/>
  <c r="U103" i="57"/>
  <c r="P103" i="57"/>
  <c r="W103" i="57"/>
  <c r="V103" i="57"/>
  <c r="AY103" i="57" s="1"/>
  <c r="Y103" i="57"/>
  <c r="Q103" i="57"/>
  <c r="BA103" i="57" s="1"/>
  <c r="S103" i="57"/>
  <c r="AB103" i="57"/>
  <c r="R103" i="57"/>
  <c r="AS103" i="57"/>
  <c r="AF103" i="57" s="1"/>
  <c r="S73" i="52"/>
  <c r="V73" i="52"/>
  <c r="AY73" i="52" s="1"/>
  <c r="P73" i="52"/>
  <c r="R73" i="52"/>
  <c r="AB73" i="52"/>
  <c r="Q73" i="52"/>
  <c r="BA73" i="52" s="1"/>
  <c r="BB73" i="52" s="1"/>
  <c r="U73" i="52"/>
  <c r="AA73" i="52"/>
  <c r="Y73" i="52"/>
  <c r="Z73" i="52"/>
  <c r="AZ73" i="52" s="1"/>
  <c r="W73" i="52"/>
  <c r="AE73" i="52" a="1"/>
  <c r="AE73" i="52" s="1"/>
  <c r="R53" i="50"/>
  <c r="AU53" i="50"/>
  <c r="AV113" i="50" s="1"/>
  <c r="D113" i="50" s="1"/>
  <c r="V53" i="50"/>
  <c r="AY53" i="50" s="1"/>
  <c r="AA53" i="50"/>
  <c r="S53" i="50"/>
  <c r="Q53" i="50"/>
  <c r="BA53" i="50" s="1"/>
  <c r="BB53" i="50" s="1"/>
  <c r="AE53" i="50" a="1"/>
  <c r="AE53" i="50" s="1"/>
  <c r="Z53" i="50"/>
  <c r="AZ53" i="50" s="1"/>
  <c r="AB53" i="50"/>
  <c r="Y53" i="50"/>
  <c r="P53" i="50"/>
  <c r="W53" i="50"/>
  <c r="U53" i="50"/>
  <c r="AI16" i="49" a="1"/>
  <c r="AI16" i="49" s="1"/>
  <c r="AJ16" i="49" s="1"/>
  <c r="AK16" i="49" s="1"/>
  <c r="AI31" i="49" a="1"/>
  <c r="AI31" i="49" s="1"/>
  <c r="AJ31" i="49" s="1"/>
  <c r="AK31" i="49" s="1"/>
  <c r="AI5" i="49" a="1"/>
  <c r="AI5" i="49" s="1"/>
  <c r="AJ5" i="49" s="1"/>
  <c r="AL5" i="49" s="1"/>
  <c r="AI7" i="49" a="1"/>
  <c r="AI7" i="49" s="1"/>
  <c r="AJ7" i="49" s="1"/>
  <c r="AL7" i="49" s="1"/>
  <c r="AI18" i="49" a="1"/>
  <c r="AI18" i="49" s="1"/>
  <c r="AJ18" i="49" s="1"/>
  <c r="AL18" i="49" s="1"/>
  <c r="AI13" i="49" a="1"/>
  <c r="AI13" i="49" s="1"/>
  <c r="AJ13" i="49" s="1"/>
  <c r="AK13" i="49" s="1"/>
  <c r="AI17" i="49" a="1"/>
  <c r="AI17" i="49" s="1"/>
  <c r="AJ17" i="49" s="1"/>
  <c r="AK17" i="49" s="1"/>
  <c r="AI21" i="49" a="1"/>
  <c r="AI21" i="49" s="1"/>
  <c r="AJ21" i="49" s="1"/>
  <c r="AL21" i="49" s="1"/>
  <c r="AI28" i="49" a="1"/>
  <c r="AI28" i="49" s="1"/>
  <c r="AJ28" i="49" s="1"/>
  <c r="AK28" i="49" s="1"/>
  <c r="AI23" i="49" a="1"/>
  <c r="AI23" i="49" s="1"/>
  <c r="AJ23" i="49" s="1"/>
  <c r="AL23" i="49" s="1"/>
  <c r="AI8" i="49" a="1"/>
  <c r="AI8" i="49" s="1"/>
  <c r="AJ8" i="49" s="1"/>
  <c r="AL8" i="49" s="1"/>
  <c r="AI20" i="49" a="1"/>
  <c r="AI20" i="49" s="1"/>
  <c r="AJ20" i="49" s="1"/>
  <c r="AL20" i="49" s="1"/>
  <c r="AI33" i="49" a="1"/>
  <c r="AI33" i="49" s="1"/>
  <c r="AJ33" i="49" s="1"/>
  <c r="AK33" i="49" s="1"/>
  <c r="AI22" i="49" a="1"/>
  <c r="AI22" i="49" s="1"/>
  <c r="AJ22" i="49" s="1"/>
  <c r="AL22" i="49" s="1"/>
  <c r="AI26" i="49" a="1"/>
  <c r="AI26" i="49" s="1"/>
  <c r="AJ26" i="49" s="1"/>
  <c r="AK26" i="49" s="1"/>
  <c r="AI3" i="49" a="1"/>
  <c r="AI3" i="49" s="1"/>
  <c r="AJ3" i="49" s="1"/>
  <c r="AL3" i="49" s="1"/>
  <c r="AI15" i="49" a="1"/>
  <c r="AI15" i="49" s="1"/>
  <c r="AJ15" i="49" s="1"/>
  <c r="AK15" i="49" s="1"/>
  <c r="AI11" i="49" a="1"/>
  <c r="AI11" i="49" s="1"/>
  <c r="AJ11" i="49" s="1"/>
  <c r="AK11" i="49" s="1"/>
  <c r="AI14" i="49" a="1"/>
  <c r="AI14" i="49" s="1"/>
  <c r="AJ14" i="49" s="1"/>
  <c r="AK14" i="49" s="1"/>
  <c r="AI29" i="49" a="1"/>
  <c r="AI29" i="49" s="1"/>
  <c r="AJ29" i="49" s="1"/>
  <c r="AK29" i="49" s="1"/>
  <c r="AI19" i="49" a="1"/>
  <c r="AI19" i="49" s="1"/>
  <c r="AJ19" i="49" s="1"/>
  <c r="AL19" i="49" s="1"/>
  <c r="AI12" i="49" a="1"/>
  <c r="AI12" i="49" s="1"/>
  <c r="AJ12" i="49" s="1"/>
  <c r="AK12" i="49" s="1"/>
  <c r="AI9" i="49" a="1"/>
  <c r="AI9" i="49" s="1"/>
  <c r="AJ9" i="49" s="1"/>
  <c r="AL9" i="49" s="1"/>
  <c r="AI4" i="49" a="1"/>
  <c r="AI4" i="49" s="1"/>
  <c r="AJ4" i="49" s="1"/>
  <c r="AL4" i="49" s="1"/>
  <c r="AI27" i="49" a="1"/>
  <c r="AI27" i="49" s="1"/>
  <c r="AJ27" i="49" s="1"/>
  <c r="AK27" i="49" s="1"/>
  <c r="AI30" i="49" a="1"/>
  <c r="AI30" i="49" s="1"/>
  <c r="AJ30" i="49" s="1"/>
  <c r="AK30" i="49" s="1"/>
  <c r="AI2" i="49" a="1"/>
  <c r="AI2" i="49" s="1"/>
  <c r="AJ2" i="49" s="1"/>
  <c r="AL2" i="49" s="1"/>
  <c r="AI25" i="49" a="1"/>
  <c r="AI25" i="49" s="1"/>
  <c r="AJ25" i="49" s="1"/>
  <c r="AL25" i="49" s="1"/>
  <c r="AI10" i="49" a="1"/>
  <c r="AI10" i="49" s="1"/>
  <c r="AJ10" i="49" s="1"/>
  <c r="AK10" i="49" s="1"/>
  <c r="AI6" i="49" a="1"/>
  <c r="AI6" i="49" s="1"/>
  <c r="AJ6" i="49" s="1"/>
  <c r="AL6" i="49" s="1"/>
  <c r="AI32" i="49" a="1"/>
  <c r="AI32" i="49" s="1"/>
  <c r="AJ32" i="49" s="1"/>
  <c r="AK32" i="49" s="1"/>
  <c r="AI24" i="49" a="1"/>
  <c r="AI24" i="49" s="1"/>
  <c r="AJ24" i="49" s="1"/>
  <c r="AL24" i="49" s="1"/>
  <c r="Y31" i="56"/>
  <c r="R31" i="56"/>
  <c r="AA31" i="56"/>
  <c r="Q31" i="56"/>
  <c r="BA31" i="56" s="1"/>
  <c r="Z31" i="56"/>
  <c r="AZ31" i="56" s="1"/>
  <c r="AU31" i="56"/>
  <c r="W31" i="56"/>
  <c r="AB31" i="56"/>
  <c r="P31" i="56"/>
  <c r="V31" i="56"/>
  <c r="AY31" i="56" s="1"/>
  <c r="U31" i="56"/>
  <c r="S31" i="56"/>
  <c r="R16" i="53"/>
  <c r="AB16" i="53"/>
  <c r="Q16" i="53"/>
  <c r="BA16" i="53" s="1"/>
  <c r="BB16" i="53" s="1"/>
  <c r="AE16" i="53" a="1"/>
  <c r="AE16" i="53" s="1"/>
  <c r="AA16" i="53"/>
  <c r="V16" i="53"/>
  <c r="AY16" i="53" s="1"/>
  <c r="Z16" i="53"/>
  <c r="AZ16" i="53" s="1"/>
  <c r="U16" i="53"/>
  <c r="AU16" i="53"/>
  <c r="S16" i="53"/>
  <c r="P16" i="53"/>
  <c r="W16" i="53"/>
  <c r="Y16" i="53"/>
  <c r="Q126" i="57"/>
  <c r="BA126" i="57" s="1"/>
  <c r="BB126" i="57" s="1"/>
  <c r="AA126" i="57"/>
  <c r="Z126" i="57"/>
  <c r="AZ126" i="57" s="1"/>
  <c r="S126" i="57"/>
  <c r="P126" i="57"/>
  <c r="AB126" i="57"/>
  <c r="Y126" i="57"/>
  <c r="R126" i="57"/>
  <c r="W126" i="57"/>
  <c r="AE126" i="57" a="1"/>
  <c r="AE126" i="57" s="1"/>
  <c r="AD126" i="57" s="1"/>
  <c r="AC126" i="57" s="1"/>
  <c r="V126" i="57"/>
  <c r="AY126" i="57" s="1"/>
  <c r="U126" i="57"/>
  <c r="Y48" i="54"/>
  <c r="W48" i="54"/>
  <c r="S48" i="54"/>
  <c r="AB48" i="54"/>
  <c r="Z48" i="54"/>
  <c r="AZ48" i="54" s="1"/>
  <c r="R48" i="54"/>
  <c r="Q48" i="54"/>
  <c r="BA48" i="54" s="1"/>
  <c r="P48" i="54"/>
  <c r="AA48" i="54"/>
  <c r="AU48" i="54"/>
  <c r="V48" i="54"/>
  <c r="AY48" i="54" s="1"/>
  <c r="U48" i="54"/>
  <c r="Y21" i="49"/>
  <c r="U21" i="49"/>
  <c r="AB21" i="49"/>
  <c r="W21" i="49"/>
  <c r="AU21" i="49"/>
  <c r="S21" i="49"/>
  <c r="Z21" i="49"/>
  <c r="AZ21" i="49" s="1"/>
  <c r="P21" i="49"/>
  <c r="AA21" i="49"/>
  <c r="V21" i="49"/>
  <c r="AY21" i="49" s="1"/>
  <c r="R21" i="49"/>
  <c r="Q21" i="49"/>
  <c r="BA21" i="49" s="1"/>
  <c r="Q118" i="48"/>
  <c r="BA118" i="48" s="1"/>
  <c r="BB118" i="48" s="1"/>
  <c r="S118" i="48"/>
  <c r="AA118" i="48"/>
  <c r="V118" i="48"/>
  <c r="AY118" i="48" s="1"/>
  <c r="R118" i="48"/>
  <c r="W118" i="48"/>
  <c r="U118" i="48"/>
  <c r="AB118" i="48"/>
  <c r="Z118" i="48"/>
  <c r="AZ118" i="48" s="1"/>
  <c r="P118" i="48"/>
  <c r="Y118" i="48"/>
  <c r="AE118" i="48" a="1"/>
  <c r="AE118" i="48" s="1"/>
  <c r="AD118" i="48" s="1"/>
  <c r="AC118" i="48" s="1"/>
  <c r="AB63" i="50"/>
  <c r="AA63" i="50"/>
  <c r="Z63" i="50"/>
  <c r="AZ63" i="50" s="1"/>
  <c r="W63" i="50"/>
  <c r="P63" i="50"/>
  <c r="V63" i="50"/>
  <c r="AY63" i="50" s="1"/>
  <c r="U63" i="50"/>
  <c r="S63" i="50"/>
  <c r="Q63" i="50"/>
  <c r="BA63" i="50" s="1"/>
  <c r="Y63" i="50"/>
  <c r="AU63" i="50"/>
  <c r="AV119" i="50" s="1"/>
  <c r="R63" i="50"/>
  <c r="W74" i="48"/>
  <c r="Q74" i="48"/>
  <c r="BA74" i="48" s="1"/>
  <c r="Z74" i="48"/>
  <c r="AZ74" i="48" s="1"/>
  <c r="P74" i="48"/>
  <c r="Y74" i="48"/>
  <c r="AB74" i="48"/>
  <c r="AA74" i="48"/>
  <c r="V74" i="48"/>
  <c r="AY74" i="48" s="1"/>
  <c r="U74" i="48"/>
  <c r="R74" i="48"/>
  <c r="S74" i="48"/>
  <c r="AS74" i="48"/>
  <c r="AF74" i="48" s="1"/>
  <c r="R97" i="46"/>
  <c r="W97" i="46"/>
  <c r="Q97" i="46"/>
  <c r="BA97" i="46" s="1"/>
  <c r="P97" i="46"/>
  <c r="V97" i="46"/>
  <c r="AY97" i="46" s="1"/>
  <c r="S97" i="46"/>
  <c r="AA97" i="46"/>
  <c r="U97" i="46"/>
  <c r="Y97" i="46"/>
  <c r="AB97" i="46"/>
  <c r="Z97" i="46"/>
  <c r="AZ97" i="46" s="1"/>
  <c r="R32" i="49"/>
  <c r="Z32" i="49"/>
  <c r="AZ32" i="49" s="1"/>
  <c r="AB32" i="49"/>
  <c r="Q32" i="49"/>
  <c r="BA32" i="49" s="1"/>
  <c r="BB32" i="49" s="1"/>
  <c r="AU32" i="49"/>
  <c r="V32" i="49"/>
  <c r="AY32" i="49" s="1"/>
  <c r="P32" i="49"/>
  <c r="W32" i="49"/>
  <c r="Y32" i="49"/>
  <c r="U32" i="49"/>
  <c r="AE32" i="49" a="1"/>
  <c r="AE32" i="49" s="1"/>
  <c r="S32" i="49"/>
  <c r="AA32" i="49"/>
  <c r="S98" i="48"/>
  <c r="AE98" i="48" a="1"/>
  <c r="AE98" i="48" s="1"/>
  <c r="W98" i="48"/>
  <c r="AB98" i="48"/>
  <c r="U98" i="48"/>
  <c r="R98" i="48"/>
  <c r="AA98" i="48"/>
  <c r="Q98" i="48"/>
  <c r="BA98" i="48" s="1"/>
  <c r="BB98" i="48" s="1"/>
  <c r="Z98" i="48"/>
  <c r="AZ98" i="48" s="1"/>
  <c r="P98" i="48"/>
  <c r="Y98" i="48"/>
  <c r="V98" i="48"/>
  <c r="AY98" i="48" s="1"/>
  <c r="AA117" i="50"/>
  <c r="S117" i="50"/>
  <c r="Q117" i="50"/>
  <c r="BA117" i="50" s="1"/>
  <c r="BB117" i="50" s="1"/>
  <c r="R117" i="50"/>
  <c r="W117" i="50"/>
  <c r="Z117" i="50"/>
  <c r="AZ117" i="50" s="1"/>
  <c r="Y117" i="50"/>
  <c r="U117" i="50"/>
  <c r="AB117" i="50"/>
  <c r="V117" i="50"/>
  <c r="AY117" i="50" s="1"/>
  <c r="AE117" i="50" a="1"/>
  <c r="AE117" i="50" s="1"/>
  <c r="P117" i="50"/>
  <c r="Y50" i="49"/>
  <c r="AA50" i="49"/>
  <c r="U50" i="49"/>
  <c r="V50" i="49"/>
  <c r="AY50" i="49" s="1"/>
  <c r="S50" i="49"/>
  <c r="AB50" i="49"/>
  <c r="Z50" i="49"/>
  <c r="AZ50" i="49" s="1"/>
  <c r="R50" i="49"/>
  <c r="P50" i="49"/>
  <c r="Q50" i="49"/>
  <c r="BA50" i="49" s="1"/>
  <c r="W50" i="49"/>
  <c r="AU50" i="49"/>
  <c r="A23" i="47"/>
  <c r="D23" i="47"/>
  <c r="AB73" i="49"/>
  <c r="V73" i="49"/>
  <c r="AY73" i="49" s="1"/>
  <c r="Y73" i="49"/>
  <c r="S73" i="49"/>
  <c r="Q73" i="49"/>
  <c r="BA73" i="49" s="1"/>
  <c r="AS73" i="49"/>
  <c r="AF73" i="49" s="1"/>
  <c r="W73" i="49"/>
  <c r="AA73" i="49"/>
  <c r="Z73" i="49"/>
  <c r="AZ73" i="49" s="1"/>
  <c r="U73" i="49"/>
  <c r="R73" i="49"/>
  <c r="P73" i="49"/>
  <c r="W127" i="49"/>
  <c r="AA127" i="49"/>
  <c r="AE127" i="49" a="1"/>
  <c r="AE127" i="49" s="1"/>
  <c r="Q127" i="49"/>
  <c r="BA127" i="49" s="1"/>
  <c r="BB127" i="49" s="1"/>
  <c r="U127" i="49"/>
  <c r="AB127" i="49"/>
  <c r="R127" i="49"/>
  <c r="Z127" i="49"/>
  <c r="AZ127" i="49" s="1"/>
  <c r="P127" i="49"/>
  <c r="Y127" i="49"/>
  <c r="V127" i="49"/>
  <c r="AY127" i="49" s="1"/>
  <c r="S127" i="49"/>
  <c r="AI23" i="48" a="1"/>
  <c r="AI23" i="48" s="1"/>
  <c r="AJ23" i="48" s="1"/>
  <c r="AK23" i="48" s="1"/>
  <c r="AI22" i="48" a="1"/>
  <c r="AI22" i="48" s="1"/>
  <c r="AJ22" i="48" s="1"/>
  <c r="AK22" i="48" s="1"/>
  <c r="AI26" i="48" a="1"/>
  <c r="AI26" i="48" s="1"/>
  <c r="AJ26" i="48" s="1"/>
  <c r="AL26" i="48" s="1"/>
  <c r="AI18" i="48" a="1"/>
  <c r="AI18" i="48" s="1"/>
  <c r="AJ18" i="48" s="1"/>
  <c r="AK18" i="48" s="1"/>
  <c r="AI32" i="48" a="1"/>
  <c r="AI32" i="48" s="1"/>
  <c r="AJ32" i="48" s="1"/>
  <c r="AL32" i="48" s="1"/>
  <c r="AI30" i="48" a="1"/>
  <c r="AI30" i="48" s="1"/>
  <c r="AJ30" i="48" s="1"/>
  <c r="AL30" i="48" s="1"/>
  <c r="AI16" i="48" a="1"/>
  <c r="AI16" i="48" s="1"/>
  <c r="AJ16" i="48" s="1"/>
  <c r="AL16" i="48" s="1"/>
  <c r="AI21" i="48" a="1"/>
  <c r="AI21" i="48" s="1"/>
  <c r="AJ21" i="48" s="1"/>
  <c r="AK21" i="48" s="1"/>
  <c r="AI7" i="48" a="1"/>
  <c r="AI7" i="48" s="1"/>
  <c r="AJ7" i="48" s="1"/>
  <c r="AK7" i="48" s="1"/>
  <c r="AI9" i="48" a="1"/>
  <c r="AI9" i="48" s="1"/>
  <c r="AJ9" i="48" s="1"/>
  <c r="AK9" i="48" s="1"/>
  <c r="AI6" i="48" a="1"/>
  <c r="AI6" i="48" s="1"/>
  <c r="AJ6" i="48" s="1"/>
  <c r="AK6" i="48" s="1"/>
  <c r="AI28" i="48" a="1"/>
  <c r="AI28" i="48" s="1"/>
  <c r="AJ28" i="48" s="1"/>
  <c r="AL28" i="48" s="1"/>
  <c r="AI14" i="48" a="1"/>
  <c r="AI14" i="48" s="1"/>
  <c r="AJ14" i="48" s="1"/>
  <c r="AL14" i="48" s="1"/>
  <c r="AI13" i="48" a="1"/>
  <c r="AI13" i="48" s="1"/>
  <c r="AJ13" i="48" s="1"/>
  <c r="AL13" i="48" s="1"/>
  <c r="AI25" i="48" a="1"/>
  <c r="AI25" i="48" s="1"/>
  <c r="AJ25" i="48" s="1"/>
  <c r="AK25" i="48" s="1"/>
  <c r="AI19" i="48" a="1"/>
  <c r="AI19" i="48" s="1"/>
  <c r="AJ19" i="48" s="1"/>
  <c r="AK19" i="48" s="1"/>
  <c r="AI27" i="48" a="1"/>
  <c r="AI27" i="48" s="1"/>
  <c r="AJ27" i="48" s="1"/>
  <c r="AL27" i="48" s="1"/>
  <c r="AI15" i="48" a="1"/>
  <c r="AI15" i="48" s="1"/>
  <c r="AJ15" i="48" s="1"/>
  <c r="AL15" i="48" s="1"/>
  <c r="AI12" i="48" a="1"/>
  <c r="AI12" i="48" s="1"/>
  <c r="AJ12" i="48" s="1"/>
  <c r="AL12" i="48" s="1"/>
  <c r="AI20" i="48" a="1"/>
  <c r="AI20" i="48" s="1"/>
  <c r="AJ20" i="48" s="1"/>
  <c r="AK20" i="48" s="1"/>
  <c r="AI31" i="48" a="1"/>
  <c r="AI31" i="48" s="1"/>
  <c r="AJ31" i="48" s="1"/>
  <c r="AL31" i="48" s="1"/>
  <c r="AI29" i="48" a="1"/>
  <c r="AI29" i="48" s="1"/>
  <c r="AJ29" i="48" s="1"/>
  <c r="AL29" i="48" s="1"/>
  <c r="AI24" i="48" a="1"/>
  <c r="AI24" i="48" s="1"/>
  <c r="AJ24" i="48" s="1"/>
  <c r="AK24" i="48" s="1"/>
  <c r="AI33" i="48" a="1"/>
  <c r="AI33" i="48" s="1"/>
  <c r="AJ33" i="48" s="1"/>
  <c r="AL33" i="48" s="1"/>
  <c r="AI4" i="48" a="1"/>
  <c r="AI4" i="48" s="1"/>
  <c r="AJ4" i="48" s="1"/>
  <c r="AK4" i="48" s="1"/>
  <c r="AI10" i="48" a="1"/>
  <c r="AI10" i="48" s="1"/>
  <c r="AJ10" i="48" s="1"/>
  <c r="AL10" i="48" s="1"/>
  <c r="AI5" i="48" a="1"/>
  <c r="AI5" i="48" s="1"/>
  <c r="AJ5" i="48" s="1"/>
  <c r="AK5" i="48" s="1"/>
  <c r="AI2" i="48" a="1"/>
  <c r="AI2" i="48" s="1"/>
  <c r="AJ2" i="48" s="1"/>
  <c r="AK2" i="48" s="1"/>
  <c r="AI11" i="48" a="1"/>
  <c r="AI11" i="48" s="1"/>
  <c r="AJ11" i="48" s="1"/>
  <c r="AL11" i="48" s="1"/>
  <c r="AI17" i="48" a="1"/>
  <c r="AI17" i="48" s="1"/>
  <c r="AJ17" i="48" s="1"/>
  <c r="AL17" i="48" s="1"/>
  <c r="AI3" i="48" a="1"/>
  <c r="AI3" i="48" s="1"/>
  <c r="AJ3" i="48" s="1"/>
  <c r="AK3" i="48" s="1"/>
  <c r="AI8" i="48" a="1"/>
  <c r="AI8" i="48" s="1"/>
  <c r="AJ8" i="48" s="1"/>
  <c r="AK8" i="48" s="1"/>
  <c r="V68" i="50"/>
  <c r="AY68" i="50" s="1"/>
  <c r="S68" i="50"/>
  <c r="AE68" i="50" a="1"/>
  <c r="AE68" i="50" s="1"/>
  <c r="AD68" i="50" s="1"/>
  <c r="AC68" i="50" s="1"/>
  <c r="AA68" i="50"/>
  <c r="R68" i="50"/>
  <c r="U68" i="50"/>
  <c r="AB68" i="50"/>
  <c r="Y68" i="50"/>
  <c r="W68" i="50"/>
  <c r="Z68" i="50"/>
  <c r="AZ68" i="50" s="1"/>
  <c r="P68" i="50"/>
  <c r="Q68" i="50"/>
  <c r="BA68" i="50" s="1"/>
  <c r="BB68" i="50" s="1"/>
  <c r="S114" i="47"/>
  <c r="AB114" i="47"/>
  <c r="R114" i="47"/>
  <c r="Z114" i="47"/>
  <c r="AZ114" i="47" s="1"/>
  <c r="P114" i="47"/>
  <c r="Y114" i="47"/>
  <c r="U114" i="47"/>
  <c r="W114" i="47"/>
  <c r="AS114" i="47"/>
  <c r="AF114" i="47" s="1"/>
  <c r="AA114" i="47"/>
  <c r="Q114" i="47"/>
  <c r="BA114" i="47" s="1"/>
  <c r="V114" i="47"/>
  <c r="AY114" i="47" s="1"/>
  <c r="AB36" i="49"/>
  <c r="Z36" i="49"/>
  <c r="AZ36" i="49" s="1"/>
  <c r="W36" i="49"/>
  <c r="P36" i="49"/>
  <c r="V36" i="49"/>
  <c r="AY36" i="49" s="1"/>
  <c r="S36" i="49"/>
  <c r="Q36" i="49"/>
  <c r="BA36" i="49" s="1"/>
  <c r="AA36" i="49"/>
  <c r="AU36" i="49"/>
  <c r="Y36" i="49"/>
  <c r="U36" i="49"/>
  <c r="R36" i="49"/>
  <c r="AU24" i="46"/>
  <c r="U24" i="46"/>
  <c r="V24" i="46"/>
  <c r="AY24" i="46" s="1"/>
  <c r="R24" i="46"/>
  <c r="Y24" i="46"/>
  <c r="AB24" i="46"/>
  <c r="W24" i="46"/>
  <c r="P24" i="46"/>
  <c r="AA24" i="46"/>
  <c r="Z24" i="46"/>
  <c r="AZ24" i="46" s="1"/>
  <c r="Q24" i="46"/>
  <c r="BA24" i="46" s="1"/>
  <c r="BB24" i="46" s="1"/>
  <c r="S24" i="46"/>
  <c r="AE24" i="46" a="1"/>
  <c r="AE24" i="46" s="1"/>
  <c r="Y16" i="46"/>
  <c r="Q16" i="46"/>
  <c r="BA16" i="46" s="1"/>
  <c r="V16" i="46"/>
  <c r="AY16" i="46" s="1"/>
  <c r="P16" i="46"/>
  <c r="U16" i="46"/>
  <c r="AU16" i="46"/>
  <c r="S16" i="46"/>
  <c r="W16" i="46"/>
  <c r="AB16" i="46"/>
  <c r="AA16" i="46"/>
  <c r="Z16" i="46"/>
  <c r="AZ16" i="46" s="1"/>
  <c r="R16" i="46"/>
  <c r="R27" i="36"/>
  <c r="W27" i="36"/>
  <c r="Z27" i="36"/>
  <c r="AZ27" i="36" s="1"/>
  <c r="V27" i="36"/>
  <c r="AY27" i="36" s="1"/>
  <c r="P27" i="36"/>
  <c r="S27" i="36"/>
  <c r="AA27" i="36"/>
  <c r="AU27" i="36"/>
  <c r="AV34" i="36" s="1"/>
  <c r="U27" i="36"/>
  <c r="AB27" i="36"/>
  <c r="Q27" i="36"/>
  <c r="BA27" i="36" s="1"/>
  <c r="Y27" i="36"/>
  <c r="AB17" i="28"/>
  <c r="Z17" i="28"/>
  <c r="AZ17" i="28" s="1"/>
  <c r="P17" i="28"/>
  <c r="V17" i="28"/>
  <c r="AY17" i="28" s="1"/>
  <c r="Y17" i="28"/>
  <c r="AE17" i="28" a="1"/>
  <c r="AE17" i="28" s="1"/>
  <c r="AA17" i="28"/>
  <c r="U17" i="28"/>
  <c r="AU17" i="28"/>
  <c r="Q17" i="28"/>
  <c r="BA17" i="28" s="1"/>
  <c r="BB17" i="28" s="1"/>
  <c r="W17" i="28"/>
  <c r="S17" i="28"/>
  <c r="R17" i="28"/>
  <c r="S3" i="39"/>
  <c r="AA3" i="39"/>
  <c r="AU3" i="39"/>
  <c r="W3" i="39"/>
  <c r="R3" i="39"/>
  <c r="Y3" i="39"/>
  <c r="U3" i="39"/>
  <c r="Q3" i="39"/>
  <c r="BA3" i="39" s="1"/>
  <c r="V3" i="39"/>
  <c r="AY3" i="39" s="1"/>
  <c r="AB3" i="39"/>
  <c r="Z3" i="39"/>
  <c r="AZ3" i="39" s="1"/>
  <c r="P3" i="39"/>
  <c r="AI14" i="43" a="1"/>
  <c r="AI14" i="43" s="1"/>
  <c r="AJ14" i="43" s="1"/>
  <c r="AK14" i="43" s="1"/>
  <c r="AI27" i="43" a="1"/>
  <c r="AI27" i="43" s="1"/>
  <c r="AJ27" i="43" s="1"/>
  <c r="AK27" i="43" s="1"/>
  <c r="AI24" i="43" a="1"/>
  <c r="AI24" i="43" s="1"/>
  <c r="AJ24" i="43" s="1"/>
  <c r="AL24" i="43" s="1"/>
  <c r="AI30" i="43" a="1"/>
  <c r="AI30" i="43" s="1"/>
  <c r="AJ30" i="43" s="1"/>
  <c r="AK30" i="43" s="1"/>
  <c r="AI20" i="43" a="1"/>
  <c r="AI20" i="43" s="1"/>
  <c r="AJ20" i="43" s="1"/>
  <c r="AL20" i="43" s="1"/>
  <c r="AI15" i="43" a="1"/>
  <c r="AI15" i="43" s="1"/>
  <c r="AJ15" i="43" s="1"/>
  <c r="AK15" i="43" s="1"/>
  <c r="AI12" i="43" a="1"/>
  <c r="AI12" i="43" s="1"/>
  <c r="AJ12" i="43" s="1"/>
  <c r="AK12" i="43" s="1"/>
  <c r="AI31" i="43" a="1"/>
  <c r="AI31" i="43" s="1"/>
  <c r="AJ31" i="43" s="1"/>
  <c r="AK31" i="43" s="1"/>
  <c r="AI28" i="43" a="1"/>
  <c r="AI28" i="43" s="1"/>
  <c r="AJ28" i="43" s="1"/>
  <c r="AK28" i="43" s="1"/>
  <c r="AI4" i="43" a="1"/>
  <c r="AI4" i="43" s="1"/>
  <c r="AJ4" i="43" s="1"/>
  <c r="AL4" i="43" s="1"/>
  <c r="AI21" i="43" a="1"/>
  <c r="AI21" i="43" s="1"/>
  <c r="AJ21" i="43" s="1"/>
  <c r="AL21" i="43" s="1"/>
  <c r="AI33" i="43" a="1"/>
  <c r="AI33" i="43" s="1"/>
  <c r="AJ33" i="43" s="1"/>
  <c r="AK33" i="43" s="1"/>
  <c r="AI18" i="43" a="1"/>
  <c r="AI18" i="43" s="1"/>
  <c r="AJ18" i="43" s="1"/>
  <c r="AL18" i="43" s="1"/>
  <c r="AI2" i="43" a="1"/>
  <c r="AI2" i="43" s="1"/>
  <c r="AJ2" i="43" s="1"/>
  <c r="AL2" i="43" s="1"/>
  <c r="AI23" i="43" a="1"/>
  <c r="AI23" i="43" s="1"/>
  <c r="AJ23" i="43" s="1"/>
  <c r="AL23" i="43" s="1"/>
  <c r="AI17" i="43" a="1"/>
  <c r="AI17" i="43" s="1"/>
  <c r="AJ17" i="43" s="1"/>
  <c r="AK17" i="43" s="1"/>
  <c r="A85" i="35"/>
  <c r="D85" i="35"/>
  <c r="AA106" i="46"/>
  <c r="AB106" i="46"/>
  <c r="V106" i="46"/>
  <c r="AY106" i="46" s="1"/>
  <c r="R106" i="46"/>
  <c r="U106" i="46"/>
  <c r="Z106" i="46"/>
  <c r="AZ106" i="46" s="1"/>
  <c r="Y106" i="46"/>
  <c r="S106" i="46"/>
  <c r="Q106" i="46"/>
  <c r="BA106" i="46" s="1"/>
  <c r="W106" i="46"/>
  <c r="P106" i="46"/>
  <c r="A45" i="35"/>
  <c r="D45" i="35"/>
  <c r="W18" i="28"/>
  <c r="Z18" i="28"/>
  <c r="AZ18" i="28" s="1"/>
  <c r="Y18" i="28"/>
  <c r="P18" i="28"/>
  <c r="Q18" i="28"/>
  <c r="BA18" i="28" s="1"/>
  <c r="AB18" i="28"/>
  <c r="AU18" i="28"/>
  <c r="AV25" i="28" s="1"/>
  <c r="U18" i="28"/>
  <c r="AA18" i="28"/>
  <c r="S18" i="28"/>
  <c r="V18" i="28"/>
  <c r="AY18" i="28" s="1"/>
  <c r="R18" i="28"/>
  <c r="D46" i="36"/>
  <c r="A46" i="36"/>
  <c r="S17" i="33"/>
  <c r="AA17" i="33"/>
  <c r="R17" i="33"/>
  <c r="V17" i="33"/>
  <c r="AY17" i="33" s="1"/>
  <c r="Z17" i="33"/>
  <c r="AZ17" i="33" s="1"/>
  <c r="Y17" i="33"/>
  <c r="AU17" i="33"/>
  <c r="W17" i="33"/>
  <c r="AE17" i="33" a="1"/>
  <c r="AE17" i="33" s="1"/>
  <c r="P17" i="33"/>
  <c r="AB17" i="33"/>
  <c r="U17" i="33"/>
  <c r="Q17" i="33"/>
  <c r="BA17" i="33" s="1"/>
  <c r="BB17" i="33" s="1"/>
  <c r="R100" i="28"/>
  <c r="U100" i="28"/>
  <c r="AB100" i="28"/>
  <c r="V100" i="28"/>
  <c r="AY100" i="28" s="1"/>
  <c r="AA100" i="28"/>
  <c r="W100" i="28"/>
  <c r="P100" i="28"/>
  <c r="S100" i="28"/>
  <c r="Y100" i="28"/>
  <c r="Z100" i="28"/>
  <c r="AZ100" i="28" s="1"/>
  <c r="Q100" i="28"/>
  <c r="BA100" i="28" s="1"/>
  <c r="A100" i="37"/>
  <c r="D100" i="37"/>
  <c r="D5" i="31"/>
  <c r="A5" i="31"/>
  <c r="AA92" i="34"/>
  <c r="U92" i="34"/>
  <c r="W92" i="34"/>
  <c r="R92" i="34"/>
  <c r="Q92" i="34"/>
  <c r="BA92" i="34" s="1"/>
  <c r="AB92" i="34"/>
  <c r="V92" i="34"/>
  <c r="AY92" i="34" s="1"/>
  <c r="P92" i="34"/>
  <c r="AS92" i="34"/>
  <c r="AF92" i="34" s="1"/>
  <c r="Z92" i="34"/>
  <c r="AZ92" i="34" s="1"/>
  <c r="S92" i="34"/>
  <c r="Y92" i="34"/>
  <c r="AB41" i="36"/>
  <c r="AU41" i="36"/>
  <c r="AV99" i="36" s="1"/>
  <c r="V41" i="36"/>
  <c r="AY41" i="36" s="1"/>
  <c r="W41" i="36"/>
  <c r="Y41" i="36"/>
  <c r="AA41" i="36"/>
  <c r="U41" i="36"/>
  <c r="Z41" i="36"/>
  <c r="AZ41" i="36" s="1"/>
  <c r="P41" i="36"/>
  <c r="AE41" i="36" a="1"/>
  <c r="AE41" i="36" s="1"/>
  <c r="R41" i="36"/>
  <c r="S41" i="36"/>
  <c r="Q41" i="36"/>
  <c r="BA41" i="36" s="1"/>
  <c r="BB41" i="36" s="1"/>
  <c r="D112" i="32"/>
  <c r="A112" i="32"/>
  <c r="D22" i="30"/>
  <c r="A22" i="30"/>
  <c r="D96" i="28"/>
  <c r="A96" i="28"/>
  <c r="R23" i="34"/>
  <c r="AU23" i="34"/>
  <c r="AV26" i="34" s="1"/>
  <c r="W23" i="34"/>
  <c r="Q23" i="34"/>
  <c r="BA23" i="34" s="1"/>
  <c r="BB23" i="34" s="1"/>
  <c r="AB23" i="34"/>
  <c r="P23" i="34"/>
  <c r="AA23" i="34"/>
  <c r="U23" i="34"/>
  <c r="V23" i="34"/>
  <c r="AY23" i="34" s="1"/>
  <c r="Z23" i="34"/>
  <c r="AZ23" i="34" s="1"/>
  <c r="Y23" i="34"/>
  <c r="AE23" i="34" a="1"/>
  <c r="AE23" i="34" s="1"/>
  <c r="S23" i="34"/>
  <c r="AI30" i="28" a="1"/>
  <c r="AI30" i="28" s="1"/>
  <c r="AJ30" i="28" s="1"/>
  <c r="AK30" i="28" s="1"/>
  <c r="AI9" i="28" a="1"/>
  <c r="AI9" i="28" s="1"/>
  <c r="AJ9" i="28" s="1"/>
  <c r="AL9" i="28" s="1"/>
  <c r="AI15" i="28" a="1"/>
  <c r="AI15" i="28" s="1"/>
  <c r="AJ15" i="28" s="1"/>
  <c r="AK15" i="28" s="1"/>
  <c r="AI32" i="28" a="1"/>
  <c r="AI32" i="28" s="1"/>
  <c r="AJ32" i="28" s="1"/>
  <c r="AK32" i="28" s="1"/>
  <c r="AI6" i="28" a="1"/>
  <c r="AI6" i="28" s="1"/>
  <c r="AJ6" i="28" s="1"/>
  <c r="AL6" i="28" s="1"/>
  <c r="AI20" i="28" a="1"/>
  <c r="AI20" i="28" s="1"/>
  <c r="AJ20" i="28" s="1"/>
  <c r="AL20" i="28" s="1"/>
  <c r="AI16" i="28" a="1"/>
  <c r="AI16" i="28" s="1"/>
  <c r="AJ16" i="28" s="1"/>
  <c r="AK16" i="28" s="1"/>
  <c r="AI21" i="28" a="1"/>
  <c r="AI21" i="28" s="1"/>
  <c r="AJ21" i="28" s="1"/>
  <c r="AL21" i="28" s="1"/>
  <c r="AI17" i="28" a="1"/>
  <c r="AI17" i="28" s="1"/>
  <c r="AJ17" i="28" s="1"/>
  <c r="AK17" i="28" s="1"/>
  <c r="AI28" i="28" a="1"/>
  <c r="AI28" i="28" s="1"/>
  <c r="AJ28" i="28" s="1"/>
  <c r="AK28" i="28" s="1"/>
  <c r="AI13" i="28" a="1"/>
  <c r="AI13" i="28" s="1"/>
  <c r="AJ13" i="28" s="1"/>
  <c r="AK13" i="28" s="1"/>
  <c r="AI27" i="28" a="1"/>
  <c r="AI27" i="28" s="1"/>
  <c r="AJ27" i="28" s="1"/>
  <c r="AK27" i="28" s="1"/>
  <c r="AI31" i="28" a="1"/>
  <c r="AI31" i="28" s="1"/>
  <c r="AJ31" i="28" s="1"/>
  <c r="AK31" i="28" s="1"/>
  <c r="AI19" i="28" a="1"/>
  <c r="AI19" i="28" s="1"/>
  <c r="AJ19" i="28" s="1"/>
  <c r="AL19" i="28" s="1"/>
  <c r="AI24" i="28" a="1"/>
  <c r="AI24" i="28" s="1"/>
  <c r="AJ24" i="28" s="1"/>
  <c r="AL24" i="28" s="1"/>
  <c r="AI23" i="28" a="1"/>
  <c r="AI23" i="28" s="1"/>
  <c r="AJ23" i="28" s="1"/>
  <c r="AL23" i="28" s="1"/>
  <c r="AI26" i="28" a="1"/>
  <c r="AI26" i="28" s="1"/>
  <c r="AJ26" i="28" s="1"/>
  <c r="AK26" i="28" s="1"/>
  <c r="AI11" i="28" a="1"/>
  <c r="AI11" i="28" s="1"/>
  <c r="AJ11" i="28" s="1"/>
  <c r="AK11" i="28" s="1"/>
  <c r="AI4" i="28" a="1"/>
  <c r="AI4" i="28" s="1"/>
  <c r="AJ4" i="28" s="1"/>
  <c r="AL4" i="28" s="1"/>
  <c r="AI14" i="28" a="1"/>
  <c r="AI14" i="28" s="1"/>
  <c r="AJ14" i="28" s="1"/>
  <c r="AK14" i="28" s="1"/>
  <c r="AI22" i="28" a="1"/>
  <c r="AI22" i="28" s="1"/>
  <c r="AJ22" i="28" s="1"/>
  <c r="AL22" i="28" s="1"/>
  <c r="AI3" i="28" a="1"/>
  <c r="AI3" i="28" s="1"/>
  <c r="AJ3" i="28" s="1"/>
  <c r="AL3" i="28" s="1"/>
  <c r="AI18" i="28" a="1"/>
  <c r="AI18" i="28" s="1"/>
  <c r="AJ18" i="28" s="1"/>
  <c r="AL18" i="28" s="1"/>
  <c r="AI10" i="28" a="1"/>
  <c r="AI10" i="28" s="1"/>
  <c r="AJ10" i="28" s="1"/>
  <c r="AK10" i="28" s="1"/>
  <c r="AI5" i="28" a="1"/>
  <c r="AI5" i="28" s="1"/>
  <c r="AJ5" i="28" s="1"/>
  <c r="AL5" i="28" s="1"/>
  <c r="AI2" i="28" a="1"/>
  <c r="AI2" i="28" s="1"/>
  <c r="AJ2" i="28" s="1"/>
  <c r="AL2" i="28" s="1"/>
  <c r="AI8" i="28" a="1"/>
  <c r="AI8" i="28" s="1"/>
  <c r="AJ8" i="28" s="1"/>
  <c r="AL8" i="28" s="1"/>
  <c r="AI12" i="28" a="1"/>
  <c r="AI12" i="28" s="1"/>
  <c r="AJ12" i="28" s="1"/>
  <c r="AK12" i="28" s="1"/>
  <c r="AI7" i="28" a="1"/>
  <c r="AI7" i="28" s="1"/>
  <c r="AJ7" i="28" s="1"/>
  <c r="AL7" i="28" s="1"/>
  <c r="AI29" i="28" a="1"/>
  <c r="AI29" i="28" s="1"/>
  <c r="AJ29" i="28" s="1"/>
  <c r="AK29" i="28" s="1"/>
  <c r="AI25" i="28" a="1"/>
  <c r="AI25" i="28" s="1"/>
  <c r="AJ25" i="28" s="1"/>
  <c r="AL25" i="28" s="1"/>
  <c r="AI33" i="28" a="1"/>
  <c r="AI33" i="28" s="1"/>
  <c r="AJ33" i="28" s="1"/>
  <c r="AK33" i="28" s="1"/>
  <c r="AU18" i="46"/>
  <c r="AV112" i="46" s="1"/>
  <c r="A112" i="46" s="1"/>
  <c r="Z18" i="46"/>
  <c r="AZ18" i="46" s="1"/>
  <c r="V18" i="46"/>
  <c r="AY18" i="46" s="1"/>
  <c r="AA18" i="46"/>
  <c r="S18" i="46"/>
  <c r="U18" i="46"/>
  <c r="Q18" i="46"/>
  <c r="BA18" i="46" s="1"/>
  <c r="BB18" i="46" s="1"/>
  <c r="Y18" i="46"/>
  <c r="AB18" i="46"/>
  <c r="W18" i="46"/>
  <c r="R18" i="46"/>
  <c r="P18" i="46"/>
  <c r="AE18" i="46" a="1"/>
  <c r="AE18" i="46" s="1"/>
  <c r="D30" i="34"/>
  <c r="A30" i="34"/>
  <c r="D23" i="31"/>
  <c r="A23" i="31"/>
  <c r="AU9" i="12"/>
  <c r="AV93" i="12" s="1"/>
  <c r="U9" i="12"/>
  <c r="S9" i="12"/>
  <c r="R9" i="12"/>
  <c r="AA9" i="12"/>
  <c r="W9" i="12"/>
  <c r="AE9" i="12" a="1"/>
  <c r="AE9" i="12" s="1"/>
  <c r="V9" i="12"/>
  <c r="AY9" i="12" s="1"/>
  <c r="P9" i="12"/>
  <c r="Z9" i="12"/>
  <c r="AZ9" i="12" s="1"/>
  <c r="Q9" i="12"/>
  <c r="BA9" i="12" s="1"/>
  <c r="BB9" i="12" s="1"/>
  <c r="AB9" i="12"/>
  <c r="Y9" i="12"/>
  <c r="S30" i="32"/>
  <c r="AB30" i="32"/>
  <c r="AA30" i="32"/>
  <c r="AU30" i="32"/>
  <c r="AV52" i="32" s="1"/>
  <c r="Y30" i="32"/>
  <c r="W30" i="32"/>
  <c r="U30" i="32"/>
  <c r="R30" i="32"/>
  <c r="P30" i="32"/>
  <c r="V30" i="32"/>
  <c r="AY30" i="32" s="1"/>
  <c r="Z30" i="32"/>
  <c r="AZ30" i="32" s="1"/>
  <c r="Q30" i="32"/>
  <c r="BA30" i="32" s="1"/>
  <c r="P5" i="28"/>
  <c r="AU5" i="28"/>
  <c r="AV21" i="28" s="1"/>
  <c r="S5" i="28"/>
  <c r="Q5" i="28"/>
  <c r="BA5" i="28" s="1"/>
  <c r="Z5" i="28"/>
  <c r="AZ5" i="28" s="1"/>
  <c r="AB5" i="28"/>
  <c r="R5" i="28"/>
  <c r="Y5" i="28"/>
  <c r="W5" i="28"/>
  <c r="AA5" i="28"/>
  <c r="V5" i="28"/>
  <c r="AY5" i="28" s="1"/>
  <c r="U5" i="28"/>
  <c r="S5" i="12"/>
  <c r="AE5" i="12" a="1"/>
  <c r="AE5" i="12" s="1"/>
  <c r="Q5" i="12"/>
  <c r="BA5" i="12" s="1"/>
  <c r="BB5" i="12" s="1"/>
  <c r="AB5" i="12"/>
  <c r="U5" i="12"/>
  <c r="Y5" i="12"/>
  <c r="Z5" i="12"/>
  <c r="AZ5" i="12" s="1"/>
  <c r="AA5" i="12"/>
  <c r="R5" i="12"/>
  <c r="V5" i="12"/>
  <c r="AY5" i="12" s="1"/>
  <c r="P5" i="12"/>
  <c r="AU5" i="12"/>
  <c r="AV113" i="12" s="1"/>
  <c r="W5" i="12"/>
  <c r="Z35" i="33"/>
  <c r="AZ35" i="33" s="1"/>
  <c r="U35" i="33"/>
  <c r="V35" i="33"/>
  <c r="AY35" i="33" s="1"/>
  <c r="W35" i="33"/>
  <c r="R35" i="33"/>
  <c r="S35" i="33"/>
  <c r="AU35" i="33"/>
  <c r="AV23" i="33" s="1"/>
  <c r="AA35" i="33"/>
  <c r="Q35" i="33"/>
  <c r="BA35" i="33" s="1"/>
  <c r="Y35" i="33"/>
  <c r="AB35" i="33"/>
  <c r="P35" i="33"/>
  <c r="A25" i="12"/>
  <c r="D25" i="12"/>
  <c r="A81" i="12"/>
  <c r="D81" i="12"/>
  <c r="S30" i="28"/>
  <c r="R30" i="28"/>
  <c r="AA30" i="28"/>
  <c r="W30" i="28"/>
  <c r="U30" i="28"/>
  <c r="AE30" i="28" a="1"/>
  <c r="AE30" i="28" s="1"/>
  <c r="Y30" i="28"/>
  <c r="Z30" i="28"/>
  <c r="AZ30" i="28" s="1"/>
  <c r="P30" i="28"/>
  <c r="AB30" i="28"/>
  <c r="AU30" i="28"/>
  <c r="V30" i="28"/>
  <c r="AY30" i="28" s="1"/>
  <c r="Q30" i="28"/>
  <c r="BA30" i="28" s="1"/>
  <c r="BB30" i="28" s="1"/>
  <c r="U5" i="46"/>
  <c r="P5" i="46"/>
  <c r="S5" i="46"/>
  <c r="AB5" i="46"/>
  <c r="AU5" i="46"/>
  <c r="AV36" i="46" s="1"/>
  <c r="R5" i="46"/>
  <c r="W5" i="46"/>
  <c r="AA5" i="46"/>
  <c r="AE5" i="46" a="1"/>
  <c r="AE5" i="46" s="1"/>
  <c r="Q5" i="46"/>
  <c r="BA5" i="46" s="1"/>
  <c r="BB5" i="46" s="1"/>
  <c r="Z5" i="46"/>
  <c r="AZ5" i="46" s="1"/>
  <c r="Y5" i="46"/>
  <c r="V5" i="46"/>
  <c r="AY5" i="46" s="1"/>
  <c r="AU46" i="46"/>
  <c r="Y46" i="46"/>
  <c r="P46" i="46"/>
  <c r="S46" i="46"/>
  <c r="Z46" i="46"/>
  <c r="AZ46" i="46" s="1"/>
  <c r="R46" i="46"/>
  <c r="Q46" i="46"/>
  <c r="BA46" i="46" s="1"/>
  <c r="AB46" i="46"/>
  <c r="U46" i="46"/>
  <c r="V46" i="46"/>
  <c r="AY46" i="46" s="1"/>
  <c r="AA46" i="46"/>
  <c r="W46" i="46"/>
  <c r="AI15" i="40" a="1"/>
  <c r="AI15" i="40" s="1"/>
  <c r="AJ15" i="40" s="1"/>
  <c r="AL15" i="40" s="1"/>
  <c r="AI21" i="40" a="1"/>
  <c r="AI21" i="40" s="1"/>
  <c r="AJ21" i="40" s="1"/>
  <c r="AK21" i="40" s="1"/>
  <c r="AI33" i="39" a="1"/>
  <c r="AI33" i="39" s="1"/>
  <c r="AJ33" i="39" s="1"/>
  <c r="AK33" i="39" s="1"/>
  <c r="AI5" i="39" a="1"/>
  <c r="AI5" i="39" s="1"/>
  <c r="AJ5" i="39" s="1"/>
  <c r="AL5" i="39" s="1"/>
  <c r="AI9" i="39" a="1"/>
  <c r="AI9" i="39" s="1"/>
  <c r="AJ9" i="39" s="1"/>
  <c r="AL9" i="39" s="1"/>
  <c r="AI20" i="44" a="1"/>
  <c r="AI20" i="44" s="1"/>
  <c r="AJ20" i="44" s="1"/>
  <c r="AK20" i="44" s="1"/>
  <c r="AI32" i="44" a="1"/>
  <c r="AI32" i="44" s="1"/>
  <c r="AJ32" i="44" s="1"/>
  <c r="AL32" i="44" s="1"/>
  <c r="AI4" i="44" a="1"/>
  <c r="AI4" i="44" s="1"/>
  <c r="AJ4" i="44" s="1"/>
  <c r="AK4" i="44" s="1"/>
  <c r="AI31" i="44" a="1"/>
  <c r="AI31" i="44" s="1"/>
  <c r="AJ31" i="44" s="1"/>
  <c r="AL31" i="44" s="1"/>
  <c r="AI16" i="43" a="1"/>
  <c r="AI16" i="43" s="1"/>
  <c r="AJ16" i="43" s="1"/>
  <c r="AK16" i="43" s="1"/>
  <c r="AI19" i="43" a="1"/>
  <c r="AI19" i="43" s="1"/>
  <c r="AJ19" i="43" s="1"/>
  <c r="AL19" i="43" s="1"/>
  <c r="AI10" i="41" a="1"/>
  <c r="AI10" i="41" s="1"/>
  <c r="AJ10" i="41" s="1"/>
  <c r="AK10" i="41" s="1"/>
  <c r="AI14" i="41" a="1"/>
  <c r="AI14" i="41" s="1"/>
  <c r="AJ14" i="41" s="1"/>
  <c r="AK14" i="41" s="1"/>
  <c r="AI14" i="31" a="1"/>
  <c r="AI14" i="31" s="1"/>
  <c r="AJ14" i="31" s="1"/>
  <c r="AK14" i="31" s="1"/>
  <c r="AI20" i="45" a="1"/>
  <c r="AI20" i="45" s="1"/>
  <c r="AJ20" i="45" s="1"/>
  <c r="AL20" i="45" s="1"/>
  <c r="AI26" i="45" a="1"/>
  <c r="AI26" i="45" s="1"/>
  <c r="AJ26" i="45" s="1"/>
  <c r="AK26" i="45" s="1"/>
  <c r="AI3" i="45" a="1"/>
  <c r="AI3" i="45" s="1"/>
  <c r="AJ3" i="45" s="1"/>
  <c r="AL3" i="45" s="1"/>
  <c r="AI17" i="45" a="1"/>
  <c r="AI17" i="45" s="1"/>
  <c r="AJ17" i="45" s="1"/>
  <c r="AK17" i="45" s="1"/>
  <c r="AI19" i="38" a="1"/>
  <c r="AI19" i="38" s="1"/>
  <c r="AJ19" i="38" s="1"/>
  <c r="AK19" i="38" s="1"/>
  <c r="AI11" i="38" a="1"/>
  <c r="AI11" i="38" s="1"/>
  <c r="AJ11" i="38" s="1"/>
  <c r="AL11" i="38" s="1"/>
  <c r="AI5" i="36" a="1"/>
  <c r="AI5" i="36" s="1"/>
  <c r="AJ5" i="36" s="1"/>
  <c r="AK5" i="36" s="1"/>
  <c r="AI23" i="35" a="1"/>
  <c r="AI23" i="35" s="1"/>
  <c r="AJ23" i="35" s="1"/>
  <c r="AL23" i="35" s="1"/>
  <c r="AI3" i="35" a="1"/>
  <c r="AI3" i="35" s="1"/>
  <c r="AJ3" i="35" s="1"/>
  <c r="AL3" i="35" s="1"/>
  <c r="R91" i="59"/>
  <c r="V91" i="59"/>
  <c r="AY91" i="59" s="1"/>
  <c r="Z91" i="59"/>
  <c r="AZ91" i="59" s="1"/>
  <c r="Y91" i="59"/>
  <c r="Q91" i="59"/>
  <c r="BA91" i="59" s="1"/>
  <c r="BB91" i="59" s="1"/>
  <c r="W91" i="59"/>
  <c r="U91" i="59"/>
  <c r="AA91" i="59"/>
  <c r="AB91" i="59"/>
  <c r="P91" i="59"/>
  <c r="S91" i="59"/>
  <c r="AE91" i="59" a="1"/>
  <c r="AE91" i="59" s="1"/>
  <c r="AD91" i="59" s="1"/>
  <c r="AC91" i="59" s="1"/>
  <c r="AI31" i="58" a="1"/>
  <c r="AI31" i="58" s="1"/>
  <c r="AJ31" i="58" s="1"/>
  <c r="AL31" i="58" s="1"/>
  <c r="AI18" i="58" a="1"/>
  <c r="AI18" i="58" s="1"/>
  <c r="AJ18" i="58" s="1"/>
  <c r="AK18" i="58" s="1"/>
  <c r="AI17" i="58" a="1"/>
  <c r="AI17" i="58" s="1"/>
  <c r="AJ17" i="58" s="1"/>
  <c r="AL17" i="58" s="1"/>
  <c r="AI16" i="58" a="1"/>
  <c r="AI16" i="58" s="1"/>
  <c r="AJ16" i="58" s="1"/>
  <c r="AL16" i="58" s="1"/>
  <c r="AI25" i="58" a="1"/>
  <c r="AI25" i="58" s="1"/>
  <c r="AJ25" i="58" s="1"/>
  <c r="AK25" i="58" s="1"/>
  <c r="AI23" i="58" a="1"/>
  <c r="AI23" i="58" s="1"/>
  <c r="AJ23" i="58" s="1"/>
  <c r="AK23" i="58" s="1"/>
  <c r="AI3" i="58" a="1"/>
  <c r="AI3" i="58" s="1"/>
  <c r="AJ3" i="58" s="1"/>
  <c r="AK3" i="58" s="1"/>
  <c r="AI10" i="58" a="1"/>
  <c r="AI10" i="58" s="1"/>
  <c r="AJ10" i="58" s="1"/>
  <c r="AL10" i="58" s="1"/>
  <c r="AI15" i="58" a="1"/>
  <c r="AI15" i="58" s="1"/>
  <c r="AJ15" i="58" s="1"/>
  <c r="AL15" i="58" s="1"/>
  <c r="AI14" i="58" a="1"/>
  <c r="AI14" i="58" s="1"/>
  <c r="AJ14" i="58" s="1"/>
  <c r="AL14" i="58" s="1"/>
  <c r="AI28" i="58" a="1"/>
  <c r="AI28" i="58" s="1"/>
  <c r="AJ28" i="58" s="1"/>
  <c r="AL28" i="58" s="1"/>
  <c r="AI12" i="58" a="1"/>
  <c r="AI12" i="58" s="1"/>
  <c r="AJ12" i="58" s="1"/>
  <c r="AL12" i="58" s="1"/>
  <c r="AI29" i="58" a="1"/>
  <c r="AI29" i="58" s="1"/>
  <c r="AJ29" i="58" s="1"/>
  <c r="AL29" i="58" s="1"/>
  <c r="AI33" i="58" a="1"/>
  <c r="AI33" i="58" s="1"/>
  <c r="AJ33" i="58" s="1"/>
  <c r="AL33" i="58" s="1"/>
  <c r="AI5" i="58" a="1"/>
  <c r="AI5" i="58" s="1"/>
  <c r="AJ5" i="58" s="1"/>
  <c r="AK5" i="58" s="1"/>
  <c r="AI6" i="58" a="1"/>
  <c r="AI6" i="58" s="1"/>
  <c r="AJ6" i="58" s="1"/>
  <c r="AK6" i="58" s="1"/>
  <c r="AI30" i="58" a="1"/>
  <c r="AI30" i="58" s="1"/>
  <c r="AJ30" i="58" s="1"/>
  <c r="AL30" i="58" s="1"/>
  <c r="AI22" i="58" a="1"/>
  <c r="AI22" i="58" s="1"/>
  <c r="AJ22" i="58" s="1"/>
  <c r="AK22" i="58" s="1"/>
  <c r="AI11" i="58" a="1"/>
  <c r="AI11" i="58" s="1"/>
  <c r="AJ11" i="58" s="1"/>
  <c r="AL11" i="58" s="1"/>
  <c r="AI7" i="58" a="1"/>
  <c r="AI7" i="58" s="1"/>
  <c r="AJ7" i="58" s="1"/>
  <c r="AK7" i="58" s="1"/>
  <c r="AI32" i="58" a="1"/>
  <c r="AI32" i="58" s="1"/>
  <c r="AJ32" i="58" s="1"/>
  <c r="AL32" i="58" s="1"/>
  <c r="AI21" i="58" a="1"/>
  <c r="AI21" i="58" s="1"/>
  <c r="AJ21" i="58" s="1"/>
  <c r="AK21" i="58" s="1"/>
  <c r="AI24" i="58" a="1"/>
  <c r="AI24" i="58" s="1"/>
  <c r="AJ24" i="58" s="1"/>
  <c r="AK24" i="58" s="1"/>
  <c r="AI9" i="58" a="1"/>
  <c r="AI9" i="58" s="1"/>
  <c r="AJ9" i="58" s="1"/>
  <c r="AK9" i="58" s="1"/>
  <c r="AI27" i="58" a="1"/>
  <c r="AI27" i="58" s="1"/>
  <c r="AJ27" i="58" s="1"/>
  <c r="AL27" i="58" s="1"/>
  <c r="AI26" i="58" a="1"/>
  <c r="AI26" i="58" s="1"/>
  <c r="AJ26" i="58" s="1"/>
  <c r="AL26" i="58" s="1"/>
  <c r="AI13" i="58" a="1"/>
  <c r="AI13" i="58" s="1"/>
  <c r="AJ13" i="58" s="1"/>
  <c r="AL13" i="58" s="1"/>
  <c r="AI2" i="58" a="1"/>
  <c r="AI2" i="58" s="1"/>
  <c r="AJ2" i="58" s="1"/>
  <c r="AK2" i="58" s="1"/>
  <c r="AI20" i="58" a="1"/>
  <c r="AI20" i="58" s="1"/>
  <c r="AJ20" i="58" s="1"/>
  <c r="AK20" i="58" s="1"/>
  <c r="AI4" i="58" a="1"/>
  <c r="AI4" i="58" s="1"/>
  <c r="AJ4" i="58" s="1"/>
  <c r="AK4" i="58" s="1"/>
  <c r="AI19" i="58" a="1"/>
  <c r="AI19" i="58" s="1"/>
  <c r="AJ19" i="58" s="1"/>
  <c r="AK19" i="58" s="1"/>
  <c r="AI8" i="58" a="1"/>
  <c r="AI8" i="58" s="1"/>
  <c r="AJ8" i="58" s="1"/>
  <c r="AK8" i="58" s="1"/>
  <c r="V118" i="55"/>
  <c r="AY118" i="55" s="1"/>
  <c r="S118" i="55"/>
  <c r="AB118" i="55"/>
  <c r="U118" i="55"/>
  <c r="Z118" i="55"/>
  <c r="AZ118" i="55" s="1"/>
  <c r="R118" i="55"/>
  <c r="P118" i="55"/>
  <c r="W118" i="55"/>
  <c r="Y118" i="55"/>
  <c r="Q118" i="55"/>
  <c r="BA118" i="55" s="1"/>
  <c r="AS118" i="55"/>
  <c r="AF118" i="55" s="1"/>
  <c r="AA118" i="55"/>
  <c r="AB111" i="57"/>
  <c r="R111" i="57"/>
  <c r="AA111" i="57"/>
  <c r="Q111" i="57"/>
  <c r="BA111" i="57" s="1"/>
  <c r="BB111" i="57" s="1"/>
  <c r="S111" i="57"/>
  <c r="U111" i="57"/>
  <c r="Y111" i="57"/>
  <c r="Z111" i="57"/>
  <c r="AZ111" i="57" s="1"/>
  <c r="AE111" i="57" a="1"/>
  <c r="AE111" i="57" s="1"/>
  <c r="W111" i="57"/>
  <c r="V111" i="57"/>
  <c r="AY111" i="57" s="1"/>
  <c r="P111" i="57"/>
  <c r="AA88" i="56"/>
  <c r="AB88" i="56"/>
  <c r="W88" i="56"/>
  <c r="V88" i="56"/>
  <c r="AY88" i="56" s="1"/>
  <c r="U88" i="56"/>
  <c r="Z88" i="56"/>
  <c r="AZ88" i="56" s="1"/>
  <c r="AE88" i="56" a="1"/>
  <c r="AE88" i="56" s="1"/>
  <c r="AD88" i="56" s="1"/>
  <c r="AC88" i="56" s="1"/>
  <c r="Q88" i="56"/>
  <c r="BA88" i="56" s="1"/>
  <c r="BB88" i="56" s="1"/>
  <c r="S88" i="56"/>
  <c r="P88" i="56"/>
  <c r="Y88" i="56"/>
  <c r="R88" i="56"/>
  <c r="U96" i="57"/>
  <c r="P96" i="57"/>
  <c r="Y96" i="57"/>
  <c r="V96" i="57"/>
  <c r="AY96" i="57" s="1"/>
  <c r="AE96" i="57" a="1"/>
  <c r="AE96" i="57" s="1"/>
  <c r="AD96" i="57" s="1"/>
  <c r="AC96" i="57" s="1"/>
  <c r="R96" i="57"/>
  <c r="S96" i="57"/>
  <c r="W96" i="57"/>
  <c r="AB96" i="57"/>
  <c r="AA96" i="57"/>
  <c r="Q96" i="57"/>
  <c r="BA96" i="57" s="1"/>
  <c r="BB96" i="57" s="1"/>
  <c r="Z96" i="57"/>
  <c r="AZ96" i="57" s="1"/>
  <c r="W122" i="56"/>
  <c r="V122" i="56"/>
  <c r="AY122" i="56" s="1"/>
  <c r="P122" i="56"/>
  <c r="S122" i="56"/>
  <c r="Z122" i="56"/>
  <c r="AZ122" i="56" s="1"/>
  <c r="AS122" i="56"/>
  <c r="AF122" i="56" s="1"/>
  <c r="Q122" i="56"/>
  <c r="BA122" i="56" s="1"/>
  <c r="R122" i="56"/>
  <c r="U122" i="56"/>
  <c r="Y122" i="56"/>
  <c r="AA122" i="56"/>
  <c r="AB122" i="56"/>
  <c r="AI30" i="55" a="1"/>
  <c r="AI30" i="55" s="1"/>
  <c r="AJ30" i="55" s="1"/>
  <c r="AK30" i="55" s="1"/>
  <c r="AI22" i="55" a="1"/>
  <c r="AI22" i="55" s="1"/>
  <c r="AJ22" i="55" s="1"/>
  <c r="AL22" i="55" s="1"/>
  <c r="AI18" i="55" a="1"/>
  <c r="AI18" i="55" s="1"/>
  <c r="AJ18" i="55" s="1"/>
  <c r="AL18" i="55" s="1"/>
  <c r="AI7" i="55" a="1"/>
  <c r="AI7" i="55" s="1"/>
  <c r="AJ7" i="55" s="1"/>
  <c r="AL7" i="55" s="1"/>
  <c r="AI19" i="55" a="1"/>
  <c r="AI19" i="55" s="1"/>
  <c r="AJ19" i="55" s="1"/>
  <c r="AL19" i="55" s="1"/>
  <c r="AI9" i="55" a="1"/>
  <c r="AI9" i="55" s="1"/>
  <c r="AJ9" i="55" s="1"/>
  <c r="AL9" i="55" s="1"/>
  <c r="AI28" i="55" a="1"/>
  <c r="AI28" i="55" s="1"/>
  <c r="AJ28" i="55" s="1"/>
  <c r="AK28" i="55" s="1"/>
  <c r="AI26" i="55" a="1"/>
  <c r="AI26" i="55" s="1"/>
  <c r="AJ26" i="55" s="1"/>
  <c r="AK26" i="55" s="1"/>
  <c r="AI32" i="55" a="1"/>
  <c r="AI32" i="55" s="1"/>
  <c r="AJ32" i="55" s="1"/>
  <c r="AK32" i="55" s="1"/>
  <c r="AI11" i="55" a="1"/>
  <c r="AI11" i="55" s="1"/>
  <c r="AJ11" i="55" s="1"/>
  <c r="AK11" i="55" s="1"/>
  <c r="AI8" i="55" a="1"/>
  <c r="AI8" i="55" s="1"/>
  <c r="AJ8" i="55" s="1"/>
  <c r="AL8" i="55" s="1"/>
  <c r="AI5" i="55" a="1"/>
  <c r="AI5" i="55" s="1"/>
  <c r="AJ5" i="55" s="1"/>
  <c r="AL5" i="55" s="1"/>
  <c r="AI20" i="55" a="1"/>
  <c r="AI20" i="55" s="1"/>
  <c r="AJ20" i="55" s="1"/>
  <c r="AL20" i="55" s="1"/>
  <c r="AI16" i="55" a="1"/>
  <c r="AI16" i="55" s="1"/>
  <c r="AJ16" i="55" s="1"/>
  <c r="AK16" i="55" s="1"/>
  <c r="AI15" i="55" a="1"/>
  <c r="AI15" i="55" s="1"/>
  <c r="AJ15" i="55" s="1"/>
  <c r="AK15" i="55" s="1"/>
  <c r="AI12" i="55" a="1"/>
  <c r="AI12" i="55" s="1"/>
  <c r="AJ12" i="55" s="1"/>
  <c r="AK12" i="55" s="1"/>
  <c r="AI24" i="55" a="1"/>
  <c r="AI24" i="55" s="1"/>
  <c r="AJ24" i="55" s="1"/>
  <c r="AL24" i="55" s="1"/>
  <c r="AI27" i="55" a="1"/>
  <c r="AI27" i="55" s="1"/>
  <c r="AJ27" i="55" s="1"/>
  <c r="AK27" i="55" s="1"/>
  <c r="AI25" i="55" a="1"/>
  <c r="AI25" i="55" s="1"/>
  <c r="AJ25" i="55" s="1"/>
  <c r="AL25" i="55" s="1"/>
  <c r="AI17" i="55" a="1"/>
  <c r="AI17" i="55" s="1"/>
  <c r="AJ17" i="55" s="1"/>
  <c r="AK17" i="55" s="1"/>
  <c r="AI31" i="55" a="1"/>
  <c r="AI31" i="55" s="1"/>
  <c r="AJ31" i="55" s="1"/>
  <c r="AK31" i="55" s="1"/>
  <c r="AI6" i="55" a="1"/>
  <c r="AI6" i="55" s="1"/>
  <c r="AJ6" i="55" s="1"/>
  <c r="AL6" i="55" s="1"/>
  <c r="AI29" i="55" a="1"/>
  <c r="AI29" i="55" s="1"/>
  <c r="AJ29" i="55" s="1"/>
  <c r="AK29" i="55" s="1"/>
  <c r="AI10" i="55" a="1"/>
  <c r="AI10" i="55" s="1"/>
  <c r="AJ10" i="55" s="1"/>
  <c r="AK10" i="55" s="1"/>
  <c r="AI14" i="55" a="1"/>
  <c r="AI14" i="55" s="1"/>
  <c r="AJ14" i="55" s="1"/>
  <c r="AK14" i="55" s="1"/>
  <c r="AI3" i="55" a="1"/>
  <c r="AI3" i="55" s="1"/>
  <c r="AJ3" i="55" s="1"/>
  <c r="AL3" i="55" s="1"/>
  <c r="AI2" i="55" a="1"/>
  <c r="AI2" i="55" s="1"/>
  <c r="AJ2" i="55" s="1"/>
  <c r="AL2" i="55" s="1"/>
  <c r="AI4" i="55" a="1"/>
  <c r="AI4" i="55" s="1"/>
  <c r="AJ4" i="55" s="1"/>
  <c r="AL4" i="55" s="1"/>
  <c r="AI13" i="55" a="1"/>
  <c r="AI13" i="55" s="1"/>
  <c r="AJ13" i="55" s="1"/>
  <c r="AK13" i="55" s="1"/>
  <c r="AI33" i="55" a="1"/>
  <c r="AI33" i="55" s="1"/>
  <c r="AJ33" i="55" s="1"/>
  <c r="AK33" i="55" s="1"/>
  <c r="AI21" i="55" a="1"/>
  <c r="AI21" i="55" s="1"/>
  <c r="AJ21" i="55" s="1"/>
  <c r="AL21" i="55" s="1"/>
  <c r="AI23" i="55" a="1"/>
  <c r="AI23" i="55" s="1"/>
  <c r="AJ23" i="55" s="1"/>
  <c r="AL23" i="55" s="1"/>
  <c r="Q86" i="55"/>
  <c r="BA86" i="55" s="1"/>
  <c r="R86" i="55"/>
  <c r="Y86" i="55"/>
  <c r="V86" i="55"/>
  <c r="AY86" i="55" s="1"/>
  <c r="AB86" i="55"/>
  <c r="U86" i="55"/>
  <c r="AS86" i="55"/>
  <c r="AF86" i="55" s="1"/>
  <c r="AA86" i="55"/>
  <c r="Z86" i="55"/>
  <c r="AZ86" i="55" s="1"/>
  <c r="P86" i="55"/>
  <c r="W86" i="55"/>
  <c r="S86" i="55"/>
  <c r="AU7" i="51"/>
  <c r="Z7" i="51"/>
  <c r="AZ7" i="51" s="1"/>
  <c r="W7" i="51"/>
  <c r="U7" i="51"/>
  <c r="S7" i="51"/>
  <c r="R7" i="51"/>
  <c r="AA7" i="51"/>
  <c r="Q7" i="51"/>
  <c r="BA7" i="51" s="1"/>
  <c r="Y7" i="51"/>
  <c r="V7" i="51"/>
  <c r="AY7" i="51" s="1"/>
  <c r="BB7" i="51" s="1"/>
  <c r="P7" i="51"/>
  <c r="AB7" i="51"/>
  <c r="Z104" i="50"/>
  <c r="AZ104" i="50" s="1"/>
  <c r="P104" i="50"/>
  <c r="AA104" i="50"/>
  <c r="V104" i="50"/>
  <c r="AY104" i="50" s="1"/>
  <c r="Q104" i="50"/>
  <c r="BA104" i="50" s="1"/>
  <c r="BB104" i="50" s="1"/>
  <c r="Y104" i="50"/>
  <c r="S104" i="50"/>
  <c r="U104" i="50"/>
  <c r="AB104" i="50"/>
  <c r="R104" i="50"/>
  <c r="AE104" i="50" a="1"/>
  <c r="AE104" i="50" s="1"/>
  <c r="AD104" i="50" s="1"/>
  <c r="AC104" i="50" s="1"/>
  <c r="W104" i="50"/>
  <c r="R32" i="57"/>
  <c r="Z32" i="57"/>
  <c r="AZ32" i="57" s="1"/>
  <c r="Q32" i="57"/>
  <c r="BA32" i="57" s="1"/>
  <c r="BB32" i="57" s="1"/>
  <c r="AB32" i="57"/>
  <c r="P32" i="57"/>
  <c r="AA32" i="57"/>
  <c r="Y32" i="57"/>
  <c r="AU32" i="57"/>
  <c r="AV61" i="57" s="1"/>
  <c r="AE32" i="57" a="1"/>
  <c r="AE32" i="57" s="1"/>
  <c r="V32" i="57"/>
  <c r="AY32" i="57" s="1"/>
  <c r="S32" i="57"/>
  <c r="U32" i="57"/>
  <c r="W32" i="57"/>
  <c r="W64" i="53"/>
  <c r="Z64" i="53"/>
  <c r="AZ64" i="53" s="1"/>
  <c r="AE64" i="53" a="1"/>
  <c r="AE64" i="53" s="1"/>
  <c r="Y64" i="53"/>
  <c r="U64" i="53"/>
  <c r="P64" i="53"/>
  <c r="S64" i="53"/>
  <c r="AU64" i="53"/>
  <c r="AV19" i="53" s="1"/>
  <c r="V64" i="53"/>
  <c r="AY64" i="53" s="1"/>
  <c r="AB64" i="53"/>
  <c r="AA64" i="53"/>
  <c r="Q64" i="53"/>
  <c r="BA64" i="53" s="1"/>
  <c r="BB64" i="53" s="1"/>
  <c r="R64" i="53"/>
  <c r="S3" i="52"/>
  <c r="AE3" i="52" a="1"/>
  <c r="AE3" i="52" s="1"/>
  <c r="U3" i="52"/>
  <c r="AA3" i="52"/>
  <c r="V3" i="52"/>
  <c r="AY3" i="52" s="1"/>
  <c r="R3" i="52"/>
  <c r="Y3" i="52"/>
  <c r="Q3" i="52"/>
  <c r="BA3" i="52" s="1"/>
  <c r="BB3" i="52" s="1"/>
  <c r="AB3" i="52"/>
  <c r="P3" i="52"/>
  <c r="Z3" i="52"/>
  <c r="AZ3" i="52" s="1"/>
  <c r="AU3" i="52"/>
  <c r="W3" i="52"/>
  <c r="AI29" i="50" a="1"/>
  <c r="AI29" i="50" s="1"/>
  <c r="AJ29" i="50" s="1"/>
  <c r="AL29" i="50" s="1"/>
  <c r="AI32" i="50" a="1"/>
  <c r="AI32" i="50" s="1"/>
  <c r="AJ32" i="50" s="1"/>
  <c r="AL32" i="50" s="1"/>
  <c r="AI27" i="50" a="1"/>
  <c r="AI27" i="50" s="1"/>
  <c r="AJ27" i="50" s="1"/>
  <c r="AL27" i="50" s="1"/>
  <c r="AI30" i="50" a="1"/>
  <c r="AI30" i="50" s="1"/>
  <c r="AJ30" i="50" s="1"/>
  <c r="AL30" i="50" s="1"/>
  <c r="AI33" i="50" a="1"/>
  <c r="AI33" i="50" s="1"/>
  <c r="AJ33" i="50" s="1"/>
  <c r="AL33" i="50" s="1"/>
  <c r="AI28" i="50" a="1"/>
  <c r="AI28" i="50" s="1"/>
  <c r="AJ28" i="50" s="1"/>
  <c r="AL28" i="50" s="1"/>
  <c r="AI31" i="50" a="1"/>
  <c r="AI31" i="50" s="1"/>
  <c r="AJ31" i="50" s="1"/>
  <c r="AL31" i="50" s="1"/>
  <c r="AI25" i="50" a="1"/>
  <c r="AI25" i="50" s="1"/>
  <c r="AJ25" i="50" s="1"/>
  <c r="AK25" i="50" s="1"/>
  <c r="AI26" i="50" a="1"/>
  <c r="AI26" i="50" s="1"/>
  <c r="AJ26" i="50" s="1"/>
  <c r="AL26" i="50" s="1"/>
  <c r="AI18" i="50" a="1"/>
  <c r="AI18" i="50" s="1"/>
  <c r="AJ18" i="50" s="1"/>
  <c r="AK18" i="50" s="1"/>
  <c r="AI22" i="50" a="1"/>
  <c r="AI22" i="50" s="1"/>
  <c r="AJ22" i="50" s="1"/>
  <c r="AK22" i="50" s="1"/>
  <c r="AI15" i="50" a="1"/>
  <c r="AI15" i="50" s="1"/>
  <c r="AJ15" i="50" s="1"/>
  <c r="AL15" i="50" s="1"/>
  <c r="AI12" i="50" a="1"/>
  <c r="AI12" i="50" s="1"/>
  <c r="AJ12" i="50" s="1"/>
  <c r="AL12" i="50" s="1"/>
  <c r="AI17" i="50" a="1"/>
  <c r="AI17" i="50" s="1"/>
  <c r="AJ17" i="50" s="1"/>
  <c r="AL17" i="50" s="1"/>
  <c r="AI16" i="50" a="1"/>
  <c r="AI16" i="50" s="1"/>
  <c r="AJ16" i="50" s="1"/>
  <c r="AL16" i="50" s="1"/>
  <c r="AI19" i="50" a="1"/>
  <c r="AI19" i="50" s="1"/>
  <c r="AJ19" i="50" s="1"/>
  <c r="AK19" i="50" s="1"/>
  <c r="AI3" i="50" a="1"/>
  <c r="AI3" i="50" s="1"/>
  <c r="AJ3" i="50" s="1"/>
  <c r="AK3" i="50" s="1"/>
  <c r="AI2" i="50" a="1"/>
  <c r="AI2" i="50" s="1"/>
  <c r="AJ2" i="50" s="1"/>
  <c r="AK2" i="50" s="1"/>
  <c r="AI11" i="50" a="1"/>
  <c r="AI11" i="50" s="1"/>
  <c r="AJ11" i="50" s="1"/>
  <c r="AL11" i="50" s="1"/>
  <c r="AI7" i="50" a="1"/>
  <c r="AI7" i="50" s="1"/>
  <c r="AJ7" i="50" s="1"/>
  <c r="AK7" i="50" s="1"/>
  <c r="AI21" i="50" a="1"/>
  <c r="AI21" i="50" s="1"/>
  <c r="AJ21" i="50" s="1"/>
  <c r="AK21" i="50" s="1"/>
  <c r="AI13" i="50" a="1"/>
  <c r="AI13" i="50" s="1"/>
  <c r="AJ13" i="50" s="1"/>
  <c r="AL13" i="50" s="1"/>
  <c r="AI10" i="50" a="1"/>
  <c r="AI10" i="50" s="1"/>
  <c r="AJ10" i="50" s="1"/>
  <c r="AL10" i="50" s="1"/>
  <c r="AI23" i="50" a="1"/>
  <c r="AI23" i="50" s="1"/>
  <c r="AJ23" i="50" s="1"/>
  <c r="AK23" i="50" s="1"/>
  <c r="AI9" i="50" a="1"/>
  <c r="AI9" i="50" s="1"/>
  <c r="AJ9" i="50" s="1"/>
  <c r="AK9" i="50" s="1"/>
  <c r="AI20" i="50" a="1"/>
  <c r="AI20" i="50" s="1"/>
  <c r="AJ20" i="50" s="1"/>
  <c r="AK20" i="50" s="1"/>
  <c r="AI5" i="50" a="1"/>
  <c r="AI5" i="50" s="1"/>
  <c r="AJ5" i="50" s="1"/>
  <c r="AK5" i="50" s="1"/>
  <c r="AI6" i="50" a="1"/>
  <c r="AI6" i="50" s="1"/>
  <c r="AJ6" i="50" s="1"/>
  <c r="AK6" i="50" s="1"/>
  <c r="AI4" i="50" a="1"/>
  <c r="AI4" i="50" s="1"/>
  <c r="AJ4" i="50" s="1"/>
  <c r="AK4" i="50" s="1"/>
  <c r="AI14" i="50" a="1"/>
  <c r="AI14" i="50" s="1"/>
  <c r="AJ14" i="50" s="1"/>
  <c r="AL14" i="50" s="1"/>
  <c r="AI8" i="50" a="1"/>
  <c r="AI8" i="50" s="1"/>
  <c r="AJ8" i="50" s="1"/>
  <c r="AK8" i="50" s="1"/>
  <c r="AI24" i="50" a="1"/>
  <c r="AI24" i="50" s="1"/>
  <c r="AJ24" i="50" s="1"/>
  <c r="AK24" i="50" s="1"/>
  <c r="AI30" i="53" a="1"/>
  <c r="AI30" i="53" s="1"/>
  <c r="AJ30" i="53" s="1"/>
  <c r="AK30" i="53" s="1"/>
  <c r="AI23" i="53" a="1"/>
  <c r="AI23" i="53" s="1"/>
  <c r="AJ23" i="53" s="1"/>
  <c r="AL23" i="53" s="1"/>
  <c r="AI22" i="53" a="1"/>
  <c r="AI22" i="53" s="1"/>
  <c r="AJ22" i="53" s="1"/>
  <c r="AL22" i="53" s="1"/>
  <c r="AI8" i="53" a="1"/>
  <c r="AI8" i="53" s="1"/>
  <c r="AJ8" i="53" s="1"/>
  <c r="AL8" i="53" s="1"/>
  <c r="AI32" i="53" a="1"/>
  <c r="AI32" i="53" s="1"/>
  <c r="AJ32" i="53" s="1"/>
  <c r="AK32" i="53" s="1"/>
  <c r="AI16" i="53" a="1"/>
  <c r="AI16" i="53" s="1"/>
  <c r="AJ16" i="53" s="1"/>
  <c r="AK16" i="53" s="1"/>
  <c r="AI11" i="53" a="1"/>
  <c r="AI11" i="53" s="1"/>
  <c r="AJ11" i="53" s="1"/>
  <c r="AK11" i="53" s="1"/>
  <c r="AI4" i="53" a="1"/>
  <c r="AI4" i="53" s="1"/>
  <c r="AJ4" i="53" s="1"/>
  <c r="AL4" i="53" s="1"/>
  <c r="AI24" i="53" a="1"/>
  <c r="AI24" i="53" s="1"/>
  <c r="AJ24" i="53" s="1"/>
  <c r="AL24" i="53" s="1"/>
  <c r="AI27" i="53" a="1"/>
  <c r="AI27" i="53" s="1"/>
  <c r="AJ27" i="53" s="1"/>
  <c r="AK27" i="53" s="1"/>
  <c r="AI26" i="53" a="1"/>
  <c r="AI26" i="53" s="1"/>
  <c r="AJ26" i="53" s="1"/>
  <c r="AK26" i="53" s="1"/>
  <c r="AI10" i="53" a="1"/>
  <c r="AI10" i="53" s="1"/>
  <c r="AJ10" i="53" s="1"/>
  <c r="AK10" i="53" s="1"/>
  <c r="AI29" i="53" a="1"/>
  <c r="AI29" i="53" s="1"/>
  <c r="AJ29" i="53" s="1"/>
  <c r="AK29" i="53" s="1"/>
  <c r="AI21" i="53" a="1"/>
  <c r="AI21" i="53" s="1"/>
  <c r="AJ21" i="53" s="1"/>
  <c r="AL21" i="53" s="1"/>
  <c r="AI7" i="53" a="1"/>
  <c r="AI7" i="53" s="1"/>
  <c r="AJ7" i="53" s="1"/>
  <c r="AL7" i="53" s="1"/>
  <c r="AI2" i="53" a="1"/>
  <c r="AI2" i="53" s="1"/>
  <c r="AJ2" i="53" s="1"/>
  <c r="AL2" i="53" s="1"/>
  <c r="AI19" i="53" a="1"/>
  <c r="AI19" i="53" s="1"/>
  <c r="AJ19" i="53" s="1"/>
  <c r="AL19" i="53" s="1"/>
  <c r="AI20" i="53" a="1"/>
  <c r="AI20" i="53" s="1"/>
  <c r="AJ20" i="53" s="1"/>
  <c r="AL20" i="53" s="1"/>
  <c r="AI14" i="53" a="1"/>
  <c r="AI14" i="53" s="1"/>
  <c r="AJ14" i="53" s="1"/>
  <c r="AK14" i="53" s="1"/>
  <c r="AI6" i="53" a="1"/>
  <c r="AI6" i="53" s="1"/>
  <c r="AJ6" i="53" s="1"/>
  <c r="AL6" i="53" s="1"/>
  <c r="AI31" i="53" a="1"/>
  <c r="AI31" i="53" s="1"/>
  <c r="AJ31" i="53" s="1"/>
  <c r="AK31" i="53" s="1"/>
  <c r="AI15" i="53" a="1"/>
  <c r="AI15" i="53" s="1"/>
  <c r="AJ15" i="53" s="1"/>
  <c r="AK15" i="53" s="1"/>
  <c r="AI25" i="53" a="1"/>
  <c r="AI25" i="53" s="1"/>
  <c r="AJ25" i="53" s="1"/>
  <c r="AL25" i="53" s="1"/>
  <c r="AI18" i="53" a="1"/>
  <c r="AI18" i="53" s="1"/>
  <c r="AJ18" i="53" s="1"/>
  <c r="AL18" i="53" s="1"/>
  <c r="AI28" i="53" a="1"/>
  <c r="AI28" i="53" s="1"/>
  <c r="AJ28" i="53" s="1"/>
  <c r="AK28" i="53" s="1"/>
  <c r="AI12" i="53" a="1"/>
  <c r="AI12" i="53" s="1"/>
  <c r="AJ12" i="53" s="1"/>
  <c r="AK12" i="53" s="1"/>
  <c r="AI13" i="53" a="1"/>
  <c r="AI13" i="53" s="1"/>
  <c r="AJ13" i="53" s="1"/>
  <c r="AK13" i="53" s="1"/>
  <c r="AI5" i="53" a="1"/>
  <c r="AI5" i="53" s="1"/>
  <c r="AJ5" i="53" s="1"/>
  <c r="AL5" i="53" s="1"/>
  <c r="AI33" i="53" a="1"/>
  <c r="AI33" i="53" s="1"/>
  <c r="AJ33" i="53" s="1"/>
  <c r="AK33" i="53" s="1"/>
  <c r="AI3" i="53" a="1"/>
  <c r="AI3" i="53" s="1"/>
  <c r="AJ3" i="53" s="1"/>
  <c r="AL3" i="53" s="1"/>
  <c r="AI17" i="53" a="1"/>
  <c r="AI17" i="53" s="1"/>
  <c r="AJ17" i="53" s="1"/>
  <c r="AK17" i="53" s="1"/>
  <c r="AI9" i="53" a="1"/>
  <c r="AI9" i="53" s="1"/>
  <c r="AJ9" i="53" s="1"/>
  <c r="AL9" i="53" s="1"/>
  <c r="AB101" i="53"/>
  <c r="P101" i="53"/>
  <c r="AA101" i="53"/>
  <c r="AS101" i="53"/>
  <c r="AF101" i="53" s="1"/>
  <c r="Q101" i="53"/>
  <c r="BA101" i="53" s="1"/>
  <c r="U101" i="53"/>
  <c r="S101" i="53"/>
  <c r="V101" i="53"/>
  <c r="AY101" i="53" s="1"/>
  <c r="W101" i="53"/>
  <c r="R101" i="53"/>
  <c r="Y101" i="53"/>
  <c r="Z101" i="53"/>
  <c r="AZ101" i="53" s="1"/>
  <c r="Q85" i="52"/>
  <c r="BA85" i="52" s="1"/>
  <c r="BB85" i="52" s="1"/>
  <c r="P85" i="52"/>
  <c r="W85" i="52"/>
  <c r="AE85" i="52" a="1"/>
  <c r="AE85" i="52" s="1"/>
  <c r="AD85" i="52" s="1"/>
  <c r="AC85" i="52" s="1"/>
  <c r="S85" i="52"/>
  <c r="AB85" i="52"/>
  <c r="AA85" i="52"/>
  <c r="Z85" i="52"/>
  <c r="AZ85" i="52" s="1"/>
  <c r="U85" i="52"/>
  <c r="R85" i="52"/>
  <c r="V85" i="52"/>
  <c r="AY85" i="52" s="1"/>
  <c r="Y85" i="52"/>
  <c r="P38" i="51"/>
  <c r="Z38" i="51"/>
  <c r="AZ38" i="51" s="1"/>
  <c r="V38" i="51"/>
  <c r="AY38" i="51" s="1"/>
  <c r="Y38" i="51"/>
  <c r="U38" i="51"/>
  <c r="W38" i="51"/>
  <c r="S38" i="51"/>
  <c r="R38" i="51"/>
  <c r="AA38" i="51"/>
  <c r="AU38" i="51"/>
  <c r="AV68" i="51" s="1"/>
  <c r="Q38" i="51"/>
  <c r="BA38" i="51" s="1"/>
  <c r="AB38" i="51"/>
  <c r="S55" i="57"/>
  <c r="AU55" i="57"/>
  <c r="AV102" i="57" s="1"/>
  <c r="W55" i="57"/>
  <c r="Z55" i="57"/>
  <c r="AZ55" i="57" s="1"/>
  <c r="U55" i="57"/>
  <c r="P55" i="57"/>
  <c r="R55" i="57"/>
  <c r="V55" i="57"/>
  <c r="AY55" i="57" s="1"/>
  <c r="AB55" i="57"/>
  <c r="AA55" i="57"/>
  <c r="Y55" i="57"/>
  <c r="Q55" i="57"/>
  <c r="BA55" i="57" s="1"/>
  <c r="AA50" i="53"/>
  <c r="P50" i="53"/>
  <c r="AB50" i="53"/>
  <c r="Z50" i="53"/>
  <c r="AZ50" i="53" s="1"/>
  <c r="U50" i="53"/>
  <c r="Y50" i="53"/>
  <c r="V50" i="53"/>
  <c r="AY50" i="53" s="1"/>
  <c r="AU50" i="53"/>
  <c r="W50" i="53"/>
  <c r="S50" i="53"/>
  <c r="R50" i="53"/>
  <c r="Q50" i="53"/>
  <c r="BA50" i="53" s="1"/>
  <c r="AI5" i="52" a="1"/>
  <c r="AI5" i="52" s="1"/>
  <c r="AJ5" i="52" s="1"/>
  <c r="AK5" i="52" s="1"/>
  <c r="AI10" i="52" a="1"/>
  <c r="AI10" i="52" s="1"/>
  <c r="AJ10" i="52" s="1"/>
  <c r="AL10" i="52" s="1"/>
  <c r="AI17" i="52" a="1"/>
  <c r="AI17" i="52" s="1"/>
  <c r="AJ17" i="52" s="1"/>
  <c r="AL17" i="52" s="1"/>
  <c r="AI6" i="52" a="1"/>
  <c r="AI6" i="52" s="1"/>
  <c r="AJ6" i="52" s="1"/>
  <c r="AK6" i="52" s="1"/>
  <c r="AI24" i="52" a="1"/>
  <c r="AI24" i="52" s="1"/>
  <c r="AI18" i="52" a="1"/>
  <c r="AI18" i="52" s="1"/>
  <c r="AJ18" i="52" s="1"/>
  <c r="AK18" i="52" s="1"/>
  <c r="AI20" i="52" a="1"/>
  <c r="AI20" i="52" s="1"/>
  <c r="AJ20" i="52" s="1"/>
  <c r="AK20" i="52" s="1"/>
  <c r="AI3" i="52" a="1"/>
  <c r="AI3" i="52" s="1"/>
  <c r="AJ3" i="52" s="1"/>
  <c r="AK3" i="52" s="1"/>
  <c r="AI21" i="52" a="1"/>
  <c r="AI21" i="52" s="1"/>
  <c r="AJ21" i="52" s="1"/>
  <c r="AK21" i="52" s="1"/>
  <c r="AI26" i="52" a="1"/>
  <c r="AI26" i="52" s="1"/>
  <c r="AJ26" i="52" s="1"/>
  <c r="AL26" i="52" s="1"/>
  <c r="AI28" i="52" a="1"/>
  <c r="AI28" i="52" s="1"/>
  <c r="AJ28" i="52" s="1"/>
  <c r="AL28" i="52" s="1"/>
  <c r="AI14" i="52" a="1"/>
  <c r="AI14" i="52" s="1"/>
  <c r="AI31" i="52" a="1"/>
  <c r="AI31" i="52" s="1"/>
  <c r="AI7" i="52" a="1"/>
  <c r="AI7" i="52" s="1"/>
  <c r="AI12" i="52" a="1"/>
  <c r="AI12" i="52" s="1"/>
  <c r="AJ12" i="52" s="1"/>
  <c r="AL12" i="52" s="1"/>
  <c r="AI25" i="52" a="1"/>
  <c r="AI25" i="52" s="1"/>
  <c r="AJ25" i="52" s="1"/>
  <c r="AK25" i="52" s="1"/>
  <c r="AI11" i="52" a="1"/>
  <c r="AI11" i="52" s="1"/>
  <c r="AJ11" i="52" s="1"/>
  <c r="AL11" i="52" s="1"/>
  <c r="AI13" i="52" a="1"/>
  <c r="AI13" i="52" s="1"/>
  <c r="AJ13" i="52" s="1"/>
  <c r="AL13" i="52" s="1"/>
  <c r="AI15" i="52" a="1"/>
  <c r="AI15" i="52" s="1"/>
  <c r="AJ15" i="52" s="1"/>
  <c r="AL15" i="52" s="1"/>
  <c r="AI19" i="52" a="1"/>
  <c r="AI19" i="52" s="1"/>
  <c r="AJ19" i="52" s="1"/>
  <c r="AK19" i="52" s="1"/>
  <c r="AI16" i="52" a="1"/>
  <c r="AI16" i="52" s="1"/>
  <c r="AI23" i="52" a="1"/>
  <c r="AI23" i="52" s="1"/>
  <c r="AJ23" i="52" s="1"/>
  <c r="AK23" i="52" s="1"/>
  <c r="AI22" i="52" a="1"/>
  <c r="AI22" i="52" s="1"/>
  <c r="AI30" i="52" a="1"/>
  <c r="AI30" i="52" s="1"/>
  <c r="AJ30" i="52" s="1"/>
  <c r="AL30" i="52" s="1"/>
  <c r="AI32" i="52" a="1"/>
  <c r="AI32" i="52" s="1"/>
  <c r="AI29" i="52" a="1"/>
  <c r="AI29" i="52" s="1"/>
  <c r="AJ29" i="52" s="1"/>
  <c r="AL29" i="52" s="1"/>
  <c r="AI33" i="52" a="1"/>
  <c r="AI33" i="52" s="1"/>
  <c r="AJ33" i="52" s="1"/>
  <c r="AL33" i="52" s="1"/>
  <c r="AI9" i="52" a="1"/>
  <c r="AI9" i="52" s="1"/>
  <c r="AJ9" i="52" s="1"/>
  <c r="AK9" i="52" s="1"/>
  <c r="AI2" i="52" a="1"/>
  <c r="AI2" i="52" s="1"/>
  <c r="AJ2" i="52" s="1"/>
  <c r="AK2" i="52" s="1"/>
  <c r="AI27" i="52" a="1"/>
  <c r="AI27" i="52" s="1"/>
  <c r="AJ27" i="52" s="1"/>
  <c r="AL27" i="52" s="1"/>
  <c r="AI4" i="52" a="1"/>
  <c r="AI4" i="52" s="1"/>
  <c r="AJ4" i="52" s="1"/>
  <c r="AK4" i="52" s="1"/>
  <c r="AI8" i="52" a="1"/>
  <c r="AI8" i="52" s="1"/>
  <c r="S125" i="52"/>
  <c r="Y125" i="52"/>
  <c r="AS125" i="52"/>
  <c r="AF125" i="52" s="1"/>
  <c r="W125" i="52"/>
  <c r="V125" i="52"/>
  <c r="AY125" i="52" s="1"/>
  <c r="U125" i="52"/>
  <c r="Q125" i="52"/>
  <c r="BA125" i="52" s="1"/>
  <c r="R125" i="52"/>
  <c r="AA125" i="52"/>
  <c r="Z125" i="52"/>
  <c r="AZ125" i="52" s="1"/>
  <c r="P125" i="52"/>
  <c r="AB125" i="52"/>
  <c r="Z72" i="58"/>
  <c r="AZ72" i="58" s="1"/>
  <c r="P72" i="58"/>
  <c r="AE72" i="58" a="1"/>
  <c r="AE72" i="58" s="1"/>
  <c r="AD72" i="58" s="1"/>
  <c r="AC72" i="58" s="1"/>
  <c r="W72" i="58"/>
  <c r="AB72" i="58"/>
  <c r="S72" i="58"/>
  <c r="Y72" i="58"/>
  <c r="V72" i="58"/>
  <c r="AY72" i="58" s="1"/>
  <c r="U72" i="58"/>
  <c r="R72" i="58"/>
  <c r="AA72" i="58"/>
  <c r="Q72" i="58"/>
  <c r="BA72" i="58" s="1"/>
  <c r="BB72" i="58" s="1"/>
  <c r="S24" i="54"/>
  <c r="P24" i="54"/>
  <c r="Z24" i="54"/>
  <c r="AZ24" i="54" s="1"/>
  <c r="U24" i="54"/>
  <c r="AB24" i="54"/>
  <c r="Q24" i="54"/>
  <c r="BA24" i="54" s="1"/>
  <c r="BB24" i="54" s="1"/>
  <c r="AE24" i="54" a="1"/>
  <c r="AE24" i="54" s="1"/>
  <c r="Y24" i="54"/>
  <c r="AA24" i="54"/>
  <c r="W24" i="54"/>
  <c r="R24" i="54"/>
  <c r="AU24" i="54"/>
  <c r="AV91" i="54" s="1"/>
  <c r="V24" i="54"/>
  <c r="AY24" i="54" s="1"/>
  <c r="AA65" i="52"/>
  <c r="W65" i="52"/>
  <c r="R65" i="52"/>
  <c r="V65" i="52"/>
  <c r="AY65" i="52" s="1"/>
  <c r="S65" i="52"/>
  <c r="Z65" i="52"/>
  <c r="AZ65" i="52" s="1"/>
  <c r="AB65" i="52"/>
  <c r="P65" i="52"/>
  <c r="Y65" i="52"/>
  <c r="Q65" i="52"/>
  <c r="BA65" i="52" s="1"/>
  <c r="U65" i="52"/>
  <c r="U105" i="56"/>
  <c r="W105" i="56"/>
  <c r="AA105" i="56"/>
  <c r="AE105" i="56" a="1"/>
  <c r="AE105" i="56" s="1"/>
  <c r="AD105" i="56" s="1"/>
  <c r="AC105" i="56" s="1"/>
  <c r="AB105" i="56"/>
  <c r="Z105" i="56"/>
  <c r="AZ105" i="56" s="1"/>
  <c r="P105" i="56"/>
  <c r="R105" i="56"/>
  <c r="S105" i="56"/>
  <c r="V105" i="56"/>
  <c r="AY105" i="56" s="1"/>
  <c r="Q105" i="56"/>
  <c r="BA105" i="56" s="1"/>
  <c r="BB105" i="56" s="1"/>
  <c r="Y105" i="56"/>
  <c r="P2" i="54"/>
  <c r="R2" i="54"/>
  <c r="Z2" i="54"/>
  <c r="AZ2" i="54" s="1"/>
  <c r="AB2" i="54"/>
  <c r="S2" i="54"/>
  <c r="U2" i="54"/>
  <c r="AU2" i="54"/>
  <c r="W2" i="54"/>
  <c r="Y2" i="54"/>
  <c r="Q2" i="54"/>
  <c r="BA2" i="54" s="1"/>
  <c r="BB2" i="54" s="1"/>
  <c r="AA2" i="54"/>
  <c r="AE2" i="54" a="1"/>
  <c r="AE2" i="54" s="1"/>
  <c r="V2" i="54"/>
  <c r="AY2" i="54" s="1"/>
  <c r="Y69" i="54"/>
  <c r="Q69" i="54"/>
  <c r="BA69" i="54" s="1"/>
  <c r="BB69" i="54" s="1"/>
  <c r="AE69" i="54" a="1"/>
  <c r="AE69" i="54" s="1"/>
  <c r="AD69" i="54" s="1"/>
  <c r="AC69" i="54" s="1"/>
  <c r="Z69" i="54"/>
  <c r="AZ69" i="54" s="1"/>
  <c r="AB69" i="54"/>
  <c r="P69" i="54"/>
  <c r="AA69" i="54"/>
  <c r="U69" i="54"/>
  <c r="W69" i="54"/>
  <c r="S69" i="54"/>
  <c r="V69" i="54"/>
  <c r="AY69" i="54" s="1"/>
  <c r="R69" i="54"/>
  <c r="W122" i="54"/>
  <c r="AS122" i="54"/>
  <c r="AF122" i="54" s="1"/>
  <c r="U122" i="54"/>
  <c r="S122" i="54"/>
  <c r="AB122" i="54"/>
  <c r="AA122" i="54"/>
  <c r="Q122" i="54"/>
  <c r="BA122" i="54" s="1"/>
  <c r="Y122" i="54"/>
  <c r="P122" i="54"/>
  <c r="V122" i="54"/>
  <c r="AY122" i="54" s="1"/>
  <c r="Z122" i="54"/>
  <c r="AZ122" i="54" s="1"/>
  <c r="R122" i="54"/>
  <c r="Q3" i="53"/>
  <c r="BA3" i="53" s="1"/>
  <c r="V3" i="53"/>
  <c r="AY3" i="53" s="1"/>
  <c r="Z3" i="53"/>
  <c r="AZ3" i="53" s="1"/>
  <c r="P3" i="53"/>
  <c r="AB3" i="53"/>
  <c r="AU3" i="53"/>
  <c r="S3" i="53"/>
  <c r="R3" i="53"/>
  <c r="AA3" i="53"/>
  <c r="Y3" i="53"/>
  <c r="W3" i="53"/>
  <c r="U3" i="53"/>
  <c r="Q45" i="49"/>
  <c r="BA45" i="49" s="1"/>
  <c r="BB45" i="49" s="1"/>
  <c r="AA45" i="49"/>
  <c r="U45" i="49"/>
  <c r="W45" i="49"/>
  <c r="S45" i="49"/>
  <c r="AB45" i="49"/>
  <c r="V45" i="49"/>
  <c r="AY45" i="49" s="1"/>
  <c r="Z45" i="49"/>
  <c r="AZ45" i="49" s="1"/>
  <c r="R45" i="49"/>
  <c r="P45" i="49"/>
  <c r="AU45" i="49"/>
  <c r="AV21" i="49" s="1"/>
  <c r="Y45" i="49"/>
  <c r="AE45" i="49" a="1"/>
  <c r="AE45" i="49" s="1"/>
  <c r="AU48" i="50"/>
  <c r="AA48" i="50"/>
  <c r="Y48" i="50"/>
  <c r="Q48" i="50"/>
  <c r="BA48" i="50" s="1"/>
  <c r="V48" i="50"/>
  <c r="AY48" i="50" s="1"/>
  <c r="Z48" i="50"/>
  <c r="AZ48" i="50" s="1"/>
  <c r="R48" i="50"/>
  <c r="W48" i="50"/>
  <c r="P48" i="50"/>
  <c r="U48" i="50"/>
  <c r="S48" i="50"/>
  <c r="AB48" i="50"/>
  <c r="W43" i="50"/>
  <c r="AU43" i="50"/>
  <c r="AV11" i="50" s="1"/>
  <c r="Y43" i="50"/>
  <c r="S43" i="50"/>
  <c r="AA43" i="50"/>
  <c r="V43" i="50"/>
  <c r="AY43" i="50" s="1"/>
  <c r="U43" i="50"/>
  <c r="R43" i="50"/>
  <c r="P43" i="50"/>
  <c r="Q43" i="50"/>
  <c r="BA43" i="50" s="1"/>
  <c r="AB43" i="50"/>
  <c r="Z43" i="50"/>
  <c r="AZ43" i="50" s="1"/>
  <c r="P76" i="49"/>
  <c r="AA76" i="49"/>
  <c r="Q76" i="49"/>
  <c r="BA76" i="49" s="1"/>
  <c r="BB76" i="49" s="1"/>
  <c r="Z76" i="49"/>
  <c r="AZ76" i="49" s="1"/>
  <c r="AE76" i="49" a="1"/>
  <c r="AE76" i="49" s="1"/>
  <c r="S76" i="49"/>
  <c r="W76" i="49"/>
  <c r="R76" i="49"/>
  <c r="AB76" i="49"/>
  <c r="Y76" i="49"/>
  <c r="V76" i="49"/>
  <c r="AY76" i="49" s="1"/>
  <c r="U76" i="49"/>
  <c r="Q96" i="48"/>
  <c r="BA96" i="48" s="1"/>
  <c r="AB96" i="48"/>
  <c r="P96" i="48"/>
  <c r="AS96" i="48"/>
  <c r="AF96" i="48" s="1"/>
  <c r="AA96" i="48"/>
  <c r="U96" i="48"/>
  <c r="Z96" i="48"/>
  <c r="AZ96" i="48" s="1"/>
  <c r="S96" i="48"/>
  <c r="W96" i="48"/>
  <c r="V96" i="48"/>
  <c r="AY96" i="48" s="1"/>
  <c r="Y96" i="48"/>
  <c r="R96" i="48"/>
  <c r="AB52" i="48"/>
  <c r="U52" i="48"/>
  <c r="R52" i="48"/>
  <c r="AE52" i="48" a="1"/>
  <c r="AE52" i="48" s="1"/>
  <c r="Z52" i="48"/>
  <c r="AZ52" i="48" s="1"/>
  <c r="P52" i="48"/>
  <c r="Y52" i="48"/>
  <c r="AA52" i="48"/>
  <c r="V52" i="48"/>
  <c r="AY52" i="48" s="1"/>
  <c r="Q52" i="48"/>
  <c r="BA52" i="48" s="1"/>
  <c r="BB52" i="48" s="1"/>
  <c r="AU52" i="48"/>
  <c r="S52" i="48"/>
  <c r="W52" i="48"/>
  <c r="Q107" i="46"/>
  <c r="BA107" i="46" s="1"/>
  <c r="U107" i="46"/>
  <c r="R107" i="46"/>
  <c r="AB107" i="46"/>
  <c r="Y107" i="46"/>
  <c r="W107" i="46"/>
  <c r="Z107" i="46"/>
  <c r="AZ107" i="46" s="1"/>
  <c r="V107" i="46"/>
  <c r="AY107" i="46" s="1"/>
  <c r="AA107" i="46"/>
  <c r="S107" i="46"/>
  <c r="P107" i="46"/>
  <c r="Y122" i="50"/>
  <c r="V122" i="50"/>
  <c r="AY122" i="50" s="1"/>
  <c r="AS122" i="50"/>
  <c r="AF122" i="50" s="1"/>
  <c r="Q122" i="50"/>
  <c r="BA122" i="50" s="1"/>
  <c r="P122" i="50"/>
  <c r="S122" i="50"/>
  <c r="Z122" i="50"/>
  <c r="AZ122" i="50" s="1"/>
  <c r="AB122" i="50"/>
  <c r="R122" i="50"/>
  <c r="AA122" i="50"/>
  <c r="W122" i="50"/>
  <c r="U122" i="50"/>
  <c r="Q104" i="51"/>
  <c r="BA104" i="51" s="1"/>
  <c r="AA104" i="51"/>
  <c r="Z104" i="51"/>
  <c r="AZ104" i="51" s="1"/>
  <c r="Y104" i="51"/>
  <c r="V104" i="51"/>
  <c r="AY104" i="51" s="1"/>
  <c r="W104" i="51"/>
  <c r="U104" i="51"/>
  <c r="AS104" i="51"/>
  <c r="AF104" i="51" s="1"/>
  <c r="P104" i="51"/>
  <c r="S104" i="51"/>
  <c r="AB104" i="51"/>
  <c r="R104" i="51"/>
  <c r="AB50" i="51"/>
  <c r="AA50" i="51"/>
  <c r="Z50" i="51"/>
  <c r="AZ50" i="51" s="1"/>
  <c r="P50" i="51"/>
  <c r="Y50" i="51"/>
  <c r="W50" i="51"/>
  <c r="Q50" i="51"/>
  <c r="BA50" i="51" s="1"/>
  <c r="U50" i="51"/>
  <c r="R50" i="51"/>
  <c r="V50" i="51"/>
  <c r="AY50" i="51" s="1"/>
  <c r="AU50" i="51"/>
  <c r="AV109" i="51" s="1"/>
  <c r="S50" i="51"/>
  <c r="Z129" i="48"/>
  <c r="AZ129" i="48" s="1"/>
  <c r="Q129" i="48"/>
  <c r="BA129" i="48" s="1"/>
  <c r="AS129" i="48"/>
  <c r="AF129" i="48" s="1"/>
  <c r="P129" i="48"/>
  <c r="Y129" i="48"/>
  <c r="V129" i="48"/>
  <c r="AY129" i="48" s="1"/>
  <c r="U129" i="48"/>
  <c r="S129" i="48"/>
  <c r="W129" i="48"/>
  <c r="AB129" i="48"/>
  <c r="R129" i="48"/>
  <c r="AA129" i="48"/>
  <c r="W68" i="48"/>
  <c r="R68" i="48"/>
  <c r="AB68" i="48"/>
  <c r="V68" i="48"/>
  <c r="AY68" i="48" s="1"/>
  <c r="AE68" i="48" a="1"/>
  <c r="AE68" i="48" s="1"/>
  <c r="AA68" i="48"/>
  <c r="S68" i="48"/>
  <c r="Q68" i="48"/>
  <c r="BA68" i="48" s="1"/>
  <c r="BB68" i="48" s="1"/>
  <c r="Z68" i="48"/>
  <c r="AZ68" i="48" s="1"/>
  <c r="P68" i="48"/>
  <c r="Y68" i="48"/>
  <c r="U68" i="48"/>
  <c r="AE67" i="46" a="1"/>
  <c r="AE67" i="46" s="1"/>
  <c r="V67" i="46"/>
  <c r="AY67" i="46" s="1"/>
  <c r="AB67" i="46"/>
  <c r="Z67" i="46"/>
  <c r="AZ67" i="46" s="1"/>
  <c r="P67" i="46"/>
  <c r="U67" i="46"/>
  <c r="Y67" i="46"/>
  <c r="R67" i="46"/>
  <c r="S67" i="46"/>
  <c r="W67" i="46"/>
  <c r="AA67" i="46"/>
  <c r="Q67" i="46"/>
  <c r="BA67" i="46" s="1"/>
  <c r="BB67" i="46" s="1"/>
  <c r="AE18" i="48" a="1"/>
  <c r="AE18" i="48" s="1"/>
  <c r="Y18" i="48"/>
  <c r="R18" i="48"/>
  <c r="U18" i="48"/>
  <c r="AA18" i="48"/>
  <c r="Q18" i="48"/>
  <c r="BA18" i="48" s="1"/>
  <c r="BB18" i="48" s="1"/>
  <c r="Z18" i="48"/>
  <c r="AZ18" i="48" s="1"/>
  <c r="P18" i="48"/>
  <c r="AU18" i="48"/>
  <c r="W18" i="48"/>
  <c r="V18" i="48"/>
  <c r="AY18" i="48" s="1"/>
  <c r="S18" i="48"/>
  <c r="AB18" i="48"/>
  <c r="Z101" i="48"/>
  <c r="AZ101" i="48" s="1"/>
  <c r="V101" i="48"/>
  <c r="AY101" i="48" s="1"/>
  <c r="S101" i="48"/>
  <c r="R101" i="48"/>
  <c r="Q101" i="48"/>
  <c r="BA101" i="48" s="1"/>
  <c r="BB101" i="48" s="1"/>
  <c r="Y101" i="48"/>
  <c r="P101" i="48"/>
  <c r="W101" i="48"/>
  <c r="AB101" i="48"/>
  <c r="AA101" i="48"/>
  <c r="U101" i="48"/>
  <c r="AE101" i="48" a="1"/>
  <c r="AE101" i="48" s="1"/>
  <c r="S38" i="46"/>
  <c r="W38" i="46"/>
  <c r="AB38" i="46"/>
  <c r="R38" i="46"/>
  <c r="AA38" i="46"/>
  <c r="Q38" i="46"/>
  <c r="BA38" i="46" s="1"/>
  <c r="BB38" i="46" s="1"/>
  <c r="Y38" i="46"/>
  <c r="AE38" i="46" a="1"/>
  <c r="AE38" i="46" s="1"/>
  <c r="V38" i="46"/>
  <c r="AY38" i="46" s="1"/>
  <c r="AU38" i="46"/>
  <c r="AV34" i="46" s="1"/>
  <c r="U38" i="46"/>
  <c r="P38" i="46"/>
  <c r="Z38" i="46"/>
  <c r="AZ38" i="46" s="1"/>
  <c r="P51" i="49"/>
  <c r="Y51" i="49"/>
  <c r="U51" i="49"/>
  <c r="S51" i="49"/>
  <c r="W51" i="49"/>
  <c r="V51" i="49"/>
  <c r="AY51" i="49" s="1"/>
  <c r="Q51" i="49"/>
  <c r="BA51" i="49" s="1"/>
  <c r="AA51" i="49"/>
  <c r="R51" i="49"/>
  <c r="Z51" i="49"/>
  <c r="AZ51" i="49" s="1"/>
  <c r="AU51" i="49"/>
  <c r="AV57" i="49" s="1"/>
  <c r="AB51" i="49"/>
  <c r="AE103" i="46" a="1"/>
  <c r="AE103" i="46" s="1"/>
  <c r="W103" i="46"/>
  <c r="AB103" i="46"/>
  <c r="AA103" i="46"/>
  <c r="S103" i="46"/>
  <c r="Z103" i="46"/>
  <c r="AZ103" i="46" s="1"/>
  <c r="P103" i="46"/>
  <c r="V103" i="46"/>
  <c r="AY103" i="46" s="1"/>
  <c r="Q103" i="46"/>
  <c r="BA103" i="46" s="1"/>
  <c r="BB103" i="46" s="1"/>
  <c r="Y103" i="46"/>
  <c r="U103" i="46"/>
  <c r="R103" i="46"/>
  <c r="AB79" i="46"/>
  <c r="R79" i="46"/>
  <c r="Y79" i="46"/>
  <c r="U79" i="46"/>
  <c r="W79" i="46"/>
  <c r="Q79" i="46"/>
  <c r="BA79" i="46" s="1"/>
  <c r="AA79" i="46"/>
  <c r="Z79" i="46"/>
  <c r="AZ79" i="46" s="1"/>
  <c r="S79" i="46"/>
  <c r="P79" i="46"/>
  <c r="V79" i="46"/>
  <c r="AY79" i="46" s="1"/>
  <c r="D17" i="35"/>
  <c r="A17" i="35"/>
  <c r="S125" i="46"/>
  <c r="U125" i="46"/>
  <c r="AA125" i="46"/>
  <c r="W125" i="46"/>
  <c r="P125" i="46"/>
  <c r="Y125" i="46"/>
  <c r="Q125" i="46"/>
  <c r="BA125" i="46" s="1"/>
  <c r="R125" i="46"/>
  <c r="AB125" i="46"/>
  <c r="Z125" i="46"/>
  <c r="AZ125" i="46" s="1"/>
  <c r="V125" i="46"/>
  <c r="AY125" i="46" s="1"/>
  <c r="AE85" i="46" a="1"/>
  <c r="AE85" i="46" s="1"/>
  <c r="U85" i="46"/>
  <c r="Z85" i="46"/>
  <c r="AZ85" i="46" s="1"/>
  <c r="AA85" i="46"/>
  <c r="P85" i="46"/>
  <c r="W85" i="46"/>
  <c r="AB85" i="46"/>
  <c r="R85" i="46"/>
  <c r="Q85" i="46"/>
  <c r="BA85" i="46" s="1"/>
  <c r="BB85" i="46" s="1"/>
  <c r="S85" i="46"/>
  <c r="Y85" i="46"/>
  <c r="V85" i="46"/>
  <c r="AY85" i="46" s="1"/>
  <c r="P87" i="48"/>
  <c r="AE87" i="48" a="1"/>
  <c r="AE87" i="48" s="1"/>
  <c r="AD87" i="48" s="1"/>
  <c r="AC87" i="48" s="1"/>
  <c r="R87" i="48"/>
  <c r="U87" i="48"/>
  <c r="Z87" i="48"/>
  <c r="AZ87" i="48" s="1"/>
  <c r="AB87" i="48"/>
  <c r="S87" i="48"/>
  <c r="W87" i="48"/>
  <c r="AA87" i="48"/>
  <c r="Q87" i="48"/>
  <c r="BA87" i="48" s="1"/>
  <c r="BB87" i="48" s="1"/>
  <c r="Y87" i="48"/>
  <c r="V87" i="48"/>
  <c r="AY87" i="48" s="1"/>
  <c r="AB68" i="46"/>
  <c r="P68" i="46"/>
  <c r="W68" i="46"/>
  <c r="AA68" i="46"/>
  <c r="U68" i="46"/>
  <c r="AE68" i="46" a="1"/>
  <c r="AE68" i="46" s="1"/>
  <c r="S68" i="46"/>
  <c r="R68" i="46"/>
  <c r="V68" i="46"/>
  <c r="AY68" i="46" s="1"/>
  <c r="Z68" i="46"/>
  <c r="AZ68" i="46" s="1"/>
  <c r="Y68" i="46"/>
  <c r="Q68" i="46"/>
  <c r="BA68" i="46" s="1"/>
  <c r="BB68" i="46" s="1"/>
  <c r="D61" i="41"/>
  <c r="A61" i="41"/>
  <c r="V20" i="37"/>
  <c r="AY20" i="37" s="1"/>
  <c r="R20" i="37"/>
  <c r="W20" i="37"/>
  <c r="AA20" i="37"/>
  <c r="Q20" i="37"/>
  <c r="BA20" i="37" s="1"/>
  <c r="Z20" i="37"/>
  <c r="AZ20" i="37" s="1"/>
  <c r="P20" i="37"/>
  <c r="U20" i="37"/>
  <c r="Y20" i="37"/>
  <c r="S20" i="37"/>
  <c r="AU20" i="37"/>
  <c r="AB20" i="37"/>
  <c r="A4" i="43"/>
  <c r="D4" i="43"/>
  <c r="D36" i="43"/>
  <c r="A36" i="43"/>
  <c r="W73" i="33"/>
  <c r="U73" i="33"/>
  <c r="AS73" i="33"/>
  <c r="AF73" i="33" s="1"/>
  <c r="AB73" i="33"/>
  <c r="AA73" i="33"/>
  <c r="R73" i="33"/>
  <c r="Q73" i="33"/>
  <c r="BA73" i="33" s="1"/>
  <c r="P73" i="33"/>
  <c r="S73" i="33"/>
  <c r="Z73" i="33"/>
  <c r="AZ73" i="33" s="1"/>
  <c r="V73" i="33"/>
  <c r="AY73" i="33" s="1"/>
  <c r="Y73" i="33"/>
  <c r="AI6" i="38" a="1"/>
  <c r="AI6" i="38" s="1"/>
  <c r="AJ6" i="38" s="1"/>
  <c r="AK6" i="38" s="1"/>
  <c r="AI23" i="38" a="1"/>
  <c r="AI23" i="38" s="1"/>
  <c r="AJ23" i="38" s="1"/>
  <c r="AK23" i="38" s="1"/>
  <c r="AI27" i="38" a="1"/>
  <c r="AI27" i="38" s="1"/>
  <c r="AJ27" i="38" s="1"/>
  <c r="AL27" i="38" s="1"/>
  <c r="AI21" i="38" a="1"/>
  <c r="AI21" i="38" s="1"/>
  <c r="AJ21" i="38" s="1"/>
  <c r="AK21" i="38" s="1"/>
  <c r="AI5" i="38" a="1"/>
  <c r="AI5" i="38" s="1"/>
  <c r="AJ5" i="38" s="1"/>
  <c r="AK5" i="38" s="1"/>
  <c r="AI18" i="38" a="1"/>
  <c r="AI18" i="38" s="1"/>
  <c r="AJ18" i="38" s="1"/>
  <c r="AK18" i="38" s="1"/>
  <c r="AI28" i="38" a="1"/>
  <c r="AI28" i="38" s="1"/>
  <c r="AJ28" i="38" s="1"/>
  <c r="AL28" i="38" s="1"/>
  <c r="AI22" i="38" a="1"/>
  <c r="AI22" i="38" s="1"/>
  <c r="AJ22" i="38" s="1"/>
  <c r="AK22" i="38" s="1"/>
  <c r="AI20" i="38" a="1"/>
  <c r="AI20" i="38" s="1"/>
  <c r="AJ20" i="38" s="1"/>
  <c r="AK20" i="38" s="1"/>
  <c r="AI31" i="38" a="1"/>
  <c r="AI31" i="38" s="1"/>
  <c r="AJ31" i="38" s="1"/>
  <c r="AL31" i="38" s="1"/>
  <c r="AI10" i="38" a="1"/>
  <c r="AI10" i="38" s="1"/>
  <c r="AJ10" i="38" s="1"/>
  <c r="AL10" i="38" s="1"/>
  <c r="AI33" i="38" a="1"/>
  <c r="AI33" i="38" s="1"/>
  <c r="AJ33" i="38" s="1"/>
  <c r="AL33" i="38" s="1"/>
  <c r="AI12" i="38" a="1"/>
  <c r="AI12" i="38" s="1"/>
  <c r="AJ12" i="38" s="1"/>
  <c r="AL12" i="38" s="1"/>
  <c r="R112" i="46"/>
  <c r="P112" i="46"/>
  <c r="Z112" i="46"/>
  <c r="AZ112" i="46" s="1"/>
  <c r="Q112" i="46"/>
  <c r="BA112" i="46" s="1"/>
  <c r="AA112" i="46"/>
  <c r="W112" i="46"/>
  <c r="V112" i="46"/>
  <c r="AY112" i="46" s="1"/>
  <c r="S112" i="46"/>
  <c r="AB112" i="46"/>
  <c r="U112" i="46"/>
  <c r="Y112" i="46"/>
  <c r="A48" i="28"/>
  <c r="D48" i="28"/>
  <c r="Z24" i="31"/>
  <c r="AZ24" i="31" s="1"/>
  <c r="V24" i="31"/>
  <c r="AY24" i="31" s="1"/>
  <c r="AU24" i="31"/>
  <c r="AV102" i="31" s="1"/>
  <c r="D102" i="31" s="1"/>
  <c r="AB24" i="31"/>
  <c r="Q24" i="31"/>
  <c r="BA24" i="31" s="1"/>
  <c r="Y24" i="31"/>
  <c r="R24" i="31"/>
  <c r="U24" i="31"/>
  <c r="AA24" i="31"/>
  <c r="P24" i="31"/>
  <c r="S24" i="31"/>
  <c r="W24" i="31"/>
  <c r="D40" i="35"/>
  <c r="A40" i="35"/>
  <c r="R71" i="33"/>
  <c r="Y71" i="33"/>
  <c r="P71" i="33"/>
  <c r="Q71" i="33"/>
  <c r="BA71" i="33" s="1"/>
  <c r="W71" i="33"/>
  <c r="V71" i="33"/>
  <c r="AY71" i="33" s="1"/>
  <c r="U71" i="33"/>
  <c r="S71" i="33"/>
  <c r="AS71" i="33"/>
  <c r="AF71" i="33" s="1"/>
  <c r="AB71" i="33"/>
  <c r="Z71" i="33"/>
  <c r="AZ71" i="33" s="1"/>
  <c r="AA71" i="33"/>
  <c r="AB13" i="28"/>
  <c r="Q13" i="28"/>
  <c r="BA13" i="28" s="1"/>
  <c r="BB13" i="28" s="1"/>
  <c r="P13" i="28"/>
  <c r="Z13" i="28"/>
  <c r="AZ13" i="28" s="1"/>
  <c r="AU13" i="28"/>
  <c r="V13" i="28"/>
  <c r="AY13" i="28" s="1"/>
  <c r="R13" i="28"/>
  <c r="U13" i="28"/>
  <c r="W13" i="28"/>
  <c r="S13" i="28"/>
  <c r="Y13" i="28"/>
  <c r="AE13" i="28" a="1"/>
  <c r="AE13" i="28" s="1"/>
  <c r="AA13" i="28"/>
  <c r="R95" i="46"/>
  <c r="S95" i="46"/>
  <c r="Z95" i="46"/>
  <c r="AZ95" i="46" s="1"/>
  <c r="Y95" i="46"/>
  <c r="V95" i="46"/>
  <c r="AY95" i="46" s="1"/>
  <c r="W95" i="46"/>
  <c r="U95" i="46"/>
  <c r="AB95" i="46"/>
  <c r="Q95" i="46"/>
  <c r="BA95" i="46" s="1"/>
  <c r="AA95" i="46"/>
  <c r="P95" i="46"/>
  <c r="D16" i="30"/>
  <c r="A16" i="30"/>
  <c r="Q64" i="34"/>
  <c r="BA64" i="34" s="1"/>
  <c r="Z64" i="34"/>
  <c r="AZ64" i="34" s="1"/>
  <c r="AB64" i="34"/>
  <c r="P64" i="34"/>
  <c r="V64" i="34"/>
  <c r="AY64" i="34" s="1"/>
  <c r="W64" i="34"/>
  <c r="AA64" i="34"/>
  <c r="AU64" i="34"/>
  <c r="AV36" i="34" s="1"/>
  <c r="Y64" i="34"/>
  <c r="S64" i="34"/>
  <c r="U64" i="34"/>
  <c r="R64" i="34"/>
  <c r="AB112" i="32"/>
  <c r="W112" i="32"/>
  <c r="U112" i="32"/>
  <c r="Y112" i="32"/>
  <c r="S112" i="32"/>
  <c r="AA112" i="32"/>
  <c r="Z112" i="32"/>
  <c r="AZ112" i="32" s="1"/>
  <c r="V112" i="32"/>
  <c r="AY112" i="32" s="1"/>
  <c r="R112" i="32"/>
  <c r="P112" i="32"/>
  <c r="Q112" i="32"/>
  <c r="BA112" i="32" s="1"/>
  <c r="AS112" i="32"/>
  <c r="AF112" i="32" s="1"/>
  <c r="A29" i="34"/>
  <c r="D29" i="34"/>
  <c r="AU23" i="31"/>
  <c r="AV68" i="31" s="1"/>
  <c r="W23" i="31"/>
  <c r="S23" i="31"/>
  <c r="AB23" i="31"/>
  <c r="Q23" i="31"/>
  <c r="BA23" i="31" s="1"/>
  <c r="P23" i="31"/>
  <c r="R23" i="31"/>
  <c r="Y23" i="31"/>
  <c r="Z23" i="31"/>
  <c r="AZ23" i="31" s="1"/>
  <c r="U23" i="31"/>
  <c r="AA23" i="31"/>
  <c r="V23" i="31"/>
  <c r="AY23" i="31" s="1"/>
  <c r="A9" i="12"/>
  <c r="D9" i="12"/>
  <c r="D41" i="41"/>
  <c r="A41" i="41"/>
  <c r="Y57" i="31"/>
  <c r="AB57" i="31"/>
  <c r="R57" i="31"/>
  <c r="AA57" i="31"/>
  <c r="Q57" i="31"/>
  <c r="BA57" i="31" s="1"/>
  <c r="Z57" i="31"/>
  <c r="AZ57" i="31" s="1"/>
  <c r="P57" i="31"/>
  <c r="S57" i="31"/>
  <c r="V57" i="31"/>
  <c r="AY57" i="31" s="1"/>
  <c r="BB57" i="31" s="1"/>
  <c r="AU57" i="31"/>
  <c r="W57" i="31"/>
  <c r="U57" i="31"/>
  <c r="Y60" i="46"/>
  <c r="AB60" i="46"/>
  <c r="U60" i="46"/>
  <c r="R60" i="46"/>
  <c r="S60" i="46"/>
  <c r="AA60" i="46"/>
  <c r="W60" i="46"/>
  <c r="AU60" i="46"/>
  <c r="V60" i="46"/>
  <c r="AY60" i="46" s="1"/>
  <c r="Q60" i="46"/>
  <c r="BA60" i="46" s="1"/>
  <c r="Z60" i="46"/>
  <c r="AZ60" i="46" s="1"/>
  <c r="P60" i="46"/>
  <c r="W128" i="46"/>
  <c r="V128" i="46"/>
  <c r="AY128" i="46" s="1"/>
  <c r="AB128" i="46"/>
  <c r="AA128" i="46"/>
  <c r="R128" i="46"/>
  <c r="U128" i="46"/>
  <c r="Q128" i="46"/>
  <c r="BA128" i="46" s="1"/>
  <c r="P128" i="46"/>
  <c r="Z128" i="46"/>
  <c r="AZ128" i="46" s="1"/>
  <c r="Y128" i="46"/>
  <c r="S128" i="46"/>
  <c r="AA30" i="46"/>
  <c r="U30" i="46"/>
  <c r="Q30" i="46"/>
  <c r="BA30" i="46" s="1"/>
  <c r="V30" i="46"/>
  <c r="AY30" i="46" s="1"/>
  <c r="Z30" i="46"/>
  <c r="AZ30" i="46" s="1"/>
  <c r="P30" i="46"/>
  <c r="Y30" i="46"/>
  <c r="W30" i="46"/>
  <c r="AU30" i="46"/>
  <c r="R30" i="46"/>
  <c r="S30" i="46"/>
  <c r="AB30" i="46"/>
  <c r="AI29" i="40" a="1"/>
  <c r="AI29" i="40" s="1"/>
  <c r="AJ29" i="40" s="1"/>
  <c r="AL29" i="40" s="1"/>
  <c r="AI19" i="39" a="1"/>
  <c r="AI19" i="39" s="1"/>
  <c r="AJ19" i="39" s="1"/>
  <c r="AL19" i="39" s="1"/>
  <c r="AI7" i="39" a="1"/>
  <c r="AI7" i="39" s="1"/>
  <c r="AJ7" i="39" s="1"/>
  <c r="AL7" i="39" s="1"/>
  <c r="AI4" i="39" a="1"/>
  <c r="AI4" i="39" s="1"/>
  <c r="AJ4" i="39" s="1"/>
  <c r="AL4" i="39" s="1"/>
  <c r="AI22" i="39" a="1"/>
  <c r="AI22" i="39" s="1"/>
  <c r="AJ22" i="39" s="1"/>
  <c r="AL22" i="39" s="1"/>
  <c r="AI23" i="44" a="1"/>
  <c r="AI23" i="44" s="1"/>
  <c r="AJ23" i="44" s="1"/>
  <c r="AK23" i="44" s="1"/>
  <c r="AI33" i="44" a="1"/>
  <c r="AI33" i="44" s="1"/>
  <c r="AJ33" i="44" s="1"/>
  <c r="AL33" i="44" s="1"/>
  <c r="AI24" i="44" a="1"/>
  <c r="AI24" i="44" s="1"/>
  <c r="AJ24" i="44" s="1"/>
  <c r="AK24" i="44" s="1"/>
  <c r="AI8" i="44" a="1"/>
  <c r="AI8" i="44" s="1"/>
  <c r="AJ8" i="44" s="1"/>
  <c r="AK8" i="44" s="1"/>
  <c r="AI29" i="43" a="1"/>
  <c r="AI29" i="43" s="1"/>
  <c r="AJ29" i="43" s="1"/>
  <c r="AK29" i="43" s="1"/>
  <c r="AI9" i="43" a="1"/>
  <c r="AI9" i="43" s="1"/>
  <c r="AJ9" i="43" s="1"/>
  <c r="AL9" i="43" s="1"/>
  <c r="AI23" i="41" a="1"/>
  <c r="AI23" i="41" s="1"/>
  <c r="AJ23" i="41" s="1"/>
  <c r="AL23" i="41" s="1"/>
  <c r="AI2" i="41" a="1"/>
  <c r="AI2" i="41" s="1"/>
  <c r="AJ2" i="41" s="1"/>
  <c r="AL2" i="41" s="1"/>
  <c r="AI4" i="45" a="1"/>
  <c r="AI4" i="45" s="1"/>
  <c r="AJ4" i="45" s="1"/>
  <c r="AL4" i="45" s="1"/>
  <c r="AI16" i="45" a="1"/>
  <c r="AI16" i="45" s="1"/>
  <c r="AJ16" i="45" s="1"/>
  <c r="AK16" i="45" s="1"/>
  <c r="AI19" i="45" a="1"/>
  <c r="AI19" i="45" s="1"/>
  <c r="AJ19" i="45" s="1"/>
  <c r="AL19" i="45" s="1"/>
  <c r="AI5" i="45" a="1"/>
  <c r="AI5" i="45" s="1"/>
  <c r="AJ5" i="45" s="1"/>
  <c r="AL5" i="45" s="1"/>
  <c r="AI25" i="38" a="1"/>
  <c r="AI25" i="38" s="1"/>
  <c r="AJ25" i="38" s="1"/>
  <c r="AK25" i="38" s="1"/>
  <c r="AI8" i="38" a="1"/>
  <c r="AI8" i="38" s="1"/>
  <c r="AJ8" i="38" s="1"/>
  <c r="AK8" i="38" s="1"/>
  <c r="AI29" i="38" a="1"/>
  <c r="AI29" i="38" s="1"/>
  <c r="AJ29" i="38" s="1"/>
  <c r="AL29" i="38" s="1"/>
  <c r="AI4" i="36" a="1"/>
  <c r="AI4" i="36" s="1"/>
  <c r="AJ4" i="36" s="1"/>
  <c r="AK4" i="36" s="1"/>
  <c r="AI2" i="35" a="1"/>
  <c r="AI2" i="35" s="1"/>
  <c r="AJ2" i="35" s="1"/>
  <c r="AL2" i="35" s="1"/>
  <c r="AI10" i="35" a="1"/>
  <c r="AI10" i="35" s="1"/>
  <c r="AJ10" i="35" s="1"/>
  <c r="AK10" i="35" s="1"/>
  <c r="Z104" i="55"/>
  <c r="AZ104" i="55" s="1"/>
  <c r="P104" i="55"/>
  <c r="V104" i="55"/>
  <c r="AY104" i="55" s="1"/>
  <c r="Y104" i="55"/>
  <c r="U104" i="55"/>
  <c r="R104" i="55"/>
  <c r="Q104" i="55"/>
  <c r="BA104" i="55" s="1"/>
  <c r="S104" i="55"/>
  <c r="AB104" i="55"/>
  <c r="W104" i="55"/>
  <c r="AS104" i="55"/>
  <c r="AF104" i="55" s="1"/>
  <c r="AA104" i="55"/>
  <c r="S84" i="57"/>
  <c r="R84" i="57"/>
  <c r="V84" i="57"/>
  <c r="AY84" i="57" s="1"/>
  <c r="W84" i="57"/>
  <c r="U84" i="57"/>
  <c r="AS84" i="57"/>
  <c r="AF84" i="57" s="1"/>
  <c r="AA84" i="57"/>
  <c r="Q84" i="57"/>
  <c r="BA84" i="57" s="1"/>
  <c r="AB84" i="57"/>
  <c r="P84" i="57"/>
  <c r="Z84" i="57"/>
  <c r="AZ84" i="57" s="1"/>
  <c r="Y84" i="57"/>
  <c r="V28" i="56"/>
  <c r="AY28" i="56" s="1"/>
  <c r="U28" i="56"/>
  <c r="P28" i="56"/>
  <c r="W28" i="56"/>
  <c r="Q28" i="56"/>
  <c r="BA28" i="56" s="1"/>
  <c r="Y28" i="56"/>
  <c r="AU28" i="56"/>
  <c r="AV27" i="56" s="1"/>
  <c r="AB28" i="56"/>
  <c r="AA28" i="56"/>
  <c r="S28" i="56"/>
  <c r="R28" i="56"/>
  <c r="Z28" i="56"/>
  <c r="AZ28" i="56" s="1"/>
  <c r="R82" i="52"/>
  <c r="AA82" i="52"/>
  <c r="P82" i="52"/>
  <c r="Q82" i="52"/>
  <c r="BA82" i="52" s="1"/>
  <c r="BB82" i="52" s="1"/>
  <c r="Z82" i="52"/>
  <c r="AZ82" i="52" s="1"/>
  <c r="AE82" i="52" a="1"/>
  <c r="AE82" i="52" s="1"/>
  <c r="AB82" i="52"/>
  <c r="V82" i="52"/>
  <c r="AY82" i="52" s="1"/>
  <c r="S82" i="52"/>
  <c r="Y82" i="52"/>
  <c r="U82" i="52"/>
  <c r="W82" i="52"/>
  <c r="AI30" i="56" a="1"/>
  <c r="AI30" i="56" s="1"/>
  <c r="AJ30" i="56" s="1"/>
  <c r="AL30" i="56" s="1"/>
  <c r="AI26" i="56" a="1"/>
  <c r="AI26" i="56" s="1"/>
  <c r="AJ26" i="56" s="1"/>
  <c r="AL26" i="56" s="1"/>
  <c r="AI23" i="56" a="1"/>
  <c r="AI23" i="56" s="1"/>
  <c r="AJ23" i="56" s="1"/>
  <c r="AK23" i="56" s="1"/>
  <c r="AI11" i="56" a="1"/>
  <c r="AI11" i="56" s="1"/>
  <c r="AJ11" i="56" s="1"/>
  <c r="AL11" i="56" s="1"/>
  <c r="AI14" i="56" a="1"/>
  <c r="AI14" i="56" s="1"/>
  <c r="AJ14" i="56" s="1"/>
  <c r="AL14" i="56" s="1"/>
  <c r="AI17" i="56" a="1"/>
  <c r="AI17" i="56" s="1"/>
  <c r="AJ17" i="56" s="1"/>
  <c r="AL17" i="56" s="1"/>
  <c r="AI21" i="56" a="1"/>
  <c r="AI21" i="56" s="1"/>
  <c r="AJ21" i="56" s="1"/>
  <c r="AK21" i="56" s="1"/>
  <c r="AI29" i="56" a="1"/>
  <c r="AI29" i="56" s="1"/>
  <c r="AJ29" i="56" s="1"/>
  <c r="AL29" i="56" s="1"/>
  <c r="AI32" i="56" a="1"/>
  <c r="AI32" i="56" s="1"/>
  <c r="AJ32" i="56" s="1"/>
  <c r="AL32" i="56" s="1"/>
  <c r="AI18" i="56" a="1"/>
  <c r="AI18" i="56" s="1"/>
  <c r="AJ18" i="56" s="1"/>
  <c r="AK18" i="56" s="1"/>
  <c r="AI7" i="56" a="1"/>
  <c r="AI7" i="56" s="1"/>
  <c r="AJ7" i="56" s="1"/>
  <c r="AK7" i="56" s="1"/>
  <c r="AI28" i="56" a="1"/>
  <c r="AI28" i="56" s="1"/>
  <c r="AJ28" i="56" s="1"/>
  <c r="AL28" i="56" s="1"/>
  <c r="AI20" i="56" a="1"/>
  <c r="AI20" i="56" s="1"/>
  <c r="AJ20" i="56" s="1"/>
  <c r="AK20" i="56" s="1"/>
  <c r="AI19" i="56" a="1"/>
  <c r="AI19" i="56" s="1"/>
  <c r="AJ19" i="56" s="1"/>
  <c r="AK19" i="56" s="1"/>
  <c r="AI9" i="56" a="1"/>
  <c r="AI9" i="56" s="1"/>
  <c r="AJ9" i="56" s="1"/>
  <c r="AK9" i="56" s="1"/>
  <c r="AI3" i="56" a="1"/>
  <c r="AI3" i="56" s="1"/>
  <c r="AJ3" i="56" s="1"/>
  <c r="AK3" i="56" s="1"/>
  <c r="AI25" i="56" a="1"/>
  <c r="AI25" i="56" s="1"/>
  <c r="AJ25" i="56" s="1"/>
  <c r="AK25" i="56" s="1"/>
  <c r="AI2" i="56" a="1"/>
  <c r="AI2" i="56" s="1"/>
  <c r="AJ2" i="56" s="1"/>
  <c r="AK2" i="56" s="1"/>
  <c r="AI6" i="56" a="1"/>
  <c r="AI6" i="56" s="1"/>
  <c r="AJ6" i="56" s="1"/>
  <c r="AK6" i="56" s="1"/>
  <c r="AI5" i="56" a="1"/>
  <c r="AI5" i="56" s="1"/>
  <c r="AJ5" i="56" s="1"/>
  <c r="AK5" i="56" s="1"/>
  <c r="AI31" i="56" a="1"/>
  <c r="AI31" i="56" s="1"/>
  <c r="AJ31" i="56" s="1"/>
  <c r="AL31" i="56" s="1"/>
  <c r="AI13" i="56" a="1"/>
  <c r="AI13" i="56" s="1"/>
  <c r="AJ13" i="56" s="1"/>
  <c r="AL13" i="56" s="1"/>
  <c r="AI4" i="56" a="1"/>
  <c r="AI4" i="56" s="1"/>
  <c r="AJ4" i="56" s="1"/>
  <c r="AK4" i="56" s="1"/>
  <c r="AI16" i="56" a="1"/>
  <c r="AI16" i="56" s="1"/>
  <c r="AJ16" i="56" s="1"/>
  <c r="AL16" i="56" s="1"/>
  <c r="AI27" i="56" a="1"/>
  <c r="AI27" i="56" s="1"/>
  <c r="AJ27" i="56" s="1"/>
  <c r="AL27" i="56" s="1"/>
  <c r="AI15" i="56" a="1"/>
  <c r="AI15" i="56" s="1"/>
  <c r="AJ15" i="56" s="1"/>
  <c r="AL15" i="56" s="1"/>
  <c r="AI24" i="56" a="1"/>
  <c r="AI24" i="56" s="1"/>
  <c r="AJ24" i="56" s="1"/>
  <c r="AK24" i="56" s="1"/>
  <c r="AI8" i="56" a="1"/>
  <c r="AI8" i="56" s="1"/>
  <c r="AJ8" i="56" s="1"/>
  <c r="AK8" i="56" s="1"/>
  <c r="AI22" i="56" a="1"/>
  <c r="AI22" i="56" s="1"/>
  <c r="AJ22" i="56" s="1"/>
  <c r="AK22" i="56" s="1"/>
  <c r="AI10" i="56" a="1"/>
  <c r="AI10" i="56" s="1"/>
  <c r="AJ10" i="56" s="1"/>
  <c r="AL10" i="56" s="1"/>
  <c r="AI33" i="56" a="1"/>
  <c r="AI33" i="56" s="1"/>
  <c r="AJ33" i="56" s="1"/>
  <c r="AL33" i="56" s="1"/>
  <c r="AI12" i="56" a="1"/>
  <c r="AI12" i="56" s="1"/>
  <c r="AJ12" i="56" s="1"/>
  <c r="AL12" i="56" s="1"/>
  <c r="Q92" i="58"/>
  <c r="BA92" i="58" s="1"/>
  <c r="AS92" i="58"/>
  <c r="AF92" i="58" s="1"/>
  <c r="P92" i="58"/>
  <c r="Y92" i="58"/>
  <c r="V92" i="58"/>
  <c r="AY92" i="58" s="1"/>
  <c r="S92" i="58"/>
  <c r="Z92" i="58"/>
  <c r="AZ92" i="58" s="1"/>
  <c r="U92" i="58"/>
  <c r="AB92" i="58"/>
  <c r="R92" i="58"/>
  <c r="W92" i="58"/>
  <c r="AA92" i="58"/>
  <c r="Q18" i="56"/>
  <c r="BA18" i="56" s="1"/>
  <c r="BB18" i="56" s="1"/>
  <c r="AE18" i="56" a="1"/>
  <c r="AE18" i="56" s="1"/>
  <c r="V18" i="56"/>
  <c r="AY18" i="56" s="1"/>
  <c r="AA18" i="56"/>
  <c r="AB18" i="56"/>
  <c r="Z18" i="56"/>
  <c r="AZ18" i="56" s="1"/>
  <c r="P18" i="56"/>
  <c r="W18" i="56"/>
  <c r="Y18" i="56"/>
  <c r="U18" i="56"/>
  <c r="AU18" i="56"/>
  <c r="R18" i="56"/>
  <c r="S18" i="56"/>
  <c r="R122" i="52"/>
  <c r="P122" i="52"/>
  <c r="AB122" i="52"/>
  <c r="Z122" i="52"/>
  <c r="AZ122" i="52" s="1"/>
  <c r="U122" i="52"/>
  <c r="S122" i="52"/>
  <c r="AA122" i="52"/>
  <c r="AS122" i="52"/>
  <c r="AF122" i="52" s="1"/>
  <c r="W122" i="52"/>
  <c r="Q122" i="52"/>
  <c r="BA122" i="52" s="1"/>
  <c r="V122" i="52"/>
  <c r="AY122" i="52" s="1"/>
  <c r="Y122" i="52"/>
  <c r="AA4" i="51"/>
  <c r="AB4" i="51"/>
  <c r="Q4" i="51"/>
  <c r="BA4" i="51" s="1"/>
  <c r="AU4" i="51"/>
  <c r="AV52" i="51" s="1"/>
  <c r="R4" i="51"/>
  <c r="S4" i="51"/>
  <c r="Y4" i="51"/>
  <c r="Z4" i="51"/>
  <c r="AZ4" i="51" s="1"/>
  <c r="U4" i="51"/>
  <c r="V4" i="51"/>
  <c r="AY4" i="51" s="1"/>
  <c r="BB4" i="51" s="1"/>
  <c r="W4" i="51"/>
  <c r="P4" i="51"/>
  <c r="R26" i="50"/>
  <c r="U26" i="50"/>
  <c r="W26" i="50"/>
  <c r="AU26" i="50"/>
  <c r="V26" i="50"/>
  <c r="AY26" i="50" s="1"/>
  <c r="S26" i="50"/>
  <c r="Z26" i="50"/>
  <c r="AZ26" i="50" s="1"/>
  <c r="AB26" i="50"/>
  <c r="Q26" i="50"/>
  <c r="BA26" i="50" s="1"/>
  <c r="P26" i="50"/>
  <c r="AA26" i="50"/>
  <c r="Y26" i="50"/>
  <c r="S36" i="54"/>
  <c r="U36" i="54"/>
  <c r="Y36" i="54"/>
  <c r="Z36" i="54"/>
  <c r="AZ36" i="54" s="1"/>
  <c r="V36" i="54"/>
  <c r="AY36" i="54" s="1"/>
  <c r="AE36" i="54" a="1"/>
  <c r="AE36" i="54" s="1"/>
  <c r="W36" i="54"/>
  <c r="Q36" i="54"/>
  <c r="BA36" i="54" s="1"/>
  <c r="BB36" i="54" s="1"/>
  <c r="R36" i="54"/>
  <c r="AU36" i="54"/>
  <c r="AB36" i="54"/>
  <c r="P36" i="54"/>
  <c r="AA36" i="54"/>
  <c r="Y79" i="54"/>
  <c r="R79" i="54"/>
  <c r="AS79" i="54"/>
  <c r="AF79" i="54" s="1"/>
  <c r="AA79" i="54"/>
  <c r="P79" i="54"/>
  <c r="Z79" i="54"/>
  <c r="AZ79" i="54" s="1"/>
  <c r="W79" i="54"/>
  <c r="S79" i="54"/>
  <c r="Q79" i="54"/>
  <c r="BA79" i="54" s="1"/>
  <c r="U79" i="54"/>
  <c r="V79" i="54"/>
  <c r="AY79" i="54" s="1"/>
  <c r="AB79" i="54"/>
  <c r="AA77" i="52"/>
  <c r="Y77" i="52"/>
  <c r="AB77" i="52"/>
  <c r="R77" i="52"/>
  <c r="U77" i="52"/>
  <c r="V77" i="52"/>
  <c r="AY77" i="52" s="1"/>
  <c r="P77" i="52"/>
  <c r="S77" i="52"/>
  <c r="W77" i="52"/>
  <c r="AS77" i="52"/>
  <c r="AF77" i="52" s="1"/>
  <c r="Q77" i="52"/>
  <c r="BA77" i="52" s="1"/>
  <c r="Z77" i="52"/>
  <c r="AZ77" i="52" s="1"/>
  <c r="P58" i="56"/>
  <c r="W58" i="56"/>
  <c r="V58" i="56"/>
  <c r="AY58" i="56" s="1"/>
  <c r="U58" i="56"/>
  <c r="AB58" i="56"/>
  <c r="Q58" i="56"/>
  <c r="BA58" i="56" s="1"/>
  <c r="R58" i="56"/>
  <c r="AA58" i="56"/>
  <c r="S58" i="56"/>
  <c r="Y58" i="56"/>
  <c r="Z58" i="56"/>
  <c r="AZ58" i="56" s="1"/>
  <c r="AU58" i="56"/>
  <c r="U89" i="53"/>
  <c r="W89" i="53"/>
  <c r="S89" i="53"/>
  <c r="V89" i="53"/>
  <c r="AY89" i="53" s="1"/>
  <c r="Y89" i="53"/>
  <c r="P89" i="53"/>
  <c r="R89" i="53"/>
  <c r="AB89" i="53"/>
  <c r="Q89" i="53"/>
  <c r="BA89" i="53" s="1"/>
  <c r="AA89" i="53"/>
  <c r="Z89" i="53"/>
  <c r="AZ89" i="53" s="1"/>
  <c r="AS89" i="53"/>
  <c r="AF89" i="53" s="1"/>
  <c r="U48" i="52"/>
  <c r="AU48" i="52"/>
  <c r="S48" i="52"/>
  <c r="Y48" i="52"/>
  <c r="AB48" i="52"/>
  <c r="W48" i="52"/>
  <c r="R48" i="52"/>
  <c r="V48" i="52"/>
  <c r="AY48" i="52" s="1"/>
  <c r="Q48" i="52"/>
  <c r="BA48" i="52" s="1"/>
  <c r="AA48" i="52"/>
  <c r="Z48" i="52"/>
  <c r="AZ48" i="52" s="1"/>
  <c r="P48" i="52"/>
  <c r="Z24" i="51"/>
  <c r="AZ24" i="51" s="1"/>
  <c r="W24" i="51"/>
  <c r="Q24" i="51"/>
  <c r="BA24" i="51" s="1"/>
  <c r="R24" i="51"/>
  <c r="V24" i="51"/>
  <c r="AY24" i="51" s="1"/>
  <c r="AA24" i="51"/>
  <c r="AU24" i="51"/>
  <c r="U24" i="51"/>
  <c r="Y24" i="51"/>
  <c r="S24" i="51"/>
  <c r="P24" i="51"/>
  <c r="AB24" i="51"/>
  <c r="U18" i="50"/>
  <c r="V18" i="50"/>
  <c r="AY18" i="50" s="1"/>
  <c r="AA18" i="50"/>
  <c r="Q18" i="50"/>
  <c r="BA18" i="50" s="1"/>
  <c r="BB18" i="50" s="1"/>
  <c r="AE18" i="50" a="1"/>
  <c r="AE18" i="50" s="1"/>
  <c r="Z18" i="50"/>
  <c r="AZ18" i="50" s="1"/>
  <c r="P18" i="50"/>
  <c r="AU18" i="50"/>
  <c r="AV15" i="50" s="1"/>
  <c r="Y18" i="50"/>
  <c r="W18" i="50"/>
  <c r="S18" i="50"/>
  <c r="AB18" i="50"/>
  <c r="R18" i="50"/>
  <c r="AA83" i="56"/>
  <c r="R83" i="56"/>
  <c r="V83" i="56"/>
  <c r="AY83" i="56" s="1"/>
  <c r="Q83" i="56"/>
  <c r="BA83" i="56" s="1"/>
  <c r="BB83" i="56" s="1"/>
  <c r="Z83" i="56"/>
  <c r="AZ83" i="56" s="1"/>
  <c r="P83" i="56"/>
  <c r="AB83" i="56"/>
  <c r="U83" i="56"/>
  <c r="Y83" i="56"/>
  <c r="W83" i="56"/>
  <c r="AE83" i="56" a="1"/>
  <c r="AE83" i="56" s="1"/>
  <c r="AD83" i="56" s="1"/>
  <c r="AC83" i="56" s="1"/>
  <c r="S83" i="56"/>
  <c r="Q34" i="54"/>
  <c r="BA34" i="54" s="1"/>
  <c r="BB34" i="54" s="1"/>
  <c r="V34" i="54"/>
  <c r="AY34" i="54" s="1"/>
  <c r="Z34" i="54"/>
  <c r="AZ34" i="54" s="1"/>
  <c r="U34" i="54"/>
  <c r="P34" i="54"/>
  <c r="S34" i="54"/>
  <c r="R34" i="54"/>
  <c r="Y34" i="54"/>
  <c r="W34" i="54"/>
  <c r="AE34" i="54" a="1"/>
  <c r="AE34" i="54" s="1"/>
  <c r="AB34" i="54"/>
  <c r="AU34" i="54"/>
  <c r="AV71" i="54" s="1"/>
  <c r="AA34" i="54"/>
  <c r="R54" i="52"/>
  <c r="S54" i="52"/>
  <c r="AA54" i="52"/>
  <c r="Z54" i="52"/>
  <c r="AZ54" i="52" s="1"/>
  <c r="P54" i="52"/>
  <c r="AE54" i="52" a="1"/>
  <c r="AE54" i="52" s="1"/>
  <c r="V54" i="52"/>
  <c r="AY54" i="52" s="1"/>
  <c r="Y54" i="52"/>
  <c r="AU54" i="52"/>
  <c r="AV65" i="52" s="1"/>
  <c r="U54" i="52"/>
  <c r="AB54" i="52"/>
  <c r="W54" i="52"/>
  <c r="Q54" i="52"/>
  <c r="BA54" i="52" s="1"/>
  <c r="BB54" i="52" s="1"/>
  <c r="AB129" i="52"/>
  <c r="R129" i="52"/>
  <c r="AA129" i="52"/>
  <c r="AS129" i="52"/>
  <c r="AF129" i="52" s="1"/>
  <c r="Q129" i="52"/>
  <c r="BA129" i="52" s="1"/>
  <c r="V129" i="52"/>
  <c r="AY129" i="52" s="1"/>
  <c r="P129" i="52"/>
  <c r="Y129" i="52"/>
  <c r="U129" i="52"/>
  <c r="S129" i="52"/>
  <c r="Z129" i="52"/>
  <c r="AZ129" i="52" s="1"/>
  <c r="W129" i="52"/>
  <c r="P29" i="49"/>
  <c r="V29" i="49"/>
  <c r="AY29" i="49" s="1"/>
  <c r="AU29" i="49"/>
  <c r="AV39" i="49" s="1"/>
  <c r="R29" i="49"/>
  <c r="Z29" i="49"/>
  <c r="AZ29" i="49" s="1"/>
  <c r="AB29" i="49"/>
  <c r="S29" i="49"/>
  <c r="Y29" i="49"/>
  <c r="AA29" i="49"/>
  <c r="U29" i="49"/>
  <c r="W29" i="49"/>
  <c r="Q29" i="49"/>
  <c r="BA29" i="49" s="1"/>
  <c r="BB29" i="49" s="1"/>
  <c r="AE29" i="49" a="1"/>
  <c r="AE29" i="49" s="1"/>
  <c r="AA124" i="48"/>
  <c r="Q124" i="48"/>
  <c r="BA124" i="48" s="1"/>
  <c r="Z124" i="48"/>
  <c r="AZ124" i="48" s="1"/>
  <c r="P124" i="48"/>
  <c r="Y124" i="48"/>
  <c r="U124" i="48"/>
  <c r="V124" i="48"/>
  <c r="AY124" i="48" s="1"/>
  <c r="W124" i="48"/>
  <c r="AB124" i="48"/>
  <c r="AS124" i="48"/>
  <c r="AF124" i="48" s="1"/>
  <c r="S124" i="48"/>
  <c r="R124" i="48"/>
  <c r="S54" i="49"/>
  <c r="AA54" i="49"/>
  <c r="W54" i="49"/>
  <c r="V54" i="49"/>
  <c r="AY54" i="49" s="1"/>
  <c r="P54" i="49"/>
  <c r="Y54" i="49"/>
  <c r="AU54" i="49"/>
  <c r="Q54" i="49"/>
  <c r="BA54" i="49" s="1"/>
  <c r="R54" i="49"/>
  <c r="Z54" i="49"/>
  <c r="AZ54" i="49" s="1"/>
  <c r="U54" i="49"/>
  <c r="AB54" i="49"/>
  <c r="V82" i="48"/>
  <c r="AY82" i="48" s="1"/>
  <c r="Q82" i="48"/>
  <c r="BA82" i="48" s="1"/>
  <c r="BB82" i="48" s="1"/>
  <c r="Y82" i="48"/>
  <c r="AE82" i="48" a="1"/>
  <c r="AE82" i="48" s="1"/>
  <c r="U82" i="48"/>
  <c r="Z82" i="48"/>
  <c r="AZ82" i="48" s="1"/>
  <c r="P82" i="48"/>
  <c r="AA82" i="48"/>
  <c r="S82" i="48"/>
  <c r="R82" i="48"/>
  <c r="W82" i="48"/>
  <c r="AB82" i="48"/>
  <c r="Y48" i="48"/>
  <c r="V48" i="48"/>
  <c r="AY48" i="48" s="1"/>
  <c r="Q48" i="48"/>
  <c r="BA48" i="48" s="1"/>
  <c r="Z48" i="48"/>
  <c r="AZ48" i="48" s="1"/>
  <c r="AU48" i="48"/>
  <c r="R48" i="48"/>
  <c r="P48" i="48"/>
  <c r="AA48" i="48"/>
  <c r="W48" i="48"/>
  <c r="S48" i="48"/>
  <c r="U48" i="48"/>
  <c r="AB48" i="48"/>
  <c r="AB12" i="50"/>
  <c r="W12" i="50"/>
  <c r="Z12" i="50"/>
  <c r="AZ12" i="50" s="1"/>
  <c r="R12" i="50"/>
  <c r="P12" i="50"/>
  <c r="AA12" i="50"/>
  <c r="Q12" i="50"/>
  <c r="BA12" i="50" s="1"/>
  <c r="AU12" i="50"/>
  <c r="U12" i="50"/>
  <c r="S12" i="50"/>
  <c r="V12" i="50"/>
  <c r="AY12" i="50" s="1"/>
  <c r="BB12" i="50" s="1"/>
  <c r="Y12" i="50"/>
  <c r="Q78" i="49"/>
  <c r="BA78" i="49" s="1"/>
  <c r="BB78" i="49" s="1"/>
  <c r="Z78" i="49"/>
  <c r="AZ78" i="49" s="1"/>
  <c r="R78" i="49"/>
  <c r="Y78" i="49"/>
  <c r="AA78" i="49"/>
  <c r="AE78" i="49" a="1"/>
  <c r="AE78" i="49" s="1"/>
  <c r="AD78" i="49" s="1"/>
  <c r="AC78" i="49" s="1"/>
  <c r="V78" i="49"/>
  <c r="AY78" i="49" s="1"/>
  <c r="S78" i="49"/>
  <c r="AB78" i="49"/>
  <c r="W78" i="49"/>
  <c r="U78" i="49"/>
  <c r="P78" i="49"/>
  <c r="AU50" i="50"/>
  <c r="AV22" i="50" s="1"/>
  <c r="AB50" i="50"/>
  <c r="AE50" i="50" a="1"/>
  <c r="AE50" i="50" s="1"/>
  <c r="AA50" i="50"/>
  <c r="S50" i="50"/>
  <c r="Q50" i="50"/>
  <c r="BA50" i="50" s="1"/>
  <c r="BB50" i="50" s="1"/>
  <c r="R50" i="50"/>
  <c r="V50" i="50"/>
  <c r="AY50" i="50" s="1"/>
  <c r="Z50" i="50"/>
  <c r="AZ50" i="50" s="1"/>
  <c r="Y50" i="50"/>
  <c r="U50" i="50"/>
  <c r="P50" i="50"/>
  <c r="W50" i="50"/>
  <c r="Y18" i="49"/>
  <c r="P18" i="49"/>
  <c r="R18" i="49"/>
  <c r="V18" i="49"/>
  <c r="AY18" i="49" s="1"/>
  <c r="AU18" i="49"/>
  <c r="AB18" i="49"/>
  <c r="S18" i="49"/>
  <c r="U18" i="49"/>
  <c r="W18" i="49"/>
  <c r="AA18" i="49"/>
  <c r="Q18" i="49"/>
  <c r="BA18" i="49" s="1"/>
  <c r="Z18" i="49"/>
  <c r="AZ18" i="49" s="1"/>
  <c r="U80" i="49"/>
  <c r="AE80" i="49" a="1"/>
  <c r="AE80" i="49" s="1"/>
  <c r="AD80" i="49" s="1"/>
  <c r="AC80" i="49" s="1"/>
  <c r="R80" i="49"/>
  <c r="V80" i="49"/>
  <c r="AY80" i="49" s="1"/>
  <c r="AA80" i="49"/>
  <c r="Y80" i="49"/>
  <c r="Z80" i="49"/>
  <c r="AZ80" i="49" s="1"/>
  <c r="P80" i="49"/>
  <c r="AB80" i="49"/>
  <c r="W80" i="49"/>
  <c r="S80" i="49"/>
  <c r="Q80" i="49"/>
  <c r="BA80" i="49" s="1"/>
  <c r="BB80" i="49" s="1"/>
  <c r="Q73" i="46"/>
  <c r="BA73" i="46" s="1"/>
  <c r="BB73" i="46" s="1"/>
  <c r="W73" i="46"/>
  <c r="P73" i="46"/>
  <c r="U73" i="46"/>
  <c r="AE73" i="46" a="1"/>
  <c r="AE73" i="46" s="1"/>
  <c r="AB73" i="46"/>
  <c r="R73" i="46"/>
  <c r="AA73" i="46"/>
  <c r="Y73" i="46"/>
  <c r="V73" i="46"/>
  <c r="AY73" i="46" s="1"/>
  <c r="Z73" i="46"/>
  <c r="AZ73" i="46" s="1"/>
  <c r="S73" i="46"/>
  <c r="Z81" i="49"/>
  <c r="AZ81" i="49" s="1"/>
  <c r="U81" i="49"/>
  <c r="AE81" i="49" a="1"/>
  <c r="AE81" i="49" s="1"/>
  <c r="AB81" i="49"/>
  <c r="W81" i="49"/>
  <c r="R81" i="49"/>
  <c r="P81" i="49"/>
  <c r="Q81" i="49"/>
  <c r="BA81" i="49" s="1"/>
  <c r="BB81" i="49" s="1"/>
  <c r="AA81" i="49"/>
  <c r="V81" i="49"/>
  <c r="AY81" i="49" s="1"/>
  <c r="S81" i="49"/>
  <c r="Y81" i="49"/>
  <c r="Z76" i="50"/>
  <c r="AZ76" i="50" s="1"/>
  <c r="R76" i="50"/>
  <c r="AA76" i="50"/>
  <c r="S76" i="50"/>
  <c r="Q76" i="50"/>
  <c r="BA76" i="50" s="1"/>
  <c r="AS76" i="50"/>
  <c r="AF76" i="50" s="1"/>
  <c r="AB76" i="50"/>
  <c r="P76" i="50"/>
  <c r="Y76" i="50"/>
  <c r="V76" i="50"/>
  <c r="AY76" i="50" s="1"/>
  <c r="W76" i="50"/>
  <c r="U76" i="50"/>
  <c r="D58" i="46"/>
  <c r="AW58" i="46" s="1"/>
  <c r="A58" i="46"/>
  <c r="S3" i="47"/>
  <c r="Z3" i="47"/>
  <c r="AZ3" i="47" s="1"/>
  <c r="Y3" i="47"/>
  <c r="V3" i="47"/>
  <c r="AY3" i="47" s="1"/>
  <c r="BB3" i="47" s="1"/>
  <c r="P3" i="47"/>
  <c r="AB3" i="47"/>
  <c r="R3" i="47"/>
  <c r="AA3" i="47"/>
  <c r="Q3" i="47"/>
  <c r="BA3" i="47" s="1"/>
  <c r="U3" i="47"/>
  <c r="AU3" i="47"/>
  <c r="AV124" i="47" s="1"/>
  <c r="A124" i="47" s="1"/>
  <c r="W3" i="47"/>
  <c r="D12" i="35"/>
  <c r="A12" i="35"/>
  <c r="D20" i="37"/>
  <c r="A20" i="37"/>
  <c r="V21" i="37"/>
  <c r="AY21" i="37" s="1"/>
  <c r="AA21" i="37"/>
  <c r="U21" i="37"/>
  <c r="Q21" i="37"/>
  <c r="BA21" i="37" s="1"/>
  <c r="S21" i="37"/>
  <c r="R21" i="37"/>
  <c r="Z21" i="37"/>
  <c r="AZ21" i="37" s="1"/>
  <c r="P21" i="37"/>
  <c r="Y21" i="37"/>
  <c r="AU21" i="37"/>
  <c r="AV125" i="37" s="1"/>
  <c r="W21" i="37"/>
  <c r="AB21" i="37"/>
  <c r="D14" i="33"/>
  <c r="A14" i="33"/>
  <c r="W4" i="43"/>
  <c r="V4" i="43"/>
  <c r="AY4" i="43" s="1"/>
  <c r="Y4" i="43"/>
  <c r="Q4" i="43"/>
  <c r="BA4" i="43" s="1"/>
  <c r="AB4" i="43"/>
  <c r="R4" i="43"/>
  <c r="AU4" i="43"/>
  <c r="Z4" i="43"/>
  <c r="AZ4" i="43" s="1"/>
  <c r="U4" i="43"/>
  <c r="P4" i="43"/>
  <c r="S4" i="43"/>
  <c r="AA4" i="43"/>
  <c r="Y36" i="43"/>
  <c r="Z36" i="43"/>
  <c r="AZ36" i="43" s="1"/>
  <c r="W36" i="43"/>
  <c r="V36" i="43"/>
  <c r="AY36" i="43" s="1"/>
  <c r="AB36" i="43"/>
  <c r="AU36" i="43"/>
  <c r="AA36" i="43"/>
  <c r="Q36" i="43"/>
  <c r="BA36" i="43" s="1"/>
  <c r="U36" i="43"/>
  <c r="P36" i="43"/>
  <c r="S36" i="43"/>
  <c r="R36" i="43"/>
  <c r="A73" i="33"/>
  <c r="D73" i="33"/>
  <c r="Z56" i="39"/>
  <c r="AZ56" i="39" s="1"/>
  <c r="AA56" i="39"/>
  <c r="Y56" i="39"/>
  <c r="S56" i="39"/>
  <c r="V56" i="39"/>
  <c r="AY56" i="39" s="1"/>
  <c r="W56" i="39"/>
  <c r="R56" i="39"/>
  <c r="AU56" i="39"/>
  <c r="AV119" i="39" s="1"/>
  <c r="P56" i="39"/>
  <c r="Q56" i="39"/>
  <c r="BA56" i="39" s="1"/>
  <c r="U56" i="39"/>
  <c r="AB56" i="39"/>
  <c r="AI18" i="40" a="1"/>
  <c r="AI18" i="40" s="1"/>
  <c r="AJ18" i="40" s="1"/>
  <c r="AK18" i="40" s="1"/>
  <c r="AI11" i="40" a="1"/>
  <c r="AI11" i="40" s="1"/>
  <c r="AJ11" i="40" s="1"/>
  <c r="AL11" i="40" s="1"/>
  <c r="AI28" i="40" a="1"/>
  <c r="AI28" i="40" s="1"/>
  <c r="AJ28" i="40" s="1"/>
  <c r="AL28" i="40" s="1"/>
  <c r="AI5" i="40" a="1"/>
  <c r="AI5" i="40" s="1"/>
  <c r="AJ5" i="40" s="1"/>
  <c r="AK5" i="40" s="1"/>
  <c r="AI10" i="40" a="1"/>
  <c r="AI10" i="40" s="1"/>
  <c r="AJ10" i="40" s="1"/>
  <c r="AL10" i="40" s="1"/>
  <c r="AI22" i="40" a="1"/>
  <c r="AI22" i="40" s="1"/>
  <c r="AJ22" i="40" s="1"/>
  <c r="AK22" i="40" s="1"/>
  <c r="AI13" i="40" a="1"/>
  <c r="AI13" i="40" s="1"/>
  <c r="AJ13" i="40" s="1"/>
  <c r="AL13" i="40" s="1"/>
  <c r="AI3" i="40" a="1"/>
  <c r="AI3" i="40" s="1"/>
  <c r="AJ3" i="40" s="1"/>
  <c r="AK3" i="40" s="1"/>
  <c r="AI20" i="40" a="1"/>
  <c r="AI20" i="40" s="1"/>
  <c r="AJ20" i="40" s="1"/>
  <c r="AK20" i="40" s="1"/>
  <c r="AI6" i="40" a="1"/>
  <c r="AI6" i="40" s="1"/>
  <c r="AJ6" i="40" s="1"/>
  <c r="AK6" i="40" s="1"/>
  <c r="AI2" i="40" a="1"/>
  <c r="AI2" i="40" s="1"/>
  <c r="AJ2" i="40" s="1"/>
  <c r="AK2" i="40" s="1"/>
  <c r="AI16" i="40" a="1"/>
  <c r="AI16" i="40" s="1"/>
  <c r="AJ16" i="40" s="1"/>
  <c r="AL16" i="40" s="1"/>
  <c r="AI33" i="40" a="1"/>
  <c r="AI33" i="40" s="1"/>
  <c r="AJ33" i="40" s="1"/>
  <c r="AL33" i="40" s="1"/>
  <c r="AI23" i="40" a="1"/>
  <c r="AI23" i="40" s="1"/>
  <c r="AJ23" i="40" s="1"/>
  <c r="AK23" i="40" s="1"/>
  <c r="AI14" i="40" a="1"/>
  <c r="AI14" i="40" s="1"/>
  <c r="AJ14" i="40" s="1"/>
  <c r="AL14" i="40" s="1"/>
  <c r="AI27" i="40" a="1"/>
  <c r="AI27" i="40" s="1"/>
  <c r="AJ27" i="40" s="1"/>
  <c r="AL27" i="40" s="1"/>
  <c r="V45" i="35"/>
  <c r="AY45" i="35" s="1"/>
  <c r="S45" i="35"/>
  <c r="W45" i="35"/>
  <c r="AU45" i="35"/>
  <c r="AV42" i="35" s="1"/>
  <c r="Y45" i="35"/>
  <c r="Z45" i="35"/>
  <c r="AZ45" i="35" s="1"/>
  <c r="P45" i="35"/>
  <c r="U45" i="35"/>
  <c r="AA45" i="35"/>
  <c r="Q45" i="35"/>
  <c r="BA45" i="35" s="1"/>
  <c r="BB45" i="35" s="1"/>
  <c r="AE45" i="35" a="1"/>
  <c r="AE45" i="35" s="1"/>
  <c r="AB45" i="35"/>
  <c r="R45" i="35"/>
  <c r="AI21" i="31" a="1"/>
  <c r="AI21" i="31" s="1"/>
  <c r="AJ21" i="31" s="1"/>
  <c r="AL21" i="31" s="1"/>
  <c r="AI22" i="31" a="1"/>
  <c r="AI22" i="31" s="1"/>
  <c r="AJ22" i="31" s="1"/>
  <c r="AL22" i="31" s="1"/>
  <c r="AI13" i="31" a="1"/>
  <c r="AI13" i="31" s="1"/>
  <c r="AJ13" i="31" s="1"/>
  <c r="AK13" i="31" s="1"/>
  <c r="AI23" i="31" a="1"/>
  <c r="AI23" i="31" s="1"/>
  <c r="AJ23" i="31" s="1"/>
  <c r="AL23" i="31" s="1"/>
  <c r="AI24" i="31" a="1"/>
  <c r="AI24" i="31" s="1"/>
  <c r="AJ24" i="31" s="1"/>
  <c r="AL24" i="31" s="1"/>
  <c r="AI18" i="31" a="1"/>
  <c r="AI18" i="31" s="1"/>
  <c r="AJ18" i="31" s="1"/>
  <c r="AL18" i="31" s="1"/>
  <c r="AI6" i="31" a="1"/>
  <c r="AI6" i="31" s="1"/>
  <c r="AJ6" i="31" s="1"/>
  <c r="AL6" i="31" s="1"/>
  <c r="AI17" i="31" a="1"/>
  <c r="AI17" i="31" s="1"/>
  <c r="AJ17" i="31" s="1"/>
  <c r="AK17" i="31" s="1"/>
  <c r="AI9" i="31" a="1"/>
  <c r="AI9" i="31" s="1"/>
  <c r="AJ9" i="31" s="1"/>
  <c r="AL9" i="31" s="1"/>
  <c r="AI12" i="31" a="1"/>
  <c r="AI12" i="31" s="1"/>
  <c r="AJ12" i="31" s="1"/>
  <c r="AK12" i="31" s="1"/>
  <c r="AI2" i="31" a="1"/>
  <c r="AI2" i="31" s="1"/>
  <c r="AJ2" i="31" s="1"/>
  <c r="AL2" i="31" s="1"/>
  <c r="AI4" i="31" a="1"/>
  <c r="AI4" i="31" s="1"/>
  <c r="AJ4" i="31" s="1"/>
  <c r="AL4" i="31" s="1"/>
  <c r="AI19" i="31" a="1"/>
  <c r="AI19" i="31" s="1"/>
  <c r="AJ19" i="31" s="1"/>
  <c r="AL19" i="31" s="1"/>
  <c r="AI10" i="31" a="1"/>
  <c r="AI10" i="31" s="1"/>
  <c r="AJ10" i="31" s="1"/>
  <c r="AK10" i="31" s="1"/>
  <c r="AI11" i="31" a="1"/>
  <c r="AI11" i="31" s="1"/>
  <c r="AJ11" i="31" s="1"/>
  <c r="AK11" i="31" s="1"/>
  <c r="AI32" i="31" a="1"/>
  <c r="AI32" i="31" s="1"/>
  <c r="AJ32" i="31" s="1"/>
  <c r="AK32" i="31" s="1"/>
  <c r="AI25" i="31" a="1"/>
  <c r="AI25" i="31" s="1"/>
  <c r="AJ25" i="31" s="1"/>
  <c r="AL25" i="31" s="1"/>
  <c r="AI26" i="31" a="1"/>
  <c r="AI26" i="31" s="1"/>
  <c r="AJ26" i="31" s="1"/>
  <c r="AK26" i="31" s="1"/>
  <c r="AI30" i="31" a="1"/>
  <c r="AI30" i="31" s="1"/>
  <c r="AJ30" i="31" s="1"/>
  <c r="AK30" i="31" s="1"/>
  <c r="AI27" i="31" a="1"/>
  <c r="AI27" i="31" s="1"/>
  <c r="AJ27" i="31" s="1"/>
  <c r="AK27" i="31" s="1"/>
  <c r="AI15" i="31" a="1"/>
  <c r="AI15" i="31" s="1"/>
  <c r="AJ15" i="31" s="1"/>
  <c r="AK15" i="31" s="1"/>
  <c r="AI8" i="31" a="1"/>
  <c r="AI8" i="31" s="1"/>
  <c r="AJ8" i="31" s="1"/>
  <c r="AL8" i="31" s="1"/>
  <c r="AI7" i="31" a="1"/>
  <c r="AI7" i="31" s="1"/>
  <c r="AJ7" i="31" s="1"/>
  <c r="AL7" i="31" s="1"/>
  <c r="AI3" i="31" a="1"/>
  <c r="AI3" i="31" s="1"/>
  <c r="AJ3" i="31" s="1"/>
  <c r="AL3" i="31" s="1"/>
  <c r="AI29" i="31" a="1"/>
  <c r="AI29" i="31" s="1"/>
  <c r="AJ29" i="31" s="1"/>
  <c r="AK29" i="31" s="1"/>
  <c r="AI16" i="31" a="1"/>
  <c r="AI16" i="31" s="1"/>
  <c r="AJ16" i="31" s="1"/>
  <c r="AK16" i="31" s="1"/>
  <c r="AI20" i="31" a="1"/>
  <c r="AI20" i="31" s="1"/>
  <c r="AJ20" i="31" s="1"/>
  <c r="AL20" i="31" s="1"/>
  <c r="P50" i="28"/>
  <c r="R50" i="28"/>
  <c r="Q50" i="28"/>
  <c r="BA50" i="28" s="1"/>
  <c r="Y50" i="28"/>
  <c r="V50" i="28"/>
  <c r="AY50" i="28" s="1"/>
  <c r="U50" i="28"/>
  <c r="AU50" i="28"/>
  <c r="AV75" i="28" s="1"/>
  <c r="D75" i="28" s="1"/>
  <c r="AB50" i="28"/>
  <c r="W50" i="28"/>
  <c r="S50" i="28"/>
  <c r="AA50" i="28"/>
  <c r="Z50" i="28"/>
  <c r="AZ50" i="28" s="1"/>
  <c r="P101" i="46"/>
  <c r="S101" i="46"/>
  <c r="AE101" i="46" a="1"/>
  <c r="AE101" i="46" s="1"/>
  <c r="AA101" i="46"/>
  <c r="AB101" i="46"/>
  <c r="W101" i="46"/>
  <c r="Q101" i="46"/>
  <c r="BA101" i="46" s="1"/>
  <c r="BB101" i="46" s="1"/>
  <c r="V101" i="46"/>
  <c r="AY101" i="46" s="1"/>
  <c r="R101" i="46"/>
  <c r="U101" i="46"/>
  <c r="Z101" i="46"/>
  <c r="AZ101" i="46" s="1"/>
  <c r="Y101" i="46"/>
  <c r="U40" i="35"/>
  <c r="Z40" i="35"/>
  <c r="AZ40" i="35" s="1"/>
  <c r="Y40" i="35"/>
  <c r="P40" i="35"/>
  <c r="W40" i="35"/>
  <c r="V40" i="35"/>
  <c r="AY40" i="35" s="1"/>
  <c r="S40" i="35"/>
  <c r="AB40" i="35"/>
  <c r="Q40" i="35"/>
  <c r="BA40" i="35" s="1"/>
  <c r="AU40" i="35"/>
  <c r="AV60" i="35" s="1"/>
  <c r="R40" i="35"/>
  <c r="AA40" i="35"/>
  <c r="D71" i="33"/>
  <c r="A71" i="33"/>
  <c r="A18" i="31"/>
  <c r="D18" i="31"/>
  <c r="A13" i="28"/>
  <c r="D13" i="28"/>
  <c r="Y22" i="30"/>
  <c r="Z22" i="30"/>
  <c r="AZ22" i="30" s="1"/>
  <c r="AU22" i="30"/>
  <c r="P22" i="30"/>
  <c r="S22" i="30"/>
  <c r="R22" i="30"/>
  <c r="AE22" i="30" a="1"/>
  <c r="AE22" i="30" s="1"/>
  <c r="Q22" i="30"/>
  <c r="BA22" i="30" s="1"/>
  <c r="BB22" i="30" s="1"/>
  <c r="AA22" i="30"/>
  <c r="W22" i="30"/>
  <c r="V22" i="30"/>
  <c r="AY22" i="30" s="1"/>
  <c r="U22" i="30"/>
  <c r="AB22" i="30"/>
  <c r="D4" i="28"/>
  <c r="A4" i="28"/>
  <c r="D47" i="12"/>
  <c r="A47" i="12"/>
  <c r="AB63" i="12"/>
  <c r="Y63" i="12"/>
  <c r="W63" i="12"/>
  <c r="R63" i="12"/>
  <c r="S63" i="12"/>
  <c r="AA63" i="12"/>
  <c r="V63" i="12"/>
  <c r="AY63" i="12" s="1"/>
  <c r="Q63" i="12"/>
  <c r="BA63" i="12" s="1"/>
  <c r="P63" i="12"/>
  <c r="U63" i="12"/>
  <c r="AU63" i="12"/>
  <c r="Z63" i="12"/>
  <c r="AZ63" i="12" s="1"/>
  <c r="D52" i="30"/>
  <c r="A52" i="30"/>
  <c r="A5" i="12"/>
  <c r="D5" i="12"/>
  <c r="P41" i="41"/>
  <c r="S41" i="41"/>
  <c r="AU41" i="41"/>
  <c r="V41" i="41"/>
  <c r="AY41" i="41" s="1"/>
  <c r="AB41" i="41"/>
  <c r="AA41" i="41"/>
  <c r="Y41" i="41"/>
  <c r="Z41" i="41"/>
  <c r="AZ41" i="41" s="1"/>
  <c r="R41" i="41"/>
  <c r="U41" i="41"/>
  <c r="W41" i="41"/>
  <c r="Q41" i="41"/>
  <c r="BA41" i="41" s="1"/>
  <c r="D57" i="31"/>
  <c r="A57" i="31"/>
  <c r="A12" i="30"/>
  <c r="D12" i="30"/>
  <c r="AU26" i="12"/>
  <c r="AV97" i="12" s="1"/>
  <c r="AY26" i="12"/>
  <c r="AZ26" i="12"/>
  <c r="BA26" i="12"/>
  <c r="A30" i="28"/>
  <c r="D30" i="28"/>
  <c r="AB101" i="12"/>
  <c r="U101" i="12"/>
  <c r="AE101" i="12" a="1"/>
  <c r="AE101" i="12" s="1"/>
  <c r="P101" i="12"/>
  <c r="R101" i="12"/>
  <c r="Z101" i="12"/>
  <c r="AZ101" i="12" s="1"/>
  <c r="Y101" i="12"/>
  <c r="W101" i="12"/>
  <c r="V101" i="12"/>
  <c r="AY101" i="12" s="1"/>
  <c r="Q101" i="12"/>
  <c r="BA101" i="12" s="1"/>
  <c r="BB101" i="12" s="1"/>
  <c r="S101" i="12"/>
  <c r="AA101" i="12"/>
  <c r="Y27" i="46"/>
  <c r="W27" i="46"/>
  <c r="R27" i="46"/>
  <c r="P27" i="46"/>
  <c r="AU27" i="46"/>
  <c r="AV47" i="46" s="1"/>
  <c r="AB27" i="46"/>
  <c r="S27" i="46"/>
  <c r="Z27" i="46"/>
  <c r="AZ27" i="46" s="1"/>
  <c r="AA27" i="46"/>
  <c r="U27" i="46"/>
  <c r="Q27" i="46"/>
  <c r="BA27" i="46" s="1"/>
  <c r="V27" i="46"/>
  <c r="AY27" i="46" s="1"/>
  <c r="R82" i="46"/>
  <c r="AA82" i="46"/>
  <c r="Y82" i="46"/>
  <c r="AE82" i="46" a="1"/>
  <c r="AE82" i="46" s="1"/>
  <c r="U82" i="46"/>
  <c r="Q82" i="46"/>
  <c r="BA82" i="46" s="1"/>
  <c r="BB82" i="46" s="1"/>
  <c r="V82" i="46"/>
  <c r="AY82" i="46" s="1"/>
  <c r="P82" i="46"/>
  <c r="S82" i="46"/>
  <c r="AB82" i="46"/>
  <c r="Z82" i="46"/>
  <c r="AZ82" i="46" s="1"/>
  <c r="W82" i="46"/>
  <c r="AI30" i="40" a="1"/>
  <c r="AI30" i="40" s="1"/>
  <c r="AJ30" i="40" s="1"/>
  <c r="AL30" i="40" s="1"/>
  <c r="AI12" i="40" a="1"/>
  <c r="AI12" i="40" s="1"/>
  <c r="AJ12" i="40" s="1"/>
  <c r="AL12" i="40" s="1"/>
  <c r="AI31" i="39" a="1"/>
  <c r="AI31" i="39" s="1"/>
  <c r="AJ31" i="39" s="1"/>
  <c r="AK31" i="39" s="1"/>
  <c r="AI14" i="39" a="1"/>
  <c r="AI14" i="39" s="1"/>
  <c r="AJ14" i="39" s="1"/>
  <c r="AK14" i="39" s="1"/>
  <c r="AI20" i="39" a="1"/>
  <c r="AI20" i="39" s="1"/>
  <c r="AJ20" i="39" s="1"/>
  <c r="AL20" i="39" s="1"/>
  <c r="AI3" i="39" a="1"/>
  <c r="AI3" i="39" s="1"/>
  <c r="AJ3" i="39" s="1"/>
  <c r="AL3" i="39" s="1"/>
  <c r="AI9" i="44" a="1"/>
  <c r="AI9" i="44" s="1"/>
  <c r="AJ9" i="44" s="1"/>
  <c r="AK9" i="44" s="1"/>
  <c r="AI13" i="44" a="1"/>
  <c r="AI13" i="44" s="1"/>
  <c r="AJ13" i="44" s="1"/>
  <c r="AL13" i="44" s="1"/>
  <c r="AI18" i="44" a="1"/>
  <c r="AI18" i="44" s="1"/>
  <c r="AJ18" i="44" s="1"/>
  <c r="AK18" i="44" s="1"/>
  <c r="AI15" i="44" a="1"/>
  <c r="AI15" i="44" s="1"/>
  <c r="AJ15" i="44" s="1"/>
  <c r="AL15" i="44" s="1"/>
  <c r="AI32" i="43" a="1"/>
  <c r="AI32" i="43" s="1"/>
  <c r="AJ32" i="43" s="1"/>
  <c r="AK32" i="43" s="1"/>
  <c r="AI3" i="43" a="1"/>
  <c r="AI3" i="43" s="1"/>
  <c r="AJ3" i="43" s="1"/>
  <c r="AL3" i="43" s="1"/>
  <c r="AI12" i="41" a="1"/>
  <c r="AI12" i="41" s="1"/>
  <c r="AJ12" i="41" s="1"/>
  <c r="AK12" i="41" s="1"/>
  <c r="AI5" i="31" a="1"/>
  <c r="AI5" i="31" s="1"/>
  <c r="AJ5" i="31" s="1"/>
  <c r="AL5" i="31" s="1"/>
  <c r="AI23" i="45" a="1"/>
  <c r="AI23" i="45" s="1"/>
  <c r="AJ23" i="45" s="1"/>
  <c r="AL23" i="45" s="1"/>
  <c r="AI18" i="45" a="1"/>
  <c r="AI18" i="45" s="1"/>
  <c r="AJ18" i="45" s="1"/>
  <c r="AL18" i="45" s="1"/>
  <c r="AI9" i="45" a="1"/>
  <c r="AI9" i="45" s="1"/>
  <c r="AJ9" i="45" s="1"/>
  <c r="AL9" i="45" s="1"/>
  <c r="AI25" i="45" a="1"/>
  <c r="AI25" i="45" s="1"/>
  <c r="AJ25" i="45" s="1"/>
  <c r="AL25" i="45" s="1"/>
  <c r="AI13" i="38" a="1"/>
  <c r="AI13" i="38" s="1"/>
  <c r="AJ13" i="38" s="1"/>
  <c r="AL13" i="38" s="1"/>
  <c r="AI3" i="38" a="1"/>
  <c r="AI3" i="38" s="1"/>
  <c r="AJ3" i="38" s="1"/>
  <c r="AK3" i="38" s="1"/>
  <c r="AI25" i="36" a="1"/>
  <c r="AI25" i="36" s="1"/>
  <c r="AJ25" i="36" s="1"/>
  <c r="AK25" i="36" s="1"/>
  <c r="AI31" i="35" a="1"/>
  <c r="AI31" i="35" s="1"/>
  <c r="AJ31" i="35" s="1"/>
  <c r="AK31" i="35" s="1"/>
  <c r="AI30" i="35" a="1"/>
  <c r="AI30" i="35" s="1"/>
  <c r="AJ30" i="35" s="1"/>
  <c r="AK30" i="35" s="1"/>
  <c r="S103" i="55"/>
  <c r="R103" i="55"/>
  <c r="Q103" i="55"/>
  <c r="BA103" i="55" s="1"/>
  <c r="AB103" i="55"/>
  <c r="Y103" i="55"/>
  <c r="AS103" i="55"/>
  <c r="AF103" i="55" s="1"/>
  <c r="Z103" i="55"/>
  <c r="AZ103" i="55" s="1"/>
  <c r="U103" i="55"/>
  <c r="W103" i="55"/>
  <c r="P103" i="55"/>
  <c r="V103" i="55"/>
  <c r="AY103" i="55" s="1"/>
  <c r="AA103" i="55"/>
  <c r="U105" i="57"/>
  <c r="AA105" i="57"/>
  <c r="Y105" i="57"/>
  <c r="R105" i="57"/>
  <c r="Q105" i="57"/>
  <c r="BA105" i="57" s="1"/>
  <c r="Z105" i="57"/>
  <c r="AZ105" i="57" s="1"/>
  <c r="P105" i="57"/>
  <c r="AB105" i="57"/>
  <c r="V105" i="57"/>
  <c r="AY105" i="57" s="1"/>
  <c r="AS105" i="57"/>
  <c r="AF105" i="57" s="1"/>
  <c r="S105" i="57"/>
  <c r="W105" i="57"/>
  <c r="AS78" i="54"/>
  <c r="AF78" i="54" s="1"/>
  <c r="Z78" i="54"/>
  <c r="AZ78" i="54" s="1"/>
  <c r="V78" i="54"/>
  <c r="AY78" i="54" s="1"/>
  <c r="U78" i="54"/>
  <c r="S78" i="54"/>
  <c r="AB78" i="54"/>
  <c r="Q78" i="54"/>
  <c r="BA78" i="54" s="1"/>
  <c r="Y78" i="54"/>
  <c r="P78" i="54"/>
  <c r="W78" i="54"/>
  <c r="AA78" i="54"/>
  <c r="R78" i="54"/>
  <c r="Z33" i="53"/>
  <c r="AZ33" i="53" s="1"/>
  <c r="AE33" i="53" a="1"/>
  <c r="AE33" i="53" s="1"/>
  <c r="V33" i="53"/>
  <c r="AY33" i="53" s="1"/>
  <c r="P33" i="53"/>
  <c r="R33" i="53"/>
  <c r="AB33" i="53"/>
  <c r="U33" i="53"/>
  <c r="Q33" i="53"/>
  <c r="BA33" i="53" s="1"/>
  <c r="BB33" i="53" s="1"/>
  <c r="S33" i="53"/>
  <c r="AA33" i="53"/>
  <c r="AU33" i="53"/>
  <c r="Y33" i="53"/>
  <c r="W33" i="53"/>
  <c r="V41" i="57"/>
  <c r="AY41" i="57" s="1"/>
  <c r="AB41" i="57"/>
  <c r="S41" i="57"/>
  <c r="AA41" i="57"/>
  <c r="R41" i="57"/>
  <c r="Q41" i="57"/>
  <c r="BA41" i="57" s="1"/>
  <c r="Y41" i="57"/>
  <c r="P41" i="57"/>
  <c r="AU41" i="57"/>
  <c r="W41" i="57"/>
  <c r="U41" i="57"/>
  <c r="Z41" i="57"/>
  <c r="AZ41" i="57" s="1"/>
  <c r="R104" i="56"/>
  <c r="Y104" i="56"/>
  <c r="V104" i="56"/>
  <c r="AY104" i="56" s="1"/>
  <c r="AB104" i="56"/>
  <c r="AE104" i="56" a="1"/>
  <c r="AE104" i="56" s="1"/>
  <c r="AD104" i="56" s="1"/>
  <c r="AC104" i="56" s="1"/>
  <c r="S104" i="56"/>
  <c r="AA104" i="56"/>
  <c r="Z104" i="56"/>
  <c r="AZ104" i="56" s="1"/>
  <c r="W104" i="56"/>
  <c r="Q104" i="56"/>
  <c r="BA104" i="56" s="1"/>
  <c r="BB104" i="56" s="1"/>
  <c r="P104" i="56"/>
  <c r="U104" i="56"/>
  <c r="Q66" i="55"/>
  <c r="BA66" i="55" s="1"/>
  <c r="Y66" i="55"/>
  <c r="AS66" i="55"/>
  <c r="AF66" i="55" s="1"/>
  <c r="AB66" i="55"/>
  <c r="P66" i="55"/>
  <c r="V66" i="55"/>
  <c r="AY66" i="55" s="1"/>
  <c r="BB66" i="55" s="1"/>
  <c r="W66" i="55"/>
  <c r="U66" i="55"/>
  <c r="Z66" i="55"/>
  <c r="AZ66" i="55" s="1"/>
  <c r="S66" i="55"/>
  <c r="AA66" i="55"/>
  <c r="R66" i="55"/>
  <c r="Y94" i="55"/>
  <c r="U94" i="55"/>
  <c r="V94" i="55"/>
  <c r="AY94" i="55" s="1"/>
  <c r="AE94" i="55" a="1"/>
  <c r="AE94" i="55" s="1"/>
  <c r="AD94" i="55" s="1"/>
  <c r="AC94" i="55" s="1"/>
  <c r="R94" i="55"/>
  <c r="AA94" i="55"/>
  <c r="AB94" i="55"/>
  <c r="Z94" i="55"/>
  <c r="AZ94" i="55" s="1"/>
  <c r="P94" i="55"/>
  <c r="Q94" i="55"/>
  <c r="BA94" i="55" s="1"/>
  <c r="BB94" i="55" s="1"/>
  <c r="W94" i="55"/>
  <c r="S94" i="55"/>
  <c r="Z81" i="52"/>
  <c r="AZ81" i="52" s="1"/>
  <c r="V81" i="52"/>
  <c r="AY81" i="52" s="1"/>
  <c r="AB81" i="52"/>
  <c r="U81" i="52"/>
  <c r="AS81" i="52"/>
  <c r="AF81" i="52" s="1"/>
  <c r="R81" i="52"/>
  <c r="S81" i="52"/>
  <c r="AA81" i="52"/>
  <c r="Q81" i="52"/>
  <c r="BA81" i="52" s="1"/>
  <c r="P81" i="52"/>
  <c r="W81" i="52"/>
  <c r="Y81" i="52"/>
  <c r="W121" i="53"/>
  <c r="P121" i="53"/>
  <c r="AS121" i="53"/>
  <c r="AF121" i="53" s="1"/>
  <c r="V121" i="53"/>
  <c r="AY121" i="53" s="1"/>
  <c r="S121" i="53"/>
  <c r="AB121" i="53"/>
  <c r="AA121" i="53"/>
  <c r="Z121" i="53"/>
  <c r="AZ121" i="53" s="1"/>
  <c r="R121" i="53"/>
  <c r="Q121" i="53"/>
  <c r="BA121" i="53" s="1"/>
  <c r="Y121" i="53"/>
  <c r="U121" i="53"/>
  <c r="V114" i="51"/>
  <c r="AY114" i="51" s="1"/>
  <c r="Z114" i="51"/>
  <c r="AZ114" i="51" s="1"/>
  <c r="P114" i="51"/>
  <c r="AS114" i="51"/>
  <c r="AF114" i="51" s="1"/>
  <c r="Y114" i="51"/>
  <c r="AA114" i="51"/>
  <c r="U114" i="51"/>
  <c r="AB114" i="51"/>
  <c r="R114" i="51"/>
  <c r="S114" i="51"/>
  <c r="W114" i="51"/>
  <c r="Q114" i="51"/>
  <c r="BA114" i="51" s="1"/>
  <c r="P11" i="57"/>
  <c r="AE11" i="57" a="1"/>
  <c r="AE11" i="57" s="1"/>
  <c r="AA11" i="57"/>
  <c r="V11" i="57"/>
  <c r="AY11" i="57" s="1"/>
  <c r="AU11" i="57"/>
  <c r="R11" i="57"/>
  <c r="U11" i="57"/>
  <c r="AB11" i="57"/>
  <c r="Q11" i="57"/>
  <c r="BA11" i="57" s="1"/>
  <c r="BB11" i="57" s="1"/>
  <c r="Y11" i="57"/>
  <c r="S11" i="57"/>
  <c r="Z11" i="57"/>
  <c r="AZ11" i="57" s="1"/>
  <c r="W11" i="57"/>
  <c r="U122" i="53"/>
  <c r="AE122" i="53" a="1"/>
  <c r="AE122" i="53" s="1"/>
  <c r="AD122" i="53" s="1"/>
  <c r="AC122" i="53" s="1"/>
  <c r="AB122" i="53"/>
  <c r="S122" i="53"/>
  <c r="R122" i="53"/>
  <c r="AA122" i="53"/>
  <c r="Y122" i="53"/>
  <c r="Z122" i="53"/>
  <c r="AZ122" i="53" s="1"/>
  <c r="V122" i="53"/>
  <c r="AY122" i="53" s="1"/>
  <c r="Q122" i="53"/>
  <c r="BA122" i="53" s="1"/>
  <c r="BB122" i="53" s="1"/>
  <c r="P122" i="53"/>
  <c r="W122" i="53"/>
  <c r="AE114" i="52" a="1"/>
  <c r="AE114" i="52" s="1"/>
  <c r="W114" i="52"/>
  <c r="V114" i="52"/>
  <c r="AY114" i="52" s="1"/>
  <c r="R114" i="52"/>
  <c r="Z114" i="52"/>
  <c r="AZ114" i="52" s="1"/>
  <c r="AB114" i="52"/>
  <c r="S114" i="52"/>
  <c r="U114" i="52"/>
  <c r="P114" i="52"/>
  <c r="Y114" i="52"/>
  <c r="Q114" i="52"/>
  <c r="BA114" i="52" s="1"/>
  <c r="BB114" i="52" s="1"/>
  <c r="AA114" i="52"/>
  <c r="U41" i="51"/>
  <c r="Y41" i="51"/>
  <c r="W41" i="51"/>
  <c r="S41" i="51"/>
  <c r="AB41" i="51"/>
  <c r="Z41" i="51"/>
  <c r="AZ41" i="51" s="1"/>
  <c r="P41" i="51"/>
  <c r="AA41" i="51"/>
  <c r="R41" i="51"/>
  <c r="Q41" i="51"/>
  <c r="BA41" i="51" s="1"/>
  <c r="AU41" i="51"/>
  <c r="AV48" i="51" s="1"/>
  <c r="V41" i="51"/>
  <c r="AY41" i="51" s="1"/>
  <c r="BB41" i="51" s="1"/>
  <c r="AS80" i="58"/>
  <c r="AF80" i="58" s="1"/>
  <c r="R80" i="58"/>
  <c r="AA80" i="58"/>
  <c r="Z80" i="58"/>
  <c r="AZ80" i="58" s="1"/>
  <c r="Y80" i="58"/>
  <c r="U80" i="58"/>
  <c r="W80" i="58"/>
  <c r="Q80" i="58"/>
  <c r="BA80" i="58" s="1"/>
  <c r="V80" i="58"/>
  <c r="AY80" i="58" s="1"/>
  <c r="P80" i="58"/>
  <c r="S80" i="58"/>
  <c r="AB80" i="58"/>
  <c r="Y127" i="51"/>
  <c r="R127" i="51"/>
  <c r="Q127" i="51"/>
  <c r="BA127" i="51" s="1"/>
  <c r="BB127" i="51" s="1"/>
  <c r="W127" i="51"/>
  <c r="AA127" i="51"/>
  <c r="AE127" i="51" a="1"/>
  <c r="AE127" i="51" s="1"/>
  <c r="U127" i="51"/>
  <c r="P127" i="51"/>
  <c r="Z127" i="51"/>
  <c r="AZ127" i="51" s="1"/>
  <c r="V127" i="51"/>
  <c r="AY127" i="51" s="1"/>
  <c r="S127" i="51"/>
  <c r="AB127" i="51"/>
  <c r="Q113" i="55"/>
  <c r="BA113" i="55" s="1"/>
  <c r="BB113" i="55" s="1"/>
  <c r="V113" i="55"/>
  <c r="AY113" i="55" s="1"/>
  <c r="AB113" i="55"/>
  <c r="Z113" i="55"/>
  <c r="AZ113" i="55" s="1"/>
  <c r="P113" i="55"/>
  <c r="Y113" i="55"/>
  <c r="S113" i="55"/>
  <c r="W113" i="55"/>
  <c r="U113" i="55"/>
  <c r="R113" i="55"/>
  <c r="AA113" i="55"/>
  <c r="AE113" i="55" a="1"/>
  <c r="AE113" i="55" s="1"/>
  <c r="P82" i="54"/>
  <c r="Q82" i="54"/>
  <c r="BA82" i="54" s="1"/>
  <c r="BB82" i="54" s="1"/>
  <c r="AE82" i="54" a="1"/>
  <c r="AE82" i="54" s="1"/>
  <c r="S82" i="54"/>
  <c r="V82" i="54"/>
  <c r="AY82" i="54" s="1"/>
  <c r="Z82" i="54"/>
  <c r="AZ82" i="54" s="1"/>
  <c r="W82" i="54"/>
  <c r="AB82" i="54"/>
  <c r="R82" i="54"/>
  <c r="Y82" i="54"/>
  <c r="U82" i="54"/>
  <c r="AA82" i="54"/>
  <c r="V129" i="54"/>
  <c r="AY129" i="54" s="1"/>
  <c r="P129" i="54"/>
  <c r="U129" i="54"/>
  <c r="AA129" i="54"/>
  <c r="S129" i="54"/>
  <c r="Z129" i="54"/>
  <c r="AZ129" i="54" s="1"/>
  <c r="BB129" i="54" s="1"/>
  <c r="AB129" i="54"/>
  <c r="Y129" i="54"/>
  <c r="AS129" i="54"/>
  <c r="AF129" i="54" s="1"/>
  <c r="R129" i="54"/>
  <c r="W129" i="54"/>
  <c r="Q129" i="54"/>
  <c r="BA129" i="54" s="1"/>
  <c r="Z47" i="55"/>
  <c r="AZ47" i="55" s="1"/>
  <c r="Q47" i="55"/>
  <c r="BA47" i="55" s="1"/>
  <c r="BB47" i="55" s="1"/>
  <c r="U47" i="55"/>
  <c r="AU47" i="55"/>
  <c r="AA47" i="55"/>
  <c r="S47" i="55"/>
  <c r="Y47" i="55"/>
  <c r="P47" i="55"/>
  <c r="V47" i="55"/>
  <c r="AY47" i="55" s="1"/>
  <c r="AE47" i="55" a="1"/>
  <c r="AE47" i="55" s="1"/>
  <c r="AB47" i="55"/>
  <c r="R47" i="55"/>
  <c r="W47" i="55"/>
  <c r="AE54" i="54" a="1"/>
  <c r="AE54" i="54" s="1"/>
  <c r="W54" i="54"/>
  <c r="AB54" i="54"/>
  <c r="V54" i="54"/>
  <c r="AY54" i="54" s="1"/>
  <c r="R54" i="54"/>
  <c r="AU54" i="54"/>
  <c r="U54" i="54"/>
  <c r="S54" i="54"/>
  <c r="Q54" i="54"/>
  <c r="BA54" i="54" s="1"/>
  <c r="BB54" i="54" s="1"/>
  <c r="P54" i="54"/>
  <c r="Z54" i="54"/>
  <c r="AZ54" i="54" s="1"/>
  <c r="AA54" i="54"/>
  <c r="Y54" i="54"/>
  <c r="AB25" i="56"/>
  <c r="V25" i="56"/>
  <c r="AY25" i="56" s="1"/>
  <c r="U25" i="56"/>
  <c r="S25" i="56"/>
  <c r="Z25" i="56"/>
  <c r="AZ25" i="56" s="1"/>
  <c r="Y25" i="56"/>
  <c r="W25" i="56"/>
  <c r="Q25" i="56"/>
  <c r="BA25" i="56" s="1"/>
  <c r="BB25" i="56" s="1"/>
  <c r="AA25" i="56"/>
  <c r="AU25" i="56"/>
  <c r="AV17" i="56" s="1"/>
  <c r="AE25" i="56" a="1"/>
  <c r="AE25" i="56" s="1"/>
  <c r="R25" i="56"/>
  <c r="P25" i="56"/>
  <c r="AE105" i="50" a="1"/>
  <c r="AE105" i="50" s="1"/>
  <c r="AD105" i="50" s="1"/>
  <c r="AC105" i="50" s="1"/>
  <c r="AB105" i="50"/>
  <c r="Q105" i="50"/>
  <c r="BA105" i="50" s="1"/>
  <c r="BB105" i="50" s="1"/>
  <c r="AA105" i="50"/>
  <c r="V105" i="50"/>
  <c r="AY105" i="50" s="1"/>
  <c r="Y105" i="50"/>
  <c r="P105" i="50"/>
  <c r="W105" i="50"/>
  <c r="Z105" i="50"/>
  <c r="AZ105" i="50" s="1"/>
  <c r="U105" i="50"/>
  <c r="S105" i="50"/>
  <c r="R105" i="50"/>
  <c r="AU35" i="48"/>
  <c r="Q35" i="48"/>
  <c r="BA35" i="48" s="1"/>
  <c r="BB35" i="48" s="1"/>
  <c r="Z35" i="48"/>
  <c r="AZ35" i="48" s="1"/>
  <c r="S35" i="48"/>
  <c r="W35" i="48"/>
  <c r="Y35" i="48"/>
  <c r="AE35" i="48" a="1"/>
  <c r="AE35" i="48" s="1"/>
  <c r="V35" i="48"/>
  <c r="AY35" i="48" s="1"/>
  <c r="U35" i="48"/>
  <c r="AA35" i="48"/>
  <c r="AB35" i="48"/>
  <c r="R35" i="48"/>
  <c r="P35" i="48"/>
  <c r="Y55" i="50"/>
  <c r="V55" i="50"/>
  <c r="AY55" i="50" s="1"/>
  <c r="W55" i="50"/>
  <c r="R55" i="50"/>
  <c r="U55" i="50"/>
  <c r="AB55" i="50"/>
  <c r="AU55" i="50"/>
  <c r="AE55" i="50" a="1"/>
  <c r="AE55" i="50" s="1"/>
  <c r="Q55" i="50"/>
  <c r="BA55" i="50" s="1"/>
  <c r="BB55" i="50" s="1"/>
  <c r="S55" i="50"/>
  <c r="AA55" i="50"/>
  <c r="Z55" i="50"/>
  <c r="AZ55" i="50" s="1"/>
  <c r="P55" i="50"/>
  <c r="W84" i="49"/>
  <c r="AA84" i="49"/>
  <c r="U84" i="49"/>
  <c r="P84" i="49"/>
  <c r="Z84" i="49"/>
  <c r="AZ84" i="49" s="1"/>
  <c r="R84" i="49"/>
  <c r="AS84" i="49"/>
  <c r="AF84" i="49" s="1"/>
  <c r="Y84" i="49"/>
  <c r="S84" i="49"/>
  <c r="AB84" i="49"/>
  <c r="Q84" i="49"/>
  <c r="BA84" i="49" s="1"/>
  <c r="V84" i="49"/>
  <c r="AY84" i="49" s="1"/>
  <c r="Z104" i="48"/>
  <c r="AZ104" i="48" s="1"/>
  <c r="V104" i="48"/>
  <c r="AY104" i="48" s="1"/>
  <c r="Q104" i="48"/>
  <c r="BA104" i="48" s="1"/>
  <c r="BB104" i="48" s="1"/>
  <c r="P104" i="48"/>
  <c r="Y104" i="48"/>
  <c r="AE104" i="48" a="1"/>
  <c r="AE104" i="48" s="1"/>
  <c r="U104" i="48"/>
  <c r="S104" i="48"/>
  <c r="AA104" i="48"/>
  <c r="AB104" i="48"/>
  <c r="W104" i="48"/>
  <c r="R104" i="48"/>
  <c r="W56" i="49"/>
  <c r="AB56" i="49"/>
  <c r="V56" i="49"/>
  <c r="AY56" i="49" s="1"/>
  <c r="AU56" i="49"/>
  <c r="AV115" i="49" s="1"/>
  <c r="Y56" i="49"/>
  <c r="R56" i="49"/>
  <c r="P56" i="49"/>
  <c r="Z56" i="49"/>
  <c r="AZ56" i="49" s="1"/>
  <c r="U56" i="49"/>
  <c r="S56" i="49"/>
  <c r="AA56" i="49"/>
  <c r="Q56" i="49"/>
  <c r="BA56" i="49" s="1"/>
  <c r="Z128" i="48"/>
  <c r="AZ128" i="48" s="1"/>
  <c r="R128" i="48"/>
  <c r="P128" i="48"/>
  <c r="Y128" i="48"/>
  <c r="AA128" i="48"/>
  <c r="AS128" i="48"/>
  <c r="AF128" i="48" s="1"/>
  <c r="W128" i="48"/>
  <c r="Q128" i="48"/>
  <c r="BA128" i="48" s="1"/>
  <c r="V128" i="48"/>
  <c r="AY128" i="48" s="1"/>
  <c r="U128" i="48"/>
  <c r="S128" i="48"/>
  <c r="AB128" i="48"/>
  <c r="Y82" i="50"/>
  <c r="P82" i="50"/>
  <c r="AB82" i="50"/>
  <c r="R82" i="50"/>
  <c r="W82" i="50"/>
  <c r="AA82" i="50"/>
  <c r="U82" i="50"/>
  <c r="Z82" i="50"/>
  <c r="AZ82" i="50" s="1"/>
  <c r="Q82" i="50"/>
  <c r="BA82" i="50" s="1"/>
  <c r="BB82" i="50" s="1"/>
  <c r="AE82" i="50" a="1"/>
  <c r="AE82" i="50" s="1"/>
  <c r="AD82" i="50" s="1"/>
  <c r="AC82" i="50" s="1"/>
  <c r="S82" i="50"/>
  <c r="V82" i="50"/>
  <c r="AY82" i="50" s="1"/>
  <c r="S65" i="49"/>
  <c r="R65" i="49"/>
  <c r="AB65" i="49"/>
  <c r="P65" i="49"/>
  <c r="AE65" i="49" a="1"/>
  <c r="AE65" i="49" s="1"/>
  <c r="Q65" i="49"/>
  <c r="BA65" i="49" s="1"/>
  <c r="BB65" i="49" s="1"/>
  <c r="V65" i="49"/>
  <c r="AY65" i="49" s="1"/>
  <c r="Y65" i="49"/>
  <c r="W65" i="49"/>
  <c r="Z65" i="49"/>
  <c r="AZ65" i="49" s="1"/>
  <c r="U65" i="49"/>
  <c r="AA65" i="49"/>
  <c r="S41" i="48"/>
  <c r="Z41" i="48"/>
  <c r="AZ41" i="48" s="1"/>
  <c r="AB41" i="48"/>
  <c r="W41" i="48"/>
  <c r="AA41" i="48"/>
  <c r="P41" i="48"/>
  <c r="Y41" i="48"/>
  <c r="AU41" i="48"/>
  <c r="V41" i="48"/>
  <c r="AY41" i="48" s="1"/>
  <c r="AE41" i="48" a="1"/>
  <c r="AE41" i="48" s="1"/>
  <c r="R41" i="48"/>
  <c r="Q41" i="48"/>
  <c r="BA41" i="48" s="1"/>
  <c r="BB41" i="48" s="1"/>
  <c r="U41" i="48"/>
  <c r="G58" i="46"/>
  <c r="V23" i="46"/>
  <c r="AY23" i="46" s="1"/>
  <c r="Q23" i="46"/>
  <c r="BA23" i="46" s="1"/>
  <c r="BB23" i="46" s="1"/>
  <c r="R23" i="46"/>
  <c r="U23" i="46"/>
  <c r="AA23" i="46"/>
  <c r="S23" i="46"/>
  <c r="AB23" i="46"/>
  <c r="Z23" i="46"/>
  <c r="AZ23" i="46" s="1"/>
  <c r="Y23" i="46"/>
  <c r="AE23" i="46" a="1"/>
  <c r="AE23" i="46" s="1"/>
  <c r="W23" i="46"/>
  <c r="P23" i="46"/>
  <c r="AU23" i="46"/>
  <c r="AI25" i="47" a="1"/>
  <c r="AI25" i="47" s="1"/>
  <c r="AJ25" i="47" s="1"/>
  <c r="AL25" i="47" s="1"/>
  <c r="AI20" i="47" a="1"/>
  <c r="AI20" i="47" s="1"/>
  <c r="AJ20" i="47" s="1"/>
  <c r="AL20" i="47" s="1"/>
  <c r="AI28" i="47" a="1"/>
  <c r="AI28" i="47" s="1"/>
  <c r="AJ28" i="47" s="1"/>
  <c r="AK28" i="47" s="1"/>
  <c r="AI14" i="47" a="1"/>
  <c r="AI14" i="47" s="1"/>
  <c r="AJ14" i="47" s="1"/>
  <c r="AK14" i="47" s="1"/>
  <c r="AI10" i="47" a="1"/>
  <c r="AI10" i="47" s="1"/>
  <c r="AJ10" i="47" s="1"/>
  <c r="AK10" i="47" s="1"/>
  <c r="AI12" i="47" a="1"/>
  <c r="AI12" i="47" s="1"/>
  <c r="AJ12" i="47" s="1"/>
  <c r="AK12" i="47" s="1"/>
  <c r="AI13" i="47" a="1"/>
  <c r="AI13" i="47" s="1"/>
  <c r="AJ13" i="47" s="1"/>
  <c r="AK13" i="47" s="1"/>
  <c r="AI17" i="47" a="1"/>
  <c r="AI17" i="47" s="1"/>
  <c r="AJ17" i="47" s="1"/>
  <c r="AK17" i="47" s="1"/>
  <c r="AI22" i="47" a="1"/>
  <c r="AI22" i="47" s="1"/>
  <c r="AJ22" i="47" s="1"/>
  <c r="AL22" i="47" s="1"/>
  <c r="AI9" i="47" a="1"/>
  <c r="AI9" i="47" s="1"/>
  <c r="AJ9" i="47" s="1"/>
  <c r="AL9" i="47" s="1"/>
  <c r="AI5" i="47" a="1"/>
  <c r="AI5" i="47" s="1"/>
  <c r="AJ5" i="47" s="1"/>
  <c r="AL5" i="47" s="1"/>
  <c r="AI4" i="47" a="1"/>
  <c r="AI4" i="47" s="1"/>
  <c r="AJ4" i="47" s="1"/>
  <c r="AL4" i="47" s="1"/>
  <c r="AI32" i="47" a="1"/>
  <c r="AI32" i="47" s="1"/>
  <c r="AJ32" i="47" s="1"/>
  <c r="AK32" i="47" s="1"/>
  <c r="AI26" i="47" a="1"/>
  <c r="AI26" i="47" s="1"/>
  <c r="AJ26" i="47" s="1"/>
  <c r="AK26" i="47" s="1"/>
  <c r="AI18" i="47" a="1"/>
  <c r="AI18" i="47" s="1"/>
  <c r="AJ18" i="47" s="1"/>
  <c r="AL18" i="47" s="1"/>
  <c r="AI3" i="47" a="1"/>
  <c r="AI3" i="47" s="1"/>
  <c r="AJ3" i="47" s="1"/>
  <c r="AL3" i="47" s="1"/>
  <c r="AI29" i="47" a="1"/>
  <c r="AI29" i="47" s="1"/>
  <c r="AJ29" i="47" s="1"/>
  <c r="AK29" i="47" s="1"/>
  <c r="AI31" i="47" a="1"/>
  <c r="AI31" i="47" s="1"/>
  <c r="AJ31" i="47" s="1"/>
  <c r="AK31" i="47" s="1"/>
  <c r="AI6" i="47" a="1"/>
  <c r="AI6" i="47" s="1"/>
  <c r="AJ6" i="47" s="1"/>
  <c r="AL6" i="47" s="1"/>
  <c r="AI15" i="47" a="1"/>
  <c r="AI15" i="47" s="1"/>
  <c r="AJ15" i="47" s="1"/>
  <c r="AK15" i="47" s="1"/>
  <c r="AI19" i="47" a="1"/>
  <c r="AI19" i="47" s="1"/>
  <c r="AJ19" i="47" s="1"/>
  <c r="AL19" i="47" s="1"/>
  <c r="AI33" i="47" a="1"/>
  <c r="AI33" i="47" s="1"/>
  <c r="AJ33" i="47" s="1"/>
  <c r="AK33" i="47" s="1"/>
  <c r="AI24" i="47" a="1"/>
  <c r="AI24" i="47" s="1"/>
  <c r="AJ24" i="47" s="1"/>
  <c r="AL24" i="47" s="1"/>
  <c r="AI30" i="47" a="1"/>
  <c r="AI30" i="47" s="1"/>
  <c r="AJ30" i="47" s="1"/>
  <c r="AK30" i="47" s="1"/>
  <c r="AI27" i="47" a="1"/>
  <c r="AI27" i="47" s="1"/>
  <c r="AJ27" i="47" s="1"/>
  <c r="AK27" i="47" s="1"/>
  <c r="AI2" i="47" a="1"/>
  <c r="AI2" i="47" s="1"/>
  <c r="AJ2" i="47" s="1"/>
  <c r="AL2" i="47" s="1"/>
  <c r="AI16" i="47" a="1"/>
  <c r="AI16" i="47" s="1"/>
  <c r="AJ16" i="47" s="1"/>
  <c r="AK16" i="47" s="1"/>
  <c r="AI8" i="47" a="1"/>
  <c r="AI8" i="47" s="1"/>
  <c r="AJ8" i="47" s="1"/>
  <c r="AL8" i="47" s="1"/>
  <c r="AI7" i="47" a="1"/>
  <c r="AI7" i="47" s="1"/>
  <c r="AJ7" i="47" s="1"/>
  <c r="AL7" i="47" s="1"/>
  <c r="AI23" i="47" a="1"/>
  <c r="AI23" i="47" s="1"/>
  <c r="AJ23" i="47" s="1"/>
  <c r="AL23" i="47" s="1"/>
  <c r="AI21" i="47" a="1"/>
  <c r="AI21" i="47" s="1"/>
  <c r="AJ21" i="47" s="1"/>
  <c r="AL21" i="47" s="1"/>
  <c r="AI11" i="47" a="1"/>
  <c r="AI11" i="47" s="1"/>
  <c r="AJ11" i="47" s="1"/>
  <c r="AK11" i="47" s="1"/>
  <c r="AU37" i="47"/>
  <c r="AV14" i="47" s="1"/>
  <c r="Q37" i="47"/>
  <c r="BA37" i="47" s="1"/>
  <c r="Z37" i="47"/>
  <c r="AZ37" i="47" s="1"/>
  <c r="P37" i="47"/>
  <c r="S37" i="47"/>
  <c r="R37" i="47"/>
  <c r="U37" i="47"/>
  <c r="AA37" i="47"/>
  <c r="Y37" i="47"/>
  <c r="AB37" i="47"/>
  <c r="W37" i="47"/>
  <c r="V37" i="47"/>
  <c r="AY37" i="47" s="1"/>
  <c r="Z40" i="45"/>
  <c r="AZ40" i="45" s="1"/>
  <c r="S40" i="45"/>
  <c r="V40" i="45"/>
  <c r="AY40" i="45" s="1"/>
  <c r="AB40" i="45"/>
  <c r="R40" i="45"/>
  <c r="U40" i="45"/>
  <c r="AA40" i="45"/>
  <c r="Y40" i="45"/>
  <c r="AU40" i="45"/>
  <c r="AV88" i="45" s="1"/>
  <c r="D88" i="45" s="1"/>
  <c r="W40" i="45"/>
  <c r="Q40" i="45"/>
  <c r="BA40" i="45" s="1"/>
  <c r="P40" i="45"/>
  <c r="R7" i="35"/>
  <c r="S7" i="35"/>
  <c r="Q7" i="35"/>
  <c r="BA7" i="35" s="1"/>
  <c r="P7" i="35"/>
  <c r="AU7" i="35"/>
  <c r="AV47" i="35" s="1"/>
  <c r="Z7" i="35"/>
  <c r="AZ7" i="35" s="1"/>
  <c r="Y7" i="35"/>
  <c r="V7" i="35"/>
  <c r="AY7" i="35" s="1"/>
  <c r="W7" i="35"/>
  <c r="U7" i="35"/>
  <c r="AB7" i="35"/>
  <c r="AA7" i="35"/>
  <c r="P75" i="46"/>
  <c r="W75" i="46"/>
  <c r="U75" i="46"/>
  <c r="S75" i="46"/>
  <c r="Y75" i="46"/>
  <c r="Q75" i="46"/>
  <c r="BA75" i="46" s="1"/>
  <c r="AB75" i="46"/>
  <c r="V75" i="46"/>
  <c r="AY75" i="46" s="1"/>
  <c r="AA75" i="46"/>
  <c r="R75" i="46"/>
  <c r="Z75" i="46"/>
  <c r="AZ75" i="46" s="1"/>
  <c r="Q71" i="46"/>
  <c r="BA71" i="46" s="1"/>
  <c r="BB71" i="46" s="1"/>
  <c r="S71" i="46"/>
  <c r="V71" i="46"/>
  <c r="AY71" i="46" s="1"/>
  <c r="AB71" i="46"/>
  <c r="P71" i="46"/>
  <c r="R71" i="46"/>
  <c r="U71" i="46"/>
  <c r="AA71" i="46"/>
  <c r="W71" i="46"/>
  <c r="Y71" i="46"/>
  <c r="Z71" i="46"/>
  <c r="AZ71" i="46" s="1"/>
  <c r="AE71" i="46" a="1"/>
  <c r="AE71" i="46" s="1"/>
  <c r="AU29" i="36"/>
  <c r="AV111" i="36" s="1"/>
  <c r="V29" i="36"/>
  <c r="AY29" i="36" s="1"/>
  <c r="Q29" i="36"/>
  <c r="BA29" i="36" s="1"/>
  <c r="Z29" i="36"/>
  <c r="AZ29" i="36" s="1"/>
  <c r="U29" i="36"/>
  <c r="W29" i="36"/>
  <c r="AA29" i="36"/>
  <c r="R29" i="36"/>
  <c r="AB29" i="36"/>
  <c r="Y29" i="36"/>
  <c r="P29" i="36"/>
  <c r="S29" i="36"/>
  <c r="U14" i="33"/>
  <c r="AA14" i="33"/>
  <c r="Q14" i="33"/>
  <c r="BA14" i="33" s="1"/>
  <c r="BB14" i="33" s="1"/>
  <c r="AU14" i="33"/>
  <c r="AV46" i="33" s="1"/>
  <c r="Z14" i="33"/>
  <c r="AZ14" i="33" s="1"/>
  <c r="R14" i="33"/>
  <c r="P14" i="33"/>
  <c r="W14" i="33"/>
  <c r="AE14" i="33" a="1"/>
  <c r="AE14" i="33" s="1"/>
  <c r="S14" i="33"/>
  <c r="V14" i="33"/>
  <c r="AY14" i="33" s="1"/>
  <c r="AB14" i="33"/>
  <c r="Y14" i="33"/>
  <c r="AA4" i="44"/>
  <c r="Z4" i="44"/>
  <c r="AZ4" i="44" s="1"/>
  <c r="W4" i="44"/>
  <c r="S4" i="44"/>
  <c r="AB4" i="44"/>
  <c r="AU4" i="44"/>
  <c r="V4" i="44"/>
  <c r="AY4" i="44" s="1"/>
  <c r="Q4" i="44"/>
  <c r="BA4" i="44" s="1"/>
  <c r="BB4" i="44" s="1"/>
  <c r="R4" i="44"/>
  <c r="P4" i="44"/>
  <c r="U4" i="44"/>
  <c r="AE4" i="44" a="1"/>
  <c r="AE4" i="44" s="1"/>
  <c r="Y4" i="44"/>
  <c r="Z54" i="45"/>
  <c r="AZ54" i="45" s="1"/>
  <c r="W54" i="45"/>
  <c r="V54" i="45"/>
  <c r="AY54" i="45" s="1"/>
  <c r="BB54" i="45" s="1"/>
  <c r="AA54" i="45"/>
  <c r="AU54" i="45"/>
  <c r="AV98" i="45" s="1"/>
  <c r="Y54" i="45"/>
  <c r="Q54" i="45"/>
  <c r="BA54" i="45" s="1"/>
  <c r="P54" i="45"/>
  <c r="U54" i="45"/>
  <c r="AB54" i="45"/>
  <c r="S54" i="45"/>
  <c r="R54" i="45"/>
  <c r="D87" i="35"/>
  <c r="A87" i="35"/>
  <c r="A50" i="28"/>
  <c r="BC50" i="28" s="1"/>
  <c r="D50" i="28"/>
  <c r="AI9" i="41" a="1"/>
  <c r="AI9" i="41" s="1"/>
  <c r="AJ9" i="41" s="1"/>
  <c r="AL9" i="41" s="1"/>
  <c r="AI6" i="41" a="1"/>
  <c r="AI6" i="41" s="1"/>
  <c r="AJ6" i="41" s="1"/>
  <c r="AL6" i="41" s="1"/>
  <c r="AI33" i="41" a="1"/>
  <c r="AI33" i="41" s="1"/>
  <c r="AJ33" i="41" s="1"/>
  <c r="AK33" i="41" s="1"/>
  <c r="AI17" i="41" a="1"/>
  <c r="AI17" i="41" s="1"/>
  <c r="AJ17" i="41" s="1"/>
  <c r="AK17" i="41" s="1"/>
  <c r="AI7" i="41" a="1"/>
  <c r="AI7" i="41" s="1"/>
  <c r="AJ7" i="41" s="1"/>
  <c r="AL7" i="41" s="1"/>
  <c r="AI4" i="41" a="1"/>
  <c r="AI4" i="41" s="1"/>
  <c r="AJ4" i="41" s="1"/>
  <c r="AL4" i="41" s="1"/>
  <c r="AI25" i="41" a="1"/>
  <c r="AI25" i="41" s="1"/>
  <c r="AJ25" i="41" s="1"/>
  <c r="AL25" i="41" s="1"/>
  <c r="AI11" i="41" a="1"/>
  <c r="AI11" i="41" s="1"/>
  <c r="AJ11" i="41" s="1"/>
  <c r="AK11" i="41" s="1"/>
  <c r="AI30" i="41" a="1"/>
  <c r="AI30" i="41" s="1"/>
  <c r="AJ30" i="41" s="1"/>
  <c r="AK30" i="41" s="1"/>
  <c r="AI27" i="41" a="1"/>
  <c r="AI27" i="41" s="1"/>
  <c r="AJ27" i="41" s="1"/>
  <c r="AK27" i="41" s="1"/>
  <c r="AI3" i="41" a="1"/>
  <c r="AI3" i="41" s="1"/>
  <c r="AJ3" i="41" s="1"/>
  <c r="AL3" i="41" s="1"/>
  <c r="AI5" i="41" a="1"/>
  <c r="AI5" i="41" s="1"/>
  <c r="AJ5" i="41" s="1"/>
  <c r="AL5" i="41" s="1"/>
  <c r="AI29" i="41" a="1"/>
  <c r="AI29" i="41" s="1"/>
  <c r="AJ29" i="41" s="1"/>
  <c r="AK29" i="41" s="1"/>
  <c r="AI22" i="41" a="1"/>
  <c r="AI22" i="41" s="1"/>
  <c r="AJ22" i="41" s="1"/>
  <c r="AL22" i="41" s="1"/>
  <c r="AI16" i="41" a="1"/>
  <c r="AI16" i="41" s="1"/>
  <c r="AJ16" i="41" s="1"/>
  <c r="AK16" i="41" s="1"/>
  <c r="AI28" i="41" a="1"/>
  <c r="AI28" i="41" s="1"/>
  <c r="AJ28" i="41" s="1"/>
  <c r="AK28" i="41" s="1"/>
  <c r="Y41" i="34"/>
  <c r="R41" i="34"/>
  <c r="W41" i="34"/>
  <c r="U41" i="34"/>
  <c r="P41" i="34"/>
  <c r="Q41" i="34"/>
  <c r="BA41" i="34" s="1"/>
  <c r="BB41" i="34" s="1"/>
  <c r="AB41" i="34"/>
  <c r="Z41" i="34"/>
  <c r="AZ41" i="34" s="1"/>
  <c r="AA41" i="34"/>
  <c r="V41" i="34"/>
  <c r="AY41" i="34" s="1"/>
  <c r="AE41" i="34" a="1"/>
  <c r="AE41" i="34" s="1"/>
  <c r="S41" i="34"/>
  <c r="AU41" i="34"/>
  <c r="S18" i="31"/>
  <c r="AB18" i="31"/>
  <c r="Y18" i="31"/>
  <c r="AU18" i="31"/>
  <c r="AV106" i="31" s="1"/>
  <c r="U18" i="31"/>
  <c r="P18" i="31"/>
  <c r="W18" i="31"/>
  <c r="R18" i="31"/>
  <c r="AA18" i="31"/>
  <c r="V18" i="31"/>
  <c r="AY18" i="31" s="1"/>
  <c r="Z18" i="31"/>
  <c r="AZ18" i="31" s="1"/>
  <c r="Q18" i="31"/>
  <c r="BA18" i="31" s="1"/>
  <c r="D18" i="28"/>
  <c r="A18" i="28"/>
  <c r="BC18" i="28" s="1"/>
  <c r="A43" i="32"/>
  <c r="D43" i="32"/>
  <c r="S9" i="28"/>
  <c r="W9" i="28"/>
  <c r="Z9" i="28"/>
  <c r="AZ9" i="28" s="1"/>
  <c r="U9" i="28"/>
  <c r="Y9" i="28"/>
  <c r="AB9" i="28"/>
  <c r="AA9" i="28"/>
  <c r="V9" i="28"/>
  <c r="AY9" i="28" s="1"/>
  <c r="AU9" i="28"/>
  <c r="AV101" i="28" s="1"/>
  <c r="R9" i="28"/>
  <c r="P9" i="28"/>
  <c r="Q9" i="28"/>
  <c r="BA9" i="28" s="1"/>
  <c r="D38" i="35"/>
  <c r="A38" i="35"/>
  <c r="D8" i="12"/>
  <c r="A8" i="12"/>
  <c r="R47" i="12"/>
  <c r="S47" i="12"/>
  <c r="AB47" i="12"/>
  <c r="Y47" i="12"/>
  <c r="Z47" i="12"/>
  <c r="AZ47" i="12" s="1"/>
  <c r="P47" i="12"/>
  <c r="U47" i="12"/>
  <c r="AA47" i="12"/>
  <c r="W47" i="12"/>
  <c r="Q47" i="12"/>
  <c r="BA47" i="12" s="1"/>
  <c r="V47" i="12"/>
  <c r="AY47" i="12" s="1"/>
  <c r="AU47" i="12"/>
  <c r="D63" i="12"/>
  <c r="A63" i="12"/>
  <c r="AS78" i="32"/>
  <c r="AF78" i="32" s="1"/>
  <c r="U78" i="32"/>
  <c r="P78" i="32"/>
  <c r="AA78" i="32"/>
  <c r="S78" i="32"/>
  <c r="Z78" i="32"/>
  <c r="AZ78" i="32" s="1"/>
  <c r="AB78" i="32"/>
  <c r="R78" i="32"/>
  <c r="Y78" i="32"/>
  <c r="Q78" i="32"/>
  <c r="BA78" i="32" s="1"/>
  <c r="V78" i="32"/>
  <c r="AY78" i="32" s="1"/>
  <c r="W78" i="32"/>
  <c r="AB52" i="30"/>
  <c r="AA52" i="30"/>
  <c r="Q52" i="30"/>
  <c r="BA52" i="30" s="1"/>
  <c r="BB52" i="30" s="1"/>
  <c r="Z52" i="30"/>
  <c r="AZ52" i="30" s="1"/>
  <c r="P52" i="30"/>
  <c r="Y52" i="30"/>
  <c r="AE52" i="30" a="1"/>
  <c r="AE52" i="30" s="1"/>
  <c r="V52" i="30"/>
  <c r="AY52" i="30" s="1"/>
  <c r="AU52" i="30"/>
  <c r="AV127" i="30" s="1"/>
  <c r="S52" i="30"/>
  <c r="R52" i="30"/>
  <c r="U52" i="30"/>
  <c r="W52" i="30"/>
  <c r="R113" i="12"/>
  <c r="V113" i="12"/>
  <c r="AY113" i="12" s="1"/>
  <c r="AA113" i="12"/>
  <c r="AS113" i="12"/>
  <c r="AF113" i="12" s="1"/>
  <c r="S113" i="12"/>
  <c r="W113" i="12"/>
  <c r="Q113" i="12"/>
  <c r="BA113" i="12" s="1"/>
  <c r="U113" i="12"/>
  <c r="Y113" i="12"/>
  <c r="AB113" i="12"/>
  <c r="P113" i="12"/>
  <c r="Z113" i="12"/>
  <c r="AZ113" i="12" s="1"/>
  <c r="Z49" i="41"/>
  <c r="AZ49" i="41" s="1"/>
  <c r="V49" i="41"/>
  <c r="AY49" i="41" s="1"/>
  <c r="Q49" i="41"/>
  <c r="BA49" i="41" s="1"/>
  <c r="BB49" i="41" s="1"/>
  <c r="R49" i="41"/>
  <c r="P49" i="41"/>
  <c r="AU49" i="41"/>
  <c r="AV21" i="41" s="1"/>
  <c r="S49" i="41"/>
  <c r="AE49" i="41" a="1"/>
  <c r="AE49" i="41" s="1"/>
  <c r="Y49" i="41"/>
  <c r="AB49" i="41"/>
  <c r="W49" i="41"/>
  <c r="U49" i="41"/>
  <c r="AA49" i="41"/>
  <c r="D64" i="31"/>
  <c r="A64" i="31"/>
  <c r="A33" i="12"/>
  <c r="D33" i="12"/>
  <c r="A101" i="12"/>
  <c r="D101" i="12"/>
  <c r="D13" i="12"/>
  <c r="A13" i="12"/>
  <c r="Z26" i="46"/>
  <c r="AZ26" i="46" s="1"/>
  <c r="S26" i="46"/>
  <c r="W26" i="46"/>
  <c r="AA26" i="46"/>
  <c r="U26" i="46"/>
  <c r="Q26" i="46"/>
  <c r="BA26" i="46" s="1"/>
  <c r="V26" i="46"/>
  <c r="AY26" i="46" s="1"/>
  <c r="Y26" i="46"/>
  <c r="R26" i="46"/>
  <c r="P26" i="46"/>
  <c r="AU26" i="46"/>
  <c r="AB26" i="46"/>
  <c r="AU42" i="46"/>
  <c r="Y42" i="46"/>
  <c r="W42" i="46"/>
  <c r="P42" i="46"/>
  <c r="S42" i="46"/>
  <c r="V42" i="46"/>
  <c r="AY42" i="46" s="1"/>
  <c r="BB42" i="46" s="1"/>
  <c r="AA42" i="46"/>
  <c r="R42" i="46"/>
  <c r="Q42" i="46"/>
  <c r="BA42" i="46" s="1"/>
  <c r="AB42" i="46"/>
  <c r="Z42" i="46"/>
  <c r="AZ42" i="46" s="1"/>
  <c r="U42" i="46"/>
  <c r="R89" i="46"/>
  <c r="S89" i="46"/>
  <c r="P89" i="46"/>
  <c r="Q89" i="46"/>
  <c r="BA89" i="46" s="1"/>
  <c r="BB89" i="46" s="1"/>
  <c r="AE89" i="46" a="1"/>
  <c r="AE89" i="46" s="1"/>
  <c r="AB89" i="46"/>
  <c r="U89" i="46"/>
  <c r="AA89" i="46"/>
  <c r="W89" i="46"/>
  <c r="Y89" i="46"/>
  <c r="V89" i="46"/>
  <c r="AY89" i="46" s="1"/>
  <c r="Z89" i="46"/>
  <c r="AZ89" i="46" s="1"/>
  <c r="AI8" i="40" a="1"/>
  <c r="AI8" i="40" s="1"/>
  <c r="AJ8" i="40" s="1"/>
  <c r="AK8" i="40" s="1"/>
  <c r="AI25" i="40" a="1"/>
  <c r="AI25" i="40" s="1"/>
  <c r="AJ25" i="40" s="1"/>
  <c r="AK25" i="40" s="1"/>
  <c r="AI16" i="39" a="1"/>
  <c r="AI16" i="39" s="1"/>
  <c r="AJ16" i="39" s="1"/>
  <c r="AK16" i="39" s="1"/>
  <c r="AI32" i="39" a="1"/>
  <c r="AI32" i="39" s="1"/>
  <c r="AJ32" i="39" s="1"/>
  <c r="AK32" i="39" s="1"/>
  <c r="AI27" i="39" a="1"/>
  <c r="AI27" i="39" s="1"/>
  <c r="AJ27" i="39" s="1"/>
  <c r="AK27" i="39" s="1"/>
  <c r="AI30" i="44" a="1"/>
  <c r="AI30" i="44" s="1"/>
  <c r="AJ30" i="44" s="1"/>
  <c r="AL30" i="44" s="1"/>
  <c r="AI14" i="44" a="1"/>
  <c r="AI14" i="44" s="1"/>
  <c r="AJ14" i="44" s="1"/>
  <c r="AL14" i="44" s="1"/>
  <c r="AI6" i="44" a="1"/>
  <c r="AI6" i="44" s="1"/>
  <c r="AJ6" i="44" s="1"/>
  <c r="AK6" i="44" s="1"/>
  <c r="AI12" i="44" a="1"/>
  <c r="AI12" i="44" s="1"/>
  <c r="AJ12" i="44" s="1"/>
  <c r="AL12" i="44" s="1"/>
  <c r="AI25" i="43" a="1"/>
  <c r="AI25" i="43" s="1"/>
  <c r="AJ25" i="43" s="1"/>
  <c r="AL25" i="43" s="1"/>
  <c r="AI6" i="43" a="1"/>
  <c r="AI6" i="43" s="1"/>
  <c r="AJ6" i="43" s="1"/>
  <c r="AL6" i="43" s="1"/>
  <c r="AI31" i="41" a="1"/>
  <c r="AI31" i="41" s="1"/>
  <c r="AJ31" i="41" s="1"/>
  <c r="AK31" i="41" s="1"/>
  <c r="AI18" i="41" a="1"/>
  <c r="AI18" i="41" s="1"/>
  <c r="AJ18" i="41" s="1"/>
  <c r="AL18" i="41" s="1"/>
  <c r="AI31" i="31" a="1"/>
  <c r="AI31" i="31" s="1"/>
  <c r="AJ31" i="31" s="1"/>
  <c r="AK31" i="31" s="1"/>
  <c r="AI14" i="45" a="1"/>
  <c r="AI14" i="45" s="1"/>
  <c r="AJ14" i="45" s="1"/>
  <c r="AK14" i="45" s="1"/>
  <c r="AI33" i="45" a="1"/>
  <c r="AI33" i="45" s="1"/>
  <c r="AJ33" i="45" s="1"/>
  <c r="AK33" i="45" s="1"/>
  <c r="AI24" i="45" a="1"/>
  <c r="AI24" i="45" s="1"/>
  <c r="AJ24" i="45" s="1"/>
  <c r="AL24" i="45" s="1"/>
  <c r="AI10" i="45" a="1"/>
  <c r="AI10" i="45" s="1"/>
  <c r="AJ10" i="45" s="1"/>
  <c r="AK10" i="45" s="1"/>
  <c r="AI14" i="38" a="1"/>
  <c r="AI14" i="38" s="1"/>
  <c r="AJ14" i="38" s="1"/>
  <c r="AL14" i="38" s="1"/>
  <c r="AI24" i="38" a="1"/>
  <c r="AI24" i="38" s="1"/>
  <c r="AJ24" i="38" s="1"/>
  <c r="AK24" i="38" s="1"/>
  <c r="AI13" i="36" a="1"/>
  <c r="AI13" i="36" s="1"/>
  <c r="AJ13" i="36" s="1"/>
  <c r="AL13" i="36" s="1"/>
  <c r="AI16" i="35" a="1"/>
  <c r="AI16" i="35" s="1"/>
  <c r="AJ16" i="35" s="1"/>
  <c r="AK16" i="35" s="1"/>
  <c r="AI14" i="35" a="1"/>
  <c r="AI14" i="35" s="1"/>
  <c r="AJ14" i="35" s="1"/>
  <c r="AK14" i="35" s="1"/>
  <c r="AE65" i="55" a="1"/>
  <c r="AE65" i="55" s="1"/>
  <c r="P65" i="55"/>
  <c r="U65" i="55"/>
  <c r="R65" i="55"/>
  <c r="Q65" i="55"/>
  <c r="BA65" i="55" s="1"/>
  <c r="BB65" i="55" s="1"/>
  <c r="AA65" i="55"/>
  <c r="Y65" i="55"/>
  <c r="S65" i="55"/>
  <c r="W65" i="55"/>
  <c r="Z65" i="55"/>
  <c r="AZ65" i="55" s="1"/>
  <c r="V65" i="55"/>
  <c r="AY65" i="55" s="1"/>
  <c r="AB65" i="55"/>
  <c r="U126" i="58"/>
  <c r="AB126" i="58"/>
  <c r="AS126" i="58"/>
  <c r="AF126" i="58" s="1"/>
  <c r="R126" i="58"/>
  <c r="AA126" i="58"/>
  <c r="Q126" i="58"/>
  <c r="BA126" i="58" s="1"/>
  <c r="Z126" i="58"/>
  <c r="AZ126" i="58" s="1"/>
  <c r="S126" i="58"/>
  <c r="Y126" i="58"/>
  <c r="W126" i="58"/>
  <c r="V126" i="58"/>
  <c r="AY126" i="58" s="1"/>
  <c r="P126" i="58"/>
  <c r="P18" i="58"/>
  <c r="AU18" i="58"/>
  <c r="AV3" i="58" s="1"/>
  <c r="AE18" i="58" a="1"/>
  <c r="AE18" i="58" s="1"/>
  <c r="U18" i="58"/>
  <c r="V18" i="58"/>
  <c r="AY18" i="58" s="1"/>
  <c r="Q18" i="58"/>
  <c r="BA18" i="58" s="1"/>
  <c r="BB18" i="58" s="1"/>
  <c r="AB18" i="58"/>
  <c r="S18" i="58"/>
  <c r="R18" i="58"/>
  <c r="AA18" i="58"/>
  <c r="W18" i="58"/>
  <c r="Z18" i="58"/>
  <c r="AZ18" i="58" s="1"/>
  <c r="Y18" i="58"/>
  <c r="S121" i="57"/>
  <c r="AB121" i="57"/>
  <c r="R121" i="57"/>
  <c r="AA121" i="57"/>
  <c r="Y121" i="57"/>
  <c r="Z121" i="57"/>
  <c r="AZ121" i="57" s="1"/>
  <c r="P121" i="57"/>
  <c r="AS121" i="57"/>
  <c r="AF121" i="57" s="1"/>
  <c r="V121" i="57"/>
  <c r="AY121" i="57" s="1"/>
  <c r="W121" i="57"/>
  <c r="Q121" i="57"/>
  <c r="BA121" i="57" s="1"/>
  <c r="U121" i="57"/>
  <c r="Y82" i="55"/>
  <c r="AS82" i="55"/>
  <c r="AF82" i="55" s="1"/>
  <c r="W82" i="55"/>
  <c r="R82" i="55"/>
  <c r="Z82" i="55"/>
  <c r="AZ82" i="55" s="1"/>
  <c r="S82" i="55"/>
  <c r="U82" i="55"/>
  <c r="AA82" i="55"/>
  <c r="Q82" i="55"/>
  <c r="BA82" i="55" s="1"/>
  <c r="V82" i="55"/>
  <c r="AY82" i="55" s="1"/>
  <c r="P82" i="55"/>
  <c r="AB82" i="55"/>
  <c r="AA90" i="57"/>
  <c r="Y90" i="57"/>
  <c r="AB90" i="57"/>
  <c r="Q90" i="57"/>
  <c r="BA90" i="57" s="1"/>
  <c r="BB90" i="57" s="1"/>
  <c r="W90" i="57"/>
  <c r="AE90" i="57" a="1"/>
  <c r="AE90" i="57" s="1"/>
  <c r="S90" i="57"/>
  <c r="V90" i="57"/>
  <c r="AY90" i="57" s="1"/>
  <c r="P90" i="57"/>
  <c r="Z90" i="57"/>
  <c r="AZ90" i="57" s="1"/>
  <c r="U90" i="57"/>
  <c r="R90" i="57"/>
  <c r="Q101" i="56"/>
  <c r="BA101" i="56" s="1"/>
  <c r="BB101" i="56" s="1"/>
  <c r="Y101" i="56"/>
  <c r="AE101" i="56" a="1"/>
  <c r="AE101" i="56" s="1"/>
  <c r="AD101" i="56" s="1"/>
  <c r="AC101" i="56" s="1"/>
  <c r="U101" i="56"/>
  <c r="S101" i="56"/>
  <c r="AA101" i="56"/>
  <c r="Z101" i="56"/>
  <c r="AZ101" i="56" s="1"/>
  <c r="AB101" i="56"/>
  <c r="V101" i="56"/>
  <c r="AY101" i="56" s="1"/>
  <c r="W101" i="56"/>
  <c r="R101" i="56"/>
  <c r="P101" i="56"/>
  <c r="Y110" i="55"/>
  <c r="Z110" i="55"/>
  <c r="AZ110" i="55" s="1"/>
  <c r="AA110" i="55"/>
  <c r="P110" i="55"/>
  <c r="S110" i="55"/>
  <c r="AB110" i="55"/>
  <c r="Q110" i="55"/>
  <c r="BA110" i="55" s="1"/>
  <c r="BB110" i="55" s="1"/>
  <c r="R110" i="55"/>
  <c r="AE110" i="55" a="1"/>
  <c r="AE110" i="55" s="1"/>
  <c r="AD110" i="55" s="1"/>
  <c r="AC110" i="55" s="1"/>
  <c r="W110" i="55"/>
  <c r="V110" i="55"/>
  <c r="AY110" i="55" s="1"/>
  <c r="U110" i="55"/>
  <c r="Y120" i="53"/>
  <c r="AA120" i="53"/>
  <c r="W120" i="53"/>
  <c r="P120" i="53"/>
  <c r="U120" i="53"/>
  <c r="AS120" i="53"/>
  <c r="AF120" i="53" s="1"/>
  <c r="V120" i="53"/>
  <c r="AY120" i="53" s="1"/>
  <c r="AB120" i="53"/>
  <c r="Z120" i="53"/>
  <c r="AZ120" i="53" s="1"/>
  <c r="Q120" i="53"/>
  <c r="BA120" i="53" s="1"/>
  <c r="S120" i="53"/>
  <c r="R120" i="53"/>
  <c r="V70" i="52"/>
  <c r="AY70" i="52" s="1"/>
  <c r="Q70" i="52"/>
  <c r="BA70" i="52" s="1"/>
  <c r="BB70" i="52" s="1"/>
  <c r="R70" i="52"/>
  <c r="U70" i="52"/>
  <c r="AE70" i="52" a="1"/>
  <c r="AE70" i="52" s="1"/>
  <c r="AD70" i="52" s="1"/>
  <c r="AC70" i="52" s="1"/>
  <c r="S70" i="52"/>
  <c r="Z70" i="52"/>
  <c r="AZ70" i="52" s="1"/>
  <c r="AA70" i="52"/>
  <c r="AB70" i="52"/>
  <c r="P70" i="52"/>
  <c r="Y70" i="52"/>
  <c r="W70" i="52"/>
  <c r="W42" i="54"/>
  <c r="S42" i="54"/>
  <c r="Y42" i="54"/>
  <c r="P42" i="54"/>
  <c r="Q42" i="54"/>
  <c r="BA42" i="54" s="1"/>
  <c r="AU42" i="54"/>
  <c r="AV38" i="54" s="1"/>
  <c r="AA42" i="54"/>
  <c r="R42" i="54"/>
  <c r="AB42" i="54"/>
  <c r="V42" i="54"/>
  <c r="AY42" i="54" s="1"/>
  <c r="U42" i="54"/>
  <c r="Z42" i="54"/>
  <c r="AZ42" i="54" s="1"/>
  <c r="W110" i="48"/>
  <c r="Z110" i="48"/>
  <c r="AZ110" i="48" s="1"/>
  <c r="V110" i="48"/>
  <c r="AY110" i="48" s="1"/>
  <c r="P110" i="48"/>
  <c r="S110" i="48"/>
  <c r="U110" i="48"/>
  <c r="AS110" i="48"/>
  <c r="AF110" i="48" s="1"/>
  <c r="Q110" i="48"/>
  <c r="BA110" i="48" s="1"/>
  <c r="AB110" i="48"/>
  <c r="AA110" i="48"/>
  <c r="Y110" i="48"/>
  <c r="R110" i="48"/>
  <c r="Q14" i="54"/>
  <c r="BA14" i="54" s="1"/>
  <c r="AU14" i="54"/>
  <c r="AV16" i="54" s="1"/>
  <c r="Z14" i="54"/>
  <c r="AZ14" i="54" s="1"/>
  <c r="W14" i="54"/>
  <c r="AB14" i="54"/>
  <c r="U14" i="54"/>
  <c r="P14" i="54"/>
  <c r="V14" i="54"/>
  <c r="AY14" i="54" s="1"/>
  <c r="Y14" i="54"/>
  <c r="S14" i="54"/>
  <c r="R14" i="54"/>
  <c r="AA14" i="54"/>
  <c r="W87" i="54"/>
  <c r="U87" i="54"/>
  <c r="Z87" i="54"/>
  <c r="AZ87" i="54" s="1"/>
  <c r="AE87" i="54" a="1"/>
  <c r="AE87" i="54" s="1"/>
  <c r="AD87" i="54" s="1"/>
  <c r="AC87" i="54" s="1"/>
  <c r="V87" i="54"/>
  <c r="AY87" i="54" s="1"/>
  <c r="S87" i="54"/>
  <c r="AB87" i="54"/>
  <c r="P87" i="54"/>
  <c r="Y87" i="54"/>
  <c r="R87" i="54"/>
  <c r="Q87" i="54"/>
  <c r="BA87" i="54" s="1"/>
  <c r="BB87" i="54" s="1"/>
  <c r="AA87" i="54"/>
  <c r="AA61" i="57"/>
  <c r="P61" i="57"/>
  <c r="AU61" i="57"/>
  <c r="Y61" i="57"/>
  <c r="W61" i="57"/>
  <c r="AE61" i="57" a="1"/>
  <c r="AE61" i="57" s="1"/>
  <c r="S61" i="57"/>
  <c r="U61" i="57"/>
  <c r="Q61" i="57"/>
  <c r="BA61" i="57" s="1"/>
  <c r="BB61" i="57" s="1"/>
  <c r="Z61" i="57"/>
  <c r="AZ61" i="57" s="1"/>
  <c r="AB61" i="57"/>
  <c r="V61" i="57"/>
  <c r="AY61" i="57" s="1"/>
  <c r="R61" i="57"/>
  <c r="W8" i="54"/>
  <c r="AB8" i="54"/>
  <c r="AE8" i="54" a="1"/>
  <c r="AE8" i="54" s="1"/>
  <c r="R8" i="54"/>
  <c r="V8" i="54"/>
  <c r="AY8" i="54" s="1"/>
  <c r="P8" i="54"/>
  <c r="U8" i="54"/>
  <c r="AU8" i="54"/>
  <c r="AV30" i="54" s="1"/>
  <c r="AA8" i="54"/>
  <c r="S8" i="54"/>
  <c r="Q8" i="54"/>
  <c r="BA8" i="54" s="1"/>
  <c r="BB8" i="54" s="1"/>
  <c r="Z8" i="54"/>
  <c r="AZ8" i="54" s="1"/>
  <c r="Y8" i="54"/>
  <c r="AA21" i="53"/>
  <c r="P21" i="53"/>
  <c r="U21" i="53"/>
  <c r="R21" i="53"/>
  <c r="AU21" i="53"/>
  <c r="W21" i="53"/>
  <c r="Z21" i="53"/>
  <c r="AZ21" i="53" s="1"/>
  <c r="V21" i="53"/>
  <c r="AY21" i="53" s="1"/>
  <c r="Q21" i="53"/>
  <c r="BA21" i="53" s="1"/>
  <c r="Y21" i="53"/>
  <c r="AB21" i="53"/>
  <c r="S21" i="53"/>
  <c r="S95" i="51"/>
  <c r="AB95" i="51"/>
  <c r="P95" i="51"/>
  <c r="R95" i="51"/>
  <c r="Z95" i="51"/>
  <c r="AZ95" i="51" s="1"/>
  <c r="Q95" i="51"/>
  <c r="BA95" i="51" s="1"/>
  <c r="BB95" i="51" s="1"/>
  <c r="U95" i="51"/>
  <c r="AA95" i="51"/>
  <c r="AE95" i="51" a="1"/>
  <c r="AE95" i="51" s="1"/>
  <c r="AD95" i="51" s="1"/>
  <c r="AC95" i="51" s="1"/>
  <c r="W95" i="51"/>
  <c r="Y95" i="51"/>
  <c r="V95" i="51"/>
  <c r="AY95" i="51" s="1"/>
  <c r="AB10" i="50"/>
  <c r="R10" i="50"/>
  <c r="AA10" i="50"/>
  <c r="Q10" i="50"/>
  <c r="BA10" i="50" s="1"/>
  <c r="Z10" i="50"/>
  <c r="AZ10" i="50" s="1"/>
  <c r="P10" i="50"/>
  <c r="S10" i="50"/>
  <c r="U10" i="50"/>
  <c r="V10" i="50"/>
  <c r="AY10" i="50" s="1"/>
  <c r="AU10" i="50"/>
  <c r="Y10" i="50"/>
  <c r="W10" i="50"/>
  <c r="S117" i="56"/>
  <c r="W117" i="56"/>
  <c r="AE117" i="56" a="1"/>
  <c r="AE117" i="56" s="1"/>
  <c r="R117" i="56"/>
  <c r="Y117" i="56"/>
  <c r="U117" i="56"/>
  <c r="V117" i="56"/>
  <c r="AY117" i="56" s="1"/>
  <c r="Q117" i="56"/>
  <c r="BA117" i="56" s="1"/>
  <c r="BB117" i="56" s="1"/>
  <c r="AA117" i="56"/>
  <c r="Z117" i="56"/>
  <c r="AZ117" i="56" s="1"/>
  <c r="P117" i="56"/>
  <c r="AB117" i="56"/>
  <c r="W80" i="55"/>
  <c r="V80" i="55"/>
  <c r="AY80" i="55" s="1"/>
  <c r="S80" i="55"/>
  <c r="AE80" i="55" a="1"/>
  <c r="AE80" i="55" s="1"/>
  <c r="U80" i="55"/>
  <c r="Q80" i="55"/>
  <c r="BA80" i="55" s="1"/>
  <c r="BB80" i="55" s="1"/>
  <c r="AB80" i="55"/>
  <c r="R80" i="55"/>
  <c r="AA80" i="55"/>
  <c r="Y80" i="55"/>
  <c r="P80" i="55"/>
  <c r="Z80" i="55"/>
  <c r="AZ80" i="55" s="1"/>
  <c r="R22" i="53"/>
  <c r="Y22" i="53"/>
  <c r="S22" i="53"/>
  <c r="Q22" i="53"/>
  <c r="BA22" i="53" s="1"/>
  <c r="AU22" i="53"/>
  <c r="AB22" i="53"/>
  <c r="W22" i="53"/>
  <c r="P22" i="53"/>
  <c r="AA22" i="53"/>
  <c r="U22" i="53"/>
  <c r="V22" i="53"/>
  <c r="AY22" i="53" s="1"/>
  <c r="Z22" i="53"/>
  <c r="AZ22" i="53" s="1"/>
  <c r="AB126" i="52"/>
  <c r="V126" i="52"/>
  <c r="AY126" i="52" s="1"/>
  <c r="U126" i="52"/>
  <c r="AS126" i="52"/>
  <c r="AF126" i="52" s="1"/>
  <c r="R126" i="52"/>
  <c r="P126" i="52"/>
  <c r="AA126" i="52"/>
  <c r="W126" i="52"/>
  <c r="S126" i="52"/>
  <c r="Q126" i="52"/>
  <c r="BA126" i="52" s="1"/>
  <c r="Z126" i="52"/>
  <c r="AZ126" i="52" s="1"/>
  <c r="Y126" i="52"/>
  <c r="AU28" i="52"/>
  <c r="AV39" i="52" s="1"/>
  <c r="AB28" i="52"/>
  <c r="Z28" i="52"/>
  <c r="AZ28" i="52" s="1"/>
  <c r="P28" i="52"/>
  <c r="W28" i="52"/>
  <c r="S28" i="52"/>
  <c r="R28" i="52"/>
  <c r="U28" i="52"/>
  <c r="Y28" i="52"/>
  <c r="Q28" i="52"/>
  <c r="BA28" i="52" s="1"/>
  <c r="V28" i="52"/>
  <c r="AY28" i="52" s="1"/>
  <c r="BB28" i="52" s="1"/>
  <c r="AA28" i="52"/>
  <c r="R118" i="51"/>
  <c r="AB118" i="51"/>
  <c r="Q118" i="51"/>
  <c r="BA118" i="51" s="1"/>
  <c r="AA118" i="51"/>
  <c r="Z118" i="51"/>
  <c r="AZ118" i="51" s="1"/>
  <c r="P118" i="51"/>
  <c r="Y118" i="51"/>
  <c r="U118" i="51"/>
  <c r="AS118" i="51"/>
  <c r="AF118" i="51" s="1"/>
  <c r="W118" i="51"/>
  <c r="S118" i="51"/>
  <c r="V118" i="51"/>
  <c r="AY118" i="51" s="1"/>
  <c r="Q53" i="54"/>
  <c r="BA53" i="54" s="1"/>
  <c r="BB53" i="54" s="1"/>
  <c r="V53" i="54"/>
  <c r="AY53" i="54" s="1"/>
  <c r="R53" i="54"/>
  <c r="S53" i="54"/>
  <c r="Z53" i="54"/>
  <c r="AZ53" i="54" s="1"/>
  <c r="P53" i="54"/>
  <c r="AB53" i="54"/>
  <c r="Y53" i="54"/>
  <c r="AA53" i="54"/>
  <c r="W53" i="54"/>
  <c r="U53" i="54"/>
  <c r="AE53" i="54" a="1"/>
  <c r="AE53" i="54" s="1"/>
  <c r="AU53" i="54"/>
  <c r="AU23" i="53"/>
  <c r="AV96" i="53" s="1"/>
  <c r="AA23" i="53"/>
  <c r="W23" i="53"/>
  <c r="AB23" i="53"/>
  <c r="R23" i="53"/>
  <c r="V23" i="53"/>
  <c r="AY23" i="53" s="1"/>
  <c r="Z23" i="53"/>
  <c r="AZ23" i="53" s="1"/>
  <c r="Q23" i="53"/>
  <c r="BA23" i="53" s="1"/>
  <c r="U23" i="53"/>
  <c r="P23" i="53"/>
  <c r="Y23" i="53"/>
  <c r="S23" i="53"/>
  <c r="Z119" i="57"/>
  <c r="AZ119" i="57" s="1"/>
  <c r="Y119" i="57"/>
  <c r="W119" i="57"/>
  <c r="V119" i="57"/>
  <c r="AY119" i="57" s="1"/>
  <c r="R119" i="57"/>
  <c r="AS119" i="57"/>
  <c r="AF119" i="57" s="1"/>
  <c r="U119" i="57"/>
  <c r="P119" i="57"/>
  <c r="AA119" i="57"/>
  <c r="S119" i="57"/>
  <c r="Q119" i="57"/>
  <c r="BA119" i="57" s="1"/>
  <c r="AB119" i="57"/>
  <c r="AA91" i="56"/>
  <c r="W91" i="56"/>
  <c r="AB91" i="56"/>
  <c r="Q91" i="56"/>
  <c r="BA91" i="56" s="1"/>
  <c r="S91" i="56"/>
  <c r="Z91" i="56"/>
  <c r="AZ91" i="56" s="1"/>
  <c r="BB91" i="56" s="1"/>
  <c r="R91" i="56"/>
  <c r="P91" i="56"/>
  <c r="Y91" i="56"/>
  <c r="U91" i="56"/>
  <c r="V91" i="56"/>
  <c r="AY91" i="56" s="1"/>
  <c r="AS91" i="56"/>
  <c r="AF91" i="56" s="1"/>
  <c r="AI31" i="59" a="1"/>
  <c r="AI31" i="59" s="1"/>
  <c r="AJ31" i="59" s="1"/>
  <c r="AK31" i="59" s="1"/>
  <c r="AI2" i="59" a="1"/>
  <c r="AI2" i="59" s="1"/>
  <c r="AJ2" i="59" s="1"/>
  <c r="AL2" i="59" s="1"/>
  <c r="AI30" i="59" a="1"/>
  <c r="AI30" i="59" s="1"/>
  <c r="AJ30" i="59" s="1"/>
  <c r="AK30" i="59" s="1"/>
  <c r="AI10" i="59" a="1"/>
  <c r="AI10" i="59" s="1"/>
  <c r="AJ10" i="59" s="1"/>
  <c r="AK10" i="59" s="1"/>
  <c r="AI26" i="59" a="1"/>
  <c r="AI26" i="59" s="1"/>
  <c r="AJ26" i="59" s="1"/>
  <c r="AK26" i="59" s="1"/>
  <c r="AI27" i="59" a="1"/>
  <c r="AI27" i="59" s="1"/>
  <c r="AJ27" i="59" s="1"/>
  <c r="AK27" i="59" s="1"/>
  <c r="AI5" i="59" a="1"/>
  <c r="AI5" i="59" s="1"/>
  <c r="AJ5" i="59" s="1"/>
  <c r="AL5" i="59" s="1"/>
  <c r="AI33" i="59" a="1"/>
  <c r="AI33" i="59" s="1"/>
  <c r="AJ33" i="59" s="1"/>
  <c r="AK33" i="59" s="1"/>
  <c r="AI21" i="59" a="1"/>
  <c r="AI21" i="59" s="1"/>
  <c r="AJ21" i="59" s="1"/>
  <c r="AL21" i="59" s="1"/>
  <c r="AI15" i="59" a="1"/>
  <c r="AI15" i="59" s="1"/>
  <c r="AJ15" i="59" s="1"/>
  <c r="AK15" i="59" s="1"/>
  <c r="AI24" i="59" a="1"/>
  <c r="AI24" i="59" s="1"/>
  <c r="AJ24" i="59" s="1"/>
  <c r="AL24" i="59" s="1"/>
  <c r="AI28" i="59" a="1"/>
  <c r="AI28" i="59" s="1"/>
  <c r="AJ28" i="59" s="1"/>
  <c r="AK28" i="59" s="1"/>
  <c r="AI22" i="59" a="1"/>
  <c r="AI22" i="59" s="1"/>
  <c r="AJ22" i="59" s="1"/>
  <c r="AL22" i="59" s="1"/>
  <c r="AI32" i="59" a="1"/>
  <c r="AI32" i="59" s="1"/>
  <c r="AJ32" i="59" s="1"/>
  <c r="AK32" i="59" s="1"/>
  <c r="AI29" i="59" a="1"/>
  <c r="AI29" i="59" s="1"/>
  <c r="AJ29" i="59" s="1"/>
  <c r="AK29" i="59" s="1"/>
  <c r="AI7" i="59" a="1"/>
  <c r="AI7" i="59" s="1"/>
  <c r="AJ7" i="59" s="1"/>
  <c r="AL7" i="59" s="1"/>
  <c r="AI25" i="59" a="1"/>
  <c r="AI25" i="59" s="1"/>
  <c r="AJ25" i="59" s="1"/>
  <c r="AL25" i="59" s="1"/>
  <c r="AI9" i="59" a="1"/>
  <c r="AI9" i="59" s="1"/>
  <c r="AJ9" i="59" s="1"/>
  <c r="AL9" i="59" s="1"/>
  <c r="AI23" i="59" a="1"/>
  <c r="AI23" i="59" s="1"/>
  <c r="AJ23" i="59" s="1"/>
  <c r="AL23" i="59" s="1"/>
  <c r="AI17" i="59" a="1"/>
  <c r="AI17" i="59" s="1"/>
  <c r="AJ17" i="59" s="1"/>
  <c r="AK17" i="59" s="1"/>
  <c r="AI18" i="59" a="1"/>
  <c r="AI18" i="59" s="1"/>
  <c r="AJ18" i="59" s="1"/>
  <c r="AL18" i="59" s="1"/>
  <c r="AI19" i="59" a="1"/>
  <c r="AI19" i="59" s="1"/>
  <c r="AJ19" i="59" s="1"/>
  <c r="AL19" i="59" s="1"/>
  <c r="AI16" i="59" a="1"/>
  <c r="AI16" i="59" s="1"/>
  <c r="AJ16" i="59" s="1"/>
  <c r="AK16" i="59" s="1"/>
  <c r="AI4" i="59" a="1"/>
  <c r="AI4" i="59" s="1"/>
  <c r="AJ4" i="59" s="1"/>
  <c r="AL4" i="59" s="1"/>
  <c r="AI11" i="59" a="1"/>
  <c r="AI11" i="59" s="1"/>
  <c r="AJ11" i="59" s="1"/>
  <c r="AK11" i="59" s="1"/>
  <c r="AI14" i="59" a="1"/>
  <c r="AI14" i="59" s="1"/>
  <c r="AJ14" i="59" s="1"/>
  <c r="AK14" i="59" s="1"/>
  <c r="AI3" i="59" a="1"/>
  <c r="AI3" i="59" s="1"/>
  <c r="AJ3" i="59" s="1"/>
  <c r="AL3" i="59" s="1"/>
  <c r="AI6" i="59" a="1"/>
  <c r="AI6" i="59" s="1"/>
  <c r="AJ6" i="59" s="1"/>
  <c r="AL6" i="59" s="1"/>
  <c r="AI20" i="59" a="1"/>
  <c r="AI20" i="59" s="1"/>
  <c r="AJ20" i="59" s="1"/>
  <c r="AL20" i="59" s="1"/>
  <c r="AI12" i="59" a="1"/>
  <c r="AI12" i="59" s="1"/>
  <c r="AJ12" i="59" s="1"/>
  <c r="AK12" i="59" s="1"/>
  <c r="AI13" i="59" a="1"/>
  <c r="AI13" i="59" s="1"/>
  <c r="AJ13" i="59" s="1"/>
  <c r="AK13" i="59" s="1"/>
  <c r="AI8" i="59" a="1"/>
  <c r="AI8" i="59" s="1"/>
  <c r="AJ8" i="59" s="1"/>
  <c r="AL8" i="59" s="1"/>
  <c r="V33" i="55"/>
  <c r="AY33" i="55" s="1"/>
  <c r="Z33" i="55"/>
  <c r="AZ33" i="55" s="1"/>
  <c r="U33" i="55"/>
  <c r="P33" i="55"/>
  <c r="AE33" i="55" a="1"/>
  <c r="AE33" i="55" s="1"/>
  <c r="AU33" i="55"/>
  <c r="Y33" i="55"/>
  <c r="S33" i="55"/>
  <c r="W33" i="55"/>
  <c r="R33" i="55"/>
  <c r="AB33" i="55"/>
  <c r="AA33" i="55"/>
  <c r="Q33" i="55"/>
  <c r="BA33" i="55" s="1"/>
  <c r="BB33" i="55" s="1"/>
  <c r="AA106" i="49"/>
  <c r="V106" i="49"/>
  <c r="AY106" i="49" s="1"/>
  <c r="Q106" i="49"/>
  <c r="BA106" i="49" s="1"/>
  <c r="BB106" i="49" s="1"/>
  <c r="AE106" i="49" a="1"/>
  <c r="AE106" i="49" s="1"/>
  <c r="R106" i="49"/>
  <c r="AB106" i="49"/>
  <c r="Z106" i="49"/>
  <c r="AZ106" i="49" s="1"/>
  <c r="P106" i="49"/>
  <c r="S106" i="49"/>
  <c r="Y106" i="49"/>
  <c r="W106" i="49"/>
  <c r="U106" i="49"/>
  <c r="AA126" i="48"/>
  <c r="Z126" i="48"/>
  <c r="AZ126" i="48" s="1"/>
  <c r="S126" i="48"/>
  <c r="P126" i="48"/>
  <c r="R126" i="48"/>
  <c r="Y126" i="48"/>
  <c r="Q126" i="48"/>
  <c r="BA126" i="48" s="1"/>
  <c r="W126" i="48"/>
  <c r="V126" i="48"/>
  <c r="AY126" i="48" s="1"/>
  <c r="U126" i="48"/>
  <c r="AS126" i="48"/>
  <c r="AF126" i="48" s="1"/>
  <c r="AB126" i="48"/>
  <c r="P109" i="51"/>
  <c r="AB109" i="51"/>
  <c r="Y109" i="51"/>
  <c r="Z109" i="51"/>
  <c r="AZ109" i="51" s="1"/>
  <c r="AE109" i="51" a="1"/>
  <c r="AE109" i="51" s="1"/>
  <c r="AD109" i="51" s="1"/>
  <c r="AC109" i="51" s="1"/>
  <c r="W109" i="51"/>
  <c r="V109" i="51"/>
  <c r="AY109" i="51" s="1"/>
  <c r="R109" i="51"/>
  <c r="Q109" i="51"/>
  <c r="BA109" i="51" s="1"/>
  <c r="BB109" i="51" s="1"/>
  <c r="S109" i="51"/>
  <c r="AA109" i="51"/>
  <c r="U109" i="51"/>
  <c r="Y94" i="49"/>
  <c r="AE94" i="49" a="1"/>
  <c r="AE94" i="49" s="1"/>
  <c r="AD94" i="49" s="1"/>
  <c r="AC94" i="49" s="1"/>
  <c r="W94" i="49"/>
  <c r="R94" i="49"/>
  <c r="AA94" i="49"/>
  <c r="P94" i="49"/>
  <c r="Q94" i="49"/>
  <c r="BA94" i="49" s="1"/>
  <c r="BB94" i="49" s="1"/>
  <c r="AB94" i="49"/>
  <c r="Z94" i="49"/>
  <c r="AZ94" i="49" s="1"/>
  <c r="U94" i="49"/>
  <c r="S94" i="49"/>
  <c r="V94" i="49"/>
  <c r="AY94" i="49" s="1"/>
  <c r="U46" i="48"/>
  <c r="AB46" i="48"/>
  <c r="Y46" i="48"/>
  <c r="S46" i="48"/>
  <c r="Q46" i="48"/>
  <c r="BA46" i="48" s="1"/>
  <c r="W46" i="48"/>
  <c r="R46" i="48"/>
  <c r="AA46" i="48"/>
  <c r="AU46" i="48"/>
  <c r="Z46" i="48"/>
  <c r="AZ46" i="48" s="1"/>
  <c r="P46" i="48"/>
  <c r="V46" i="48"/>
  <c r="AY46" i="48" s="1"/>
  <c r="AA66" i="51"/>
  <c r="W66" i="51"/>
  <c r="V66" i="51"/>
  <c r="AY66" i="51" s="1"/>
  <c r="U66" i="51"/>
  <c r="S66" i="51"/>
  <c r="AB66" i="51"/>
  <c r="AS66" i="51"/>
  <c r="AF66" i="51" s="1"/>
  <c r="Z66" i="51"/>
  <c r="AZ66" i="51" s="1"/>
  <c r="Y66" i="51"/>
  <c r="R66" i="51"/>
  <c r="Q66" i="51"/>
  <c r="BA66" i="51" s="1"/>
  <c r="P66" i="51"/>
  <c r="S37" i="50"/>
  <c r="AU37" i="50"/>
  <c r="AV83" i="50" s="1"/>
  <c r="U37" i="50"/>
  <c r="P37" i="50"/>
  <c r="W37" i="50"/>
  <c r="AE37" i="50" a="1"/>
  <c r="AE37" i="50" s="1"/>
  <c r="Y37" i="50"/>
  <c r="AA37" i="50"/>
  <c r="AB37" i="50"/>
  <c r="V37" i="50"/>
  <c r="AY37" i="50" s="1"/>
  <c r="R37" i="50"/>
  <c r="Q37" i="50"/>
  <c r="BA37" i="50" s="1"/>
  <c r="BB37" i="50" s="1"/>
  <c r="Z37" i="50"/>
  <c r="AZ37" i="50" s="1"/>
  <c r="Q88" i="49"/>
  <c r="BA88" i="49" s="1"/>
  <c r="U88" i="49"/>
  <c r="AA88" i="49"/>
  <c r="Z88" i="49"/>
  <c r="AZ88" i="49" s="1"/>
  <c r="W88" i="49"/>
  <c r="P88" i="49"/>
  <c r="Y88" i="49"/>
  <c r="S88" i="49"/>
  <c r="AB88" i="49"/>
  <c r="AS88" i="49"/>
  <c r="AF88" i="49" s="1"/>
  <c r="R88" i="49"/>
  <c r="V88" i="49"/>
  <c r="AY88" i="49" s="1"/>
  <c r="Q111" i="49"/>
  <c r="BA111" i="49" s="1"/>
  <c r="BB111" i="49" s="1"/>
  <c r="P111" i="49"/>
  <c r="W111" i="49"/>
  <c r="AA111" i="49"/>
  <c r="AB111" i="49"/>
  <c r="V111" i="49"/>
  <c r="AY111" i="49" s="1"/>
  <c r="Z111" i="49"/>
  <c r="AZ111" i="49" s="1"/>
  <c r="S111" i="49"/>
  <c r="Y111" i="49"/>
  <c r="U111" i="49"/>
  <c r="R111" i="49"/>
  <c r="AE111" i="49" a="1"/>
  <c r="AE111" i="49" s="1"/>
  <c r="AD111" i="49" s="1"/>
  <c r="AC111" i="49" s="1"/>
  <c r="AA126" i="46"/>
  <c r="Z126" i="46"/>
  <c r="AZ126" i="46" s="1"/>
  <c r="P126" i="46"/>
  <c r="W126" i="46"/>
  <c r="R126" i="46"/>
  <c r="V126" i="46"/>
  <c r="AY126" i="46" s="1"/>
  <c r="U126" i="46"/>
  <c r="Q126" i="46"/>
  <c r="BA126" i="46" s="1"/>
  <c r="AB126" i="46"/>
  <c r="S126" i="46"/>
  <c r="Y126" i="46"/>
  <c r="D28" i="44"/>
  <c r="A28" i="44"/>
  <c r="AB86" i="46"/>
  <c r="AA86" i="46"/>
  <c r="U86" i="46"/>
  <c r="V86" i="46"/>
  <c r="AY86" i="46" s="1"/>
  <c r="R86" i="46"/>
  <c r="AE86" i="46" a="1"/>
  <c r="AE86" i="46" s="1"/>
  <c r="Z86" i="46"/>
  <c r="AZ86" i="46" s="1"/>
  <c r="W86" i="46"/>
  <c r="Y86" i="46"/>
  <c r="S86" i="46"/>
  <c r="Q86" i="46"/>
  <c r="BA86" i="46" s="1"/>
  <c r="BB86" i="46" s="1"/>
  <c r="P86" i="46"/>
  <c r="V43" i="46"/>
  <c r="AY43" i="46" s="1"/>
  <c r="S43" i="46"/>
  <c r="R43" i="46"/>
  <c r="Z43" i="46"/>
  <c r="AZ43" i="46" s="1"/>
  <c r="Q43" i="46"/>
  <c r="BA43" i="46" s="1"/>
  <c r="P43" i="46"/>
  <c r="AB43" i="46"/>
  <c r="Y43" i="46"/>
  <c r="U43" i="46"/>
  <c r="W43" i="46"/>
  <c r="AA43" i="46"/>
  <c r="AU43" i="46"/>
  <c r="V87" i="46"/>
  <c r="AY87" i="46" s="1"/>
  <c r="S87" i="46"/>
  <c r="R87" i="46"/>
  <c r="W87" i="46"/>
  <c r="Q87" i="46"/>
  <c r="BA87" i="46" s="1"/>
  <c r="BB87" i="46" s="1"/>
  <c r="U87" i="46"/>
  <c r="AB87" i="46"/>
  <c r="Y87" i="46"/>
  <c r="Z87" i="46"/>
  <c r="AZ87" i="46" s="1"/>
  <c r="P87" i="46"/>
  <c r="AA87" i="46"/>
  <c r="AE87" i="46" a="1"/>
  <c r="AE87" i="46" s="1"/>
  <c r="AB109" i="46"/>
  <c r="AA109" i="46"/>
  <c r="Q109" i="46"/>
  <c r="BA109" i="46" s="1"/>
  <c r="R109" i="46"/>
  <c r="Z109" i="46"/>
  <c r="AZ109" i="46" s="1"/>
  <c r="Y109" i="46"/>
  <c r="P109" i="46"/>
  <c r="V109" i="46"/>
  <c r="AY109" i="46" s="1"/>
  <c r="W109" i="46"/>
  <c r="U109" i="46"/>
  <c r="S109" i="46"/>
  <c r="P45" i="34"/>
  <c r="Q45" i="34"/>
  <c r="BA45" i="34" s="1"/>
  <c r="V45" i="34"/>
  <c r="AY45" i="34" s="1"/>
  <c r="S45" i="34"/>
  <c r="AU45" i="34"/>
  <c r="AV104" i="34" s="1"/>
  <c r="R45" i="34"/>
  <c r="Z45" i="34"/>
  <c r="AZ45" i="34" s="1"/>
  <c r="AB45" i="34"/>
  <c r="AA45" i="34"/>
  <c r="W45" i="34"/>
  <c r="Y45" i="34"/>
  <c r="U45" i="34"/>
  <c r="Q2" i="37"/>
  <c r="BA2" i="37" s="1"/>
  <c r="Z2" i="37"/>
  <c r="AZ2" i="37" s="1"/>
  <c r="S2" i="37"/>
  <c r="V2" i="37"/>
  <c r="AY2" i="37" s="1"/>
  <c r="AA2" i="37"/>
  <c r="R2" i="37"/>
  <c r="U2" i="37"/>
  <c r="P2" i="37"/>
  <c r="Y2" i="37"/>
  <c r="AB2" i="37"/>
  <c r="W2" i="37"/>
  <c r="AU2" i="37"/>
  <c r="AV73" i="37" s="1"/>
  <c r="Z33" i="46"/>
  <c r="AZ33" i="46" s="1"/>
  <c r="AB33" i="46"/>
  <c r="Q33" i="46"/>
  <c r="BA33" i="46" s="1"/>
  <c r="P33" i="46"/>
  <c r="U33" i="46"/>
  <c r="R33" i="46"/>
  <c r="S33" i="46"/>
  <c r="Y33" i="46"/>
  <c r="AU33" i="46"/>
  <c r="W33" i="46"/>
  <c r="AA33" i="46"/>
  <c r="V33" i="46"/>
  <c r="AY33" i="46" s="1"/>
  <c r="V12" i="43"/>
  <c r="AY12" i="43" s="1"/>
  <c r="AE12" i="43" a="1"/>
  <c r="AE12" i="43" s="1"/>
  <c r="P12" i="43"/>
  <c r="AB12" i="43"/>
  <c r="Y12" i="43"/>
  <c r="AA12" i="43"/>
  <c r="U12" i="43"/>
  <c r="AU12" i="43"/>
  <c r="AV16" i="43" s="1"/>
  <c r="S12" i="43"/>
  <c r="R12" i="43"/>
  <c r="Z12" i="43"/>
  <c r="AZ12" i="43" s="1"/>
  <c r="W12" i="43"/>
  <c r="Q12" i="43"/>
  <c r="BA12" i="43" s="1"/>
  <c r="BB12" i="43" s="1"/>
  <c r="A51" i="37"/>
  <c r="D51" i="37"/>
  <c r="D39" i="44"/>
  <c r="A39" i="44"/>
  <c r="W64" i="39"/>
  <c r="R64" i="39"/>
  <c r="Y64" i="39"/>
  <c r="Q64" i="39"/>
  <c r="BA64" i="39" s="1"/>
  <c r="BB64" i="39" s="1"/>
  <c r="S64" i="39"/>
  <c r="AA64" i="39"/>
  <c r="AB64" i="39"/>
  <c r="P64" i="39"/>
  <c r="U64" i="39"/>
  <c r="AU64" i="39"/>
  <c r="AV82" i="39" s="1"/>
  <c r="Z64" i="39"/>
  <c r="AZ64" i="39" s="1"/>
  <c r="AE64" i="39" a="1"/>
  <c r="AE64" i="39" s="1"/>
  <c r="V64" i="39"/>
  <c r="AY64" i="39" s="1"/>
  <c r="Q8" i="37"/>
  <c r="BA8" i="37" s="1"/>
  <c r="Z8" i="37"/>
  <c r="AZ8" i="37" s="1"/>
  <c r="AB8" i="37"/>
  <c r="Y8" i="37"/>
  <c r="AA8" i="37"/>
  <c r="AU8" i="37"/>
  <c r="AV16" i="37" s="1"/>
  <c r="W8" i="37"/>
  <c r="V8" i="37"/>
  <c r="AY8" i="37" s="1"/>
  <c r="U8" i="37"/>
  <c r="S8" i="37"/>
  <c r="R8" i="37"/>
  <c r="P8" i="37"/>
  <c r="D4" i="44"/>
  <c r="A4" i="44"/>
  <c r="S60" i="37"/>
  <c r="W60" i="37"/>
  <c r="AU60" i="37"/>
  <c r="AV128" i="37" s="1"/>
  <c r="R60" i="37"/>
  <c r="AB60" i="37"/>
  <c r="Q60" i="37"/>
  <c r="BA60" i="37" s="1"/>
  <c r="BB60" i="37" s="1"/>
  <c r="U60" i="37"/>
  <c r="AA60" i="37"/>
  <c r="V60" i="37"/>
  <c r="AY60" i="37" s="1"/>
  <c r="P60" i="37"/>
  <c r="AE60" i="37" a="1"/>
  <c r="AE60" i="37" s="1"/>
  <c r="Z60" i="37"/>
  <c r="AZ60" i="37" s="1"/>
  <c r="Y60" i="37"/>
  <c r="D55" i="34"/>
  <c r="A55" i="34"/>
  <c r="D62" i="45"/>
  <c r="AH62" i="45" s="1"/>
  <c r="A62" i="45"/>
  <c r="P87" i="35"/>
  <c r="R87" i="35"/>
  <c r="AB87" i="35"/>
  <c r="Y87" i="35"/>
  <c r="Q87" i="35"/>
  <c r="BA87" i="35" s="1"/>
  <c r="AA87" i="35"/>
  <c r="W87" i="35"/>
  <c r="AS87" i="35"/>
  <c r="AF87" i="35" s="1"/>
  <c r="S87" i="35"/>
  <c r="V87" i="35"/>
  <c r="AY87" i="35" s="1"/>
  <c r="Z87" i="35"/>
  <c r="AZ87" i="35" s="1"/>
  <c r="U87" i="35"/>
  <c r="D59" i="39"/>
  <c r="A59" i="39"/>
  <c r="D39" i="30"/>
  <c r="A39" i="30"/>
  <c r="A65" i="12"/>
  <c r="D65" i="12"/>
  <c r="A41" i="34"/>
  <c r="D41" i="34"/>
  <c r="D40" i="12"/>
  <c r="A40" i="12"/>
  <c r="Q26" i="37"/>
  <c r="BA26" i="37" s="1"/>
  <c r="BB26" i="37" s="1"/>
  <c r="V26" i="37"/>
  <c r="AY26" i="37" s="1"/>
  <c r="S26" i="37"/>
  <c r="Z26" i="37"/>
  <c r="AZ26" i="37" s="1"/>
  <c r="U26" i="37"/>
  <c r="W26" i="37"/>
  <c r="Y26" i="37"/>
  <c r="AE26" i="37" a="1"/>
  <c r="AE26" i="37" s="1"/>
  <c r="R26" i="37"/>
  <c r="AB26" i="37"/>
  <c r="AA26" i="37"/>
  <c r="AU26" i="37"/>
  <c r="P26" i="37"/>
  <c r="AA7" i="34"/>
  <c r="Q7" i="34"/>
  <c r="BA7" i="34" s="1"/>
  <c r="BB7" i="34" s="1"/>
  <c r="Z7" i="34"/>
  <c r="AZ7" i="34" s="1"/>
  <c r="V7" i="34"/>
  <c r="AY7" i="34" s="1"/>
  <c r="S7" i="34"/>
  <c r="AU7" i="34"/>
  <c r="AV107" i="34" s="1"/>
  <c r="A107" i="34" s="1"/>
  <c r="W7" i="34"/>
  <c r="P7" i="34"/>
  <c r="AE7" i="34" a="1"/>
  <c r="AE7" i="34" s="1"/>
  <c r="Y7" i="34"/>
  <c r="R7" i="34"/>
  <c r="AB7" i="34"/>
  <c r="U7" i="34"/>
  <c r="U19" i="33"/>
  <c r="Z19" i="33"/>
  <c r="AZ19" i="33" s="1"/>
  <c r="P19" i="33"/>
  <c r="S19" i="33"/>
  <c r="AU19" i="33"/>
  <c r="AV42" i="33" s="1"/>
  <c r="W19" i="33"/>
  <c r="AB19" i="33"/>
  <c r="V19" i="33"/>
  <c r="AY19" i="33" s="1"/>
  <c r="R19" i="33"/>
  <c r="AA19" i="33"/>
  <c r="Q19" i="33"/>
  <c r="BA19" i="33" s="1"/>
  <c r="Y19" i="33"/>
  <c r="D32" i="31"/>
  <c r="A32" i="31"/>
  <c r="D22" i="32"/>
  <c r="A22" i="32"/>
  <c r="A19" i="28"/>
  <c r="D19" i="28"/>
  <c r="V38" i="35"/>
  <c r="AY38" i="35" s="1"/>
  <c r="U38" i="35"/>
  <c r="S38" i="35"/>
  <c r="R38" i="35"/>
  <c r="AB38" i="35"/>
  <c r="AA38" i="35"/>
  <c r="P38" i="35"/>
  <c r="Q38" i="35"/>
  <c r="BA38" i="35" s="1"/>
  <c r="Z38" i="35"/>
  <c r="AZ38" i="35" s="1"/>
  <c r="AU38" i="35"/>
  <c r="AV86" i="35" s="1"/>
  <c r="W38" i="35"/>
  <c r="Y38" i="35"/>
  <c r="V57" i="12"/>
  <c r="AY57" i="12" s="1"/>
  <c r="AU57" i="12"/>
  <c r="AV100" i="12" s="1"/>
  <c r="U57" i="12"/>
  <c r="Z57" i="12"/>
  <c r="AZ57" i="12" s="1"/>
  <c r="AA57" i="12"/>
  <c r="R57" i="12"/>
  <c r="Y57" i="12"/>
  <c r="W57" i="12"/>
  <c r="P57" i="12"/>
  <c r="S57" i="12"/>
  <c r="AB57" i="12"/>
  <c r="Q57" i="12"/>
  <c r="BA57" i="12" s="1"/>
  <c r="BB57" i="12" s="1"/>
  <c r="AE57" i="12" a="1"/>
  <c r="AE57" i="12" s="1"/>
  <c r="AU52" i="12"/>
  <c r="AA52" i="12"/>
  <c r="P52" i="12"/>
  <c r="U52" i="12"/>
  <c r="AB52" i="12"/>
  <c r="Y52" i="12"/>
  <c r="AE52" i="12" a="1"/>
  <c r="AE52" i="12" s="1"/>
  <c r="W52" i="12"/>
  <c r="Z52" i="12"/>
  <c r="AZ52" i="12" s="1"/>
  <c r="R52" i="12"/>
  <c r="V52" i="12"/>
  <c r="AY52" i="12" s="1"/>
  <c r="S52" i="12"/>
  <c r="Q52" i="12"/>
  <c r="BA52" i="12" s="1"/>
  <c r="BB52" i="12" s="1"/>
  <c r="D78" i="32"/>
  <c r="A78" i="32"/>
  <c r="D97" i="28"/>
  <c r="A97" i="28"/>
  <c r="A113" i="12"/>
  <c r="D113" i="12"/>
  <c r="W24" i="32"/>
  <c r="U24" i="32"/>
  <c r="Q24" i="32"/>
  <c r="BA24" i="32" s="1"/>
  <c r="BB24" i="32" s="1"/>
  <c r="AB24" i="32"/>
  <c r="Y24" i="32"/>
  <c r="P24" i="32"/>
  <c r="AU24" i="32"/>
  <c r="AV22" i="32" s="1"/>
  <c r="S24" i="32"/>
  <c r="R24" i="32"/>
  <c r="Z24" i="32"/>
  <c r="AZ24" i="32" s="1"/>
  <c r="AA24" i="32"/>
  <c r="AE24" i="32" a="1"/>
  <c r="AE24" i="32" s="1"/>
  <c r="V24" i="32"/>
  <c r="AY24" i="32" s="1"/>
  <c r="AI8" i="32" a="1"/>
  <c r="AI8" i="32" s="1"/>
  <c r="AJ8" i="32" s="1"/>
  <c r="AK8" i="32" s="1"/>
  <c r="AI29" i="32" a="1"/>
  <c r="AI29" i="32" s="1"/>
  <c r="AJ29" i="32" s="1"/>
  <c r="AL29" i="32" s="1"/>
  <c r="AI24" i="32" a="1"/>
  <c r="AI24" i="32" s="1"/>
  <c r="AJ24" i="32" s="1"/>
  <c r="AK24" i="32" s="1"/>
  <c r="AI27" i="32" a="1"/>
  <c r="AI27" i="32" s="1"/>
  <c r="AJ27" i="32" s="1"/>
  <c r="AL27" i="32" s="1"/>
  <c r="AI12" i="32" a="1"/>
  <c r="AI12" i="32" s="1"/>
  <c r="AJ12" i="32" s="1"/>
  <c r="AL12" i="32" s="1"/>
  <c r="AI22" i="32" a="1"/>
  <c r="AI22" i="32" s="1"/>
  <c r="AJ22" i="32" s="1"/>
  <c r="AK22" i="32" s="1"/>
  <c r="AI5" i="32" a="1"/>
  <c r="AI5" i="32" s="1"/>
  <c r="AJ5" i="32" s="1"/>
  <c r="AK5" i="32" s="1"/>
  <c r="AI4" i="32" a="1"/>
  <c r="AI4" i="32" s="1"/>
  <c r="AJ4" i="32" s="1"/>
  <c r="AK4" i="32" s="1"/>
  <c r="AI9" i="32" a="1"/>
  <c r="AI9" i="32" s="1"/>
  <c r="AJ9" i="32" s="1"/>
  <c r="AK9" i="32" s="1"/>
  <c r="AI30" i="32" a="1"/>
  <c r="AI30" i="32" s="1"/>
  <c r="AJ30" i="32" s="1"/>
  <c r="AL30" i="32" s="1"/>
  <c r="AI20" i="32" a="1"/>
  <c r="AI20" i="32" s="1"/>
  <c r="AJ20" i="32" s="1"/>
  <c r="AK20" i="32" s="1"/>
  <c r="AI28" i="32" a="1"/>
  <c r="AI28" i="32" s="1"/>
  <c r="AJ28" i="32" s="1"/>
  <c r="AL28" i="32" s="1"/>
  <c r="AI31" i="32" a="1"/>
  <c r="AI31" i="32" s="1"/>
  <c r="AJ31" i="32" s="1"/>
  <c r="AL31" i="32" s="1"/>
  <c r="AI33" i="32" a="1"/>
  <c r="AI33" i="32" s="1"/>
  <c r="AJ33" i="32" s="1"/>
  <c r="AL33" i="32" s="1"/>
  <c r="AI18" i="32" a="1"/>
  <c r="AI18" i="32" s="1"/>
  <c r="AJ18" i="32" s="1"/>
  <c r="AK18" i="32" s="1"/>
  <c r="AI23" i="32" a="1"/>
  <c r="AI23" i="32" s="1"/>
  <c r="AJ23" i="32" s="1"/>
  <c r="AK23" i="32" s="1"/>
  <c r="AI16" i="32" a="1"/>
  <c r="AI16" i="32" s="1"/>
  <c r="AJ16" i="32" s="1"/>
  <c r="AL16" i="32" s="1"/>
  <c r="AI6" i="32" a="1"/>
  <c r="AI6" i="32" s="1"/>
  <c r="AJ6" i="32" s="1"/>
  <c r="AK6" i="32" s="1"/>
  <c r="AI11" i="32" a="1"/>
  <c r="AI11" i="32" s="1"/>
  <c r="AJ11" i="32" s="1"/>
  <c r="AL11" i="32" s="1"/>
  <c r="AI14" i="32" a="1"/>
  <c r="AI14" i="32" s="1"/>
  <c r="AJ14" i="32" s="1"/>
  <c r="AL14" i="32" s="1"/>
  <c r="AI7" i="32" a="1"/>
  <c r="AI7" i="32" s="1"/>
  <c r="AJ7" i="32" s="1"/>
  <c r="AK7" i="32" s="1"/>
  <c r="AI10" i="32" a="1"/>
  <c r="AI10" i="32" s="1"/>
  <c r="AJ10" i="32" s="1"/>
  <c r="AL10" i="32" s="1"/>
  <c r="AI2" i="32" a="1"/>
  <c r="AI2" i="32" s="1"/>
  <c r="AJ2" i="32" s="1"/>
  <c r="AK2" i="32" s="1"/>
  <c r="AI13" i="32" a="1"/>
  <c r="AI13" i="32" s="1"/>
  <c r="AJ13" i="32" s="1"/>
  <c r="AL13" i="32" s="1"/>
  <c r="AI15" i="32" a="1"/>
  <c r="AI15" i="32" s="1"/>
  <c r="AJ15" i="32" s="1"/>
  <c r="AL15" i="32" s="1"/>
  <c r="AI21" i="32" a="1"/>
  <c r="AI21" i="32" s="1"/>
  <c r="AJ21" i="32" s="1"/>
  <c r="AK21" i="32" s="1"/>
  <c r="AI32" i="32" a="1"/>
  <c r="AI32" i="32" s="1"/>
  <c r="AJ32" i="32" s="1"/>
  <c r="AL32" i="32" s="1"/>
  <c r="AI19" i="32" a="1"/>
  <c r="AI19" i="32" s="1"/>
  <c r="AJ19" i="32" s="1"/>
  <c r="AK19" i="32" s="1"/>
  <c r="AI17" i="32" a="1"/>
  <c r="AI17" i="32" s="1"/>
  <c r="AJ17" i="32" s="1"/>
  <c r="AL17" i="32" s="1"/>
  <c r="AI25" i="32" a="1"/>
  <c r="AI25" i="32" s="1"/>
  <c r="AJ25" i="32" s="1"/>
  <c r="AK25" i="32" s="1"/>
  <c r="AI26" i="32" a="1"/>
  <c r="AI26" i="32" s="1"/>
  <c r="AJ26" i="32" s="1"/>
  <c r="AL26" i="32" s="1"/>
  <c r="AI3" i="32" a="1"/>
  <c r="AI3" i="32" s="1"/>
  <c r="AJ3" i="32" s="1"/>
  <c r="AK3" i="32" s="1"/>
  <c r="V65" i="46"/>
  <c r="AY65" i="46" s="1"/>
  <c r="S65" i="46"/>
  <c r="W65" i="46"/>
  <c r="AB65" i="46"/>
  <c r="AA65" i="46"/>
  <c r="R65" i="46"/>
  <c r="P65" i="46"/>
  <c r="Q65" i="46"/>
  <c r="BA65" i="46" s="1"/>
  <c r="Z65" i="46"/>
  <c r="AZ65" i="46" s="1"/>
  <c r="Y65" i="46"/>
  <c r="U65" i="46"/>
  <c r="AA12" i="30"/>
  <c r="U12" i="30"/>
  <c r="Z12" i="30"/>
  <c r="AZ12" i="30" s="1"/>
  <c r="S12" i="30"/>
  <c r="P12" i="30"/>
  <c r="AB12" i="30"/>
  <c r="AU12" i="30"/>
  <c r="AV5" i="30" s="1"/>
  <c r="R12" i="30"/>
  <c r="W12" i="30"/>
  <c r="Y12" i="30"/>
  <c r="Q12" i="30"/>
  <c r="BA12" i="30" s="1"/>
  <c r="V12" i="30"/>
  <c r="AY12" i="30" s="1"/>
  <c r="Q17" i="12"/>
  <c r="BA17" i="12" s="1"/>
  <c r="AA17" i="12"/>
  <c r="Z17" i="12"/>
  <c r="AZ17" i="12" s="1"/>
  <c r="AB17" i="12"/>
  <c r="S17" i="12"/>
  <c r="P17" i="12"/>
  <c r="U17" i="12"/>
  <c r="V17" i="12"/>
  <c r="AY17" i="12" s="1"/>
  <c r="AU17" i="12"/>
  <c r="AV34" i="12" s="1"/>
  <c r="W17" i="12"/>
  <c r="R17" i="12"/>
  <c r="Y17" i="12"/>
  <c r="P40" i="46"/>
  <c r="Y40" i="46"/>
  <c r="R40" i="46"/>
  <c r="W40" i="46"/>
  <c r="V40" i="46"/>
  <c r="AY40" i="46" s="1"/>
  <c r="AU40" i="46"/>
  <c r="AV127" i="46" s="1"/>
  <c r="AA40" i="46"/>
  <c r="S40" i="46"/>
  <c r="Q40" i="46"/>
  <c r="BA40" i="46" s="1"/>
  <c r="BB40" i="46" s="1"/>
  <c r="U40" i="46"/>
  <c r="AE40" i="46" a="1"/>
  <c r="AE40" i="46" s="1"/>
  <c r="AB40" i="46"/>
  <c r="Z40" i="46"/>
  <c r="AZ40" i="46" s="1"/>
  <c r="R90" i="46"/>
  <c r="Z90" i="46"/>
  <c r="AZ90" i="46" s="1"/>
  <c r="S90" i="46"/>
  <c r="P90" i="46"/>
  <c r="AB90" i="46"/>
  <c r="Y90" i="46"/>
  <c r="AA90" i="46"/>
  <c r="W90" i="46"/>
  <c r="U90" i="46"/>
  <c r="V90" i="46"/>
  <c r="AY90" i="46" s="1"/>
  <c r="Q90" i="46"/>
  <c r="BA90" i="46" s="1"/>
  <c r="AB113" i="46"/>
  <c r="Z113" i="46"/>
  <c r="AZ113" i="46" s="1"/>
  <c r="Q113" i="46"/>
  <c r="BA113" i="46" s="1"/>
  <c r="W113" i="46"/>
  <c r="P113" i="46"/>
  <c r="Y113" i="46"/>
  <c r="V113" i="46"/>
  <c r="AY113" i="46" s="1"/>
  <c r="S113" i="46"/>
  <c r="U113" i="46"/>
  <c r="R113" i="46"/>
  <c r="AA113" i="46"/>
  <c r="V54" i="46"/>
  <c r="AY54" i="46" s="1"/>
  <c r="W54" i="46"/>
  <c r="AU54" i="46"/>
  <c r="Q54" i="46"/>
  <c r="BA54" i="46" s="1"/>
  <c r="BB54" i="46" s="1"/>
  <c r="S54" i="46"/>
  <c r="Z54" i="46"/>
  <c r="AZ54" i="46" s="1"/>
  <c r="AA54" i="46"/>
  <c r="P54" i="46"/>
  <c r="AB54" i="46"/>
  <c r="U54" i="46"/>
  <c r="R54" i="46"/>
  <c r="Y54" i="46"/>
  <c r="AE54" i="46" a="1"/>
  <c r="AE54" i="46" s="1"/>
  <c r="AI31" i="40" a="1"/>
  <c r="AI31" i="40" s="1"/>
  <c r="AJ31" i="40" s="1"/>
  <c r="AL31" i="40" s="1"/>
  <c r="AI4" i="40" a="1"/>
  <c r="AI4" i="40" s="1"/>
  <c r="AJ4" i="40" s="1"/>
  <c r="AK4" i="40" s="1"/>
  <c r="AI15" i="39" a="1"/>
  <c r="AI15" i="39" s="1"/>
  <c r="AJ15" i="39" s="1"/>
  <c r="AK15" i="39" s="1"/>
  <c r="AI23" i="39" a="1"/>
  <c r="AI23" i="39" s="1"/>
  <c r="AJ23" i="39" s="1"/>
  <c r="AL23" i="39" s="1"/>
  <c r="AI21" i="39" a="1"/>
  <c r="AI21" i="39" s="1"/>
  <c r="AJ21" i="39" s="1"/>
  <c r="AL21" i="39" s="1"/>
  <c r="AI10" i="44" a="1"/>
  <c r="AI10" i="44" s="1"/>
  <c r="AJ10" i="44" s="1"/>
  <c r="AL10" i="44" s="1"/>
  <c r="AI7" i="44" a="1"/>
  <c r="AI7" i="44" s="1"/>
  <c r="AJ7" i="44" s="1"/>
  <c r="AK7" i="44" s="1"/>
  <c r="AI17" i="44" a="1"/>
  <c r="AI17" i="44" s="1"/>
  <c r="AJ17" i="44" s="1"/>
  <c r="AL17" i="44" s="1"/>
  <c r="AI22" i="44" a="1"/>
  <c r="AI22" i="44" s="1"/>
  <c r="AJ22" i="44" s="1"/>
  <c r="AK22" i="44" s="1"/>
  <c r="AI8" i="43" a="1"/>
  <c r="AI8" i="43" s="1"/>
  <c r="AJ8" i="43" s="1"/>
  <c r="AL8" i="43" s="1"/>
  <c r="AI26" i="43" a="1"/>
  <c r="AI26" i="43" s="1"/>
  <c r="AJ26" i="43" s="1"/>
  <c r="AK26" i="43" s="1"/>
  <c r="AI20" i="41" a="1"/>
  <c r="AI20" i="41" s="1"/>
  <c r="AJ20" i="41" s="1"/>
  <c r="AL20" i="41" s="1"/>
  <c r="AI19" i="41" a="1"/>
  <c r="AI19" i="41" s="1"/>
  <c r="AJ19" i="41" s="1"/>
  <c r="AL19" i="41" s="1"/>
  <c r="AI13" i="45" a="1"/>
  <c r="AI13" i="45" s="1"/>
  <c r="AJ13" i="45" s="1"/>
  <c r="AK13" i="45" s="1"/>
  <c r="AI31" i="45" a="1"/>
  <c r="AI31" i="45" s="1"/>
  <c r="AJ31" i="45" s="1"/>
  <c r="AK31" i="45" s="1"/>
  <c r="AI30" i="45" a="1"/>
  <c r="AI30" i="45" s="1"/>
  <c r="AJ30" i="45" s="1"/>
  <c r="AK30" i="45" s="1"/>
  <c r="AI29" i="45" a="1"/>
  <c r="AI29" i="45" s="1"/>
  <c r="AJ29" i="45" s="1"/>
  <c r="AK29" i="45" s="1"/>
  <c r="AI15" i="38" a="1"/>
  <c r="AI15" i="38" s="1"/>
  <c r="AJ15" i="38" s="1"/>
  <c r="AL15" i="38" s="1"/>
  <c r="AI30" i="38" a="1"/>
  <c r="AI30" i="38" s="1"/>
  <c r="AJ30" i="38" s="1"/>
  <c r="AL30" i="38" s="1"/>
  <c r="AI22" i="36" a="1"/>
  <c r="AI22" i="36" s="1"/>
  <c r="AJ22" i="36" s="1"/>
  <c r="AK22" i="36" s="1"/>
  <c r="AI25" i="35" a="1"/>
  <c r="AI25" i="35" s="1"/>
  <c r="AJ25" i="35" s="1"/>
  <c r="AL25" i="35" s="1"/>
  <c r="AI9" i="35" a="1"/>
  <c r="AI9" i="35" s="1"/>
  <c r="AJ9" i="35" s="1"/>
  <c r="AL9" i="35" s="1"/>
  <c r="AD101" i="48"/>
  <c r="AC101" i="48" s="1"/>
  <c r="P125" i="58"/>
  <c r="Y125" i="58"/>
  <c r="W125" i="58"/>
  <c r="V125" i="58"/>
  <c r="AY125" i="58" s="1"/>
  <c r="AA125" i="58"/>
  <c r="AS125" i="58"/>
  <c r="AF125" i="58" s="1"/>
  <c r="S125" i="58"/>
  <c r="Q125" i="58"/>
  <c r="BA125" i="58" s="1"/>
  <c r="Z125" i="58"/>
  <c r="AZ125" i="58" s="1"/>
  <c r="AB125" i="58"/>
  <c r="R125" i="58"/>
  <c r="U125" i="58"/>
  <c r="Z66" i="56"/>
  <c r="AZ66" i="56" s="1"/>
  <c r="Q66" i="56"/>
  <c r="BA66" i="56" s="1"/>
  <c r="BB66" i="56" s="1"/>
  <c r="P66" i="56"/>
  <c r="AB66" i="56"/>
  <c r="Y66" i="56"/>
  <c r="AA66" i="56"/>
  <c r="W66" i="56"/>
  <c r="U66" i="56"/>
  <c r="S66" i="56"/>
  <c r="R66" i="56"/>
  <c r="AE66" i="56" a="1"/>
  <c r="AE66" i="56" s="1"/>
  <c r="AD66" i="56" s="1"/>
  <c r="AC66" i="56" s="1"/>
  <c r="V66" i="56"/>
  <c r="AY66" i="56" s="1"/>
  <c r="S12" i="54"/>
  <c r="Y12" i="54"/>
  <c r="AU12" i="54"/>
  <c r="R12" i="54"/>
  <c r="AB12" i="54"/>
  <c r="U12" i="54"/>
  <c r="AA12" i="54"/>
  <c r="P12" i="54"/>
  <c r="Z12" i="54"/>
  <c r="AZ12" i="54" s="1"/>
  <c r="W12" i="54"/>
  <c r="V12" i="54"/>
  <c r="AY12" i="54" s="1"/>
  <c r="Q12" i="54"/>
  <c r="BA12" i="54" s="1"/>
  <c r="U106" i="57"/>
  <c r="V106" i="57"/>
  <c r="AY106" i="57" s="1"/>
  <c r="S106" i="57"/>
  <c r="R106" i="57"/>
  <c r="Z106" i="57"/>
  <c r="AZ106" i="57" s="1"/>
  <c r="Q106" i="57"/>
  <c r="BA106" i="57" s="1"/>
  <c r="BB106" i="57" s="1"/>
  <c r="Y106" i="57"/>
  <c r="AA106" i="57"/>
  <c r="AB106" i="57"/>
  <c r="W106" i="57"/>
  <c r="P106" i="57"/>
  <c r="AE106" i="57" a="1"/>
  <c r="AE106" i="57" s="1"/>
  <c r="Q122" i="58"/>
  <c r="BA122" i="58" s="1"/>
  <c r="S122" i="58"/>
  <c r="Y122" i="58"/>
  <c r="AA122" i="58"/>
  <c r="AS122" i="58"/>
  <c r="AF122" i="58" s="1"/>
  <c r="U122" i="58"/>
  <c r="W122" i="58"/>
  <c r="R122" i="58"/>
  <c r="V122" i="58"/>
  <c r="AY122" i="58" s="1"/>
  <c r="Z122" i="58"/>
  <c r="AZ122" i="58" s="1"/>
  <c r="AB122" i="58"/>
  <c r="P122" i="58"/>
  <c r="AI27" i="57" a="1"/>
  <c r="AI27" i="57" s="1"/>
  <c r="AJ27" i="57" s="1"/>
  <c r="AK27" i="57" s="1"/>
  <c r="AI10" i="57" a="1"/>
  <c r="AI10" i="57" s="1"/>
  <c r="AJ10" i="57" s="1"/>
  <c r="AK10" i="57" s="1"/>
  <c r="AI31" i="57" a="1"/>
  <c r="AI31" i="57" s="1"/>
  <c r="AJ31" i="57" s="1"/>
  <c r="AK31" i="57" s="1"/>
  <c r="AI17" i="57" a="1"/>
  <c r="AI17" i="57" s="1"/>
  <c r="AJ17" i="57" s="1"/>
  <c r="AK17" i="57" s="1"/>
  <c r="AI25" i="57" a="1"/>
  <c r="AI25" i="57" s="1"/>
  <c r="AJ25" i="57" s="1"/>
  <c r="AL25" i="57" s="1"/>
  <c r="AI13" i="57" a="1"/>
  <c r="AI13" i="57" s="1"/>
  <c r="AJ13" i="57" s="1"/>
  <c r="AK13" i="57" s="1"/>
  <c r="AI24" i="57" a="1"/>
  <c r="AI24" i="57" s="1"/>
  <c r="AJ24" i="57" s="1"/>
  <c r="AL24" i="57" s="1"/>
  <c r="AI12" i="57" a="1"/>
  <c r="AI12" i="57" s="1"/>
  <c r="AJ12" i="57" s="1"/>
  <c r="AK12" i="57" s="1"/>
  <c r="AI18" i="57" a="1"/>
  <c r="AI18" i="57" s="1"/>
  <c r="AJ18" i="57" s="1"/>
  <c r="AL18" i="57" s="1"/>
  <c r="AI28" i="57" a="1"/>
  <c r="AI28" i="57" s="1"/>
  <c r="AJ28" i="57" s="1"/>
  <c r="AK28" i="57" s="1"/>
  <c r="AI2" i="57" a="1"/>
  <c r="AI2" i="57" s="1"/>
  <c r="AJ2" i="57" s="1"/>
  <c r="AL2" i="57" s="1"/>
  <c r="AI5" i="57" a="1"/>
  <c r="AI5" i="57" s="1"/>
  <c r="AJ5" i="57" s="1"/>
  <c r="AL5" i="57" s="1"/>
  <c r="AI4" i="57" a="1"/>
  <c r="AI4" i="57" s="1"/>
  <c r="AJ4" i="57" s="1"/>
  <c r="AL4" i="57" s="1"/>
  <c r="AI32" i="57" a="1"/>
  <c r="AI32" i="57" s="1"/>
  <c r="AJ32" i="57" s="1"/>
  <c r="AK32" i="57" s="1"/>
  <c r="AI15" i="57" a="1"/>
  <c r="AI15" i="57" s="1"/>
  <c r="AJ15" i="57" s="1"/>
  <c r="AK15" i="57" s="1"/>
  <c r="AI23" i="57" a="1"/>
  <c r="AI23" i="57" s="1"/>
  <c r="AJ23" i="57" s="1"/>
  <c r="AL23" i="57" s="1"/>
  <c r="AI30" i="57" a="1"/>
  <c r="AI30" i="57" s="1"/>
  <c r="AJ30" i="57" s="1"/>
  <c r="AK30" i="57" s="1"/>
  <c r="AI3" i="57" a="1"/>
  <c r="AI3" i="57" s="1"/>
  <c r="AJ3" i="57" s="1"/>
  <c r="AL3" i="57" s="1"/>
  <c r="AI33" i="57" a="1"/>
  <c r="AI33" i="57" s="1"/>
  <c r="AJ33" i="57" s="1"/>
  <c r="AK33" i="57" s="1"/>
  <c r="AI11" i="57" a="1"/>
  <c r="AI11" i="57" s="1"/>
  <c r="AJ11" i="57" s="1"/>
  <c r="AK11" i="57" s="1"/>
  <c r="AI26" i="57" a="1"/>
  <c r="AI26" i="57" s="1"/>
  <c r="AJ26" i="57" s="1"/>
  <c r="AK26" i="57" s="1"/>
  <c r="AI14" i="57" a="1"/>
  <c r="AI14" i="57" s="1"/>
  <c r="AJ14" i="57" s="1"/>
  <c r="AK14" i="57" s="1"/>
  <c r="AI19" i="57" a="1"/>
  <c r="AI19" i="57" s="1"/>
  <c r="AJ19" i="57" s="1"/>
  <c r="AL19" i="57" s="1"/>
  <c r="AI20" i="57" a="1"/>
  <c r="AI20" i="57" s="1"/>
  <c r="AJ20" i="57" s="1"/>
  <c r="AL20" i="57" s="1"/>
  <c r="AI8" i="57" a="1"/>
  <c r="AI8" i="57" s="1"/>
  <c r="AJ8" i="57" s="1"/>
  <c r="AL8" i="57" s="1"/>
  <c r="AI7" i="57" a="1"/>
  <c r="AI7" i="57" s="1"/>
  <c r="AJ7" i="57" s="1"/>
  <c r="AL7" i="57" s="1"/>
  <c r="AI29" i="57" a="1"/>
  <c r="AI29" i="57" s="1"/>
  <c r="AJ29" i="57" s="1"/>
  <c r="AK29" i="57" s="1"/>
  <c r="AI6" i="57" a="1"/>
  <c r="AI6" i="57" s="1"/>
  <c r="AJ6" i="57" s="1"/>
  <c r="AL6" i="57" s="1"/>
  <c r="AI9" i="57" a="1"/>
  <c r="AI9" i="57" s="1"/>
  <c r="AJ9" i="57" s="1"/>
  <c r="AL9" i="57" s="1"/>
  <c r="AI22" i="57" a="1"/>
  <c r="AI22" i="57" s="1"/>
  <c r="AJ22" i="57" s="1"/>
  <c r="AL22" i="57" s="1"/>
  <c r="AI16" i="57" a="1"/>
  <c r="AI16" i="57" s="1"/>
  <c r="AJ16" i="57" s="1"/>
  <c r="AK16" i="57" s="1"/>
  <c r="AI21" i="57" a="1"/>
  <c r="AI21" i="57" s="1"/>
  <c r="AJ21" i="57" s="1"/>
  <c r="AL21" i="57" s="1"/>
  <c r="AE102" i="56" a="1"/>
  <c r="AE102" i="56" s="1"/>
  <c r="Q102" i="56"/>
  <c r="BA102" i="56" s="1"/>
  <c r="BB102" i="56" s="1"/>
  <c r="P102" i="56"/>
  <c r="AB102" i="56"/>
  <c r="Z102" i="56"/>
  <c r="AZ102" i="56" s="1"/>
  <c r="U102" i="56"/>
  <c r="AA102" i="56"/>
  <c r="Y102" i="56"/>
  <c r="V102" i="56"/>
  <c r="AY102" i="56" s="1"/>
  <c r="S102" i="56"/>
  <c r="W102" i="56"/>
  <c r="R102" i="56"/>
  <c r="W23" i="55"/>
  <c r="U23" i="55"/>
  <c r="S23" i="55"/>
  <c r="Q23" i="55"/>
  <c r="BA23" i="55" s="1"/>
  <c r="Z23" i="55"/>
  <c r="AZ23" i="55" s="1"/>
  <c r="AB23" i="55"/>
  <c r="V23" i="55"/>
  <c r="AY23" i="55" s="1"/>
  <c r="P23" i="55"/>
  <c r="Y23" i="55"/>
  <c r="R23" i="55"/>
  <c r="AU23" i="55"/>
  <c r="AV98" i="55" s="1"/>
  <c r="AA23" i="55"/>
  <c r="AI12" i="51" a="1"/>
  <c r="AI12" i="51" s="1"/>
  <c r="AJ12" i="51" s="1"/>
  <c r="AK12" i="51" s="1"/>
  <c r="AI25" i="51" a="1"/>
  <c r="AI25" i="51" s="1"/>
  <c r="AJ25" i="51" s="1"/>
  <c r="AL25" i="51" s="1"/>
  <c r="AI13" i="51" a="1"/>
  <c r="AI13" i="51" s="1"/>
  <c r="AJ13" i="51" s="1"/>
  <c r="AK13" i="51" s="1"/>
  <c r="AI6" i="51" a="1"/>
  <c r="AI6" i="51" s="1"/>
  <c r="AJ6" i="51" s="1"/>
  <c r="AL6" i="51" s="1"/>
  <c r="AI17" i="51" a="1"/>
  <c r="AI17" i="51" s="1"/>
  <c r="AJ17" i="51" s="1"/>
  <c r="AK17" i="51" s="1"/>
  <c r="AI16" i="51" a="1"/>
  <c r="AI16" i="51" s="1"/>
  <c r="AJ16" i="51" s="1"/>
  <c r="AK16" i="51" s="1"/>
  <c r="AI15" i="51" a="1"/>
  <c r="AI15" i="51" s="1"/>
  <c r="AJ15" i="51" s="1"/>
  <c r="AK15" i="51" s="1"/>
  <c r="AI18" i="51" a="1"/>
  <c r="AI18" i="51" s="1"/>
  <c r="AJ18" i="51" s="1"/>
  <c r="AL18" i="51" s="1"/>
  <c r="AI27" i="51" a="1"/>
  <c r="AI27" i="51" s="1"/>
  <c r="AJ27" i="51" s="1"/>
  <c r="AK27" i="51" s="1"/>
  <c r="AI22" i="51" a="1"/>
  <c r="AI22" i="51" s="1"/>
  <c r="AJ22" i="51" s="1"/>
  <c r="AL22" i="51" s="1"/>
  <c r="AI14" i="51" a="1"/>
  <c r="AI14" i="51" s="1"/>
  <c r="AJ14" i="51" s="1"/>
  <c r="AK14" i="51" s="1"/>
  <c r="AI3" i="51" a="1"/>
  <c r="AI3" i="51" s="1"/>
  <c r="AJ3" i="51" s="1"/>
  <c r="AL3" i="51" s="1"/>
  <c r="AI33" i="51" a="1"/>
  <c r="AI33" i="51" s="1"/>
  <c r="AJ33" i="51" s="1"/>
  <c r="AK33" i="51" s="1"/>
  <c r="AI23" i="51" a="1"/>
  <c r="AI23" i="51" s="1"/>
  <c r="AJ23" i="51" s="1"/>
  <c r="AL23" i="51" s="1"/>
  <c r="AI9" i="51" a="1"/>
  <c r="AI9" i="51" s="1"/>
  <c r="AJ9" i="51" s="1"/>
  <c r="AL9" i="51" s="1"/>
  <c r="AI8" i="51" a="1"/>
  <c r="AI8" i="51" s="1"/>
  <c r="AJ8" i="51" s="1"/>
  <c r="AL8" i="51" s="1"/>
  <c r="AI28" i="51" a="1"/>
  <c r="AI28" i="51" s="1"/>
  <c r="AJ28" i="51" s="1"/>
  <c r="AK28" i="51" s="1"/>
  <c r="AI32" i="51" a="1"/>
  <c r="AI32" i="51" s="1"/>
  <c r="AJ32" i="51" s="1"/>
  <c r="AK32" i="51" s="1"/>
  <c r="AI10" i="51" a="1"/>
  <c r="AI10" i="51" s="1"/>
  <c r="AJ10" i="51" s="1"/>
  <c r="AK10" i="51" s="1"/>
  <c r="AI11" i="51" a="1"/>
  <c r="AI11" i="51" s="1"/>
  <c r="AJ11" i="51" s="1"/>
  <c r="AK11" i="51" s="1"/>
  <c r="AI26" i="51" a="1"/>
  <c r="AI26" i="51" s="1"/>
  <c r="AJ26" i="51" s="1"/>
  <c r="AK26" i="51" s="1"/>
  <c r="AI30" i="51" a="1"/>
  <c r="AI30" i="51" s="1"/>
  <c r="AJ30" i="51" s="1"/>
  <c r="AK30" i="51" s="1"/>
  <c r="AI7" i="51" a="1"/>
  <c r="AI7" i="51" s="1"/>
  <c r="AJ7" i="51" s="1"/>
  <c r="AL7" i="51" s="1"/>
  <c r="AI4" i="51" a="1"/>
  <c r="AI4" i="51" s="1"/>
  <c r="AJ4" i="51" s="1"/>
  <c r="AL4" i="51" s="1"/>
  <c r="AI20" i="51" a="1"/>
  <c r="AI20" i="51" s="1"/>
  <c r="AJ20" i="51" s="1"/>
  <c r="AL20" i="51" s="1"/>
  <c r="AI19" i="51" a="1"/>
  <c r="AI19" i="51" s="1"/>
  <c r="AJ19" i="51" s="1"/>
  <c r="AL19" i="51" s="1"/>
  <c r="AI24" i="51" a="1"/>
  <c r="AI24" i="51" s="1"/>
  <c r="AJ24" i="51" s="1"/>
  <c r="AL24" i="51" s="1"/>
  <c r="AI29" i="51" a="1"/>
  <c r="AI29" i="51" s="1"/>
  <c r="AJ29" i="51" s="1"/>
  <c r="AK29" i="51" s="1"/>
  <c r="AI2" i="51" a="1"/>
  <c r="AI2" i="51" s="1"/>
  <c r="AJ2" i="51" s="1"/>
  <c r="AL2" i="51" s="1"/>
  <c r="AI21" i="51" a="1"/>
  <c r="AI21" i="51" s="1"/>
  <c r="AJ21" i="51" s="1"/>
  <c r="AL21" i="51" s="1"/>
  <c r="AI5" i="51" a="1"/>
  <c r="AI5" i="51" s="1"/>
  <c r="AJ5" i="51" s="1"/>
  <c r="AL5" i="51" s="1"/>
  <c r="AI31" i="51" a="1"/>
  <c r="AI31" i="51" s="1"/>
  <c r="AJ31" i="51" s="1"/>
  <c r="AK31" i="51" s="1"/>
  <c r="Y114" i="57"/>
  <c r="W114" i="57"/>
  <c r="V114" i="57"/>
  <c r="AY114" i="57" s="1"/>
  <c r="U114" i="57"/>
  <c r="AS114" i="57"/>
  <c r="AF114" i="57" s="1"/>
  <c r="S114" i="57"/>
  <c r="AB114" i="57"/>
  <c r="R114" i="57"/>
  <c r="Q114" i="57"/>
  <c r="BA114" i="57" s="1"/>
  <c r="AA114" i="57"/>
  <c r="Z114" i="57"/>
  <c r="AZ114" i="57" s="1"/>
  <c r="P114" i="57"/>
  <c r="Y13" i="54"/>
  <c r="P13" i="54"/>
  <c r="W13" i="54"/>
  <c r="V13" i="54"/>
  <c r="AY13" i="54" s="1"/>
  <c r="U13" i="54"/>
  <c r="AA13" i="54"/>
  <c r="S13" i="54"/>
  <c r="AB13" i="54"/>
  <c r="AU13" i="54"/>
  <c r="AV83" i="54" s="1"/>
  <c r="R13" i="54"/>
  <c r="Q13" i="54"/>
  <c r="BA13" i="54" s="1"/>
  <c r="Z13" i="54"/>
  <c r="AZ13" i="54" s="1"/>
  <c r="U129" i="50"/>
  <c r="R129" i="50"/>
  <c r="AS129" i="50"/>
  <c r="AF129" i="50" s="1"/>
  <c r="Q129" i="50"/>
  <c r="BA129" i="50" s="1"/>
  <c r="AB129" i="50"/>
  <c r="S129" i="50"/>
  <c r="P129" i="50"/>
  <c r="V129" i="50"/>
  <c r="AY129" i="50" s="1"/>
  <c r="Z129" i="50"/>
  <c r="AZ129" i="50" s="1"/>
  <c r="Y129" i="50"/>
  <c r="W129" i="50"/>
  <c r="AA129" i="50"/>
  <c r="R64" i="56"/>
  <c r="Z64" i="56"/>
  <c r="AZ64" i="56" s="1"/>
  <c r="AA64" i="56"/>
  <c r="P64" i="56"/>
  <c r="V64" i="56"/>
  <c r="AY64" i="56" s="1"/>
  <c r="Y64" i="56"/>
  <c r="S64" i="56"/>
  <c r="W64" i="56"/>
  <c r="U64" i="56"/>
  <c r="AU64" i="56"/>
  <c r="Q64" i="56"/>
  <c r="BA64" i="56" s="1"/>
  <c r="AB64" i="56"/>
  <c r="U73" i="53"/>
  <c r="Z73" i="53"/>
  <c r="AZ73" i="53" s="1"/>
  <c r="P73" i="53"/>
  <c r="S73" i="53"/>
  <c r="R73" i="53"/>
  <c r="Q73" i="53"/>
  <c r="BA73" i="53" s="1"/>
  <c r="AA73" i="53"/>
  <c r="V73" i="53"/>
  <c r="AY73" i="53" s="1"/>
  <c r="W73" i="53"/>
  <c r="AB73" i="53"/>
  <c r="Y73" i="53"/>
  <c r="Z91" i="51"/>
  <c r="AZ91" i="51" s="1"/>
  <c r="Y91" i="51"/>
  <c r="Q91" i="51"/>
  <c r="BA91" i="51" s="1"/>
  <c r="BB91" i="51" s="1"/>
  <c r="AB91" i="51"/>
  <c r="AA91" i="51"/>
  <c r="W91" i="51"/>
  <c r="U91" i="51"/>
  <c r="P91" i="51"/>
  <c r="V91" i="51"/>
  <c r="AY91" i="51" s="1"/>
  <c r="AE91" i="51" a="1"/>
  <c r="AE91" i="51" s="1"/>
  <c r="AD91" i="51" s="1"/>
  <c r="AC91" i="51" s="1"/>
  <c r="S91" i="51"/>
  <c r="R91" i="51"/>
  <c r="Y88" i="58"/>
  <c r="AB88" i="58"/>
  <c r="P88" i="58"/>
  <c r="Z88" i="58"/>
  <c r="AZ88" i="58" s="1"/>
  <c r="W88" i="58"/>
  <c r="V88" i="58"/>
  <c r="AY88" i="58" s="1"/>
  <c r="S88" i="58"/>
  <c r="U88" i="58"/>
  <c r="AA88" i="58"/>
  <c r="R88" i="58"/>
  <c r="Q88" i="58"/>
  <c r="BA88" i="58" s="1"/>
  <c r="BB88" i="58" s="1"/>
  <c r="AE88" i="58" a="1"/>
  <c r="AE88" i="58" s="1"/>
  <c r="AD88" i="58" s="1"/>
  <c r="AC88" i="58" s="1"/>
  <c r="Y33" i="54"/>
  <c r="AB33" i="54"/>
  <c r="R33" i="54"/>
  <c r="AA33" i="54"/>
  <c r="W33" i="54"/>
  <c r="Q33" i="54"/>
  <c r="BA33" i="54" s="1"/>
  <c r="U33" i="54"/>
  <c r="P33" i="54"/>
  <c r="V33" i="54"/>
  <c r="AY33" i="54" s="1"/>
  <c r="AU33" i="54"/>
  <c r="S33" i="54"/>
  <c r="Z33" i="54"/>
  <c r="AZ33" i="54" s="1"/>
  <c r="R121" i="55"/>
  <c r="V121" i="55"/>
  <c r="AY121" i="55" s="1"/>
  <c r="AB121" i="55"/>
  <c r="U121" i="55"/>
  <c r="AA121" i="55"/>
  <c r="AS121" i="55"/>
  <c r="AF121" i="55" s="1"/>
  <c r="W121" i="55"/>
  <c r="Q121" i="55"/>
  <c r="BA121" i="55" s="1"/>
  <c r="Z121" i="55"/>
  <c r="AZ121" i="55" s="1"/>
  <c r="S121" i="55"/>
  <c r="P121" i="55"/>
  <c r="Y121" i="55"/>
  <c r="R98" i="54"/>
  <c r="S98" i="54"/>
  <c r="AB98" i="54"/>
  <c r="AE98" i="54" a="1"/>
  <c r="AE98" i="54" s="1"/>
  <c r="W98" i="54"/>
  <c r="U98" i="54"/>
  <c r="V98" i="54"/>
  <c r="AY98" i="54" s="1"/>
  <c r="P98" i="54"/>
  <c r="Q98" i="54"/>
  <c r="BA98" i="54" s="1"/>
  <c r="BB98" i="54" s="1"/>
  <c r="AA98" i="54"/>
  <c r="Z98" i="54"/>
  <c r="AZ98" i="54" s="1"/>
  <c r="Y98" i="54"/>
  <c r="W103" i="51"/>
  <c r="AB103" i="51"/>
  <c r="Q103" i="51"/>
  <c r="BA103" i="51" s="1"/>
  <c r="S103" i="51"/>
  <c r="AS103" i="51"/>
  <c r="AF103" i="51" s="1"/>
  <c r="Y103" i="51"/>
  <c r="V103" i="51"/>
  <c r="AY103" i="51" s="1"/>
  <c r="R103" i="51"/>
  <c r="Z103" i="51"/>
  <c r="AZ103" i="51" s="1"/>
  <c r="P103" i="51"/>
  <c r="U103" i="51"/>
  <c r="AA103" i="51"/>
  <c r="AB14" i="49"/>
  <c r="AA14" i="49"/>
  <c r="Z14" i="49"/>
  <c r="AZ14" i="49" s="1"/>
  <c r="Y14" i="49"/>
  <c r="AE14" i="49" a="1"/>
  <c r="AE14" i="49" s="1"/>
  <c r="W14" i="49"/>
  <c r="P14" i="49"/>
  <c r="Q14" i="49"/>
  <c r="BA14" i="49" s="1"/>
  <c r="BB14" i="49" s="1"/>
  <c r="R14" i="49"/>
  <c r="V14" i="49"/>
  <c r="AY14" i="49" s="1"/>
  <c r="U14" i="49"/>
  <c r="S14" i="49"/>
  <c r="AU14" i="49"/>
  <c r="AV123" i="49" s="1"/>
  <c r="Y37" i="49"/>
  <c r="W37" i="49"/>
  <c r="V37" i="49"/>
  <c r="AY37" i="49" s="1"/>
  <c r="S37" i="49"/>
  <c r="AB37" i="49"/>
  <c r="Q37" i="49"/>
  <c r="BA37" i="49" s="1"/>
  <c r="U37" i="49"/>
  <c r="AA37" i="49"/>
  <c r="R37" i="49"/>
  <c r="P37" i="49"/>
  <c r="Z37" i="49"/>
  <c r="AZ37" i="49" s="1"/>
  <c r="AU37" i="49"/>
  <c r="Y85" i="50"/>
  <c r="AA85" i="50"/>
  <c r="V85" i="50"/>
  <c r="AY85" i="50" s="1"/>
  <c r="Z85" i="50"/>
  <c r="AZ85" i="50" s="1"/>
  <c r="U85" i="50"/>
  <c r="P85" i="50"/>
  <c r="S85" i="50"/>
  <c r="R85" i="50"/>
  <c r="W85" i="50"/>
  <c r="Q85" i="50"/>
  <c r="BA85" i="50" s="1"/>
  <c r="BB85" i="50" s="1"/>
  <c r="AB85" i="50"/>
  <c r="AE85" i="50" a="1"/>
  <c r="AE85" i="50" s="1"/>
  <c r="AD85" i="50" s="1"/>
  <c r="AC85" i="50" s="1"/>
  <c r="AB92" i="49"/>
  <c r="AA92" i="49"/>
  <c r="AE92" i="49" a="1"/>
  <c r="AE92" i="49" s="1"/>
  <c r="AD92" i="49" s="1"/>
  <c r="AC92" i="49" s="1"/>
  <c r="U92" i="49"/>
  <c r="R92" i="49"/>
  <c r="P92" i="49"/>
  <c r="S92" i="49"/>
  <c r="Y92" i="49"/>
  <c r="Q92" i="49"/>
  <c r="BA92" i="49" s="1"/>
  <c r="BB92" i="49" s="1"/>
  <c r="Z92" i="49"/>
  <c r="AZ92" i="49" s="1"/>
  <c r="W92" i="49"/>
  <c r="V92" i="49"/>
  <c r="AY92" i="49" s="1"/>
  <c r="Z111" i="50"/>
  <c r="AZ111" i="50" s="1"/>
  <c r="AS111" i="50"/>
  <c r="AF111" i="50" s="1"/>
  <c r="Q111" i="50"/>
  <c r="BA111" i="50" s="1"/>
  <c r="AA111" i="50"/>
  <c r="W111" i="50"/>
  <c r="S111" i="50"/>
  <c r="AB111" i="50"/>
  <c r="U111" i="50"/>
  <c r="Y111" i="50"/>
  <c r="P111" i="50"/>
  <c r="V111" i="50"/>
  <c r="AY111" i="50" s="1"/>
  <c r="R111" i="50"/>
  <c r="D30" i="43"/>
  <c r="A30" i="43"/>
  <c r="W19" i="46"/>
  <c r="AA19" i="46"/>
  <c r="AU19" i="46"/>
  <c r="AV120" i="46" s="1"/>
  <c r="Z19" i="46"/>
  <c r="AZ19" i="46" s="1"/>
  <c r="P19" i="46"/>
  <c r="U19" i="46"/>
  <c r="Y19" i="46"/>
  <c r="S19" i="46"/>
  <c r="AE19" i="46" a="1"/>
  <c r="AE19" i="46" s="1"/>
  <c r="V19" i="46"/>
  <c r="AY19" i="46" s="1"/>
  <c r="AB19" i="46"/>
  <c r="R19" i="46"/>
  <c r="Q19" i="46"/>
  <c r="BA19" i="46" s="1"/>
  <c r="BB19" i="46" s="1"/>
  <c r="U21" i="44"/>
  <c r="AE21" i="44" a="1"/>
  <c r="AE21" i="44" s="1"/>
  <c r="W21" i="44"/>
  <c r="R21" i="44"/>
  <c r="Q21" i="44"/>
  <c r="BA21" i="44" s="1"/>
  <c r="BB21" i="44" s="1"/>
  <c r="S21" i="44"/>
  <c r="AB21" i="44"/>
  <c r="P21" i="44"/>
  <c r="Z21" i="44"/>
  <c r="AZ21" i="44" s="1"/>
  <c r="V21" i="44"/>
  <c r="AY21" i="44" s="1"/>
  <c r="Y21" i="44"/>
  <c r="AA21" i="44"/>
  <c r="AU21" i="44"/>
  <c r="Y83" i="46"/>
  <c r="AA83" i="46"/>
  <c r="R83" i="46"/>
  <c r="V83" i="46"/>
  <c r="AY83" i="46" s="1"/>
  <c r="S83" i="46"/>
  <c r="Z83" i="46"/>
  <c r="AZ83" i="46" s="1"/>
  <c r="P83" i="46"/>
  <c r="W83" i="46"/>
  <c r="AE83" i="46" a="1"/>
  <c r="AE83" i="46" s="1"/>
  <c r="AB83" i="46"/>
  <c r="U83" i="46"/>
  <c r="Q83" i="46"/>
  <c r="BA83" i="46" s="1"/>
  <c r="BB83" i="46" s="1"/>
  <c r="AB41" i="46"/>
  <c r="P41" i="46"/>
  <c r="AA41" i="46"/>
  <c r="Y41" i="46"/>
  <c r="R41" i="46"/>
  <c r="AE41" i="46" a="1"/>
  <c r="AE41" i="46" s="1"/>
  <c r="Q41" i="46"/>
  <c r="BA41" i="46" s="1"/>
  <c r="BB41" i="46" s="1"/>
  <c r="V41" i="46"/>
  <c r="AY41" i="46" s="1"/>
  <c r="Z41" i="46"/>
  <c r="AZ41" i="46" s="1"/>
  <c r="AU41" i="46"/>
  <c r="AV110" i="46" s="1"/>
  <c r="U41" i="46"/>
  <c r="S41" i="46"/>
  <c r="W41" i="46"/>
  <c r="AA55" i="45"/>
  <c r="Q55" i="45"/>
  <c r="BA55" i="45" s="1"/>
  <c r="S55" i="45"/>
  <c r="R55" i="45"/>
  <c r="V55" i="45"/>
  <c r="AY55" i="45" s="1"/>
  <c r="AB55" i="45"/>
  <c r="U55" i="45"/>
  <c r="AU55" i="45"/>
  <c r="Y55" i="45"/>
  <c r="Z55" i="45"/>
  <c r="AZ55" i="45" s="1"/>
  <c r="P55" i="45"/>
  <c r="W55" i="45"/>
  <c r="D27" i="34"/>
  <c r="A27" i="34"/>
  <c r="Z127" i="46"/>
  <c r="AZ127" i="46" s="1"/>
  <c r="Y127" i="46"/>
  <c r="P127" i="46"/>
  <c r="W127" i="46"/>
  <c r="AA127" i="46"/>
  <c r="V127" i="46"/>
  <c r="AY127" i="46" s="1"/>
  <c r="R127" i="46"/>
  <c r="U127" i="46"/>
  <c r="S127" i="46"/>
  <c r="Q127" i="46"/>
  <c r="BA127" i="46" s="1"/>
  <c r="AB127" i="46"/>
  <c r="R52" i="46"/>
  <c r="Q52" i="46"/>
  <c r="BA52" i="46" s="1"/>
  <c r="BB52" i="46" s="1"/>
  <c r="P52" i="46"/>
  <c r="Y52" i="46"/>
  <c r="U52" i="46"/>
  <c r="AE52" i="46" a="1"/>
  <c r="AE52" i="46" s="1"/>
  <c r="AU52" i="46"/>
  <c r="S52" i="46"/>
  <c r="AA52" i="46"/>
  <c r="AB52" i="46"/>
  <c r="V52" i="46"/>
  <c r="AY52" i="46" s="1"/>
  <c r="W52" i="46"/>
  <c r="Z52" i="46"/>
  <c r="AZ52" i="46" s="1"/>
  <c r="D2" i="37"/>
  <c r="A2" i="37"/>
  <c r="S76" i="36"/>
  <c r="AA76" i="36"/>
  <c r="P76" i="36"/>
  <c r="Z76" i="36"/>
  <c r="AZ76" i="36" s="1"/>
  <c r="V76" i="36"/>
  <c r="AY76" i="36" s="1"/>
  <c r="AS76" i="36"/>
  <c r="AF76" i="36" s="1"/>
  <c r="Y76" i="36"/>
  <c r="W76" i="36"/>
  <c r="U76" i="36"/>
  <c r="AB76" i="36"/>
  <c r="R76" i="36"/>
  <c r="Q76" i="36"/>
  <c r="BA76" i="36" s="1"/>
  <c r="D20" i="43"/>
  <c r="A20" i="43"/>
  <c r="A13" i="35"/>
  <c r="D13" i="35"/>
  <c r="Y39" i="44"/>
  <c r="S39" i="44"/>
  <c r="P39" i="44"/>
  <c r="AU39" i="44"/>
  <c r="V39" i="44"/>
  <c r="AY39" i="44" s="1"/>
  <c r="AA39" i="44"/>
  <c r="U39" i="44"/>
  <c r="Q39" i="44"/>
  <c r="BA39" i="44" s="1"/>
  <c r="BB39" i="44" s="1"/>
  <c r="AE39" i="44" a="1"/>
  <c r="AE39" i="44" s="1"/>
  <c r="AB39" i="44"/>
  <c r="R39" i="44"/>
  <c r="W39" i="44"/>
  <c r="Z39" i="44"/>
  <c r="AZ39" i="44" s="1"/>
  <c r="D64" i="39"/>
  <c r="A64" i="39"/>
  <c r="AI6" i="36" a="1"/>
  <c r="AI6" i="36" s="1"/>
  <c r="AJ6" i="36" s="1"/>
  <c r="AK6" i="36" s="1"/>
  <c r="AI7" i="36" a="1"/>
  <c r="AI7" i="36" s="1"/>
  <c r="AJ7" i="36" s="1"/>
  <c r="AK7" i="36" s="1"/>
  <c r="AI31" i="36" a="1"/>
  <c r="AI31" i="36" s="1"/>
  <c r="AJ31" i="36" s="1"/>
  <c r="AL31" i="36" s="1"/>
  <c r="AI11" i="36" a="1"/>
  <c r="AI11" i="36" s="1"/>
  <c r="AJ11" i="36" s="1"/>
  <c r="AL11" i="36" s="1"/>
  <c r="AI10" i="36" a="1"/>
  <c r="AI10" i="36" s="1"/>
  <c r="AJ10" i="36" s="1"/>
  <c r="AL10" i="36" s="1"/>
  <c r="AI30" i="36" a="1"/>
  <c r="AI30" i="36" s="1"/>
  <c r="AJ30" i="36" s="1"/>
  <c r="AL30" i="36" s="1"/>
  <c r="AI2" i="36" a="1"/>
  <c r="AI2" i="36" s="1"/>
  <c r="AJ2" i="36" s="1"/>
  <c r="AK2" i="36" s="1"/>
  <c r="AI17" i="36" a="1"/>
  <c r="AI17" i="36" s="1"/>
  <c r="AJ17" i="36" s="1"/>
  <c r="AL17" i="36" s="1"/>
  <c r="AI12" i="36" a="1"/>
  <c r="AI12" i="36" s="1"/>
  <c r="AJ12" i="36" s="1"/>
  <c r="AL12" i="36" s="1"/>
  <c r="AI3" i="36" a="1"/>
  <c r="AI3" i="36" s="1"/>
  <c r="AJ3" i="36" s="1"/>
  <c r="AK3" i="36" s="1"/>
  <c r="AI19" i="36" a="1"/>
  <c r="AI19" i="36" s="1"/>
  <c r="AJ19" i="36" s="1"/>
  <c r="AK19" i="36" s="1"/>
  <c r="AI26" i="36" a="1"/>
  <c r="AI26" i="36" s="1"/>
  <c r="AJ26" i="36" s="1"/>
  <c r="AL26" i="36" s="1"/>
  <c r="AI14" i="36" a="1"/>
  <c r="AI14" i="36" s="1"/>
  <c r="AJ14" i="36" s="1"/>
  <c r="AL14" i="36" s="1"/>
  <c r="AI28" i="36" a="1"/>
  <c r="AI28" i="36" s="1"/>
  <c r="AJ28" i="36" s="1"/>
  <c r="AL28" i="36" s="1"/>
  <c r="AI27" i="36" a="1"/>
  <c r="AI27" i="36" s="1"/>
  <c r="AJ27" i="36" s="1"/>
  <c r="AL27" i="36" s="1"/>
  <c r="AI24" i="36" a="1"/>
  <c r="AI24" i="36" s="1"/>
  <c r="AJ24" i="36" s="1"/>
  <c r="AK24" i="36" s="1"/>
  <c r="AI33" i="36" a="1"/>
  <c r="AI33" i="36" s="1"/>
  <c r="AJ33" i="36" s="1"/>
  <c r="AL33" i="36" s="1"/>
  <c r="AI21" i="36" a="1"/>
  <c r="AI21" i="36" s="1"/>
  <c r="AJ21" i="36" s="1"/>
  <c r="AK21" i="36" s="1"/>
  <c r="AI23" i="36" a="1"/>
  <c r="AI23" i="36" s="1"/>
  <c r="AJ23" i="36" s="1"/>
  <c r="AK23" i="36" s="1"/>
  <c r="AI16" i="36" a="1"/>
  <c r="AI16" i="36" s="1"/>
  <c r="AJ16" i="36" s="1"/>
  <c r="AL16" i="36" s="1"/>
  <c r="AU62" i="45"/>
  <c r="W62" i="45"/>
  <c r="Y62" i="45"/>
  <c r="P62" i="45"/>
  <c r="AB62" i="45"/>
  <c r="Q62" i="45"/>
  <c r="BA62" i="45" s="1"/>
  <c r="BB62" i="45" s="1"/>
  <c r="Z62" i="45"/>
  <c r="AZ62" i="45" s="1"/>
  <c r="AE62" i="45" a="1"/>
  <c r="AE62" i="45" s="1"/>
  <c r="R62" i="45"/>
  <c r="V62" i="45"/>
  <c r="AY62" i="45" s="1"/>
  <c r="S62" i="45"/>
  <c r="U62" i="45"/>
  <c r="AA62" i="45"/>
  <c r="V97" i="34"/>
  <c r="AY97" i="34" s="1"/>
  <c r="AS97" i="34"/>
  <c r="AF97" i="34" s="1"/>
  <c r="Q97" i="34"/>
  <c r="BA97" i="34" s="1"/>
  <c r="AA97" i="34"/>
  <c r="AB97" i="34"/>
  <c r="Y97" i="34"/>
  <c r="Z97" i="34"/>
  <c r="AZ97" i="34" s="1"/>
  <c r="U97" i="34"/>
  <c r="P97" i="34"/>
  <c r="W97" i="34"/>
  <c r="R97" i="34"/>
  <c r="S97" i="34"/>
  <c r="AI32" i="30" a="1"/>
  <c r="AI32" i="30" s="1"/>
  <c r="AJ32" i="30" s="1"/>
  <c r="AL32" i="30" s="1"/>
  <c r="AI33" i="30" a="1"/>
  <c r="AI33" i="30" s="1"/>
  <c r="AJ33" i="30" s="1"/>
  <c r="AL33" i="30" s="1"/>
  <c r="AI31" i="30" a="1"/>
  <c r="AI31" i="30" s="1"/>
  <c r="AJ31" i="30" s="1"/>
  <c r="AL31" i="30" s="1"/>
  <c r="AI15" i="30" a="1"/>
  <c r="AI15" i="30" s="1"/>
  <c r="AJ15" i="30" s="1"/>
  <c r="AL15" i="30" s="1"/>
  <c r="AI30" i="30" a="1"/>
  <c r="AI30" i="30" s="1"/>
  <c r="AJ30" i="30" s="1"/>
  <c r="AL30" i="30" s="1"/>
  <c r="AI5" i="30" a="1"/>
  <c r="AI5" i="30" s="1"/>
  <c r="AJ5" i="30" s="1"/>
  <c r="AK5" i="30" s="1"/>
  <c r="AI27" i="30" a="1"/>
  <c r="AI27" i="30" s="1"/>
  <c r="AJ27" i="30" s="1"/>
  <c r="AL27" i="30" s="1"/>
  <c r="AI28" i="30" a="1"/>
  <c r="AI28" i="30" s="1"/>
  <c r="AJ28" i="30" s="1"/>
  <c r="AL28" i="30" s="1"/>
  <c r="AI24" i="30" a="1"/>
  <c r="AI24" i="30" s="1"/>
  <c r="AJ24" i="30" s="1"/>
  <c r="AK24" i="30" s="1"/>
  <c r="AI12" i="30" a="1"/>
  <c r="AI12" i="30" s="1"/>
  <c r="AJ12" i="30" s="1"/>
  <c r="AL12" i="30" s="1"/>
  <c r="AI7" i="30" a="1"/>
  <c r="AI7" i="30" s="1"/>
  <c r="AJ7" i="30" s="1"/>
  <c r="AK7" i="30" s="1"/>
  <c r="AI22" i="30" a="1"/>
  <c r="AI22" i="30" s="1"/>
  <c r="AJ22" i="30" s="1"/>
  <c r="AK22" i="30" s="1"/>
  <c r="AI17" i="30" a="1"/>
  <c r="AI17" i="30" s="1"/>
  <c r="AJ17" i="30" s="1"/>
  <c r="AL17" i="30" s="1"/>
  <c r="AI25" i="30" a="1"/>
  <c r="AI25" i="30" s="1"/>
  <c r="AJ25" i="30" s="1"/>
  <c r="AK25" i="30" s="1"/>
  <c r="AI6" i="30" a="1"/>
  <c r="AI6" i="30" s="1"/>
  <c r="AJ6" i="30" s="1"/>
  <c r="AK6" i="30" s="1"/>
  <c r="AI9" i="30" a="1"/>
  <c r="AI9" i="30" s="1"/>
  <c r="AJ9" i="30" s="1"/>
  <c r="AK9" i="30" s="1"/>
  <c r="AI29" i="30" a="1"/>
  <c r="AI29" i="30" s="1"/>
  <c r="AJ29" i="30" s="1"/>
  <c r="AL29" i="30" s="1"/>
  <c r="AI19" i="30" a="1"/>
  <c r="AI19" i="30" s="1"/>
  <c r="AJ19" i="30" s="1"/>
  <c r="AK19" i="30" s="1"/>
  <c r="AI26" i="30" a="1"/>
  <c r="AI26" i="30" s="1"/>
  <c r="AJ26" i="30" s="1"/>
  <c r="AL26" i="30" s="1"/>
  <c r="AI14" i="30" a="1"/>
  <c r="AI14" i="30" s="1"/>
  <c r="AJ14" i="30" s="1"/>
  <c r="AL14" i="30" s="1"/>
  <c r="AI20" i="30" a="1"/>
  <c r="AI20" i="30" s="1"/>
  <c r="AJ20" i="30" s="1"/>
  <c r="AK20" i="30" s="1"/>
  <c r="AI4" i="30" a="1"/>
  <c r="AI4" i="30" s="1"/>
  <c r="AJ4" i="30" s="1"/>
  <c r="AK4" i="30" s="1"/>
  <c r="AI8" i="30" a="1"/>
  <c r="AI8" i="30" s="1"/>
  <c r="AJ8" i="30" s="1"/>
  <c r="AK8" i="30" s="1"/>
  <c r="AI3" i="30" a="1"/>
  <c r="AI3" i="30" s="1"/>
  <c r="AJ3" i="30" s="1"/>
  <c r="AK3" i="30" s="1"/>
  <c r="AI21" i="30" a="1"/>
  <c r="AI21" i="30" s="1"/>
  <c r="AJ21" i="30" s="1"/>
  <c r="AK21" i="30" s="1"/>
  <c r="AI11" i="30" a="1"/>
  <c r="AI11" i="30" s="1"/>
  <c r="AJ11" i="30" s="1"/>
  <c r="AL11" i="30" s="1"/>
  <c r="AI18" i="30" a="1"/>
  <c r="AI18" i="30" s="1"/>
  <c r="AJ18" i="30" s="1"/>
  <c r="AK18" i="30" s="1"/>
  <c r="AI23" i="30" a="1"/>
  <c r="AI23" i="30" s="1"/>
  <c r="AJ23" i="30" s="1"/>
  <c r="AK23" i="30" s="1"/>
  <c r="AI10" i="30" a="1"/>
  <c r="AI10" i="30" s="1"/>
  <c r="AJ10" i="30" s="1"/>
  <c r="AL10" i="30" s="1"/>
  <c r="AI16" i="30" a="1"/>
  <c r="AI16" i="30" s="1"/>
  <c r="AJ16" i="30" s="1"/>
  <c r="AL16" i="30" s="1"/>
  <c r="AI13" i="30" a="1"/>
  <c r="AI13" i="30" s="1"/>
  <c r="AJ13" i="30" s="1"/>
  <c r="AL13" i="30" s="1"/>
  <c r="AI2" i="30" a="1"/>
  <c r="AI2" i="30" s="1"/>
  <c r="AJ2" i="30" s="1"/>
  <c r="AK2" i="30" s="1"/>
  <c r="A48" i="32"/>
  <c r="D48" i="32"/>
  <c r="R39" i="30"/>
  <c r="U39" i="30"/>
  <c r="AB39" i="30"/>
  <c r="Z39" i="30"/>
  <c r="AZ39" i="30" s="1"/>
  <c r="AU39" i="30"/>
  <c r="AV25" i="30" s="1"/>
  <c r="P39" i="30"/>
  <c r="AA39" i="30"/>
  <c r="AE39" i="30" a="1"/>
  <c r="AE39" i="30" s="1"/>
  <c r="V39" i="30"/>
  <c r="AY39" i="30" s="1"/>
  <c r="Q39" i="30"/>
  <c r="BA39" i="30" s="1"/>
  <c r="BB39" i="30" s="1"/>
  <c r="Y39" i="30"/>
  <c r="W39" i="30"/>
  <c r="S39" i="30"/>
  <c r="AA3" i="12"/>
  <c r="W3" i="12"/>
  <c r="U3" i="12"/>
  <c r="Z3" i="12"/>
  <c r="AZ3" i="12" s="1"/>
  <c r="R3" i="12"/>
  <c r="S3" i="12"/>
  <c r="Q3" i="12"/>
  <c r="BA3" i="12" s="1"/>
  <c r="BB3" i="12" s="1"/>
  <c r="AU3" i="12"/>
  <c r="AV53" i="12" s="1"/>
  <c r="AB3" i="12"/>
  <c r="AE3" i="12" a="1"/>
  <c r="AE3" i="12" s="1"/>
  <c r="V3" i="12"/>
  <c r="AY3" i="12" s="1"/>
  <c r="Y3" i="12"/>
  <c r="P3" i="12"/>
  <c r="AA12" i="44"/>
  <c r="V12" i="44"/>
  <c r="AY12" i="44" s="1"/>
  <c r="Q12" i="44"/>
  <c r="BA12" i="44" s="1"/>
  <c r="U12" i="44"/>
  <c r="Z12" i="44"/>
  <c r="AZ12" i="44" s="1"/>
  <c r="P12" i="44"/>
  <c r="Y12" i="44"/>
  <c r="AU12" i="44"/>
  <c r="AV67" i="44" s="1"/>
  <c r="AB12" i="44"/>
  <c r="W12" i="44"/>
  <c r="R12" i="44"/>
  <c r="S12" i="44"/>
  <c r="AB38" i="31"/>
  <c r="Z38" i="31"/>
  <c r="AZ38" i="31" s="1"/>
  <c r="P38" i="31"/>
  <c r="R38" i="31"/>
  <c r="S38" i="31"/>
  <c r="U38" i="31"/>
  <c r="Q38" i="31"/>
  <c r="BA38" i="31" s="1"/>
  <c r="AA38" i="31"/>
  <c r="V38" i="31"/>
  <c r="AY38" i="31" s="1"/>
  <c r="AU38" i="31"/>
  <c r="Y38" i="31"/>
  <c r="W38" i="31"/>
  <c r="D61" i="12"/>
  <c r="A61" i="12"/>
  <c r="A58" i="32"/>
  <c r="D58" i="32"/>
  <c r="P59" i="28"/>
  <c r="Y59" i="28"/>
  <c r="AE59" i="28" a="1"/>
  <c r="AE59" i="28" s="1"/>
  <c r="R59" i="28"/>
  <c r="AB59" i="28"/>
  <c r="U59" i="28"/>
  <c r="Z59" i="28"/>
  <c r="AZ59" i="28" s="1"/>
  <c r="Q59" i="28"/>
  <c r="BA59" i="28" s="1"/>
  <c r="BB59" i="28" s="1"/>
  <c r="W59" i="28"/>
  <c r="S59" i="28"/>
  <c r="AU59" i="28"/>
  <c r="AA59" i="28"/>
  <c r="V59" i="28"/>
  <c r="AY59" i="28" s="1"/>
  <c r="AI32" i="34" a="1"/>
  <c r="AI32" i="34" s="1"/>
  <c r="AJ32" i="34" s="1"/>
  <c r="AL32" i="34" s="1"/>
  <c r="AI7" i="34" a="1"/>
  <c r="AI7" i="34" s="1"/>
  <c r="AJ7" i="34" s="1"/>
  <c r="AK7" i="34" s="1"/>
  <c r="AI16" i="34" a="1"/>
  <c r="AI16" i="34" s="1"/>
  <c r="AJ16" i="34" s="1"/>
  <c r="AL16" i="34" s="1"/>
  <c r="AI13" i="34" a="1"/>
  <c r="AI13" i="34" s="1"/>
  <c r="AJ13" i="34" s="1"/>
  <c r="AL13" i="34" s="1"/>
  <c r="AI19" i="34" a="1"/>
  <c r="AI19" i="34" s="1"/>
  <c r="AJ19" i="34" s="1"/>
  <c r="AK19" i="34" s="1"/>
  <c r="AI8" i="34" a="1"/>
  <c r="AI8" i="34" s="1"/>
  <c r="AJ8" i="34" s="1"/>
  <c r="AK8" i="34" s="1"/>
  <c r="AI28" i="34" a="1"/>
  <c r="AI28" i="34" s="1"/>
  <c r="AJ28" i="34" s="1"/>
  <c r="AL28" i="34" s="1"/>
  <c r="AI5" i="34" a="1"/>
  <c r="AI5" i="34" s="1"/>
  <c r="AJ5" i="34" s="1"/>
  <c r="AK5" i="34" s="1"/>
  <c r="AI3" i="34" a="1"/>
  <c r="AI3" i="34" s="1"/>
  <c r="AJ3" i="34" s="1"/>
  <c r="AK3" i="34" s="1"/>
  <c r="AI23" i="34" a="1"/>
  <c r="AI23" i="34" s="1"/>
  <c r="AJ23" i="34" s="1"/>
  <c r="AK23" i="34" s="1"/>
  <c r="AI10" i="34" a="1"/>
  <c r="AI10" i="34" s="1"/>
  <c r="AJ10" i="34" s="1"/>
  <c r="AL10" i="34" s="1"/>
  <c r="AI30" i="34" a="1"/>
  <c r="AI30" i="34" s="1"/>
  <c r="AJ30" i="34" s="1"/>
  <c r="AL30" i="34" s="1"/>
  <c r="AI18" i="34" a="1"/>
  <c r="AI18" i="34" s="1"/>
  <c r="AJ18" i="34" s="1"/>
  <c r="AK18" i="34" s="1"/>
  <c r="AI21" i="34" a="1"/>
  <c r="AI21" i="34" s="1"/>
  <c r="AJ21" i="34" s="1"/>
  <c r="AK21" i="34" s="1"/>
  <c r="AI15" i="34" a="1"/>
  <c r="AI15" i="34" s="1"/>
  <c r="AJ15" i="34" s="1"/>
  <c r="AL15" i="34" s="1"/>
  <c r="AI4" i="34" a="1"/>
  <c r="AI4" i="34" s="1"/>
  <c r="AJ4" i="34" s="1"/>
  <c r="AK4" i="34" s="1"/>
  <c r="AI25" i="34" a="1"/>
  <c r="AI25" i="34" s="1"/>
  <c r="AJ25" i="34" s="1"/>
  <c r="AK25" i="34" s="1"/>
  <c r="AI22" i="34" a="1"/>
  <c r="AI22" i="34" s="1"/>
  <c r="AJ22" i="34" s="1"/>
  <c r="AK22" i="34" s="1"/>
  <c r="AI24" i="34" a="1"/>
  <c r="AI24" i="34" s="1"/>
  <c r="AJ24" i="34" s="1"/>
  <c r="AK24" i="34" s="1"/>
  <c r="AI9" i="34" a="1"/>
  <c r="AI9" i="34" s="1"/>
  <c r="AJ9" i="34" s="1"/>
  <c r="AK9" i="34" s="1"/>
  <c r="AI17" i="34" a="1"/>
  <c r="AI17" i="34" s="1"/>
  <c r="AJ17" i="34" s="1"/>
  <c r="AL17" i="34" s="1"/>
  <c r="AI33" i="34" a="1"/>
  <c r="AI33" i="34" s="1"/>
  <c r="AJ33" i="34" s="1"/>
  <c r="AL33" i="34" s="1"/>
  <c r="AI26" i="34" a="1"/>
  <c r="AI26" i="34" s="1"/>
  <c r="AJ26" i="34" s="1"/>
  <c r="AL26" i="34" s="1"/>
  <c r="AI27" i="34" a="1"/>
  <c r="AI27" i="34" s="1"/>
  <c r="AJ27" i="34" s="1"/>
  <c r="AL27" i="34" s="1"/>
  <c r="AI14" i="34" a="1"/>
  <c r="AI14" i="34" s="1"/>
  <c r="AJ14" i="34" s="1"/>
  <c r="AL14" i="34" s="1"/>
  <c r="AI11" i="34" a="1"/>
  <c r="AI11" i="34" s="1"/>
  <c r="AJ11" i="34" s="1"/>
  <c r="AL11" i="34" s="1"/>
  <c r="AI29" i="34" a="1"/>
  <c r="AI29" i="34" s="1"/>
  <c r="AJ29" i="34" s="1"/>
  <c r="AL29" i="34" s="1"/>
  <c r="AI6" i="34" a="1"/>
  <c r="AI6" i="34" s="1"/>
  <c r="AJ6" i="34" s="1"/>
  <c r="AK6" i="34" s="1"/>
  <c r="AI31" i="34" a="1"/>
  <c r="AI31" i="34" s="1"/>
  <c r="AJ31" i="34" s="1"/>
  <c r="AL31" i="34" s="1"/>
  <c r="AI20" i="34" a="1"/>
  <c r="AI20" i="34" s="1"/>
  <c r="AJ20" i="34" s="1"/>
  <c r="AK20" i="34" s="1"/>
  <c r="AI12" i="34" a="1"/>
  <c r="AI12" i="34" s="1"/>
  <c r="AJ12" i="34" s="1"/>
  <c r="AL12" i="34" s="1"/>
  <c r="AI2" i="34" a="1"/>
  <c r="AI2" i="34" s="1"/>
  <c r="AJ2" i="34" s="1"/>
  <c r="AK2" i="34" s="1"/>
  <c r="A67" i="12"/>
  <c r="D67" i="12"/>
  <c r="W4" i="28"/>
  <c r="S4" i="28"/>
  <c r="Z4" i="28"/>
  <c r="AZ4" i="28" s="1"/>
  <c r="R4" i="28"/>
  <c r="V4" i="28"/>
  <c r="AY4" i="28" s="1"/>
  <c r="AU4" i="28"/>
  <c r="AV68" i="28" s="1"/>
  <c r="AA4" i="28"/>
  <c r="U4" i="28"/>
  <c r="Q4" i="28"/>
  <c r="BA4" i="28" s="1"/>
  <c r="P4" i="28"/>
  <c r="Y4" i="28"/>
  <c r="AB4" i="28"/>
  <c r="A52" i="12"/>
  <c r="D52" i="12"/>
  <c r="U97" i="28"/>
  <c r="AE97" i="28" a="1"/>
  <c r="AE97" i="28" s="1"/>
  <c r="AD97" i="28" s="1"/>
  <c r="AC97" i="28" s="1"/>
  <c r="R97" i="28"/>
  <c r="P97" i="28"/>
  <c r="AA97" i="28"/>
  <c r="Y97" i="28"/>
  <c r="Z97" i="28"/>
  <c r="AZ97" i="28" s="1"/>
  <c r="AB97" i="28"/>
  <c r="W97" i="28"/>
  <c r="Q97" i="28"/>
  <c r="BA97" i="28" s="1"/>
  <c r="BB97" i="28" s="1"/>
  <c r="V97" i="28"/>
  <c r="AY97" i="28" s="1"/>
  <c r="S97" i="28"/>
  <c r="AS109" i="12"/>
  <c r="AF109" i="12" s="1"/>
  <c r="AA109" i="12"/>
  <c r="R109" i="12"/>
  <c r="S109" i="12"/>
  <c r="AB109" i="12"/>
  <c r="V109" i="12"/>
  <c r="AY109" i="12" s="1"/>
  <c r="Z109" i="12"/>
  <c r="AZ109" i="12" s="1"/>
  <c r="W109" i="12"/>
  <c r="U109" i="12"/>
  <c r="Y109" i="12"/>
  <c r="P109" i="12"/>
  <c r="Q109" i="12"/>
  <c r="BA109" i="12" s="1"/>
  <c r="AI16" i="33" a="1"/>
  <c r="AI16" i="33" s="1"/>
  <c r="AJ16" i="33" s="1"/>
  <c r="AK16" i="33" s="1"/>
  <c r="AI6" i="33" a="1"/>
  <c r="AI6" i="33" s="1"/>
  <c r="AJ6" i="33" s="1"/>
  <c r="AL6" i="33" s="1"/>
  <c r="AI7" i="33" a="1"/>
  <c r="AI7" i="33" s="1"/>
  <c r="AJ7" i="33" s="1"/>
  <c r="AL7" i="33" s="1"/>
  <c r="AI8" i="33" a="1"/>
  <c r="AI8" i="33" s="1"/>
  <c r="AJ8" i="33" s="1"/>
  <c r="AL8" i="33" s="1"/>
  <c r="AI22" i="33" a="1"/>
  <c r="AI22" i="33" s="1"/>
  <c r="AJ22" i="33" s="1"/>
  <c r="AL22" i="33" s="1"/>
  <c r="AI23" i="33" a="1"/>
  <c r="AI23" i="33" s="1"/>
  <c r="AJ23" i="33" s="1"/>
  <c r="AL23" i="33" s="1"/>
  <c r="AI29" i="33" a="1"/>
  <c r="AI29" i="33" s="1"/>
  <c r="AJ29" i="33" s="1"/>
  <c r="AK29" i="33" s="1"/>
  <c r="AI15" i="33" a="1"/>
  <c r="AI15" i="33" s="1"/>
  <c r="AJ15" i="33" s="1"/>
  <c r="AK15" i="33" s="1"/>
  <c r="AI33" i="33" a="1"/>
  <c r="AI33" i="33" s="1"/>
  <c r="AJ33" i="33" s="1"/>
  <c r="AK33" i="33" s="1"/>
  <c r="AI20" i="33" a="1"/>
  <c r="AI20" i="33" s="1"/>
  <c r="AJ20" i="33" s="1"/>
  <c r="AL20" i="33" s="1"/>
  <c r="AI17" i="33" a="1"/>
  <c r="AI17" i="33" s="1"/>
  <c r="AJ17" i="33" s="1"/>
  <c r="AK17" i="33" s="1"/>
  <c r="AI31" i="33" a="1"/>
  <c r="AI31" i="33" s="1"/>
  <c r="AJ31" i="33" s="1"/>
  <c r="AK31" i="33" s="1"/>
  <c r="AI11" i="33" a="1"/>
  <c r="AI11" i="33" s="1"/>
  <c r="AJ11" i="33" s="1"/>
  <c r="AK11" i="33" s="1"/>
  <c r="AI14" i="33" a="1"/>
  <c r="AI14" i="33" s="1"/>
  <c r="AJ14" i="33" s="1"/>
  <c r="AK14" i="33" s="1"/>
  <c r="AI28" i="33" a="1"/>
  <c r="AI28" i="33" s="1"/>
  <c r="AJ28" i="33" s="1"/>
  <c r="AK28" i="33" s="1"/>
  <c r="AI27" i="33" a="1"/>
  <c r="AI27" i="33" s="1"/>
  <c r="AJ27" i="33" s="1"/>
  <c r="AK27" i="33" s="1"/>
  <c r="AI21" i="33" a="1"/>
  <c r="AI21" i="33" s="1"/>
  <c r="AJ21" i="33" s="1"/>
  <c r="AL21" i="33" s="1"/>
  <c r="AI32" i="33" a="1"/>
  <c r="AI32" i="33" s="1"/>
  <c r="AJ32" i="33" s="1"/>
  <c r="AK32" i="33" s="1"/>
  <c r="AI13" i="33" a="1"/>
  <c r="AI13" i="33" s="1"/>
  <c r="AJ13" i="33" s="1"/>
  <c r="AK13" i="33" s="1"/>
  <c r="AI10" i="33" a="1"/>
  <c r="AI10" i="33" s="1"/>
  <c r="AJ10" i="33" s="1"/>
  <c r="AK10" i="33" s="1"/>
  <c r="AI24" i="33" a="1"/>
  <c r="AI24" i="33" s="1"/>
  <c r="AJ24" i="33" s="1"/>
  <c r="AL24" i="33" s="1"/>
  <c r="AI26" i="33" a="1"/>
  <c r="AI26" i="33" s="1"/>
  <c r="AJ26" i="33" s="1"/>
  <c r="AK26" i="33" s="1"/>
  <c r="AI12" i="33" a="1"/>
  <c r="AI12" i="33" s="1"/>
  <c r="AJ12" i="33" s="1"/>
  <c r="AK12" i="33" s="1"/>
  <c r="AI30" i="33" a="1"/>
  <c r="AI30" i="33" s="1"/>
  <c r="AJ30" i="33" s="1"/>
  <c r="AK30" i="33" s="1"/>
  <c r="AI9" i="33" a="1"/>
  <c r="AI9" i="33" s="1"/>
  <c r="AJ9" i="33" s="1"/>
  <c r="AL9" i="33" s="1"/>
  <c r="AI5" i="33" a="1"/>
  <c r="AI5" i="33" s="1"/>
  <c r="AJ5" i="33" s="1"/>
  <c r="AL5" i="33" s="1"/>
  <c r="AI25" i="33" a="1"/>
  <c r="AI25" i="33" s="1"/>
  <c r="AJ25" i="33" s="1"/>
  <c r="AL25" i="33" s="1"/>
  <c r="AI18" i="33" a="1"/>
  <c r="AI18" i="33" s="1"/>
  <c r="AJ18" i="33" s="1"/>
  <c r="AL18" i="33" s="1"/>
  <c r="AI4" i="33" a="1"/>
  <c r="AI4" i="33" s="1"/>
  <c r="AJ4" i="33" s="1"/>
  <c r="AL4" i="33" s="1"/>
  <c r="AI19" i="33" a="1"/>
  <c r="AI19" i="33" s="1"/>
  <c r="AJ19" i="33" s="1"/>
  <c r="AL19" i="33" s="1"/>
  <c r="AI2" i="33" a="1"/>
  <c r="AI2" i="33" s="1"/>
  <c r="AJ2" i="33" s="1"/>
  <c r="AL2" i="33" s="1"/>
  <c r="AI3" i="33" a="1"/>
  <c r="AI3" i="33" s="1"/>
  <c r="AJ3" i="33" s="1"/>
  <c r="AL3" i="33" s="1"/>
  <c r="D27" i="31"/>
  <c r="A27" i="31"/>
  <c r="AB13" i="12"/>
  <c r="AU13" i="12"/>
  <c r="AV123" i="12" s="1"/>
  <c r="R13" i="12"/>
  <c r="V13" i="12"/>
  <c r="AY13" i="12" s="1"/>
  <c r="Y13" i="12"/>
  <c r="U13" i="12"/>
  <c r="Q13" i="12"/>
  <c r="BA13" i="12" s="1"/>
  <c r="Z13" i="12"/>
  <c r="AZ13" i="12" s="1"/>
  <c r="AA13" i="12"/>
  <c r="W13" i="12"/>
  <c r="S13" i="12"/>
  <c r="P13" i="12"/>
  <c r="Q44" i="46"/>
  <c r="BA44" i="46" s="1"/>
  <c r="R44" i="46"/>
  <c r="Z44" i="46"/>
  <c r="AZ44" i="46" s="1"/>
  <c r="P44" i="46"/>
  <c r="AU44" i="46"/>
  <c r="AV66" i="46" s="1"/>
  <c r="Y44" i="46"/>
  <c r="U44" i="46"/>
  <c r="AB44" i="46"/>
  <c r="S44" i="46"/>
  <c r="W44" i="46"/>
  <c r="AA44" i="46"/>
  <c r="V44" i="46"/>
  <c r="AY44" i="46" s="1"/>
  <c r="Z25" i="46"/>
  <c r="AZ25" i="46" s="1"/>
  <c r="AA25" i="46"/>
  <c r="S25" i="46"/>
  <c r="P25" i="46"/>
  <c r="AU25" i="46"/>
  <c r="AV41" i="46" s="1"/>
  <c r="W25" i="46"/>
  <c r="Q25" i="46"/>
  <c r="BA25" i="46" s="1"/>
  <c r="BB25" i="46" s="1"/>
  <c r="U25" i="46"/>
  <c r="AE25" i="46" a="1"/>
  <c r="AE25" i="46" s="1"/>
  <c r="Y25" i="46"/>
  <c r="AB25" i="46"/>
  <c r="V25" i="46"/>
  <c r="AY25" i="46" s="1"/>
  <c r="R25" i="46"/>
  <c r="AI32" i="40" a="1"/>
  <c r="AI32" i="40" s="1"/>
  <c r="AJ32" i="40" s="1"/>
  <c r="AL32" i="40" s="1"/>
  <c r="AI24" i="40" a="1"/>
  <c r="AI24" i="40" s="1"/>
  <c r="AJ24" i="40" s="1"/>
  <c r="AK24" i="40" s="1"/>
  <c r="AI12" i="39" a="1"/>
  <c r="AI12" i="39" s="1"/>
  <c r="AJ12" i="39" s="1"/>
  <c r="AK12" i="39" s="1"/>
  <c r="AI26" i="39" a="1"/>
  <c r="AI26" i="39" s="1"/>
  <c r="AJ26" i="39" s="1"/>
  <c r="AK26" i="39" s="1"/>
  <c r="AI10" i="39" a="1"/>
  <c r="AI10" i="39" s="1"/>
  <c r="AJ10" i="39" s="1"/>
  <c r="AK10" i="39" s="1"/>
  <c r="AI29" i="44" a="1"/>
  <c r="AI29" i="44" s="1"/>
  <c r="AJ29" i="44" s="1"/>
  <c r="AL29" i="44" s="1"/>
  <c r="AI11" i="44" a="1"/>
  <c r="AI11" i="44" s="1"/>
  <c r="AJ11" i="44" s="1"/>
  <c r="AL11" i="44" s="1"/>
  <c r="AI19" i="44" a="1"/>
  <c r="AI19" i="44" s="1"/>
  <c r="AJ19" i="44" s="1"/>
  <c r="AK19" i="44" s="1"/>
  <c r="AI11" i="43" a="1"/>
  <c r="AI11" i="43" s="1"/>
  <c r="AJ11" i="43" s="1"/>
  <c r="AK11" i="43" s="1"/>
  <c r="AI7" i="43" a="1"/>
  <c r="AI7" i="43" s="1"/>
  <c r="AJ7" i="43" s="1"/>
  <c r="AL7" i="43" s="1"/>
  <c r="AI21" i="41" a="1"/>
  <c r="AI21" i="41" s="1"/>
  <c r="AJ21" i="41" s="1"/>
  <c r="AL21" i="41" s="1"/>
  <c r="AI32" i="41" a="1"/>
  <c r="AI32" i="41" s="1"/>
  <c r="AJ32" i="41" s="1"/>
  <c r="AK32" i="41" s="1"/>
  <c r="AI11" i="45" a="1"/>
  <c r="AI11" i="45" s="1"/>
  <c r="AJ11" i="45" s="1"/>
  <c r="AK11" i="45" s="1"/>
  <c r="AI6" i="45" a="1"/>
  <c r="AI6" i="45" s="1"/>
  <c r="AJ6" i="45" s="1"/>
  <c r="AL6" i="45" s="1"/>
  <c r="AI7" i="45" a="1"/>
  <c r="AI7" i="45" s="1"/>
  <c r="AJ7" i="45" s="1"/>
  <c r="AL7" i="45" s="1"/>
  <c r="AI32" i="38" a="1"/>
  <c r="AI32" i="38" s="1"/>
  <c r="AJ32" i="38" s="1"/>
  <c r="AL32" i="38" s="1"/>
  <c r="AI9" i="38" a="1"/>
  <c r="AI9" i="38" s="1"/>
  <c r="AJ9" i="38" s="1"/>
  <c r="AK9" i="38" s="1"/>
  <c r="AI20" i="36" a="1"/>
  <c r="AI20" i="36" s="1"/>
  <c r="AJ20" i="36" s="1"/>
  <c r="AK20" i="36" s="1"/>
  <c r="AI32" i="36" a="1"/>
  <c r="AI32" i="36" s="1"/>
  <c r="AJ32" i="36" s="1"/>
  <c r="AL32" i="36" s="1"/>
  <c r="AI5" i="35" a="1"/>
  <c r="AI5" i="35" s="1"/>
  <c r="AJ5" i="35" s="1"/>
  <c r="AL5" i="35" s="1"/>
  <c r="AI21" i="35" a="1"/>
  <c r="AI21" i="35" s="1"/>
  <c r="AJ21" i="35" s="1"/>
  <c r="AL21" i="35" s="1"/>
  <c r="AW53" i="46"/>
  <c r="AD55" i="46"/>
  <c r="AD18" i="46"/>
  <c r="AD50" i="46"/>
  <c r="AD57" i="46"/>
  <c r="AW56" i="46"/>
  <c r="AD56" i="46" s="1"/>
  <c r="D85" i="57"/>
  <c r="A78" i="57"/>
  <c r="A129" i="51"/>
  <c r="A82" i="44"/>
  <c r="A92" i="51"/>
  <c r="A92" i="47"/>
  <c r="A113" i="50"/>
  <c r="A114" i="53"/>
  <c r="D114" i="49"/>
  <c r="A85" i="57"/>
  <c r="D76" i="53"/>
  <c r="D125" i="47"/>
  <c r="D122" i="55"/>
  <c r="A91" i="47"/>
  <c r="A111" i="46"/>
  <c r="A88" i="45"/>
  <c r="D119" i="49"/>
  <c r="A90" i="44"/>
  <c r="D128" i="51"/>
  <c r="D124" i="48"/>
  <c r="D81" i="53"/>
  <c r="A85" i="44"/>
  <c r="D115" i="53"/>
  <c r="A76" i="45"/>
  <c r="D118" i="44"/>
  <c r="D73" i="47"/>
  <c r="D86" i="49"/>
  <c r="D67" i="47"/>
  <c r="D113" i="53"/>
  <c r="A94" i="48"/>
  <c r="A115" i="45"/>
  <c r="D112" i="46"/>
  <c r="AW112" i="46" s="1"/>
  <c r="A74" i="46"/>
  <c r="D127" i="44"/>
  <c r="A122" i="47"/>
  <c r="A127" i="48"/>
  <c r="D66" i="34"/>
  <c r="A71" i="47"/>
  <c r="D78" i="57"/>
  <c r="A93" i="48"/>
  <c r="D84" i="52"/>
  <c r="D68" i="47"/>
  <c r="A126" i="48"/>
  <c r="A81" i="34"/>
  <c r="D113" i="34"/>
  <c r="D74" i="33"/>
  <c r="A114" i="48"/>
  <c r="A100" i="35"/>
  <c r="D116" i="44"/>
  <c r="A114" i="44"/>
  <c r="D92" i="44"/>
  <c r="A101" i="31"/>
  <c r="D120" i="33"/>
  <c r="A72" i="55"/>
  <c r="A105" i="47"/>
  <c r="D111" i="50"/>
  <c r="D93" i="31"/>
  <c r="D129" i="47"/>
  <c r="D129" i="48"/>
  <c r="D123" i="47"/>
  <c r="A120" i="49"/>
  <c r="A74" i="34"/>
  <c r="A73" i="34"/>
  <c r="D107" i="34"/>
  <c r="D72" i="31"/>
  <c r="A107" i="33"/>
  <c r="D97" i="48"/>
  <c r="A67" i="34"/>
  <c r="A74" i="49"/>
  <c r="A102" i="46"/>
  <c r="A69" i="47"/>
  <c r="D125" i="43"/>
  <c r="A94" i="44"/>
  <c r="D117" i="33"/>
  <c r="D111" i="33"/>
  <c r="A87" i="28"/>
  <c r="D79" i="34"/>
  <c r="D87" i="33"/>
  <c r="D91" i="44"/>
  <c r="D127" i="51"/>
  <c r="D111" i="34"/>
  <c r="A75" i="34"/>
  <c r="A75" i="58"/>
  <c r="A129" i="31"/>
  <c r="A80" i="28"/>
  <c r="D75" i="33"/>
  <c r="A113" i="58"/>
  <c r="A112" i="33"/>
  <c r="A102" i="31"/>
  <c r="A75" i="28"/>
  <c r="D91" i="36"/>
  <c r="A72" i="34"/>
  <c r="D97" i="32"/>
  <c r="D88" i="40"/>
  <c r="D123" i="32"/>
  <c r="A75" i="45"/>
  <c r="D120" i="48"/>
  <c r="A96" i="47"/>
  <c r="A129" i="32"/>
  <c r="A103" i="51"/>
  <c r="A112" i="54"/>
  <c r="D79" i="53"/>
  <c r="D124" i="47"/>
  <c r="D71" i="35"/>
  <c r="D119" i="40"/>
  <c r="A127" i="36"/>
  <c r="A98" i="51"/>
  <c r="D109" i="33"/>
  <c r="D119" i="52"/>
  <c r="D103" i="38"/>
  <c r="D94" i="35"/>
  <c r="A94" i="35"/>
  <c r="A86" i="44"/>
  <c r="D86" i="44"/>
  <c r="D89" i="57"/>
  <c r="A89" i="57"/>
  <c r="A117" i="45"/>
  <c r="D117" i="45"/>
  <c r="D89" i="45"/>
  <c r="A89" i="45"/>
  <c r="A87" i="56"/>
  <c r="D87" i="56"/>
  <c r="D124" i="51"/>
  <c r="A124" i="51"/>
  <c r="D81" i="49"/>
  <c r="A81" i="49"/>
  <c r="A100" i="46"/>
  <c r="D100" i="46"/>
  <c r="AW100" i="46" s="1"/>
  <c r="A123" i="44"/>
  <c r="D123" i="44"/>
  <c r="A87" i="45"/>
  <c r="D87" i="45"/>
  <c r="A100" i="47"/>
  <c r="D100" i="47"/>
  <c r="A119" i="57"/>
  <c r="D119" i="57"/>
  <c r="A79" i="45"/>
  <c r="D79" i="45"/>
  <c r="A91" i="31"/>
  <c r="D71" i="55"/>
  <c r="A84" i="40"/>
  <c r="A94" i="32"/>
  <c r="A95" i="31"/>
  <c r="D72" i="47"/>
  <c r="A115" i="48"/>
  <c r="A87" i="53"/>
  <c r="D87" i="53"/>
  <c r="A125" i="48"/>
  <c r="D125" i="48"/>
  <c r="A97" i="44"/>
  <c r="D97" i="44"/>
  <c r="D91" i="43"/>
  <c r="A91" i="43"/>
  <c r="D103" i="42"/>
  <c r="A103" i="42"/>
  <c r="A117" i="52"/>
  <c r="D117" i="52"/>
  <c r="D121" i="48"/>
  <c r="A121" i="48"/>
  <c r="D96" i="48"/>
  <c r="A96" i="48"/>
  <c r="D127" i="47"/>
  <c r="A127" i="47"/>
  <c r="D94" i="51"/>
  <c r="A94" i="51"/>
  <c r="A70" i="47"/>
  <c r="D70" i="47"/>
  <c r="A82" i="48"/>
  <c r="D82" i="48"/>
  <c r="A119" i="45"/>
  <c r="D119" i="45"/>
  <c r="D115" i="44"/>
  <c r="A115" i="44"/>
  <c r="A70" i="51"/>
  <c r="D70" i="51"/>
  <c r="A121" i="49"/>
  <c r="D121" i="49"/>
  <c r="A110" i="45"/>
  <c r="D110" i="45"/>
  <c r="A104" i="42"/>
  <c r="D104" i="42"/>
  <c r="D107" i="41"/>
  <c r="A107" i="41"/>
  <c r="D77" i="33"/>
  <c r="A77" i="33"/>
  <c r="D77" i="46"/>
  <c r="AW77" i="46" s="1"/>
  <c r="A77" i="46"/>
  <c r="D105" i="42"/>
  <c r="A105" i="42"/>
  <c r="A84" i="48"/>
  <c r="D84" i="48"/>
  <c r="D95" i="48"/>
  <c r="A95" i="48"/>
  <c r="D73" i="58"/>
  <c r="A73" i="58"/>
  <c r="A97" i="56"/>
  <c r="D97" i="56"/>
  <c r="A69" i="54"/>
  <c r="D69" i="54"/>
  <c r="D85" i="52"/>
  <c r="A85" i="52"/>
  <c r="D73" i="51"/>
  <c r="A73" i="51"/>
  <c r="A80" i="46"/>
  <c r="D80" i="46"/>
  <c r="AW80" i="46" s="1"/>
  <c r="D84" i="45"/>
  <c r="A84" i="45"/>
  <c r="D72" i="43"/>
  <c r="A72" i="43"/>
  <c r="D123" i="43"/>
  <c r="A123" i="43"/>
  <c r="A98" i="42"/>
  <c r="D98" i="42"/>
  <c r="D83" i="40"/>
  <c r="A83" i="40"/>
  <c r="A92" i="40"/>
  <c r="D92" i="40"/>
  <c r="D66" i="39"/>
  <c r="A66" i="39"/>
  <c r="A109" i="38"/>
  <c r="D109" i="38"/>
  <c r="D88" i="37"/>
  <c r="A88" i="37"/>
  <c r="D111" i="37"/>
  <c r="A111" i="37"/>
  <c r="D80" i="37"/>
  <c r="A80" i="37"/>
  <c r="A98" i="35"/>
  <c r="D98" i="35"/>
  <c r="A97" i="35"/>
  <c r="D97" i="35"/>
  <c r="D76" i="34"/>
  <c r="A76" i="34"/>
  <c r="A68" i="34"/>
  <c r="D68" i="34"/>
  <c r="D89" i="32"/>
  <c r="A89" i="32"/>
  <c r="D66" i="31"/>
  <c r="A66" i="31"/>
  <c r="D103" i="31"/>
  <c r="A103" i="31"/>
  <c r="D77" i="28"/>
  <c r="A77" i="28"/>
  <c r="A113" i="28"/>
  <c r="D113" i="28"/>
  <c r="D124" i="12"/>
  <c r="A124" i="12"/>
  <c r="A85" i="12"/>
  <c r="D85" i="12"/>
  <c r="D107" i="58"/>
  <c r="A107" i="58"/>
  <c r="D117" i="56"/>
  <c r="A117" i="56"/>
  <c r="A94" i="56"/>
  <c r="D94" i="56"/>
  <c r="A91" i="52"/>
  <c r="D91" i="52"/>
  <c r="A115" i="52"/>
  <c r="D115" i="52"/>
  <c r="A86" i="52"/>
  <c r="D86" i="52"/>
  <c r="A77" i="49"/>
  <c r="D77" i="49"/>
  <c r="A118" i="49"/>
  <c r="D118" i="49"/>
  <c r="D103" i="47"/>
  <c r="A103" i="47"/>
  <c r="D94" i="47"/>
  <c r="A94" i="47"/>
  <c r="A105" i="46"/>
  <c r="D105" i="46"/>
  <c r="AW105" i="46" s="1"/>
  <c r="D116" i="45"/>
  <c r="A116" i="45"/>
  <c r="D83" i="44"/>
  <c r="A83" i="44"/>
  <c r="D77" i="42"/>
  <c r="A77" i="42"/>
  <c r="D103" i="39"/>
  <c r="A103" i="39"/>
  <c r="D75" i="38"/>
  <c r="A75" i="38"/>
  <c r="D112" i="38"/>
  <c r="A112" i="38"/>
  <c r="D72" i="38"/>
  <c r="A72" i="38"/>
  <c r="D120" i="37"/>
  <c r="A120" i="37"/>
  <c r="D109" i="37"/>
  <c r="A109" i="37"/>
  <c r="A116" i="37"/>
  <c r="D116" i="37"/>
  <c r="A120" i="36"/>
  <c r="D120" i="36"/>
  <c r="A93" i="36"/>
  <c r="D93" i="36"/>
  <c r="D129" i="36"/>
  <c r="A129" i="36"/>
  <c r="D129" i="35"/>
  <c r="A129" i="35"/>
  <c r="A67" i="35"/>
  <c r="D67" i="35"/>
  <c r="A92" i="35"/>
  <c r="D92" i="35"/>
  <c r="A102" i="34"/>
  <c r="D102" i="34"/>
  <c r="A86" i="33"/>
  <c r="D86" i="33"/>
  <c r="D79" i="33"/>
  <c r="A79" i="33"/>
  <c r="D82" i="32"/>
  <c r="A82" i="32"/>
  <c r="A105" i="31"/>
  <c r="D105" i="31"/>
  <c r="D71" i="31"/>
  <c r="A71" i="31"/>
  <c r="D100" i="31"/>
  <c r="A100" i="31"/>
  <c r="D112" i="30"/>
  <c r="A112" i="30"/>
  <c r="A76" i="28"/>
  <c r="D76" i="28"/>
  <c r="D111" i="28"/>
  <c r="A111" i="28"/>
  <c r="A97" i="12"/>
  <c r="D97" i="12"/>
  <c r="A115" i="12"/>
  <c r="D115" i="12"/>
  <c r="D94" i="55"/>
  <c r="A94" i="55"/>
  <c r="D88" i="52"/>
  <c r="A88" i="52"/>
  <c r="A83" i="52"/>
  <c r="D83" i="52"/>
  <c r="D126" i="51"/>
  <c r="A126" i="51"/>
  <c r="A100" i="51"/>
  <c r="D100" i="51"/>
  <c r="D69" i="51"/>
  <c r="A69" i="51"/>
  <c r="A68" i="50"/>
  <c r="D68" i="50"/>
  <c r="A112" i="49"/>
  <c r="D112" i="49"/>
  <c r="D79" i="46"/>
  <c r="AW79" i="46" s="1"/>
  <c r="A79" i="46"/>
  <c r="D128" i="44"/>
  <c r="A128" i="44"/>
  <c r="D87" i="44"/>
  <c r="A87" i="44"/>
  <c r="D116" i="41"/>
  <c r="A116" i="41"/>
  <c r="D127" i="40"/>
  <c r="A127" i="40"/>
  <c r="A93" i="40"/>
  <c r="D93" i="40"/>
  <c r="A95" i="39"/>
  <c r="D95" i="39"/>
  <c r="D105" i="38"/>
  <c r="A105" i="38"/>
  <c r="A84" i="37"/>
  <c r="D84" i="37"/>
  <c r="D94" i="36"/>
  <c r="A94" i="36"/>
  <c r="A89" i="36"/>
  <c r="D89" i="36"/>
  <c r="A83" i="36"/>
  <c r="D83" i="36"/>
  <c r="A128" i="35"/>
  <c r="D128" i="35"/>
  <c r="D96" i="35"/>
  <c r="A96" i="35"/>
  <c r="D103" i="34"/>
  <c r="A103" i="34"/>
  <c r="D84" i="33"/>
  <c r="A84" i="33"/>
  <c r="A81" i="33"/>
  <c r="D81" i="33"/>
  <c r="D119" i="32"/>
  <c r="A119" i="32"/>
  <c r="A88" i="32"/>
  <c r="D88" i="32"/>
  <c r="A104" i="30"/>
  <c r="D104" i="30"/>
  <c r="D81" i="30"/>
  <c r="A81" i="30"/>
  <c r="D106" i="28"/>
  <c r="A106" i="28"/>
  <c r="BC106" i="28" s="1"/>
  <c r="A85" i="28"/>
  <c r="D85" i="28"/>
  <c r="D88" i="28"/>
  <c r="A88" i="28"/>
  <c r="D87" i="12"/>
  <c r="A87" i="12"/>
  <c r="D114" i="12"/>
  <c r="A114" i="12"/>
  <c r="BC114" i="12" s="1"/>
  <c r="A128" i="12"/>
  <c r="D128" i="12"/>
  <c r="A118" i="12"/>
  <c r="D118" i="12"/>
  <c r="A127" i="39"/>
  <c r="A67" i="58"/>
  <c r="D67" i="58"/>
  <c r="D127" i="52"/>
  <c r="A127" i="52"/>
  <c r="A121" i="52"/>
  <c r="D121" i="52"/>
  <c r="D67" i="51"/>
  <c r="A67" i="51"/>
  <c r="A75" i="50"/>
  <c r="D75" i="50"/>
  <c r="A85" i="45"/>
  <c r="D85" i="45"/>
  <c r="A109" i="45"/>
  <c r="D109" i="45"/>
  <c r="D95" i="44"/>
  <c r="A95" i="44"/>
  <c r="D120" i="44"/>
  <c r="A120" i="44"/>
  <c r="D70" i="43"/>
  <c r="A70" i="43"/>
  <c r="A105" i="43"/>
  <c r="D105" i="43"/>
  <c r="D70" i="42"/>
  <c r="A70" i="42"/>
  <c r="A89" i="41"/>
  <c r="D89" i="41"/>
  <c r="D117" i="40"/>
  <c r="A117" i="40"/>
  <c r="A96" i="39"/>
  <c r="D96" i="39"/>
  <c r="A104" i="39"/>
  <c r="D104" i="39"/>
  <c r="D66" i="38"/>
  <c r="A66" i="38"/>
  <c r="D108" i="37"/>
  <c r="A108" i="37"/>
  <c r="D75" i="37"/>
  <c r="A75" i="37"/>
  <c r="A84" i="36"/>
  <c r="D84" i="36"/>
  <c r="A86" i="36"/>
  <c r="D86" i="36"/>
  <c r="D125" i="36"/>
  <c r="A125" i="36"/>
  <c r="A103" i="35"/>
  <c r="D103" i="35"/>
  <c r="A69" i="34"/>
  <c r="D69" i="34"/>
  <c r="A101" i="34"/>
  <c r="D101" i="34"/>
  <c r="D115" i="33"/>
  <c r="A115" i="33"/>
  <c r="A118" i="33"/>
  <c r="D118" i="33"/>
  <c r="A108" i="33"/>
  <c r="D108" i="33"/>
  <c r="A80" i="33"/>
  <c r="D80" i="33"/>
  <c r="D126" i="32"/>
  <c r="A126" i="32"/>
  <c r="D128" i="32"/>
  <c r="A128" i="32"/>
  <c r="A97" i="31"/>
  <c r="D97" i="31"/>
  <c r="D128" i="31"/>
  <c r="A128" i="31"/>
  <c r="A90" i="31"/>
  <c r="D90" i="31"/>
  <c r="A124" i="31"/>
  <c r="D124" i="31"/>
  <c r="D78" i="28"/>
  <c r="A78" i="28"/>
  <c r="A89" i="28"/>
  <c r="D89" i="28"/>
  <c r="D125" i="12"/>
  <c r="A125" i="12"/>
  <c r="A73" i="55"/>
  <c r="D73" i="55"/>
  <c r="D84" i="53"/>
  <c r="A84" i="53"/>
  <c r="A116" i="52"/>
  <c r="D116" i="52"/>
  <c r="A82" i="49"/>
  <c r="D82" i="49"/>
  <c r="A91" i="48"/>
  <c r="D91" i="48"/>
  <c r="A128" i="48"/>
  <c r="D128" i="48"/>
  <c r="A98" i="47"/>
  <c r="D98" i="47"/>
  <c r="A109" i="46"/>
  <c r="D109" i="46"/>
  <c r="AW109" i="46" s="1"/>
  <c r="A69" i="46"/>
  <c r="D69" i="46"/>
  <c r="AW69" i="46" s="1"/>
  <c r="D82" i="45"/>
  <c r="A82" i="45"/>
  <c r="A83" i="45"/>
  <c r="D83" i="45"/>
  <c r="D124" i="44"/>
  <c r="A124" i="44"/>
  <c r="A73" i="42"/>
  <c r="D73" i="42"/>
  <c r="A113" i="42"/>
  <c r="D113" i="42"/>
  <c r="D106" i="41"/>
  <c r="A106" i="41"/>
  <c r="D112" i="41"/>
  <c r="A112" i="41"/>
  <c r="D129" i="40"/>
  <c r="A129" i="40"/>
  <c r="D128" i="40"/>
  <c r="A128" i="40"/>
  <c r="D115" i="40"/>
  <c r="A115" i="40"/>
  <c r="D94" i="39"/>
  <c r="A94" i="39"/>
  <c r="D123" i="39"/>
  <c r="A123" i="39"/>
  <c r="D69" i="38"/>
  <c r="A69" i="38"/>
  <c r="D77" i="38"/>
  <c r="A77" i="38"/>
  <c r="A110" i="38"/>
  <c r="D110" i="38"/>
  <c r="D81" i="38"/>
  <c r="A81" i="38"/>
  <c r="A115" i="37"/>
  <c r="D115" i="37"/>
  <c r="D85" i="37"/>
  <c r="A85" i="37"/>
  <c r="D117" i="36"/>
  <c r="A117" i="36"/>
  <c r="A124" i="36"/>
  <c r="D124" i="36"/>
  <c r="A126" i="36"/>
  <c r="D126" i="36"/>
  <c r="A95" i="36"/>
  <c r="D95" i="36"/>
  <c r="A70" i="35"/>
  <c r="D70" i="35"/>
  <c r="D95" i="35"/>
  <c r="A95" i="35"/>
  <c r="A66" i="35"/>
  <c r="D66" i="35"/>
  <c r="A122" i="35"/>
  <c r="D122" i="35"/>
  <c r="A73" i="35"/>
  <c r="D73" i="35"/>
  <c r="D99" i="34"/>
  <c r="A99" i="34"/>
  <c r="A78" i="33"/>
  <c r="D78" i="33"/>
  <c r="D115" i="32"/>
  <c r="A115" i="32"/>
  <c r="D118" i="32"/>
  <c r="A118" i="32"/>
  <c r="A116" i="32"/>
  <c r="D116" i="32"/>
  <c r="D98" i="31"/>
  <c r="A98" i="31"/>
  <c r="A109" i="28"/>
  <c r="D109" i="28"/>
  <c r="A126" i="12"/>
  <c r="D126" i="12"/>
  <c r="A120" i="12"/>
  <c r="D120" i="12"/>
  <c r="D82" i="12"/>
  <c r="A82" i="12"/>
  <c r="BC82" i="12" s="1"/>
  <c r="A109" i="53"/>
  <c r="D109" i="53"/>
  <c r="A118" i="52"/>
  <c r="D118" i="52"/>
  <c r="D100" i="50"/>
  <c r="A100" i="50"/>
  <c r="D88" i="48"/>
  <c r="A88" i="48"/>
  <c r="A85" i="48"/>
  <c r="D85" i="48"/>
  <c r="A125" i="44"/>
  <c r="D125" i="44"/>
  <c r="A81" i="42"/>
  <c r="D81" i="42"/>
  <c r="A100" i="42"/>
  <c r="D100" i="42"/>
  <c r="A82" i="41"/>
  <c r="D82" i="41"/>
  <c r="D90" i="40"/>
  <c r="A90" i="40"/>
  <c r="D99" i="39"/>
  <c r="A99" i="39"/>
  <c r="A111" i="38"/>
  <c r="D111" i="38"/>
  <c r="A80" i="38"/>
  <c r="D80" i="38"/>
  <c r="D113" i="38"/>
  <c r="A113" i="38"/>
  <c r="A83" i="37"/>
  <c r="D83" i="37"/>
  <c r="D74" i="37"/>
  <c r="A74" i="37"/>
  <c r="D114" i="37"/>
  <c r="A114" i="37"/>
  <c r="A123" i="36"/>
  <c r="D123" i="36"/>
  <c r="A72" i="35"/>
  <c r="D72" i="35"/>
  <c r="A109" i="34"/>
  <c r="D109" i="34"/>
  <c r="D78" i="34"/>
  <c r="A78" i="34"/>
  <c r="D83" i="32"/>
  <c r="A83" i="32"/>
  <c r="A73" i="31"/>
  <c r="D73" i="31"/>
  <c r="D125" i="31"/>
  <c r="A125" i="31"/>
  <c r="D106" i="30"/>
  <c r="A106" i="30"/>
  <c r="A105" i="30"/>
  <c r="D105" i="30"/>
  <c r="A79" i="28"/>
  <c r="D79" i="28"/>
  <c r="D81" i="28"/>
  <c r="A81" i="28"/>
  <c r="D117" i="12"/>
  <c r="A117" i="12"/>
  <c r="D83" i="12"/>
  <c r="A83" i="12"/>
  <c r="D92" i="12"/>
  <c r="A92" i="12"/>
  <c r="D118" i="48"/>
  <c r="A118" i="48"/>
  <c r="A99" i="47"/>
  <c r="D99" i="47"/>
  <c r="A96" i="44"/>
  <c r="D96" i="44"/>
  <c r="A92" i="43"/>
  <c r="D92" i="43"/>
  <c r="D122" i="43"/>
  <c r="A122" i="43"/>
  <c r="A81" i="41"/>
  <c r="D81" i="41"/>
  <c r="A97" i="40"/>
  <c r="D97" i="40"/>
  <c r="D68" i="39"/>
  <c r="A68" i="39"/>
  <c r="D129" i="39"/>
  <c r="A129" i="39"/>
  <c r="D72" i="39"/>
  <c r="A72" i="39"/>
  <c r="A78" i="38"/>
  <c r="D78" i="38"/>
  <c r="D108" i="38"/>
  <c r="A108" i="38"/>
  <c r="A101" i="38"/>
  <c r="D101" i="38"/>
  <c r="A68" i="38"/>
  <c r="D68" i="38"/>
  <c r="D76" i="37"/>
  <c r="A76" i="37"/>
  <c r="D82" i="37"/>
  <c r="A82" i="37"/>
  <c r="A87" i="36"/>
  <c r="D87" i="36"/>
  <c r="D127" i="35"/>
  <c r="A127" i="35"/>
  <c r="D104" i="35"/>
  <c r="A104" i="35"/>
  <c r="D105" i="35"/>
  <c r="A105" i="35"/>
  <c r="D116" i="33"/>
  <c r="A116" i="33"/>
  <c r="A96" i="32"/>
  <c r="D96" i="32"/>
  <c r="D120" i="32"/>
  <c r="A120" i="32"/>
  <c r="D125" i="32"/>
  <c r="A125" i="32"/>
  <c r="D123" i="31"/>
  <c r="A123" i="31"/>
  <c r="A108" i="28"/>
  <c r="D108" i="28"/>
  <c r="D83" i="28"/>
  <c r="A83" i="28"/>
  <c r="D84" i="12"/>
  <c r="A84" i="12"/>
  <c r="D94" i="12"/>
  <c r="A94" i="12"/>
  <c r="A122" i="12"/>
  <c r="BC122" i="12" s="1"/>
  <c r="D122" i="12"/>
  <c r="D129" i="12"/>
  <c r="A129" i="12"/>
  <c r="D108" i="58"/>
  <c r="A108" i="58"/>
  <c r="A102" i="54"/>
  <c r="D102" i="54"/>
  <c r="A86" i="53"/>
  <c r="D86" i="53"/>
  <c r="D101" i="51"/>
  <c r="A101" i="51"/>
  <c r="D69" i="50"/>
  <c r="A69" i="50"/>
  <c r="A89" i="48"/>
  <c r="D89" i="48"/>
  <c r="D126" i="47"/>
  <c r="A126" i="47"/>
  <c r="A126" i="44"/>
  <c r="D126" i="44"/>
  <c r="D67" i="43"/>
  <c r="A67" i="43"/>
  <c r="D101" i="42"/>
  <c r="A101" i="42"/>
  <c r="D108" i="41"/>
  <c r="A108" i="41"/>
  <c r="D77" i="41"/>
  <c r="A77" i="41"/>
  <c r="A94" i="40"/>
  <c r="D94" i="40"/>
  <c r="A91" i="40"/>
  <c r="D91" i="40"/>
  <c r="D100" i="38"/>
  <c r="A100" i="38"/>
  <c r="A73" i="38"/>
  <c r="D73" i="38"/>
  <c r="A76" i="38"/>
  <c r="D76" i="38"/>
  <c r="D71" i="38"/>
  <c r="A71" i="38"/>
  <c r="A78" i="37"/>
  <c r="D78" i="37"/>
  <c r="A117" i="37"/>
  <c r="D117" i="37"/>
  <c r="D121" i="36"/>
  <c r="A121" i="36"/>
  <c r="D114" i="36"/>
  <c r="A114" i="36"/>
  <c r="A122" i="36"/>
  <c r="D122" i="36"/>
  <c r="A102" i="35"/>
  <c r="D102" i="35"/>
  <c r="A101" i="35"/>
  <c r="D101" i="35"/>
  <c r="D126" i="35"/>
  <c r="A126" i="35"/>
  <c r="A104" i="34"/>
  <c r="D104" i="34"/>
  <c r="A92" i="32"/>
  <c r="D92" i="32"/>
  <c r="A91" i="32"/>
  <c r="D91" i="32"/>
  <c r="D95" i="32"/>
  <c r="A95" i="32"/>
  <c r="D70" i="31"/>
  <c r="A70" i="31"/>
  <c r="A69" i="31"/>
  <c r="D69" i="31"/>
  <c r="D118" i="28"/>
  <c r="A118" i="28"/>
  <c r="A74" i="28"/>
  <c r="BC74" i="28" s="1"/>
  <c r="D74" i="28"/>
  <c r="A86" i="12"/>
  <c r="D86" i="12"/>
  <c r="D88" i="12"/>
  <c r="A88" i="12"/>
  <c r="A118" i="57"/>
  <c r="D118" i="57"/>
  <c r="D116" i="57"/>
  <c r="A116" i="57"/>
  <c r="D127" i="56"/>
  <c r="A127" i="56"/>
  <c r="D92" i="56"/>
  <c r="A92" i="56"/>
  <c r="A128" i="56"/>
  <c r="D128" i="56"/>
  <c r="D89" i="44"/>
  <c r="A89" i="44"/>
  <c r="D99" i="58"/>
  <c r="A99" i="58"/>
  <c r="D125" i="55"/>
  <c r="A125" i="55"/>
  <c r="A88" i="57"/>
  <c r="D88" i="57"/>
  <c r="D118" i="56"/>
  <c r="A118" i="56"/>
  <c r="A125" i="56"/>
  <c r="D125" i="56"/>
  <c r="A83" i="56"/>
  <c r="D83" i="56"/>
  <c r="A117" i="44"/>
  <c r="D117" i="44"/>
  <c r="D121" i="44"/>
  <c r="A121" i="44"/>
  <c r="A102" i="58"/>
  <c r="D102" i="58"/>
  <c r="A127" i="55"/>
  <c r="D127" i="55"/>
  <c r="D100" i="55"/>
  <c r="A100" i="55"/>
  <c r="A74" i="54"/>
  <c r="D74" i="54"/>
  <c r="A88" i="56"/>
  <c r="D88" i="56"/>
  <c r="A110" i="58"/>
  <c r="D110" i="58"/>
  <c r="D101" i="55"/>
  <c r="A101" i="55"/>
  <c r="D79" i="57"/>
  <c r="A79" i="57"/>
  <c r="A114" i="56"/>
  <c r="D114" i="56"/>
  <c r="D91" i="56"/>
  <c r="A91" i="56"/>
  <c r="A119" i="56"/>
  <c r="D119" i="56"/>
  <c r="D119" i="44"/>
  <c r="A119" i="44"/>
  <c r="D66" i="55"/>
  <c r="A66" i="55"/>
  <c r="D80" i="54"/>
  <c r="A80" i="54"/>
  <c r="D81" i="57"/>
  <c r="A81" i="57"/>
  <c r="A116" i="56"/>
  <c r="D116" i="56"/>
  <c r="A66" i="58"/>
  <c r="D66" i="58"/>
  <c r="A96" i="55"/>
  <c r="D96" i="55"/>
  <c r="A103" i="55"/>
  <c r="D103" i="55"/>
  <c r="A96" i="56"/>
  <c r="D96" i="56"/>
  <c r="D126" i="56"/>
  <c r="A126" i="56"/>
  <c r="D67" i="54"/>
  <c r="A67" i="54"/>
  <c r="D126" i="55"/>
  <c r="A126" i="55"/>
  <c r="A70" i="55"/>
  <c r="D70" i="55"/>
  <c r="A109" i="54"/>
  <c r="D109" i="54"/>
  <c r="A100" i="54"/>
  <c r="D100" i="54"/>
  <c r="D105" i="54"/>
  <c r="A105" i="54"/>
  <c r="A114" i="57"/>
  <c r="BC114" i="57" s="1"/>
  <c r="D114" i="57"/>
  <c r="D81" i="58"/>
  <c r="A81" i="58"/>
  <c r="A77" i="58"/>
  <c r="D77" i="58"/>
  <c r="A79" i="54"/>
  <c r="D79" i="54"/>
  <c r="D82" i="57"/>
  <c r="A82" i="57"/>
  <c r="BC82" i="57" s="1"/>
  <c r="D113" i="57"/>
  <c r="A113" i="57"/>
  <c r="A107" i="57"/>
  <c r="D107" i="57"/>
  <c r="D85" i="56"/>
  <c r="A85" i="56"/>
  <c r="D112" i="58"/>
  <c r="A112" i="58"/>
  <c r="D105" i="55"/>
  <c r="A105" i="55"/>
  <c r="D72" i="54"/>
  <c r="A72" i="54"/>
  <c r="A113" i="54"/>
  <c r="D113" i="54"/>
  <c r="A74" i="58"/>
  <c r="D74" i="58"/>
  <c r="A80" i="58"/>
  <c r="D80" i="58"/>
  <c r="D107" i="42"/>
  <c r="A107" i="42"/>
  <c r="D86" i="41"/>
  <c r="A86" i="41"/>
  <c r="D116" i="40"/>
  <c r="A116" i="40"/>
  <c r="A100" i="34"/>
  <c r="D100" i="34"/>
  <c r="A120" i="40"/>
  <c r="A72" i="58"/>
  <c r="D72" i="58"/>
  <c r="A101" i="58"/>
  <c r="D101" i="58"/>
  <c r="A120" i="57"/>
  <c r="D120" i="57"/>
  <c r="D76" i="57"/>
  <c r="A76" i="57"/>
  <c r="D110" i="57"/>
  <c r="A110" i="57"/>
  <c r="A87" i="57"/>
  <c r="D87" i="57"/>
  <c r="A129" i="56"/>
  <c r="D129" i="56"/>
  <c r="D82" i="56"/>
  <c r="A82" i="56"/>
  <c r="A115" i="56"/>
  <c r="D115" i="56"/>
  <c r="A123" i="56"/>
  <c r="D123" i="56"/>
  <c r="D68" i="55"/>
  <c r="A68" i="55"/>
  <c r="A76" i="54"/>
  <c r="D76" i="54"/>
  <c r="D108" i="54"/>
  <c r="A108" i="54"/>
  <c r="D111" i="53"/>
  <c r="A111" i="53"/>
  <c r="D85" i="53"/>
  <c r="A85" i="53"/>
  <c r="A118" i="53"/>
  <c r="D118" i="53"/>
  <c r="A89" i="53"/>
  <c r="D89" i="53"/>
  <c r="D97" i="51"/>
  <c r="A97" i="51"/>
  <c r="D105" i="50"/>
  <c r="A105" i="50"/>
  <c r="D79" i="50"/>
  <c r="A79" i="50"/>
  <c r="A74" i="50"/>
  <c r="D74" i="50"/>
  <c r="A84" i="44"/>
  <c r="D84" i="44"/>
  <c r="A99" i="43"/>
  <c r="D99" i="43"/>
  <c r="D97" i="43"/>
  <c r="A97" i="43"/>
  <c r="D126" i="43"/>
  <c r="A126" i="43"/>
  <c r="A96" i="43"/>
  <c r="D96" i="43"/>
  <c r="A75" i="42"/>
  <c r="D75" i="42"/>
  <c r="D79" i="42"/>
  <c r="A79" i="42"/>
  <c r="A111" i="41"/>
  <c r="D111" i="41"/>
  <c r="D117" i="41"/>
  <c r="A117" i="41"/>
  <c r="D95" i="40"/>
  <c r="A95" i="40"/>
  <c r="A123" i="40"/>
  <c r="D123" i="40"/>
  <c r="D125" i="39"/>
  <c r="A125" i="39"/>
  <c r="D105" i="39"/>
  <c r="A105" i="39"/>
  <c r="A106" i="38"/>
  <c r="D106" i="38"/>
  <c r="D86" i="37"/>
  <c r="A86" i="37"/>
  <c r="D93" i="35"/>
  <c r="A93" i="35"/>
  <c r="D91" i="35"/>
  <c r="A91" i="35"/>
  <c r="A76" i="33"/>
  <c r="D76" i="33"/>
  <c r="A113" i="33"/>
  <c r="D113" i="33"/>
  <c r="A78" i="30"/>
  <c r="D78" i="30"/>
  <c r="A117" i="28"/>
  <c r="D117" i="28"/>
  <c r="D89" i="12"/>
  <c r="A89" i="12"/>
  <c r="D124" i="35"/>
  <c r="A124" i="35"/>
  <c r="A110" i="30"/>
  <c r="D110" i="30"/>
  <c r="D107" i="28"/>
  <c r="A107" i="28"/>
  <c r="D104" i="58"/>
  <c r="A104" i="58"/>
  <c r="D70" i="58"/>
  <c r="A70" i="58"/>
  <c r="A74" i="57"/>
  <c r="BC74" i="57" s="1"/>
  <c r="D74" i="57"/>
  <c r="D75" i="57"/>
  <c r="A75" i="57"/>
  <c r="A86" i="56"/>
  <c r="D86" i="56"/>
  <c r="D122" i="56"/>
  <c r="A122" i="56"/>
  <c r="D98" i="55"/>
  <c r="A98" i="55"/>
  <c r="A102" i="55"/>
  <c r="D102" i="55"/>
  <c r="D104" i="55"/>
  <c r="A104" i="55"/>
  <c r="D129" i="55"/>
  <c r="A129" i="55"/>
  <c r="D95" i="55"/>
  <c r="A95" i="55"/>
  <c r="D107" i="54"/>
  <c r="A107" i="54"/>
  <c r="A106" i="54"/>
  <c r="D106" i="54"/>
  <c r="A71" i="54"/>
  <c r="D71" i="54"/>
  <c r="A75" i="53"/>
  <c r="D75" i="53"/>
  <c r="D82" i="53"/>
  <c r="A82" i="53"/>
  <c r="A82" i="52"/>
  <c r="D82" i="52"/>
  <c r="A122" i="52"/>
  <c r="D122" i="52"/>
  <c r="A114" i="52"/>
  <c r="D114" i="52"/>
  <c r="A93" i="51"/>
  <c r="D93" i="51"/>
  <c r="A71" i="51"/>
  <c r="D71" i="51"/>
  <c r="D109" i="50"/>
  <c r="A109" i="50"/>
  <c r="A80" i="50"/>
  <c r="D80" i="50"/>
  <c r="D104" i="50"/>
  <c r="A104" i="50"/>
  <c r="D123" i="48"/>
  <c r="A123" i="48"/>
  <c r="A90" i="43"/>
  <c r="D90" i="43"/>
  <c r="D66" i="43"/>
  <c r="A66" i="43"/>
  <c r="D95" i="43"/>
  <c r="A95" i="43"/>
  <c r="D102" i="43"/>
  <c r="A102" i="43"/>
  <c r="A69" i="42"/>
  <c r="D69" i="42"/>
  <c r="A76" i="42"/>
  <c r="D76" i="42"/>
  <c r="D111" i="42"/>
  <c r="A111" i="42"/>
  <c r="A110" i="41"/>
  <c r="D110" i="41"/>
  <c r="A83" i="41"/>
  <c r="D83" i="41"/>
  <c r="D74" i="41"/>
  <c r="A74" i="41"/>
  <c r="A115" i="41"/>
  <c r="D115" i="41"/>
  <c r="D122" i="40"/>
  <c r="A122" i="40"/>
  <c r="A121" i="40"/>
  <c r="D121" i="40"/>
  <c r="A82" i="40"/>
  <c r="D82" i="40"/>
  <c r="A90" i="39"/>
  <c r="D90" i="39"/>
  <c r="A67" i="39"/>
  <c r="D67" i="39"/>
  <c r="D100" i="39"/>
  <c r="A100" i="39"/>
  <c r="A97" i="39"/>
  <c r="D97" i="39"/>
  <c r="A107" i="38"/>
  <c r="D107" i="38"/>
  <c r="A102" i="38"/>
  <c r="D102" i="38"/>
  <c r="D98" i="38"/>
  <c r="A98" i="38"/>
  <c r="A97" i="36"/>
  <c r="D97" i="36"/>
  <c r="D82" i="36"/>
  <c r="A82" i="36"/>
  <c r="D90" i="36"/>
  <c r="A90" i="36"/>
  <c r="D69" i="35"/>
  <c r="A69" i="35"/>
  <c r="D105" i="34"/>
  <c r="A105" i="34"/>
  <c r="A124" i="32"/>
  <c r="D124" i="32"/>
  <c r="A74" i="30"/>
  <c r="D74" i="30"/>
  <c r="A72" i="30"/>
  <c r="D72" i="30"/>
  <c r="A80" i="30"/>
  <c r="D80" i="30"/>
  <c r="A109" i="30"/>
  <c r="D109" i="30"/>
  <c r="D121" i="12"/>
  <c r="A121" i="12"/>
  <c r="A107" i="50"/>
  <c r="D107" i="50"/>
  <c r="A72" i="42"/>
  <c r="D72" i="42"/>
  <c r="D127" i="31"/>
  <c r="A127" i="31"/>
  <c r="D77" i="30"/>
  <c r="A77" i="30"/>
  <c r="A71" i="58"/>
  <c r="D71" i="58"/>
  <c r="D105" i="58"/>
  <c r="A105" i="58"/>
  <c r="A69" i="58"/>
  <c r="D69" i="58"/>
  <c r="D117" i="57"/>
  <c r="A117" i="57"/>
  <c r="A109" i="57"/>
  <c r="D109" i="57"/>
  <c r="A86" i="57"/>
  <c r="D86" i="57"/>
  <c r="D93" i="56"/>
  <c r="A93" i="56"/>
  <c r="D90" i="55"/>
  <c r="A90" i="55"/>
  <c r="A99" i="55"/>
  <c r="D99" i="55"/>
  <c r="A66" i="54"/>
  <c r="D66" i="54"/>
  <c r="A103" i="54"/>
  <c r="D103" i="54"/>
  <c r="D75" i="54"/>
  <c r="A75" i="54"/>
  <c r="A74" i="53"/>
  <c r="D74" i="53"/>
  <c r="D88" i="53"/>
  <c r="A88" i="53"/>
  <c r="D121" i="53"/>
  <c r="A121" i="53"/>
  <c r="A128" i="52"/>
  <c r="D128" i="52"/>
  <c r="D120" i="52"/>
  <c r="A120" i="52"/>
  <c r="D96" i="51"/>
  <c r="A96" i="51"/>
  <c r="A67" i="50"/>
  <c r="D67" i="50"/>
  <c r="D66" i="50"/>
  <c r="A66" i="50"/>
  <c r="D81" i="45"/>
  <c r="A81" i="45"/>
  <c r="A73" i="43"/>
  <c r="D73" i="43"/>
  <c r="D68" i="43"/>
  <c r="A68" i="43"/>
  <c r="D129" i="43"/>
  <c r="A129" i="43"/>
  <c r="A113" i="41"/>
  <c r="D113" i="41"/>
  <c r="A109" i="41"/>
  <c r="D109" i="41"/>
  <c r="D120" i="41"/>
  <c r="A120" i="41"/>
  <c r="D79" i="41"/>
  <c r="A79" i="41"/>
  <c r="A78" i="41"/>
  <c r="D78" i="41"/>
  <c r="A126" i="40"/>
  <c r="D126" i="40"/>
  <c r="A85" i="40"/>
  <c r="D85" i="40"/>
  <c r="A89" i="40"/>
  <c r="D89" i="40"/>
  <c r="D93" i="39"/>
  <c r="A93" i="39"/>
  <c r="D126" i="39"/>
  <c r="A126" i="39"/>
  <c r="A92" i="39"/>
  <c r="D92" i="39"/>
  <c r="D128" i="39"/>
  <c r="A128" i="39"/>
  <c r="A121" i="37"/>
  <c r="D121" i="37"/>
  <c r="D119" i="36"/>
  <c r="A119" i="36"/>
  <c r="D118" i="36"/>
  <c r="A118" i="36"/>
  <c r="A128" i="36"/>
  <c r="D128" i="36"/>
  <c r="A85" i="36"/>
  <c r="D85" i="36"/>
  <c r="D77" i="34"/>
  <c r="A77" i="34"/>
  <c r="D90" i="32"/>
  <c r="A90" i="32"/>
  <c r="A111" i="30"/>
  <c r="D111" i="30"/>
  <c r="D68" i="30"/>
  <c r="A68" i="30"/>
  <c r="D84" i="28"/>
  <c r="A84" i="28"/>
  <c r="D121" i="56"/>
  <c r="A121" i="56"/>
  <c r="A89" i="49"/>
  <c r="D89" i="49"/>
  <c r="A76" i="41"/>
  <c r="D76" i="41"/>
  <c r="D70" i="39"/>
  <c r="A70" i="39"/>
  <c r="D99" i="35"/>
  <c r="A99" i="35"/>
  <c r="A83" i="33"/>
  <c r="D83" i="33"/>
  <c r="D86" i="28"/>
  <c r="A86" i="28"/>
  <c r="D77" i="50"/>
  <c r="A77" i="50"/>
  <c r="A100" i="58"/>
  <c r="D100" i="58"/>
  <c r="A76" i="58"/>
  <c r="D76" i="58"/>
  <c r="D115" i="57"/>
  <c r="A115" i="57"/>
  <c r="D111" i="57"/>
  <c r="A111" i="57"/>
  <c r="D80" i="57"/>
  <c r="A80" i="57"/>
  <c r="A124" i="56"/>
  <c r="D124" i="56"/>
  <c r="D90" i="56"/>
  <c r="A90" i="56"/>
  <c r="A120" i="56"/>
  <c r="D120" i="56"/>
  <c r="A128" i="55"/>
  <c r="D128" i="55"/>
  <c r="A123" i="55"/>
  <c r="D123" i="55"/>
  <c r="D77" i="54"/>
  <c r="A77" i="54"/>
  <c r="A120" i="53"/>
  <c r="D120" i="53"/>
  <c r="D77" i="53"/>
  <c r="A77" i="53"/>
  <c r="A123" i="52"/>
  <c r="D123" i="52"/>
  <c r="D129" i="52"/>
  <c r="A129" i="52"/>
  <c r="D105" i="51"/>
  <c r="A105" i="51"/>
  <c r="D95" i="51"/>
  <c r="A95" i="51"/>
  <c r="D99" i="51"/>
  <c r="A99" i="51"/>
  <c r="D108" i="50"/>
  <c r="A108" i="50"/>
  <c r="A98" i="50"/>
  <c r="D98" i="50"/>
  <c r="A112" i="50"/>
  <c r="D112" i="50"/>
  <c r="D110" i="50"/>
  <c r="A110" i="50"/>
  <c r="D111" i="49"/>
  <c r="A111" i="49"/>
  <c r="A110" i="46"/>
  <c r="D110" i="46"/>
  <c r="AW110" i="46" s="1"/>
  <c r="D107" i="45"/>
  <c r="A107" i="45"/>
  <c r="D129" i="44"/>
  <c r="A129" i="44"/>
  <c r="A68" i="42"/>
  <c r="D68" i="42"/>
  <c r="A121" i="41"/>
  <c r="D121" i="41"/>
  <c r="A114" i="41"/>
  <c r="D114" i="41"/>
  <c r="D118" i="40"/>
  <c r="A118" i="40"/>
  <c r="A87" i="40"/>
  <c r="D87" i="40"/>
  <c r="A70" i="38"/>
  <c r="D70" i="38"/>
  <c r="D79" i="38"/>
  <c r="A79" i="38"/>
  <c r="A67" i="38"/>
  <c r="D67" i="38"/>
  <c r="A106" i="37"/>
  <c r="D106" i="37"/>
  <c r="A118" i="37"/>
  <c r="D118" i="37"/>
  <c r="A92" i="36"/>
  <c r="D92" i="36"/>
  <c r="A90" i="35"/>
  <c r="D90" i="35"/>
  <c r="D114" i="32"/>
  <c r="A114" i="32"/>
  <c r="A126" i="31"/>
  <c r="D126" i="31"/>
  <c r="D67" i="31"/>
  <c r="A67" i="31"/>
  <c r="D101" i="30"/>
  <c r="A101" i="30"/>
  <c r="D67" i="30"/>
  <c r="A67" i="30"/>
  <c r="A69" i="55"/>
  <c r="D69" i="55"/>
  <c r="D110" i="53"/>
  <c r="A110" i="53"/>
  <c r="A108" i="42"/>
  <c r="D108" i="42"/>
  <c r="A68" i="58"/>
  <c r="D68" i="58"/>
  <c r="D98" i="58"/>
  <c r="A98" i="58"/>
  <c r="A108" i="57"/>
  <c r="D108" i="57"/>
  <c r="D106" i="57"/>
  <c r="A106" i="57"/>
  <c r="BC106" i="57" s="1"/>
  <c r="A95" i="56"/>
  <c r="D95" i="56"/>
  <c r="D97" i="55"/>
  <c r="A97" i="55"/>
  <c r="D93" i="55"/>
  <c r="A93" i="55"/>
  <c r="A111" i="54"/>
  <c r="D111" i="54"/>
  <c r="A68" i="54"/>
  <c r="D68" i="54"/>
  <c r="D119" i="53"/>
  <c r="A119" i="53"/>
  <c r="D80" i="53"/>
  <c r="A80" i="53"/>
  <c r="A117" i="53"/>
  <c r="D117" i="53"/>
  <c r="D89" i="52"/>
  <c r="A89" i="52"/>
  <c r="D93" i="52"/>
  <c r="A93" i="52"/>
  <c r="A72" i="51"/>
  <c r="D72" i="51"/>
  <c r="A71" i="50"/>
  <c r="D71" i="50"/>
  <c r="A88" i="44"/>
  <c r="D88" i="44"/>
  <c r="D100" i="43"/>
  <c r="A100" i="43"/>
  <c r="D71" i="42"/>
  <c r="A71" i="42"/>
  <c r="A85" i="41"/>
  <c r="D85" i="41"/>
  <c r="D86" i="40"/>
  <c r="A86" i="40"/>
  <c r="D122" i="39"/>
  <c r="A122" i="39"/>
  <c r="A69" i="39"/>
  <c r="D69" i="39"/>
  <c r="D98" i="39"/>
  <c r="A98" i="39"/>
  <c r="A101" i="39"/>
  <c r="D101" i="39"/>
  <c r="A71" i="39"/>
  <c r="D71" i="39"/>
  <c r="A112" i="37"/>
  <c r="D112" i="37"/>
  <c r="D123" i="35"/>
  <c r="A123" i="35"/>
  <c r="D125" i="35"/>
  <c r="A125" i="35"/>
  <c r="A68" i="35"/>
  <c r="D68" i="35"/>
  <c r="D93" i="32"/>
  <c r="A93" i="32"/>
  <c r="A84" i="32"/>
  <c r="D84" i="32"/>
  <c r="D127" i="32"/>
  <c r="A127" i="32"/>
  <c r="A87" i="32"/>
  <c r="D87" i="32"/>
  <c r="A92" i="31"/>
  <c r="D92" i="31"/>
  <c r="A108" i="30"/>
  <c r="D108" i="30"/>
  <c r="D76" i="30"/>
  <c r="A76" i="30"/>
  <c r="D100" i="30"/>
  <c r="A100" i="30"/>
  <c r="D114" i="28"/>
  <c r="A114" i="28"/>
  <c r="BC114" i="28" s="1"/>
  <c r="D112" i="28"/>
  <c r="A112" i="28"/>
  <c r="D111" i="58"/>
  <c r="A111" i="58"/>
  <c r="A92" i="55"/>
  <c r="D92" i="55"/>
  <c r="D90" i="52"/>
  <c r="A90" i="52"/>
  <c r="D73" i="50"/>
  <c r="A73" i="50"/>
  <c r="A128" i="43"/>
  <c r="D128" i="43"/>
  <c r="A88" i="33"/>
  <c r="D88" i="33"/>
  <c r="D71" i="30"/>
  <c r="A71" i="30"/>
  <c r="A78" i="58"/>
  <c r="D78" i="58"/>
  <c r="D103" i="58"/>
  <c r="A103" i="58"/>
  <c r="A109" i="58"/>
  <c r="D109" i="58"/>
  <c r="A84" i="57"/>
  <c r="D84" i="57"/>
  <c r="D112" i="57"/>
  <c r="A112" i="57"/>
  <c r="D77" i="57"/>
  <c r="A77" i="57"/>
  <c r="D84" i="56"/>
  <c r="A84" i="56"/>
  <c r="D70" i="54"/>
  <c r="A70" i="54"/>
  <c r="D110" i="54"/>
  <c r="A110" i="54"/>
  <c r="D116" i="53"/>
  <c r="A116" i="53"/>
  <c r="D78" i="53"/>
  <c r="A78" i="53"/>
  <c r="D106" i="53"/>
  <c r="A106" i="53"/>
  <c r="D107" i="53"/>
  <c r="A107" i="53"/>
  <c r="A99" i="50"/>
  <c r="D99" i="50"/>
  <c r="A69" i="43"/>
  <c r="D69" i="43"/>
  <c r="A112" i="42"/>
  <c r="D112" i="42"/>
  <c r="A99" i="42"/>
  <c r="D99" i="42"/>
  <c r="D74" i="42"/>
  <c r="A74" i="42"/>
  <c r="A87" i="41"/>
  <c r="D87" i="41"/>
  <c r="D88" i="41"/>
  <c r="A88" i="41"/>
  <c r="D114" i="40"/>
  <c r="A114" i="40"/>
  <c r="D73" i="39"/>
  <c r="A73" i="39"/>
  <c r="A124" i="39"/>
  <c r="D124" i="39"/>
  <c r="A102" i="39"/>
  <c r="D102" i="39"/>
  <c r="D91" i="39"/>
  <c r="A91" i="39"/>
  <c r="D99" i="38"/>
  <c r="A99" i="38"/>
  <c r="D74" i="38"/>
  <c r="A74" i="38"/>
  <c r="D115" i="36"/>
  <c r="A115" i="36"/>
  <c r="D98" i="34"/>
  <c r="A98" i="34"/>
  <c r="D110" i="34"/>
  <c r="A110" i="34"/>
  <c r="A117" i="32"/>
  <c r="D117" i="32"/>
  <c r="D68" i="31"/>
  <c r="A68" i="31"/>
  <c r="A122" i="31"/>
  <c r="D122" i="31"/>
  <c r="A102" i="30"/>
  <c r="D102" i="30"/>
  <c r="A115" i="28"/>
  <c r="D115" i="28"/>
  <c r="D93" i="12"/>
  <c r="A93" i="12"/>
  <c r="A81" i="54"/>
  <c r="D81" i="54"/>
  <c r="D87" i="52"/>
  <c r="A87" i="52"/>
  <c r="A102" i="50"/>
  <c r="D102" i="50"/>
  <c r="A71" i="43"/>
  <c r="D71" i="43"/>
  <c r="D67" i="42"/>
  <c r="A67" i="42"/>
  <c r="A118" i="41"/>
  <c r="D118" i="41"/>
  <c r="D79" i="58"/>
  <c r="A79" i="58"/>
  <c r="D121" i="57"/>
  <c r="A121" i="57"/>
  <c r="D83" i="57"/>
  <c r="A83" i="57"/>
  <c r="A67" i="55"/>
  <c r="D67" i="55"/>
  <c r="D124" i="55"/>
  <c r="A124" i="55"/>
  <c r="A99" i="54"/>
  <c r="D99" i="54"/>
  <c r="D101" i="54"/>
  <c r="A101" i="54"/>
  <c r="D98" i="54"/>
  <c r="A98" i="54"/>
  <c r="A83" i="53"/>
  <c r="D83" i="53"/>
  <c r="A96" i="52"/>
  <c r="D96" i="52"/>
  <c r="D92" i="52"/>
  <c r="A92" i="52"/>
  <c r="D95" i="52"/>
  <c r="A95" i="52"/>
  <c r="D91" i="51"/>
  <c r="A91" i="51"/>
  <c r="A102" i="51"/>
  <c r="D102" i="51"/>
  <c r="D106" i="50"/>
  <c r="A106" i="50"/>
  <c r="D72" i="50"/>
  <c r="A72" i="50"/>
  <c r="D92" i="48"/>
  <c r="A92" i="48"/>
  <c r="A104" i="43"/>
  <c r="D104" i="43"/>
  <c r="D124" i="43"/>
  <c r="A124" i="43"/>
  <c r="D78" i="42"/>
  <c r="A78" i="42"/>
  <c r="A119" i="41"/>
  <c r="D119" i="41"/>
  <c r="D80" i="41"/>
  <c r="A80" i="41"/>
  <c r="A124" i="40"/>
  <c r="D124" i="40"/>
  <c r="A125" i="40"/>
  <c r="D125" i="40"/>
  <c r="A96" i="40"/>
  <c r="D96" i="40"/>
  <c r="A104" i="38"/>
  <c r="D104" i="38"/>
  <c r="D119" i="37"/>
  <c r="A119" i="37"/>
  <c r="D89" i="37"/>
  <c r="A89" i="37"/>
  <c r="D106" i="34"/>
  <c r="A106" i="34"/>
  <c r="A110" i="33"/>
  <c r="D110" i="33"/>
  <c r="D85" i="32"/>
  <c r="A85" i="32"/>
  <c r="D98" i="30"/>
  <c r="A98" i="30"/>
  <c r="A79" i="30"/>
  <c r="D79" i="30"/>
  <c r="D107" i="30"/>
  <c r="A107" i="30"/>
  <c r="A70" i="30"/>
  <c r="D70" i="30"/>
  <c r="D75" i="30"/>
  <c r="A75" i="30"/>
  <c r="D121" i="28"/>
  <c r="A121" i="28"/>
  <c r="A116" i="28"/>
  <c r="D116" i="28"/>
  <c r="D123" i="12"/>
  <c r="A123" i="12"/>
  <c r="A72" i="46"/>
  <c r="D72" i="46"/>
  <c r="AW72" i="46" s="1"/>
  <c r="A109" i="42"/>
  <c r="D109" i="42"/>
  <c r="D107" i="49"/>
  <c r="A107" i="49"/>
  <c r="A117" i="49"/>
  <c r="D117" i="49"/>
  <c r="A101" i="47"/>
  <c r="D101" i="47"/>
  <c r="D73" i="46"/>
  <c r="AW73" i="46" s="1"/>
  <c r="A73" i="46"/>
  <c r="D127" i="43"/>
  <c r="A127" i="43"/>
  <c r="D114" i="33"/>
  <c r="A114" i="33"/>
  <c r="A115" i="49"/>
  <c r="D115" i="49"/>
  <c r="D116" i="48"/>
  <c r="A116" i="48"/>
  <c r="D112" i="45"/>
  <c r="A112" i="45"/>
  <c r="A98" i="43"/>
  <c r="D98" i="43"/>
  <c r="D66" i="42"/>
  <c r="A66" i="42"/>
  <c r="A99" i="46"/>
  <c r="D99" i="46"/>
  <c r="AW99" i="46" s="1"/>
  <c r="A113" i="45"/>
  <c r="D113" i="45"/>
  <c r="A73" i="30"/>
  <c r="D73" i="30"/>
  <c r="D78" i="54"/>
  <c r="A78" i="54"/>
  <c r="D88" i="49"/>
  <c r="A88" i="49"/>
  <c r="D108" i="49"/>
  <c r="A108" i="49"/>
  <c r="D85" i="49"/>
  <c r="A85" i="49"/>
  <c r="A80" i="42"/>
  <c r="D80" i="42"/>
  <c r="D91" i="12"/>
  <c r="A91" i="12"/>
  <c r="A76" i="49"/>
  <c r="D76" i="49"/>
  <c r="D90" i="48"/>
  <c r="A90" i="48"/>
  <c r="D97" i="47"/>
  <c r="A97" i="47"/>
  <c r="A77" i="45"/>
  <c r="D77" i="45"/>
  <c r="D78" i="45"/>
  <c r="A78" i="45"/>
  <c r="A94" i="43"/>
  <c r="D94" i="43"/>
  <c r="D102" i="42"/>
  <c r="A102" i="42"/>
  <c r="D106" i="42"/>
  <c r="A106" i="42"/>
  <c r="A113" i="30"/>
  <c r="D113" i="30"/>
  <c r="A83" i="49"/>
  <c r="D83" i="49"/>
  <c r="A69" i="30"/>
  <c r="D69" i="30"/>
  <c r="A75" i="49"/>
  <c r="D75" i="49"/>
  <c r="D110" i="49"/>
  <c r="A110" i="49"/>
  <c r="A95" i="47"/>
  <c r="D95" i="47"/>
  <c r="A78" i="46"/>
  <c r="D78" i="46"/>
  <c r="AW78" i="46" s="1"/>
  <c r="D120" i="45"/>
  <c r="A120" i="45"/>
  <c r="D106" i="45"/>
  <c r="A106" i="45"/>
  <c r="A74" i="45"/>
  <c r="D74" i="45"/>
  <c r="D93" i="43"/>
  <c r="A93" i="43"/>
  <c r="A86" i="32"/>
  <c r="D86" i="32"/>
  <c r="A80" i="49"/>
  <c r="D80" i="49"/>
  <c r="D109" i="49"/>
  <c r="A109" i="49"/>
  <c r="A128" i="47"/>
  <c r="D128" i="47"/>
  <c r="D118" i="45"/>
  <c r="A118" i="45"/>
  <c r="D108" i="45"/>
  <c r="A108" i="45"/>
  <c r="A121" i="45"/>
  <c r="D121" i="45"/>
  <c r="D87" i="48"/>
  <c r="A87" i="48"/>
  <c r="D102" i="47"/>
  <c r="A102" i="47"/>
  <c r="D90" i="47"/>
  <c r="A90" i="47"/>
  <c r="D66" i="46"/>
  <c r="AW66" i="46" s="1"/>
  <c r="A66" i="46"/>
  <c r="D114" i="45"/>
  <c r="A114" i="45"/>
  <c r="D111" i="45"/>
  <c r="A111" i="45"/>
  <c r="A103" i="43"/>
  <c r="D103" i="43"/>
  <c r="A104" i="54"/>
  <c r="D104" i="54"/>
  <c r="D73" i="54"/>
  <c r="A73" i="54"/>
  <c r="D90" i="51"/>
  <c r="A90" i="51"/>
  <c r="D107" i="37"/>
  <c r="A107" i="37"/>
  <c r="D108" i="53"/>
  <c r="A108" i="53"/>
  <c r="A81" i="50"/>
  <c r="D81" i="50"/>
  <c r="D66" i="30"/>
  <c r="A66" i="30"/>
  <c r="D106" i="58"/>
  <c r="A106" i="58"/>
  <c r="A125" i="51"/>
  <c r="D125" i="51"/>
  <c r="A94" i="52"/>
  <c r="D94" i="52"/>
  <c r="D101" i="50"/>
  <c r="A101" i="50"/>
  <c r="A125" i="52"/>
  <c r="D125" i="52"/>
  <c r="A88" i="36"/>
  <c r="D88" i="36"/>
  <c r="D91" i="55"/>
  <c r="A91" i="55"/>
  <c r="D124" i="52"/>
  <c r="A124" i="52"/>
  <c r="A116" i="49"/>
  <c r="D116" i="49"/>
  <c r="A70" i="50"/>
  <c r="D70" i="50"/>
  <c r="A106" i="49"/>
  <c r="D106" i="49"/>
  <c r="D78" i="49"/>
  <c r="A78" i="49"/>
  <c r="D117" i="48"/>
  <c r="A117" i="48"/>
  <c r="D126" i="52"/>
  <c r="A126" i="52"/>
  <c r="A87" i="49"/>
  <c r="D87" i="49"/>
  <c r="A122" i="48"/>
  <c r="D122" i="48"/>
  <c r="A93" i="47"/>
  <c r="D93" i="47"/>
  <c r="D103" i="50"/>
  <c r="A103" i="50"/>
  <c r="A84" i="49"/>
  <c r="D84" i="49"/>
  <c r="D83" i="48"/>
  <c r="A83" i="48"/>
  <c r="A76" i="50"/>
  <c r="D76" i="50"/>
  <c r="A112" i="53"/>
  <c r="D112" i="53"/>
  <c r="D104" i="51"/>
  <c r="A104" i="51"/>
  <c r="A78" i="50"/>
  <c r="D78" i="50"/>
  <c r="A113" i="49"/>
  <c r="D113" i="49"/>
  <c r="D66" i="51"/>
  <c r="A66" i="51"/>
  <c r="D123" i="51"/>
  <c r="A123" i="51"/>
  <c r="A68" i="51"/>
  <c r="D68" i="51"/>
  <c r="A79" i="49"/>
  <c r="D79" i="49"/>
  <c r="A97" i="52"/>
  <c r="D97" i="52"/>
  <c r="BE2" i="12" l="1" a="1"/>
  <c r="BE2" i="12" s="1"/>
  <c r="AV56" i="12"/>
  <c r="AD104" i="12"/>
  <c r="AC104" i="12" s="1"/>
  <c r="AV2" i="12"/>
  <c r="BB44" i="12"/>
  <c r="AD72" i="12"/>
  <c r="AC72" i="12" s="1"/>
  <c r="BB61" i="12"/>
  <c r="BB59" i="12"/>
  <c r="AD108" i="59"/>
  <c r="AC108" i="59" s="1"/>
  <c r="BE98" i="28" a="1"/>
  <c r="BE98" i="28" s="1"/>
  <c r="AD95" i="57"/>
  <c r="AC95" i="57" s="1"/>
  <c r="AD106" i="49"/>
  <c r="AC106" i="49" s="1"/>
  <c r="BB91" i="12"/>
  <c r="AD67" i="12"/>
  <c r="AC67" i="12" s="1"/>
  <c r="AD74" i="59"/>
  <c r="AC74" i="59" s="1"/>
  <c r="BB28" i="12"/>
  <c r="BB22" i="57"/>
  <c r="AV92" i="57"/>
  <c r="AV37" i="57"/>
  <c r="BB34" i="57"/>
  <c r="BB103" i="57"/>
  <c r="AV4" i="57"/>
  <c r="BB4" i="57"/>
  <c r="AV5" i="57"/>
  <c r="AV21" i="57"/>
  <c r="AV7" i="57"/>
  <c r="AV86" i="57"/>
  <c r="BB99" i="57"/>
  <c r="AV69" i="57"/>
  <c r="AV72" i="57"/>
  <c r="AV70" i="57"/>
  <c r="BB23" i="57"/>
  <c r="BB98" i="57"/>
  <c r="AV124" i="57"/>
  <c r="AV31" i="57"/>
  <c r="AV64" i="12"/>
  <c r="AD98" i="12"/>
  <c r="AV79" i="12"/>
  <c r="BB126" i="12"/>
  <c r="AV48" i="12"/>
  <c r="AV18" i="12"/>
  <c r="AD100" i="12"/>
  <c r="AC100" i="12" s="1"/>
  <c r="AD117" i="12"/>
  <c r="AC117" i="12" s="1"/>
  <c r="AD74" i="49"/>
  <c r="AC74" i="49" s="1"/>
  <c r="BB87" i="59"/>
  <c r="BB41" i="59"/>
  <c r="BB104" i="59"/>
  <c r="AV106" i="59"/>
  <c r="AV77" i="59"/>
  <c r="AV24" i="59"/>
  <c r="AV44" i="59"/>
  <c r="AV32" i="59"/>
  <c r="AV25" i="59"/>
  <c r="AV20" i="59"/>
  <c r="AV64" i="59"/>
  <c r="BB37" i="59"/>
  <c r="AD122" i="49"/>
  <c r="AC122" i="49" s="1"/>
  <c r="BE90" i="28" a="1"/>
  <c r="BE90" i="28" s="1"/>
  <c r="AV25" i="49"/>
  <c r="AV53" i="49"/>
  <c r="AV6" i="49"/>
  <c r="AV111" i="49"/>
  <c r="AV101" i="49"/>
  <c r="AV64" i="49"/>
  <c r="AV106" i="49"/>
  <c r="AV67" i="49"/>
  <c r="AV52" i="49"/>
  <c r="AV11" i="49"/>
  <c r="AV104" i="49"/>
  <c r="AV97" i="49"/>
  <c r="BB2" i="49"/>
  <c r="BB117" i="49"/>
  <c r="BB72" i="49"/>
  <c r="AV128" i="49"/>
  <c r="AV46" i="49"/>
  <c r="AV102" i="49"/>
  <c r="AV22" i="49"/>
  <c r="AV120" i="49"/>
  <c r="D120" i="49" s="1"/>
  <c r="AV93" i="49"/>
  <c r="BB70" i="49"/>
  <c r="BB89" i="49"/>
  <c r="AV36" i="49"/>
  <c r="AV108" i="49"/>
  <c r="AV17" i="49"/>
  <c r="AV3" i="49"/>
  <c r="AV59" i="49"/>
  <c r="AV113" i="49"/>
  <c r="AV116" i="49"/>
  <c r="AV89" i="49"/>
  <c r="AD67" i="46"/>
  <c r="AD89" i="46"/>
  <c r="AD118" i="46"/>
  <c r="AD69" i="46"/>
  <c r="AD105" i="46"/>
  <c r="AD72" i="46"/>
  <c r="AD82" i="46"/>
  <c r="AD88" i="46"/>
  <c r="AD100" i="46"/>
  <c r="AD98" i="46"/>
  <c r="AD121" i="46"/>
  <c r="AD121" i="12"/>
  <c r="AC121" i="12" s="1"/>
  <c r="AD118" i="12"/>
  <c r="AC118" i="12" s="1"/>
  <c r="BE82" i="28" a="1"/>
  <c r="BE82" i="28" s="1"/>
  <c r="BE114" i="28" a="1"/>
  <c r="BE114" i="28" s="1"/>
  <c r="BE26" i="12" a="1"/>
  <c r="BE26" i="12" s="1"/>
  <c r="BE74" i="28" a="1"/>
  <c r="BE74" i="28" s="1"/>
  <c r="BE122" i="28" a="1"/>
  <c r="BE122" i="28" s="1"/>
  <c r="BE106" i="28" a="1"/>
  <c r="BE106" i="28" s="1"/>
  <c r="BE66" i="28" a="1"/>
  <c r="BE66" i="28" s="1"/>
  <c r="AV18" i="28"/>
  <c r="AV86" i="28"/>
  <c r="AV42" i="28"/>
  <c r="AV127" i="28"/>
  <c r="AV19" i="28"/>
  <c r="AV14" i="28"/>
  <c r="BB35" i="28"/>
  <c r="BG122" i="12" a="1"/>
  <c r="BG122" i="12" s="1"/>
  <c r="AV7" i="28"/>
  <c r="AV121" i="28"/>
  <c r="AV13" i="28"/>
  <c r="AV20" i="28"/>
  <c r="AV73" i="28"/>
  <c r="BB89" i="28"/>
  <c r="AV39" i="28"/>
  <c r="AV53" i="28"/>
  <c r="AV124" i="28"/>
  <c r="AV111" i="28"/>
  <c r="AV47" i="28"/>
  <c r="AV113" i="28"/>
  <c r="AV59" i="28"/>
  <c r="AD87" i="36"/>
  <c r="AC87" i="36" s="1"/>
  <c r="AV82" i="12"/>
  <c r="BB95" i="12"/>
  <c r="AD73" i="12"/>
  <c r="AC73" i="12" s="1"/>
  <c r="BB48" i="12"/>
  <c r="AV71" i="12"/>
  <c r="AD83" i="12"/>
  <c r="AC83" i="12" s="1"/>
  <c r="BF114" i="12" a="1"/>
  <c r="BF114" i="12" s="1"/>
  <c r="BE122" i="12" a="1"/>
  <c r="BE122" i="12" s="1"/>
  <c r="AD99" i="12"/>
  <c r="AC99" i="12" s="1"/>
  <c r="BF122" i="12" a="1"/>
  <c r="BF122" i="12" s="1"/>
  <c r="AD120" i="12"/>
  <c r="AC120" i="12" s="1"/>
  <c r="BB128" i="12"/>
  <c r="BB10" i="12"/>
  <c r="AV55" i="12"/>
  <c r="BG114" i="12" a="1"/>
  <c r="BG114" i="12" s="1"/>
  <c r="AV128" i="12"/>
  <c r="AV52" i="12"/>
  <c r="AD70" i="12"/>
  <c r="AC70" i="12" s="1"/>
  <c r="AV110" i="12"/>
  <c r="AV63" i="12"/>
  <c r="BB94" i="12"/>
  <c r="AV50" i="12"/>
  <c r="AD114" i="12"/>
  <c r="AD69" i="12"/>
  <c r="AC69" i="12" s="1"/>
  <c r="AV9" i="12"/>
  <c r="BG50" i="12" a="1"/>
  <c r="BG50" i="12" s="1"/>
  <c r="AD121" i="38"/>
  <c r="AC121" i="38" s="1"/>
  <c r="BE114" i="12" a="1"/>
  <c r="BE114" i="12" s="1"/>
  <c r="BG106" i="12" a="1"/>
  <c r="BG106" i="12" s="1"/>
  <c r="BF106" i="12" a="1"/>
  <c r="BF106" i="12" s="1"/>
  <c r="BE106" i="12" a="1"/>
  <c r="BE106" i="12" s="1"/>
  <c r="BG98" i="12" a="1"/>
  <c r="BG98" i="12" s="1"/>
  <c r="BE98" i="12" a="1"/>
  <c r="BE98" i="12" s="1"/>
  <c r="BF74" i="12" a="1"/>
  <c r="BF74" i="12" s="1"/>
  <c r="BF98" i="12" a="1"/>
  <c r="BF98" i="12" s="1"/>
  <c r="BG90" i="12" a="1"/>
  <c r="BG90" i="12" s="1"/>
  <c r="BF90" i="12" a="1"/>
  <c r="BF90" i="12" s="1"/>
  <c r="BG58" i="12" a="1"/>
  <c r="BG58" i="12" s="1"/>
  <c r="BG66" i="12" a="1"/>
  <c r="BG66" i="12" s="1"/>
  <c r="BF66" i="12" a="1"/>
  <c r="BF66" i="12" s="1"/>
  <c r="BE82" i="12" a="1"/>
  <c r="BE82" i="12" s="1"/>
  <c r="BE90" i="12" a="1"/>
  <c r="BE90" i="12" s="1"/>
  <c r="BE58" i="12" a="1"/>
  <c r="BE58" i="12" s="1"/>
  <c r="BG74" i="12" a="1"/>
  <c r="BG74" i="12" s="1"/>
  <c r="BG82" i="12" a="1"/>
  <c r="BG82" i="12" s="1"/>
  <c r="BF82" i="12" a="1"/>
  <c r="BF82" i="12" s="1"/>
  <c r="BE74" i="12" a="1"/>
  <c r="BE74" i="12" s="1"/>
  <c r="BF42" i="12" a="1"/>
  <c r="BF42" i="12" s="1"/>
  <c r="BG42" i="12" a="1"/>
  <c r="BG42" i="12" s="1"/>
  <c r="BE66" i="12" a="1"/>
  <c r="BE66" i="12" s="1"/>
  <c r="BF58" i="12" a="1"/>
  <c r="BF58" i="12" s="1"/>
  <c r="BF50" i="12" a="1"/>
  <c r="BF50" i="12" s="1"/>
  <c r="BE50" i="12" a="1"/>
  <c r="BE50" i="12" s="1"/>
  <c r="BE42" i="12" a="1"/>
  <c r="BE42" i="12" s="1"/>
  <c r="BF2" i="12" a="1"/>
  <c r="BF2" i="12" s="1"/>
  <c r="BF18" i="12" a="1"/>
  <c r="BF18" i="12" s="1"/>
  <c r="BG18" i="12" a="1"/>
  <c r="BG18" i="12" s="1"/>
  <c r="BG34" i="12" a="1"/>
  <c r="BG34" i="12" s="1"/>
  <c r="BF34" i="12" a="1"/>
  <c r="BF34" i="12" s="1"/>
  <c r="BE34" i="12" a="1"/>
  <c r="BE34" i="12" s="1"/>
  <c r="BF26" i="12" a="1"/>
  <c r="BF26" i="12" s="1"/>
  <c r="BG26" i="12" a="1"/>
  <c r="BG26" i="12" s="1"/>
  <c r="BE18" i="12" a="1"/>
  <c r="BE18" i="12" s="1"/>
  <c r="BF10" i="12" a="1"/>
  <c r="BF10" i="12" s="1"/>
  <c r="BG10" i="12" a="1"/>
  <c r="BG10" i="12" s="1"/>
  <c r="BG2" i="12" a="1"/>
  <c r="BG2" i="12" s="1"/>
  <c r="BE10" i="12" a="1"/>
  <c r="BE10" i="12" s="1"/>
  <c r="BB60" i="12"/>
  <c r="AV68" i="12"/>
  <c r="AV15" i="12"/>
  <c r="AV118" i="12"/>
  <c r="AV89" i="12"/>
  <c r="AD88" i="32"/>
  <c r="AC88" i="32" s="1"/>
  <c r="AV7" i="12"/>
  <c r="AV57" i="12"/>
  <c r="AV3" i="12"/>
  <c r="AV16" i="12"/>
  <c r="AV46" i="12"/>
  <c r="AM2" i="12" a="1"/>
  <c r="AM2" i="12" s="1"/>
  <c r="AD86" i="12"/>
  <c r="AC86" i="12" s="1"/>
  <c r="AV51" i="12"/>
  <c r="AV13" i="12"/>
  <c r="AV42" i="12"/>
  <c r="AV23" i="12"/>
  <c r="AV22" i="12"/>
  <c r="AV70" i="12"/>
  <c r="AV121" i="12"/>
  <c r="AV81" i="12"/>
  <c r="AV54" i="12"/>
  <c r="AV98" i="12"/>
  <c r="AV30" i="12"/>
  <c r="AV114" i="12"/>
  <c r="AD92" i="31"/>
  <c r="AC92" i="31" s="1"/>
  <c r="AD86" i="30"/>
  <c r="AC86" i="30" s="1"/>
  <c r="AD95" i="33"/>
  <c r="AC95" i="33" s="1"/>
  <c r="AN5" i="42" a="1"/>
  <c r="AN5" i="42" s="1"/>
  <c r="AD113" i="35"/>
  <c r="AC113" i="35" s="1"/>
  <c r="AD117" i="40"/>
  <c r="AC117" i="40" s="1"/>
  <c r="AD102" i="38"/>
  <c r="AC102" i="38" s="1"/>
  <c r="AD118" i="44"/>
  <c r="AC118" i="44" s="1"/>
  <c r="AD67" i="34"/>
  <c r="AC67" i="34" s="1"/>
  <c r="AM12" i="42" a="1"/>
  <c r="AM12" i="42" s="1"/>
  <c r="AN22" i="46" a="1"/>
  <c r="AN22" i="46" s="1"/>
  <c r="AD113" i="51"/>
  <c r="AC113" i="51" s="1"/>
  <c r="AD107" i="57"/>
  <c r="AC107" i="57" s="1"/>
  <c r="AD98" i="56"/>
  <c r="AC98" i="56" s="1"/>
  <c r="AD94" i="47"/>
  <c r="AC94" i="47" s="1"/>
  <c r="AD106" i="45"/>
  <c r="AC106" i="45" s="1"/>
  <c r="AD69" i="44"/>
  <c r="AC69" i="44" s="1"/>
  <c r="AD97" i="49"/>
  <c r="AC97" i="49" s="1"/>
  <c r="AD91" i="57"/>
  <c r="AC91" i="57" s="1"/>
  <c r="AD114" i="58"/>
  <c r="AC114" i="58" s="1"/>
  <c r="AD92" i="55"/>
  <c r="AC92" i="55" s="1"/>
  <c r="AD97" i="33"/>
  <c r="AC97" i="33" s="1"/>
  <c r="AD84" i="30"/>
  <c r="AC84" i="30" s="1"/>
  <c r="AD125" i="51"/>
  <c r="AC125" i="51" s="1"/>
  <c r="AD72" i="36"/>
  <c r="AC72" i="36" s="1"/>
  <c r="AM24" i="46" a="1"/>
  <c r="AM24" i="46" s="1"/>
  <c r="AD124" i="55"/>
  <c r="AC124" i="55" s="1"/>
  <c r="AD70" i="54"/>
  <c r="AC70" i="54" s="1"/>
  <c r="AD78" i="47"/>
  <c r="AC78" i="47" s="1"/>
  <c r="AD110" i="45"/>
  <c r="AC110" i="45" s="1"/>
  <c r="AD106" i="41"/>
  <c r="AC106" i="41" s="1"/>
  <c r="AD91" i="39"/>
  <c r="AC91" i="39" s="1"/>
  <c r="AD88" i="12"/>
  <c r="AC88" i="12" s="1"/>
  <c r="AD96" i="31"/>
  <c r="AC96" i="31" s="1"/>
  <c r="AD101" i="12"/>
  <c r="AC101" i="12" s="1"/>
  <c r="AV5" i="59"/>
  <c r="AV61" i="59"/>
  <c r="AV113" i="59"/>
  <c r="AV66" i="59"/>
  <c r="AV128" i="59"/>
  <c r="AV120" i="59"/>
  <c r="AV47" i="59"/>
  <c r="AV49" i="59"/>
  <c r="AV81" i="59"/>
  <c r="AV39" i="59"/>
  <c r="AV27" i="59"/>
  <c r="AV63" i="59"/>
  <c r="AV35" i="59"/>
  <c r="AV7" i="59"/>
  <c r="AV80" i="59"/>
  <c r="AV17" i="59"/>
  <c r="AV88" i="59"/>
  <c r="AV36" i="59"/>
  <c r="AV48" i="59"/>
  <c r="AV6" i="59"/>
  <c r="AV18" i="59"/>
  <c r="AV65" i="59"/>
  <c r="AV93" i="59"/>
  <c r="BB38" i="59"/>
  <c r="AV83" i="59"/>
  <c r="BB4" i="59"/>
  <c r="AV40" i="59"/>
  <c r="AV92" i="59"/>
  <c r="AV119" i="59"/>
  <c r="AV111" i="59"/>
  <c r="AV43" i="59"/>
  <c r="AV23" i="59"/>
  <c r="AV59" i="59"/>
  <c r="AV21" i="59"/>
  <c r="AV54" i="59"/>
  <c r="AV107" i="59"/>
  <c r="AV82" i="59"/>
  <c r="AV68" i="59"/>
  <c r="AV126" i="12"/>
  <c r="AV103" i="12"/>
  <c r="AV108" i="12"/>
  <c r="AV19" i="12"/>
  <c r="AV25" i="12"/>
  <c r="AV122" i="12"/>
  <c r="AV24" i="12"/>
  <c r="AV88" i="12"/>
  <c r="AV85" i="12"/>
  <c r="AV83" i="12"/>
  <c r="AV33" i="12"/>
  <c r="AV109" i="12"/>
  <c r="BB109" i="12"/>
  <c r="AD82" i="12"/>
  <c r="AV4" i="12"/>
  <c r="AV87" i="12"/>
  <c r="BB125" i="12"/>
  <c r="AV32" i="12"/>
  <c r="AV107" i="12"/>
  <c r="AV72" i="12"/>
  <c r="AV129" i="12"/>
  <c r="AD102" i="32"/>
  <c r="AC102" i="32" s="1"/>
  <c r="AD118" i="40"/>
  <c r="AC118" i="40" s="1"/>
  <c r="AV129" i="28"/>
  <c r="AV62" i="28"/>
  <c r="AV125" i="28"/>
  <c r="AV29" i="28"/>
  <c r="BB88" i="28"/>
  <c r="AV13" i="30"/>
  <c r="AV10" i="30"/>
  <c r="BB92" i="30"/>
  <c r="BB80" i="30"/>
  <c r="AD68" i="30"/>
  <c r="AC68" i="30" s="1"/>
  <c r="AV92" i="30"/>
  <c r="AV94" i="30"/>
  <c r="AV9" i="30"/>
  <c r="AV73" i="30"/>
  <c r="AV16" i="30"/>
  <c r="AV46" i="30"/>
  <c r="BB108" i="30"/>
  <c r="BB42" i="30"/>
  <c r="AV114" i="30"/>
  <c r="AV14" i="30"/>
  <c r="AD117" i="30"/>
  <c r="AC117" i="30" s="1"/>
  <c r="AD114" i="30"/>
  <c r="AC114" i="30" s="1"/>
  <c r="AV68" i="30"/>
  <c r="AV79" i="30"/>
  <c r="AV56" i="30"/>
  <c r="AV110" i="30"/>
  <c r="BB74" i="30"/>
  <c r="BB113" i="30"/>
  <c r="AV48" i="30"/>
  <c r="AV53" i="30"/>
  <c r="AV28" i="30"/>
  <c r="BB111" i="30"/>
  <c r="AV124" i="31"/>
  <c r="AV12" i="31"/>
  <c r="AV86" i="31"/>
  <c r="AV35" i="31"/>
  <c r="AD74" i="39"/>
  <c r="AC74" i="39" s="1"/>
  <c r="AV49" i="31"/>
  <c r="AV111" i="31"/>
  <c r="AV100" i="31"/>
  <c r="AV58" i="31"/>
  <c r="AV110" i="31"/>
  <c r="AV62" i="31"/>
  <c r="BB82" i="31"/>
  <c r="AV4" i="31"/>
  <c r="AV61" i="31"/>
  <c r="AV27" i="31"/>
  <c r="AV37" i="31"/>
  <c r="AD68" i="36"/>
  <c r="AC68" i="36" s="1"/>
  <c r="BB110" i="32"/>
  <c r="AV75" i="32"/>
  <c r="AV29" i="32"/>
  <c r="AV7" i="32"/>
  <c r="AV62" i="32"/>
  <c r="BB64" i="32"/>
  <c r="BB76" i="32"/>
  <c r="AD98" i="32"/>
  <c r="AC98" i="32" s="1"/>
  <c r="AV57" i="32"/>
  <c r="AV17" i="32"/>
  <c r="AV55" i="32"/>
  <c r="AV24" i="32"/>
  <c r="BB127" i="32"/>
  <c r="AV43" i="32"/>
  <c r="AV111" i="32"/>
  <c r="AV50" i="32"/>
  <c r="AV82" i="32"/>
  <c r="AV35" i="32"/>
  <c r="BB90" i="32"/>
  <c r="AD67" i="32"/>
  <c r="AC67" i="32" s="1"/>
  <c r="BB79" i="32"/>
  <c r="BB32" i="32"/>
  <c r="BB70" i="33"/>
  <c r="AV48" i="33"/>
  <c r="AV116" i="33"/>
  <c r="AV114" i="33"/>
  <c r="AV104" i="33"/>
  <c r="AV9" i="33"/>
  <c r="AV52" i="33"/>
  <c r="BB22" i="33"/>
  <c r="AV45" i="34"/>
  <c r="AV25" i="34"/>
  <c r="AV66" i="34"/>
  <c r="A66" i="34" s="1"/>
  <c r="AV46" i="34"/>
  <c r="AV106" i="34"/>
  <c r="AV11" i="34"/>
  <c r="AV110" i="34"/>
  <c r="AV124" i="34"/>
  <c r="AD117" i="34"/>
  <c r="AC117" i="34" s="1"/>
  <c r="AV75" i="34"/>
  <c r="D75" i="34" s="1"/>
  <c r="AV96" i="34"/>
  <c r="AV111" i="35"/>
  <c r="AV61" i="35"/>
  <c r="BB86" i="35"/>
  <c r="AD129" i="35"/>
  <c r="AC129" i="35" s="1"/>
  <c r="AV35" i="35"/>
  <c r="AV119" i="35"/>
  <c r="AV129" i="35"/>
  <c r="AV112" i="35"/>
  <c r="AD96" i="35"/>
  <c r="AC96" i="35" s="1"/>
  <c r="AV9" i="36"/>
  <c r="AV21" i="36"/>
  <c r="AV110" i="36"/>
  <c r="AV128" i="36"/>
  <c r="BB64" i="36"/>
  <c r="BB65" i="36"/>
  <c r="AD113" i="39"/>
  <c r="AC113" i="39" s="1"/>
  <c r="AV47" i="36"/>
  <c r="AV41" i="36"/>
  <c r="AD72" i="42"/>
  <c r="AC72" i="42" s="1"/>
  <c r="AV119" i="36"/>
  <c r="AV69" i="36"/>
  <c r="AD86" i="36"/>
  <c r="AC86" i="36" s="1"/>
  <c r="AV6" i="36"/>
  <c r="AV38" i="36"/>
  <c r="BB17" i="36"/>
  <c r="AV16" i="36"/>
  <c r="AV32" i="36"/>
  <c r="AD113" i="49"/>
  <c r="AC113" i="49" s="1"/>
  <c r="AV20" i="37"/>
  <c r="AV19" i="37"/>
  <c r="AV127" i="37"/>
  <c r="AV32" i="37"/>
  <c r="AV34" i="37"/>
  <c r="AV18" i="37"/>
  <c r="BB102" i="37"/>
  <c r="AV14" i="37"/>
  <c r="AV84" i="37"/>
  <c r="AV57" i="37"/>
  <c r="AV31" i="37"/>
  <c r="AV99" i="37"/>
  <c r="AV58" i="37"/>
  <c r="AV72" i="37"/>
  <c r="AV104" i="37"/>
  <c r="AV11" i="37"/>
  <c r="AV100" i="37"/>
  <c r="AV118" i="37"/>
  <c r="AV98" i="37"/>
  <c r="AD126" i="37"/>
  <c r="AC126" i="37" s="1"/>
  <c r="BB4" i="37"/>
  <c r="AV61" i="38"/>
  <c r="AV122" i="38"/>
  <c r="BB97" i="38"/>
  <c r="AD82" i="48"/>
  <c r="AC82" i="48" s="1"/>
  <c r="BB65" i="38"/>
  <c r="AV98" i="38"/>
  <c r="AV117" i="38"/>
  <c r="AV38" i="38"/>
  <c r="AV54" i="38"/>
  <c r="BB96" i="38"/>
  <c r="BB61" i="38"/>
  <c r="AD115" i="44"/>
  <c r="AC115" i="44" s="1"/>
  <c r="BB59" i="38"/>
  <c r="AV13" i="38"/>
  <c r="AV65" i="38"/>
  <c r="AV19" i="38"/>
  <c r="AV72" i="38"/>
  <c r="AV127" i="38"/>
  <c r="AV84" i="38"/>
  <c r="AV129" i="38"/>
  <c r="AV83" i="38"/>
  <c r="AV12" i="38"/>
  <c r="AV51" i="38"/>
  <c r="AV45" i="38"/>
  <c r="BB122" i="38"/>
  <c r="AV22" i="38"/>
  <c r="AV31" i="38"/>
  <c r="BB93" i="38"/>
  <c r="BB32" i="38"/>
  <c r="AV63" i="38"/>
  <c r="AV73" i="38"/>
  <c r="AV56" i="38"/>
  <c r="AV112" i="38"/>
  <c r="AV17" i="38"/>
  <c r="AV124" i="38"/>
  <c r="AV50" i="39"/>
  <c r="AV61" i="39"/>
  <c r="AV73" i="39"/>
  <c r="AV99" i="39"/>
  <c r="AD75" i="43"/>
  <c r="AC75" i="43" s="1"/>
  <c r="AV78" i="39"/>
  <c r="AV92" i="39"/>
  <c r="AV24" i="39"/>
  <c r="AV94" i="39"/>
  <c r="AV72" i="39"/>
  <c r="AV126" i="39"/>
  <c r="BB50" i="39"/>
  <c r="AV91" i="39"/>
  <c r="AV69" i="39"/>
  <c r="AV13" i="39"/>
  <c r="AV101" i="39"/>
  <c r="AV129" i="39"/>
  <c r="AV54" i="39"/>
  <c r="AV35" i="40"/>
  <c r="AV42" i="40"/>
  <c r="AV90" i="40"/>
  <c r="AV40" i="40"/>
  <c r="AV55" i="40"/>
  <c r="AV111" i="40"/>
  <c r="AV32" i="40"/>
  <c r="AV27" i="40"/>
  <c r="AV75" i="40"/>
  <c r="AV25" i="40"/>
  <c r="AV101" i="40"/>
  <c r="AV107" i="40"/>
  <c r="BB76" i="40"/>
  <c r="AV12" i="40"/>
  <c r="AV18" i="40"/>
  <c r="BB49" i="40"/>
  <c r="AV22" i="40"/>
  <c r="AV84" i="40"/>
  <c r="D84" i="40" s="1"/>
  <c r="AV15" i="40"/>
  <c r="AV89" i="40"/>
  <c r="AD80" i="51"/>
  <c r="AC80" i="51" s="1"/>
  <c r="AD83" i="44"/>
  <c r="AC83" i="44" s="1"/>
  <c r="AV94" i="40"/>
  <c r="AV67" i="40"/>
  <c r="BB98" i="41"/>
  <c r="AV123" i="41"/>
  <c r="AV48" i="41"/>
  <c r="AV120" i="41"/>
  <c r="AV113" i="41"/>
  <c r="AV124" i="41"/>
  <c r="AV29" i="41"/>
  <c r="AV34" i="41"/>
  <c r="AV90" i="41"/>
  <c r="AV99" i="41"/>
  <c r="AV56" i="41"/>
  <c r="AV127" i="41"/>
  <c r="AV106" i="41"/>
  <c r="BB100" i="41"/>
  <c r="AV17" i="41"/>
  <c r="AV6" i="41"/>
  <c r="AV16" i="41"/>
  <c r="AV59" i="41"/>
  <c r="BB86" i="41"/>
  <c r="AV122" i="41"/>
  <c r="AV53" i="41"/>
  <c r="AV117" i="41"/>
  <c r="AV116" i="41"/>
  <c r="AV69" i="41"/>
  <c r="AV15" i="41"/>
  <c r="AV32" i="41"/>
  <c r="AV128" i="41"/>
  <c r="AD81" i="41"/>
  <c r="AC81" i="41" s="1"/>
  <c r="AV126" i="42"/>
  <c r="AV91" i="42"/>
  <c r="BB47" i="42"/>
  <c r="AV114" i="42"/>
  <c r="AV43" i="42"/>
  <c r="AD76" i="45"/>
  <c r="AC76" i="45" s="1"/>
  <c r="AV19" i="42"/>
  <c r="AV118" i="42"/>
  <c r="AV27" i="42"/>
  <c r="BB113" i="42"/>
  <c r="AV23" i="42"/>
  <c r="AV46" i="42"/>
  <c r="AV72" i="42"/>
  <c r="AV36" i="42"/>
  <c r="BB80" i="42"/>
  <c r="AV84" i="42"/>
  <c r="AV107" i="42"/>
  <c r="AV11" i="42"/>
  <c r="AV16" i="42"/>
  <c r="AV18" i="42"/>
  <c r="AV96" i="42"/>
  <c r="AV40" i="42"/>
  <c r="AV101" i="42"/>
  <c r="AV77" i="42"/>
  <c r="AV61" i="42"/>
  <c r="AV99" i="42"/>
  <c r="AV41" i="42"/>
  <c r="AV45" i="42"/>
  <c r="AV95" i="42"/>
  <c r="AV38" i="42"/>
  <c r="AV49" i="42"/>
  <c r="AD86" i="42"/>
  <c r="AC86" i="42" s="1"/>
  <c r="AV20" i="43"/>
  <c r="AV127" i="43"/>
  <c r="BB104" i="43"/>
  <c r="AV26" i="43"/>
  <c r="AV48" i="43"/>
  <c r="AD128" i="55"/>
  <c r="AC128" i="55" s="1"/>
  <c r="AD91" i="43"/>
  <c r="AC91" i="43" s="1"/>
  <c r="AD125" i="57"/>
  <c r="AC125" i="57" s="1"/>
  <c r="BB87" i="43"/>
  <c r="AV119" i="43"/>
  <c r="AV86" i="43"/>
  <c r="AV15" i="43"/>
  <c r="AV129" i="43"/>
  <c r="AD76" i="57"/>
  <c r="AC76" i="57" s="1"/>
  <c r="BB84" i="43"/>
  <c r="AV87" i="43"/>
  <c r="AV53" i="43"/>
  <c r="AD127" i="51"/>
  <c r="AC127" i="51" s="1"/>
  <c r="AD127" i="49"/>
  <c r="AC127" i="49" s="1"/>
  <c r="AV10" i="43"/>
  <c r="AV7" i="43"/>
  <c r="BB18" i="43"/>
  <c r="AV65" i="43"/>
  <c r="AV55" i="43"/>
  <c r="AD129" i="51"/>
  <c r="AC129" i="51" s="1"/>
  <c r="AD67" i="48"/>
  <c r="AC67" i="48" s="1"/>
  <c r="BB98" i="43"/>
  <c r="BB6" i="43"/>
  <c r="AV126" i="43"/>
  <c r="AV80" i="44"/>
  <c r="AV3" i="44"/>
  <c r="AV18" i="44"/>
  <c r="AV39" i="44"/>
  <c r="AV35" i="44"/>
  <c r="AV78" i="44"/>
  <c r="AV118" i="44"/>
  <c r="A118" i="44" s="1"/>
  <c r="AD91" i="55"/>
  <c r="AC91" i="55" s="1"/>
  <c r="AV87" i="44"/>
  <c r="AV95" i="44"/>
  <c r="AV75" i="44"/>
  <c r="AV26" i="44"/>
  <c r="AD105" i="44"/>
  <c r="AC105" i="44" s="1"/>
  <c r="AV111" i="44"/>
  <c r="AV93" i="44"/>
  <c r="D93" i="44" s="1"/>
  <c r="BB91" i="44"/>
  <c r="AV29" i="44"/>
  <c r="AV36" i="45"/>
  <c r="AV103" i="45"/>
  <c r="AV56" i="45"/>
  <c r="AV119" i="45"/>
  <c r="AV26" i="45"/>
  <c r="AV113" i="45"/>
  <c r="AV38" i="45"/>
  <c r="AV18" i="45"/>
  <c r="AV97" i="45"/>
  <c r="AV66" i="45"/>
  <c r="AV37" i="45"/>
  <c r="AV28" i="45"/>
  <c r="AV82" i="45"/>
  <c r="AV60" i="45"/>
  <c r="AV7" i="45"/>
  <c r="AV44" i="45"/>
  <c r="AV57" i="45"/>
  <c r="AV40" i="45"/>
  <c r="AV41" i="45"/>
  <c r="AV95" i="45"/>
  <c r="AV3" i="45"/>
  <c r="AV114" i="45"/>
  <c r="AV13" i="45"/>
  <c r="AV93" i="45"/>
  <c r="BB67" i="45"/>
  <c r="AV127" i="45"/>
  <c r="AV64" i="45"/>
  <c r="AV23" i="45"/>
  <c r="AV59" i="45"/>
  <c r="AV112" i="45"/>
  <c r="AV34" i="45"/>
  <c r="AD20" i="46"/>
  <c r="AM38" i="46" a="1"/>
  <c r="AM38" i="46" s="1"/>
  <c r="BB128" i="46"/>
  <c r="AD53" i="46"/>
  <c r="AM14" i="46" a="1"/>
  <c r="AM14" i="46" s="1"/>
  <c r="AM35" i="46" a="1"/>
  <c r="AM35" i="46" s="1"/>
  <c r="AN30" i="46" a="1"/>
  <c r="AN30" i="46" s="1"/>
  <c r="AV13" i="46"/>
  <c r="BB79" i="46"/>
  <c r="BB97" i="46"/>
  <c r="AV86" i="46"/>
  <c r="AD103" i="48"/>
  <c r="AC103" i="48" s="1"/>
  <c r="AM5" i="46" a="1"/>
  <c r="AM5" i="46" s="1"/>
  <c r="AV109" i="46"/>
  <c r="AM20" i="46" a="1"/>
  <c r="AM20" i="46" s="1"/>
  <c r="AV27" i="47"/>
  <c r="AV123" i="47"/>
  <c r="A123" i="47" s="1"/>
  <c r="AV127" i="47"/>
  <c r="AV50" i="47"/>
  <c r="AV32" i="47"/>
  <c r="AV23" i="47"/>
  <c r="AV118" i="47"/>
  <c r="AV75" i="47"/>
  <c r="AV30" i="47"/>
  <c r="BB25" i="47"/>
  <c r="AV108" i="47"/>
  <c r="AV97" i="47"/>
  <c r="AV13" i="47"/>
  <c r="AV22" i="47"/>
  <c r="AV77" i="47"/>
  <c r="AV128" i="47"/>
  <c r="AV9" i="48"/>
  <c r="AV52" i="48"/>
  <c r="AV113" i="48"/>
  <c r="AV34" i="48"/>
  <c r="AV46" i="48"/>
  <c r="AV94" i="48"/>
  <c r="D94" i="48" s="1"/>
  <c r="BB90" i="48"/>
  <c r="AV33" i="48"/>
  <c r="AV19" i="48"/>
  <c r="AV42" i="48"/>
  <c r="AV43" i="48"/>
  <c r="AV59" i="48"/>
  <c r="AV63" i="48"/>
  <c r="AV93" i="48"/>
  <c r="D93" i="48" s="1"/>
  <c r="BB129" i="48"/>
  <c r="AV12" i="48"/>
  <c r="AD123" i="51"/>
  <c r="AC123" i="51" s="1"/>
  <c r="AD92" i="57"/>
  <c r="AC92" i="57" s="1"/>
  <c r="AD112" i="55"/>
  <c r="AC112" i="55" s="1"/>
  <c r="AV9" i="50"/>
  <c r="AV51" i="50"/>
  <c r="AV90" i="50"/>
  <c r="AV60" i="50"/>
  <c r="AV29" i="50"/>
  <c r="AV5" i="50"/>
  <c r="AV96" i="50"/>
  <c r="AV43" i="50"/>
  <c r="AV52" i="50"/>
  <c r="AV99" i="50"/>
  <c r="BB17" i="50"/>
  <c r="BB29" i="50"/>
  <c r="BB95" i="50"/>
  <c r="AD100" i="52"/>
  <c r="AC100" i="52" s="1"/>
  <c r="AV2" i="50"/>
  <c r="AV25" i="50"/>
  <c r="BB46" i="50"/>
  <c r="AV92" i="50"/>
  <c r="AV56" i="50"/>
  <c r="AV13" i="50"/>
  <c r="AV3" i="50"/>
  <c r="AV114" i="50"/>
  <c r="AV27" i="50"/>
  <c r="AV66" i="50"/>
  <c r="AV44" i="50"/>
  <c r="AD78" i="55"/>
  <c r="AC78" i="55" s="1"/>
  <c r="AV93" i="50"/>
  <c r="AV77" i="50"/>
  <c r="AD110" i="59"/>
  <c r="AC110" i="59" s="1"/>
  <c r="AV116" i="50"/>
  <c r="AV108" i="50"/>
  <c r="AV21" i="50"/>
  <c r="AV61" i="50"/>
  <c r="AV24" i="50"/>
  <c r="AV38" i="50"/>
  <c r="AV41" i="51"/>
  <c r="AV122" i="51"/>
  <c r="A122" i="51" s="1"/>
  <c r="BB88" i="51"/>
  <c r="AV35" i="51"/>
  <c r="AV107" i="51"/>
  <c r="BB115" i="51"/>
  <c r="AV40" i="51"/>
  <c r="AV14" i="51"/>
  <c r="BB70" i="51"/>
  <c r="AD77" i="51"/>
  <c r="AC77" i="51" s="1"/>
  <c r="AD96" i="51"/>
  <c r="AC96" i="51" s="1"/>
  <c r="BB18" i="51"/>
  <c r="AV61" i="51"/>
  <c r="AV114" i="51"/>
  <c r="AV116" i="51"/>
  <c r="AV54" i="51"/>
  <c r="BB56" i="51"/>
  <c r="AV91" i="51"/>
  <c r="AV7" i="51"/>
  <c r="AV33" i="51"/>
  <c r="AV3" i="51"/>
  <c r="AV75" i="51"/>
  <c r="AV112" i="51"/>
  <c r="AV123" i="51"/>
  <c r="AV64" i="51"/>
  <c r="AV45" i="51"/>
  <c r="AV43" i="51"/>
  <c r="AV92" i="51"/>
  <c r="D92" i="51" s="1"/>
  <c r="AV106" i="51"/>
  <c r="BB72" i="51"/>
  <c r="BB3" i="51"/>
  <c r="BB22" i="51"/>
  <c r="AV112" i="52"/>
  <c r="AV12" i="52"/>
  <c r="AV53" i="52"/>
  <c r="AV6" i="52"/>
  <c r="BB65" i="52"/>
  <c r="BB43" i="52"/>
  <c r="BB13" i="52"/>
  <c r="BB107" i="52"/>
  <c r="AV110" i="52"/>
  <c r="AV55" i="52"/>
  <c r="BB123" i="52"/>
  <c r="AV85" i="52"/>
  <c r="AV74" i="52"/>
  <c r="AD99" i="52"/>
  <c r="AC99" i="52" s="1"/>
  <c r="AV87" i="52"/>
  <c r="AV119" i="52"/>
  <c r="A119" i="52" s="1"/>
  <c r="AV72" i="52"/>
  <c r="BB23" i="53"/>
  <c r="BB22" i="53"/>
  <c r="AV103" i="53"/>
  <c r="AV44" i="53"/>
  <c r="AV36" i="53"/>
  <c r="AV51" i="53"/>
  <c r="AV28" i="53"/>
  <c r="AV24" i="53"/>
  <c r="AD104" i="52"/>
  <c r="AC104" i="52" s="1"/>
  <c r="AV60" i="53"/>
  <c r="AV26" i="53"/>
  <c r="AV110" i="53"/>
  <c r="AV126" i="53"/>
  <c r="AV73" i="53"/>
  <c r="AV13" i="53"/>
  <c r="AV6" i="53"/>
  <c r="AV29" i="53"/>
  <c r="AV65" i="53"/>
  <c r="AV127" i="53"/>
  <c r="AV120" i="53"/>
  <c r="BB38" i="53"/>
  <c r="AD90" i="57"/>
  <c r="AC90" i="57" s="1"/>
  <c r="AD82" i="54"/>
  <c r="AC82" i="54" s="1"/>
  <c r="AD111" i="57"/>
  <c r="AC111" i="57" s="1"/>
  <c r="AV123" i="53"/>
  <c r="AV104" i="53"/>
  <c r="AV16" i="53"/>
  <c r="AV64" i="53"/>
  <c r="AV14" i="53"/>
  <c r="AV5" i="53"/>
  <c r="AV88" i="53"/>
  <c r="AV116" i="53"/>
  <c r="BB68" i="53"/>
  <c r="AV26" i="54"/>
  <c r="AV32" i="54"/>
  <c r="AD114" i="54"/>
  <c r="AC114" i="54" s="1"/>
  <c r="AV52" i="54"/>
  <c r="AV56" i="54"/>
  <c r="AV81" i="54"/>
  <c r="AV73" i="54"/>
  <c r="AD121" i="58"/>
  <c r="AC121" i="58" s="1"/>
  <c r="AV92" i="54"/>
  <c r="AV33" i="54"/>
  <c r="AV66" i="54"/>
  <c r="AV11" i="54"/>
  <c r="AV85" i="54"/>
  <c r="AV114" i="54"/>
  <c r="AV119" i="54"/>
  <c r="AV13" i="54"/>
  <c r="BB126" i="54"/>
  <c r="BB59" i="54"/>
  <c r="AV90" i="54"/>
  <c r="AV75" i="54"/>
  <c r="AD68" i="54"/>
  <c r="AC68" i="54" s="1"/>
  <c r="BB77" i="54"/>
  <c r="AV58" i="54"/>
  <c r="AV14" i="54"/>
  <c r="AV53" i="54"/>
  <c r="AV69" i="54"/>
  <c r="AV11" i="55"/>
  <c r="AV66" i="55"/>
  <c r="AV2" i="55"/>
  <c r="AV93" i="55"/>
  <c r="AV127" i="55"/>
  <c r="AV112" i="55"/>
  <c r="AV37" i="55"/>
  <c r="AV62" i="55"/>
  <c r="BB73" i="55"/>
  <c r="AV107" i="55"/>
  <c r="AV26" i="55"/>
  <c r="AV129" i="55"/>
  <c r="AV30" i="55"/>
  <c r="AV33" i="55"/>
  <c r="AV64" i="55"/>
  <c r="AV108" i="55"/>
  <c r="AV51" i="55"/>
  <c r="AV81" i="55"/>
  <c r="AV102" i="55"/>
  <c r="BB25" i="55"/>
  <c r="AV84" i="55"/>
  <c r="AV29" i="55"/>
  <c r="AV115" i="55"/>
  <c r="AV58" i="55"/>
  <c r="AV120" i="55"/>
  <c r="AV44" i="55"/>
  <c r="AD111" i="55"/>
  <c r="AC111" i="55" s="1"/>
  <c r="AV59" i="55"/>
  <c r="AV124" i="55"/>
  <c r="BB84" i="55"/>
  <c r="AV57" i="55"/>
  <c r="AV71" i="55"/>
  <c r="A71" i="55" s="1"/>
  <c r="BB72" i="55"/>
  <c r="BB5" i="55"/>
  <c r="AV95" i="55"/>
  <c r="AV65" i="55"/>
  <c r="AD85" i="58"/>
  <c r="AC85" i="58" s="1"/>
  <c r="BB29" i="56"/>
  <c r="AV94" i="56"/>
  <c r="AV9" i="56"/>
  <c r="AV42" i="56"/>
  <c r="AV72" i="56"/>
  <c r="AV25" i="56"/>
  <c r="AV91" i="56"/>
  <c r="AV50" i="56"/>
  <c r="AV67" i="56"/>
  <c r="AV65" i="56"/>
  <c r="AV28" i="56"/>
  <c r="AV79" i="56"/>
  <c r="AV45" i="56"/>
  <c r="AV74" i="56"/>
  <c r="AV112" i="56"/>
  <c r="AV109" i="56"/>
  <c r="AD77" i="57"/>
  <c r="AC77" i="57" s="1"/>
  <c r="AV56" i="56"/>
  <c r="AV76" i="56"/>
  <c r="AV102" i="56"/>
  <c r="AV100" i="56"/>
  <c r="AV78" i="56"/>
  <c r="AV71" i="56"/>
  <c r="AV114" i="56"/>
  <c r="AV80" i="56"/>
  <c r="AV30" i="56"/>
  <c r="AV82" i="56"/>
  <c r="AV2" i="57"/>
  <c r="AV18" i="57"/>
  <c r="BB53" i="57"/>
  <c r="AD76" i="59"/>
  <c r="AC76" i="59" s="1"/>
  <c r="AV10" i="57"/>
  <c r="AV118" i="57"/>
  <c r="BB51" i="57"/>
  <c r="AV44" i="57"/>
  <c r="AV59" i="57"/>
  <c r="AV127" i="57"/>
  <c r="AV106" i="57"/>
  <c r="AV33" i="57"/>
  <c r="AV126" i="57"/>
  <c r="BB38" i="57"/>
  <c r="AV56" i="57"/>
  <c r="AV38" i="57"/>
  <c r="AV81" i="57"/>
  <c r="AV93" i="57"/>
  <c r="AV47" i="57"/>
  <c r="AV9" i="57"/>
  <c r="AV23" i="57"/>
  <c r="AV58" i="57"/>
  <c r="AV128" i="57"/>
  <c r="AV80" i="57"/>
  <c r="AV122" i="57"/>
  <c r="AV57" i="57"/>
  <c r="AV60" i="57"/>
  <c r="AV105" i="57"/>
  <c r="BB24" i="57"/>
  <c r="AV116" i="58"/>
  <c r="AV48" i="58"/>
  <c r="AV125" i="58"/>
  <c r="AV10" i="58"/>
  <c r="AV39" i="58"/>
  <c r="AV7" i="58"/>
  <c r="AV93" i="58"/>
  <c r="AV47" i="58"/>
  <c r="AV115" i="58"/>
  <c r="BB124" i="58"/>
  <c r="AV32" i="58"/>
  <c r="AV31" i="58"/>
  <c r="AV91" i="58"/>
  <c r="AV64" i="58"/>
  <c r="AV87" i="58"/>
  <c r="AV15" i="58"/>
  <c r="AV41" i="58"/>
  <c r="AV36" i="58"/>
  <c r="BB48" i="58"/>
  <c r="AV58" i="58"/>
  <c r="AV110" i="58"/>
  <c r="BB94" i="58"/>
  <c r="AV51" i="58"/>
  <c r="AV122" i="58"/>
  <c r="AV18" i="58"/>
  <c r="AV99" i="58"/>
  <c r="AV30" i="58"/>
  <c r="AV92" i="58"/>
  <c r="AV94" i="58"/>
  <c r="AV80" i="58"/>
  <c r="AV86" i="58"/>
  <c r="AV75" i="58"/>
  <c r="D75" i="58" s="1"/>
  <c r="AV112" i="59"/>
  <c r="AV122" i="59"/>
  <c r="AV52" i="59"/>
  <c r="AV50" i="59"/>
  <c r="AV100" i="59"/>
  <c r="AV58" i="59"/>
  <c r="BB50" i="59"/>
  <c r="AV33" i="59"/>
  <c r="AV94" i="59"/>
  <c r="AV76" i="59"/>
  <c r="AV87" i="59"/>
  <c r="BB23" i="59"/>
  <c r="AV31" i="59"/>
  <c r="AV99" i="59"/>
  <c r="AD86" i="44"/>
  <c r="AC86" i="44" s="1"/>
  <c r="BB57" i="59"/>
  <c r="AV41" i="59"/>
  <c r="AV57" i="59"/>
  <c r="AV104" i="59"/>
  <c r="AV72" i="59"/>
  <c r="BB119" i="59"/>
  <c r="AV79" i="59"/>
  <c r="AV55" i="59"/>
  <c r="BB3" i="59"/>
  <c r="AD76" i="43"/>
  <c r="AC76" i="43" s="1"/>
  <c r="AD105" i="54"/>
  <c r="AC105" i="54" s="1"/>
  <c r="AV116" i="59"/>
  <c r="AV70" i="59"/>
  <c r="AD74" i="57"/>
  <c r="AC74" i="57" s="1"/>
  <c r="AV9" i="59"/>
  <c r="AV38" i="59"/>
  <c r="AV45" i="59"/>
  <c r="AV127" i="59"/>
  <c r="BB85" i="59"/>
  <c r="BB51" i="59"/>
  <c r="AV62" i="59"/>
  <c r="AV14" i="59"/>
  <c r="BB105" i="59"/>
  <c r="AV121" i="59"/>
  <c r="AV84" i="59"/>
  <c r="AD94" i="51"/>
  <c r="AC94" i="51" s="1"/>
  <c r="BB54" i="59"/>
  <c r="BB106" i="58"/>
  <c r="BB110" i="58"/>
  <c r="BB31" i="58"/>
  <c r="BB92" i="58"/>
  <c r="BB44" i="58"/>
  <c r="BB45" i="58"/>
  <c r="BB78" i="58"/>
  <c r="BB93" i="58"/>
  <c r="AV94" i="57"/>
  <c r="AV49" i="57"/>
  <c r="BB37" i="57"/>
  <c r="AV3" i="57"/>
  <c r="AV11" i="57"/>
  <c r="BB8" i="57"/>
  <c r="AD82" i="52"/>
  <c r="AC82" i="52" s="1"/>
  <c r="AD123" i="57"/>
  <c r="AC123" i="57" s="1"/>
  <c r="BB55" i="57"/>
  <c r="AV84" i="57"/>
  <c r="AV64" i="57"/>
  <c r="BB121" i="57"/>
  <c r="BB25" i="57"/>
  <c r="AV85" i="57"/>
  <c r="AV82" i="57"/>
  <c r="AV90" i="57"/>
  <c r="AV27" i="57"/>
  <c r="AV89" i="57"/>
  <c r="AV25" i="57"/>
  <c r="BB21" i="57"/>
  <c r="BB54" i="57"/>
  <c r="AV39" i="57"/>
  <c r="AV32" i="57"/>
  <c r="AV67" i="57"/>
  <c r="AV108" i="57"/>
  <c r="BB52" i="57"/>
  <c r="BB28" i="56"/>
  <c r="BB123" i="56"/>
  <c r="BB11" i="56"/>
  <c r="BB110" i="56"/>
  <c r="AV51" i="56"/>
  <c r="AV57" i="56"/>
  <c r="BB94" i="56"/>
  <c r="BB106" i="56"/>
  <c r="AV61" i="56"/>
  <c r="AV59" i="56"/>
  <c r="AV14" i="56"/>
  <c r="AV96" i="56"/>
  <c r="AV87" i="56"/>
  <c r="AV101" i="56"/>
  <c r="BB129" i="56"/>
  <c r="BB125" i="56"/>
  <c r="BB42" i="56"/>
  <c r="AV107" i="56"/>
  <c r="AV97" i="56"/>
  <c r="AV122" i="56"/>
  <c r="AV63" i="56"/>
  <c r="AV54" i="56"/>
  <c r="AV108" i="56"/>
  <c r="AV41" i="56"/>
  <c r="AV24" i="56"/>
  <c r="BB47" i="56"/>
  <c r="BB61" i="56"/>
  <c r="BB113" i="56"/>
  <c r="AD113" i="55"/>
  <c r="AC113" i="55" s="1"/>
  <c r="BB31" i="56"/>
  <c r="BB127" i="56"/>
  <c r="AV82" i="55"/>
  <c r="AV78" i="55"/>
  <c r="BB23" i="55"/>
  <c r="AV47" i="55"/>
  <c r="AV42" i="55"/>
  <c r="BB69" i="55"/>
  <c r="AV79" i="55"/>
  <c r="AV23" i="55"/>
  <c r="AD101" i="46"/>
  <c r="BB99" i="55"/>
  <c r="AD102" i="48"/>
  <c r="AC102" i="48" s="1"/>
  <c r="BB87" i="55"/>
  <c r="BB102" i="55"/>
  <c r="AV104" i="55"/>
  <c r="AV128" i="55"/>
  <c r="AD73" i="34"/>
  <c r="AC73" i="34" s="1"/>
  <c r="BB104" i="55"/>
  <c r="AD73" i="48"/>
  <c r="AC73" i="48" s="1"/>
  <c r="AV89" i="55"/>
  <c r="AV56" i="55"/>
  <c r="BB83" i="55"/>
  <c r="AV54" i="55"/>
  <c r="AV41" i="55"/>
  <c r="AV77" i="55"/>
  <c r="AV121" i="55"/>
  <c r="AV96" i="54"/>
  <c r="AV95" i="54"/>
  <c r="BB63" i="54"/>
  <c r="BB111" i="54"/>
  <c r="AV29" i="54"/>
  <c r="AV111" i="54"/>
  <c r="BB80" i="54"/>
  <c r="AV67" i="54"/>
  <c r="AV113" i="54"/>
  <c r="BB15" i="54"/>
  <c r="AV2" i="54"/>
  <c r="AV93" i="54"/>
  <c r="AV22" i="54"/>
  <c r="AV118" i="54"/>
  <c r="AD117" i="54"/>
  <c r="AC117" i="54" s="1"/>
  <c r="BB81" i="54"/>
  <c r="AV20" i="54"/>
  <c r="AV46" i="54"/>
  <c r="BB122" i="54"/>
  <c r="BB26" i="54"/>
  <c r="AV60" i="54"/>
  <c r="AV25" i="54"/>
  <c r="BB113" i="54"/>
  <c r="BB45" i="54"/>
  <c r="AV121" i="53"/>
  <c r="AV112" i="53"/>
  <c r="BB18" i="53"/>
  <c r="AD112" i="53"/>
  <c r="AC112" i="53" s="1"/>
  <c r="BB84" i="53"/>
  <c r="BB101" i="53"/>
  <c r="BB115" i="53"/>
  <c r="AV93" i="53"/>
  <c r="AV31" i="53"/>
  <c r="BB6" i="53"/>
  <c r="BB120" i="53"/>
  <c r="BB88" i="53"/>
  <c r="BB72" i="53"/>
  <c r="AD123" i="53"/>
  <c r="AC123" i="53" s="1"/>
  <c r="BB77" i="52"/>
  <c r="BB129" i="52"/>
  <c r="AD121" i="52"/>
  <c r="AC121" i="52" s="1"/>
  <c r="AV125" i="52"/>
  <c r="AV83" i="52"/>
  <c r="AV27" i="52"/>
  <c r="AV71" i="52"/>
  <c r="BB61" i="52"/>
  <c r="BB127" i="52"/>
  <c r="BB47" i="52"/>
  <c r="AV20" i="52"/>
  <c r="AV124" i="52"/>
  <c r="AV5" i="52"/>
  <c r="AD103" i="52"/>
  <c r="AC103" i="52" s="1"/>
  <c r="AV82" i="52"/>
  <c r="AV57" i="52"/>
  <c r="BB95" i="52"/>
  <c r="AV116" i="52"/>
  <c r="AV93" i="52"/>
  <c r="AV24" i="52"/>
  <c r="AV60" i="52"/>
  <c r="AV76" i="52"/>
  <c r="AV67" i="52"/>
  <c r="AV118" i="52"/>
  <c r="AV25" i="52"/>
  <c r="AV105" i="52"/>
  <c r="AV126" i="52"/>
  <c r="AV40" i="52"/>
  <c r="AV127" i="52"/>
  <c r="BB30" i="52"/>
  <c r="AV79" i="52"/>
  <c r="AV17" i="52"/>
  <c r="AV14" i="52"/>
  <c r="AV122" i="52"/>
  <c r="AV34" i="52"/>
  <c r="AV97" i="52"/>
  <c r="AV64" i="52"/>
  <c r="AV19" i="52"/>
  <c r="AV32" i="52"/>
  <c r="AV16" i="52"/>
  <c r="AV54" i="52"/>
  <c r="AV35" i="52"/>
  <c r="AV62" i="52"/>
  <c r="AV28" i="52"/>
  <c r="BB27" i="52"/>
  <c r="AJ22" i="52"/>
  <c r="AK22" i="52" s="1"/>
  <c r="AP87" i="52"/>
  <c r="AS87" i="52" s="1"/>
  <c r="AF87" i="52" s="1"/>
  <c r="AD87" i="52" s="1"/>
  <c r="AC87" i="52" s="1"/>
  <c r="AJ8" i="52"/>
  <c r="AK8" i="52" s="1"/>
  <c r="AP105" i="52"/>
  <c r="AS105" i="52" s="1"/>
  <c r="AF105" i="52" s="1"/>
  <c r="AD105" i="52" s="1"/>
  <c r="AC105" i="52" s="1"/>
  <c r="AJ7" i="52"/>
  <c r="AK7" i="52" s="1"/>
  <c r="AP78" i="52"/>
  <c r="AV33" i="52"/>
  <c r="AV29" i="52"/>
  <c r="BB15" i="52"/>
  <c r="AJ24" i="52"/>
  <c r="AK24" i="52" s="1"/>
  <c r="AP73" i="52"/>
  <c r="AS73" i="52" s="1"/>
  <c r="AF73" i="52" s="1"/>
  <c r="AD73" i="52" s="1"/>
  <c r="AC73" i="52" s="1"/>
  <c r="AJ14" i="52"/>
  <c r="AL14" i="52" s="1"/>
  <c r="AP96" i="52"/>
  <c r="BB29" i="52"/>
  <c r="BB44" i="52"/>
  <c r="BB97" i="52"/>
  <c r="AJ16" i="52"/>
  <c r="AL16" i="52" s="1"/>
  <c r="AP80" i="52"/>
  <c r="AV129" i="52"/>
  <c r="AV31" i="52"/>
  <c r="AV13" i="52"/>
  <c r="AV91" i="52"/>
  <c r="AJ31" i="52"/>
  <c r="AL31" i="52" s="1"/>
  <c r="AP88" i="52"/>
  <c r="AS88" i="52" s="1"/>
  <c r="AF88" i="52" s="1"/>
  <c r="AD88" i="52" s="1"/>
  <c r="AC88" i="52" s="1"/>
  <c r="AD68" i="52"/>
  <c r="AC68" i="52" s="1"/>
  <c r="AJ32" i="52"/>
  <c r="AL32" i="52" s="1"/>
  <c r="AP89" i="52"/>
  <c r="AS89" i="52" s="1"/>
  <c r="AF89" i="52" s="1"/>
  <c r="AD89" i="52" s="1"/>
  <c r="AC89" i="52" s="1"/>
  <c r="BB71" i="51"/>
  <c r="BB114" i="51"/>
  <c r="BB69" i="51"/>
  <c r="AV128" i="51"/>
  <c r="A128" i="51" s="1"/>
  <c r="AV121" i="51"/>
  <c r="AV25" i="51"/>
  <c r="AV74" i="51"/>
  <c r="AV97" i="51"/>
  <c r="AV96" i="51"/>
  <c r="BB86" i="51"/>
  <c r="AD118" i="36"/>
  <c r="AC118" i="36" s="1"/>
  <c r="AV50" i="51"/>
  <c r="AV17" i="51"/>
  <c r="AV65" i="51"/>
  <c r="AV19" i="51"/>
  <c r="BB121" i="51"/>
  <c r="AV38" i="51"/>
  <c r="AV108" i="51"/>
  <c r="BB87" i="51"/>
  <c r="BB111" i="50"/>
  <c r="AD129" i="49"/>
  <c r="AC129" i="49" s="1"/>
  <c r="BB30" i="50"/>
  <c r="AV129" i="50"/>
  <c r="AV6" i="50"/>
  <c r="AV107" i="50"/>
  <c r="AV118" i="50"/>
  <c r="AV74" i="50"/>
  <c r="AV4" i="50"/>
  <c r="AV36" i="50"/>
  <c r="AV33" i="50"/>
  <c r="BB93" i="50"/>
  <c r="AV30" i="50"/>
  <c r="AV126" i="50"/>
  <c r="BB62" i="50"/>
  <c r="BB26" i="50"/>
  <c r="AV28" i="50"/>
  <c r="AV64" i="50"/>
  <c r="BB43" i="50"/>
  <c r="BB94" i="50"/>
  <c r="BB75" i="50"/>
  <c r="AV55" i="50"/>
  <c r="AV49" i="50"/>
  <c r="AV70" i="50"/>
  <c r="AV88" i="50"/>
  <c r="AV76" i="50"/>
  <c r="AV62" i="50"/>
  <c r="BB97" i="50"/>
  <c r="BB124" i="50"/>
  <c r="AV121" i="49"/>
  <c r="AV50" i="49"/>
  <c r="AV27" i="49"/>
  <c r="AV56" i="49"/>
  <c r="BB25" i="49"/>
  <c r="AV38" i="49"/>
  <c r="AV98" i="49"/>
  <c r="AV88" i="49"/>
  <c r="AV26" i="49"/>
  <c r="AV85" i="49"/>
  <c r="AV127" i="49"/>
  <c r="AV90" i="49"/>
  <c r="AV87" i="49"/>
  <c r="BB73" i="49"/>
  <c r="AV65" i="49"/>
  <c r="AV82" i="49"/>
  <c r="AD80" i="39"/>
  <c r="AC80" i="39" s="1"/>
  <c r="BB118" i="49"/>
  <c r="AV31" i="49"/>
  <c r="AV118" i="49"/>
  <c r="AV66" i="49"/>
  <c r="AV18" i="49"/>
  <c r="AV35" i="49"/>
  <c r="AV2" i="49"/>
  <c r="AV103" i="49"/>
  <c r="AV117" i="49"/>
  <c r="BB23" i="49"/>
  <c r="AD87" i="46"/>
  <c r="AD110" i="49"/>
  <c r="AC110" i="49" s="1"/>
  <c r="AD117" i="46"/>
  <c r="AV102" i="48"/>
  <c r="AV25" i="48"/>
  <c r="AV56" i="48"/>
  <c r="AV61" i="48"/>
  <c r="AV108" i="48"/>
  <c r="AD96" i="39"/>
  <c r="AC96" i="39" s="1"/>
  <c r="AV91" i="48"/>
  <c r="AV109" i="48"/>
  <c r="AD103" i="46"/>
  <c r="AV60" i="48"/>
  <c r="AV116" i="48"/>
  <c r="AD70" i="48"/>
  <c r="AC70" i="48" s="1"/>
  <c r="AV120" i="48"/>
  <c r="A120" i="48" s="1"/>
  <c r="AV55" i="48"/>
  <c r="AD98" i="48"/>
  <c r="AC98" i="48" s="1"/>
  <c r="AD129" i="43"/>
  <c r="AC129" i="43" s="1"/>
  <c r="AV97" i="48"/>
  <c r="A97" i="48" s="1"/>
  <c r="AV49" i="48"/>
  <c r="AV71" i="48"/>
  <c r="AV54" i="48"/>
  <c r="BB93" i="48"/>
  <c r="AV30" i="48"/>
  <c r="AD115" i="46"/>
  <c r="AV126" i="48"/>
  <c r="D126" i="48" s="1"/>
  <c r="AV16" i="48"/>
  <c r="AV81" i="48"/>
  <c r="AV77" i="48"/>
  <c r="AD86" i="46"/>
  <c r="BB37" i="47"/>
  <c r="BB89" i="47"/>
  <c r="AV112" i="47"/>
  <c r="AV90" i="47"/>
  <c r="AV121" i="47"/>
  <c r="AV96" i="47"/>
  <c r="D96" i="47" s="1"/>
  <c r="AV52" i="47"/>
  <c r="AV9" i="47"/>
  <c r="AD100" i="30"/>
  <c r="AC100" i="30" s="1"/>
  <c r="BB102" i="47"/>
  <c r="AV43" i="47"/>
  <c r="AV122" i="47"/>
  <c r="D122" i="47" s="1"/>
  <c r="BB4" i="47"/>
  <c r="BB101" i="47"/>
  <c r="AV3" i="47"/>
  <c r="AV8" i="47"/>
  <c r="AV64" i="47"/>
  <c r="AV4" i="47"/>
  <c r="AD120" i="46"/>
  <c r="AN37" i="46" a="1"/>
  <c r="AN37" i="46" s="1"/>
  <c r="AM45" i="46" a="1"/>
  <c r="AM45" i="46" s="1"/>
  <c r="AM29" i="46" a="1"/>
  <c r="AM29" i="46" s="1"/>
  <c r="AM23" i="46" a="1"/>
  <c r="AM23" i="46" s="1"/>
  <c r="AM34" i="46" a="1"/>
  <c r="AM34" i="46" s="1"/>
  <c r="AM4" i="46" a="1"/>
  <c r="AM4" i="46" s="1"/>
  <c r="AM6" i="46" a="1"/>
  <c r="AM6" i="46" s="1"/>
  <c r="AN29" i="46" a="1"/>
  <c r="AN29" i="46" s="1"/>
  <c r="AM37" i="46" a="1"/>
  <c r="AM37" i="46" s="1"/>
  <c r="AM26" i="46" a="1"/>
  <c r="AM26" i="46" s="1"/>
  <c r="AM12" i="46" a="1"/>
  <c r="AM12" i="46" s="1"/>
  <c r="AM30" i="46" a="1"/>
  <c r="AM30" i="46" s="1"/>
  <c r="AM31" i="46" a="1"/>
  <c r="AM31" i="46" s="1"/>
  <c r="AM21" i="46" a="1"/>
  <c r="AM21" i="46" s="1"/>
  <c r="AV87" i="46"/>
  <c r="AV88" i="46"/>
  <c r="AM19" i="46" a="1"/>
  <c r="AM19" i="46" s="1"/>
  <c r="AM44" i="46" a="1"/>
  <c r="AM44" i="46" s="1"/>
  <c r="AM32" i="46" a="1"/>
  <c r="AM32" i="46" s="1"/>
  <c r="AM9" i="46" a="1"/>
  <c r="AM9" i="46" s="1"/>
  <c r="AM28" i="46" a="1"/>
  <c r="AM28" i="46" s="1"/>
  <c r="AM18" i="46" a="1"/>
  <c r="AM18" i="46" s="1"/>
  <c r="AV105" i="46"/>
  <c r="AV28" i="46"/>
  <c r="AM3" i="46" a="1"/>
  <c r="AM3" i="46" s="1"/>
  <c r="AM11" i="46" a="1"/>
  <c r="AM11" i="46" s="1"/>
  <c r="AM42" i="46" a="1"/>
  <c r="AM42" i="46" s="1"/>
  <c r="AM16" i="46" a="1"/>
  <c r="AM16" i="46" s="1"/>
  <c r="AM48" i="46" a="1"/>
  <c r="AM48" i="46" s="1"/>
  <c r="AM43" i="46" a="1"/>
  <c r="AM43" i="46" s="1"/>
  <c r="AV2" i="46"/>
  <c r="AV91" i="46"/>
  <c r="AN10" i="46" a="1"/>
  <c r="AN10" i="46" s="1"/>
  <c r="BB126" i="46"/>
  <c r="BB94" i="46"/>
  <c r="AM17" i="46" a="1"/>
  <c r="AM17" i="46" s="1"/>
  <c r="AM8" i="46" a="1"/>
  <c r="AM8" i="46" s="1"/>
  <c r="AM13" i="46" a="1"/>
  <c r="AM13" i="46" s="1"/>
  <c r="AM27" i="46" a="1"/>
  <c r="AM27" i="46" s="1"/>
  <c r="AM22" i="46" a="1"/>
  <c r="AM22" i="46" s="1"/>
  <c r="AM49" i="46" a="1"/>
  <c r="AM49" i="46" s="1"/>
  <c r="AN11" i="46" a="1"/>
  <c r="AN11" i="46" s="1"/>
  <c r="AM25" i="46" a="1"/>
  <c r="AM25" i="46" s="1"/>
  <c r="AM40" i="46" a="1"/>
  <c r="AM40" i="46" s="1"/>
  <c r="AM10" i="46" a="1"/>
  <c r="AM10" i="46" s="1"/>
  <c r="AM46" i="46" a="1"/>
  <c r="AM46" i="46" s="1"/>
  <c r="AM15" i="46" a="1"/>
  <c r="AM15" i="46" s="1"/>
  <c r="AM7" i="46" a="1"/>
  <c r="AM7" i="46" s="1"/>
  <c r="BB109" i="46"/>
  <c r="AV20" i="46"/>
  <c r="AV8" i="46"/>
  <c r="BB106" i="46"/>
  <c r="AM36" i="46" a="1"/>
  <c r="AM36" i="46" s="1"/>
  <c r="AM2" i="46" a="1"/>
  <c r="AM2" i="46" s="1"/>
  <c r="AM47" i="46" a="1"/>
  <c r="AM47" i="46" s="1"/>
  <c r="AM39" i="46" a="1"/>
  <c r="AM39" i="46" s="1"/>
  <c r="AM41" i="46" a="1"/>
  <c r="AM41" i="46" s="1"/>
  <c r="AV32" i="46"/>
  <c r="AD73" i="46"/>
  <c r="BB23" i="45"/>
  <c r="AV128" i="45"/>
  <c r="AV101" i="45"/>
  <c r="AV32" i="45"/>
  <c r="AV108" i="45"/>
  <c r="AV65" i="45"/>
  <c r="AV22" i="45"/>
  <c r="AV9" i="45"/>
  <c r="AV14" i="45"/>
  <c r="BB4" i="45"/>
  <c r="AV102" i="45"/>
  <c r="AV17" i="45"/>
  <c r="AV25" i="45"/>
  <c r="AV125" i="45"/>
  <c r="BB83" i="45"/>
  <c r="AV45" i="44"/>
  <c r="AV51" i="44"/>
  <c r="AV31" i="44"/>
  <c r="AV125" i="44"/>
  <c r="BB61" i="44"/>
  <c r="AV21" i="44"/>
  <c r="AV104" i="44"/>
  <c r="BB106" i="44"/>
  <c r="BB90" i="44"/>
  <c r="AV116" i="44"/>
  <c r="A116" i="44" s="1"/>
  <c r="AV41" i="44"/>
  <c r="AD85" i="44"/>
  <c r="AC85" i="44" s="1"/>
  <c r="AV62" i="44"/>
  <c r="AV94" i="44"/>
  <c r="D94" i="44" s="1"/>
  <c r="AV62" i="43"/>
  <c r="AV128" i="43"/>
  <c r="AV124" i="43"/>
  <c r="AV4" i="43"/>
  <c r="AV22" i="43"/>
  <c r="AV57" i="43"/>
  <c r="AV109" i="43"/>
  <c r="AV122" i="43"/>
  <c r="BB89" i="43"/>
  <c r="AD120" i="38"/>
  <c r="AC120" i="38" s="1"/>
  <c r="BB22" i="43"/>
  <c r="AV49" i="43"/>
  <c r="AV100" i="43"/>
  <c r="BB35" i="43"/>
  <c r="BB50" i="43"/>
  <c r="AV84" i="43"/>
  <c r="AV111" i="43"/>
  <c r="AV99" i="43"/>
  <c r="AV91" i="43"/>
  <c r="AD112" i="43"/>
  <c r="AC112" i="43" s="1"/>
  <c r="BB97" i="42"/>
  <c r="BB126" i="42"/>
  <c r="AN6" i="42" a="1"/>
  <c r="AN6" i="42" s="1"/>
  <c r="AM17" i="42" a="1"/>
  <c r="AM17" i="42" s="1"/>
  <c r="BB79" i="42"/>
  <c r="BB16" i="42"/>
  <c r="BB63" i="42"/>
  <c r="BB33" i="42"/>
  <c r="BB111" i="42"/>
  <c r="AV48" i="42"/>
  <c r="AV65" i="42"/>
  <c r="BB78" i="42"/>
  <c r="BB121" i="41"/>
  <c r="AV38" i="41"/>
  <c r="AV46" i="41"/>
  <c r="AV12" i="41"/>
  <c r="AV110" i="41"/>
  <c r="AV76" i="41"/>
  <c r="AV22" i="41"/>
  <c r="BB52" i="41"/>
  <c r="BB67" i="41"/>
  <c r="BB36" i="41"/>
  <c r="BB78" i="40"/>
  <c r="BB46" i="40"/>
  <c r="BB30" i="40"/>
  <c r="BB129" i="40"/>
  <c r="BB67" i="39"/>
  <c r="AV5" i="39"/>
  <c r="AV77" i="39"/>
  <c r="BB82" i="39"/>
  <c r="AD127" i="39"/>
  <c r="AC127" i="39" s="1"/>
  <c r="BB20" i="39"/>
  <c r="AV55" i="39"/>
  <c r="AV86" i="39"/>
  <c r="BB23" i="39"/>
  <c r="BB51" i="39"/>
  <c r="BB114" i="39"/>
  <c r="AV97" i="39"/>
  <c r="AV90" i="39"/>
  <c r="AV7" i="39"/>
  <c r="AV74" i="39"/>
  <c r="AD89" i="38"/>
  <c r="AC89" i="38" s="1"/>
  <c r="BB17" i="38"/>
  <c r="BB48" i="38"/>
  <c r="AD66" i="36"/>
  <c r="AC66" i="36" s="1"/>
  <c r="AV22" i="37"/>
  <c r="AV48" i="37"/>
  <c r="AV115" i="37"/>
  <c r="AV108" i="37"/>
  <c r="BB66" i="37"/>
  <c r="AV4" i="37"/>
  <c r="AV6" i="37"/>
  <c r="AV69" i="37"/>
  <c r="AD97" i="35"/>
  <c r="AC97" i="35" s="1"/>
  <c r="BB119" i="37"/>
  <c r="AV56" i="37"/>
  <c r="AV63" i="37"/>
  <c r="AV96" i="37"/>
  <c r="AV29" i="37"/>
  <c r="BB19" i="37"/>
  <c r="BB124" i="36"/>
  <c r="AV56" i="36"/>
  <c r="AV95" i="36"/>
  <c r="AV84" i="36"/>
  <c r="AV54" i="36"/>
  <c r="AV29" i="36"/>
  <c r="AV126" i="36"/>
  <c r="AD127" i="35"/>
  <c r="AC127" i="35" s="1"/>
  <c r="AV91" i="36"/>
  <c r="A91" i="36" s="1"/>
  <c r="AV15" i="36"/>
  <c r="AV28" i="36"/>
  <c r="AV63" i="36"/>
  <c r="AV39" i="36"/>
  <c r="AV62" i="36"/>
  <c r="AV92" i="36"/>
  <c r="AV129" i="36"/>
  <c r="BB62" i="36"/>
  <c r="AV10" i="36"/>
  <c r="AV67" i="36"/>
  <c r="AV82" i="36"/>
  <c r="AV35" i="36"/>
  <c r="AV118" i="36"/>
  <c r="AV121" i="36"/>
  <c r="AV20" i="35"/>
  <c r="AV128" i="35"/>
  <c r="BB36" i="35"/>
  <c r="AD93" i="35"/>
  <c r="AC93" i="35" s="1"/>
  <c r="BB88" i="35"/>
  <c r="AV8" i="35"/>
  <c r="AV84" i="35"/>
  <c r="AV68" i="35"/>
  <c r="AV22" i="35"/>
  <c r="AV81" i="35"/>
  <c r="AV115" i="35"/>
  <c r="AV3" i="35"/>
  <c r="AV65" i="35"/>
  <c r="AV98" i="35"/>
  <c r="AV94" i="35"/>
  <c r="AD124" i="35"/>
  <c r="AC124" i="35" s="1"/>
  <c r="AV41" i="35"/>
  <c r="AV102" i="35"/>
  <c r="AV34" i="35"/>
  <c r="AV39" i="35"/>
  <c r="AV40" i="35"/>
  <c r="AV78" i="35"/>
  <c r="BB106" i="34"/>
  <c r="AV59" i="34"/>
  <c r="AV93" i="34"/>
  <c r="AV101" i="34"/>
  <c r="AV68" i="34"/>
  <c r="AV84" i="34"/>
  <c r="AV105" i="34"/>
  <c r="AV61" i="34"/>
  <c r="AV109" i="34"/>
  <c r="AV47" i="34"/>
  <c r="AV56" i="34"/>
  <c r="AV22" i="34"/>
  <c r="AV15" i="34"/>
  <c r="AV53" i="34"/>
  <c r="AV37" i="34"/>
  <c r="AV18" i="34"/>
  <c r="AV72" i="34"/>
  <c r="D72" i="34" s="1"/>
  <c r="BB59" i="34"/>
  <c r="AV77" i="34"/>
  <c r="AV118" i="34"/>
  <c r="AV68" i="33"/>
  <c r="AV14" i="33"/>
  <c r="AV35" i="33"/>
  <c r="AV17" i="33"/>
  <c r="BB23" i="33"/>
  <c r="AV126" i="33"/>
  <c r="AV13" i="33"/>
  <c r="AV30" i="33"/>
  <c r="AV49" i="33"/>
  <c r="AV55" i="33"/>
  <c r="AV57" i="33"/>
  <c r="BB67" i="33"/>
  <c r="BB102" i="33"/>
  <c r="AV45" i="33"/>
  <c r="AV91" i="33"/>
  <c r="AV6" i="32"/>
  <c r="AV112" i="32"/>
  <c r="AD85" i="32"/>
  <c r="AC85" i="32" s="1"/>
  <c r="AV114" i="32"/>
  <c r="AV45" i="32"/>
  <c r="AV81" i="32"/>
  <c r="AV13" i="32"/>
  <c r="AV94" i="32"/>
  <c r="D94" i="32" s="1"/>
  <c r="AV64" i="32"/>
  <c r="BB16" i="32"/>
  <c r="AV90" i="31"/>
  <c r="AV32" i="31"/>
  <c r="BB98" i="31"/>
  <c r="AV40" i="31"/>
  <c r="AV101" i="31"/>
  <c r="D101" i="31" s="1"/>
  <c r="AV14" i="31"/>
  <c r="AV41" i="31"/>
  <c r="BB35" i="31"/>
  <c r="AV120" i="31"/>
  <c r="AV7" i="31"/>
  <c r="AV72" i="31"/>
  <c r="A72" i="31" s="1"/>
  <c r="AV33" i="31"/>
  <c r="AD81" i="31"/>
  <c r="AC81" i="31" s="1"/>
  <c r="AV113" i="30"/>
  <c r="AV32" i="30"/>
  <c r="AV35" i="30"/>
  <c r="AV45" i="30"/>
  <c r="AV111" i="30"/>
  <c r="AV86" i="30"/>
  <c r="AV62" i="30"/>
  <c r="AV117" i="30"/>
  <c r="BB109" i="30"/>
  <c r="AV43" i="30"/>
  <c r="BB46" i="30"/>
  <c r="AV84" i="30"/>
  <c r="AV75" i="30"/>
  <c r="AV42" i="30"/>
  <c r="AV17" i="30"/>
  <c r="AV26" i="28"/>
  <c r="AV79" i="28"/>
  <c r="AV34" i="28"/>
  <c r="AV15" i="28"/>
  <c r="BB6" i="28"/>
  <c r="AV109" i="28"/>
  <c r="AV45" i="28"/>
  <c r="AV49" i="28"/>
  <c r="AV94" i="28"/>
  <c r="AV81" i="28"/>
  <c r="AV97" i="28"/>
  <c r="AV9" i="28"/>
  <c r="AV107" i="28"/>
  <c r="AV28" i="28"/>
  <c r="AV58" i="28"/>
  <c r="AV112" i="28"/>
  <c r="AV63" i="28"/>
  <c r="AV78" i="28"/>
  <c r="AV41" i="28"/>
  <c r="AV61" i="28"/>
  <c r="BB108" i="44"/>
  <c r="BB83" i="59"/>
  <c r="BB121" i="55"/>
  <c r="BB110" i="48"/>
  <c r="BB102" i="49"/>
  <c r="BB120" i="55"/>
  <c r="BB122" i="56"/>
  <c r="BB32" i="48"/>
  <c r="BB102" i="45"/>
  <c r="BB122" i="58"/>
  <c r="BB96" i="56"/>
  <c r="BB129" i="46"/>
  <c r="BB116" i="57"/>
  <c r="BB94" i="48"/>
  <c r="BB97" i="48"/>
  <c r="BB91" i="48"/>
  <c r="BB123" i="46"/>
  <c r="BB80" i="50"/>
  <c r="BB120" i="47"/>
  <c r="BB124" i="48"/>
  <c r="BB124" i="34"/>
  <c r="BB95" i="40"/>
  <c r="BB101" i="49"/>
  <c r="BB92" i="56"/>
  <c r="BB32" i="54"/>
  <c r="BB49" i="48"/>
  <c r="BB103" i="43"/>
  <c r="BB116" i="51"/>
  <c r="BB20" i="43"/>
  <c r="BB38" i="49"/>
  <c r="BB89" i="37"/>
  <c r="BB114" i="57"/>
  <c r="BB119" i="57"/>
  <c r="BB121" i="53"/>
  <c r="BB112" i="46"/>
  <c r="BB96" i="48"/>
  <c r="BB94" i="54"/>
  <c r="BB115" i="57"/>
  <c r="BB106" i="54"/>
  <c r="BB113" i="48"/>
  <c r="BB122" i="42"/>
  <c r="BB111" i="52"/>
  <c r="BB98" i="55"/>
  <c r="BB95" i="56"/>
  <c r="BB79" i="58"/>
  <c r="BB93" i="46"/>
  <c r="BB34" i="51"/>
  <c r="BB105" i="43"/>
  <c r="BB64" i="56"/>
  <c r="BB129" i="50"/>
  <c r="BB118" i="51"/>
  <c r="BB128" i="48"/>
  <c r="BB84" i="49"/>
  <c r="BB76" i="50"/>
  <c r="BB122" i="52"/>
  <c r="BB71" i="33"/>
  <c r="BB114" i="47"/>
  <c r="BB111" i="46"/>
  <c r="BB127" i="50"/>
  <c r="BB56" i="53"/>
  <c r="BB109" i="48"/>
  <c r="BB85" i="53"/>
  <c r="BB81" i="50"/>
  <c r="BB104" i="47"/>
  <c r="BB114" i="43"/>
  <c r="BB104" i="57"/>
  <c r="BB90" i="52"/>
  <c r="BB96" i="52"/>
  <c r="BB104" i="53"/>
  <c r="BB86" i="45"/>
  <c r="BB123" i="58"/>
  <c r="BB99" i="45"/>
  <c r="BB84" i="57"/>
  <c r="BB103" i="51"/>
  <c r="BB110" i="50"/>
  <c r="BB96" i="50"/>
  <c r="BB125" i="48"/>
  <c r="BB92" i="42"/>
  <c r="BB117" i="53"/>
  <c r="BB118" i="53"/>
  <c r="BB86" i="59"/>
  <c r="BB66" i="57"/>
  <c r="BB109" i="50"/>
  <c r="BB90" i="46"/>
  <c r="BB88" i="49"/>
  <c r="BB126" i="52"/>
  <c r="BB82" i="55"/>
  <c r="BB80" i="58"/>
  <c r="BB81" i="52"/>
  <c r="BB105" i="57"/>
  <c r="BB95" i="46"/>
  <c r="BB125" i="46"/>
  <c r="BB104" i="51"/>
  <c r="BB122" i="50"/>
  <c r="BB125" i="52"/>
  <c r="BB86" i="55"/>
  <c r="BB118" i="55"/>
  <c r="BB100" i="49"/>
  <c r="BB99" i="51"/>
  <c r="BB2" i="53"/>
  <c r="BB91" i="46"/>
  <c r="BB110" i="46"/>
  <c r="BB124" i="46"/>
  <c r="BB110" i="54"/>
  <c r="BB112" i="56"/>
  <c r="BB103" i="49"/>
  <c r="BB89" i="57"/>
  <c r="BB112" i="50"/>
  <c r="BB97" i="58"/>
  <c r="BB79" i="52"/>
  <c r="BB102" i="59"/>
  <c r="BB111" i="56"/>
  <c r="BB125" i="58"/>
  <c r="BB89" i="53"/>
  <c r="BB119" i="49"/>
  <c r="BB100" i="51"/>
  <c r="BB126" i="50"/>
  <c r="BB114" i="59"/>
  <c r="BB126" i="56"/>
  <c r="BB117" i="59"/>
  <c r="BB105" i="51"/>
  <c r="BB127" i="46"/>
  <c r="BB113" i="46"/>
  <c r="BB87" i="35"/>
  <c r="BB126" i="48"/>
  <c r="BB126" i="58"/>
  <c r="BB103" i="55"/>
  <c r="BB79" i="54"/>
  <c r="BB107" i="46"/>
  <c r="BB122" i="46"/>
  <c r="BB115" i="43"/>
  <c r="BB81" i="42"/>
  <c r="BB120" i="57"/>
  <c r="BB78" i="54"/>
  <c r="BB78" i="56"/>
  <c r="BB15" i="46"/>
  <c r="BB26" i="56"/>
  <c r="BB3" i="35"/>
  <c r="BB12" i="54"/>
  <c r="BB7" i="35"/>
  <c r="BB42" i="42"/>
  <c r="BB77" i="56"/>
  <c r="BB27" i="46"/>
  <c r="BB57" i="55"/>
  <c r="BB46" i="54"/>
  <c r="BB55" i="45"/>
  <c r="BB14" i="54"/>
  <c r="BB56" i="39"/>
  <c r="BB54" i="49"/>
  <c r="BB50" i="51"/>
  <c r="BB62" i="52"/>
  <c r="BB7" i="53"/>
  <c r="BB26" i="52"/>
  <c r="BB2" i="37"/>
  <c r="BB58" i="56"/>
  <c r="BB60" i="46"/>
  <c r="BB48" i="54"/>
  <c r="BB68" i="57"/>
  <c r="BB28" i="50"/>
  <c r="BB16" i="48"/>
  <c r="BB44" i="54"/>
  <c r="BB106" i="38"/>
  <c r="BB12" i="44"/>
  <c r="BB73" i="53"/>
  <c r="BB13" i="54"/>
  <c r="BB3" i="53"/>
  <c r="BB50" i="53"/>
  <c r="BB46" i="46"/>
  <c r="BB63" i="50"/>
  <c r="BB7" i="55"/>
  <c r="BB28" i="46"/>
  <c r="BB51" i="47"/>
  <c r="BB24" i="47"/>
  <c r="BB10" i="56"/>
  <c r="BB34" i="55"/>
  <c r="BB69" i="57"/>
  <c r="BB41" i="57"/>
  <c r="BB24" i="51"/>
  <c r="BB24" i="31"/>
  <c r="BB29" i="46"/>
  <c r="BB2" i="43"/>
  <c r="BB52" i="53"/>
  <c r="BB21" i="47"/>
  <c r="BB48" i="52"/>
  <c r="BB36" i="49"/>
  <c r="BB74" i="48"/>
  <c r="BB33" i="48"/>
  <c r="BB7" i="47"/>
  <c r="BB61" i="46"/>
  <c r="BB6" i="55"/>
  <c r="BB94" i="30"/>
  <c r="BB66" i="59"/>
  <c r="BB71" i="55"/>
  <c r="BB32" i="50"/>
  <c r="BB40" i="51"/>
  <c r="BB66" i="51"/>
  <c r="BB10" i="50"/>
  <c r="BB4" i="43"/>
  <c r="BB55" i="53"/>
  <c r="BB75" i="58"/>
  <c r="BB33" i="50"/>
  <c r="BB56" i="57"/>
  <c r="BB44" i="50"/>
  <c r="BB71" i="37"/>
  <c r="BB6" i="51"/>
  <c r="BB27" i="54"/>
  <c r="BB33" i="54"/>
  <c r="BB17" i="12"/>
  <c r="BB12" i="30"/>
  <c r="BB21" i="53"/>
  <c r="BB42" i="54"/>
  <c r="BB75" i="46"/>
  <c r="BB51" i="49"/>
  <c r="BB48" i="50"/>
  <c r="BB38" i="51"/>
  <c r="BB8" i="53"/>
  <c r="BB37" i="51"/>
  <c r="BB39" i="55"/>
  <c r="BB10" i="52"/>
  <c r="BB37" i="49"/>
  <c r="BB30" i="46"/>
  <c r="BB16" i="46"/>
  <c r="BB63" i="46"/>
  <c r="BB80" i="46"/>
  <c r="BB49" i="46"/>
  <c r="BB31" i="46"/>
  <c r="BB59" i="48"/>
  <c r="BB17" i="44"/>
  <c r="BB122" i="30"/>
  <c r="BB119" i="35"/>
  <c r="BB22" i="49"/>
  <c r="BB44" i="46"/>
  <c r="BB46" i="48"/>
  <c r="BB36" i="43"/>
  <c r="BB18" i="49"/>
  <c r="BB21" i="49"/>
  <c r="BB79" i="48"/>
  <c r="BB47" i="36"/>
  <c r="BB76" i="48"/>
  <c r="BB28" i="48"/>
  <c r="BB62" i="48"/>
  <c r="BB47" i="48"/>
  <c r="BB48" i="44"/>
  <c r="BB26" i="42"/>
  <c r="BB14" i="34"/>
  <c r="BB117" i="37"/>
  <c r="BB22" i="47"/>
  <c r="BB94" i="32"/>
  <c r="BB106" i="12"/>
  <c r="BB113" i="12"/>
  <c r="BB56" i="49"/>
  <c r="BB48" i="48"/>
  <c r="BB23" i="31"/>
  <c r="BB58" i="12"/>
  <c r="BB61" i="48"/>
  <c r="BB81" i="46"/>
  <c r="BB76" i="42"/>
  <c r="BB75" i="42"/>
  <c r="BB122" i="32"/>
  <c r="BB67" i="43"/>
  <c r="BB116" i="33"/>
  <c r="BB11" i="36"/>
  <c r="BB52" i="43"/>
  <c r="BB65" i="46"/>
  <c r="BB43" i="46"/>
  <c r="BB9" i="28"/>
  <c r="BB40" i="45"/>
  <c r="BB3" i="39"/>
  <c r="BB11" i="12"/>
  <c r="BB68" i="49"/>
  <c r="BB23" i="47"/>
  <c r="BB59" i="46"/>
  <c r="BB51" i="43"/>
  <c r="BB9" i="33"/>
  <c r="BB33" i="32"/>
  <c r="BB6" i="35"/>
  <c r="BB126" i="36"/>
  <c r="BB104" i="39"/>
  <c r="BB35" i="49"/>
  <c r="BB33" i="46"/>
  <c r="BB26" i="46"/>
  <c r="BB50" i="49"/>
  <c r="BB75" i="48"/>
  <c r="BB17" i="46"/>
  <c r="BB13" i="46"/>
  <c r="BB10" i="44"/>
  <c r="BB57" i="49"/>
  <c r="BB69" i="49"/>
  <c r="BB53" i="47"/>
  <c r="BB74" i="34"/>
  <c r="BB67" i="35"/>
  <c r="BB71" i="43"/>
  <c r="BB45" i="34"/>
  <c r="BB41" i="41"/>
  <c r="BB30" i="32"/>
  <c r="BB85" i="35"/>
  <c r="BB63" i="32"/>
  <c r="BB76" i="12"/>
  <c r="BB66" i="31"/>
  <c r="BB117" i="35"/>
  <c r="BB125" i="32"/>
  <c r="BB40" i="35"/>
  <c r="BB105" i="33"/>
  <c r="BB100" i="35"/>
  <c r="BB119" i="33"/>
  <c r="BB35" i="33"/>
  <c r="BB100" i="37"/>
  <c r="BB28" i="36"/>
  <c r="BB111" i="12"/>
  <c r="BB87" i="39"/>
  <c r="BB81" i="32"/>
  <c r="BB109" i="34"/>
  <c r="BB83" i="41"/>
  <c r="BB86" i="37"/>
  <c r="BB5" i="28"/>
  <c r="BB18" i="28"/>
  <c r="BB46" i="36"/>
  <c r="BB52" i="39"/>
  <c r="BB109" i="32"/>
  <c r="BB10" i="30"/>
  <c r="BB13" i="30"/>
  <c r="BB20" i="28"/>
  <c r="BB48" i="30"/>
  <c r="BB14" i="12"/>
  <c r="BB18" i="31"/>
  <c r="BB111" i="40"/>
  <c r="BB60" i="30"/>
  <c r="BB93" i="30"/>
  <c r="BB42" i="12"/>
  <c r="BB85" i="37"/>
  <c r="BB78" i="32"/>
  <c r="BB118" i="33"/>
  <c r="BB68" i="37"/>
  <c r="BB33" i="34"/>
  <c r="BB122" i="36"/>
  <c r="BB111" i="34"/>
  <c r="BB38" i="31"/>
  <c r="BB76" i="36"/>
  <c r="BB8" i="37"/>
  <c r="BB29" i="36"/>
  <c r="BB64" i="34"/>
  <c r="BB20" i="37"/>
  <c r="BB43" i="36"/>
  <c r="BB38" i="39"/>
  <c r="BB10" i="32"/>
  <c r="BB96" i="30"/>
  <c r="BB81" i="34"/>
  <c r="BB115" i="33"/>
  <c r="BB126" i="30"/>
  <c r="BB99" i="31"/>
  <c r="BB51" i="35"/>
  <c r="BB60" i="36"/>
  <c r="BB96" i="34"/>
  <c r="BB18" i="39"/>
  <c r="BB124" i="12"/>
  <c r="BB122" i="34"/>
  <c r="BB67" i="37"/>
  <c r="BB117" i="33"/>
  <c r="BB116" i="37"/>
  <c r="BB19" i="33"/>
  <c r="BB50" i="28"/>
  <c r="BB21" i="37"/>
  <c r="BB112" i="32"/>
  <c r="BB87" i="28"/>
  <c r="BB82" i="28"/>
  <c r="BB113" i="40"/>
  <c r="BB121" i="37"/>
  <c r="BB58" i="36"/>
  <c r="BB56" i="41"/>
  <c r="BB25" i="33"/>
  <c r="BB72" i="31"/>
  <c r="BB80" i="32"/>
  <c r="BB78" i="36"/>
  <c r="BB97" i="30"/>
  <c r="BB58" i="32"/>
  <c r="BB22" i="39"/>
  <c r="BB104" i="33"/>
  <c r="BB74" i="32"/>
  <c r="BB117" i="31"/>
  <c r="BB9" i="31"/>
  <c r="BB77" i="32"/>
  <c r="BB126" i="32"/>
  <c r="BB66" i="35"/>
  <c r="BB70" i="37"/>
  <c r="BB118" i="35"/>
  <c r="BB15" i="34"/>
  <c r="BB84" i="35"/>
  <c r="BB84" i="28"/>
  <c r="BB99" i="41"/>
  <c r="BB107" i="12"/>
  <c r="BB97" i="34"/>
  <c r="BB47" i="12"/>
  <c r="BB63" i="12"/>
  <c r="BB92" i="34"/>
  <c r="BB36" i="33"/>
  <c r="BB51" i="33"/>
  <c r="BB88" i="31"/>
  <c r="BB7" i="31"/>
  <c r="BB69" i="31"/>
  <c r="BB125" i="36"/>
  <c r="BB76" i="34"/>
  <c r="BB121" i="28"/>
  <c r="BB4" i="28"/>
  <c r="BB26" i="12"/>
  <c r="BB31" i="12"/>
  <c r="BB30" i="30"/>
  <c r="BB48" i="32"/>
  <c r="BB37" i="31"/>
  <c r="BB36" i="28"/>
  <c r="BB56" i="37"/>
  <c r="BB118" i="28"/>
  <c r="BB101" i="41"/>
  <c r="BB82" i="41"/>
  <c r="BB26" i="36"/>
  <c r="BB91" i="30"/>
  <c r="BB78" i="30"/>
  <c r="BB13" i="12"/>
  <c r="BB38" i="35"/>
  <c r="BB73" i="33"/>
  <c r="BB100" i="28"/>
  <c r="BB27" i="36"/>
  <c r="BB30" i="34"/>
  <c r="BB51" i="37"/>
  <c r="BB3" i="33"/>
  <c r="BB45" i="30"/>
  <c r="BB104" i="28"/>
  <c r="BB49" i="12"/>
  <c r="BB71" i="31"/>
  <c r="BB101" i="35"/>
  <c r="BB97" i="40"/>
  <c r="BB105" i="37"/>
  <c r="BB69" i="41"/>
  <c r="BB73" i="39"/>
  <c r="BB54" i="33"/>
  <c r="BB114" i="41"/>
  <c r="AD114" i="52"/>
  <c r="AC114" i="52" s="1"/>
  <c r="AD117" i="50"/>
  <c r="AC117" i="50" s="1"/>
  <c r="AD81" i="49"/>
  <c r="AC81" i="49" s="1"/>
  <c r="AD68" i="48"/>
  <c r="AC68" i="48" s="1"/>
  <c r="AD76" i="49"/>
  <c r="AC76" i="49" s="1"/>
  <c r="AV45" i="12"/>
  <c r="AV12" i="12"/>
  <c r="AV28" i="12"/>
  <c r="AV105" i="12"/>
  <c r="AV47" i="12"/>
  <c r="AV62" i="12"/>
  <c r="AV86" i="12"/>
  <c r="AV112" i="12"/>
  <c r="AV59" i="12"/>
  <c r="AV91" i="12"/>
  <c r="AV117" i="12"/>
  <c r="AV26" i="12"/>
  <c r="AV120" i="12"/>
  <c r="AV106" i="12"/>
  <c r="AV69" i="12"/>
  <c r="AV6" i="12"/>
  <c r="AV101" i="12"/>
  <c r="AV99" i="12"/>
  <c r="AV10" i="12"/>
  <c r="AV37" i="12"/>
  <c r="AV94" i="12"/>
  <c r="AV125" i="12"/>
  <c r="AV124" i="12"/>
  <c r="AV78" i="12"/>
  <c r="AV35" i="12"/>
  <c r="AV41" i="12"/>
  <c r="AD83" i="46"/>
  <c r="AD102" i="56"/>
  <c r="AC102" i="56" s="1"/>
  <c r="AD68" i="46"/>
  <c r="AD106" i="57"/>
  <c r="AC106" i="57" s="1"/>
  <c r="AD117" i="56"/>
  <c r="AC117" i="56" s="1"/>
  <c r="AD114" i="48"/>
  <c r="AC114" i="48" s="1"/>
  <c r="AD98" i="54"/>
  <c r="AC98" i="54" s="1"/>
  <c r="AD80" i="55"/>
  <c r="AC80" i="55" s="1"/>
  <c r="AV68" i="49"/>
  <c r="AV74" i="49"/>
  <c r="D74" i="49" s="1"/>
  <c r="AM36" i="43" a="1"/>
  <c r="AM36" i="43" s="1"/>
  <c r="AV107" i="49"/>
  <c r="AV55" i="49"/>
  <c r="AV34" i="55"/>
  <c r="AV117" i="55"/>
  <c r="AV109" i="54"/>
  <c r="AV49" i="54"/>
  <c r="AV82" i="28"/>
  <c r="D82" i="28" s="1"/>
  <c r="AV88" i="28"/>
  <c r="AV65" i="50"/>
  <c r="AV40" i="50"/>
  <c r="AV90" i="56"/>
  <c r="AV16" i="56"/>
  <c r="AV72" i="48"/>
  <c r="AV73" i="48"/>
  <c r="AN13" i="46" a="1"/>
  <c r="AN13" i="46" s="1"/>
  <c r="AN6" i="46" a="1"/>
  <c r="AN6" i="46" s="1"/>
  <c r="AN12" i="46" a="1"/>
  <c r="AN12" i="46" s="1"/>
  <c r="AN35" i="46" a="1"/>
  <c r="AN35" i="46" s="1"/>
  <c r="AN4" i="46" a="1"/>
  <c r="AN4" i="46" s="1"/>
  <c r="AV54" i="50"/>
  <c r="AV8" i="50"/>
  <c r="AV104" i="56"/>
  <c r="AV38" i="56"/>
  <c r="AV84" i="58"/>
  <c r="AV29" i="58"/>
  <c r="AV101" i="57"/>
  <c r="AV15" i="57"/>
  <c r="AV31" i="48"/>
  <c r="AV117" i="48"/>
  <c r="AV8" i="42"/>
  <c r="AV60" i="42"/>
  <c r="AV3" i="42"/>
  <c r="AV76" i="42"/>
  <c r="AV106" i="33"/>
  <c r="D106" i="33" s="1"/>
  <c r="AV120" i="33"/>
  <c r="A120" i="33" s="1"/>
  <c r="AV11" i="33"/>
  <c r="AV51" i="33"/>
  <c r="AV126" i="32"/>
  <c r="AV68" i="32"/>
  <c r="AV120" i="30"/>
  <c r="AV77" i="30"/>
  <c r="AV127" i="44"/>
  <c r="A127" i="44" s="1"/>
  <c r="AV10" i="44"/>
  <c r="AV112" i="44"/>
  <c r="AV49" i="44"/>
  <c r="AV53" i="44"/>
  <c r="AV40" i="44"/>
  <c r="AV53" i="55"/>
  <c r="AV39" i="55"/>
  <c r="AV50" i="54"/>
  <c r="AV17" i="54"/>
  <c r="AV37" i="37"/>
  <c r="AV23" i="37"/>
  <c r="AV38" i="53"/>
  <c r="AV61" i="53"/>
  <c r="AV111" i="50"/>
  <c r="A111" i="50" s="1"/>
  <c r="AV19" i="50"/>
  <c r="AV13" i="57"/>
  <c r="AV20" i="57"/>
  <c r="AV79" i="57"/>
  <c r="AV120" i="57"/>
  <c r="AV24" i="51"/>
  <c r="AV51" i="51"/>
  <c r="AV128" i="50"/>
  <c r="AV26" i="50"/>
  <c r="AV51" i="49"/>
  <c r="AV75" i="49"/>
  <c r="AV37" i="48"/>
  <c r="AV4" i="48"/>
  <c r="AV9" i="54"/>
  <c r="AV57" i="54"/>
  <c r="AV62" i="53"/>
  <c r="AV98" i="53"/>
  <c r="AN3" i="46" a="1"/>
  <c r="AN3" i="46" s="1"/>
  <c r="AN20" i="46" a="1"/>
  <c r="AN20" i="46" s="1"/>
  <c r="AN36" i="46" a="1"/>
  <c r="AN36" i="46" s="1"/>
  <c r="AN40" i="46" a="1"/>
  <c r="AN40" i="46" s="1"/>
  <c r="AN2" i="46" a="1"/>
  <c r="AN2" i="46" s="1"/>
  <c r="AV74" i="53"/>
  <c r="AV21" i="53"/>
  <c r="AV2" i="51"/>
  <c r="AV18" i="51"/>
  <c r="AV89" i="58"/>
  <c r="AV106" i="58"/>
  <c r="AV10" i="54"/>
  <c r="AV122" i="54"/>
  <c r="AV45" i="48"/>
  <c r="AV17" i="48"/>
  <c r="AV102" i="46"/>
  <c r="D102" i="46" s="1"/>
  <c r="AW102" i="46" s="1"/>
  <c r="AV126" i="44"/>
  <c r="AV83" i="44"/>
  <c r="AV46" i="43"/>
  <c r="AV67" i="43"/>
  <c r="AV97" i="42"/>
  <c r="AV28" i="42"/>
  <c r="AV12" i="39"/>
  <c r="AV2" i="39"/>
  <c r="AV12" i="32"/>
  <c r="AV106" i="32"/>
  <c r="AV102" i="32"/>
  <c r="AV97" i="32"/>
  <c r="A97" i="32" s="1"/>
  <c r="AV74" i="31"/>
  <c r="AV53" i="31"/>
  <c r="AV61" i="12"/>
  <c r="AV49" i="12"/>
  <c r="AM18" i="42" a="1"/>
  <c r="AM18" i="42" s="1"/>
  <c r="AV128" i="56"/>
  <c r="AV118" i="56"/>
  <c r="AV8" i="53"/>
  <c r="AV107" i="53"/>
  <c r="AV83" i="57"/>
  <c r="AV104" i="57"/>
  <c r="AV123" i="50"/>
  <c r="AV75" i="50"/>
  <c r="AV21" i="52"/>
  <c r="AV48" i="52"/>
  <c r="AV18" i="50"/>
  <c r="AV125" i="50"/>
  <c r="AV8" i="54"/>
  <c r="AV23" i="54"/>
  <c r="AV22" i="52"/>
  <c r="AV117" i="52"/>
  <c r="AN33" i="46" a="1"/>
  <c r="AN33" i="46" s="1"/>
  <c r="AN38" i="46" a="1"/>
  <c r="AN38" i="46" s="1"/>
  <c r="AN23" i="46" a="1"/>
  <c r="AN23" i="46" s="1"/>
  <c r="AN26" i="46" a="1"/>
  <c r="AN26" i="46" s="1"/>
  <c r="AN28" i="46" a="1"/>
  <c r="AN28" i="46" s="1"/>
  <c r="AV77" i="49"/>
  <c r="AV43" i="49"/>
  <c r="AV118" i="51"/>
  <c r="AV119" i="51"/>
  <c r="AV37" i="51"/>
  <c r="AV93" i="51"/>
  <c r="AP17" i="46"/>
  <c r="AV108" i="53"/>
  <c r="AV68" i="53"/>
  <c r="AV81" i="47"/>
  <c r="AV16" i="47"/>
  <c r="AV42" i="39"/>
  <c r="AV43" i="39"/>
  <c r="AV112" i="33"/>
  <c r="D112" i="33" s="1"/>
  <c r="AV70" i="33"/>
  <c r="AV25" i="33"/>
  <c r="AV101" i="33"/>
  <c r="AV108" i="30"/>
  <c r="AV98" i="30"/>
  <c r="AV66" i="32"/>
  <c r="AV31" i="32"/>
  <c r="AV121" i="32"/>
  <c r="D121" i="32" s="1"/>
  <c r="AV105" i="32"/>
  <c r="AM49" i="42" a="1"/>
  <c r="AM49" i="42" s="1"/>
  <c r="AM41" i="42" a="1"/>
  <c r="AM41" i="42" s="1"/>
  <c r="AV115" i="54"/>
  <c r="AV68" i="54"/>
  <c r="AV34" i="54"/>
  <c r="AV102" i="54"/>
  <c r="AN19" i="42" a="1"/>
  <c r="AN19" i="42" s="1"/>
  <c r="AV44" i="12"/>
  <c r="AV17" i="12"/>
  <c r="AV129" i="57"/>
  <c r="AV100" i="57"/>
  <c r="AV90" i="53"/>
  <c r="AV46" i="53"/>
  <c r="AN32" i="46" a="1"/>
  <c r="AN32" i="46" s="1"/>
  <c r="AN16" i="46" a="1"/>
  <c r="AN16" i="46" s="1"/>
  <c r="AN9" i="46" a="1"/>
  <c r="AN9" i="46" s="1"/>
  <c r="AN18" i="46" a="1"/>
  <c r="AN18" i="46" s="1"/>
  <c r="AN19" i="46" a="1"/>
  <c r="AN19" i="46" s="1"/>
  <c r="AV65" i="39"/>
  <c r="AV10" i="39"/>
  <c r="AV80" i="49"/>
  <c r="AV7" i="49"/>
  <c r="AV11" i="53"/>
  <c r="AV27" i="53"/>
  <c r="AV127" i="54"/>
  <c r="AV62" i="54"/>
  <c r="AV126" i="55"/>
  <c r="AV83" i="55"/>
  <c r="AV105" i="48"/>
  <c r="AV78" i="48"/>
  <c r="AV57" i="48"/>
  <c r="AV53" i="48"/>
  <c r="AV57" i="47"/>
  <c r="AV70" i="47"/>
  <c r="AV31" i="47"/>
  <c r="AV29" i="47"/>
  <c r="AV100" i="42"/>
  <c r="AV29" i="42"/>
  <c r="AV6" i="39"/>
  <c r="AV26" i="39"/>
  <c r="AV66" i="39"/>
  <c r="AV36" i="39"/>
  <c r="AV99" i="31"/>
  <c r="D99" i="31" s="1"/>
  <c r="AV15" i="31"/>
  <c r="AV2" i="30"/>
  <c r="AV106" i="30"/>
  <c r="AV83" i="28"/>
  <c r="AV6" i="28"/>
  <c r="AV127" i="12"/>
  <c r="AV80" i="12"/>
  <c r="AV96" i="12"/>
  <c r="AV67" i="12"/>
  <c r="AV89" i="53"/>
  <c r="AV25" i="53"/>
  <c r="AV38" i="52"/>
  <c r="AV18" i="52"/>
  <c r="AV25" i="58"/>
  <c r="AV121" i="58"/>
  <c r="AV105" i="50"/>
  <c r="AV87" i="50"/>
  <c r="AM23" i="42" a="1"/>
  <c r="AM23" i="42" s="1"/>
  <c r="AV104" i="12"/>
  <c r="AV27" i="12"/>
  <c r="AN30" i="42" a="1"/>
  <c r="AN30" i="42" s="1"/>
  <c r="AV79" i="48"/>
  <c r="AV66" i="48"/>
  <c r="AV31" i="56"/>
  <c r="AV95" i="56"/>
  <c r="AV10" i="55"/>
  <c r="AV50" i="55"/>
  <c r="AV76" i="49"/>
  <c r="AV42" i="49"/>
  <c r="AV41" i="52"/>
  <c r="AV99" i="52"/>
  <c r="AV23" i="51"/>
  <c r="AV60" i="51"/>
  <c r="AV80" i="50"/>
  <c r="AV68" i="50"/>
  <c r="AV72" i="49"/>
  <c r="AV12" i="49"/>
  <c r="AN25" i="46" a="1"/>
  <c r="AN25" i="46" s="1"/>
  <c r="AN24" i="46" a="1"/>
  <c r="AN24" i="46" s="1"/>
  <c r="AN8" i="46" a="1"/>
  <c r="AN8" i="46" s="1"/>
  <c r="AN17" i="46" a="1"/>
  <c r="AN17" i="46" s="1"/>
  <c r="AV96" i="46"/>
  <c r="AV73" i="46"/>
  <c r="AV24" i="54"/>
  <c r="AV70" i="54"/>
  <c r="AV20" i="53"/>
  <c r="AV125" i="53"/>
  <c r="AV77" i="52"/>
  <c r="AV68" i="52"/>
  <c r="AV129" i="54"/>
  <c r="AV94" i="54"/>
  <c r="AV29" i="56"/>
  <c r="AV125" i="56"/>
  <c r="AV100" i="46"/>
  <c r="AV81" i="43"/>
  <c r="AV37" i="43"/>
  <c r="AM26" i="42" a="1"/>
  <c r="AM26" i="42" s="1"/>
  <c r="AN16" i="42" a="1"/>
  <c r="AN16" i="42" s="1"/>
  <c r="AV22" i="33"/>
  <c r="AV28" i="33"/>
  <c r="AV19" i="33"/>
  <c r="AV7" i="33"/>
  <c r="AV55" i="31"/>
  <c r="AV82" i="31"/>
  <c r="AV99" i="30"/>
  <c r="A99" i="30" s="1"/>
  <c r="AV26" i="30"/>
  <c r="AV117" i="28"/>
  <c r="AV100" i="28"/>
  <c r="AV12" i="28"/>
  <c r="AV122" i="28"/>
  <c r="AV39" i="12"/>
  <c r="AV73" i="12"/>
  <c r="AV69" i="42"/>
  <c r="AV54" i="42"/>
  <c r="AV93" i="30"/>
  <c r="AV109" i="30"/>
  <c r="AN3" i="42" a="1"/>
  <c r="AN3" i="42" s="1"/>
  <c r="AV46" i="52"/>
  <c r="AV2" i="52"/>
  <c r="AV117" i="53"/>
  <c r="AV15" i="53"/>
  <c r="AV111" i="46"/>
  <c r="D111" i="46" s="1"/>
  <c r="AW111" i="46" s="1"/>
  <c r="AV21" i="46"/>
  <c r="AV72" i="54"/>
  <c r="AV87" i="54"/>
  <c r="AV53" i="51"/>
  <c r="AV115" i="51"/>
  <c r="AV110" i="49"/>
  <c r="AV119" i="49"/>
  <c r="A119" i="49" s="1"/>
  <c r="AV111" i="53"/>
  <c r="AV87" i="53"/>
  <c r="AN5" i="46" a="1"/>
  <c r="AN5" i="46" s="1"/>
  <c r="AN21" i="46" a="1"/>
  <c r="AN21" i="46" s="1"/>
  <c r="AN14" i="46" a="1"/>
  <c r="AN14" i="46" s="1"/>
  <c r="AN7" i="46" a="1"/>
  <c r="AN7" i="46" s="1"/>
  <c r="AQ24" i="46" s="1"/>
  <c r="AN15" i="46" a="1"/>
  <c r="AN15" i="46" s="1"/>
  <c r="AV95" i="49"/>
  <c r="AV24" i="49"/>
  <c r="AV112" i="49"/>
  <c r="AV100" i="49"/>
  <c r="AV4" i="56"/>
  <c r="AV116" i="56"/>
  <c r="AV101" i="55"/>
  <c r="AV31" i="55"/>
  <c r="AV7" i="50"/>
  <c r="AV79" i="50"/>
  <c r="AV58" i="52"/>
  <c r="AV37" i="52"/>
  <c r="AV91" i="47"/>
  <c r="D91" i="47" s="1"/>
  <c r="AV65" i="47"/>
  <c r="AV51" i="46"/>
  <c r="AV24" i="46"/>
  <c r="AV103" i="39"/>
  <c r="AV8" i="39"/>
  <c r="AV10" i="33"/>
  <c r="AV62" i="33"/>
  <c r="AV102" i="33"/>
  <c r="AV79" i="33"/>
  <c r="AV47" i="31"/>
  <c r="AV16" i="31"/>
  <c r="AV70" i="30"/>
  <c r="AV51" i="30"/>
  <c r="AV44" i="30"/>
  <c r="AV119" i="30"/>
  <c r="AV65" i="30"/>
  <c r="AV52" i="30"/>
  <c r="AV95" i="28"/>
  <c r="AV35" i="28"/>
  <c r="AV13" i="48"/>
  <c r="AV67" i="48"/>
  <c r="AV21" i="54"/>
  <c r="AV79" i="54"/>
  <c r="AV128" i="46"/>
  <c r="AV55" i="46"/>
  <c r="AV67" i="50"/>
  <c r="AV50" i="50"/>
  <c r="AV70" i="48"/>
  <c r="AV7" i="48"/>
  <c r="AV6" i="54"/>
  <c r="AV42" i="54"/>
  <c r="AV35" i="54"/>
  <c r="AV31" i="54"/>
  <c r="AV64" i="56"/>
  <c r="AV60" i="56"/>
  <c r="AV99" i="56"/>
  <c r="AV2" i="56"/>
  <c r="AV82" i="51"/>
  <c r="AV67" i="51"/>
  <c r="AV94" i="51"/>
  <c r="AV4" i="51"/>
  <c r="AN39" i="46" a="1"/>
  <c r="AN39" i="46" s="1"/>
  <c r="AN31" i="46" a="1"/>
  <c r="AN31" i="46" s="1"/>
  <c r="AN34" i="46" a="1"/>
  <c r="AN34" i="46" s="1"/>
  <c r="AN27" i="46" a="1"/>
  <c r="AN27" i="46" s="1"/>
  <c r="AV83" i="46"/>
  <c r="AV72" i="46"/>
  <c r="AV128" i="53"/>
  <c r="AV34" i="53"/>
  <c r="AV98" i="50"/>
  <c r="AV117" i="50"/>
  <c r="AV7" i="55"/>
  <c r="AV38" i="55"/>
  <c r="AV91" i="57"/>
  <c r="AV121" i="57"/>
  <c r="AV116" i="47"/>
  <c r="AV113" i="47"/>
  <c r="AV105" i="53"/>
  <c r="AV59" i="53"/>
  <c r="AV106" i="48"/>
  <c r="AV95" i="48"/>
  <c r="AV62" i="47"/>
  <c r="AV21" i="47"/>
  <c r="AV80" i="46"/>
  <c r="AV89" i="46"/>
  <c r="AV97" i="46"/>
  <c r="AV128" i="42"/>
  <c r="AV37" i="42"/>
  <c r="AV70" i="39"/>
  <c r="AV64" i="39"/>
  <c r="A127" i="12"/>
  <c r="D127" i="12"/>
  <c r="D96" i="12"/>
  <c r="AV31" i="12"/>
  <c r="AV58" i="12"/>
  <c r="AV11" i="12"/>
  <c r="AV116" i="12"/>
  <c r="AV5" i="12"/>
  <c r="AV74" i="12"/>
  <c r="AV40" i="12"/>
  <c r="AV90" i="12"/>
  <c r="A96" i="12"/>
  <c r="AV20" i="12"/>
  <c r="AV119" i="12"/>
  <c r="AV95" i="12"/>
  <c r="AV65" i="12"/>
  <c r="AV29" i="12"/>
  <c r="AV8" i="12"/>
  <c r="AV43" i="12"/>
  <c r="AV36" i="12"/>
  <c r="AV14" i="12"/>
  <c r="AV102" i="12"/>
  <c r="AV111" i="12"/>
  <c r="AV76" i="12"/>
  <c r="AV77" i="12"/>
  <c r="AV38" i="12"/>
  <c r="AV23" i="28"/>
  <c r="AV22" i="28"/>
  <c r="AV69" i="28"/>
  <c r="AV119" i="28"/>
  <c r="AV50" i="28"/>
  <c r="AV30" i="28"/>
  <c r="AV57" i="28"/>
  <c r="AV103" i="28"/>
  <c r="AV44" i="28"/>
  <c r="AV123" i="28"/>
  <c r="AV60" i="28"/>
  <c r="AV102" i="28"/>
  <c r="AV96" i="28"/>
  <c r="AV110" i="28"/>
  <c r="AV66" i="28"/>
  <c r="AV120" i="28"/>
  <c r="AV55" i="30"/>
  <c r="AV39" i="30"/>
  <c r="AV126" i="30"/>
  <c r="AV36" i="30"/>
  <c r="AV24" i="30"/>
  <c r="AV88" i="30"/>
  <c r="AV57" i="30"/>
  <c r="AV129" i="30"/>
  <c r="AV123" i="30"/>
  <c r="AV103" i="30"/>
  <c r="AV8" i="30"/>
  <c r="AV83" i="30"/>
  <c r="D99" i="30"/>
  <c r="A99" i="31"/>
  <c r="AV96" i="31"/>
  <c r="D96" i="31" s="1"/>
  <c r="AV60" i="31"/>
  <c r="AV94" i="31"/>
  <c r="D94" i="31" s="1"/>
  <c r="AV118" i="31"/>
  <c r="AV6" i="31"/>
  <c r="AV23" i="31"/>
  <c r="AV104" i="31"/>
  <c r="D104" i="31" s="1"/>
  <c r="AV29" i="31"/>
  <c r="AV3" i="31"/>
  <c r="AV20" i="31"/>
  <c r="AV77" i="31"/>
  <c r="AV13" i="31"/>
  <c r="A121" i="32"/>
  <c r="AV77" i="32"/>
  <c r="AV49" i="32"/>
  <c r="AV27" i="32"/>
  <c r="AV2" i="32"/>
  <c r="AV122" i="32"/>
  <c r="A122" i="32" s="1"/>
  <c r="AV38" i="32"/>
  <c r="AV59" i="32"/>
  <c r="AV14" i="32"/>
  <c r="AV15" i="33"/>
  <c r="AV63" i="33"/>
  <c r="AV85" i="33"/>
  <c r="A85" i="33" s="1"/>
  <c r="AV82" i="33"/>
  <c r="A106" i="33"/>
  <c r="AV121" i="33"/>
  <c r="A121" i="33" s="1"/>
  <c r="AV89" i="33"/>
  <c r="AV119" i="33"/>
  <c r="A119" i="33" s="1"/>
  <c r="AV32" i="33"/>
  <c r="AV112" i="34"/>
  <c r="A112" i="34" s="1"/>
  <c r="AV119" i="34"/>
  <c r="AV27" i="34"/>
  <c r="AV57" i="34"/>
  <c r="AV71" i="34"/>
  <c r="D71" i="34" s="1"/>
  <c r="AV115" i="34"/>
  <c r="AV80" i="34"/>
  <c r="D80" i="34" s="1"/>
  <c r="AV70" i="34"/>
  <c r="AV21" i="34"/>
  <c r="AV108" i="34"/>
  <c r="AV28" i="34"/>
  <c r="AV116" i="34"/>
  <c r="AV21" i="35"/>
  <c r="AV56" i="35"/>
  <c r="AV108" i="35"/>
  <c r="AV27" i="35"/>
  <c r="AV50" i="35"/>
  <c r="AV80" i="35"/>
  <c r="AV107" i="35"/>
  <c r="AV58" i="35"/>
  <c r="AV36" i="35"/>
  <c r="AV13" i="35"/>
  <c r="AV27" i="36"/>
  <c r="AV96" i="36"/>
  <c r="AV7" i="36"/>
  <c r="AV78" i="36"/>
  <c r="AV80" i="36"/>
  <c r="AV73" i="36"/>
  <c r="AV107" i="36"/>
  <c r="AV24" i="36"/>
  <c r="AV109" i="36"/>
  <c r="AV116" i="36"/>
  <c r="AV112" i="36"/>
  <c r="AV74" i="36"/>
  <c r="AV44" i="36"/>
  <c r="AV76" i="36"/>
  <c r="AV71" i="37"/>
  <c r="AV129" i="37"/>
  <c r="AV51" i="37"/>
  <c r="AV110" i="37"/>
  <c r="AV47" i="37"/>
  <c r="AV21" i="37"/>
  <c r="AV17" i="37"/>
  <c r="AV87" i="37"/>
  <c r="AV79" i="37"/>
  <c r="A79" i="37" s="1"/>
  <c r="AV81" i="37"/>
  <c r="AV92" i="37"/>
  <c r="AV113" i="37"/>
  <c r="AV54" i="37"/>
  <c r="AV52" i="37"/>
  <c r="AV2" i="37"/>
  <c r="AV45" i="37"/>
  <c r="AV50" i="37"/>
  <c r="AV77" i="37"/>
  <c r="AD114" i="46"/>
  <c r="AV109" i="39"/>
  <c r="AV38" i="39"/>
  <c r="AV63" i="39"/>
  <c r="AV83" i="39"/>
  <c r="AV107" i="39"/>
  <c r="AV87" i="39"/>
  <c r="AV26" i="41"/>
  <c r="AV75" i="41"/>
  <c r="AV84" i="41"/>
  <c r="A84" i="41" s="1"/>
  <c r="AV33" i="41"/>
  <c r="AV100" i="41"/>
  <c r="AV7" i="41"/>
  <c r="AM40" i="42" a="1"/>
  <c r="AM40" i="42" s="1"/>
  <c r="AM25" i="42" a="1"/>
  <c r="AM25" i="42" s="1"/>
  <c r="AM19" i="42" a="1"/>
  <c r="AM19" i="42" s="1"/>
  <c r="AM46" i="42" a="1"/>
  <c r="AM46" i="42" s="1"/>
  <c r="AM44" i="42" a="1"/>
  <c r="AM44" i="42" s="1"/>
  <c r="AM3" i="42" a="1"/>
  <c r="AM3" i="42" s="1"/>
  <c r="AN22" i="42" a="1"/>
  <c r="AN22" i="42" s="1"/>
  <c r="AN14" i="42" a="1"/>
  <c r="AN14" i="42" s="1"/>
  <c r="AN40" i="42" a="1"/>
  <c r="AN40" i="42" s="1"/>
  <c r="AN2" i="42" a="1"/>
  <c r="AN2" i="42" s="1"/>
  <c r="AN29" i="42" a="1"/>
  <c r="AN29" i="42" s="1"/>
  <c r="AM11" i="42" a="1"/>
  <c r="AM11" i="42" s="1"/>
  <c r="AM39" i="42" a="1"/>
  <c r="AM39" i="42" s="1"/>
  <c r="AM45" i="42" a="1"/>
  <c r="AM45" i="42" s="1"/>
  <c r="AM4" i="42" a="1"/>
  <c r="AM4" i="42" s="1"/>
  <c r="AM7" i="42" a="1"/>
  <c r="AM7" i="42" s="1"/>
  <c r="AM14" i="42" a="1"/>
  <c r="AM14" i="42" s="1"/>
  <c r="AN4" i="42" a="1"/>
  <c r="AN4" i="42" s="1"/>
  <c r="AN8" i="42" a="1"/>
  <c r="AN8" i="42" s="1"/>
  <c r="AN11" i="42" a="1"/>
  <c r="AN11" i="42" s="1"/>
  <c r="AN18" i="42" a="1"/>
  <c r="AN18" i="42" s="1"/>
  <c r="AM32" i="42" a="1"/>
  <c r="AM32" i="42" s="1"/>
  <c r="AM20" i="42" a="1"/>
  <c r="AM20" i="42" s="1"/>
  <c r="AM47" i="42" a="1"/>
  <c r="AM47" i="42" s="1"/>
  <c r="AM21" i="42" a="1"/>
  <c r="AM21" i="42" s="1"/>
  <c r="AM8" i="42" a="1"/>
  <c r="AM8" i="42" s="1"/>
  <c r="AM35" i="42" a="1"/>
  <c r="AM35" i="42" s="1"/>
  <c r="AN7" i="42" a="1"/>
  <c r="AN7" i="42" s="1"/>
  <c r="AN34" i="42" a="1"/>
  <c r="AN34" i="42" s="1"/>
  <c r="AN36" i="42" a="1"/>
  <c r="AN36" i="42" s="1"/>
  <c r="AN35" i="42" a="1"/>
  <c r="AN35" i="42" s="1"/>
  <c r="AN9" i="42" a="1"/>
  <c r="AN9" i="42" s="1"/>
  <c r="AV110" i="42"/>
  <c r="D110" i="42" s="1"/>
  <c r="AV31" i="42"/>
  <c r="AM10" i="42" a="1"/>
  <c r="AM10" i="42" s="1"/>
  <c r="AM16" i="42" a="1"/>
  <c r="AM16" i="42" s="1"/>
  <c r="AM33" i="42" a="1"/>
  <c r="AM33" i="42" s="1"/>
  <c r="AM27" i="42" a="1"/>
  <c r="AM27" i="42" s="1"/>
  <c r="AM34" i="42" a="1"/>
  <c r="AM34" i="42" s="1"/>
  <c r="AM29" i="42" a="1"/>
  <c r="AM29" i="42" s="1"/>
  <c r="AN10" i="42" a="1"/>
  <c r="AN10" i="42" s="1"/>
  <c r="AN24" i="42" a="1"/>
  <c r="AN24" i="42" s="1"/>
  <c r="AN13" i="42" a="1"/>
  <c r="AN13" i="42" s="1"/>
  <c r="AN38" i="42" a="1"/>
  <c r="AN38" i="42" s="1"/>
  <c r="AN21" i="42" a="1"/>
  <c r="AN21" i="42" s="1"/>
  <c r="AQ14" i="42" s="1"/>
  <c r="AM48" i="42" a="1"/>
  <c r="AM48" i="42" s="1"/>
  <c r="AM24" i="42" a="1"/>
  <c r="AM24" i="42" s="1"/>
  <c r="AP23" i="42" s="1"/>
  <c r="AM9" i="42" a="1"/>
  <c r="AM9" i="42" s="1"/>
  <c r="AM36" i="42" a="1"/>
  <c r="AM36" i="42" s="1"/>
  <c r="AM31" i="42" a="1"/>
  <c r="AM31" i="42" s="1"/>
  <c r="AM2" i="42" a="1"/>
  <c r="AM2" i="42" s="1"/>
  <c r="AN28" i="42" a="1"/>
  <c r="AN28" i="42" s="1"/>
  <c r="AN20" i="42" a="1"/>
  <c r="AN20" i="42" s="1"/>
  <c r="AQ12" i="42" s="1"/>
  <c r="AN12" i="42" a="1"/>
  <c r="AN12" i="42" s="1"/>
  <c r="AN15" i="42" a="1"/>
  <c r="AN15" i="42" s="1"/>
  <c r="AN37" i="42" a="1"/>
  <c r="AN37" i="42" s="1"/>
  <c r="AM37" i="42" a="1"/>
  <c r="AM37" i="42" s="1"/>
  <c r="AM6" i="42" a="1"/>
  <c r="AM6" i="42" s="1"/>
  <c r="AM43" i="42" a="1"/>
  <c r="AM43" i="42" s="1"/>
  <c r="AM28" i="42" a="1"/>
  <c r="AM28" i="42" s="1"/>
  <c r="AM15" i="42" a="1"/>
  <c r="AM15" i="42" s="1"/>
  <c r="AP7" i="42" s="1"/>
  <c r="AR7" i="42" s="1"/>
  <c r="AF7" i="42" s="1"/>
  <c r="AD7" i="42" s="1"/>
  <c r="AC7" i="42" s="1"/>
  <c r="AM22" i="42" a="1"/>
  <c r="AM22" i="42" s="1"/>
  <c r="AN17" i="42" a="1"/>
  <c r="AN17" i="42" s="1"/>
  <c r="AN31" i="42" a="1"/>
  <c r="AN31" i="42" s="1"/>
  <c r="AN27" i="42" a="1"/>
  <c r="AN27" i="42" s="1"/>
  <c r="AN39" i="42" a="1"/>
  <c r="AN39" i="42" s="1"/>
  <c r="AN26" i="42" a="1"/>
  <c r="AN26" i="42" s="1"/>
  <c r="AM13" i="42" a="1"/>
  <c r="AM13" i="42" s="1"/>
  <c r="AM30" i="42" a="1"/>
  <c r="AM30" i="42" s="1"/>
  <c r="AM42" i="42" a="1"/>
  <c r="AM42" i="42" s="1"/>
  <c r="AM5" i="42" a="1"/>
  <c r="AM5" i="42" s="1"/>
  <c r="AP19" i="42" s="1"/>
  <c r="AM38" i="42" a="1"/>
  <c r="AM38" i="42" s="1"/>
  <c r="AN33" i="42" a="1"/>
  <c r="AN33" i="42" s="1"/>
  <c r="AN32" i="42" a="1"/>
  <c r="AN32" i="42" s="1"/>
  <c r="AN23" i="42" a="1"/>
  <c r="AN23" i="42" s="1"/>
  <c r="AN25" i="42" a="1"/>
  <c r="AN25" i="42" s="1"/>
  <c r="AQ9" i="42" s="1"/>
  <c r="AS57" i="42" s="1"/>
  <c r="AF57" i="42" s="1"/>
  <c r="AD57" i="42" s="1"/>
  <c r="AC57" i="42" s="1"/>
  <c r="AD71" i="46"/>
  <c r="AV101" i="43"/>
  <c r="A101" i="43" s="1"/>
  <c r="AV52" i="43"/>
  <c r="AV14" i="43"/>
  <c r="AV38" i="43"/>
  <c r="AV78" i="43"/>
  <c r="AV5" i="43"/>
  <c r="AV117" i="43"/>
  <c r="AV74" i="43"/>
  <c r="AV65" i="44"/>
  <c r="AV7" i="44"/>
  <c r="AV5" i="44"/>
  <c r="AV71" i="44"/>
  <c r="AV56" i="44"/>
  <c r="AV23" i="44"/>
  <c r="AV122" i="44"/>
  <c r="A122" i="44" s="1"/>
  <c r="AV100" i="44"/>
  <c r="AQ22" i="46"/>
  <c r="AD22" i="46" s="1"/>
  <c r="AQ8" i="46"/>
  <c r="AQ16" i="46"/>
  <c r="AP14" i="46"/>
  <c r="AP22" i="46"/>
  <c r="AV82" i="46"/>
  <c r="AV35" i="46"/>
  <c r="AV38" i="46"/>
  <c r="AV69" i="46"/>
  <c r="AQ12" i="46"/>
  <c r="AQ4" i="46"/>
  <c r="AD52" i="46" s="1"/>
  <c r="AP13" i="46"/>
  <c r="AV78" i="46"/>
  <c r="AV18" i="46"/>
  <c r="AV113" i="46"/>
  <c r="A113" i="46" s="1"/>
  <c r="AV123" i="46"/>
  <c r="AV61" i="46"/>
  <c r="AV42" i="46"/>
  <c r="AQ6" i="46"/>
  <c r="AD54" i="46" s="1"/>
  <c r="AV64" i="46"/>
  <c r="AV95" i="46"/>
  <c r="AV26" i="46"/>
  <c r="AV59" i="46"/>
  <c r="AV79" i="46"/>
  <c r="AP5" i="46"/>
  <c r="AV10" i="46"/>
  <c r="AV118" i="46"/>
  <c r="AP21" i="46"/>
  <c r="AP19" i="46"/>
  <c r="AP2" i="46"/>
  <c r="AV30" i="46"/>
  <c r="AV57" i="46"/>
  <c r="AV104" i="45"/>
  <c r="AV86" i="45"/>
  <c r="AV50" i="45"/>
  <c r="AV100" i="45"/>
  <c r="AV80" i="45"/>
  <c r="A80" i="45" s="1"/>
  <c r="AV122" i="45"/>
  <c r="AV12" i="45"/>
  <c r="AV30" i="45"/>
  <c r="D85" i="33"/>
  <c r="AV90" i="46"/>
  <c r="AV115" i="46"/>
  <c r="AQ11" i="46"/>
  <c r="AQ3" i="46"/>
  <c r="AD51" i="46" s="1"/>
  <c r="AV46" i="46"/>
  <c r="AV43" i="46"/>
  <c r="AP23" i="46"/>
  <c r="AP16" i="46"/>
  <c r="AP24" i="46"/>
  <c r="AV5" i="46"/>
  <c r="AV15" i="46"/>
  <c r="AQ10" i="46"/>
  <c r="AP18" i="46"/>
  <c r="AV39" i="46"/>
  <c r="AV116" i="46"/>
  <c r="AV101" i="46"/>
  <c r="A101" i="46" s="1"/>
  <c r="AV17" i="46"/>
  <c r="AV67" i="46"/>
  <c r="D67" i="46" s="1"/>
  <c r="AW67" i="46" s="1"/>
  <c r="AQ17" i="46"/>
  <c r="AQ5" i="46"/>
  <c r="AV68" i="46"/>
  <c r="D68" i="46" s="1"/>
  <c r="AW68" i="46" s="1"/>
  <c r="AV45" i="46"/>
  <c r="AV52" i="46"/>
  <c r="AV53" i="46"/>
  <c r="AP25" i="46"/>
  <c r="AP4" i="46"/>
  <c r="AP8" i="46"/>
  <c r="AV4" i="46"/>
  <c r="AV63" i="46"/>
  <c r="AV23" i="46"/>
  <c r="AV129" i="46"/>
  <c r="AV124" i="46"/>
  <c r="AV70" i="46"/>
  <c r="AV3" i="46"/>
  <c r="AV33" i="46"/>
  <c r="AV103" i="46"/>
  <c r="AV71" i="46"/>
  <c r="AV106" i="46"/>
  <c r="AV93" i="46"/>
  <c r="AQ2" i="46"/>
  <c r="AQ14" i="46"/>
  <c r="AP3" i="46"/>
  <c r="AP9" i="46"/>
  <c r="AP11" i="46"/>
  <c r="AV25" i="46"/>
  <c r="AV76" i="46"/>
  <c r="AV65" i="46"/>
  <c r="AV75" i="46"/>
  <c r="AV125" i="46"/>
  <c r="AV126" i="46"/>
  <c r="AP6" i="46"/>
  <c r="AV54" i="46"/>
  <c r="AV117" i="46"/>
  <c r="AV16" i="46"/>
  <c r="AV122" i="46"/>
  <c r="AV81" i="46"/>
  <c r="AV40" i="46"/>
  <c r="AV108" i="46"/>
  <c r="AV94" i="46"/>
  <c r="AV56" i="46"/>
  <c r="AV7" i="46"/>
  <c r="AV114" i="46"/>
  <c r="AP20" i="46"/>
  <c r="AD86" i="48"/>
  <c r="AC86" i="48" s="1"/>
  <c r="D113" i="46"/>
  <c r="AW113" i="46" s="1"/>
  <c r="A110" i="42"/>
  <c r="AV66" i="47"/>
  <c r="A66" i="47" s="1"/>
  <c r="AV51" i="47"/>
  <c r="AV104" i="47"/>
  <c r="AV38" i="47"/>
  <c r="AV20" i="47"/>
  <c r="AV49" i="47"/>
  <c r="D101" i="43"/>
  <c r="AD104" i="48"/>
  <c r="AC104" i="48" s="1"/>
  <c r="D101" i="46"/>
  <c r="AW101" i="46" s="1"/>
  <c r="A82" i="28"/>
  <c r="BC82" i="28" s="1"/>
  <c r="AV119" i="48"/>
  <c r="A119" i="48" s="1"/>
  <c r="AV111" i="48"/>
  <c r="AV28" i="48"/>
  <c r="AV114" i="48"/>
  <c r="D114" i="48" s="1"/>
  <c r="AV35" i="48"/>
  <c r="AV90" i="48"/>
  <c r="AV101" i="48"/>
  <c r="AV29" i="48"/>
  <c r="AV58" i="48"/>
  <c r="AV82" i="48"/>
  <c r="AV122" i="48"/>
  <c r="AV74" i="48"/>
  <c r="AV99" i="48"/>
  <c r="AV2" i="48"/>
  <c r="AV20" i="48"/>
  <c r="AV123" i="48"/>
  <c r="AV118" i="48"/>
  <c r="AV32" i="48"/>
  <c r="AV47" i="48"/>
  <c r="AV107" i="48"/>
  <c r="D79" i="37"/>
  <c r="A71" i="34"/>
  <c r="AV98" i="48"/>
  <c r="AV10" i="48"/>
  <c r="AV110" i="48"/>
  <c r="AV80" i="48"/>
  <c r="AV41" i="48"/>
  <c r="AV68" i="48"/>
  <c r="AV65" i="48"/>
  <c r="AV87" i="48"/>
  <c r="AV36" i="48"/>
  <c r="AV50" i="48"/>
  <c r="AV103" i="48"/>
  <c r="AV18" i="48"/>
  <c r="AV23" i="48"/>
  <c r="AV96" i="48"/>
  <c r="D122" i="32"/>
  <c r="D121" i="33"/>
  <c r="D80" i="45"/>
  <c r="A104" i="31"/>
  <c r="D84" i="41"/>
  <c r="A67" i="46"/>
  <c r="A80" i="34"/>
  <c r="A68" i="46"/>
  <c r="D112" i="34"/>
  <c r="D66" i="47"/>
  <c r="D122" i="44"/>
  <c r="AN13" i="28" a="1"/>
  <c r="AN13" i="28" s="1"/>
  <c r="AN25" i="28" a="1"/>
  <c r="AN25" i="28" s="1"/>
  <c r="AN9" i="28" a="1"/>
  <c r="AN9" i="28" s="1"/>
  <c r="AN30" i="28" a="1"/>
  <c r="AN30" i="28" s="1"/>
  <c r="AN20" i="28" a="1"/>
  <c r="AN20" i="28" s="1"/>
  <c r="AN16" i="28" a="1"/>
  <c r="AN16" i="28" s="1"/>
  <c r="AN26" i="28" a="1"/>
  <c r="AN26" i="28" s="1"/>
  <c r="AN28" i="28" a="1"/>
  <c r="AN28" i="28" s="1"/>
  <c r="AN24" i="28" a="1"/>
  <c r="AN24" i="28" s="1"/>
  <c r="AN19" i="28" a="1"/>
  <c r="AN19" i="28" s="1"/>
  <c r="AN10" i="28" a="1"/>
  <c r="AN10" i="28" s="1"/>
  <c r="AN18" i="28" a="1"/>
  <c r="AN18" i="28" s="1"/>
  <c r="AN35" i="28" a="1"/>
  <c r="AN35" i="28" s="1"/>
  <c r="AN5" i="28" a="1"/>
  <c r="AN5" i="28" s="1"/>
  <c r="AN38" i="28" a="1"/>
  <c r="AN38" i="28" s="1"/>
  <c r="AN17" i="28" a="1"/>
  <c r="AN17" i="28" s="1"/>
  <c r="AN32" i="28" a="1"/>
  <c r="AN32" i="28" s="1"/>
  <c r="AN27" i="28" a="1"/>
  <c r="AN27" i="28" s="1"/>
  <c r="AN31" i="28" a="1"/>
  <c r="AN31" i="28" s="1"/>
  <c r="AN37" i="28" a="1"/>
  <c r="AN37" i="28" s="1"/>
  <c r="AN15" i="28" a="1"/>
  <c r="AN15" i="28" s="1"/>
  <c r="AN22" i="28" a="1"/>
  <c r="AN22" i="28" s="1"/>
  <c r="AN7" i="28" a="1"/>
  <c r="AN7" i="28" s="1"/>
  <c r="AN40" i="28" a="1"/>
  <c r="AN40" i="28" s="1"/>
  <c r="AN36" i="28" a="1"/>
  <c r="AN36" i="28" s="1"/>
  <c r="AN21" i="28" a="1"/>
  <c r="AN21" i="28" s="1"/>
  <c r="AN4" i="28" a="1"/>
  <c r="AN4" i="28" s="1"/>
  <c r="AN39" i="28" a="1"/>
  <c r="AN39" i="28" s="1"/>
  <c r="AN6" i="28" a="1"/>
  <c r="AN6" i="28" s="1"/>
  <c r="AN12" i="28" a="1"/>
  <c r="AN12" i="28" s="1"/>
  <c r="AN33" i="28" a="1"/>
  <c r="AN33" i="28" s="1"/>
  <c r="AN3" i="28" a="1"/>
  <c r="AN3" i="28" s="1"/>
  <c r="AN11" i="28" a="1"/>
  <c r="AN11" i="28" s="1"/>
  <c r="AQ3" i="28" s="1"/>
  <c r="AN14" i="28" a="1"/>
  <c r="AN14" i="28" s="1"/>
  <c r="AQ16" i="28" s="1"/>
  <c r="AS16" i="28" s="1"/>
  <c r="AF16" i="28" s="1"/>
  <c r="AD16" i="28" s="1"/>
  <c r="AC16" i="28" s="1"/>
  <c r="AN34" i="28" a="1"/>
  <c r="AN34" i="28" s="1"/>
  <c r="AN8" i="28" a="1"/>
  <c r="AN8" i="28" s="1"/>
  <c r="AN23" i="28" a="1"/>
  <c r="AN23" i="28" s="1"/>
  <c r="AN29" i="28" a="1"/>
  <c r="AN29" i="28" s="1"/>
  <c r="AN2" i="28" a="1"/>
  <c r="AN2" i="28" s="1"/>
  <c r="AN39" i="48" a="1"/>
  <c r="AN39" i="48" s="1"/>
  <c r="AN35" i="48" a="1"/>
  <c r="AN35" i="48" s="1"/>
  <c r="AN24" i="48" a="1"/>
  <c r="AN24" i="48" s="1"/>
  <c r="AN14" i="48" a="1"/>
  <c r="AN14" i="48" s="1"/>
  <c r="AN21" i="48" a="1"/>
  <c r="AN21" i="48" s="1"/>
  <c r="AN13" i="48" a="1"/>
  <c r="AN13" i="48" s="1"/>
  <c r="AN20" i="48" a="1"/>
  <c r="AN20" i="48" s="1"/>
  <c r="AN15" i="48" a="1"/>
  <c r="AN15" i="48" s="1"/>
  <c r="AN3" i="48" a="1"/>
  <c r="AN3" i="48" s="1"/>
  <c r="AN2" i="48" a="1"/>
  <c r="AN2" i="48" s="1"/>
  <c r="AN29" i="48" a="1"/>
  <c r="AN29" i="48" s="1"/>
  <c r="AN9" i="48" a="1"/>
  <c r="AN9" i="48" s="1"/>
  <c r="AN34" i="48" a="1"/>
  <c r="AN34" i="48" s="1"/>
  <c r="AN33" i="48" a="1"/>
  <c r="AN33" i="48" s="1"/>
  <c r="AN18" i="48" a="1"/>
  <c r="AN18" i="48" s="1"/>
  <c r="AN11" i="48" a="1"/>
  <c r="AN11" i="48" s="1"/>
  <c r="AN5" i="48" a="1"/>
  <c r="AN5" i="48" s="1"/>
  <c r="AN37" i="48" a="1"/>
  <c r="AN37" i="48" s="1"/>
  <c r="AN26" i="48" a="1"/>
  <c r="AN26" i="48" s="1"/>
  <c r="AN31" i="48" a="1"/>
  <c r="AN31" i="48" s="1"/>
  <c r="AN25" i="48" a="1"/>
  <c r="AN25" i="48" s="1"/>
  <c r="AN23" i="48" a="1"/>
  <c r="AN23" i="48" s="1"/>
  <c r="AN6" i="48" a="1"/>
  <c r="AN6" i="48" s="1"/>
  <c r="AN22" i="48" a="1"/>
  <c r="AN22" i="48" s="1"/>
  <c r="AN28" i="48" a="1"/>
  <c r="AN28" i="48" s="1"/>
  <c r="AN12" i="48" a="1"/>
  <c r="AN12" i="48" s="1"/>
  <c r="AN19" i="48" a="1"/>
  <c r="AN19" i="48" s="1"/>
  <c r="AQ14" i="48" s="1"/>
  <c r="AN27" i="48" a="1"/>
  <c r="AN27" i="48" s="1"/>
  <c r="AN10" i="48" a="1"/>
  <c r="AN10" i="48" s="1"/>
  <c r="AN17" i="48" a="1"/>
  <c r="AN17" i="48" s="1"/>
  <c r="AN4" i="48" a="1"/>
  <c r="AN4" i="48" s="1"/>
  <c r="AN40" i="48" a="1"/>
  <c r="AN40" i="48" s="1"/>
  <c r="AN16" i="48" a="1"/>
  <c r="AN16" i="48" s="1"/>
  <c r="AN8" i="48" a="1"/>
  <c r="AN8" i="48" s="1"/>
  <c r="AN7" i="48" a="1"/>
  <c r="AN7" i="48" s="1"/>
  <c r="AN38" i="48" a="1"/>
  <c r="AN38" i="48" s="1"/>
  <c r="AN36" i="48" a="1"/>
  <c r="AN36" i="48" s="1"/>
  <c r="AN30" i="48" a="1"/>
  <c r="AN30" i="48" s="1"/>
  <c r="AN32" i="48" a="1"/>
  <c r="AN32" i="48" s="1"/>
  <c r="AM21" i="38" a="1"/>
  <c r="AM21" i="38" s="1"/>
  <c r="AM11" i="38" a="1"/>
  <c r="AM11" i="38" s="1"/>
  <c r="AM31" i="38" a="1"/>
  <c r="AM31" i="38" s="1"/>
  <c r="AM8" i="38" a="1"/>
  <c r="AM8" i="38" s="1"/>
  <c r="AM15" i="38" a="1"/>
  <c r="AM15" i="38" s="1"/>
  <c r="AM5" i="38" a="1"/>
  <c r="AM5" i="38" s="1"/>
  <c r="AM13" i="38" a="1"/>
  <c r="AM13" i="38" s="1"/>
  <c r="AM22" i="38" a="1"/>
  <c r="AM22" i="38" s="1"/>
  <c r="AM41" i="38" a="1"/>
  <c r="AM41" i="38" s="1"/>
  <c r="AM32" i="38" a="1"/>
  <c r="AM32" i="38" s="1"/>
  <c r="AM49" i="38" a="1"/>
  <c r="AM49" i="38" s="1"/>
  <c r="AM36" i="38" a="1"/>
  <c r="AM36" i="38" s="1"/>
  <c r="AM19" i="38" a="1"/>
  <c r="AM19" i="38" s="1"/>
  <c r="AM25" i="38" a="1"/>
  <c r="AM25" i="38" s="1"/>
  <c r="AM3" i="38" a="1"/>
  <c r="AM3" i="38" s="1"/>
  <c r="AM18" i="38" a="1"/>
  <c r="AM18" i="38" s="1"/>
  <c r="AM33" i="38" a="1"/>
  <c r="AM33" i="38" s="1"/>
  <c r="AM42" i="38" a="1"/>
  <c r="AM42" i="38" s="1"/>
  <c r="AM6" i="38" a="1"/>
  <c r="AM6" i="38" s="1"/>
  <c r="AM24" i="38" a="1"/>
  <c r="AM24" i="38" s="1"/>
  <c r="AM28" i="38" a="1"/>
  <c r="AM28" i="38" s="1"/>
  <c r="AM44" i="38" a="1"/>
  <c r="AM44" i="38" s="1"/>
  <c r="AM29" i="38" a="1"/>
  <c r="AM29" i="38" s="1"/>
  <c r="AM47" i="38" a="1"/>
  <c r="AM47" i="38" s="1"/>
  <c r="AM14" i="38" a="1"/>
  <c r="AM14" i="38" s="1"/>
  <c r="AM34" i="38" a="1"/>
  <c r="AM34" i="38" s="1"/>
  <c r="AM16" i="38" a="1"/>
  <c r="AM16" i="38" s="1"/>
  <c r="AM10" i="38" a="1"/>
  <c r="AM10" i="38" s="1"/>
  <c r="AP15" i="38" s="1"/>
  <c r="AR39" i="38" s="1"/>
  <c r="AF39" i="38" s="1"/>
  <c r="AD39" i="38" s="1"/>
  <c r="AC39" i="38" s="1"/>
  <c r="AM38" i="38" a="1"/>
  <c r="AM38" i="38" s="1"/>
  <c r="AM30" i="38" a="1"/>
  <c r="AM30" i="38" s="1"/>
  <c r="AM48" i="38" a="1"/>
  <c r="AM48" i="38" s="1"/>
  <c r="AM23" i="38" a="1"/>
  <c r="AM23" i="38" s="1"/>
  <c r="AM43" i="38" a="1"/>
  <c r="AM43" i="38" s="1"/>
  <c r="AM37" i="38" a="1"/>
  <c r="AM37" i="38" s="1"/>
  <c r="AM45" i="38" a="1"/>
  <c r="AM45" i="38" s="1"/>
  <c r="AM40" i="38" a="1"/>
  <c r="AM40" i="38" s="1"/>
  <c r="AM7" i="38" a="1"/>
  <c r="AM7" i="38" s="1"/>
  <c r="AM46" i="38" a="1"/>
  <c r="AM46" i="38" s="1"/>
  <c r="AM9" i="38" a="1"/>
  <c r="AM9" i="38" s="1"/>
  <c r="AM39" i="38" a="1"/>
  <c r="AM39" i="38" s="1"/>
  <c r="AM2" i="38" a="1"/>
  <c r="AM2" i="38" s="1"/>
  <c r="AM20" i="38" a="1"/>
  <c r="AM20" i="38" s="1"/>
  <c r="AM35" i="38" a="1"/>
  <c r="AM35" i="38" s="1"/>
  <c r="AM27" i="38" a="1"/>
  <c r="AM27" i="38" s="1"/>
  <c r="AM4" i="38" a="1"/>
  <c r="AM4" i="38" s="1"/>
  <c r="AP2" i="38" s="1"/>
  <c r="AR2" i="38" s="1"/>
  <c r="AF2" i="38" s="1"/>
  <c r="AM12" i="38" a="1"/>
  <c r="AM12" i="38" s="1"/>
  <c r="AP17" i="38" s="1"/>
  <c r="AR41" i="38" s="1"/>
  <c r="AF41" i="38" s="1"/>
  <c r="AD41" i="38" s="1"/>
  <c r="AC41" i="38" s="1"/>
  <c r="AM26" i="38" a="1"/>
  <c r="AM26" i="38" s="1"/>
  <c r="AM17" i="38" a="1"/>
  <c r="AM17" i="38" s="1"/>
  <c r="AA45" i="46"/>
  <c r="Q45" i="46"/>
  <c r="BA45" i="46" s="1"/>
  <c r="P45" i="46"/>
  <c r="Y45" i="46"/>
  <c r="V45" i="46"/>
  <c r="AY45" i="46" s="1"/>
  <c r="BB45" i="46" s="1"/>
  <c r="W45" i="46"/>
  <c r="U45" i="46"/>
  <c r="Z45" i="46"/>
  <c r="AZ45" i="46" s="1"/>
  <c r="AU45" i="46"/>
  <c r="AV60" i="46" s="1"/>
  <c r="R45" i="46"/>
  <c r="S45" i="46"/>
  <c r="AB45" i="46"/>
  <c r="AE45" i="46" a="1"/>
  <c r="AE45" i="46" s="1"/>
  <c r="AD45" i="46" s="1"/>
  <c r="AN35" i="54" a="1"/>
  <c r="AN35" i="54" s="1"/>
  <c r="AN19" i="54" a="1"/>
  <c r="AN19" i="54" s="1"/>
  <c r="AN11" i="54" a="1"/>
  <c r="AN11" i="54" s="1"/>
  <c r="AN13" i="54" a="1"/>
  <c r="AN13" i="54" s="1"/>
  <c r="AN15" i="54" a="1"/>
  <c r="AN15" i="54" s="1"/>
  <c r="AN5" i="54" a="1"/>
  <c r="AN5" i="54" s="1"/>
  <c r="AN2" i="54" a="1"/>
  <c r="AN2" i="54" s="1"/>
  <c r="AN33" i="54" a="1"/>
  <c r="AN33" i="54" s="1"/>
  <c r="AN28" i="54" a="1"/>
  <c r="AN28" i="54" s="1"/>
  <c r="AN3" i="54" a="1"/>
  <c r="AN3" i="54" s="1"/>
  <c r="AN22" i="54" a="1"/>
  <c r="AN22" i="54" s="1"/>
  <c r="AN14" i="54" a="1"/>
  <c r="AN14" i="54" s="1"/>
  <c r="AN39" i="54" a="1"/>
  <c r="AN39" i="54" s="1"/>
  <c r="AN29" i="54" a="1"/>
  <c r="AN29" i="54" s="1"/>
  <c r="AN8" i="54" a="1"/>
  <c r="AN8" i="54" s="1"/>
  <c r="AN26" i="54" a="1"/>
  <c r="AN26" i="54" s="1"/>
  <c r="AN30" i="54" a="1"/>
  <c r="AN30" i="54" s="1"/>
  <c r="AN16" i="54" a="1"/>
  <c r="AN16" i="54" s="1"/>
  <c r="AN31" i="54" a="1"/>
  <c r="AN31" i="54" s="1"/>
  <c r="AN36" i="54" a="1"/>
  <c r="AN36" i="54" s="1"/>
  <c r="AN23" i="54" a="1"/>
  <c r="AN23" i="54" s="1"/>
  <c r="AN24" i="54" a="1"/>
  <c r="AN24" i="54" s="1"/>
  <c r="AN32" i="54" a="1"/>
  <c r="AN32" i="54" s="1"/>
  <c r="AN37" i="54" a="1"/>
  <c r="AN37" i="54" s="1"/>
  <c r="AN12" i="54" a="1"/>
  <c r="AN12" i="54" s="1"/>
  <c r="AN10" i="54" a="1"/>
  <c r="AN10" i="54" s="1"/>
  <c r="AN34" i="54" a="1"/>
  <c r="AN34" i="54" s="1"/>
  <c r="AN38" i="54" a="1"/>
  <c r="AN38" i="54" s="1"/>
  <c r="AN4" i="54" a="1"/>
  <c r="AN4" i="54" s="1"/>
  <c r="AN18" i="54" a="1"/>
  <c r="AN18" i="54" s="1"/>
  <c r="AN20" i="54" a="1"/>
  <c r="AN20" i="54" s="1"/>
  <c r="AQ16" i="54" s="1"/>
  <c r="AN17" i="54" a="1"/>
  <c r="AN17" i="54" s="1"/>
  <c r="AN9" i="54" a="1"/>
  <c r="AN9" i="54" s="1"/>
  <c r="AQ18" i="54" s="1"/>
  <c r="AS18" i="54" s="1"/>
  <c r="AF18" i="54" s="1"/>
  <c r="AD18" i="54" s="1"/>
  <c r="AC18" i="54" s="1"/>
  <c r="AN27" i="54" a="1"/>
  <c r="AN27" i="54" s="1"/>
  <c r="AN40" i="54" a="1"/>
  <c r="AN40" i="54" s="1"/>
  <c r="AN25" i="54" a="1"/>
  <c r="AN25" i="54" s="1"/>
  <c r="AN6" i="54" a="1"/>
  <c r="AN6" i="54" s="1"/>
  <c r="AN21" i="54" a="1"/>
  <c r="AN21" i="54" s="1"/>
  <c r="AN7" i="54" a="1"/>
  <c r="AN7" i="54" s="1"/>
  <c r="AQ21" i="54" s="1"/>
  <c r="AS21" i="54" s="1"/>
  <c r="AF21" i="54" s="1"/>
  <c r="AD21" i="54" s="1"/>
  <c r="AC21" i="54" s="1"/>
  <c r="AN13" i="37" a="1"/>
  <c r="AN13" i="37" s="1"/>
  <c r="AN26" i="37" a="1"/>
  <c r="AN26" i="37" s="1"/>
  <c r="AN11" i="37" a="1"/>
  <c r="AN11" i="37" s="1"/>
  <c r="AN33" i="37" a="1"/>
  <c r="AN33" i="37" s="1"/>
  <c r="AN30" i="37" a="1"/>
  <c r="AN30" i="37" s="1"/>
  <c r="AN22" i="37" a="1"/>
  <c r="AN22" i="37" s="1"/>
  <c r="AN5" i="37" a="1"/>
  <c r="AN5" i="37" s="1"/>
  <c r="AN2" i="37" a="1"/>
  <c r="AN2" i="37" s="1"/>
  <c r="AN39" i="37" a="1"/>
  <c r="AN39" i="37" s="1"/>
  <c r="AN19" i="37" a="1"/>
  <c r="AN19" i="37" s="1"/>
  <c r="AN10" i="37" a="1"/>
  <c r="AN10" i="37" s="1"/>
  <c r="AN15" i="37" a="1"/>
  <c r="AN15" i="37" s="1"/>
  <c r="AN25" i="37" a="1"/>
  <c r="AN25" i="37" s="1"/>
  <c r="AN37" i="37" a="1"/>
  <c r="AN37" i="37" s="1"/>
  <c r="AN21" i="37" a="1"/>
  <c r="AN21" i="37" s="1"/>
  <c r="AN9" i="37" a="1"/>
  <c r="AN9" i="37" s="1"/>
  <c r="AN18" i="37" a="1"/>
  <c r="AN18" i="37" s="1"/>
  <c r="AN34" i="37" a="1"/>
  <c r="AN34" i="37" s="1"/>
  <c r="AN36" i="37" a="1"/>
  <c r="AN36" i="37" s="1"/>
  <c r="AN27" i="37" a="1"/>
  <c r="AN27" i="37" s="1"/>
  <c r="AN32" i="37" a="1"/>
  <c r="AN32" i="37" s="1"/>
  <c r="AN29" i="37" a="1"/>
  <c r="AN29" i="37" s="1"/>
  <c r="AN38" i="37" a="1"/>
  <c r="AN38" i="37" s="1"/>
  <c r="AN40" i="37" a="1"/>
  <c r="AN40" i="37" s="1"/>
  <c r="AN28" i="37" a="1"/>
  <c r="AN28" i="37" s="1"/>
  <c r="AN17" i="37" a="1"/>
  <c r="AN17" i="37" s="1"/>
  <c r="AN24" i="37" a="1"/>
  <c r="AN24" i="37" s="1"/>
  <c r="AN6" i="37" a="1"/>
  <c r="AN6" i="37" s="1"/>
  <c r="AN35" i="37" a="1"/>
  <c r="AN35" i="37" s="1"/>
  <c r="AN31" i="37" a="1"/>
  <c r="AN31" i="37" s="1"/>
  <c r="AN20" i="37" a="1"/>
  <c r="AN20" i="37" s="1"/>
  <c r="AN3" i="37" a="1"/>
  <c r="AN3" i="37" s="1"/>
  <c r="AN12" i="37" a="1"/>
  <c r="AN12" i="37" s="1"/>
  <c r="AN4" i="37" a="1"/>
  <c r="AN4" i="37" s="1"/>
  <c r="AN8" i="37" a="1"/>
  <c r="AN8" i="37" s="1"/>
  <c r="AN7" i="37" a="1"/>
  <c r="AN7" i="37" s="1"/>
  <c r="AN16" i="37" a="1"/>
  <c r="AN16" i="37" s="1"/>
  <c r="AN23" i="37" a="1"/>
  <c r="AN23" i="37" s="1"/>
  <c r="AN14" i="37" a="1"/>
  <c r="AN14" i="37" s="1"/>
  <c r="AM39" i="43" a="1"/>
  <c r="AM39" i="43" s="1"/>
  <c r="AM10" i="43" a="1"/>
  <c r="AM10" i="43" s="1"/>
  <c r="AM7" i="43" a="1"/>
  <c r="AM7" i="43" s="1"/>
  <c r="AM40" i="43" a="1"/>
  <c r="AM40" i="43" s="1"/>
  <c r="AM43" i="43" a="1"/>
  <c r="AM43" i="43" s="1"/>
  <c r="AM16" i="43" a="1"/>
  <c r="AM16" i="43" s="1"/>
  <c r="AM38" i="55" a="1"/>
  <c r="AM38" i="55" s="1"/>
  <c r="AM42" i="55" a="1"/>
  <c r="AM42" i="55" s="1"/>
  <c r="AM44" i="55" a="1"/>
  <c r="AM44" i="55" s="1"/>
  <c r="AM49" i="55" a="1"/>
  <c r="AM49" i="55" s="1"/>
  <c r="AM31" i="55" a="1"/>
  <c r="AM31" i="55" s="1"/>
  <c r="AM10" i="55" a="1"/>
  <c r="AM10" i="55" s="1"/>
  <c r="AM15" i="55" a="1"/>
  <c r="AM15" i="55" s="1"/>
  <c r="AM20" i="55" a="1"/>
  <c r="AM20" i="55" s="1"/>
  <c r="AM19" i="55" a="1"/>
  <c r="AM19" i="55" s="1"/>
  <c r="AM16" i="55" a="1"/>
  <c r="AM16" i="55" s="1"/>
  <c r="AM13" i="55" a="1"/>
  <c r="AM13" i="55" s="1"/>
  <c r="AM14" i="55" a="1"/>
  <c r="AM14" i="55" s="1"/>
  <c r="AM36" i="55" a="1"/>
  <c r="AM36" i="55" s="1"/>
  <c r="AM39" i="55" a="1"/>
  <c r="AM39" i="55" s="1"/>
  <c r="AM41" i="55" a="1"/>
  <c r="AM41" i="55" s="1"/>
  <c r="AM46" i="55" a="1"/>
  <c r="AM46" i="55" s="1"/>
  <c r="AM30" i="55" a="1"/>
  <c r="AM30" i="55" s="1"/>
  <c r="AM28" i="55" a="1"/>
  <c r="AM28" i="55" s="1"/>
  <c r="AM2" i="55" a="1"/>
  <c r="AM2" i="55" s="1"/>
  <c r="AM17" i="55" a="1"/>
  <c r="AM17" i="55" s="1"/>
  <c r="AM11" i="55" a="1"/>
  <c r="AM11" i="55" s="1"/>
  <c r="AM48" i="55" a="1"/>
  <c r="AM48" i="55" s="1"/>
  <c r="AM8" i="55" a="1"/>
  <c r="AM8" i="55" s="1"/>
  <c r="AM3" i="55" a="1"/>
  <c r="AM3" i="55" s="1"/>
  <c r="AM40" i="55" a="1"/>
  <c r="AM40" i="55" s="1"/>
  <c r="AM34" i="55" a="1"/>
  <c r="AM34" i="55" s="1"/>
  <c r="AM35" i="55" a="1"/>
  <c r="AM35" i="55" s="1"/>
  <c r="AM47" i="55" a="1"/>
  <c r="AM47" i="55" s="1"/>
  <c r="AM33" i="55" a="1"/>
  <c r="AM33" i="55" s="1"/>
  <c r="AM29" i="55" a="1"/>
  <c r="AM29" i="55" s="1"/>
  <c r="AM21" i="55" a="1"/>
  <c r="AM21" i="55" s="1"/>
  <c r="AM12" i="55" a="1"/>
  <c r="AM12" i="55" s="1"/>
  <c r="AM4" i="55" a="1"/>
  <c r="AM4" i="55" s="1"/>
  <c r="AM6" i="55" a="1"/>
  <c r="AM6" i="55" s="1"/>
  <c r="AM27" i="55" a="1"/>
  <c r="AM27" i="55" s="1"/>
  <c r="AM9" i="55" a="1"/>
  <c r="AM9" i="55" s="1"/>
  <c r="AM7" i="55" a="1"/>
  <c r="AM7" i="55" s="1"/>
  <c r="AM45" i="55" a="1"/>
  <c r="AM45" i="55" s="1"/>
  <c r="AM22" i="55" a="1"/>
  <c r="AM22" i="55" s="1"/>
  <c r="AM25" i="55" a="1"/>
  <c r="AM25" i="55" s="1"/>
  <c r="AM23" i="55" a="1"/>
  <c r="AM23" i="55" s="1"/>
  <c r="AM26" i="55" a="1"/>
  <c r="AM26" i="55" s="1"/>
  <c r="AM24" i="55" a="1"/>
  <c r="AM24" i="55" s="1"/>
  <c r="AP2" i="55" s="1"/>
  <c r="AR26" i="55" s="1"/>
  <c r="AF26" i="55" s="1"/>
  <c r="AD26" i="55" s="1"/>
  <c r="AC26" i="55" s="1"/>
  <c r="AM5" i="55" a="1"/>
  <c r="AM5" i="55" s="1"/>
  <c r="AP16" i="55" s="1"/>
  <c r="AR64" i="55" s="1"/>
  <c r="AF64" i="55" s="1"/>
  <c r="AD64" i="55" s="1"/>
  <c r="AC64" i="55" s="1"/>
  <c r="AM18" i="55" a="1"/>
  <c r="AM18" i="55" s="1"/>
  <c r="AP23" i="55" s="1"/>
  <c r="AM43" i="55" a="1"/>
  <c r="AM43" i="55" s="1"/>
  <c r="AM37" i="55" a="1"/>
  <c r="AM37" i="55" s="1"/>
  <c r="AM32" i="55" a="1"/>
  <c r="AM32" i="55" s="1"/>
  <c r="AM41" i="49" a="1"/>
  <c r="AM41" i="49" s="1"/>
  <c r="AM39" i="49" a="1"/>
  <c r="AM39" i="49" s="1"/>
  <c r="AM27" i="49" a="1"/>
  <c r="AM27" i="49" s="1"/>
  <c r="AM43" i="49" a="1"/>
  <c r="AM43" i="49" s="1"/>
  <c r="AM11" i="49" a="1"/>
  <c r="AM11" i="49" s="1"/>
  <c r="AM16" i="49" a="1"/>
  <c r="AM16" i="49" s="1"/>
  <c r="AM4" i="49" a="1"/>
  <c r="AM4" i="49" s="1"/>
  <c r="AM6" i="49" a="1"/>
  <c r="AM6" i="49" s="1"/>
  <c r="AM20" i="49" a="1"/>
  <c r="AM20" i="49" s="1"/>
  <c r="AM3" i="49" a="1"/>
  <c r="AM3" i="49" s="1"/>
  <c r="AM2" i="49" a="1"/>
  <c r="AM2" i="49" s="1"/>
  <c r="AP25" i="49" s="1"/>
  <c r="AM10" i="49" a="1"/>
  <c r="AM10" i="49" s="1"/>
  <c r="AM37" i="49" a="1"/>
  <c r="AM37" i="49" s="1"/>
  <c r="AM47" i="49" a="1"/>
  <c r="AM47" i="49" s="1"/>
  <c r="AM23" i="49" a="1"/>
  <c r="AM23" i="49" s="1"/>
  <c r="AM38" i="49" a="1"/>
  <c r="AM38" i="49" s="1"/>
  <c r="AM42" i="49" a="1"/>
  <c r="AM42" i="49" s="1"/>
  <c r="AM9" i="49" a="1"/>
  <c r="AM9" i="49" s="1"/>
  <c r="AM40" i="49" a="1"/>
  <c r="AM40" i="49" s="1"/>
  <c r="AM26" i="49" a="1"/>
  <c r="AM26" i="49" s="1"/>
  <c r="AM19" i="49" a="1"/>
  <c r="AM19" i="49" s="1"/>
  <c r="AM25" i="49" a="1"/>
  <c r="AM25" i="49" s="1"/>
  <c r="AM28" i="49" a="1"/>
  <c r="AM28" i="49" s="1"/>
  <c r="AM8" i="49" a="1"/>
  <c r="AM8" i="49" s="1"/>
  <c r="AM48" i="49" a="1"/>
  <c r="AM48" i="49" s="1"/>
  <c r="AM17" i="49" a="1"/>
  <c r="AM17" i="49" s="1"/>
  <c r="AM29" i="49" a="1"/>
  <c r="AM29" i="49" s="1"/>
  <c r="AM22" i="49" a="1"/>
  <c r="AM22" i="49" s="1"/>
  <c r="AM36" i="49" a="1"/>
  <c r="AM36" i="49" s="1"/>
  <c r="AM21" i="49" a="1"/>
  <c r="AM21" i="49" s="1"/>
  <c r="AM44" i="49" a="1"/>
  <c r="AM44" i="49" s="1"/>
  <c r="AM46" i="49" a="1"/>
  <c r="AM46" i="49" s="1"/>
  <c r="AM12" i="49" a="1"/>
  <c r="AM12" i="49" s="1"/>
  <c r="AP12" i="49" s="1"/>
  <c r="AR60" i="49" s="1"/>
  <c r="AF60" i="49" s="1"/>
  <c r="AD60" i="49" s="1"/>
  <c r="AC60" i="49" s="1"/>
  <c r="AM30" i="49" a="1"/>
  <c r="AM30" i="49" s="1"/>
  <c r="AM13" i="49" a="1"/>
  <c r="AM13" i="49" s="1"/>
  <c r="AP20" i="49" s="1"/>
  <c r="AM24" i="49" a="1"/>
  <c r="AM24" i="49" s="1"/>
  <c r="AP14" i="49" s="1"/>
  <c r="AR62" i="49" s="1"/>
  <c r="AF62" i="49" s="1"/>
  <c r="AD62" i="49" s="1"/>
  <c r="AC62" i="49" s="1"/>
  <c r="AM14" i="49" a="1"/>
  <c r="AM14" i="49" s="1"/>
  <c r="AM7" i="49" a="1"/>
  <c r="AM7" i="49" s="1"/>
  <c r="AM15" i="49" a="1"/>
  <c r="AM15" i="49" s="1"/>
  <c r="AM32" i="49" a="1"/>
  <c r="AM32" i="49" s="1"/>
  <c r="AM35" i="49" a="1"/>
  <c r="AM35" i="49" s="1"/>
  <c r="AM34" i="49" a="1"/>
  <c r="AM34" i="49" s="1"/>
  <c r="AM49" i="49" a="1"/>
  <c r="AM49" i="49" s="1"/>
  <c r="AM45" i="49" a="1"/>
  <c r="AM45" i="49" s="1"/>
  <c r="AM31" i="49" a="1"/>
  <c r="AM31" i="49" s="1"/>
  <c r="AM18" i="49" a="1"/>
  <c r="AM18" i="49" s="1"/>
  <c r="AP8" i="49" s="1"/>
  <c r="AR32" i="49" s="1"/>
  <c r="AF32" i="49" s="1"/>
  <c r="AD32" i="49" s="1"/>
  <c r="AC32" i="49" s="1"/>
  <c r="AM33" i="49" a="1"/>
  <c r="AM33" i="49" s="1"/>
  <c r="AM5" i="49" a="1"/>
  <c r="AM5" i="49" s="1"/>
  <c r="AM6" i="43" a="1"/>
  <c r="AM6" i="43" s="1"/>
  <c r="AM33" i="43" a="1"/>
  <c r="AM33" i="43" s="1"/>
  <c r="AM37" i="43" a="1"/>
  <c r="AM37" i="43" s="1"/>
  <c r="AM23" i="43" a="1"/>
  <c r="AM23" i="43" s="1"/>
  <c r="AM17" i="43" a="1"/>
  <c r="AM17" i="43" s="1"/>
  <c r="AM19" i="43" a="1"/>
  <c r="AM19" i="43" s="1"/>
  <c r="AM44" i="33" a="1"/>
  <c r="AM44" i="33" s="1"/>
  <c r="AM47" i="33" a="1"/>
  <c r="AM47" i="33" s="1"/>
  <c r="AM27" i="33" a="1"/>
  <c r="AM27" i="33" s="1"/>
  <c r="AM17" i="33" a="1"/>
  <c r="AM17" i="33" s="1"/>
  <c r="AM18" i="33" a="1"/>
  <c r="AM18" i="33" s="1"/>
  <c r="AM26" i="33" a="1"/>
  <c r="AM26" i="33" s="1"/>
  <c r="AM42" i="33" a="1"/>
  <c r="AM42" i="33" s="1"/>
  <c r="AM48" i="33" a="1"/>
  <c r="AM48" i="33" s="1"/>
  <c r="AM6" i="33" a="1"/>
  <c r="AM6" i="33" s="1"/>
  <c r="AM25" i="33" a="1"/>
  <c r="AM25" i="33" s="1"/>
  <c r="AM4" i="33" a="1"/>
  <c r="AM4" i="33" s="1"/>
  <c r="AM34" i="33" a="1"/>
  <c r="AM34" i="33" s="1"/>
  <c r="AM5" i="33" a="1"/>
  <c r="AM5" i="33" s="1"/>
  <c r="AM15" i="33" a="1"/>
  <c r="AM15" i="33" s="1"/>
  <c r="AM9" i="33" a="1"/>
  <c r="AM9" i="33" s="1"/>
  <c r="AM38" i="33" a="1"/>
  <c r="AM38" i="33" s="1"/>
  <c r="AM45" i="33" a="1"/>
  <c r="AM45" i="33" s="1"/>
  <c r="AM8" i="33" a="1"/>
  <c r="AM8" i="33" s="1"/>
  <c r="AM7" i="33" a="1"/>
  <c r="AM7" i="33" s="1"/>
  <c r="AM31" i="33" a="1"/>
  <c r="AM31" i="33" s="1"/>
  <c r="AM21" i="33" a="1"/>
  <c r="AM21" i="33" s="1"/>
  <c r="AM46" i="33" a="1"/>
  <c r="AM46" i="33" s="1"/>
  <c r="AM35" i="33" a="1"/>
  <c r="AM35" i="33" s="1"/>
  <c r="AM19" i="33" a="1"/>
  <c r="AM19" i="33" s="1"/>
  <c r="AM32" i="33" a="1"/>
  <c r="AM32" i="33" s="1"/>
  <c r="AM13" i="33" a="1"/>
  <c r="AM13" i="33" s="1"/>
  <c r="AM11" i="33" a="1"/>
  <c r="AM11" i="33" s="1"/>
  <c r="AM36" i="33" a="1"/>
  <c r="AM36" i="33" s="1"/>
  <c r="AM23" i="33" a="1"/>
  <c r="AM23" i="33" s="1"/>
  <c r="AM3" i="33" a="1"/>
  <c r="AM3" i="33" s="1"/>
  <c r="AM24" i="33" a="1"/>
  <c r="AM24" i="33" s="1"/>
  <c r="AM40" i="33" a="1"/>
  <c r="AM40" i="33" s="1"/>
  <c r="AM29" i="33" a="1"/>
  <c r="AM29" i="33" s="1"/>
  <c r="AM37" i="33" a="1"/>
  <c r="AM37" i="33" s="1"/>
  <c r="AM30" i="33" a="1"/>
  <c r="AM30" i="33" s="1"/>
  <c r="AM2" i="33" a="1"/>
  <c r="AM2" i="33" s="1"/>
  <c r="AM10" i="33" a="1"/>
  <c r="AM10" i="33" s="1"/>
  <c r="AM43" i="33" a="1"/>
  <c r="AM43" i="33" s="1"/>
  <c r="AM41" i="33" a="1"/>
  <c r="AM41" i="33" s="1"/>
  <c r="AM22" i="33" a="1"/>
  <c r="AM22" i="33" s="1"/>
  <c r="AM39" i="33" a="1"/>
  <c r="AM39" i="33" s="1"/>
  <c r="AM49" i="33" a="1"/>
  <c r="AM49" i="33" s="1"/>
  <c r="AM14" i="33" a="1"/>
  <c r="AM14" i="33" s="1"/>
  <c r="AM20" i="33" a="1"/>
  <c r="AM20" i="33" s="1"/>
  <c r="AM12" i="33" a="1"/>
  <c r="AM12" i="33" s="1"/>
  <c r="AP19" i="33" s="1"/>
  <c r="AM33" i="33" a="1"/>
  <c r="AM33" i="33" s="1"/>
  <c r="AM16" i="33" a="1"/>
  <c r="AM16" i="33" s="1"/>
  <c r="AP23" i="33" s="1"/>
  <c r="AM28" i="33" a="1"/>
  <c r="AM28" i="33" s="1"/>
  <c r="AM32" i="57" a="1"/>
  <c r="AM32" i="57" s="1"/>
  <c r="AM33" i="57" a="1"/>
  <c r="AM33" i="57" s="1"/>
  <c r="AM18" i="57" a="1"/>
  <c r="AM18" i="57" s="1"/>
  <c r="AM14" i="57" a="1"/>
  <c r="AM14" i="57" s="1"/>
  <c r="AM5" i="57" a="1"/>
  <c r="AM5" i="57" s="1"/>
  <c r="AM35" i="57" a="1"/>
  <c r="AM35" i="57" s="1"/>
  <c r="AM45" i="57" a="1"/>
  <c r="AM45" i="57" s="1"/>
  <c r="AM31" i="57" a="1"/>
  <c r="AM31" i="57" s="1"/>
  <c r="AM15" i="57" a="1"/>
  <c r="AM15" i="57" s="1"/>
  <c r="AM42" i="57" a="1"/>
  <c r="AM42" i="57" s="1"/>
  <c r="AM8" i="57" a="1"/>
  <c r="AM8" i="57" s="1"/>
  <c r="AM19" i="57" a="1"/>
  <c r="AM19" i="57" s="1"/>
  <c r="AM34" i="57" a="1"/>
  <c r="AM34" i="57" s="1"/>
  <c r="AM26" i="57" a="1"/>
  <c r="AM26" i="57" s="1"/>
  <c r="AM25" i="57" a="1"/>
  <c r="AM25" i="57" s="1"/>
  <c r="AM7" i="57" a="1"/>
  <c r="AM7" i="57" s="1"/>
  <c r="AM41" i="57" a="1"/>
  <c r="AM41" i="57" s="1"/>
  <c r="AM27" i="57" a="1"/>
  <c r="AM27" i="57" s="1"/>
  <c r="AM3" i="57" a="1"/>
  <c r="AM3" i="57" s="1"/>
  <c r="AM39" i="57" a="1"/>
  <c r="AM39" i="57" s="1"/>
  <c r="AM38" i="57" a="1"/>
  <c r="AM38" i="57" s="1"/>
  <c r="AM49" i="57" a="1"/>
  <c r="AM49" i="57" s="1"/>
  <c r="AM16" i="57" a="1"/>
  <c r="AM16" i="57" s="1"/>
  <c r="AM46" i="57" a="1"/>
  <c r="AM46" i="57" s="1"/>
  <c r="AM4" i="57" a="1"/>
  <c r="AM4" i="57" s="1"/>
  <c r="AM22" i="57" a="1"/>
  <c r="AM22" i="57" s="1"/>
  <c r="AM13" i="57" a="1"/>
  <c r="AM13" i="57" s="1"/>
  <c r="AM36" i="57" a="1"/>
  <c r="AM36" i="57" s="1"/>
  <c r="AM24" i="57" a="1"/>
  <c r="AM24" i="57" s="1"/>
  <c r="AM10" i="57" a="1"/>
  <c r="AM10" i="57" s="1"/>
  <c r="AM23" i="57" a="1"/>
  <c r="AM23" i="57" s="1"/>
  <c r="AM6" i="57" a="1"/>
  <c r="AM6" i="57" s="1"/>
  <c r="AM40" i="57" a="1"/>
  <c r="AM40" i="57" s="1"/>
  <c r="AM44" i="57" a="1"/>
  <c r="AM44" i="57" s="1"/>
  <c r="AM9" i="57" a="1"/>
  <c r="AM9" i="57" s="1"/>
  <c r="AM37" i="57" a="1"/>
  <c r="AM37" i="57" s="1"/>
  <c r="AM12" i="57" a="1"/>
  <c r="AM12" i="57" s="1"/>
  <c r="AP10" i="57" s="1"/>
  <c r="AR58" i="57" s="1"/>
  <c r="AF58" i="57" s="1"/>
  <c r="AD58" i="57" s="1"/>
  <c r="AC58" i="57" s="1"/>
  <c r="AM17" i="57" a="1"/>
  <c r="AM17" i="57" s="1"/>
  <c r="AM29" i="57" a="1"/>
  <c r="AM29" i="57" s="1"/>
  <c r="AM30" i="57" a="1"/>
  <c r="AM30" i="57" s="1"/>
  <c r="AM11" i="57" a="1"/>
  <c r="AM11" i="57" s="1"/>
  <c r="AM47" i="57" a="1"/>
  <c r="AM47" i="57" s="1"/>
  <c r="AM43" i="57" a="1"/>
  <c r="AM43" i="57" s="1"/>
  <c r="AM28" i="57" a="1"/>
  <c r="AM28" i="57" s="1"/>
  <c r="AM48" i="57" a="1"/>
  <c r="AM48" i="57" s="1"/>
  <c r="AM2" i="57" a="1"/>
  <c r="AM2" i="57" s="1"/>
  <c r="AP24" i="57" s="1"/>
  <c r="AM21" i="57" a="1"/>
  <c r="AM21" i="57" s="1"/>
  <c r="AM20" i="57" a="1"/>
  <c r="AM20" i="57" s="1"/>
  <c r="AN38" i="38" a="1"/>
  <c r="AN38" i="38" s="1"/>
  <c r="AN26" i="38" a="1"/>
  <c r="AN26" i="38" s="1"/>
  <c r="AN28" i="38" a="1"/>
  <c r="AN28" i="38" s="1"/>
  <c r="AN40" i="38" a="1"/>
  <c r="AN40" i="38" s="1"/>
  <c r="AN20" i="38" a="1"/>
  <c r="AN20" i="38" s="1"/>
  <c r="AN4" i="38" a="1"/>
  <c r="AN4" i="38" s="1"/>
  <c r="AN3" i="38" a="1"/>
  <c r="AN3" i="38" s="1"/>
  <c r="AN14" i="38" a="1"/>
  <c r="AN14" i="38" s="1"/>
  <c r="AN19" i="38" a="1"/>
  <c r="AN19" i="38" s="1"/>
  <c r="AN25" i="38" a="1"/>
  <c r="AN25" i="38" s="1"/>
  <c r="AN7" i="38" a="1"/>
  <c r="AN7" i="38" s="1"/>
  <c r="AN31" i="38" a="1"/>
  <c r="AN31" i="38" s="1"/>
  <c r="AN39" i="38" a="1"/>
  <c r="AN39" i="38" s="1"/>
  <c r="AN16" i="38" a="1"/>
  <c r="AN16" i="38" s="1"/>
  <c r="AN32" i="38" a="1"/>
  <c r="AN32" i="38" s="1"/>
  <c r="AN34" i="38" a="1"/>
  <c r="AN34" i="38" s="1"/>
  <c r="AN27" i="38" a="1"/>
  <c r="AN27" i="38" s="1"/>
  <c r="AN37" i="38" a="1"/>
  <c r="AN37" i="38" s="1"/>
  <c r="AN12" i="38" a="1"/>
  <c r="AN12" i="38" s="1"/>
  <c r="AN6" i="38" a="1"/>
  <c r="AN6" i="38" s="1"/>
  <c r="AN2" i="38" a="1"/>
  <c r="AN2" i="38" s="1"/>
  <c r="AN11" i="38" a="1"/>
  <c r="AN11" i="38" s="1"/>
  <c r="AN15" i="38" a="1"/>
  <c r="AN15" i="38" s="1"/>
  <c r="AN21" i="38" a="1"/>
  <c r="AN21" i="38" s="1"/>
  <c r="AN30" i="38" a="1"/>
  <c r="AN30" i="38" s="1"/>
  <c r="AN36" i="38" a="1"/>
  <c r="AN36" i="38" s="1"/>
  <c r="AN13" i="38" a="1"/>
  <c r="AN13" i="38" s="1"/>
  <c r="AN33" i="38" a="1"/>
  <c r="AN33" i="38" s="1"/>
  <c r="AN10" i="38" a="1"/>
  <c r="AN10" i="38" s="1"/>
  <c r="AN35" i="38" a="1"/>
  <c r="AN35" i="38" s="1"/>
  <c r="AN17" i="38" a="1"/>
  <c r="AN17" i="38" s="1"/>
  <c r="AN9" i="38" a="1"/>
  <c r="AN9" i="38" s="1"/>
  <c r="AN22" i="38" a="1"/>
  <c r="AN22" i="38" s="1"/>
  <c r="AN8" i="38" a="1"/>
  <c r="AN8" i="38" s="1"/>
  <c r="AN5" i="38" a="1"/>
  <c r="AN5" i="38" s="1"/>
  <c r="AN24" i="38" a="1"/>
  <c r="AN24" i="38" s="1"/>
  <c r="AN29" i="38" a="1"/>
  <c r="AN29" i="38" s="1"/>
  <c r="AN23" i="38" a="1"/>
  <c r="AN23" i="38" s="1"/>
  <c r="AQ25" i="38" s="1"/>
  <c r="AS25" i="38" s="1"/>
  <c r="AF25" i="38" s="1"/>
  <c r="AD25" i="38" s="1"/>
  <c r="AC25" i="38" s="1"/>
  <c r="AN18" i="38" a="1"/>
  <c r="AN18" i="38" s="1"/>
  <c r="AM30" i="52" a="1"/>
  <c r="AM30" i="52" s="1"/>
  <c r="AM46" i="52" a="1"/>
  <c r="AM46" i="52" s="1"/>
  <c r="AM39" i="50" a="1"/>
  <c r="AM39" i="50" s="1"/>
  <c r="AM46" i="50" a="1"/>
  <c r="AM46" i="50" s="1"/>
  <c r="AM44" i="50" a="1"/>
  <c r="AM44" i="50" s="1"/>
  <c r="AM36" i="50" a="1"/>
  <c r="AM36" i="50" s="1"/>
  <c r="AM30" i="50" a="1"/>
  <c r="AM30" i="50" s="1"/>
  <c r="AM17" i="50" a="1"/>
  <c r="AM17" i="50" s="1"/>
  <c r="AM26" i="50" a="1"/>
  <c r="AM26" i="50" s="1"/>
  <c r="AM20" i="50" a="1"/>
  <c r="AM20" i="50" s="1"/>
  <c r="AM9" i="50" a="1"/>
  <c r="AM9" i="50" s="1"/>
  <c r="AM4" i="50" a="1"/>
  <c r="AM4" i="50" s="1"/>
  <c r="AM7" i="50" a="1"/>
  <c r="AM7" i="50" s="1"/>
  <c r="AM13" i="50" a="1"/>
  <c r="AM13" i="50" s="1"/>
  <c r="AM41" i="50" a="1"/>
  <c r="AM41" i="50" s="1"/>
  <c r="AM48" i="50" a="1"/>
  <c r="AM48" i="50" s="1"/>
  <c r="AM43" i="50" a="1"/>
  <c r="AM43" i="50" s="1"/>
  <c r="AM34" i="50" a="1"/>
  <c r="AM34" i="50" s="1"/>
  <c r="AM33" i="50" a="1"/>
  <c r="AM33" i="50" s="1"/>
  <c r="AM29" i="50" a="1"/>
  <c r="AM29" i="50" s="1"/>
  <c r="AM47" i="50" a="1"/>
  <c r="AM47" i="50" s="1"/>
  <c r="AM11" i="50" a="1"/>
  <c r="AM11" i="50" s="1"/>
  <c r="AM18" i="50" a="1"/>
  <c r="AM18" i="50" s="1"/>
  <c r="AM2" i="50" a="1"/>
  <c r="AM2" i="50" s="1"/>
  <c r="AM42" i="50" a="1"/>
  <c r="AM42" i="50" s="1"/>
  <c r="AM6" i="50" a="1"/>
  <c r="AM6" i="50" s="1"/>
  <c r="AM49" i="50" a="1"/>
  <c r="AM49" i="50" s="1"/>
  <c r="AM45" i="50" a="1"/>
  <c r="AM45" i="50" s="1"/>
  <c r="AM37" i="50" a="1"/>
  <c r="AM37" i="50" s="1"/>
  <c r="AM24" i="50" a="1"/>
  <c r="AM24" i="50" s="1"/>
  <c r="AP20" i="50" s="1"/>
  <c r="AM32" i="50" a="1"/>
  <c r="AM32" i="50" s="1"/>
  <c r="AM28" i="50" a="1"/>
  <c r="AM28" i="50" s="1"/>
  <c r="AM19" i="50" a="1"/>
  <c r="AM19" i="50" s="1"/>
  <c r="AM16" i="50" a="1"/>
  <c r="AM16" i="50" s="1"/>
  <c r="AM27" i="50" a="1"/>
  <c r="AM27" i="50" s="1"/>
  <c r="AM21" i="50" a="1"/>
  <c r="AM21" i="50" s="1"/>
  <c r="AM22" i="50" a="1"/>
  <c r="AM22" i="50" s="1"/>
  <c r="AM3" i="50" a="1"/>
  <c r="AM3" i="50" s="1"/>
  <c r="AM25" i="50" a="1"/>
  <c r="AM25" i="50" s="1"/>
  <c r="AM40" i="50" a="1"/>
  <c r="AM40" i="50" s="1"/>
  <c r="AM23" i="50" a="1"/>
  <c r="AM23" i="50" s="1"/>
  <c r="AM5" i="50" a="1"/>
  <c r="AM5" i="50" s="1"/>
  <c r="AM10" i="50" a="1"/>
  <c r="AM10" i="50" s="1"/>
  <c r="AP14" i="50" s="1"/>
  <c r="AR38" i="50" s="1"/>
  <c r="AF38" i="50" s="1"/>
  <c r="AD38" i="50" s="1"/>
  <c r="AC38" i="50" s="1"/>
  <c r="AM15" i="50" a="1"/>
  <c r="AM15" i="50" s="1"/>
  <c r="AM38" i="50" a="1"/>
  <c r="AM38" i="50" s="1"/>
  <c r="AM35" i="50" a="1"/>
  <c r="AM35" i="50" s="1"/>
  <c r="AM31" i="50" a="1"/>
  <c r="AM31" i="50" s="1"/>
  <c r="AM14" i="50" a="1"/>
  <c r="AM14" i="50" s="1"/>
  <c r="AM12" i="50" a="1"/>
  <c r="AM12" i="50" s="1"/>
  <c r="AM8" i="50" a="1"/>
  <c r="AM8" i="50" s="1"/>
  <c r="AM42" i="58" a="1"/>
  <c r="AM42" i="58" s="1"/>
  <c r="AM47" i="58" a="1"/>
  <c r="AM47" i="58" s="1"/>
  <c r="AM38" i="58" a="1"/>
  <c r="AM38" i="58" s="1"/>
  <c r="AM31" i="58" a="1"/>
  <c r="AM31" i="58" s="1"/>
  <c r="AM28" i="58" a="1"/>
  <c r="AM28" i="58" s="1"/>
  <c r="AM30" i="58" a="1"/>
  <c r="AM30" i="58" s="1"/>
  <c r="AM22" i="58" a="1"/>
  <c r="AM22" i="58" s="1"/>
  <c r="AM24" i="58" a="1"/>
  <c r="AM24" i="58" s="1"/>
  <c r="AM12" i="58" a="1"/>
  <c r="AM12" i="58" s="1"/>
  <c r="AM19" i="58" a="1"/>
  <c r="AM19" i="58" s="1"/>
  <c r="AM11" i="58" a="1"/>
  <c r="AM11" i="58" s="1"/>
  <c r="AM20" i="58" a="1"/>
  <c r="AM20" i="58" s="1"/>
  <c r="AM40" i="58" a="1"/>
  <c r="AM40" i="58" s="1"/>
  <c r="AM46" i="58" a="1"/>
  <c r="AM46" i="58" s="1"/>
  <c r="AM49" i="58" a="1"/>
  <c r="AM49" i="58" s="1"/>
  <c r="AM39" i="58" a="1"/>
  <c r="AM39" i="58" s="1"/>
  <c r="AM33" i="58" a="1"/>
  <c r="AM33" i="58" s="1"/>
  <c r="AM29" i="58" a="1"/>
  <c r="AM29" i="58" s="1"/>
  <c r="AM17" i="58" a="1"/>
  <c r="AM17" i="58" s="1"/>
  <c r="AM4" i="58" a="1"/>
  <c r="AM4" i="58" s="1"/>
  <c r="AM9" i="58" a="1"/>
  <c r="AM9" i="58" s="1"/>
  <c r="AM16" i="58" a="1"/>
  <c r="AM16" i="58" s="1"/>
  <c r="AM8" i="58" a="1"/>
  <c r="AM8" i="58" s="1"/>
  <c r="AM14" i="58" a="1"/>
  <c r="AM14" i="58" s="1"/>
  <c r="AM36" i="58" a="1"/>
  <c r="AM36" i="58" s="1"/>
  <c r="AM45" i="58" a="1"/>
  <c r="AM45" i="58" s="1"/>
  <c r="AM34" i="58" a="1"/>
  <c r="AM34" i="58" s="1"/>
  <c r="AM37" i="58" a="1"/>
  <c r="AM37" i="58" s="1"/>
  <c r="AM27" i="58" a="1"/>
  <c r="AM27" i="58" s="1"/>
  <c r="AM26" i="58" a="1"/>
  <c r="AM26" i="58" s="1"/>
  <c r="AM10" i="58" a="1"/>
  <c r="AM10" i="58" s="1"/>
  <c r="AM18" i="58" a="1"/>
  <c r="AM18" i="58" s="1"/>
  <c r="AM6" i="58" a="1"/>
  <c r="AM6" i="58" s="1"/>
  <c r="AM3" i="58" a="1"/>
  <c r="AM3" i="58" s="1"/>
  <c r="AM35" i="58" a="1"/>
  <c r="AM35" i="58" s="1"/>
  <c r="AM2" i="58" a="1"/>
  <c r="AM2" i="58" s="1"/>
  <c r="AM44" i="58" a="1"/>
  <c r="AM44" i="58" s="1"/>
  <c r="AM32" i="58" a="1"/>
  <c r="AM32" i="58" s="1"/>
  <c r="AM15" i="58" a="1"/>
  <c r="AM15" i="58" s="1"/>
  <c r="AM48" i="58" a="1"/>
  <c r="AM48" i="58" s="1"/>
  <c r="AM25" i="58" a="1"/>
  <c r="AM25" i="58" s="1"/>
  <c r="AM21" i="58" a="1"/>
  <c r="AM21" i="58" s="1"/>
  <c r="AM43" i="58" a="1"/>
  <c r="AM43" i="58" s="1"/>
  <c r="AM23" i="58" a="1"/>
  <c r="AM23" i="58" s="1"/>
  <c r="AP20" i="58" s="1"/>
  <c r="AM13" i="58" a="1"/>
  <c r="AM13" i="58" s="1"/>
  <c r="AM41" i="58" a="1"/>
  <c r="AM41" i="58" s="1"/>
  <c r="AM7" i="58" a="1"/>
  <c r="AM7" i="58" s="1"/>
  <c r="AP24" i="58" s="1"/>
  <c r="AM5" i="58" a="1"/>
  <c r="AM5" i="58" s="1"/>
  <c r="AM46" i="28" a="1"/>
  <c r="AM46" i="28" s="1"/>
  <c r="AM26" i="28" a="1"/>
  <c r="AM26" i="28" s="1"/>
  <c r="AM16" i="28" a="1"/>
  <c r="AM16" i="28" s="1"/>
  <c r="AM21" i="28" a="1"/>
  <c r="AM21" i="28" s="1"/>
  <c r="AM25" i="28" a="1"/>
  <c r="AM25" i="28" s="1"/>
  <c r="AM37" i="28" a="1"/>
  <c r="AM37" i="28" s="1"/>
  <c r="AM22" i="28" a="1"/>
  <c r="AM22" i="28" s="1"/>
  <c r="AM38" i="28" a="1"/>
  <c r="AM38" i="28" s="1"/>
  <c r="AM32" i="28" a="1"/>
  <c r="AM32" i="28" s="1"/>
  <c r="AM14" i="28" a="1"/>
  <c r="AM14" i="28" s="1"/>
  <c r="AM48" i="28" a="1"/>
  <c r="AM48" i="28" s="1"/>
  <c r="AM20" i="28" a="1"/>
  <c r="AM20" i="28" s="1"/>
  <c r="AM29" i="28" a="1"/>
  <c r="AM29" i="28" s="1"/>
  <c r="AM2" i="28" a="1"/>
  <c r="AM2" i="28" s="1"/>
  <c r="AM39" i="28" a="1"/>
  <c r="AM39" i="28" s="1"/>
  <c r="AM49" i="28" a="1"/>
  <c r="AM49" i="28" s="1"/>
  <c r="AM9" i="28" a="1"/>
  <c r="AM9" i="28" s="1"/>
  <c r="AM24" i="28" a="1"/>
  <c r="AM24" i="28" s="1"/>
  <c r="AM10" i="28" a="1"/>
  <c r="AM10" i="28" s="1"/>
  <c r="AM23" i="28" a="1"/>
  <c r="AM23" i="28" s="1"/>
  <c r="AP14" i="28" s="1"/>
  <c r="AR62" i="28" s="1"/>
  <c r="AF62" i="28" s="1"/>
  <c r="AD62" i="28" s="1"/>
  <c r="AC62" i="28" s="1"/>
  <c r="AM44" i="28" a="1"/>
  <c r="AM44" i="28" s="1"/>
  <c r="AM30" i="28" a="1"/>
  <c r="AM30" i="28" s="1"/>
  <c r="AM33" i="28" a="1"/>
  <c r="AM33" i="28" s="1"/>
  <c r="AM18" i="28" a="1"/>
  <c r="AM18" i="28" s="1"/>
  <c r="AM5" i="28" a="1"/>
  <c r="AM5" i="28" s="1"/>
  <c r="AM35" i="28" a="1"/>
  <c r="AM35" i="28" s="1"/>
  <c r="AM17" i="28" a="1"/>
  <c r="AM17" i="28" s="1"/>
  <c r="AM6" i="28" a="1"/>
  <c r="AM6" i="28" s="1"/>
  <c r="AP18" i="28" s="1"/>
  <c r="AM19" i="28" a="1"/>
  <c r="AM19" i="28" s="1"/>
  <c r="AM8" i="28" a="1"/>
  <c r="AM8" i="28" s="1"/>
  <c r="AM41" i="28" a="1"/>
  <c r="AM41" i="28" s="1"/>
  <c r="AM13" i="28" a="1"/>
  <c r="AM13" i="28" s="1"/>
  <c r="AM40" i="28" a="1"/>
  <c r="AM40" i="28" s="1"/>
  <c r="AM3" i="28" a="1"/>
  <c r="AM3" i="28" s="1"/>
  <c r="AM28" i="28" a="1"/>
  <c r="AM28" i="28" s="1"/>
  <c r="AM45" i="28" a="1"/>
  <c r="AM45" i="28" s="1"/>
  <c r="AM43" i="28" a="1"/>
  <c r="AM43" i="28" s="1"/>
  <c r="AM34" i="28" a="1"/>
  <c r="AM34" i="28" s="1"/>
  <c r="AM11" i="28" a="1"/>
  <c r="AM11" i="28" s="1"/>
  <c r="AM7" i="28" a="1"/>
  <c r="AM7" i="28" s="1"/>
  <c r="AM27" i="28" a="1"/>
  <c r="AM27" i="28" s="1"/>
  <c r="AM42" i="28" a="1"/>
  <c r="AM42" i="28" s="1"/>
  <c r="AM12" i="28" a="1"/>
  <c r="AM12" i="28" s="1"/>
  <c r="AM15" i="28" a="1"/>
  <c r="AM15" i="28" s="1"/>
  <c r="AM47" i="28" a="1"/>
  <c r="AM47" i="28" s="1"/>
  <c r="AM36" i="28" a="1"/>
  <c r="AM36" i="28" s="1"/>
  <c r="AM31" i="28" a="1"/>
  <c r="AM31" i="28" s="1"/>
  <c r="AM4" i="28" a="1"/>
  <c r="AM4" i="28" s="1"/>
  <c r="AN8" i="43" a="1"/>
  <c r="AN8" i="43" s="1"/>
  <c r="AN2" i="43" a="1"/>
  <c r="AN2" i="43" s="1"/>
  <c r="AN19" i="43" a="1"/>
  <c r="AN19" i="43" s="1"/>
  <c r="AN26" i="43" a="1"/>
  <c r="AN26" i="43" s="1"/>
  <c r="AN40" i="43" a="1"/>
  <c r="AN40" i="43" s="1"/>
  <c r="AN25" i="43" a="1"/>
  <c r="AN25" i="43" s="1"/>
  <c r="AN23" i="43" a="1"/>
  <c r="AN23" i="43" s="1"/>
  <c r="AN37" i="43" a="1"/>
  <c r="AN37" i="43" s="1"/>
  <c r="AN38" i="43" a="1"/>
  <c r="AN38" i="43" s="1"/>
  <c r="AN33" i="43" a="1"/>
  <c r="AN33" i="43" s="1"/>
  <c r="AN12" i="43" a="1"/>
  <c r="AN12" i="43" s="1"/>
  <c r="AN35" i="43" a="1"/>
  <c r="AN35" i="43" s="1"/>
  <c r="AN30" i="43" a="1"/>
  <c r="AN30" i="43" s="1"/>
  <c r="AN14" i="43" a="1"/>
  <c r="AN14" i="43" s="1"/>
  <c r="AN22" i="43" a="1"/>
  <c r="AN22" i="43" s="1"/>
  <c r="AN3" i="43" a="1"/>
  <c r="AN3" i="43" s="1"/>
  <c r="AN11" i="43" a="1"/>
  <c r="AN11" i="43" s="1"/>
  <c r="AN5" i="43" a="1"/>
  <c r="AN5" i="43" s="1"/>
  <c r="AN31" i="43" a="1"/>
  <c r="AN31" i="43" s="1"/>
  <c r="AN6" i="43" a="1"/>
  <c r="AN6" i="43" s="1"/>
  <c r="AN18" i="43" a="1"/>
  <c r="AN18" i="43" s="1"/>
  <c r="AN7" i="43" a="1"/>
  <c r="AN7" i="43" s="1"/>
  <c r="AN10" i="43" a="1"/>
  <c r="AN10" i="43" s="1"/>
  <c r="AN21" i="43" a="1"/>
  <c r="AN21" i="43" s="1"/>
  <c r="AN13" i="43" a="1"/>
  <c r="AN13" i="43" s="1"/>
  <c r="AN9" i="43" a="1"/>
  <c r="AN9" i="43" s="1"/>
  <c r="AN16" i="43" a="1"/>
  <c r="AN16" i="43" s="1"/>
  <c r="AN36" i="43" a="1"/>
  <c r="AN36" i="43" s="1"/>
  <c r="AN28" i="43" a="1"/>
  <c r="AN28" i="43" s="1"/>
  <c r="AN15" i="43" a="1"/>
  <c r="AN15" i="43" s="1"/>
  <c r="AN34" i="43" a="1"/>
  <c r="AN34" i="43" s="1"/>
  <c r="AN24" i="43" a="1"/>
  <c r="AN24" i="43" s="1"/>
  <c r="AN4" i="43" a="1"/>
  <c r="AN4" i="43" s="1"/>
  <c r="AN32" i="43" a="1"/>
  <c r="AN32" i="43" s="1"/>
  <c r="AN20" i="43" a="1"/>
  <c r="AN20" i="43" s="1"/>
  <c r="AN39" i="43" a="1"/>
  <c r="AN39" i="43" s="1"/>
  <c r="AN17" i="43" a="1"/>
  <c r="AN17" i="43" s="1"/>
  <c r="AN29" i="43" a="1"/>
  <c r="AN29" i="43" s="1"/>
  <c r="AN27" i="43" a="1"/>
  <c r="AN27" i="43" s="1"/>
  <c r="AN34" i="45" a="1"/>
  <c r="AN34" i="45" s="1"/>
  <c r="AN33" i="45" a="1"/>
  <c r="AN33" i="45" s="1"/>
  <c r="AN9" i="45" a="1"/>
  <c r="AN9" i="45" s="1"/>
  <c r="AN3" i="45" a="1"/>
  <c r="AN3" i="45" s="1"/>
  <c r="AN20" i="45" a="1"/>
  <c r="AN20" i="45" s="1"/>
  <c r="AN21" i="45" a="1"/>
  <c r="AN21" i="45" s="1"/>
  <c r="AN13" i="45" a="1"/>
  <c r="AN13" i="45" s="1"/>
  <c r="AN14" i="45" a="1"/>
  <c r="AN14" i="45" s="1"/>
  <c r="AN23" i="45" a="1"/>
  <c r="AN23" i="45" s="1"/>
  <c r="AN32" i="45" a="1"/>
  <c r="AN32" i="45" s="1"/>
  <c r="AN5" i="45" a="1"/>
  <c r="AN5" i="45" s="1"/>
  <c r="AN16" i="45" a="1"/>
  <c r="AN16" i="45" s="1"/>
  <c r="AN26" i="45" a="1"/>
  <c r="AN26" i="45" s="1"/>
  <c r="AN25" i="45" a="1"/>
  <c r="AN25" i="45" s="1"/>
  <c r="AN2" i="45" a="1"/>
  <c r="AN2" i="45" s="1"/>
  <c r="AN27" i="45" a="1"/>
  <c r="AN27" i="45" s="1"/>
  <c r="AN28" i="45" a="1"/>
  <c r="AN28" i="45" s="1"/>
  <c r="AN22" i="45" a="1"/>
  <c r="AN22" i="45" s="1"/>
  <c r="AN38" i="45" a="1"/>
  <c r="AN38" i="45" s="1"/>
  <c r="AN7" i="45" a="1"/>
  <c r="AN7" i="45" s="1"/>
  <c r="AN4" i="45" a="1"/>
  <c r="AN4" i="45" s="1"/>
  <c r="AN29" i="45" a="1"/>
  <c r="AN29" i="45" s="1"/>
  <c r="AN19" i="45" a="1"/>
  <c r="AN19" i="45" s="1"/>
  <c r="AN15" i="45" a="1"/>
  <c r="AN15" i="45" s="1"/>
  <c r="AQ16" i="45" s="1"/>
  <c r="AN8" i="45" a="1"/>
  <c r="AN8" i="45" s="1"/>
  <c r="AN40" i="45" a="1"/>
  <c r="AN40" i="45" s="1"/>
  <c r="AN10" i="45" a="1"/>
  <c r="AN10" i="45" s="1"/>
  <c r="AN18" i="45" a="1"/>
  <c r="AN18" i="45" s="1"/>
  <c r="AN36" i="45" a="1"/>
  <c r="AN36" i="45" s="1"/>
  <c r="AN12" i="45" a="1"/>
  <c r="AN12" i="45" s="1"/>
  <c r="AN35" i="45" a="1"/>
  <c r="AN35" i="45" s="1"/>
  <c r="AN39" i="45" a="1"/>
  <c r="AN39" i="45" s="1"/>
  <c r="AN30" i="45" a="1"/>
  <c r="AN30" i="45" s="1"/>
  <c r="AN31" i="45" a="1"/>
  <c r="AN31" i="45" s="1"/>
  <c r="AN11" i="45" a="1"/>
  <c r="AN11" i="45" s="1"/>
  <c r="AQ6" i="45" s="1"/>
  <c r="AN37" i="45" a="1"/>
  <c r="AN37" i="45" s="1"/>
  <c r="AN17" i="45" a="1"/>
  <c r="AN17" i="45" s="1"/>
  <c r="AN24" i="45" a="1"/>
  <c r="AN24" i="45" s="1"/>
  <c r="AQ17" i="45" s="1"/>
  <c r="AN6" i="45" a="1"/>
  <c r="AN6" i="45" s="1"/>
  <c r="AQ14" i="45" s="1"/>
  <c r="AM47" i="43" a="1"/>
  <c r="AM47" i="43" s="1"/>
  <c r="AM31" i="43" a="1"/>
  <c r="AM31" i="43" s="1"/>
  <c r="AM20" i="43" a="1"/>
  <c r="AM20" i="43" s="1"/>
  <c r="AM27" i="43" a="1"/>
  <c r="AM27" i="43" s="1"/>
  <c r="AM41" i="43" a="1"/>
  <c r="AM41" i="43" s="1"/>
  <c r="AM32" i="43" a="1"/>
  <c r="AM32" i="43" s="1"/>
  <c r="AM49" i="51" a="1"/>
  <c r="AM49" i="51" s="1"/>
  <c r="AM34" i="51" a="1"/>
  <c r="AM34" i="51" s="1"/>
  <c r="AM42" i="51" a="1"/>
  <c r="AM42" i="51" s="1"/>
  <c r="AM26" i="51" a="1"/>
  <c r="AM26" i="51" s="1"/>
  <c r="AM23" i="51" a="1"/>
  <c r="AM23" i="51" s="1"/>
  <c r="AM25" i="51" a="1"/>
  <c r="AM25" i="51" s="1"/>
  <c r="AM24" i="51" a="1"/>
  <c r="AM24" i="51" s="1"/>
  <c r="AM28" i="51" a="1"/>
  <c r="AM28" i="51" s="1"/>
  <c r="AM22" i="51" a="1"/>
  <c r="AM22" i="51" s="1"/>
  <c r="AM43" i="51" a="1"/>
  <c r="AM43" i="51" s="1"/>
  <c r="AM20" i="51" a="1"/>
  <c r="AM20" i="51" s="1"/>
  <c r="AM14" i="51" a="1"/>
  <c r="AM14" i="51" s="1"/>
  <c r="AM41" i="51" a="1"/>
  <c r="AM41" i="51" s="1"/>
  <c r="AM48" i="51" a="1"/>
  <c r="AM48" i="51" s="1"/>
  <c r="AM39" i="51" a="1"/>
  <c r="AM39" i="51" s="1"/>
  <c r="AM47" i="51" a="1"/>
  <c r="AM47" i="51" s="1"/>
  <c r="AM19" i="51" a="1"/>
  <c r="AM19" i="51" s="1"/>
  <c r="AP8" i="51" s="1"/>
  <c r="AR32" i="51" s="1"/>
  <c r="AF32" i="51" s="1"/>
  <c r="AD32" i="51" s="1"/>
  <c r="AC32" i="51" s="1"/>
  <c r="AM45" i="51" a="1"/>
  <c r="AM45" i="51" s="1"/>
  <c r="AM21" i="51" a="1"/>
  <c r="AM21" i="51" s="1"/>
  <c r="AM12" i="51" a="1"/>
  <c r="AM12" i="51" s="1"/>
  <c r="AM6" i="51" a="1"/>
  <c r="AM6" i="51" s="1"/>
  <c r="AM8" i="51" a="1"/>
  <c r="AM8" i="51" s="1"/>
  <c r="AM27" i="51" a="1"/>
  <c r="AM27" i="51" s="1"/>
  <c r="AM4" i="51" a="1"/>
  <c r="AM4" i="51" s="1"/>
  <c r="AM37" i="51" a="1"/>
  <c r="AM37" i="51" s="1"/>
  <c r="AM46" i="51" a="1"/>
  <c r="AM46" i="51" s="1"/>
  <c r="AM35" i="51" a="1"/>
  <c r="AM35" i="51" s="1"/>
  <c r="AM33" i="51" a="1"/>
  <c r="AM33" i="51" s="1"/>
  <c r="AM16" i="51" a="1"/>
  <c r="AM16" i="51" s="1"/>
  <c r="AM40" i="51" a="1"/>
  <c r="AM40" i="51" s="1"/>
  <c r="AM29" i="51" a="1"/>
  <c r="AM29" i="51" s="1"/>
  <c r="AM13" i="51" a="1"/>
  <c r="AM13" i="51" s="1"/>
  <c r="AM15" i="51" a="1"/>
  <c r="AM15" i="51" s="1"/>
  <c r="AM10" i="51" a="1"/>
  <c r="AM10" i="51" s="1"/>
  <c r="AM17" i="51" a="1"/>
  <c r="AM17" i="51" s="1"/>
  <c r="AM7" i="51" a="1"/>
  <c r="AM7" i="51" s="1"/>
  <c r="AM44" i="51" a="1"/>
  <c r="AM44" i="51" s="1"/>
  <c r="AM32" i="51" a="1"/>
  <c r="AM32" i="51" s="1"/>
  <c r="AM30" i="51" a="1"/>
  <c r="AM30" i="51" s="1"/>
  <c r="AM9" i="51" a="1"/>
  <c r="AM9" i="51" s="1"/>
  <c r="AM5" i="51" a="1"/>
  <c r="AM5" i="51" s="1"/>
  <c r="AM3" i="51" a="1"/>
  <c r="AM3" i="51" s="1"/>
  <c r="AM38" i="51" a="1"/>
  <c r="AM38" i="51" s="1"/>
  <c r="AM36" i="51" a="1"/>
  <c r="AM36" i="51" s="1"/>
  <c r="AM31" i="51" a="1"/>
  <c r="AM31" i="51" s="1"/>
  <c r="AM18" i="51" a="1"/>
  <c r="AM18" i="51" s="1"/>
  <c r="AM11" i="51" a="1"/>
  <c r="AM11" i="51" s="1"/>
  <c r="AM2" i="51" a="1"/>
  <c r="AM2" i="51" s="1"/>
  <c r="AP20" i="51" s="1"/>
  <c r="AM9" i="39" a="1"/>
  <c r="AM9" i="39" s="1"/>
  <c r="AM40" i="39" a="1"/>
  <c r="AM40" i="39" s="1"/>
  <c r="AM18" i="39" a="1"/>
  <c r="AM18" i="39" s="1"/>
  <c r="AM23" i="39" a="1"/>
  <c r="AM23" i="39" s="1"/>
  <c r="AM17" i="39" a="1"/>
  <c r="AM17" i="39" s="1"/>
  <c r="AM21" i="39" a="1"/>
  <c r="AM21" i="39" s="1"/>
  <c r="AM41" i="39" a="1"/>
  <c r="AM41" i="39" s="1"/>
  <c r="AM24" i="39" a="1"/>
  <c r="AM24" i="39" s="1"/>
  <c r="AM32" i="39" a="1"/>
  <c r="AM32" i="39" s="1"/>
  <c r="AM35" i="39" a="1"/>
  <c r="AM35" i="39" s="1"/>
  <c r="AM16" i="39" a="1"/>
  <c r="AM16" i="39" s="1"/>
  <c r="AM47" i="39" a="1"/>
  <c r="AM47" i="39" s="1"/>
  <c r="AM26" i="39" a="1"/>
  <c r="AM26" i="39" s="1"/>
  <c r="AM3" i="39" a="1"/>
  <c r="AM3" i="39" s="1"/>
  <c r="AM22" i="39" a="1"/>
  <c r="AM22" i="39" s="1"/>
  <c r="AM8" i="39" a="1"/>
  <c r="AM8" i="39" s="1"/>
  <c r="AM13" i="39" a="1"/>
  <c r="AM13" i="39" s="1"/>
  <c r="AM6" i="39" a="1"/>
  <c r="AM6" i="39" s="1"/>
  <c r="AM7" i="39" a="1"/>
  <c r="AM7" i="39" s="1"/>
  <c r="AM39" i="39" a="1"/>
  <c r="AM39" i="39" s="1"/>
  <c r="AM36" i="39" a="1"/>
  <c r="AM36" i="39" s="1"/>
  <c r="AM33" i="39" a="1"/>
  <c r="AM33" i="39" s="1"/>
  <c r="AM19" i="39" a="1"/>
  <c r="AM19" i="39" s="1"/>
  <c r="AM28" i="39" a="1"/>
  <c r="AM28" i="39" s="1"/>
  <c r="AM43" i="39" a="1"/>
  <c r="AM43" i="39" s="1"/>
  <c r="AM31" i="39" a="1"/>
  <c r="AM31" i="39" s="1"/>
  <c r="AM44" i="39" a="1"/>
  <c r="AM44" i="39" s="1"/>
  <c r="AM14" i="39" a="1"/>
  <c r="AM14" i="39" s="1"/>
  <c r="AM10" i="39" a="1"/>
  <c r="AM10" i="39" s="1"/>
  <c r="AM2" i="39" a="1"/>
  <c r="AM2" i="39" s="1"/>
  <c r="AM42" i="39" a="1"/>
  <c r="AM42" i="39" s="1"/>
  <c r="AM46" i="39" a="1"/>
  <c r="AM46" i="39" s="1"/>
  <c r="AM11" i="39" a="1"/>
  <c r="AM11" i="39" s="1"/>
  <c r="AM49" i="39" a="1"/>
  <c r="AM49" i="39" s="1"/>
  <c r="AM25" i="39" a="1"/>
  <c r="AM25" i="39" s="1"/>
  <c r="AM45" i="39" a="1"/>
  <c r="AM45" i="39" s="1"/>
  <c r="AM4" i="39" a="1"/>
  <c r="AM4" i="39" s="1"/>
  <c r="AM34" i="39" a="1"/>
  <c r="AM34" i="39" s="1"/>
  <c r="AM5" i="39" a="1"/>
  <c r="AM5" i="39" s="1"/>
  <c r="AM15" i="39" a="1"/>
  <c r="AM15" i="39" s="1"/>
  <c r="AM38" i="39" a="1"/>
  <c r="AM38" i="39" s="1"/>
  <c r="AM27" i="39" a="1"/>
  <c r="AM27" i="39" s="1"/>
  <c r="AM29" i="39" a="1"/>
  <c r="AM29" i="39" s="1"/>
  <c r="AM48" i="39" a="1"/>
  <c r="AM48" i="39" s="1"/>
  <c r="AM12" i="39" a="1"/>
  <c r="AM12" i="39" s="1"/>
  <c r="AP11" i="39" s="1"/>
  <c r="AR59" i="39" s="1"/>
  <c r="AF59" i="39" s="1"/>
  <c r="AD59" i="39" s="1"/>
  <c r="AC59" i="39" s="1"/>
  <c r="AM37" i="39" a="1"/>
  <c r="AM37" i="39" s="1"/>
  <c r="AM30" i="39" a="1"/>
  <c r="AM30" i="39" s="1"/>
  <c r="AM20" i="39" a="1"/>
  <c r="AM20" i="39" s="1"/>
  <c r="AN35" i="56" a="1"/>
  <c r="AN35" i="56" s="1"/>
  <c r="AN32" i="56" a="1"/>
  <c r="AN32" i="56" s="1"/>
  <c r="AN34" i="56" a="1"/>
  <c r="AN34" i="56" s="1"/>
  <c r="AN31" i="56" a="1"/>
  <c r="AN31" i="56" s="1"/>
  <c r="AN27" i="56" a="1"/>
  <c r="AN27" i="56" s="1"/>
  <c r="AN8" i="56" a="1"/>
  <c r="AN8" i="56" s="1"/>
  <c r="AN5" i="56" a="1"/>
  <c r="AN5" i="56" s="1"/>
  <c r="AN7" i="56" a="1"/>
  <c r="AN7" i="56" s="1"/>
  <c r="AN4" i="56" a="1"/>
  <c r="AN4" i="56" s="1"/>
  <c r="AN3" i="56" a="1"/>
  <c r="AN3" i="56" s="1"/>
  <c r="AN24" i="56" a="1"/>
  <c r="AN24" i="56" s="1"/>
  <c r="AN38" i="56" a="1"/>
  <c r="AN38" i="56" s="1"/>
  <c r="AN26" i="56" a="1"/>
  <c r="AN26" i="56" s="1"/>
  <c r="AN23" i="56" a="1"/>
  <c r="AN23" i="56" s="1"/>
  <c r="AN22" i="56" a="1"/>
  <c r="AN22" i="56" s="1"/>
  <c r="AN6" i="56" a="1"/>
  <c r="AN6" i="56" s="1"/>
  <c r="AN21" i="56" a="1"/>
  <c r="AN21" i="56" s="1"/>
  <c r="AN17" i="56" a="1"/>
  <c r="AN17" i="56" s="1"/>
  <c r="AN9" i="56" a="1"/>
  <c r="AN9" i="56" s="1"/>
  <c r="AN40" i="56" a="1"/>
  <c r="AN40" i="56" s="1"/>
  <c r="AN13" i="56" a="1"/>
  <c r="AN13" i="56" s="1"/>
  <c r="AN14" i="56" a="1"/>
  <c r="AN14" i="56" s="1"/>
  <c r="AN39" i="56" a="1"/>
  <c r="AN39" i="56" s="1"/>
  <c r="AN19" i="56" a="1"/>
  <c r="AN19" i="56" s="1"/>
  <c r="AN10" i="56" a="1"/>
  <c r="AN10" i="56" s="1"/>
  <c r="AN12" i="56" a="1"/>
  <c r="AN12" i="56" s="1"/>
  <c r="AN16" i="56" a="1"/>
  <c r="AN16" i="56" s="1"/>
  <c r="AN18" i="56" a="1"/>
  <c r="AN18" i="56" s="1"/>
  <c r="AN11" i="56" a="1"/>
  <c r="AN11" i="56" s="1"/>
  <c r="AN20" i="56" a="1"/>
  <c r="AN20" i="56" s="1"/>
  <c r="AN33" i="56" a="1"/>
  <c r="AN33" i="56" s="1"/>
  <c r="AN29" i="56" a="1"/>
  <c r="AN29" i="56" s="1"/>
  <c r="AN15" i="56" a="1"/>
  <c r="AN15" i="56" s="1"/>
  <c r="AN28" i="56" a="1"/>
  <c r="AN28" i="56" s="1"/>
  <c r="AN2" i="56" a="1"/>
  <c r="AN2" i="56" s="1"/>
  <c r="AN37" i="56" a="1"/>
  <c r="AN37" i="56" s="1"/>
  <c r="AN25" i="56" a="1"/>
  <c r="AN25" i="56" s="1"/>
  <c r="AN36" i="56" a="1"/>
  <c r="AN36" i="56" s="1"/>
  <c r="AN30" i="56" a="1"/>
  <c r="AN30" i="56" s="1"/>
  <c r="AN26" i="34" a="1"/>
  <c r="AN26" i="34" s="1"/>
  <c r="AN14" i="34" a="1"/>
  <c r="AN14" i="34" s="1"/>
  <c r="AN39" i="34" a="1"/>
  <c r="AN39" i="34" s="1"/>
  <c r="AN33" i="34" a="1"/>
  <c r="AN33" i="34" s="1"/>
  <c r="AN21" i="34" a="1"/>
  <c r="AN21" i="34" s="1"/>
  <c r="AN19" i="34" a="1"/>
  <c r="AN19" i="34" s="1"/>
  <c r="AN2" i="34" a="1"/>
  <c r="AN2" i="34" s="1"/>
  <c r="AN37" i="34" a="1"/>
  <c r="AN37" i="34" s="1"/>
  <c r="AN7" i="34" a="1"/>
  <c r="AN7" i="34" s="1"/>
  <c r="AN9" i="34" a="1"/>
  <c r="AN9" i="34" s="1"/>
  <c r="AN16" i="34" a="1"/>
  <c r="AN16" i="34" s="1"/>
  <c r="AN36" i="34" a="1"/>
  <c r="AN36" i="34" s="1"/>
  <c r="AN10" i="34" a="1"/>
  <c r="AN10" i="34" s="1"/>
  <c r="AN12" i="34" a="1"/>
  <c r="AN12" i="34" s="1"/>
  <c r="AN38" i="34" a="1"/>
  <c r="AN38" i="34" s="1"/>
  <c r="AN11" i="34" a="1"/>
  <c r="AN11" i="34" s="1"/>
  <c r="AN40" i="34" a="1"/>
  <c r="AN40" i="34" s="1"/>
  <c r="AN20" i="34" a="1"/>
  <c r="AN20" i="34" s="1"/>
  <c r="AN17" i="34" a="1"/>
  <c r="AN17" i="34" s="1"/>
  <c r="AN30" i="34" a="1"/>
  <c r="AN30" i="34" s="1"/>
  <c r="AN27" i="34" a="1"/>
  <c r="AN27" i="34" s="1"/>
  <c r="AN15" i="34" a="1"/>
  <c r="AN15" i="34" s="1"/>
  <c r="AN18" i="34" a="1"/>
  <c r="AN18" i="34" s="1"/>
  <c r="AN31" i="34" a="1"/>
  <c r="AN31" i="34" s="1"/>
  <c r="AN28" i="34" a="1"/>
  <c r="AN28" i="34" s="1"/>
  <c r="AN3" i="34" a="1"/>
  <c r="AN3" i="34" s="1"/>
  <c r="AN5" i="34" a="1"/>
  <c r="AN5" i="34" s="1"/>
  <c r="AN32" i="34" a="1"/>
  <c r="AN32" i="34" s="1"/>
  <c r="AN29" i="34" a="1"/>
  <c r="AN29" i="34" s="1"/>
  <c r="AN13" i="34" a="1"/>
  <c r="AN13" i="34" s="1"/>
  <c r="AN4" i="34" a="1"/>
  <c r="AN4" i="34" s="1"/>
  <c r="AN24" i="34" a="1"/>
  <c r="AN24" i="34" s="1"/>
  <c r="AN35" i="34" a="1"/>
  <c r="AN35" i="34" s="1"/>
  <c r="AN34" i="34" a="1"/>
  <c r="AN34" i="34" s="1"/>
  <c r="AN6" i="34" a="1"/>
  <c r="AN6" i="34" s="1"/>
  <c r="AN8" i="34" a="1"/>
  <c r="AN8" i="34" s="1"/>
  <c r="AN23" i="34" a="1"/>
  <c r="AN23" i="34" s="1"/>
  <c r="AN25" i="34" a="1"/>
  <c r="AN25" i="34" s="1"/>
  <c r="AN22" i="34" a="1"/>
  <c r="AN22" i="34" s="1"/>
  <c r="AM41" i="30" a="1"/>
  <c r="AM41" i="30" s="1"/>
  <c r="AM5" i="30" a="1"/>
  <c r="AM5" i="30" s="1"/>
  <c r="AM26" i="30" a="1"/>
  <c r="AM26" i="30" s="1"/>
  <c r="AM23" i="30" a="1"/>
  <c r="AM23" i="30" s="1"/>
  <c r="AM22" i="30" a="1"/>
  <c r="AM22" i="30" s="1"/>
  <c r="AM19" i="30" a="1"/>
  <c r="AM19" i="30" s="1"/>
  <c r="AM30" i="30" a="1"/>
  <c r="AM30" i="30" s="1"/>
  <c r="AM48" i="30" a="1"/>
  <c r="AM48" i="30" s="1"/>
  <c r="AM27" i="30" a="1"/>
  <c r="AM27" i="30" s="1"/>
  <c r="AM10" i="30" a="1"/>
  <c r="AM10" i="30" s="1"/>
  <c r="AM12" i="30" a="1"/>
  <c r="AM12" i="30" s="1"/>
  <c r="AM44" i="30" a="1"/>
  <c r="AM44" i="30" s="1"/>
  <c r="AM31" i="30" a="1"/>
  <c r="AM31" i="30" s="1"/>
  <c r="AM16" i="30" a="1"/>
  <c r="AM16" i="30" s="1"/>
  <c r="AM33" i="30" a="1"/>
  <c r="AM33" i="30" s="1"/>
  <c r="AM2" i="30" a="1"/>
  <c r="AM2" i="30" s="1"/>
  <c r="AM46" i="30" a="1"/>
  <c r="AM46" i="30" s="1"/>
  <c r="AM42" i="30" a="1"/>
  <c r="AM42" i="30" s="1"/>
  <c r="AM18" i="30" a="1"/>
  <c r="AM18" i="30" s="1"/>
  <c r="AM9" i="30" a="1"/>
  <c r="AM9" i="30" s="1"/>
  <c r="AM37" i="30" a="1"/>
  <c r="AM37" i="30" s="1"/>
  <c r="AM29" i="30" a="1"/>
  <c r="AM29" i="30" s="1"/>
  <c r="AM24" i="30" a="1"/>
  <c r="AM24" i="30" s="1"/>
  <c r="AM25" i="30" a="1"/>
  <c r="AM25" i="30" s="1"/>
  <c r="AM13" i="30" a="1"/>
  <c r="AM13" i="30" s="1"/>
  <c r="AM8" i="30" a="1"/>
  <c r="AM8" i="30" s="1"/>
  <c r="AM17" i="30" a="1"/>
  <c r="AM17" i="30" s="1"/>
  <c r="AM38" i="30" a="1"/>
  <c r="AM38" i="30" s="1"/>
  <c r="AM15" i="30" a="1"/>
  <c r="AM15" i="30" s="1"/>
  <c r="AM35" i="30" a="1"/>
  <c r="AM35" i="30" s="1"/>
  <c r="AM40" i="30" a="1"/>
  <c r="AM40" i="30" s="1"/>
  <c r="AM7" i="30" a="1"/>
  <c r="AM7" i="30" s="1"/>
  <c r="AM36" i="30" a="1"/>
  <c r="AM36" i="30" s="1"/>
  <c r="AM6" i="30" a="1"/>
  <c r="AM6" i="30" s="1"/>
  <c r="AM32" i="30" a="1"/>
  <c r="AM32" i="30" s="1"/>
  <c r="AM14" i="30" a="1"/>
  <c r="AM14" i="30" s="1"/>
  <c r="AM11" i="30" a="1"/>
  <c r="AM11" i="30" s="1"/>
  <c r="AM4" i="30" a="1"/>
  <c r="AM4" i="30" s="1"/>
  <c r="AM47" i="30" a="1"/>
  <c r="AM47" i="30" s="1"/>
  <c r="AM20" i="30" a="1"/>
  <c r="AM20" i="30" s="1"/>
  <c r="AM28" i="30" a="1"/>
  <c r="AM28" i="30" s="1"/>
  <c r="AM34" i="30" a="1"/>
  <c r="AM34" i="30" s="1"/>
  <c r="AM45" i="30" a="1"/>
  <c r="AM45" i="30" s="1"/>
  <c r="AM21" i="30" a="1"/>
  <c r="AM21" i="30" s="1"/>
  <c r="AM39" i="30" a="1"/>
  <c r="AM39" i="30" s="1"/>
  <c r="AM49" i="30" a="1"/>
  <c r="AM49" i="30" s="1"/>
  <c r="AM43" i="30" a="1"/>
  <c r="AM43" i="30" s="1"/>
  <c r="AM3" i="30" a="1"/>
  <c r="AM3" i="30" s="1"/>
  <c r="AN31" i="36" a="1"/>
  <c r="AN31" i="36" s="1"/>
  <c r="AN38" i="36" a="1"/>
  <c r="AN38" i="36" s="1"/>
  <c r="AN2" i="36" a="1"/>
  <c r="AN2" i="36" s="1"/>
  <c r="AN12" i="36" a="1"/>
  <c r="AN12" i="36" s="1"/>
  <c r="AN14" i="36" a="1"/>
  <c r="AN14" i="36" s="1"/>
  <c r="AN39" i="36" a="1"/>
  <c r="AN39" i="36" s="1"/>
  <c r="AN13" i="36" a="1"/>
  <c r="AN13" i="36" s="1"/>
  <c r="AN30" i="36" a="1"/>
  <c r="AN30" i="36" s="1"/>
  <c r="AN19" i="36" a="1"/>
  <c r="AN19" i="36" s="1"/>
  <c r="AN11" i="36" a="1"/>
  <c r="AN11" i="36" s="1"/>
  <c r="AN36" i="36" a="1"/>
  <c r="AN36" i="36" s="1"/>
  <c r="AN7" i="36" a="1"/>
  <c r="AN7" i="36" s="1"/>
  <c r="AN20" i="36" a="1"/>
  <c r="AN20" i="36" s="1"/>
  <c r="AQ21" i="36" s="1"/>
  <c r="AS21" i="36" s="1"/>
  <c r="AF21" i="36" s="1"/>
  <c r="AD21" i="36" s="1"/>
  <c r="AC21" i="36" s="1"/>
  <c r="AN27" i="36" a="1"/>
  <c r="AN27" i="36" s="1"/>
  <c r="AN15" i="36" a="1"/>
  <c r="AN15" i="36" s="1"/>
  <c r="AN9" i="36" a="1"/>
  <c r="AN9" i="36" s="1"/>
  <c r="AN6" i="36" a="1"/>
  <c r="AN6" i="36" s="1"/>
  <c r="AN29" i="36" a="1"/>
  <c r="AN29" i="36" s="1"/>
  <c r="AN4" i="36" a="1"/>
  <c r="AN4" i="36" s="1"/>
  <c r="AN32" i="36" a="1"/>
  <c r="AN32" i="36" s="1"/>
  <c r="AN21" i="36" a="1"/>
  <c r="AN21" i="36" s="1"/>
  <c r="AN23" i="36" a="1"/>
  <c r="AN23" i="36" s="1"/>
  <c r="AN3" i="36" a="1"/>
  <c r="AN3" i="36" s="1"/>
  <c r="AN26" i="36" a="1"/>
  <c r="AN26" i="36" s="1"/>
  <c r="AN33" i="36" a="1"/>
  <c r="AN33" i="36" s="1"/>
  <c r="AN24" i="36" a="1"/>
  <c r="AN24" i="36" s="1"/>
  <c r="AN18" i="36" a="1"/>
  <c r="AN18" i="36" s="1"/>
  <c r="AN37" i="36" a="1"/>
  <c r="AN37" i="36" s="1"/>
  <c r="AN28" i="36" a="1"/>
  <c r="AN28" i="36" s="1"/>
  <c r="AN25" i="36" a="1"/>
  <c r="AN25" i="36" s="1"/>
  <c r="AN35" i="36" a="1"/>
  <c r="AN35" i="36" s="1"/>
  <c r="AN22" i="36" a="1"/>
  <c r="AN22" i="36" s="1"/>
  <c r="AN40" i="36" a="1"/>
  <c r="AN40" i="36" s="1"/>
  <c r="AN8" i="36" a="1"/>
  <c r="AN8" i="36" s="1"/>
  <c r="AN5" i="36" a="1"/>
  <c r="AN5" i="36" s="1"/>
  <c r="AN34" i="36" a="1"/>
  <c r="AN34" i="36" s="1"/>
  <c r="AN17" i="36" a="1"/>
  <c r="AN17" i="36" s="1"/>
  <c r="AN10" i="36" a="1"/>
  <c r="AN10" i="36" s="1"/>
  <c r="AN16" i="36" a="1"/>
  <c r="AN16" i="36" s="1"/>
  <c r="AQ6" i="36" s="1"/>
  <c r="AS54" i="36" s="1"/>
  <c r="AF54" i="36" s="1"/>
  <c r="AD54" i="36" s="1"/>
  <c r="AC54" i="36" s="1"/>
  <c r="AN22" i="40" a="1"/>
  <c r="AN22" i="40" s="1"/>
  <c r="AN18" i="40" a="1"/>
  <c r="AN18" i="40" s="1"/>
  <c r="AN28" i="40" a="1"/>
  <c r="AN28" i="40" s="1"/>
  <c r="AN23" i="40" a="1"/>
  <c r="AN23" i="40" s="1"/>
  <c r="AN30" i="40" a="1"/>
  <c r="AN30" i="40" s="1"/>
  <c r="AN32" i="40" a="1"/>
  <c r="AN32" i="40" s="1"/>
  <c r="AN4" i="40" a="1"/>
  <c r="AN4" i="40" s="1"/>
  <c r="AN19" i="40" a="1"/>
  <c r="AN19" i="40" s="1"/>
  <c r="AN17" i="40" a="1"/>
  <c r="AN17" i="40" s="1"/>
  <c r="AN29" i="40" a="1"/>
  <c r="AN29" i="40" s="1"/>
  <c r="AN35" i="40" a="1"/>
  <c r="AN35" i="40" s="1"/>
  <c r="AN39" i="40" a="1"/>
  <c r="AN39" i="40" s="1"/>
  <c r="AN3" i="40" a="1"/>
  <c r="AN3" i="40" s="1"/>
  <c r="AN6" i="40" a="1"/>
  <c r="AN6" i="40" s="1"/>
  <c r="AN33" i="40" a="1"/>
  <c r="AN33" i="40" s="1"/>
  <c r="AN36" i="40" a="1"/>
  <c r="AN36" i="40" s="1"/>
  <c r="AN14" i="40" a="1"/>
  <c r="AN14" i="40" s="1"/>
  <c r="AN34" i="40" a="1"/>
  <c r="AN34" i="40" s="1"/>
  <c r="AN16" i="40" a="1"/>
  <c r="AN16" i="40" s="1"/>
  <c r="AN37" i="40" a="1"/>
  <c r="AN37" i="40" s="1"/>
  <c r="AN31" i="40" a="1"/>
  <c r="AN31" i="40" s="1"/>
  <c r="AN2" i="40" a="1"/>
  <c r="AN2" i="40" s="1"/>
  <c r="AN21" i="40" a="1"/>
  <c r="AN21" i="40" s="1"/>
  <c r="AN40" i="40" a="1"/>
  <c r="AN40" i="40" s="1"/>
  <c r="AN12" i="40" a="1"/>
  <c r="AN12" i="40" s="1"/>
  <c r="AN24" i="40" a="1"/>
  <c r="AN24" i="40" s="1"/>
  <c r="AN11" i="40" a="1"/>
  <c r="AN11" i="40" s="1"/>
  <c r="AQ2" i="40" s="1"/>
  <c r="AS50" i="40" s="1"/>
  <c r="AF50" i="40" s="1"/>
  <c r="AD50" i="40" s="1"/>
  <c r="AC50" i="40" s="1"/>
  <c r="AN7" i="40" a="1"/>
  <c r="AN7" i="40" s="1"/>
  <c r="AN27" i="40" a="1"/>
  <c r="AN27" i="40" s="1"/>
  <c r="AN15" i="40" a="1"/>
  <c r="AN15" i="40" s="1"/>
  <c r="AN26" i="40" a="1"/>
  <c r="AN26" i="40" s="1"/>
  <c r="AN5" i="40" a="1"/>
  <c r="AN5" i="40" s="1"/>
  <c r="AN9" i="40" a="1"/>
  <c r="AN9" i="40" s="1"/>
  <c r="AN13" i="40" a="1"/>
  <c r="AN13" i="40" s="1"/>
  <c r="AN38" i="40" a="1"/>
  <c r="AN38" i="40" s="1"/>
  <c r="AN20" i="40" a="1"/>
  <c r="AN20" i="40" s="1"/>
  <c r="AN25" i="40" a="1"/>
  <c r="AN25" i="40" s="1"/>
  <c r="AN8" i="40" a="1"/>
  <c r="AN8" i="40" s="1"/>
  <c r="AN10" i="40" a="1"/>
  <c r="AN10" i="40" s="1"/>
  <c r="AN40" i="49" a="1"/>
  <c r="AN40" i="49" s="1"/>
  <c r="AN9" i="49" a="1"/>
  <c r="AN9" i="49" s="1"/>
  <c r="AN34" i="49" a="1"/>
  <c r="AN34" i="49" s="1"/>
  <c r="AN32" i="49" a="1"/>
  <c r="AN32" i="49" s="1"/>
  <c r="AN22" i="49" a="1"/>
  <c r="AN22" i="49" s="1"/>
  <c r="AN27" i="49" a="1"/>
  <c r="AN27" i="49" s="1"/>
  <c r="AN12" i="49" a="1"/>
  <c r="AN12" i="49" s="1"/>
  <c r="AN36" i="49" a="1"/>
  <c r="AN36" i="49" s="1"/>
  <c r="AN39" i="49" a="1"/>
  <c r="AN39" i="49" s="1"/>
  <c r="AN33" i="49" a="1"/>
  <c r="AN33" i="49" s="1"/>
  <c r="AN20" i="49" a="1"/>
  <c r="AN20" i="49" s="1"/>
  <c r="AN18" i="49" a="1"/>
  <c r="AN18" i="49" s="1"/>
  <c r="AN24" i="49" a="1"/>
  <c r="AN24" i="49" s="1"/>
  <c r="AN11" i="49" a="1"/>
  <c r="AN11" i="49" s="1"/>
  <c r="AN31" i="49" a="1"/>
  <c r="AN31" i="49" s="1"/>
  <c r="AN26" i="49" a="1"/>
  <c r="AN26" i="49" s="1"/>
  <c r="AN38" i="49" a="1"/>
  <c r="AN38" i="49" s="1"/>
  <c r="AN29" i="49" a="1"/>
  <c r="AN29" i="49" s="1"/>
  <c r="AN28" i="49" a="1"/>
  <c r="AN28" i="49" s="1"/>
  <c r="AN21" i="49" a="1"/>
  <c r="AN21" i="49" s="1"/>
  <c r="AN17" i="49" a="1"/>
  <c r="AN17" i="49" s="1"/>
  <c r="AN16" i="49" a="1"/>
  <c r="AN16" i="49" s="1"/>
  <c r="AN23" i="49" a="1"/>
  <c r="AN23" i="49" s="1"/>
  <c r="AN15" i="49" a="1"/>
  <c r="AN15" i="49" s="1"/>
  <c r="AN4" i="49" a="1"/>
  <c r="AN4" i="49" s="1"/>
  <c r="AN2" i="49" a="1"/>
  <c r="AN2" i="49" s="1"/>
  <c r="AN7" i="49" a="1"/>
  <c r="AN7" i="49" s="1"/>
  <c r="AN5" i="49" a="1"/>
  <c r="AN5" i="49" s="1"/>
  <c r="AN14" i="49" a="1"/>
  <c r="AN14" i="49" s="1"/>
  <c r="AN37" i="49" a="1"/>
  <c r="AN37" i="49" s="1"/>
  <c r="AN8" i="49" a="1"/>
  <c r="AN8" i="49" s="1"/>
  <c r="AN35" i="49" a="1"/>
  <c r="AN35" i="49" s="1"/>
  <c r="AN3" i="49" a="1"/>
  <c r="AN3" i="49" s="1"/>
  <c r="AN30" i="49" a="1"/>
  <c r="AN30" i="49" s="1"/>
  <c r="AN10" i="49" a="1"/>
  <c r="AN10" i="49" s="1"/>
  <c r="AN25" i="49" a="1"/>
  <c r="AN25" i="49" s="1"/>
  <c r="AN13" i="49" a="1"/>
  <c r="AN13" i="49" s="1"/>
  <c r="AQ20" i="49" s="1"/>
  <c r="AS44" i="49" s="1"/>
  <c r="AF44" i="49" s="1"/>
  <c r="AD44" i="49" s="1"/>
  <c r="AC44" i="49" s="1"/>
  <c r="AN6" i="49" a="1"/>
  <c r="AN6" i="49" s="1"/>
  <c r="AN19" i="49" a="1"/>
  <c r="AN19" i="49" s="1"/>
  <c r="AM46" i="54" a="1"/>
  <c r="AM46" i="54" s="1"/>
  <c r="AM45" i="54" a="1"/>
  <c r="AM45" i="54" s="1"/>
  <c r="AM31" i="54" a="1"/>
  <c r="AM31" i="54" s="1"/>
  <c r="AM27" i="54" a="1"/>
  <c r="AM27" i="54" s="1"/>
  <c r="AM15" i="54" a="1"/>
  <c r="AM15" i="54" s="1"/>
  <c r="AM17" i="54" a="1"/>
  <c r="AM17" i="54" s="1"/>
  <c r="AM36" i="54" a="1"/>
  <c r="AM36" i="54" s="1"/>
  <c r="AM23" i="54" a="1"/>
  <c r="AM23" i="54" s="1"/>
  <c r="AM8" i="54" a="1"/>
  <c r="AM8" i="54" s="1"/>
  <c r="AM18" i="54" a="1"/>
  <c r="AM18" i="54" s="1"/>
  <c r="AM14" i="54" a="1"/>
  <c r="AM14" i="54" s="1"/>
  <c r="AM4" i="54" a="1"/>
  <c r="AM4" i="54" s="1"/>
  <c r="AM40" i="54" a="1"/>
  <c r="AM40" i="54" s="1"/>
  <c r="AM41" i="54" a="1"/>
  <c r="AM41" i="54" s="1"/>
  <c r="AM43" i="54" a="1"/>
  <c r="AM43" i="54" s="1"/>
  <c r="AM30" i="54" a="1"/>
  <c r="AM30" i="54" s="1"/>
  <c r="AM37" i="54" a="1"/>
  <c r="AM37" i="54" s="1"/>
  <c r="AM25" i="54" a="1"/>
  <c r="AM25" i="54" s="1"/>
  <c r="AM44" i="54" a="1"/>
  <c r="AM44" i="54" s="1"/>
  <c r="AM24" i="54" a="1"/>
  <c r="AM24" i="54" s="1"/>
  <c r="AM21" i="54" a="1"/>
  <c r="AM21" i="54" s="1"/>
  <c r="AM26" i="54" a="1"/>
  <c r="AM26" i="54" s="1"/>
  <c r="AM9" i="54" a="1"/>
  <c r="AM9" i="54" s="1"/>
  <c r="AM7" i="54" a="1"/>
  <c r="AM7" i="54" s="1"/>
  <c r="AM49" i="54" a="1"/>
  <c r="AM49" i="54" s="1"/>
  <c r="AM22" i="54" a="1"/>
  <c r="AM22" i="54" s="1"/>
  <c r="AM19" i="54" a="1"/>
  <c r="AM19" i="54" s="1"/>
  <c r="AM47" i="54" a="1"/>
  <c r="AM47" i="54" s="1"/>
  <c r="AM29" i="54" a="1"/>
  <c r="AM29" i="54" s="1"/>
  <c r="AM3" i="54" a="1"/>
  <c r="AM3" i="54" s="1"/>
  <c r="AM13" i="54" a="1"/>
  <c r="AM13" i="54" s="1"/>
  <c r="AM28" i="54" a="1"/>
  <c r="AM28" i="54" s="1"/>
  <c r="AM42" i="54" a="1"/>
  <c r="AM42" i="54" s="1"/>
  <c r="AM10" i="54" a="1"/>
  <c r="AM10" i="54" s="1"/>
  <c r="AM38" i="54" a="1"/>
  <c r="AM38" i="54" s="1"/>
  <c r="AM39" i="54" a="1"/>
  <c r="AM39" i="54" s="1"/>
  <c r="AM12" i="54" a="1"/>
  <c r="AM12" i="54" s="1"/>
  <c r="AM48" i="54" a="1"/>
  <c r="AM48" i="54" s="1"/>
  <c r="AM34" i="54" a="1"/>
  <c r="AM34" i="54" s="1"/>
  <c r="AM5" i="54" a="1"/>
  <c r="AM5" i="54" s="1"/>
  <c r="AP24" i="54" s="1"/>
  <c r="AM20" i="54" a="1"/>
  <c r="AM20" i="54" s="1"/>
  <c r="AM11" i="54" a="1"/>
  <c r="AM11" i="54" s="1"/>
  <c r="AM33" i="54" a="1"/>
  <c r="AM33" i="54" s="1"/>
  <c r="AM6" i="54" a="1"/>
  <c r="AM6" i="54" s="1"/>
  <c r="AP20" i="54" s="1"/>
  <c r="AM2" i="54" a="1"/>
  <c r="AM2" i="54" s="1"/>
  <c r="AM32" i="54" a="1"/>
  <c r="AM32" i="54" s="1"/>
  <c r="AM35" i="54" a="1"/>
  <c r="AM35" i="54" s="1"/>
  <c r="AM16" i="54" a="1"/>
  <c r="AM16" i="54" s="1"/>
  <c r="AM22" i="43" a="1"/>
  <c r="AM22" i="43" s="1"/>
  <c r="AM4" i="43" a="1"/>
  <c r="AM4" i="43" s="1"/>
  <c r="AM35" i="43" a="1"/>
  <c r="AM35" i="43" s="1"/>
  <c r="AM24" i="43" a="1"/>
  <c r="AM24" i="43" s="1"/>
  <c r="AM8" i="43" a="1"/>
  <c r="AM8" i="43" s="1"/>
  <c r="AM30" i="43" a="1"/>
  <c r="AM30" i="43" s="1"/>
  <c r="AM29" i="45" a="1"/>
  <c r="AM29" i="45" s="1"/>
  <c r="AM13" i="45" a="1"/>
  <c r="AM13" i="45" s="1"/>
  <c r="AM5" i="45" a="1"/>
  <c r="AM5" i="45" s="1"/>
  <c r="AM45" i="45" a="1"/>
  <c r="AM45" i="45" s="1"/>
  <c r="AM48" i="45" a="1"/>
  <c r="AM48" i="45" s="1"/>
  <c r="AM36" i="45" a="1"/>
  <c r="AM36" i="45" s="1"/>
  <c r="AM6" i="45" a="1"/>
  <c r="AM6" i="45" s="1"/>
  <c r="AM17" i="45" a="1"/>
  <c r="AM17" i="45" s="1"/>
  <c r="AM39" i="45" a="1"/>
  <c r="AM39" i="45" s="1"/>
  <c r="AM28" i="45" a="1"/>
  <c r="AM28" i="45" s="1"/>
  <c r="AM44" i="45" a="1"/>
  <c r="AM44" i="45" s="1"/>
  <c r="AM8" i="45" a="1"/>
  <c r="AM8" i="45" s="1"/>
  <c r="AM37" i="45" a="1"/>
  <c r="AM37" i="45" s="1"/>
  <c r="AM27" i="45" a="1"/>
  <c r="AM27" i="45" s="1"/>
  <c r="AM24" i="45" a="1"/>
  <c r="AM24" i="45" s="1"/>
  <c r="AM7" i="45" a="1"/>
  <c r="AM7" i="45" s="1"/>
  <c r="AM2" i="45" a="1"/>
  <c r="AM2" i="45" s="1"/>
  <c r="AM43" i="45" a="1"/>
  <c r="AM43" i="45" s="1"/>
  <c r="AM35" i="45" a="1"/>
  <c r="AM35" i="45" s="1"/>
  <c r="AM3" i="45" a="1"/>
  <c r="AM3" i="45" s="1"/>
  <c r="AM9" i="45" a="1"/>
  <c r="AM9" i="45" s="1"/>
  <c r="AM34" i="45" a="1"/>
  <c r="AM34" i="45" s="1"/>
  <c r="AM32" i="45" a="1"/>
  <c r="AM32" i="45" s="1"/>
  <c r="AM25" i="45" a="1"/>
  <c r="AM25" i="45" s="1"/>
  <c r="AM19" i="45" a="1"/>
  <c r="AM19" i="45" s="1"/>
  <c r="AM40" i="45" a="1"/>
  <c r="AM40" i="45" s="1"/>
  <c r="AM31" i="45" a="1"/>
  <c r="AM31" i="45" s="1"/>
  <c r="AM23" i="45" a="1"/>
  <c r="AM23" i="45" s="1"/>
  <c r="AM11" i="45" a="1"/>
  <c r="AM11" i="45" s="1"/>
  <c r="AM14" i="45" a="1"/>
  <c r="AM14" i="45" s="1"/>
  <c r="AM49" i="45" a="1"/>
  <c r="AM49" i="45" s="1"/>
  <c r="AM46" i="45" a="1"/>
  <c r="AM46" i="45" s="1"/>
  <c r="AM18" i="45" a="1"/>
  <c r="AM18" i="45" s="1"/>
  <c r="AM33" i="45" a="1"/>
  <c r="AM33" i="45" s="1"/>
  <c r="AM16" i="45" a="1"/>
  <c r="AM16" i="45" s="1"/>
  <c r="AM12" i="45" a="1"/>
  <c r="AM12" i="45" s="1"/>
  <c r="AP23" i="45" s="1"/>
  <c r="AM22" i="45" a="1"/>
  <c r="AM22" i="45" s="1"/>
  <c r="AM20" i="45" a="1"/>
  <c r="AM20" i="45" s="1"/>
  <c r="AM26" i="45" a="1"/>
  <c r="AM26" i="45" s="1"/>
  <c r="AM15" i="45" a="1"/>
  <c r="AM15" i="45" s="1"/>
  <c r="AP16" i="45" s="1"/>
  <c r="AR64" i="45" s="1"/>
  <c r="AF64" i="45" s="1"/>
  <c r="AD64" i="45" s="1"/>
  <c r="AC64" i="45" s="1"/>
  <c r="AM41" i="45" a="1"/>
  <c r="AM41" i="45" s="1"/>
  <c r="AM30" i="45" a="1"/>
  <c r="AM30" i="45" s="1"/>
  <c r="AM10" i="45" a="1"/>
  <c r="AM10" i="45" s="1"/>
  <c r="AM47" i="45" a="1"/>
  <c r="AM47" i="45" s="1"/>
  <c r="AM38" i="45" a="1"/>
  <c r="AM38" i="45" s="1"/>
  <c r="AM42" i="45" a="1"/>
  <c r="AM42" i="45" s="1"/>
  <c r="AM21" i="45" a="1"/>
  <c r="AM21" i="45" s="1"/>
  <c r="AM4" i="45" a="1"/>
  <c r="AM4" i="45" s="1"/>
  <c r="AP12" i="45" s="1"/>
  <c r="AR60" i="45" s="1"/>
  <c r="AF60" i="45" s="1"/>
  <c r="AD60" i="45" s="1"/>
  <c r="AC60" i="45" s="1"/>
  <c r="AM23" i="47" a="1"/>
  <c r="AM23" i="47" s="1"/>
  <c r="AM16" i="47" a="1"/>
  <c r="AM16" i="47" s="1"/>
  <c r="AM25" i="47" a="1"/>
  <c r="AM25" i="47" s="1"/>
  <c r="AM9" i="47" a="1"/>
  <c r="AM9" i="47" s="1"/>
  <c r="AM20" i="47" a="1"/>
  <c r="AM20" i="47" s="1"/>
  <c r="AM43" i="47" a="1"/>
  <c r="AM43" i="47" s="1"/>
  <c r="AM21" i="47" a="1"/>
  <c r="AM21" i="47" s="1"/>
  <c r="AM48" i="47" a="1"/>
  <c r="AM48" i="47" s="1"/>
  <c r="AM40" i="47" a="1"/>
  <c r="AM40" i="47" s="1"/>
  <c r="AM26" i="47" a="1"/>
  <c r="AM26" i="47" s="1"/>
  <c r="AM31" i="47" a="1"/>
  <c r="AM31" i="47" s="1"/>
  <c r="AM12" i="47" a="1"/>
  <c r="AM12" i="47" s="1"/>
  <c r="AM39" i="47" a="1"/>
  <c r="AM39" i="47" s="1"/>
  <c r="AM49" i="47" a="1"/>
  <c r="AM49" i="47" s="1"/>
  <c r="AM3" i="47" a="1"/>
  <c r="AM3" i="47" s="1"/>
  <c r="AM24" i="47" a="1"/>
  <c r="AM24" i="47" s="1"/>
  <c r="AM14" i="47" a="1"/>
  <c r="AM14" i="47" s="1"/>
  <c r="AM17" i="47" a="1"/>
  <c r="AM17" i="47" s="1"/>
  <c r="AM41" i="47" a="1"/>
  <c r="AM41" i="47" s="1"/>
  <c r="AM18" i="47" a="1"/>
  <c r="AM18" i="47" s="1"/>
  <c r="AP15" i="47" s="1"/>
  <c r="AM10" i="47" a="1"/>
  <c r="AM10" i="47" s="1"/>
  <c r="AM47" i="47" a="1"/>
  <c r="AM47" i="47" s="1"/>
  <c r="AM46" i="47" a="1"/>
  <c r="AM46" i="47" s="1"/>
  <c r="AM11" i="47" a="1"/>
  <c r="AM11" i="47" s="1"/>
  <c r="AM42" i="47" a="1"/>
  <c r="AM42" i="47" s="1"/>
  <c r="AM32" i="47" a="1"/>
  <c r="AM32" i="47" s="1"/>
  <c r="AM28" i="47" a="1"/>
  <c r="AM28" i="47" s="1"/>
  <c r="AM7" i="47" a="1"/>
  <c r="AM7" i="47" s="1"/>
  <c r="AM35" i="47" a="1"/>
  <c r="AM35" i="47" s="1"/>
  <c r="AM38" i="47" a="1"/>
  <c r="AM38" i="47" s="1"/>
  <c r="AM27" i="47" a="1"/>
  <c r="AM27" i="47" s="1"/>
  <c r="AM19" i="47" a="1"/>
  <c r="AM19" i="47" s="1"/>
  <c r="AM8" i="47" a="1"/>
  <c r="AM8" i="47" s="1"/>
  <c r="AM44" i="47" a="1"/>
  <c r="AM44" i="47" s="1"/>
  <c r="AM30" i="47" a="1"/>
  <c r="AM30" i="47" s="1"/>
  <c r="AM33" i="47" a="1"/>
  <c r="AM33" i="47" s="1"/>
  <c r="AM15" i="47" a="1"/>
  <c r="AM15" i="47" s="1"/>
  <c r="AM5" i="47" a="1"/>
  <c r="AM5" i="47" s="1"/>
  <c r="AM45" i="47" a="1"/>
  <c r="AM45" i="47" s="1"/>
  <c r="AM6" i="47" a="1"/>
  <c r="AM6" i="47" s="1"/>
  <c r="AM4" i="47" a="1"/>
  <c r="AM4" i="47" s="1"/>
  <c r="AM29" i="47" a="1"/>
  <c r="AM29" i="47" s="1"/>
  <c r="AM22" i="47" a="1"/>
  <c r="AM22" i="47" s="1"/>
  <c r="AM34" i="47" a="1"/>
  <c r="AM34" i="47" s="1"/>
  <c r="AM13" i="47" a="1"/>
  <c r="AM13" i="47" s="1"/>
  <c r="AM37" i="47" a="1"/>
  <c r="AM37" i="47" s="1"/>
  <c r="AM36" i="47" a="1"/>
  <c r="AM36" i="47" s="1"/>
  <c r="AM2" i="47" a="1"/>
  <c r="AM2" i="47" s="1"/>
  <c r="AM26" i="35" a="1"/>
  <c r="AM26" i="35" s="1"/>
  <c r="AM45" i="35" a="1"/>
  <c r="AM45" i="35" s="1"/>
  <c r="AM49" i="35" a="1"/>
  <c r="AM49" i="35" s="1"/>
  <c r="AM14" i="35" a="1"/>
  <c r="AM14" i="35" s="1"/>
  <c r="AM9" i="35" a="1"/>
  <c r="AM9" i="35" s="1"/>
  <c r="AM16" i="35" a="1"/>
  <c r="AM16" i="35" s="1"/>
  <c r="AM31" i="35" a="1"/>
  <c r="AM31" i="35" s="1"/>
  <c r="AM28" i="35" a="1"/>
  <c r="AM28" i="35" s="1"/>
  <c r="AM27" i="35" a="1"/>
  <c r="AM27" i="35" s="1"/>
  <c r="AM43" i="35" a="1"/>
  <c r="AM43" i="35" s="1"/>
  <c r="AM7" i="35" a="1"/>
  <c r="AM7" i="35" s="1"/>
  <c r="AM44" i="35" a="1"/>
  <c r="AM44" i="35" s="1"/>
  <c r="AM17" i="35" a="1"/>
  <c r="AM17" i="35" s="1"/>
  <c r="AM15" i="35" a="1"/>
  <c r="AM15" i="35" s="1"/>
  <c r="AM32" i="35" a="1"/>
  <c r="AM32" i="35" s="1"/>
  <c r="AM5" i="35" a="1"/>
  <c r="AM5" i="35" s="1"/>
  <c r="AM46" i="35" a="1"/>
  <c r="AM46" i="35" s="1"/>
  <c r="AM2" i="35" a="1"/>
  <c r="AM2" i="35" s="1"/>
  <c r="AM22" i="35" a="1"/>
  <c r="AM22" i="35" s="1"/>
  <c r="AP11" i="35" s="1"/>
  <c r="AR59" i="35" s="1"/>
  <c r="AF59" i="35" s="1"/>
  <c r="AD59" i="35" s="1"/>
  <c r="AC59" i="35" s="1"/>
  <c r="AM40" i="35" a="1"/>
  <c r="AM40" i="35" s="1"/>
  <c r="AM19" i="35" a="1"/>
  <c r="AM19" i="35" s="1"/>
  <c r="AM20" i="35" a="1"/>
  <c r="AM20" i="35" s="1"/>
  <c r="AM33" i="35" a="1"/>
  <c r="AM33" i="35" s="1"/>
  <c r="AM38" i="35" a="1"/>
  <c r="AM38" i="35" s="1"/>
  <c r="AM8" i="35" a="1"/>
  <c r="AM8" i="35" s="1"/>
  <c r="AM29" i="35" a="1"/>
  <c r="AM29" i="35" s="1"/>
  <c r="AM41" i="35" a="1"/>
  <c r="AM41" i="35" s="1"/>
  <c r="AM36" i="35" a="1"/>
  <c r="AM36" i="35" s="1"/>
  <c r="AM23" i="35" a="1"/>
  <c r="AM23" i="35" s="1"/>
  <c r="AM24" i="35" a="1"/>
  <c r="AM24" i="35" s="1"/>
  <c r="AM48" i="35" a="1"/>
  <c r="AM48" i="35" s="1"/>
  <c r="AM30" i="35" a="1"/>
  <c r="AM30" i="35" s="1"/>
  <c r="AM34" i="35" a="1"/>
  <c r="AM34" i="35" s="1"/>
  <c r="AM6" i="35" a="1"/>
  <c r="AM6" i="35" s="1"/>
  <c r="AM21" i="35" a="1"/>
  <c r="AM21" i="35" s="1"/>
  <c r="AM3" i="35" a="1"/>
  <c r="AM3" i="35" s="1"/>
  <c r="AM39" i="35" a="1"/>
  <c r="AM39" i="35" s="1"/>
  <c r="AM4" i="35" a="1"/>
  <c r="AM4" i="35" s="1"/>
  <c r="AM13" i="35" a="1"/>
  <c r="AM13" i="35" s="1"/>
  <c r="AM10" i="35" a="1"/>
  <c r="AM10" i="35" s="1"/>
  <c r="AM47" i="35" a="1"/>
  <c r="AM47" i="35" s="1"/>
  <c r="AM25" i="35" a="1"/>
  <c r="AM25" i="35" s="1"/>
  <c r="AM11" i="35" a="1"/>
  <c r="AM11" i="35" s="1"/>
  <c r="AP20" i="35" s="1"/>
  <c r="AM35" i="35" a="1"/>
  <c r="AM35" i="35" s="1"/>
  <c r="AM42" i="35" a="1"/>
  <c r="AM42" i="35" s="1"/>
  <c r="AM37" i="35" a="1"/>
  <c r="AM37" i="35" s="1"/>
  <c r="AM12" i="35" a="1"/>
  <c r="AM12" i="35" s="1"/>
  <c r="AM18" i="35" a="1"/>
  <c r="AM18" i="35" s="1"/>
  <c r="AN32" i="53" a="1"/>
  <c r="AN32" i="53" s="1"/>
  <c r="AN34" i="53" a="1"/>
  <c r="AN34" i="53" s="1"/>
  <c r="AN15" i="53" a="1"/>
  <c r="AN15" i="53" s="1"/>
  <c r="AN26" i="53" a="1"/>
  <c r="AN26" i="53" s="1"/>
  <c r="AN7" i="53" a="1"/>
  <c r="AN7" i="53" s="1"/>
  <c r="AN16" i="53" a="1"/>
  <c r="AN16" i="53" s="1"/>
  <c r="AN5" i="53" a="1"/>
  <c r="AN5" i="53" s="1"/>
  <c r="AN19" i="53" a="1"/>
  <c r="AN19" i="53" s="1"/>
  <c r="AN11" i="53" a="1"/>
  <c r="AN11" i="53" s="1"/>
  <c r="AN39" i="53" a="1"/>
  <c r="AN39" i="53" s="1"/>
  <c r="AN35" i="53" a="1"/>
  <c r="AN35" i="53" s="1"/>
  <c r="AN24" i="53" a="1"/>
  <c r="AN24" i="53" s="1"/>
  <c r="AN29" i="53" a="1"/>
  <c r="AN29" i="53" s="1"/>
  <c r="AN36" i="53" a="1"/>
  <c r="AN36" i="53" s="1"/>
  <c r="AN28" i="53" a="1"/>
  <c r="AN28" i="53" s="1"/>
  <c r="AN14" i="53" a="1"/>
  <c r="AN14" i="53" s="1"/>
  <c r="AN4" i="53" a="1"/>
  <c r="AN4" i="53" s="1"/>
  <c r="AN9" i="53" a="1"/>
  <c r="AN9" i="53" s="1"/>
  <c r="AN2" i="53" a="1"/>
  <c r="AN2" i="53" s="1"/>
  <c r="AN40" i="53" a="1"/>
  <c r="AN40" i="53" s="1"/>
  <c r="AN23" i="53" a="1"/>
  <c r="AN23" i="53" s="1"/>
  <c r="AN38" i="53" a="1"/>
  <c r="AN38" i="53" s="1"/>
  <c r="AN33" i="53" a="1"/>
  <c r="AN33" i="53" s="1"/>
  <c r="AN13" i="53" a="1"/>
  <c r="AN13" i="53" s="1"/>
  <c r="AQ17" i="53" s="1"/>
  <c r="AS17" i="53" s="1"/>
  <c r="AF17" i="53" s="1"/>
  <c r="AD17" i="53" s="1"/>
  <c r="AC17" i="53" s="1"/>
  <c r="AN17" i="53" a="1"/>
  <c r="AN17" i="53" s="1"/>
  <c r="AN8" i="53" a="1"/>
  <c r="AN8" i="53" s="1"/>
  <c r="AN10" i="53" a="1"/>
  <c r="AN10" i="53" s="1"/>
  <c r="AN25" i="53" a="1"/>
  <c r="AN25" i="53" s="1"/>
  <c r="AQ24" i="53" s="1"/>
  <c r="AS48" i="53" s="1"/>
  <c r="AF48" i="53" s="1"/>
  <c r="AD48" i="53" s="1"/>
  <c r="AC48" i="53" s="1"/>
  <c r="AN20" i="53" a="1"/>
  <c r="AN20" i="53" s="1"/>
  <c r="AN31" i="53" a="1"/>
  <c r="AN31" i="53" s="1"/>
  <c r="AN22" i="53" a="1"/>
  <c r="AN22" i="53" s="1"/>
  <c r="AN30" i="53" a="1"/>
  <c r="AN30" i="53" s="1"/>
  <c r="AN6" i="53" a="1"/>
  <c r="AN6" i="53" s="1"/>
  <c r="AN12" i="53" a="1"/>
  <c r="AN12" i="53" s="1"/>
  <c r="AN21" i="53" a="1"/>
  <c r="AN21" i="53" s="1"/>
  <c r="AN37" i="53" a="1"/>
  <c r="AN37" i="53" s="1"/>
  <c r="AN3" i="53" a="1"/>
  <c r="AN3" i="53" s="1"/>
  <c r="AN18" i="53" a="1"/>
  <c r="AN18" i="53" s="1"/>
  <c r="AN27" i="53" a="1"/>
  <c r="AN27" i="53" s="1"/>
  <c r="AD24" i="46"/>
  <c r="AM21" i="41" a="1"/>
  <c r="AM21" i="41" s="1"/>
  <c r="AM28" i="41" a="1"/>
  <c r="AM28" i="41" s="1"/>
  <c r="AM20" i="41" a="1"/>
  <c r="AM20" i="41" s="1"/>
  <c r="AM3" i="41" a="1"/>
  <c r="AM3" i="41" s="1"/>
  <c r="AM19" i="41" a="1"/>
  <c r="AM19" i="41" s="1"/>
  <c r="AM48" i="41" a="1"/>
  <c r="AM48" i="41" s="1"/>
  <c r="AM38" i="41" a="1"/>
  <c r="AM38" i="41" s="1"/>
  <c r="AM29" i="41" a="1"/>
  <c r="AM29" i="41" s="1"/>
  <c r="AM26" i="41" a="1"/>
  <c r="AM26" i="41" s="1"/>
  <c r="AM49" i="41" a="1"/>
  <c r="AM49" i="41" s="1"/>
  <c r="AM35" i="41" a="1"/>
  <c r="AM35" i="41" s="1"/>
  <c r="AM23" i="41" a="1"/>
  <c r="AM23" i="41" s="1"/>
  <c r="AM11" i="41" a="1"/>
  <c r="AM11" i="41" s="1"/>
  <c r="AM15" i="41" a="1"/>
  <c r="AM15" i="41" s="1"/>
  <c r="AM43" i="41" a="1"/>
  <c r="AM43" i="41" s="1"/>
  <c r="AM36" i="41" a="1"/>
  <c r="AM36" i="41" s="1"/>
  <c r="AM33" i="41" a="1"/>
  <c r="AM33" i="41" s="1"/>
  <c r="AM27" i="41" a="1"/>
  <c r="AM27" i="41" s="1"/>
  <c r="AM17" i="41" a="1"/>
  <c r="AM17" i="41" s="1"/>
  <c r="AM24" i="41" a="1"/>
  <c r="AM24" i="41" s="1"/>
  <c r="AM40" i="41" a="1"/>
  <c r="AM40" i="41" s="1"/>
  <c r="AM7" i="41" a="1"/>
  <c r="AM7" i="41" s="1"/>
  <c r="AM34" i="41" a="1"/>
  <c r="AM34" i="41" s="1"/>
  <c r="AM25" i="41" a="1"/>
  <c r="AM25" i="41" s="1"/>
  <c r="AM39" i="41" a="1"/>
  <c r="AM39" i="41" s="1"/>
  <c r="AM30" i="41" a="1"/>
  <c r="AM30" i="41" s="1"/>
  <c r="AM22" i="41" a="1"/>
  <c r="AM22" i="41" s="1"/>
  <c r="AM47" i="41" a="1"/>
  <c r="AM47" i="41" s="1"/>
  <c r="AM41" i="41" a="1"/>
  <c r="AM41" i="41" s="1"/>
  <c r="AM13" i="41" a="1"/>
  <c r="AM13" i="41" s="1"/>
  <c r="AM10" i="41" a="1"/>
  <c r="AM10" i="41" s="1"/>
  <c r="AM2" i="41" a="1"/>
  <c r="AM2" i="41" s="1"/>
  <c r="AM46" i="41" a="1"/>
  <c r="AM46" i="41" s="1"/>
  <c r="AM8" i="41" a="1"/>
  <c r="AM8" i="41" s="1"/>
  <c r="AM44" i="41" a="1"/>
  <c r="AM44" i="41" s="1"/>
  <c r="AM14" i="41" a="1"/>
  <c r="AM14" i="41" s="1"/>
  <c r="AM37" i="41" a="1"/>
  <c r="AM37" i="41" s="1"/>
  <c r="AM42" i="41" a="1"/>
  <c r="AM42" i="41" s="1"/>
  <c r="AM31" i="41" a="1"/>
  <c r="AM31" i="41" s="1"/>
  <c r="AM32" i="41" a="1"/>
  <c r="AM32" i="41" s="1"/>
  <c r="AM5" i="41" a="1"/>
  <c r="AM5" i="41" s="1"/>
  <c r="AM4" i="41" a="1"/>
  <c r="AM4" i="41" s="1"/>
  <c r="AM16" i="41" a="1"/>
  <c r="AM16" i="41" s="1"/>
  <c r="AM18" i="41" a="1"/>
  <c r="AM18" i="41" s="1"/>
  <c r="AP15" i="41" s="1"/>
  <c r="AR63" i="41" s="1"/>
  <c r="AF63" i="41" s="1"/>
  <c r="AD63" i="41" s="1"/>
  <c r="AC63" i="41" s="1"/>
  <c r="AM9" i="41" a="1"/>
  <c r="AM9" i="41" s="1"/>
  <c r="AM12" i="41" a="1"/>
  <c r="AM12" i="41" s="1"/>
  <c r="AP14" i="41" s="1"/>
  <c r="AR62" i="41" s="1"/>
  <c r="AF62" i="41" s="1"/>
  <c r="AD62" i="41" s="1"/>
  <c r="AC62" i="41" s="1"/>
  <c r="AM6" i="41" a="1"/>
  <c r="AM6" i="41" s="1"/>
  <c r="AM45" i="41" a="1"/>
  <c r="AM45" i="41" s="1"/>
  <c r="AM35" i="37" a="1"/>
  <c r="AM35" i="37" s="1"/>
  <c r="AM40" i="37" a="1"/>
  <c r="AM40" i="37" s="1"/>
  <c r="AM21" i="37" a="1"/>
  <c r="AM21" i="37" s="1"/>
  <c r="AM49" i="37" a="1"/>
  <c r="AM49" i="37" s="1"/>
  <c r="AM7" i="37" a="1"/>
  <c r="AM7" i="37" s="1"/>
  <c r="AM15" i="37" a="1"/>
  <c r="AM15" i="37" s="1"/>
  <c r="AM2" i="37" a="1"/>
  <c r="AM2" i="37" s="1"/>
  <c r="AM44" i="37" a="1"/>
  <c r="AM44" i="37" s="1"/>
  <c r="AM43" i="37" a="1"/>
  <c r="AM43" i="37" s="1"/>
  <c r="AM19" i="37" a="1"/>
  <c r="AM19" i="37" s="1"/>
  <c r="AM48" i="37" a="1"/>
  <c r="AM48" i="37" s="1"/>
  <c r="AM28" i="37" a="1"/>
  <c r="AM28" i="37" s="1"/>
  <c r="AM34" i="37" a="1"/>
  <c r="AM34" i="37" s="1"/>
  <c r="AM33" i="37" a="1"/>
  <c r="AM33" i="37" s="1"/>
  <c r="AM29" i="37" a="1"/>
  <c r="AM29" i="37" s="1"/>
  <c r="AM24" i="37" a="1"/>
  <c r="AM24" i="37" s="1"/>
  <c r="AM13" i="37" a="1"/>
  <c r="AM13" i="37" s="1"/>
  <c r="AM41" i="37" a="1"/>
  <c r="AM41" i="37" s="1"/>
  <c r="AM17" i="37" a="1"/>
  <c r="AM17" i="37" s="1"/>
  <c r="AM5" i="37" a="1"/>
  <c r="AM5" i="37" s="1"/>
  <c r="AM6" i="37" a="1"/>
  <c r="AM6" i="37" s="1"/>
  <c r="AM27" i="37" a="1"/>
  <c r="AM27" i="37" s="1"/>
  <c r="AM32" i="37" a="1"/>
  <c r="AM32" i="37" s="1"/>
  <c r="AM46" i="37" a="1"/>
  <c r="AM46" i="37" s="1"/>
  <c r="AM39" i="37" a="1"/>
  <c r="AM39" i="37" s="1"/>
  <c r="AM38" i="37" a="1"/>
  <c r="AM38" i="37" s="1"/>
  <c r="AM36" i="37" a="1"/>
  <c r="AM36" i="37" s="1"/>
  <c r="AM47" i="37" a="1"/>
  <c r="AM47" i="37" s="1"/>
  <c r="AM4" i="37" a="1"/>
  <c r="AM4" i="37" s="1"/>
  <c r="AM26" i="37" a="1"/>
  <c r="AM26" i="37" s="1"/>
  <c r="AM42" i="37" a="1"/>
  <c r="AM42" i="37" s="1"/>
  <c r="AM10" i="37" a="1"/>
  <c r="AM10" i="37" s="1"/>
  <c r="AM9" i="37" a="1"/>
  <c r="AM9" i="37" s="1"/>
  <c r="AM22" i="37" a="1"/>
  <c r="AM22" i="37" s="1"/>
  <c r="AM37" i="37" a="1"/>
  <c r="AM37" i="37" s="1"/>
  <c r="AM3" i="37" a="1"/>
  <c r="AM3" i="37" s="1"/>
  <c r="AP16" i="37" s="1"/>
  <c r="AR64" i="37" s="1"/>
  <c r="AF64" i="37" s="1"/>
  <c r="AD64" i="37" s="1"/>
  <c r="AC64" i="37" s="1"/>
  <c r="AM30" i="37" a="1"/>
  <c r="AM30" i="37" s="1"/>
  <c r="AM12" i="37" a="1"/>
  <c r="AM12" i="37" s="1"/>
  <c r="AM18" i="37" a="1"/>
  <c r="AM18" i="37" s="1"/>
  <c r="AM11" i="37" a="1"/>
  <c r="AM11" i="37" s="1"/>
  <c r="AM23" i="37" a="1"/>
  <c r="AM23" i="37" s="1"/>
  <c r="AM25" i="37" a="1"/>
  <c r="AM25" i="37" s="1"/>
  <c r="AM45" i="37" a="1"/>
  <c r="AM45" i="37" s="1"/>
  <c r="AM20" i="37" a="1"/>
  <c r="AM20" i="37" s="1"/>
  <c r="AM14" i="37" a="1"/>
  <c r="AM14" i="37" s="1"/>
  <c r="AM8" i="37" a="1"/>
  <c r="AM8" i="37" s="1"/>
  <c r="AM16" i="37" a="1"/>
  <c r="AM16" i="37" s="1"/>
  <c r="AM31" i="37" a="1"/>
  <c r="AM31" i="37" s="1"/>
  <c r="AM3" i="43" a="1"/>
  <c r="AM3" i="43" s="1"/>
  <c r="AM14" i="43" a="1"/>
  <c r="AM14" i="43" s="1"/>
  <c r="AM11" i="43" a="1"/>
  <c r="AM11" i="43" s="1"/>
  <c r="AM2" i="43" a="1"/>
  <c r="AM2" i="43" s="1"/>
  <c r="AM13" i="43" a="1"/>
  <c r="AM13" i="43" s="1"/>
  <c r="AM42" i="43" a="1"/>
  <c r="AM42" i="43" s="1"/>
  <c r="AN24" i="57" a="1"/>
  <c r="AN24" i="57" s="1"/>
  <c r="AN32" i="57" a="1"/>
  <c r="AN32" i="57" s="1"/>
  <c r="AN40" i="57" a="1"/>
  <c r="AN40" i="57" s="1"/>
  <c r="AN34" i="57" a="1"/>
  <c r="AN34" i="57" s="1"/>
  <c r="AN37" i="57" a="1"/>
  <c r="AN37" i="57" s="1"/>
  <c r="AN38" i="57" a="1"/>
  <c r="AN38" i="57" s="1"/>
  <c r="AN10" i="57" a="1"/>
  <c r="AN10" i="57" s="1"/>
  <c r="AN13" i="57" a="1"/>
  <c r="AN13" i="57" s="1"/>
  <c r="AN25" i="57" a="1"/>
  <c r="AN25" i="57" s="1"/>
  <c r="AN11" i="57" a="1"/>
  <c r="AN11" i="57" s="1"/>
  <c r="AN20" i="57" a="1"/>
  <c r="AN20" i="57" s="1"/>
  <c r="AN29" i="57" a="1"/>
  <c r="AN29" i="57" s="1"/>
  <c r="AN7" i="57" a="1"/>
  <c r="AN7" i="57" s="1"/>
  <c r="AN14" i="57" a="1"/>
  <c r="AN14" i="57" s="1"/>
  <c r="AN2" i="57" a="1"/>
  <c r="AN2" i="57" s="1"/>
  <c r="AN3" i="57" a="1"/>
  <c r="AN3" i="57" s="1"/>
  <c r="AN4" i="57" a="1"/>
  <c r="AN4" i="57" s="1"/>
  <c r="AN26" i="57" a="1"/>
  <c r="AN26" i="57" s="1"/>
  <c r="AN16" i="57" a="1"/>
  <c r="AN16" i="57" s="1"/>
  <c r="AN18" i="57" a="1"/>
  <c r="AN18" i="57" s="1"/>
  <c r="AN19" i="57" a="1"/>
  <c r="AN19" i="57" s="1"/>
  <c r="AN21" i="57" a="1"/>
  <c r="AN21" i="57" s="1"/>
  <c r="AN33" i="57" a="1"/>
  <c r="AN33" i="57" s="1"/>
  <c r="AN22" i="57" a="1"/>
  <c r="AN22" i="57" s="1"/>
  <c r="AN17" i="57" a="1"/>
  <c r="AN17" i="57" s="1"/>
  <c r="AN12" i="57" a="1"/>
  <c r="AN12" i="57" s="1"/>
  <c r="AN9" i="57" a="1"/>
  <c r="AN9" i="57" s="1"/>
  <c r="AN30" i="57" a="1"/>
  <c r="AN30" i="57" s="1"/>
  <c r="AN8" i="57" a="1"/>
  <c r="AN8" i="57" s="1"/>
  <c r="AN36" i="57" a="1"/>
  <c r="AN36" i="57" s="1"/>
  <c r="AN5" i="57" a="1"/>
  <c r="AN5" i="57" s="1"/>
  <c r="AN28" i="57" a="1"/>
  <c r="AN28" i="57" s="1"/>
  <c r="AN39" i="57" a="1"/>
  <c r="AN39" i="57" s="1"/>
  <c r="AN27" i="57" a="1"/>
  <c r="AN27" i="57" s="1"/>
  <c r="AN35" i="57" a="1"/>
  <c r="AN35" i="57" s="1"/>
  <c r="AN15" i="57" a="1"/>
  <c r="AN15" i="57" s="1"/>
  <c r="AN23" i="57" a="1"/>
  <c r="AN23" i="57" s="1"/>
  <c r="AQ7" i="57" s="1"/>
  <c r="AN31" i="57" a="1"/>
  <c r="AN31" i="57" s="1"/>
  <c r="AN6" i="57" a="1"/>
  <c r="AN6" i="57" s="1"/>
  <c r="AN40" i="32" a="1"/>
  <c r="AN40" i="32" s="1"/>
  <c r="AN39" i="32" a="1"/>
  <c r="AN39" i="32" s="1"/>
  <c r="AN8" i="32" a="1"/>
  <c r="AN8" i="32" s="1"/>
  <c r="AN29" i="32" a="1"/>
  <c r="AN29" i="32" s="1"/>
  <c r="AN36" i="32" a="1"/>
  <c r="AN36" i="32" s="1"/>
  <c r="AN2" i="32" a="1"/>
  <c r="AN2" i="32" s="1"/>
  <c r="AN5" i="32" a="1"/>
  <c r="AN5" i="32" s="1"/>
  <c r="AN30" i="32" a="1"/>
  <c r="AN30" i="32" s="1"/>
  <c r="AN35" i="32" a="1"/>
  <c r="AN35" i="32" s="1"/>
  <c r="AN13" i="32" a="1"/>
  <c r="AN13" i="32" s="1"/>
  <c r="AN21" i="32" a="1"/>
  <c r="AN21" i="32" s="1"/>
  <c r="AN31" i="32" a="1"/>
  <c r="AN31" i="32" s="1"/>
  <c r="AN22" i="32" a="1"/>
  <c r="AN22" i="32" s="1"/>
  <c r="AN6" i="32" a="1"/>
  <c r="AN6" i="32" s="1"/>
  <c r="AN11" i="32" a="1"/>
  <c r="AN11" i="32" s="1"/>
  <c r="AN25" i="32" a="1"/>
  <c r="AN25" i="32" s="1"/>
  <c r="AN23" i="32" a="1"/>
  <c r="AN23" i="32" s="1"/>
  <c r="AN38" i="32" a="1"/>
  <c r="AN38" i="32" s="1"/>
  <c r="AN15" i="32" a="1"/>
  <c r="AN15" i="32" s="1"/>
  <c r="AN10" i="32" a="1"/>
  <c r="AN10" i="32" s="1"/>
  <c r="AN9" i="32" a="1"/>
  <c r="AN9" i="32" s="1"/>
  <c r="AN14" i="32" a="1"/>
  <c r="AN14" i="32" s="1"/>
  <c r="AN18" i="32" a="1"/>
  <c r="AN18" i="32" s="1"/>
  <c r="AN20" i="32" a="1"/>
  <c r="AN20" i="32" s="1"/>
  <c r="AN12" i="32" a="1"/>
  <c r="AN12" i="32" s="1"/>
  <c r="AN19" i="32" a="1"/>
  <c r="AN19" i="32" s="1"/>
  <c r="AQ25" i="32" s="1"/>
  <c r="AS25" i="32" s="1"/>
  <c r="AF25" i="32" s="1"/>
  <c r="AD25" i="32" s="1"/>
  <c r="AC25" i="32" s="1"/>
  <c r="AN3" i="32" a="1"/>
  <c r="AN3" i="32" s="1"/>
  <c r="AN24" i="32" a="1"/>
  <c r="AN24" i="32" s="1"/>
  <c r="AN28" i="32" a="1"/>
  <c r="AN28" i="32" s="1"/>
  <c r="AN32" i="32" a="1"/>
  <c r="AN32" i="32" s="1"/>
  <c r="AN33" i="32" a="1"/>
  <c r="AN33" i="32" s="1"/>
  <c r="AN7" i="32" a="1"/>
  <c r="AN7" i="32" s="1"/>
  <c r="AN16" i="32" a="1"/>
  <c r="AN16" i="32" s="1"/>
  <c r="AN17" i="32" a="1"/>
  <c r="AN17" i="32" s="1"/>
  <c r="AN4" i="32" a="1"/>
  <c r="AN4" i="32" s="1"/>
  <c r="AN34" i="32" a="1"/>
  <c r="AN34" i="32" s="1"/>
  <c r="AN27" i="32" a="1"/>
  <c r="AN27" i="32" s="1"/>
  <c r="AN26" i="32" a="1"/>
  <c r="AN26" i="32" s="1"/>
  <c r="AN37" i="32" a="1"/>
  <c r="AN37" i="32" s="1"/>
  <c r="AM48" i="59" a="1"/>
  <c r="AM48" i="59" s="1"/>
  <c r="AM46" i="59" a="1"/>
  <c r="AM46" i="59" s="1"/>
  <c r="AM41" i="59" a="1"/>
  <c r="AM41" i="59" s="1"/>
  <c r="AM44" i="59" a="1"/>
  <c r="AM44" i="59" s="1"/>
  <c r="AM34" i="59" a="1"/>
  <c r="AM34" i="59" s="1"/>
  <c r="AM36" i="59" a="1"/>
  <c r="AM36" i="59" s="1"/>
  <c r="AM33" i="59" a="1"/>
  <c r="AM33" i="59" s="1"/>
  <c r="AM17" i="59" a="1"/>
  <c r="AM17" i="59" s="1"/>
  <c r="AM22" i="59" a="1"/>
  <c r="AM22" i="59" s="1"/>
  <c r="AM16" i="59" a="1"/>
  <c r="AM16" i="59" s="1"/>
  <c r="AM19" i="59" a="1"/>
  <c r="AM19" i="59" s="1"/>
  <c r="AM11" i="59" a="1"/>
  <c r="AM11" i="59" s="1"/>
  <c r="AM38" i="59" a="1"/>
  <c r="AM38" i="59" s="1"/>
  <c r="AM45" i="59" a="1"/>
  <c r="AM45" i="59" s="1"/>
  <c r="AM15" i="59" a="1"/>
  <c r="AM15" i="59" s="1"/>
  <c r="AM3" i="59" a="1"/>
  <c r="AM3" i="59" s="1"/>
  <c r="AM27" i="59" a="1"/>
  <c r="AM27" i="59" s="1"/>
  <c r="AM49" i="59" a="1"/>
  <c r="AM49" i="59" s="1"/>
  <c r="AM23" i="59" a="1"/>
  <c r="AM23" i="59" s="1"/>
  <c r="AM47" i="59" a="1"/>
  <c r="AM47" i="59" s="1"/>
  <c r="AM42" i="59" a="1"/>
  <c r="AM42" i="59" s="1"/>
  <c r="AM13" i="59" a="1"/>
  <c r="AM13" i="59" s="1"/>
  <c r="AM40" i="59" a="1"/>
  <c r="AM40" i="59" s="1"/>
  <c r="AM26" i="59" a="1"/>
  <c r="AM26" i="59" s="1"/>
  <c r="AM6" i="59" a="1"/>
  <c r="AM6" i="59" s="1"/>
  <c r="AM28" i="59" a="1"/>
  <c r="AM28" i="59" s="1"/>
  <c r="AM10" i="59" a="1"/>
  <c r="AM10" i="59" s="1"/>
  <c r="AM9" i="59" a="1"/>
  <c r="AM9" i="59" s="1"/>
  <c r="AM7" i="59" a="1"/>
  <c r="AM7" i="59" s="1"/>
  <c r="AM43" i="59" a="1"/>
  <c r="AM43" i="59" s="1"/>
  <c r="AM20" i="59" a="1"/>
  <c r="AM20" i="59" s="1"/>
  <c r="AM4" i="59" a="1"/>
  <c r="AM4" i="59" s="1"/>
  <c r="AM5" i="59" a="1"/>
  <c r="AM5" i="59" s="1"/>
  <c r="AM29" i="59" a="1"/>
  <c r="AM29" i="59" s="1"/>
  <c r="AM21" i="59" a="1"/>
  <c r="AM21" i="59" s="1"/>
  <c r="AM8" i="59" a="1"/>
  <c r="AM8" i="59" s="1"/>
  <c r="AM18" i="59" a="1"/>
  <c r="AM18" i="59" s="1"/>
  <c r="AM24" i="59" a="1"/>
  <c r="AM24" i="59" s="1"/>
  <c r="AM39" i="59" a="1"/>
  <c r="AM39" i="59" s="1"/>
  <c r="AM30" i="59" a="1"/>
  <c r="AM30" i="59" s="1"/>
  <c r="AM14" i="59" a="1"/>
  <c r="AM14" i="59" s="1"/>
  <c r="AM25" i="59" a="1"/>
  <c r="AM25" i="59" s="1"/>
  <c r="AM35" i="59" a="1"/>
  <c r="AM35" i="59" s="1"/>
  <c r="AM31" i="59" a="1"/>
  <c r="AM31" i="59" s="1"/>
  <c r="AM12" i="59" a="1"/>
  <c r="AM12" i="59" s="1"/>
  <c r="AM2" i="59" a="1"/>
  <c r="AM2" i="59" s="1"/>
  <c r="AM32" i="59" a="1"/>
  <c r="AM32" i="59" s="1"/>
  <c r="AM37" i="59" a="1"/>
  <c r="AM37" i="59" s="1"/>
  <c r="AM10" i="31" a="1"/>
  <c r="AM10" i="31" s="1"/>
  <c r="AM45" i="31" a="1"/>
  <c r="AM45" i="31" s="1"/>
  <c r="AM24" i="31" a="1"/>
  <c r="AM24" i="31" s="1"/>
  <c r="AM18" i="31" a="1"/>
  <c r="AM18" i="31" s="1"/>
  <c r="AM33" i="31" a="1"/>
  <c r="AM33" i="31" s="1"/>
  <c r="AM36" i="31" a="1"/>
  <c r="AM36" i="31" s="1"/>
  <c r="AM25" i="31" a="1"/>
  <c r="AM25" i="31" s="1"/>
  <c r="AM27" i="31" a="1"/>
  <c r="AM27" i="31" s="1"/>
  <c r="AM19" i="31" a="1"/>
  <c r="AM19" i="31" s="1"/>
  <c r="AM11" i="31" a="1"/>
  <c r="AM11" i="31" s="1"/>
  <c r="AM49" i="31" a="1"/>
  <c r="AM49" i="31" s="1"/>
  <c r="AM38" i="31" a="1"/>
  <c r="AM38" i="31" s="1"/>
  <c r="AM31" i="31" a="1"/>
  <c r="AM31" i="31" s="1"/>
  <c r="AM29" i="31" a="1"/>
  <c r="AM29" i="31" s="1"/>
  <c r="AM16" i="31" a="1"/>
  <c r="AM16" i="31" s="1"/>
  <c r="AM5" i="31" a="1"/>
  <c r="AM5" i="31" s="1"/>
  <c r="AM42" i="31" a="1"/>
  <c r="AM42" i="31" s="1"/>
  <c r="AM48" i="31" a="1"/>
  <c r="AM48" i="31" s="1"/>
  <c r="AM32" i="31" a="1"/>
  <c r="AM32" i="31" s="1"/>
  <c r="AM26" i="31" a="1"/>
  <c r="AM26" i="31" s="1"/>
  <c r="AM41" i="31" a="1"/>
  <c r="AM41" i="31" s="1"/>
  <c r="AM12" i="31" a="1"/>
  <c r="AM12" i="31" s="1"/>
  <c r="AM23" i="31" a="1"/>
  <c r="AM23" i="31" s="1"/>
  <c r="AM43" i="31" a="1"/>
  <c r="AM43" i="31" s="1"/>
  <c r="AM3" i="31" a="1"/>
  <c r="AM3" i="31" s="1"/>
  <c r="AM6" i="31" a="1"/>
  <c r="AM6" i="31" s="1"/>
  <c r="AP7" i="31" s="1"/>
  <c r="AR31" i="31" s="1"/>
  <c r="AF31" i="31" s="1"/>
  <c r="AD31" i="31" s="1"/>
  <c r="AC31" i="31" s="1"/>
  <c r="AM2" i="31" a="1"/>
  <c r="AM2" i="31" s="1"/>
  <c r="AM46" i="31" a="1"/>
  <c r="AM46" i="31" s="1"/>
  <c r="AM20" i="31" a="1"/>
  <c r="AM20" i="31" s="1"/>
  <c r="AM30" i="31" a="1"/>
  <c r="AM30" i="31" s="1"/>
  <c r="AM15" i="31" a="1"/>
  <c r="AM15" i="31" s="1"/>
  <c r="AM4" i="31" a="1"/>
  <c r="AM4" i="31" s="1"/>
  <c r="AM39" i="31" a="1"/>
  <c r="AM39" i="31" s="1"/>
  <c r="AM9" i="31" a="1"/>
  <c r="AM9" i="31" s="1"/>
  <c r="AM7" i="31" a="1"/>
  <c r="AM7" i="31" s="1"/>
  <c r="AM22" i="31" a="1"/>
  <c r="AM22" i="31" s="1"/>
  <c r="AM13" i="31" a="1"/>
  <c r="AM13" i="31" s="1"/>
  <c r="AM40" i="31" a="1"/>
  <c r="AM40" i="31" s="1"/>
  <c r="AM34" i="31" a="1"/>
  <c r="AM34" i="31" s="1"/>
  <c r="AM35" i="31" a="1"/>
  <c r="AM35" i="31" s="1"/>
  <c r="AM8" i="31" a="1"/>
  <c r="AM8" i="31" s="1"/>
  <c r="AM47" i="31" a="1"/>
  <c r="AM47" i="31" s="1"/>
  <c r="AM44" i="31" a="1"/>
  <c r="AM44" i="31" s="1"/>
  <c r="AM17" i="31" a="1"/>
  <c r="AM17" i="31" s="1"/>
  <c r="AM37" i="31" a="1"/>
  <c r="AM37" i="31" s="1"/>
  <c r="AM14" i="31" a="1"/>
  <c r="AM14" i="31" s="1"/>
  <c r="AM21" i="31" a="1"/>
  <c r="AM21" i="31" s="1"/>
  <c r="AM28" i="31" a="1"/>
  <c r="AM28" i="31" s="1"/>
  <c r="AM46" i="40" a="1"/>
  <c r="AM46" i="40" s="1"/>
  <c r="AM45" i="40" a="1"/>
  <c r="AM45" i="40" s="1"/>
  <c r="AM38" i="40" a="1"/>
  <c r="AM38" i="40" s="1"/>
  <c r="AM21" i="40" a="1"/>
  <c r="AM21" i="40" s="1"/>
  <c r="AM12" i="40" a="1"/>
  <c r="AM12" i="40" s="1"/>
  <c r="AM2" i="40" a="1"/>
  <c r="AM2" i="40" s="1"/>
  <c r="AM47" i="40" a="1"/>
  <c r="AM47" i="40" s="1"/>
  <c r="AM32" i="40" a="1"/>
  <c r="AM32" i="40" s="1"/>
  <c r="AM40" i="40" a="1"/>
  <c r="AM40" i="40" s="1"/>
  <c r="AM36" i="40" a="1"/>
  <c r="AM36" i="40" s="1"/>
  <c r="AM13" i="40" a="1"/>
  <c r="AM13" i="40" s="1"/>
  <c r="AM30" i="40" a="1"/>
  <c r="AM30" i="40" s="1"/>
  <c r="AM33" i="40" a="1"/>
  <c r="AM33" i="40" s="1"/>
  <c r="AM49" i="40" a="1"/>
  <c r="AM49" i="40" s="1"/>
  <c r="AM39" i="40" a="1"/>
  <c r="AM39" i="40" s="1"/>
  <c r="AM43" i="40" a="1"/>
  <c r="AM43" i="40" s="1"/>
  <c r="AM42" i="40" a="1"/>
  <c r="AM42" i="40" s="1"/>
  <c r="AM48" i="40" a="1"/>
  <c r="AM48" i="40" s="1"/>
  <c r="AM25" i="40" a="1"/>
  <c r="AM25" i="40" s="1"/>
  <c r="AM27" i="40" a="1"/>
  <c r="AM27" i="40" s="1"/>
  <c r="AM17" i="40" a="1"/>
  <c r="AM17" i="40" s="1"/>
  <c r="AM44" i="40" a="1"/>
  <c r="AM44" i="40" s="1"/>
  <c r="AM31" i="40" a="1"/>
  <c r="AM31" i="40" s="1"/>
  <c r="AM23" i="40" a="1"/>
  <c r="AM23" i="40" s="1"/>
  <c r="AM8" i="40" a="1"/>
  <c r="AM8" i="40" s="1"/>
  <c r="AM20" i="40" a="1"/>
  <c r="AM20" i="40" s="1"/>
  <c r="AM3" i="40" a="1"/>
  <c r="AM3" i="40" s="1"/>
  <c r="AM26" i="40" a="1"/>
  <c r="AM26" i="40" s="1"/>
  <c r="AM28" i="40" a="1"/>
  <c r="AM28" i="40" s="1"/>
  <c r="AM37" i="40" a="1"/>
  <c r="AM37" i="40" s="1"/>
  <c r="AM22" i="40" a="1"/>
  <c r="AM22" i="40" s="1"/>
  <c r="AM35" i="40" a="1"/>
  <c r="AM35" i="40" s="1"/>
  <c r="AM41" i="40" a="1"/>
  <c r="AM41" i="40" s="1"/>
  <c r="AM16" i="40" a="1"/>
  <c r="AM16" i="40" s="1"/>
  <c r="AM4" i="40" a="1"/>
  <c r="AM4" i="40" s="1"/>
  <c r="AM9" i="40" a="1"/>
  <c r="AM9" i="40" s="1"/>
  <c r="AM5" i="40" a="1"/>
  <c r="AM5" i="40" s="1"/>
  <c r="AM29" i="40" a="1"/>
  <c r="AM29" i="40" s="1"/>
  <c r="AM6" i="40" a="1"/>
  <c r="AM6" i="40" s="1"/>
  <c r="AM34" i="40" a="1"/>
  <c r="AM34" i="40" s="1"/>
  <c r="AM19" i="40" a="1"/>
  <c r="AM19" i="40" s="1"/>
  <c r="AM11" i="40" a="1"/>
  <c r="AM11" i="40" s="1"/>
  <c r="AM7" i="40" a="1"/>
  <c r="AM7" i="40" s="1"/>
  <c r="AM10" i="40" a="1"/>
  <c r="AM10" i="40" s="1"/>
  <c r="AP3" i="40" s="1"/>
  <c r="AR3" i="40" s="1"/>
  <c r="AF3" i="40" s="1"/>
  <c r="AD3" i="40" s="1"/>
  <c r="AC3" i="40" s="1"/>
  <c r="AM18" i="40" a="1"/>
  <c r="AM18" i="40" s="1"/>
  <c r="AM14" i="40" a="1"/>
  <c r="AM14" i="40" s="1"/>
  <c r="AM24" i="40" a="1"/>
  <c r="AM24" i="40" s="1"/>
  <c r="AM15" i="40" a="1"/>
  <c r="AM15" i="40" s="1"/>
  <c r="AM43" i="56" a="1"/>
  <c r="AM43" i="56" s="1"/>
  <c r="AM24" i="56" a="1"/>
  <c r="AM24" i="56" s="1"/>
  <c r="AM45" i="56" a="1"/>
  <c r="AM45" i="56" s="1"/>
  <c r="AM37" i="56" a="1"/>
  <c r="AM37" i="56" s="1"/>
  <c r="AM31" i="56" a="1"/>
  <c r="AM31" i="56" s="1"/>
  <c r="AM20" i="56" a="1"/>
  <c r="AM20" i="56" s="1"/>
  <c r="AM29" i="56" a="1"/>
  <c r="AM29" i="56" s="1"/>
  <c r="AM19" i="56" a="1"/>
  <c r="AM19" i="56" s="1"/>
  <c r="AM27" i="56" a="1"/>
  <c r="AM27" i="56" s="1"/>
  <c r="AM16" i="56" a="1"/>
  <c r="AM16" i="56" s="1"/>
  <c r="AM25" i="56" a="1"/>
  <c r="AM25" i="56" s="1"/>
  <c r="AM47" i="56" a="1"/>
  <c r="AM47" i="56" s="1"/>
  <c r="AM44" i="56" a="1"/>
  <c r="AM44" i="56" s="1"/>
  <c r="AM34" i="56" a="1"/>
  <c r="AM34" i="56" s="1"/>
  <c r="AM26" i="56" a="1"/>
  <c r="AM26" i="56" s="1"/>
  <c r="AM17" i="56" a="1"/>
  <c r="AM17" i="56" s="1"/>
  <c r="AM28" i="56" a="1"/>
  <c r="AM28" i="56" s="1"/>
  <c r="AM18" i="56" a="1"/>
  <c r="AM18" i="56" s="1"/>
  <c r="AM13" i="56" a="1"/>
  <c r="AM13" i="56" s="1"/>
  <c r="AM8" i="56" a="1"/>
  <c r="AM8" i="56" s="1"/>
  <c r="AM2" i="56" a="1"/>
  <c r="AM2" i="56" s="1"/>
  <c r="AM4" i="56" a="1"/>
  <c r="AM4" i="56" s="1"/>
  <c r="AM48" i="56" a="1"/>
  <c r="AM48" i="56" s="1"/>
  <c r="AM39" i="56" a="1"/>
  <c r="AM39" i="56" s="1"/>
  <c r="AM40" i="56" a="1"/>
  <c r="AM40" i="56" s="1"/>
  <c r="AM42" i="56" a="1"/>
  <c r="AM42" i="56" s="1"/>
  <c r="AM10" i="56" a="1"/>
  <c r="AM10" i="56" s="1"/>
  <c r="AP24" i="56" s="1"/>
  <c r="AM23" i="56" a="1"/>
  <c r="AM23" i="56" s="1"/>
  <c r="AM36" i="56" a="1"/>
  <c r="AM36" i="56" s="1"/>
  <c r="AM11" i="56" a="1"/>
  <c r="AM11" i="56" s="1"/>
  <c r="AP5" i="56" s="1"/>
  <c r="AR5" i="56" s="1"/>
  <c r="AF5" i="56" s="1"/>
  <c r="AD5" i="56" s="1"/>
  <c r="AC5" i="56" s="1"/>
  <c r="AM15" i="56" a="1"/>
  <c r="AM15" i="56" s="1"/>
  <c r="AM3" i="56" a="1"/>
  <c r="AM3" i="56" s="1"/>
  <c r="AM5" i="56" a="1"/>
  <c r="AM5" i="56" s="1"/>
  <c r="AM14" i="56" a="1"/>
  <c r="AM14" i="56" s="1"/>
  <c r="AM41" i="56" a="1"/>
  <c r="AM41" i="56" s="1"/>
  <c r="AM32" i="56" a="1"/>
  <c r="AM32" i="56" s="1"/>
  <c r="AM49" i="56" a="1"/>
  <c r="AM49" i="56" s="1"/>
  <c r="AM12" i="56" a="1"/>
  <c r="AM12" i="56" s="1"/>
  <c r="AM38" i="56" a="1"/>
  <c r="AM38" i="56" s="1"/>
  <c r="AM30" i="56" a="1"/>
  <c r="AM30" i="56" s="1"/>
  <c r="AM7" i="56" a="1"/>
  <c r="AM7" i="56" s="1"/>
  <c r="AM46" i="56" a="1"/>
  <c r="AM46" i="56" s="1"/>
  <c r="AM33" i="56" a="1"/>
  <c r="AM33" i="56" s="1"/>
  <c r="AM6" i="56" a="1"/>
  <c r="AM6" i="56" s="1"/>
  <c r="AM9" i="56" a="1"/>
  <c r="AM9" i="56" s="1"/>
  <c r="AM35" i="56" a="1"/>
  <c r="AM35" i="56" s="1"/>
  <c r="AM21" i="56" a="1"/>
  <c r="AM21" i="56" s="1"/>
  <c r="AP18" i="56" s="1"/>
  <c r="AM22" i="56" a="1"/>
  <c r="AM22" i="56" s="1"/>
  <c r="AP21" i="56" s="1"/>
  <c r="AN33" i="35" a="1"/>
  <c r="AN33" i="35" s="1"/>
  <c r="AN20" i="35" a="1"/>
  <c r="AN20" i="35" s="1"/>
  <c r="AN18" i="35" a="1"/>
  <c r="AN18" i="35" s="1"/>
  <c r="AN39" i="35" a="1"/>
  <c r="AN39" i="35" s="1"/>
  <c r="AN25" i="35" a="1"/>
  <c r="AN25" i="35" s="1"/>
  <c r="AN37" i="35" a="1"/>
  <c r="AN37" i="35" s="1"/>
  <c r="AN38" i="35" a="1"/>
  <c r="AN38" i="35" s="1"/>
  <c r="AN35" i="35" a="1"/>
  <c r="AN35" i="35" s="1"/>
  <c r="AN15" i="35" a="1"/>
  <c r="AN15" i="35" s="1"/>
  <c r="AN13" i="35" a="1"/>
  <c r="AN13" i="35" s="1"/>
  <c r="AN29" i="35" a="1"/>
  <c r="AN29" i="35" s="1"/>
  <c r="AN6" i="35" a="1"/>
  <c r="AN6" i="35" s="1"/>
  <c r="AN28" i="35" a="1"/>
  <c r="AN28" i="35" s="1"/>
  <c r="AN12" i="35" a="1"/>
  <c r="AN12" i="35" s="1"/>
  <c r="AN4" i="35" a="1"/>
  <c r="AN4" i="35" s="1"/>
  <c r="AN19" i="35" a="1"/>
  <c r="AN19" i="35" s="1"/>
  <c r="AN17" i="35" a="1"/>
  <c r="AN17" i="35" s="1"/>
  <c r="AN14" i="35" a="1"/>
  <c r="AN14" i="35" s="1"/>
  <c r="AN40" i="35" a="1"/>
  <c r="AN40" i="35" s="1"/>
  <c r="AN3" i="35" a="1"/>
  <c r="AN3" i="35" s="1"/>
  <c r="AN16" i="35" a="1"/>
  <c r="AN16" i="35" s="1"/>
  <c r="AN5" i="35" a="1"/>
  <c r="AN5" i="35" s="1"/>
  <c r="AN30" i="35" a="1"/>
  <c r="AN30" i="35" s="1"/>
  <c r="AN31" i="35" a="1"/>
  <c r="AN31" i="35" s="1"/>
  <c r="AN26" i="35" a="1"/>
  <c r="AN26" i="35" s="1"/>
  <c r="AN24" i="35" a="1"/>
  <c r="AN24" i="35" s="1"/>
  <c r="AN2" i="35" a="1"/>
  <c r="AN2" i="35" s="1"/>
  <c r="AN32" i="35" a="1"/>
  <c r="AN32" i="35" s="1"/>
  <c r="AN34" i="35" a="1"/>
  <c r="AN34" i="35" s="1"/>
  <c r="AN7" i="35" a="1"/>
  <c r="AN7" i="35" s="1"/>
  <c r="AN27" i="35" a="1"/>
  <c r="AN27" i="35" s="1"/>
  <c r="AN36" i="35" a="1"/>
  <c r="AN36" i="35" s="1"/>
  <c r="AN9" i="35" a="1"/>
  <c r="AN9" i="35" s="1"/>
  <c r="AN23" i="35" a="1"/>
  <c r="AN23" i="35" s="1"/>
  <c r="AN21" i="35" a="1"/>
  <c r="AN21" i="35" s="1"/>
  <c r="AQ24" i="35" s="1"/>
  <c r="AS48" i="35" s="1"/>
  <c r="AF48" i="35" s="1"/>
  <c r="AD48" i="35" s="1"/>
  <c r="AC48" i="35" s="1"/>
  <c r="AN22" i="35" a="1"/>
  <c r="AN22" i="35" s="1"/>
  <c r="AN8" i="35" a="1"/>
  <c r="AN8" i="35" s="1"/>
  <c r="AN11" i="35" a="1"/>
  <c r="AN11" i="35" s="1"/>
  <c r="AN10" i="35" a="1"/>
  <c r="AN10" i="35" s="1"/>
  <c r="AN19" i="52" a="1"/>
  <c r="AN19" i="52" s="1"/>
  <c r="AN3" i="52" a="1"/>
  <c r="AN3" i="52" s="1"/>
  <c r="AN29" i="52" a="1"/>
  <c r="AN29" i="52" s="1"/>
  <c r="AN15" i="52" a="1"/>
  <c r="AN15" i="52" s="1"/>
  <c r="AN26" i="52" a="1"/>
  <c r="AN26" i="52" s="1"/>
  <c r="AN33" i="50" a="1"/>
  <c r="AN33" i="50" s="1"/>
  <c r="AN36" i="50" a="1"/>
  <c r="AN36" i="50" s="1"/>
  <c r="AN32" i="50" a="1"/>
  <c r="AN32" i="50" s="1"/>
  <c r="AN16" i="50" a="1"/>
  <c r="AN16" i="50" s="1"/>
  <c r="AN13" i="50" a="1"/>
  <c r="AN13" i="50" s="1"/>
  <c r="AN7" i="50" a="1"/>
  <c r="AN7" i="50" s="1"/>
  <c r="AN14" i="50" a="1"/>
  <c r="AN14" i="50" s="1"/>
  <c r="AN23" i="50" a="1"/>
  <c r="AN23" i="50" s="1"/>
  <c r="AN8" i="50" a="1"/>
  <c r="AN8" i="50" s="1"/>
  <c r="AN28" i="50" a="1"/>
  <c r="AN28" i="50" s="1"/>
  <c r="AN39" i="50" a="1"/>
  <c r="AN39" i="50" s="1"/>
  <c r="AN37" i="50" a="1"/>
  <c r="AN37" i="50" s="1"/>
  <c r="AN31" i="50" a="1"/>
  <c r="AN31" i="50" s="1"/>
  <c r="AN24" i="50" a="1"/>
  <c r="AN24" i="50" s="1"/>
  <c r="AN30" i="50" a="1"/>
  <c r="AN30" i="50" s="1"/>
  <c r="AN29" i="50" a="1"/>
  <c r="AN29" i="50" s="1"/>
  <c r="AN38" i="50" a="1"/>
  <c r="AN38" i="50" s="1"/>
  <c r="AN17" i="50" a="1"/>
  <c r="AN17" i="50" s="1"/>
  <c r="AN3" i="50" a="1"/>
  <c r="AN3" i="50" s="1"/>
  <c r="AN27" i="50" a="1"/>
  <c r="AN27" i="50" s="1"/>
  <c r="AN35" i="50" a="1"/>
  <c r="AN35" i="50" s="1"/>
  <c r="AN19" i="50" a="1"/>
  <c r="AN19" i="50" s="1"/>
  <c r="AN26" i="50" a="1"/>
  <c r="AN26" i="50" s="1"/>
  <c r="AN20" i="50" a="1"/>
  <c r="AN20" i="50" s="1"/>
  <c r="AN21" i="50" a="1"/>
  <c r="AN21" i="50" s="1"/>
  <c r="AQ15" i="50" s="1"/>
  <c r="AN22" i="50" a="1"/>
  <c r="AN22" i="50" s="1"/>
  <c r="AN25" i="50" a="1"/>
  <c r="AN25" i="50" s="1"/>
  <c r="AN12" i="50" a="1"/>
  <c r="AN12" i="50" s="1"/>
  <c r="AN2" i="50" a="1"/>
  <c r="AN2" i="50" s="1"/>
  <c r="AQ17" i="50" s="1"/>
  <c r="AN5" i="50" a="1"/>
  <c r="AN5" i="50" s="1"/>
  <c r="AN34" i="50" a="1"/>
  <c r="AN34" i="50" s="1"/>
  <c r="AN18" i="50" a="1"/>
  <c r="AN18" i="50" s="1"/>
  <c r="AQ6" i="50" s="1"/>
  <c r="AS54" i="50" s="1"/>
  <c r="AF54" i="50" s="1"/>
  <c r="AD54" i="50" s="1"/>
  <c r="AC54" i="50" s="1"/>
  <c r="AN15" i="50" a="1"/>
  <c r="AN15" i="50" s="1"/>
  <c r="AQ10" i="50" s="1"/>
  <c r="AN9" i="50" a="1"/>
  <c r="AN9" i="50" s="1"/>
  <c r="AN40" i="50" a="1"/>
  <c r="AN40" i="50" s="1"/>
  <c r="AN11" i="50" a="1"/>
  <c r="AN11" i="50" s="1"/>
  <c r="AN10" i="50" a="1"/>
  <c r="AN10" i="50" s="1"/>
  <c r="AN4" i="50" a="1"/>
  <c r="AN4" i="50" s="1"/>
  <c r="AN6" i="50" a="1"/>
  <c r="AN6" i="50" s="1"/>
  <c r="AQ18" i="50" s="1"/>
  <c r="AS18" i="50" s="1"/>
  <c r="AF18" i="50" s="1"/>
  <c r="AD18" i="50" s="1"/>
  <c r="AC18" i="50" s="1"/>
  <c r="AN38" i="55" a="1"/>
  <c r="AN38" i="55" s="1"/>
  <c r="AN40" i="55" a="1"/>
  <c r="AN40" i="55" s="1"/>
  <c r="AN37" i="55" a="1"/>
  <c r="AN37" i="55" s="1"/>
  <c r="AN12" i="55" a="1"/>
  <c r="AN12" i="55" s="1"/>
  <c r="AN20" i="55" a="1"/>
  <c r="AN20" i="55" s="1"/>
  <c r="AN29" i="55" a="1"/>
  <c r="AN29" i="55" s="1"/>
  <c r="AN22" i="55" a="1"/>
  <c r="AN22" i="55" s="1"/>
  <c r="AN36" i="55" a="1"/>
  <c r="AN36" i="55" s="1"/>
  <c r="AN7" i="55" a="1"/>
  <c r="AN7" i="55" s="1"/>
  <c r="AN24" i="55" a="1"/>
  <c r="AN24" i="55" s="1"/>
  <c r="AN25" i="55" a="1"/>
  <c r="AN25" i="55" s="1"/>
  <c r="AN33" i="55" a="1"/>
  <c r="AN33" i="55" s="1"/>
  <c r="AN18" i="55" a="1"/>
  <c r="AN18" i="55" s="1"/>
  <c r="AN17" i="55" a="1"/>
  <c r="AN17" i="55" s="1"/>
  <c r="AN14" i="55" a="1"/>
  <c r="AN14" i="55" s="1"/>
  <c r="AN19" i="55" a="1"/>
  <c r="AN19" i="55" s="1"/>
  <c r="AN13" i="55" a="1"/>
  <c r="AN13" i="55" s="1"/>
  <c r="AN15" i="55" a="1"/>
  <c r="AN15" i="55" s="1"/>
  <c r="AN16" i="55" a="1"/>
  <c r="AN16" i="55" s="1"/>
  <c r="AN5" i="55" a="1"/>
  <c r="AN5" i="55" s="1"/>
  <c r="AN31" i="55" a="1"/>
  <c r="AN31" i="55" s="1"/>
  <c r="AN9" i="55" a="1"/>
  <c r="AN9" i="55" s="1"/>
  <c r="AN30" i="55" a="1"/>
  <c r="AN30" i="55" s="1"/>
  <c r="AN26" i="55" a="1"/>
  <c r="AN26" i="55" s="1"/>
  <c r="AN28" i="55" a="1"/>
  <c r="AN28" i="55" s="1"/>
  <c r="AN23" i="55" a="1"/>
  <c r="AN23" i="55" s="1"/>
  <c r="AN21" i="55" a="1"/>
  <c r="AN21" i="55" s="1"/>
  <c r="AN11" i="55" a="1"/>
  <c r="AN11" i="55" s="1"/>
  <c r="AN39" i="55" a="1"/>
  <c r="AN39" i="55" s="1"/>
  <c r="AN6" i="55" a="1"/>
  <c r="AN6" i="55" s="1"/>
  <c r="AN10" i="55" a="1"/>
  <c r="AN10" i="55" s="1"/>
  <c r="AN35" i="55" a="1"/>
  <c r="AN35" i="55" s="1"/>
  <c r="AN4" i="55" a="1"/>
  <c r="AN4" i="55" s="1"/>
  <c r="AQ21" i="55" s="1"/>
  <c r="AS45" i="55" s="1"/>
  <c r="AF45" i="55" s="1"/>
  <c r="AD45" i="55" s="1"/>
  <c r="AC45" i="55" s="1"/>
  <c r="AN2" i="55" a="1"/>
  <c r="AN2" i="55" s="1"/>
  <c r="AN34" i="55" a="1"/>
  <c r="AN34" i="55" s="1"/>
  <c r="AN8" i="55" a="1"/>
  <c r="AN8" i="55" s="1"/>
  <c r="AN27" i="55" a="1"/>
  <c r="AN27" i="55" s="1"/>
  <c r="AN3" i="55" a="1"/>
  <c r="AN3" i="55" s="1"/>
  <c r="AN32" i="55" a="1"/>
  <c r="AN32" i="55" s="1"/>
  <c r="AM48" i="44" a="1"/>
  <c r="AM48" i="44" s="1"/>
  <c r="AM14" i="44" a="1"/>
  <c r="AM14" i="44" s="1"/>
  <c r="AM35" i="44" a="1"/>
  <c r="AM35" i="44" s="1"/>
  <c r="AM37" i="44" a="1"/>
  <c r="AM37" i="44" s="1"/>
  <c r="AM49" i="44" a="1"/>
  <c r="AM49" i="44" s="1"/>
  <c r="AM42" i="44" a="1"/>
  <c r="AM42" i="44" s="1"/>
  <c r="AM19" i="44" a="1"/>
  <c r="AM19" i="44" s="1"/>
  <c r="AM39" i="44" a="1"/>
  <c r="AM39" i="44" s="1"/>
  <c r="AM45" i="44" a="1"/>
  <c r="AM45" i="44" s="1"/>
  <c r="AM24" i="44" a="1"/>
  <c r="AM24" i="44" s="1"/>
  <c r="AM2" i="44" a="1"/>
  <c r="AM2" i="44" s="1"/>
  <c r="AM41" i="44" a="1"/>
  <c r="AM41" i="44" s="1"/>
  <c r="AM26" i="44" a="1"/>
  <c r="AM26" i="44" s="1"/>
  <c r="AM15" i="44" a="1"/>
  <c r="AM15" i="44" s="1"/>
  <c r="AM40" i="44" a="1"/>
  <c r="AM40" i="44" s="1"/>
  <c r="AM28" i="44" a="1"/>
  <c r="AM28" i="44" s="1"/>
  <c r="AM11" i="44" a="1"/>
  <c r="AM11" i="44" s="1"/>
  <c r="AM20" i="44" a="1"/>
  <c r="AM20" i="44" s="1"/>
  <c r="AM18" i="44" a="1"/>
  <c r="AM18" i="44" s="1"/>
  <c r="AP11" i="44" s="1"/>
  <c r="AR35" i="44" s="1"/>
  <c r="AF35" i="44" s="1"/>
  <c r="AD35" i="44" s="1"/>
  <c r="AC35" i="44" s="1"/>
  <c r="AM34" i="44" a="1"/>
  <c r="AM34" i="44" s="1"/>
  <c r="AM36" i="44" a="1"/>
  <c r="AM36" i="44" s="1"/>
  <c r="AM5" i="44" a="1"/>
  <c r="AM5" i="44" s="1"/>
  <c r="AM21" i="44" a="1"/>
  <c r="AM21" i="44" s="1"/>
  <c r="AM13" i="44" a="1"/>
  <c r="AM13" i="44" s="1"/>
  <c r="AM16" i="44" a="1"/>
  <c r="AM16" i="44" s="1"/>
  <c r="AM12" i="44" a="1"/>
  <c r="AM12" i="44" s="1"/>
  <c r="AM8" i="44" a="1"/>
  <c r="AM8" i="44" s="1"/>
  <c r="AP24" i="44" s="1"/>
  <c r="AM30" i="44" a="1"/>
  <c r="AM30" i="44" s="1"/>
  <c r="AM29" i="44" a="1"/>
  <c r="AM29" i="44" s="1"/>
  <c r="AM43" i="44" a="1"/>
  <c r="AM43" i="44" s="1"/>
  <c r="AM25" i="44" a="1"/>
  <c r="AM25" i="44" s="1"/>
  <c r="AM33" i="44" a="1"/>
  <c r="AM33" i="44" s="1"/>
  <c r="AM23" i="44" a="1"/>
  <c r="AM23" i="44" s="1"/>
  <c r="AM27" i="44" a="1"/>
  <c r="AM27" i="44" s="1"/>
  <c r="AM3" i="44" a="1"/>
  <c r="AM3" i="44" s="1"/>
  <c r="AP19" i="44" s="1"/>
  <c r="AM6" i="44" a="1"/>
  <c r="AM6" i="44" s="1"/>
  <c r="AM7" i="44" a="1"/>
  <c r="AM7" i="44" s="1"/>
  <c r="AM4" i="44" a="1"/>
  <c r="AM4" i="44" s="1"/>
  <c r="AM17" i="44" a="1"/>
  <c r="AM17" i="44" s="1"/>
  <c r="AM47" i="44" a="1"/>
  <c r="AM47" i="44" s="1"/>
  <c r="AM22" i="44" a="1"/>
  <c r="AM22" i="44" s="1"/>
  <c r="AM9" i="44" a="1"/>
  <c r="AM9" i="44" s="1"/>
  <c r="AM38" i="44" a="1"/>
  <c r="AM38" i="44" s="1"/>
  <c r="AM46" i="44" a="1"/>
  <c r="AM46" i="44" s="1"/>
  <c r="AM32" i="44" a="1"/>
  <c r="AM32" i="44" s="1"/>
  <c r="AM44" i="44" a="1"/>
  <c r="AM44" i="44" s="1"/>
  <c r="AM10" i="44" a="1"/>
  <c r="AM10" i="44" s="1"/>
  <c r="AM31" i="44" a="1"/>
  <c r="AM31" i="44" s="1"/>
  <c r="AM4" i="12" a="1"/>
  <c r="AM4" i="12" s="1"/>
  <c r="AM47" i="12" a="1"/>
  <c r="AM47" i="12" s="1"/>
  <c r="AM24" i="12" a="1"/>
  <c r="AM24" i="12" s="1"/>
  <c r="AM49" i="12" a="1"/>
  <c r="AM49" i="12" s="1"/>
  <c r="AM22" i="12" a="1"/>
  <c r="AM22" i="12" s="1"/>
  <c r="AM15" i="12" a="1"/>
  <c r="AM15" i="12" s="1"/>
  <c r="AM38" i="12" a="1"/>
  <c r="AM38" i="12" s="1"/>
  <c r="AM37" i="12" a="1"/>
  <c r="AM37" i="12" s="1"/>
  <c r="AM28" i="12" a="1"/>
  <c r="AM28" i="12" s="1"/>
  <c r="AM34" i="12" a="1"/>
  <c r="AM34" i="12" s="1"/>
  <c r="AM29" i="12" a="1"/>
  <c r="AM29" i="12" s="1"/>
  <c r="AM21" i="12" a="1"/>
  <c r="AM21" i="12" s="1"/>
  <c r="AM40" i="12" a="1"/>
  <c r="AM40" i="12" s="1"/>
  <c r="AM17" i="12" a="1"/>
  <c r="AM17" i="12" s="1"/>
  <c r="AM13" i="12" a="1"/>
  <c r="AM13" i="12" s="1"/>
  <c r="AM27" i="12" a="1"/>
  <c r="AM27" i="12" s="1"/>
  <c r="AM41" i="12" a="1"/>
  <c r="AM41" i="12" s="1"/>
  <c r="AM16" i="12" a="1"/>
  <c r="AM16" i="12" s="1"/>
  <c r="AM7" i="12" a="1"/>
  <c r="AM7" i="12" s="1"/>
  <c r="AM32" i="12" a="1"/>
  <c r="AM32" i="12" s="1"/>
  <c r="AM42" i="12" a="1"/>
  <c r="AM42" i="12" s="1"/>
  <c r="AM3" i="12" a="1"/>
  <c r="AM3" i="12" s="1"/>
  <c r="AM33" i="12" a="1"/>
  <c r="AM33" i="12" s="1"/>
  <c r="AM18" i="12" a="1"/>
  <c r="AM18" i="12" s="1"/>
  <c r="AM20" i="12" a="1"/>
  <c r="AM20" i="12" s="1"/>
  <c r="AM43" i="12" a="1"/>
  <c r="AM43" i="12" s="1"/>
  <c r="AM39" i="12" a="1"/>
  <c r="AM39" i="12" s="1"/>
  <c r="AM14" i="12" a="1"/>
  <c r="AM14" i="12" s="1"/>
  <c r="AM6" i="12" a="1"/>
  <c r="AM6" i="12" s="1"/>
  <c r="AM44" i="12" a="1"/>
  <c r="AM44" i="12" s="1"/>
  <c r="AM35" i="12" a="1"/>
  <c r="AM35" i="12" s="1"/>
  <c r="AM10" i="12" a="1"/>
  <c r="AM10" i="12" s="1"/>
  <c r="AM36" i="12" a="1"/>
  <c r="AM36" i="12" s="1"/>
  <c r="AM45" i="12" a="1"/>
  <c r="AM45" i="12" s="1"/>
  <c r="AM8" i="12" a="1"/>
  <c r="AM8" i="12" s="1"/>
  <c r="AM48" i="12" a="1"/>
  <c r="AM48" i="12" s="1"/>
  <c r="AM31" i="12" a="1"/>
  <c r="AM31" i="12" s="1"/>
  <c r="AM25" i="12" a="1"/>
  <c r="AM25" i="12" s="1"/>
  <c r="AM9" i="12" a="1"/>
  <c r="AM9" i="12" s="1"/>
  <c r="AM46" i="12" a="1"/>
  <c r="AM46" i="12" s="1"/>
  <c r="AM12" i="12" a="1"/>
  <c r="AM12" i="12" s="1"/>
  <c r="AM19" i="12" a="1"/>
  <c r="AM19" i="12" s="1"/>
  <c r="AM11" i="12" a="1"/>
  <c r="AM11" i="12" s="1"/>
  <c r="AM23" i="12" a="1"/>
  <c r="AM23" i="12" s="1"/>
  <c r="AM26" i="12" a="1"/>
  <c r="AM26" i="12" s="1"/>
  <c r="AM5" i="12" a="1"/>
  <c r="AM5" i="12" s="1"/>
  <c r="AM30" i="12" a="1"/>
  <c r="AM30" i="12" s="1"/>
  <c r="AM18" i="43" a="1"/>
  <c r="AM18" i="43" s="1"/>
  <c r="AM15" i="43" a="1"/>
  <c r="AM15" i="43" s="1"/>
  <c r="AM28" i="43" a="1"/>
  <c r="AM28" i="43" s="1"/>
  <c r="AM44" i="43" a="1"/>
  <c r="AM44" i="43" s="1"/>
  <c r="AM29" i="43" a="1"/>
  <c r="AM29" i="43" s="1"/>
  <c r="AM38" i="43" a="1"/>
  <c r="AM38" i="43" s="1"/>
  <c r="AM48" i="32" a="1"/>
  <c r="AM48" i="32" s="1"/>
  <c r="AM10" i="32" a="1"/>
  <c r="AM10" i="32" s="1"/>
  <c r="AM24" i="32" a="1"/>
  <c r="AM24" i="32" s="1"/>
  <c r="AM8" i="32" a="1"/>
  <c r="AM8" i="32" s="1"/>
  <c r="AM19" i="32" a="1"/>
  <c r="AM19" i="32" s="1"/>
  <c r="AM37" i="32" a="1"/>
  <c r="AM37" i="32" s="1"/>
  <c r="AM15" i="32" a="1"/>
  <c r="AM15" i="32" s="1"/>
  <c r="AM3" i="32" a="1"/>
  <c r="AM3" i="32" s="1"/>
  <c r="AM5" i="32" a="1"/>
  <c r="AM5" i="32" s="1"/>
  <c r="AM46" i="32" a="1"/>
  <c r="AM46" i="32" s="1"/>
  <c r="AM40" i="32" a="1"/>
  <c r="AM40" i="32" s="1"/>
  <c r="AM39" i="32" a="1"/>
  <c r="AM39" i="32" s="1"/>
  <c r="AM22" i="32" a="1"/>
  <c r="AM22" i="32" s="1"/>
  <c r="AM45" i="32" a="1"/>
  <c r="AM45" i="32" s="1"/>
  <c r="AM41" i="32" a="1"/>
  <c r="AM41" i="32" s="1"/>
  <c r="AM7" i="32" a="1"/>
  <c r="AM7" i="32" s="1"/>
  <c r="AM18" i="32" a="1"/>
  <c r="AM18" i="32" s="1"/>
  <c r="AM27" i="32" a="1"/>
  <c r="AM27" i="32" s="1"/>
  <c r="AM14" i="32" a="1"/>
  <c r="AM14" i="32" s="1"/>
  <c r="AM42" i="32" a="1"/>
  <c r="AM42" i="32" s="1"/>
  <c r="AM34" i="32" a="1"/>
  <c r="AM34" i="32" s="1"/>
  <c r="AM12" i="32" a="1"/>
  <c r="AM12" i="32" s="1"/>
  <c r="AM32" i="32" a="1"/>
  <c r="AM32" i="32" s="1"/>
  <c r="AM6" i="32" a="1"/>
  <c r="AM6" i="32" s="1"/>
  <c r="AM11" i="32" a="1"/>
  <c r="AM11" i="32" s="1"/>
  <c r="AM31" i="32" a="1"/>
  <c r="AM31" i="32" s="1"/>
  <c r="AM2" i="32" a="1"/>
  <c r="AM2" i="32" s="1"/>
  <c r="AM30" i="32" a="1"/>
  <c r="AM30" i="32" s="1"/>
  <c r="AM44" i="32" a="1"/>
  <c r="AM44" i="32" s="1"/>
  <c r="AM49" i="32" a="1"/>
  <c r="AM49" i="32" s="1"/>
  <c r="AM36" i="32" a="1"/>
  <c r="AM36" i="32" s="1"/>
  <c r="AM21" i="32" a="1"/>
  <c r="AM21" i="32" s="1"/>
  <c r="AM9" i="32" a="1"/>
  <c r="AM9" i="32" s="1"/>
  <c r="AM38" i="32" a="1"/>
  <c r="AM38" i="32" s="1"/>
  <c r="AM35" i="32" a="1"/>
  <c r="AM35" i="32" s="1"/>
  <c r="AM20" i="32" a="1"/>
  <c r="AM20" i="32" s="1"/>
  <c r="AP18" i="32" s="1"/>
  <c r="AM28" i="32" a="1"/>
  <c r="AM28" i="32" s="1"/>
  <c r="AM25" i="32" a="1"/>
  <c r="AM25" i="32" s="1"/>
  <c r="AM33" i="32" a="1"/>
  <c r="AM33" i="32" s="1"/>
  <c r="AM16" i="32" a="1"/>
  <c r="AM16" i="32" s="1"/>
  <c r="AM4" i="32" a="1"/>
  <c r="AM4" i="32" s="1"/>
  <c r="AP20" i="32" s="1"/>
  <c r="AM26" i="32" a="1"/>
  <c r="AM26" i="32" s="1"/>
  <c r="AM13" i="32" a="1"/>
  <c r="AM13" i="32" s="1"/>
  <c r="AM23" i="32" a="1"/>
  <c r="AM23" i="32" s="1"/>
  <c r="AM43" i="32" a="1"/>
  <c r="AM43" i="32" s="1"/>
  <c r="AM47" i="32" a="1"/>
  <c r="AM47" i="32" s="1"/>
  <c r="AM29" i="32" a="1"/>
  <c r="AM29" i="32" s="1"/>
  <c r="AM17" i="32" a="1"/>
  <c r="AM17" i="32" s="1"/>
  <c r="AN24" i="31" a="1"/>
  <c r="AN24" i="31" s="1"/>
  <c r="AN39" i="31" a="1"/>
  <c r="AN39" i="31" s="1"/>
  <c r="AN35" i="31" a="1"/>
  <c r="AN35" i="31" s="1"/>
  <c r="AN8" i="31" a="1"/>
  <c r="AN8" i="31" s="1"/>
  <c r="AN29" i="31" a="1"/>
  <c r="AN29" i="31" s="1"/>
  <c r="AN23" i="31" a="1"/>
  <c r="AN23" i="31" s="1"/>
  <c r="AN16" i="31" a="1"/>
  <c r="AN16" i="31" s="1"/>
  <c r="AN10" i="31" a="1"/>
  <c r="AN10" i="31" s="1"/>
  <c r="AN2" i="31" a="1"/>
  <c r="AN2" i="31" s="1"/>
  <c r="AN28" i="31" a="1"/>
  <c r="AN28" i="31" s="1"/>
  <c r="AN32" i="31" a="1"/>
  <c r="AN32" i="31" s="1"/>
  <c r="AN19" i="31" a="1"/>
  <c r="AN19" i="31" s="1"/>
  <c r="AN18" i="31" a="1"/>
  <c r="AN18" i="31" s="1"/>
  <c r="AN40" i="31" a="1"/>
  <c r="AN40" i="31" s="1"/>
  <c r="AN9" i="31" a="1"/>
  <c r="AN9" i="31" s="1"/>
  <c r="AN25" i="31" a="1"/>
  <c r="AN25" i="31" s="1"/>
  <c r="AN5" i="31" a="1"/>
  <c r="AN5" i="31" s="1"/>
  <c r="AN38" i="31" a="1"/>
  <c r="AN38" i="31" s="1"/>
  <c r="AN30" i="31" a="1"/>
  <c r="AN30" i="31" s="1"/>
  <c r="AN21" i="31" a="1"/>
  <c r="AN21" i="31" s="1"/>
  <c r="AN15" i="31" a="1"/>
  <c r="AN15" i="31" s="1"/>
  <c r="AN31" i="31" a="1"/>
  <c r="AN31" i="31" s="1"/>
  <c r="AN7" i="31" a="1"/>
  <c r="AN7" i="31" s="1"/>
  <c r="AN22" i="31" a="1"/>
  <c r="AN22" i="31" s="1"/>
  <c r="AN36" i="31" a="1"/>
  <c r="AN36" i="31" s="1"/>
  <c r="AN4" i="31" a="1"/>
  <c r="AN4" i="31" s="1"/>
  <c r="AN12" i="31" a="1"/>
  <c r="AN12" i="31" s="1"/>
  <c r="AN34" i="31" a="1"/>
  <c r="AN34" i="31" s="1"/>
  <c r="AN37" i="31" a="1"/>
  <c r="AN37" i="31" s="1"/>
  <c r="AN20" i="31" a="1"/>
  <c r="AN20" i="31" s="1"/>
  <c r="AN27" i="31" a="1"/>
  <c r="AN27" i="31" s="1"/>
  <c r="AN3" i="31" a="1"/>
  <c r="AN3" i="31" s="1"/>
  <c r="AN14" i="31" a="1"/>
  <c r="AN14" i="31" s="1"/>
  <c r="AN11" i="31" a="1"/>
  <c r="AN11" i="31" s="1"/>
  <c r="AN33" i="31" a="1"/>
  <c r="AN33" i="31" s="1"/>
  <c r="AN17" i="31" a="1"/>
  <c r="AN17" i="31" s="1"/>
  <c r="AQ17" i="31" s="1"/>
  <c r="AS17" i="31" s="1"/>
  <c r="AF17" i="31" s="1"/>
  <c r="AD17" i="31" s="1"/>
  <c r="AC17" i="31" s="1"/>
  <c r="AN13" i="31" a="1"/>
  <c r="AN13" i="31" s="1"/>
  <c r="AN26" i="31" a="1"/>
  <c r="AN26" i="31" s="1"/>
  <c r="AN6" i="31" a="1"/>
  <c r="AN6" i="31" s="1"/>
  <c r="AM45" i="36" a="1"/>
  <c r="AM45" i="36" s="1"/>
  <c r="AM48" i="36" a="1"/>
  <c r="AM48" i="36" s="1"/>
  <c r="AM4" i="36" a="1"/>
  <c r="AM4" i="36" s="1"/>
  <c r="AM26" i="36" a="1"/>
  <c r="AM26" i="36" s="1"/>
  <c r="AM32" i="36" a="1"/>
  <c r="AM32" i="36" s="1"/>
  <c r="AM11" i="36" a="1"/>
  <c r="AM11" i="36" s="1"/>
  <c r="AM43" i="36" a="1"/>
  <c r="AM43" i="36" s="1"/>
  <c r="AM35" i="36" a="1"/>
  <c r="AM35" i="36" s="1"/>
  <c r="AM17" i="36" a="1"/>
  <c r="AM17" i="36" s="1"/>
  <c r="AM7" i="36" a="1"/>
  <c r="AM7" i="36" s="1"/>
  <c r="AM33" i="36" a="1"/>
  <c r="AM33" i="36" s="1"/>
  <c r="AM39" i="36" a="1"/>
  <c r="AM39" i="36" s="1"/>
  <c r="AM10" i="36" a="1"/>
  <c r="AM10" i="36" s="1"/>
  <c r="AM31" i="36" a="1"/>
  <c r="AM31" i="36" s="1"/>
  <c r="AM44" i="36" a="1"/>
  <c r="AM44" i="36" s="1"/>
  <c r="AM38" i="36" a="1"/>
  <c r="AM38" i="36" s="1"/>
  <c r="AM12" i="36" a="1"/>
  <c r="AM12" i="36" s="1"/>
  <c r="AM20" i="36" a="1"/>
  <c r="AM20" i="36" s="1"/>
  <c r="AM21" i="36" a="1"/>
  <c r="AM21" i="36" s="1"/>
  <c r="AM34" i="36" a="1"/>
  <c r="AM34" i="36" s="1"/>
  <c r="AM46" i="36" a="1"/>
  <c r="AM46" i="36" s="1"/>
  <c r="AM42" i="36" a="1"/>
  <c r="AM42" i="36" s="1"/>
  <c r="AM19" i="36" a="1"/>
  <c r="AM19" i="36" s="1"/>
  <c r="AM6" i="36" a="1"/>
  <c r="AM6" i="36" s="1"/>
  <c r="AM13" i="36" a="1"/>
  <c r="AM13" i="36" s="1"/>
  <c r="AM23" i="36" a="1"/>
  <c r="AM23" i="36" s="1"/>
  <c r="AM41" i="36" a="1"/>
  <c r="AM41" i="36" s="1"/>
  <c r="AM30" i="36" a="1"/>
  <c r="AM30" i="36" s="1"/>
  <c r="AM8" i="36" a="1"/>
  <c r="AM8" i="36" s="1"/>
  <c r="AM29" i="36" a="1"/>
  <c r="AM29" i="36" s="1"/>
  <c r="AM37" i="36" a="1"/>
  <c r="AM37" i="36" s="1"/>
  <c r="AM24" i="36" a="1"/>
  <c r="AM24" i="36" s="1"/>
  <c r="AM9" i="36" a="1"/>
  <c r="AM9" i="36" s="1"/>
  <c r="AM3" i="36" a="1"/>
  <c r="AM3" i="36" s="1"/>
  <c r="AM16" i="36" a="1"/>
  <c r="AM16" i="36" s="1"/>
  <c r="AM40" i="36" a="1"/>
  <c r="AM40" i="36" s="1"/>
  <c r="AM36" i="36" a="1"/>
  <c r="AM36" i="36" s="1"/>
  <c r="AM14" i="36" a="1"/>
  <c r="AM14" i="36" s="1"/>
  <c r="AM18" i="36" a="1"/>
  <c r="AM18" i="36" s="1"/>
  <c r="AM2" i="36" a="1"/>
  <c r="AM2" i="36" s="1"/>
  <c r="AM5" i="36" a="1"/>
  <c r="AM5" i="36" s="1"/>
  <c r="AM49" i="36" a="1"/>
  <c r="AM49" i="36" s="1"/>
  <c r="AM15" i="36" a="1"/>
  <c r="AM15" i="36" s="1"/>
  <c r="AM28" i="36" a="1"/>
  <c r="AM28" i="36" s="1"/>
  <c r="AM25" i="36" a="1"/>
  <c r="AM25" i="36" s="1"/>
  <c r="AP24" i="36" s="1"/>
  <c r="AM27" i="36" a="1"/>
  <c r="AM27" i="36" s="1"/>
  <c r="AM47" i="36" a="1"/>
  <c r="AM47" i="36" s="1"/>
  <c r="AM22" i="36" a="1"/>
  <c r="AM22" i="36" s="1"/>
  <c r="AN38" i="44" a="1"/>
  <c r="AN38" i="44" s="1"/>
  <c r="AN8" i="44" a="1"/>
  <c r="AN8" i="44" s="1"/>
  <c r="AN25" i="44" a="1"/>
  <c r="AN25" i="44" s="1"/>
  <c r="AN15" i="44" a="1"/>
  <c r="AN15" i="44" s="1"/>
  <c r="AN16" i="44" a="1"/>
  <c r="AN16" i="44" s="1"/>
  <c r="AN9" i="44" a="1"/>
  <c r="AN9" i="44" s="1"/>
  <c r="AN28" i="44" a="1"/>
  <c r="AN28" i="44" s="1"/>
  <c r="AN3" i="44" a="1"/>
  <c r="AN3" i="44" s="1"/>
  <c r="AN18" i="44" a="1"/>
  <c r="AN18" i="44" s="1"/>
  <c r="AN20" i="44" a="1"/>
  <c r="AN20" i="44" s="1"/>
  <c r="AN30" i="44" a="1"/>
  <c r="AN30" i="44" s="1"/>
  <c r="AN5" i="44" a="1"/>
  <c r="AN5" i="44" s="1"/>
  <c r="AN34" i="44" a="1"/>
  <c r="AN34" i="44" s="1"/>
  <c r="AN39" i="44" a="1"/>
  <c r="AN39" i="44" s="1"/>
  <c r="AN7" i="44" a="1"/>
  <c r="AN7" i="44" s="1"/>
  <c r="AN37" i="44" a="1"/>
  <c r="AN37" i="44" s="1"/>
  <c r="AN2" i="44" a="1"/>
  <c r="AN2" i="44" s="1"/>
  <c r="AN24" i="44" a="1"/>
  <c r="AN24" i="44" s="1"/>
  <c r="AN11" i="44" a="1"/>
  <c r="AN11" i="44" s="1"/>
  <c r="AN36" i="44" a="1"/>
  <c r="AN36" i="44" s="1"/>
  <c r="AN4" i="44" a="1"/>
  <c r="AN4" i="44" s="1"/>
  <c r="AN29" i="44" a="1"/>
  <c r="AN29" i="44" s="1"/>
  <c r="AN32" i="44" a="1"/>
  <c r="AN32" i="44" s="1"/>
  <c r="AN19" i="44" a="1"/>
  <c r="AN19" i="44" s="1"/>
  <c r="AN23" i="44" a="1"/>
  <c r="AN23" i="44" s="1"/>
  <c r="AN6" i="44" a="1"/>
  <c r="AN6" i="44" s="1"/>
  <c r="AN35" i="44" a="1"/>
  <c r="AN35" i="44" s="1"/>
  <c r="AN22" i="44" a="1"/>
  <c r="AN22" i="44" s="1"/>
  <c r="AN31" i="44" a="1"/>
  <c r="AN31" i="44" s="1"/>
  <c r="AN17" i="44" a="1"/>
  <c r="AN17" i="44" s="1"/>
  <c r="AN33" i="44" a="1"/>
  <c r="AN33" i="44" s="1"/>
  <c r="AN26" i="44" a="1"/>
  <c r="AN26" i="44" s="1"/>
  <c r="AN12" i="44" a="1"/>
  <c r="AN12" i="44" s="1"/>
  <c r="AQ9" i="44" s="1"/>
  <c r="AS57" i="44" s="1"/>
  <c r="AF57" i="44" s="1"/>
  <c r="AD57" i="44" s="1"/>
  <c r="AC57" i="44" s="1"/>
  <c r="AN10" i="44" a="1"/>
  <c r="AN10" i="44" s="1"/>
  <c r="AQ15" i="44" s="1"/>
  <c r="AN21" i="44" a="1"/>
  <c r="AN21" i="44" s="1"/>
  <c r="AN14" i="44" a="1"/>
  <c r="AN14" i="44" s="1"/>
  <c r="AN40" i="44" a="1"/>
  <c r="AN40" i="44" s="1"/>
  <c r="AN13" i="44" a="1"/>
  <c r="AN13" i="44" s="1"/>
  <c r="AN27" i="44" a="1"/>
  <c r="AN27" i="44" s="1"/>
  <c r="A94" i="31"/>
  <c r="A96" i="31"/>
  <c r="AN25" i="51" a="1"/>
  <c r="AN25" i="51" s="1"/>
  <c r="AN36" i="51" a="1"/>
  <c r="AN36" i="51" s="1"/>
  <c r="AN37" i="51" a="1"/>
  <c r="AN37" i="51" s="1"/>
  <c r="AN21" i="51" a="1"/>
  <c r="AN21" i="51" s="1"/>
  <c r="AN28" i="51" a="1"/>
  <c r="AN28" i="51" s="1"/>
  <c r="AN14" i="51" a="1"/>
  <c r="AN14" i="51" s="1"/>
  <c r="AN12" i="51" a="1"/>
  <c r="AN12" i="51" s="1"/>
  <c r="AN33" i="51" a="1"/>
  <c r="AN33" i="51" s="1"/>
  <c r="AN9" i="51" a="1"/>
  <c r="AN9" i="51" s="1"/>
  <c r="AN13" i="51" a="1"/>
  <c r="AN13" i="51" s="1"/>
  <c r="AN39" i="51" a="1"/>
  <c r="AN39" i="51" s="1"/>
  <c r="AN24" i="51" a="1"/>
  <c r="AN24" i="51" s="1"/>
  <c r="AN31" i="51" a="1"/>
  <c r="AN31" i="51" s="1"/>
  <c r="AN29" i="51" a="1"/>
  <c r="AN29" i="51" s="1"/>
  <c r="AN27" i="51" a="1"/>
  <c r="AN27" i="51" s="1"/>
  <c r="AN22" i="51" a="1"/>
  <c r="AN22" i="51" s="1"/>
  <c r="AN10" i="51" a="1"/>
  <c r="AN10" i="51" s="1"/>
  <c r="AN16" i="51" a="1"/>
  <c r="AN16" i="51" s="1"/>
  <c r="AN2" i="51" a="1"/>
  <c r="AN2" i="51" s="1"/>
  <c r="AN38" i="51" a="1"/>
  <c r="AN38" i="51" s="1"/>
  <c r="AN35" i="51" a="1"/>
  <c r="AN35" i="51" s="1"/>
  <c r="AN32" i="51" a="1"/>
  <c r="AN32" i="51" s="1"/>
  <c r="AN23" i="51" a="1"/>
  <c r="AN23" i="51" s="1"/>
  <c r="AN18" i="51" a="1"/>
  <c r="AN18" i="51" s="1"/>
  <c r="AN20" i="51" a="1"/>
  <c r="AN20" i="51" s="1"/>
  <c r="AN11" i="51" a="1"/>
  <c r="AN11" i="51" s="1"/>
  <c r="AN5" i="51" a="1"/>
  <c r="AN5" i="51" s="1"/>
  <c r="AN6" i="51" a="1"/>
  <c r="AN6" i="51" s="1"/>
  <c r="AN3" i="51" a="1"/>
  <c r="AN3" i="51" s="1"/>
  <c r="AN40" i="51" a="1"/>
  <c r="AN40" i="51" s="1"/>
  <c r="AN30" i="51" a="1"/>
  <c r="AN30" i="51" s="1"/>
  <c r="AN26" i="51" a="1"/>
  <c r="AN26" i="51" s="1"/>
  <c r="AN7" i="51" a="1"/>
  <c r="AN7" i="51" s="1"/>
  <c r="AN17" i="51" a="1"/>
  <c r="AN17" i="51" s="1"/>
  <c r="AN34" i="51" a="1"/>
  <c r="AN34" i="51" s="1"/>
  <c r="AN19" i="51" a="1"/>
  <c r="AN19" i="51" s="1"/>
  <c r="AQ8" i="51" s="1"/>
  <c r="AN15" i="51" a="1"/>
  <c r="AN15" i="51" s="1"/>
  <c r="AN8" i="51" a="1"/>
  <c r="AN8" i="51" s="1"/>
  <c r="AN4" i="51" a="1"/>
  <c r="AN4" i="51" s="1"/>
  <c r="AQ21" i="51" s="1"/>
  <c r="AS45" i="51" s="1"/>
  <c r="AF45" i="51" s="1"/>
  <c r="AD45" i="51" s="1"/>
  <c r="AC45" i="51" s="1"/>
  <c r="AN17" i="41" a="1"/>
  <c r="AN17" i="41" s="1"/>
  <c r="AN14" i="41" a="1"/>
  <c r="AN14" i="41" s="1"/>
  <c r="AN24" i="41" a="1"/>
  <c r="AN24" i="41" s="1"/>
  <c r="AN37" i="41" a="1"/>
  <c r="AN37" i="41" s="1"/>
  <c r="AN15" i="41" a="1"/>
  <c r="AN15" i="41" s="1"/>
  <c r="AN16" i="41" a="1"/>
  <c r="AN16" i="41" s="1"/>
  <c r="AN3" i="41" a="1"/>
  <c r="AN3" i="41" s="1"/>
  <c r="AN28" i="41" a="1"/>
  <c r="AN28" i="41" s="1"/>
  <c r="AN4" i="41" a="1"/>
  <c r="AN4" i="41" s="1"/>
  <c r="AN30" i="41" a="1"/>
  <c r="AN30" i="41" s="1"/>
  <c r="AN21" i="41" a="1"/>
  <c r="AN21" i="41" s="1"/>
  <c r="AN9" i="41" a="1"/>
  <c r="AN9" i="41" s="1"/>
  <c r="AN38" i="41" a="1"/>
  <c r="AN38" i="41" s="1"/>
  <c r="AN7" i="41" a="1"/>
  <c r="AN7" i="41" s="1"/>
  <c r="AN26" i="41" a="1"/>
  <c r="AN26" i="41" s="1"/>
  <c r="AN25" i="41" a="1"/>
  <c r="AN25" i="41" s="1"/>
  <c r="AN36" i="41" a="1"/>
  <c r="AN36" i="41" s="1"/>
  <c r="AN33" i="41" a="1"/>
  <c r="AN33" i="41" s="1"/>
  <c r="AN23" i="41" a="1"/>
  <c r="AN23" i="41" s="1"/>
  <c r="AN22" i="41" a="1"/>
  <c r="AN22" i="41" s="1"/>
  <c r="AN31" i="41" a="1"/>
  <c r="AN31" i="41" s="1"/>
  <c r="AN5" i="41" a="1"/>
  <c r="AN5" i="41" s="1"/>
  <c r="AN8" i="41" a="1"/>
  <c r="AN8" i="41" s="1"/>
  <c r="AN27" i="41" a="1"/>
  <c r="AN27" i="41" s="1"/>
  <c r="AN39" i="41" a="1"/>
  <c r="AN39" i="41" s="1"/>
  <c r="AN6" i="41" a="1"/>
  <c r="AN6" i="41" s="1"/>
  <c r="AN34" i="41" a="1"/>
  <c r="AN34" i="41" s="1"/>
  <c r="AN13" i="41" a="1"/>
  <c r="AN13" i="41" s="1"/>
  <c r="AN35" i="41" a="1"/>
  <c r="AN35" i="41" s="1"/>
  <c r="AN10" i="41" a="1"/>
  <c r="AN10" i="41" s="1"/>
  <c r="AN18" i="41" a="1"/>
  <c r="AN18" i="41" s="1"/>
  <c r="AQ15" i="41" s="1"/>
  <c r="AS15" i="41" s="1"/>
  <c r="AF15" i="41" s="1"/>
  <c r="AD15" i="41" s="1"/>
  <c r="AC15" i="41" s="1"/>
  <c r="AN12" i="41" a="1"/>
  <c r="AN12" i="41" s="1"/>
  <c r="AN11" i="41" a="1"/>
  <c r="AN11" i="41" s="1"/>
  <c r="AN20" i="41" a="1"/>
  <c r="AN20" i="41" s="1"/>
  <c r="AN19" i="41" a="1"/>
  <c r="AN19" i="41" s="1"/>
  <c r="AN2" i="41" a="1"/>
  <c r="AN2" i="41" s="1"/>
  <c r="AN32" i="41" a="1"/>
  <c r="AN32" i="41" s="1"/>
  <c r="AN40" i="41" a="1"/>
  <c r="AN40" i="41" s="1"/>
  <c r="AN29" i="41" a="1"/>
  <c r="AN29" i="41" s="1"/>
  <c r="AN33" i="58" a="1"/>
  <c r="AN33" i="58" s="1"/>
  <c r="AN38" i="58" a="1"/>
  <c r="AN38" i="58" s="1"/>
  <c r="AN28" i="58" a="1"/>
  <c r="AN28" i="58" s="1"/>
  <c r="AN27" i="58" a="1"/>
  <c r="AN27" i="58" s="1"/>
  <c r="AN23" i="58" a="1"/>
  <c r="AN23" i="58" s="1"/>
  <c r="AN6" i="58" a="1"/>
  <c r="AN6" i="58" s="1"/>
  <c r="AN19" i="58" a="1"/>
  <c r="AN19" i="58" s="1"/>
  <c r="AN8" i="58" a="1"/>
  <c r="AN8" i="58" s="1"/>
  <c r="AN14" i="58" a="1"/>
  <c r="AN14" i="58" s="1"/>
  <c r="AN7" i="58" a="1"/>
  <c r="AN7" i="58" s="1"/>
  <c r="AN32" i="58" a="1"/>
  <c r="AN32" i="58" s="1"/>
  <c r="AN36" i="58" a="1"/>
  <c r="AN36" i="58" s="1"/>
  <c r="AN24" i="58" a="1"/>
  <c r="AN24" i="58" s="1"/>
  <c r="AN20" i="58" a="1"/>
  <c r="AN20" i="58" s="1"/>
  <c r="AN22" i="58" a="1"/>
  <c r="AN22" i="58" s="1"/>
  <c r="AN3" i="58" a="1"/>
  <c r="AN3" i="58" s="1"/>
  <c r="AN16" i="58" a="1"/>
  <c r="AN16" i="58" s="1"/>
  <c r="AN5" i="58" a="1"/>
  <c r="AN5" i="58" s="1"/>
  <c r="AN2" i="58" a="1"/>
  <c r="AN2" i="58" s="1"/>
  <c r="AN4" i="58" a="1"/>
  <c r="AN4" i="58" s="1"/>
  <c r="AN31" i="58" a="1"/>
  <c r="AN31" i="58" s="1"/>
  <c r="AN40" i="58" a="1"/>
  <c r="AN40" i="58" s="1"/>
  <c r="AN18" i="58" a="1"/>
  <c r="AN18" i="58" s="1"/>
  <c r="AN12" i="58" a="1"/>
  <c r="AN12" i="58" s="1"/>
  <c r="AN9" i="58" a="1"/>
  <c r="AN9" i="58" s="1"/>
  <c r="AN29" i="58" a="1"/>
  <c r="AN29" i="58" s="1"/>
  <c r="AN13" i="58" a="1"/>
  <c r="AN13" i="58" s="1"/>
  <c r="AN34" i="58" a="1"/>
  <c r="AN34" i="58" s="1"/>
  <c r="AN17" i="58" a="1"/>
  <c r="AN17" i="58" s="1"/>
  <c r="AN37" i="58" a="1"/>
  <c r="AN37" i="58" s="1"/>
  <c r="AN26" i="58" a="1"/>
  <c r="AN26" i="58" s="1"/>
  <c r="AN30" i="58" a="1"/>
  <c r="AN30" i="58" s="1"/>
  <c r="AN39" i="58" a="1"/>
  <c r="AN39" i="58" s="1"/>
  <c r="AN15" i="58" a="1"/>
  <c r="AN15" i="58" s="1"/>
  <c r="AQ10" i="58" s="1"/>
  <c r="AN10" i="58" a="1"/>
  <c r="AN10" i="58" s="1"/>
  <c r="AN35" i="58" a="1"/>
  <c r="AN35" i="58" s="1"/>
  <c r="AN21" i="58" a="1"/>
  <c r="AN21" i="58" s="1"/>
  <c r="AN25" i="58" a="1"/>
  <c r="AN25" i="58" s="1"/>
  <c r="AN11" i="58" a="1"/>
  <c r="AN11" i="58" s="1"/>
  <c r="AM49" i="48" a="1"/>
  <c r="AM49" i="48" s="1"/>
  <c r="AM31" i="48" a="1"/>
  <c r="AM31" i="48" s="1"/>
  <c r="AM34" i="48" a="1"/>
  <c r="AM34" i="48" s="1"/>
  <c r="AM39" i="48" a="1"/>
  <c r="AM39" i="48" s="1"/>
  <c r="AM45" i="48" a="1"/>
  <c r="AM45" i="48" s="1"/>
  <c r="AM22" i="48" a="1"/>
  <c r="AM22" i="48" s="1"/>
  <c r="AM17" i="48" a="1"/>
  <c r="AM17" i="48" s="1"/>
  <c r="AM11" i="48" a="1"/>
  <c r="AM11" i="48" s="1"/>
  <c r="AM28" i="48" a="1"/>
  <c r="AM28" i="48" s="1"/>
  <c r="AM7" i="48" a="1"/>
  <c r="AM7" i="48" s="1"/>
  <c r="AM10" i="48" a="1"/>
  <c r="AM10" i="48" s="1"/>
  <c r="AM8" i="48" a="1"/>
  <c r="AM8" i="48" s="1"/>
  <c r="AM30" i="48" a="1"/>
  <c r="AM30" i="48" s="1"/>
  <c r="AM12" i="48" a="1"/>
  <c r="AM12" i="48" s="1"/>
  <c r="AM4" i="48" a="1"/>
  <c r="AM4" i="48" s="1"/>
  <c r="AP6" i="48" s="1"/>
  <c r="AR6" i="48" s="1"/>
  <c r="AF6" i="48" s="1"/>
  <c r="AD6" i="48" s="1"/>
  <c r="AC6" i="48" s="1"/>
  <c r="AM40" i="48" a="1"/>
  <c r="AM40" i="48" s="1"/>
  <c r="AM25" i="48" a="1"/>
  <c r="AM25" i="48" s="1"/>
  <c r="AM27" i="48" a="1"/>
  <c r="AM27" i="48" s="1"/>
  <c r="AM19" i="48" a="1"/>
  <c r="AM19" i="48" s="1"/>
  <c r="AM9" i="48" a="1"/>
  <c r="AM9" i="48" s="1"/>
  <c r="AM5" i="48" a="1"/>
  <c r="AM5" i="48" s="1"/>
  <c r="AM47" i="48" a="1"/>
  <c r="AM47" i="48" s="1"/>
  <c r="AM44" i="48" a="1"/>
  <c r="AM44" i="48" s="1"/>
  <c r="AM18" i="48" a="1"/>
  <c r="AM18" i="48" s="1"/>
  <c r="AM33" i="48" a="1"/>
  <c r="AM33" i="48" s="1"/>
  <c r="AM38" i="48" a="1"/>
  <c r="AM38" i="48" s="1"/>
  <c r="AM36" i="48" a="1"/>
  <c r="AM36" i="48" s="1"/>
  <c r="AM23" i="48" a="1"/>
  <c r="AM23" i="48" s="1"/>
  <c r="AM24" i="48" a="1"/>
  <c r="AM24" i="48" s="1"/>
  <c r="AM14" i="48" a="1"/>
  <c r="AM14" i="48" s="1"/>
  <c r="AM35" i="48" a="1"/>
  <c r="AM35" i="48" s="1"/>
  <c r="AM21" i="48" a="1"/>
  <c r="AM21" i="48" s="1"/>
  <c r="AM13" i="48" a="1"/>
  <c r="AM13" i="48" s="1"/>
  <c r="AM32" i="48" a="1"/>
  <c r="AM32" i="48" s="1"/>
  <c r="AM48" i="48" a="1"/>
  <c r="AM48" i="48" s="1"/>
  <c r="AM26" i="48" a="1"/>
  <c r="AM26" i="48" s="1"/>
  <c r="AM16" i="48" a="1"/>
  <c r="AM16" i="48" s="1"/>
  <c r="AM15" i="48" a="1"/>
  <c r="AM15" i="48" s="1"/>
  <c r="AM2" i="48" a="1"/>
  <c r="AM2" i="48" s="1"/>
  <c r="AM20" i="48" a="1"/>
  <c r="AM20" i="48" s="1"/>
  <c r="AM41" i="48" a="1"/>
  <c r="AM41" i="48" s="1"/>
  <c r="AM6" i="48" a="1"/>
  <c r="AM6" i="48" s="1"/>
  <c r="AP24" i="48" s="1"/>
  <c r="AM43" i="48" a="1"/>
  <c r="AM43" i="48" s="1"/>
  <c r="AM37" i="48" a="1"/>
  <c r="AM37" i="48" s="1"/>
  <c r="AM3" i="48" a="1"/>
  <c r="AM3" i="48" s="1"/>
  <c r="AM42" i="48" a="1"/>
  <c r="AM42" i="48" s="1"/>
  <c r="AM46" i="48" a="1"/>
  <c r="AM46" i="48" s="1"/>
  <c r="AM29" i="48" a="1"/>
  <c r="AM29" i="48" s="1"/>
  <c r="AN7" i="12" a="1"/>
  <c r="AN7" i="12" s="1"/>
  <c r="AN39" i="12" a="1"/>
  <c r="AN39" i="12" s="1"/>
  <c r="AN19" i="12" a="1"/>
  <c r="AN19" i="12" s="1"/>
  <c r="AN4" i="12" a="1"/>
  <c r="AN4" i="12" s="1"/>
  <c r="AN31" i="12" a="1"/>
  <c r="AN31" i="12" s="1"/>
  <c r="AN26" i="12" a="1"/>
  <c r="AN26" i="12" s="1"/>
  <c r="AN13" i="12" a="1"/>
  <c r="AN13" i="12" s="1"/>
  <c r="AN28" i="12" a="1"/>
  <c r="AN28" i="12" s="1"/>
  <c r="AN16" i="12" a="1"/>
  <c r="AN16" i="12" s="1"/>
  <c r="AN21" i="12" a="1"/>
  <c r="AN21" i="12" s="1"/>
  <c r="AN3" i="12" a="1"/>
  <c r="AN3" i="12" s="1"/>
  <c r="AN35" i="12" a="1"/>
  <c r="AN35" i="12" s="1"/>
  <c r="AN5" i="12" a="1"/>
  <c r="AN5" i="12" s="1"/>
  <c r="AN15" i="12" a="1"/>
  <c r="AN15" i="12" s="1"/>
  <c r="AN27" i="12" a="1"/>
  <c r="AN27" i="12" s="1"/>
  <c r="AN32" i="12" a="1"/>
  <c r="AN32" i="12" s="1"/>
  <c r="AN25" i="12" a="1"/>
  <c r="AN25" i="12" s="1"/>
  <c r="AN36" i="12" a="1"/>
  <c r="AN36" i="12" s="1"/>
  <c r="AN6" i="12" a="1"/>
  <c r="AN6" i="12" s="1"/>
  <c r="AN18" i="12" a="1"/>
  <c r="AN18" i="12" s="1"/>
  <c r="AN30" i="12" a="1"/>
  <c r="AN30" i="12" s="1"/>
  <c r="AN17" i="12" a="1"/>
  <c r="AN17" i="12" s="1"/>
  <c r="AN24" i="12" a="1"/>
  <c r="AN24" i="12" s="1"/>
  <c r="AN22" i="12" a="1"/>
  <c r="AN22" i="12" s="1"/>
  <c r="AN2" i="12" a="1"/>
  <c r="AN2" i="12" s="1"/>
  <c r="AN23" i="12" a="1"/>
  <c r="AN23" i="12" s="1"/>
  <c r="AN40" i="12" a="1"/>
  <c r="AN40" i="12" s="1"/>
  <c r="AN38" i="12" a="1"/>
  <c r="AN38" i="12" s="1"/>
  <c r="AN34" i="12" a="1"/>
  <c r="AN34" i="12" s="1"/>
  <c r="AN10" i="12" a="1"/>
  <c r="AN10" i="12" s="1"/>
  <c r="AN12" i="12" a="1"/>
  <c r="AN12" i="12" s="1"/>
  <c r="AN20" i="12" a="1"/>
  <c r="AN20" i="12" s="1"/>
  <c r="AN11" i="12" a="1"/>
  <c r="AN11" i="12" s="1"/>
  <c r="AN14" i="12" a="1"/>
  <c r="AN14" i="12" s="1"/>
  <c r="AN9" i="12" a="1"/>
  <c r="AN9" i="12" s="1"/>
  <c r="AN33" i="12" a="1"/>
  <c r="AN33" i="12" s="1"/>
  <c r="AN29" i="12" a="1"/>
  <c r="AN29" i="12" s="1"/>
  <c r="AN8" i="12" a="1"/>
  <c r="AN8" i="12" s="1"/>
  <c r="AN37" i="12" a="1"/>
  <c r="AN37" i="12" s="1"/>
  <c r="AM25" i="43" a="1"/>
  <c r="AM25" i="43" s="1"/>
  <c r="AM9" i="43" a="1"/>
  <c r="AM9" i="43" s="1"/>
  <c r="AP25" i="43" s="1"/>
  <c r="AM26" i="43" a="1"/>
  <c r="AM26" i="43" s="1"/>
  <c r="AM48" i="43" a="1"/>
  <c r="AM48" i="43" s="1"/>
  <c r="AM45" i="43" a="1"/>
  <c r="AM45" i="43" s="1"/>
  <c r="AM12" i="43" a="1"/>
  <c r="AM12" i="43" s="1"/>
  <c r="AP15" i="43" s="1"/>
  <c r="AR63" i="43" s="1"/>
  <c r="AF63" i="43" s="1"/>
  <c r="AD63" i="43" s="1"/>
  <c r="AC63" i="43" s="1"/>
  <c r="AM49" i="53" a="1"/>
  <c r="AM49" i="53" s="1"/>
  <c r="AM45" i="53" a="1"/>
  <c r="AM45" i="53" s="1"/>
  <c r="AM35" i="53" a="1"/>
  <c r="AM35" i="53" s="1"/>
  <c r="AM33" i="53" a="1"/>
  <c r="AM33" i="53" s="1"/>
  <c r="AM31" i="53" a="1"/>
  <c r="AM31" i="53" s="1"/>
  <c r="AM27" i="53" a="1"/>
  <c r="AM27" i="53" s="1"/>
  <c r="AM17" i="53" a="1"/>
  <c r="AM17" i="53" s="1"/>
  <c r="AM34" i="53" a="1"/>
  <c r="AM34" i="53" s="1"/>
  <c r="AM8" i="53" a="1"/>
  <c r="AM8" i="53" s="1"/>
  <c r="AM12" i="53" a="1"/>
  <c r="AM12" i="53" s="1"/>
  <c r="AM4" i="53" a="1"/>
  <c r="AM4" i="53" s="1"/>
  <c r="AM9" i="53" a="1"/>
  <c r="AM9" i="53" s="1"/>
  <c r="AM38" i="53" a="1"/>
  <c r="AM38" i="53" s="1"/>
  <c r="AM47" i="53" a="1"/>
  <c r="AM47" i="53" s="1"/>
  <c r="AM44" i="53" a="1"/>
  <c r="AM44" i="53" s="1"/>
  <c r="AM43" i="53" a="1"/>
  <c r="AM43" i="53" s="1"/>
  <c r="AM24" i="53" a="1"/>
  <c r="AM24" i="53" s="1"/>
  <c r="AM30" i="53" a="1"/>
  <c r="AM30" i="53" s="1"/>
  <c r="AM21" i="53" a="1"/>
  <c r="AM21" i="53" s="1"/>
  <c r="AM11" i="53" a="1"/>
  <c r="AM11" i="53" s="1"/>
  <c r="AM22" i="53" a="1"/>
  <c r="AM22" i="53" s="1"/>
  <c r="AM26" i="53" a="1"/>
  <c r="AM26" i="53" s="1"/>
  <c r="AM2" i="53" a="1"/>
  <c r="AM2" i="53" s="1"/>
  <c r="AM3" i="53" a="1"/>
  <c r="AM3" i="53" s="1"/>
  <c r="AM23" i="53" a="1"/>
  <c r="AM23" i="53" s="1"/>
  <c r="AM41" i="53" a="1"/>
  <c r="AM41" i="53" s="1"/>
  <c r="AM10" i="53" a="1"/>
  <c r="AM10" i="53" s="1"/>
  <c r="AM40" i="53" a="1"/>
  <c r="AM40" i="53" s="1"/>
  <c r="AM6" i="53" a="1"/>
  <c r="AM6" i="53" s="1"/>
  <c r="AM32" i="53" a="1"/>
  <c r="AM32" i="53" s="1"/>
  <c r="AM37" i="53" a="1"/>
  <c r="AM37" i="53" s="1"/>
  <c r="AM15" i="53" a="1"/>
  <c r="AM15" i="53" s="1"/>
  <c r="AM20" i="53" a="1"/>
  <c r="AM20" i="53" s="1"/>
  <c r="AM29" i="53" a="1"/>
  <c r="AM29" i="53" s="1"/>
  <c r="AM5" i="53" a="1"/>
  <c r="AM5" i="53" s="1"/>
  <c r="AM48" i="53" a="1"/>
  <c r="AM48" i="53" s="1"/>
  <c r="AM28" i="53" a="1"/>
  <c r="AM28" i="53" s="1"/>
  <c r="AM18" i="53" a="1"/>
  <c r="AM18" i="53" s="1"/>
  <c r="AM46" i="53" a="1"/>
  <c r="AM46" i="53" s="1"/>
  <c r="AM42" i="53" a="1"/>
  <c r="AM42" i="53" s="1"/>
  <c r="AM13" i="53" a="1"/>
  <c r="AM13" i="53" s="1"/>
  <c r="AM7" i="53" a="1"/>
  <c r="AM7" i="53" s="1"/>
  <c r="AM39" i="53" a="1"/>
  <c r="AM39" i="53" s="1"/>
  <c r="AM16" i="53" a="1"/>
  <c r="AM16" i="53" s="1"/>
  <c r="AM19" i="53" a="1"/>
  <c r="AM19" i="53" s="1"/>
  <c r="AM36" i="53" a="1"/>
  <c r="AM36" i="53" s="1"/>
  <c r="AM14" i="53" a="1"/>
  <c r="AM14" i="53" s="1"/>
  <c r="AM25" i="53" a="1"/>
  <c r="AM25" i="53" s="1"/>
  <c r="A104" i="46"/>
  <c r="AM11" i="34" a="1"/>
  <c r="AM11" i="34" s="1"/>
  <c r="AM39" i="34" a="1"/>
  <c r="AM39" i="34" s="1"/>
  <c r="AM2" i="34" a="1"/>
  <c r="AM2" i="34" s="1"/>
  <c r="AM33" i="34" a="1"/>
  <c r="AM33" i="34" s="1"/>
  <c r="AM45" i="34" a="1"/>
  <c r="AM45" i="34" s="1"/>
  <c r="AM20" i="34" a="1"/>
  <c r="AM20" i="34" s="1"/>
  <c r="AM36" i="34" a="1"/>
  <c r="AM36" i="34" s="1"/>
  <c r="AM42" i="34" a="1"/>
  <c r="AM42" i="34" s="1"/>
  <c r="AM24" i="34" a="1"/>
  <c r="AM24" i="34" s="1"/>
  <c r="AM27" i="34" a="1"/>
  <c r="AM27" i="34" s="1"/>
  <c r="AM12" i="34" a="1"/>
  <c r="AM12" i="34" s="1"/>
  <c r="AM10" i="34" a="1"/>
  <c r="AM10" i="34" s="1"/>
  <c r="AM17" i="34" a="1"/>
  <c r="AM17" i="34" s="1"/>
  <c r="AM43" i="34" a="1"/>
  <c r="AM43" i="34" s="1"/>
  <c r="AM21" i="34" a="1"/>
  <c r="AM21" i="34" s="1"/>
  <c r="AM8" i="34" a="1"/>
  <c r="AM8" i="34" s="1"/>
  <c r="AM38" i="34" a="1"/>
  <c r="AM38" i="34" s="1"/>
  <c r="AM7" i="34" a="1"/>
  <c r="AM7" i="34" s="1"/>
  <c r="AM30" i="34" a="1"/>
  <c r="AM30" i="34" s="1"/>
  <c r="AM6" i="34" a="1"/>
  <c r="AM6" i="34" s="1"/>
  <c r="AM22" i="34" a="1"/>
  <c r="AM22" i="34" s="1"/>
  <c r="AM49" i="34" a="1"/>
  <c r="AM49" i="34" s="1"/>
  <c r="AM35" i="34" a="1"/>
  <c r="AM35" i="34" s="1"/>
  <c r="AM23" i="34" a="1"/>
  <c r="AM23" i="34" s="1"/>
  <c r="AM26" i="34" a="1"/>
  <c r="AM26" i="34" s="1"/>
  <c r="AM9" i="34" a="1"/>
  <c r="AM9" i="34" s="1"/>
  <c r="AM44" i="34" a="1"/>
  <c r="AM44" i="34" s="1"/>
  <c r="AM29" i="34" a="1"/>
  <c r="AM29" i="34" s="1"/>
  <c r="AM16" i="34" a="1"/>
  <c r="AM16" i="34" s="1"/>
  <c r="AM18" i="34" a="1"/>
  <c r="AM18" i="34" s="1"/>
  <c r="AM19" i="34" a="1"/>
  <c r="AM19" i="34" s="1"/>
  <c r="AM34" i="34" a="1"/>
  <c r="AM34" i="34" s="1"/>
  <c r="AM15" i="34" a="1"/>
  <c r="AM15" i="34" s="1"/>
  <c r="AM31" i="34" a="1"/>
  <c r="AM31" i="34" s="1"/>
  <c r="AM32" i="34" a="1"/>
  <c r="AM32" i="34" s="1"/>
  <c r="AM13" i="34" a="1"/>
  <c r="AM13" i="34" s="1"/>
  <c r="AM4" i="34" a="1"/>
  <c r="AM4" i="34" s="1"/>
  <c r="AM48" i="34" a="1"/>
  <c r="AM48" i="34" s="1"/>
  <c r="AM46" i="34" a="1"/>
  <c r="AM46" i="34" s="1"/>
  <c r="AM41" i="34" a="1"/>
  <c r="AM41" i="34" s="1"/>
  <c r="AM40" i="34" a="1"/>
  <c r="AM40" i="34" s="1"/>
  <c r="AM25" i="34" a="1"/>
  <c r="AM25" i="34" s="1"/>
  <c r="AM3" i="34" a="1"/>
  <c r="AM3" i="34" s="1"/>
  <c r="AM28" i="34" a="1"/>
  <c r="AM28" i="34" s="1"/>
  <c r="AM47" i="34" a="1"/>
  <c r="AM47" i="34" s="1"/>
  <c r="AM5" i="34" a="1"/>
  <c r="AM5" i="34" s="1"/>
  <c r="AM14" i="34" a="1"/>
  <c r="AM14" i="34" s="1"/>
  <c r="AM37" i="34" a="1"/>
  <c r="AM37" i="34" s="1"/>
  <c r="AN30" i="30" a="1"/>
  <c r="AN30" i="30" s="1"/>
  <c r="AN18" i="30" a="1"/>
  <c r="AN18" i="30" s="1"/>
  <c r="AN2" i="30" a="1"/>
  <c r="AN2" i="30" s="1"/>
  <c r="AN16" i="30" a="1"/>
  <c r="AN16" i="30" s="1"/>
  <c r="AN21" i="30" a="1"/>
  <c r="AN21" i="30" s="1"/>
  <c r="AN5" i="30" a="1"/>
  <c r="AN5" i="30" s="1"/>
  <c r="AN19" i="30" a="1"/>
  <c r="AN19" i="30" s="1"/>
  <c r="AN31" i="30" a="1"/>
  <c r="AN31" i="30" s="1"/>
  <c r="AN38" i="30" a="1"/>
  <c r="AN38" i="30" s="1"/>
  <c r="AN26" i="30" a="1"/>
  <c r="AN26" i="30" s="1"/>
  <c r="AN6" i="30" a="1"/>
  <c r="AN6" i="30" s="1"/>
  <c r="AN36" i="30" a="1"/>
  <c r="AN36" i="30" s="1"/>
  <c r="AN40" i="30" a="1"/>
  <c r="AN40" i="30" s="1"/>
  <c r="AN35" i="30" a="1"/>
  <c r="AN35" i="30" s="1"/>
  <c r="AN17" i="30" a="1"/>
  <c r="AN17" i="30" s="1"/>
  <c r="AN28" i="30" a="1"/>
  <c r="AN28" i="30" s="1"/>
  <c r="AN13" i="30" a="1"/>
  <c r="AN13" i="30" s="1"/>
  <c r="AN4" i="30" a="1"/>
  <c r="AN4" i="30" s="1"/>
  <c r="AN39" i="30" a="1"/>
  <c r="AN39" i="30" s="1"/>
  <c r="AN20" i="30" a="1"/>
  <c r="AN20" i="30" s="1"/>
  <c r="AN3" i="30" a="1"/>
  <c r="AN3" i="30" s="1"/>
  <c r="AN25" i="30" a="1"/>
  <c r="AN25" i="30" s="1"/>
  <c r="AN33" i="30" a="1"/>
  <c r="AN33" i="30" s="1"/>
  <c r="AN9" i="30" a="1"/>
  <c r="AN9" i="30" s="1"/>
  <c r="AN14" i="30" a="1"/>
  <c r="AN14" i="30" s="1"/>
  <c r="AN10" i="30" a="1"/>
  <c r="AN10" i="30" s="1"/>
  <c r="AN29" i="30" a="1"/>
  <c r="AN29" i="30" s="1"/>
  <c r="AN11" i="30" a="1"/>
  <c r="AN11" i="30" s="1"/>
  <c r="AN8" i="30" a="1"/>
  <c r="AN8" i="30" s="1"/>
  <c r="AN34" i="30" a="1"/>
  <c r="AN34" i="30" s="1"/>
  <c r="AN23" i="30" a="1"/>
  <c r="AN23" i="30" s="1"/>
  <c r="AN7" i="30" a="1"/>
  <c r="AN7" i="30" s="1"/>
  <c r="AQ20" i="30" s="1"/>
  <c r="AS20" i="30" s="1"/>
  <c r="AF20" i="30" s="1"/>
  <c r="AD20" i="30" s="1"/>
  <c r="AC20" i="30" s="1"/>
  <c r="AN27" i="30" a="1"/>
  <c r="AN27" i="30" s="1"/>
  <c r="AN22" i="30" a="1"/>
  <c r="AN22" i="30" s="1"/>
  <c r="AN32" i="30" a="1"/>
  <c r="AN32" i="30" s="1"/>
  <c r="AN24" i="30" a="1"/>
  <c r="AN24" i="30" s="1"/>
  <c r="AN15" i="30" a="1"/>
  <c r="AN15" i="30" s="1"/>
  <c r="AN12" i="30" a="1"/>
  <c r="AN12" i="30" s="1"/>
  <c r="AN37" i="30" a="1"/>
  <c r="AN37" i="30" s="1"/>
  <c r="AN12" i="33" a="1"/>
  <c r="AN12" i="33" s="1"/>
  <c r="AN26" i="33" a="1"/>
  <c r="AN26" i="33" s="1"/>
  <c r="AN24" i="33" a="1"/>
  <c r="AN24" i="33" s="1"/>
  <c r="AN9" i="33" a="1"/>
  <c r="AN9" i="33" s="1"/>
  <c r="AN30" i="33" a="1"/>
  <c r="AN30" i="33" s="1"/>
  <c r="AN20" i="33" a="1"/>
  <c r="AN20" i="33" s="1"/>
  <c r="AN33" i="33" a="1"/>
  <c r="AN33" i="33" s="1"/>
  <c r="AN22" i="33" a="1"/>
  <c r="AN22" i="33" s="1"/>
  <c r="AN2" i="33" a="1"/>
  <c r="AN2" i="33" s="1"/>
  <c r="AN5" i="33" a="1"/>
  <c r="AN5" i="33" s="1"/>
  <c r="AN13" i="33" a="1"/>
  <c r="AN13" i="33" s="1"/>
  <c r="AN4" i="33" a="1"/>
  <c r="AN4" i="33" s="1"/>
  <c r="AN16" i="33" a="1"/>
  <c r="AN16" i="33" s="1"/>
  <c r="AN23" i="33" a="1"/>
  <c r="AN23" i="33" s="1"/>
  <c r="AN7" i="33" a="1"/>
  <c r="AN7" i="33" s="1"/>
  <c r="AN10" i="33" a="1"/>
  <c r="AN10" i="33" s="1"/>
  <c r="AN19" i="33" a="1"/>
  <c r="AN19" i="33" s="1"/>
  <c r="AN14" i="33" a="1"/>
  <c r="AN14" i="33" s="1"/>
  <c r="AN36" i="33" a="1"/>
  <c r="AN36" i="33" s="1"/>
  <c r="AN34" i="33" a="1"/>
  <c r="AN34" i="33" s="1"/>
  <c r="AN27" i="33" a="1"/>
  <c r="AN27" i="33" s="1"/>
  <c r="AN21" i="33" a="1"/>
  <c r="AN21" i="33" s="1"/>
  <c r="AN28" i="33" a="1"/>
  <c r="AN28" i="33" s="1"/>
  <c r="AN11" i="33" a="1"/>
  <c r="AN11" i="33" s="1"/>
  <c r="AN40" i="33" a="1"/>
  <c r="AN40" i="33" s="1"/>
  <c r="AN37" i="33" a="1"/>
  <c r="AN37" i="33" s="1"/>
  <c r="AN25" i="33" a="1"/>
  <c r="AN25" i="33" s="1"/>
  <c r="AN35" i="33" a="1"/>
  <c r="AN35" i="33" s="1"/>
  <c r="AN39" i="33" a="1"/>
  <c r="AN39" i="33" s="1"/>
  <c r="AN15" i="33" a="1"/>
  <c r="AN15" i="33" s="1"/>
  <c r="AN6" i="33" a="1"/>
  <c r="AN6" i="33" s="1"/>
  <c r="AN32" i="33" a="1"/>
  <c r="AN32" i="33" s="1"/>
  <c r="AN18" i="33" a="1"/>
  <c r="AN18" i="33" s="1"/>
  <c r="AQ3" i="33" s="1"/>
  <c r="AN38" i="33" a="1"/>
  <c r="AN38" i="33" s="1"/>
  <c r="AN29" i="33" a="1"/>
  <c r="AN29" i="33" s="1"/>
  <c r="AN8" i="33" a="1"/>
  <c r="AN8" i="33" s="1"/>
  <c r="AN17" i="33" a="1"/>
  <c r="AN17" i="33" s="1"/>
  <c r="AQ16" i="33" s="1"/>
  <c r="AS16" i="33" s="1"/>
  <c r="AF16" i="33" s="1"/>
  <c r="AD16" i="33" s="1"/>
  <c r="AC16" i="33" s="1"/>
  <c r="AN31" i="33" a="1"/>
  <c r="AN31" i="33" s="1"/>
  <c r="AN3" i="33" a="1"/>
  <c r="AN3" i="33" s="1"/>
  <c r="AN28" i="59" a="1"/>
  <c r="AN28" i="59" s="1"/>
  <c r="AN15" i="59" a="1"/>
  <c r="AN15" i="59" s="1"/>
  <c r="AN7" i="59" a="1"/>
  <c r="AN7" i="59" s="1"/>
  <c r="AN16" i="59" a="1"/>
  <c r="AN16" i="59" s="1"/>
  <c r="AN18" i="59" a="1"/>
  <c r="AN18" i="59" s="1"/>
  <c r="AN25" i="59" a="1"/>
  <c r="AN25" i="59" s="1"/>
  <c r="AN11" i="59" a="1"/>
  <c r="AN11" i="59" s="1"/>
  <c r="AN35" i="59" a="1"/>
  <c r="AN35" i="59" s="1"/>
  <c r="AN24" i="59" a="1"/>
  <c r="AN24" i="59" s="1"/>
  <c r="AN33" i="59" a="1"/>
  <c r="AN33" i="59" s="1"/>
  <c r="AN19" i="59" a="1"/>
  <c r="AN19" i="59" s="1"/>
  <c r="AN14" i="59" a="1"/>
  <c r="AN14" i="59" s="1"/>
  <c r="AN6" i="59" a="1"/>
  <c r="AN6" i="59" s="1"/>
  <c r="AN34" i="59" a="1"/>
  <c r="AN34" i="59" s="1"/>
  <c r="AN3" i="59" a="1"/>
  <c r="AN3" i="59" s="1"/>
  <c r="AN36" i="59" a="1"/>
  <c r="AN36" i="59" s="1"/>
  <c r="AN22" i="59" a="1"/>
  <c r="AN22" i="59" s="1"/>
  <c r="AN8" i="59" a="1"/>
  <c r="AN8" i="59" s="1"/>
  <c r="AN32" i="59" a="1"/>
  <c r="AN32" i="59" s="1"/>
  <c r="AN2" i="59" a="1"/>
  <c r="AN2" i="59" s="1"/>
  <c r="AN30" i="59" a="1"/>
  <c r="AN30" i="59" s="1"/>
  <c r="AN31" i="59" a="1"/>
  <c r="AN31" i="59" s="1"/>
  <c r="AN9" i="59" a="1"/>
  <c r="AN9" i="59" s="1"/>
  <c r="AN10" i="59" a="1"/>
  <c r="AN10" i="59" s="1"/>
  <c r="AN37" i="59" a="1"/>
  <c r="AN37" i="59" s="1"/>
  <c r="AN23" i="59" a="1"/>
  <c r="AN23" i="59" s="1"/>
  <c r="AN13" i="59" a="1"/>
  <c r="AN13" i="59" s="1"/>
  <c r="AN27" i="59" a="1"/>
  <c r="AN27" i="59" s="1"/>
  <c r="AN20" i="59" a="1"/>
  <c r="AN20" i="59" s="1"/>
  <c r="AN17" i="59" a="1"/>
  <c r="AN17" i="59" s="1"/>
  <c r="AN38" i="59" a="1"/>
  <c r="AN38" i="59" s="1"/>
  <c r="AN40" i="59" a="1"/>
  <c r="AN40" i="59" s="1"/>
  <c r="AN39" i="59" a="1"/>
  <c r="AN39" i="59" s="1"/>
  <c r="AN26" i="59" a="1"/>
  <c r="AN26" i="59" s="1"/>
  <c r="AN4" i="59" a="1"/>
  <c r="AN4" i="59" s="1"/>
  <c r="AN5" i="59" a="1"/>
  <c r="AN5" i="59" s="1"/>
  <c r="AN21" i="59" a="1"/>
  <c r="AN21" i="59" s="1"/>
  <c r="AN12" i="59" a="1"/>
  <c r="AN12" i="59" s="1"/>
  <c r="AN29" i="59" a="1"/>
  <c r="AN29" i="59" s="1"/>
  <c r="AN16" i="47" a="1"/>
  <c r="AN16" i="47" s="1"/>
  <c r="AN30" i="47" a="1"/>
  <c r="AN30" i="47" s="1"/>
  <c r="AN12" i="47" a="1"/>
  <c r="AN12" i="47" s="1"/>
  <c r="AN35" i="47" a="1"/>
  <c r="AN35" i="47" s="1"/>
  <c r="AN5" i="47" a="1"/>
  <c r="AN5" i="47" s="1"/>
  <c r="AN15" i="47" a="1"/>
  <c r="AN15" i="47" s="1"/>
  <c r="AN39" i="47" a="1"/>
  <c r="AN39" i="47" s="1"/>
  <c r="AN33" i="47" a="1"/>
  <c r="AN33" i="47" s="1"/>
  <c r="AN4" i="47" a="1"/>
  <c r="AN4" i="47" s="1"/>
  <c r="AN18" i="47" a="1"/>
  <c r="AN18" i="47" s="1"/>
  <c r="AN25" i="47" a="1"/>
  <c r="AN25" i="47" s="1"/>
  <c r="AN40" i="47" a="1"/>
  <c r="AN40" i="47" s="1"/>
  <c r="AN17" i="47" a="1"/>
  <c r="AN17" i="47" s="1"/>
  <c r="AQ7" i="47" s="1"/>
  <c r="AN9" i="47" a="1"/>
  <c r="AN9" i="47" s="1"/>
  <c r="AN38" i="47" a="1"/>
  <c r="AN38" i="47" s="1"/>
  <c r="AN24" i="47" a="1"/>
  <c r="AN24" i="47" s="1"/>
  <c r="AN20" i="47" a="1"/>
  <c r="AN20" i="47" s="1"/>
  <c r="AN14" i="47" a="1"/>
  <c r="AN14" i="47" s="1"/>
  <c r="AN13" i="47" a="1"/>
  <c r="AN13" i="47" s="1"/>
  <c r="AN26" i="47" a="1"/>
  <c r="AN26" i="47" s="1"/>
  <c r="AN3" i="47" a="1"/>
  <c r="AN3" i="47" s="1"/>
  <c r="AN7" i="47" a="1"/>
  <c r="AN7" i="47" s="1"/>
  <c r="AQ20" i="47" s="1"/>
  <c r="AS44" i="47" s="1"/>
  <c r="AF44" i="47" s="1"/>
  <c r="AD44" i="47" s="1"/>
  <c r="AC44" i="47" s="1"/>
  <c r="AN36" i="47" a="1"/>
  <c r="AN36" i="47" s="1"/>
  <c r="AN29" i="47" a="1"/>
  <c r="AN29" i="47" s="1"/>
  <c r="AN31" i="47" a="1"/>
  <c r="AN31" i="47" s="1"/>
  <c r="AN27" i="47" a="1"/>
  <c r="AN27" i="47" s="1"/>
  <c r="AN10" i="47" a="1"/>
  <c r="AN10" i="47" s="1"/>
  <c r="AN19" i="47" a="1"/>
  <c r="AN19" i="47" s="1"/>
  <c r="AN37" i="47" a="1"/>
  <c r="AN37" i="47" s="1"/>
  <c r="AN34" i="47" a="1"/>
  <c r="AN34" i="47" s="1"/>
  <c r="AN21" i="47" a="1"/>
  <c r="AN21" i="47" s="1"/>
  <c r="AN6" i="47" a="1"/>
  <c r="AN6" i="47" s="1"/>
  <c r="AN32" i="47" a="1"/>
  <c r="AN32" i="47" s="1"/>
  <c r="AN23" i="47" a="1"/>
  <c r="AN23" i="47" s="1"/>
  <c r="AN11" i="47" a="1"/>
  <c r="AN11" i="47" s="1"/>
  <c r="AN2" i="47" a="1"/>
  <c r="AN2" i="47" s="1"/>
  <c r="AN22" i="47" a="1"/>
  <c r="AN22" i="47" s="1"/>
  <c r="AQ13" i="47" s="1"/>
  <c r="AS13" i="47" s="1"/>
  <c r="AF13" i="47" s="1"/>
  <c r="AD13" i="47" s="1"/>
  <c r="AC13" i="47" s="1"/>
  <c r="AN8" i="47" a="1"/>
  <c r="AN8" i="47" s="1"/>
  <c r="AN28" i="47" a="1"/>
  <c r="AN28" i="47" s="1"/>
  <c r="S58" i="46"/>
  <c r="V58" i="46"/>
  <c r="AY58" i="46" s="1"/>
  <c r="Q58" i="46"/>
  <c r="BA58" i="46" s="1"/>
  <c r="Z58" i="46"/>
  <c r="AZ58" i="46" s="1"/>
  <c r="P58" i="46"/>
  <c r="Y58" i="46"/>
  <c r="AU58" i="46"/>
  <c r="AV104" i="46" s="1"/>
  <c r="D104" i="46" s="1"/>
  <c r="AW104" i="46" s="1"/>
  <c r="U58" i="46"/>
  <c r="AA58" i="46"/>
  <c r="AB58" i="46"/>
  <c r="W58" i="46"/>
  <c r="R58" i="46"/>
  <c r="AE58" i="46" a="1"/>
  <c r="AE58" i="46" s="1"/>
  <c r="AD58" i="46" s="1"/>
  <c r="AN2" i="39" a="1"/>
  <c r="AN2" i="39" s="1"/>
  <c r="AN14" i="39" a="1"/>
  <c r="AN14" i="39" s="1"/>
  <c r="AN18" i="39" a="1"/>
  <c r="AN18" i="39" s="1"/>
  <c r="AN28" i="39" a="1"/>
  <c r="AN28" i="39" s="1"/>
  <c r="AN37" i="39" a="1"/>
  <c r="AN37" i="39" s="1"/>
  <c r="AN21" i="39" a="1"/>
  <c r="AN21" i="39" s="1"/>
  <c r="AN7" i="39" a="1"/>
  <c r="AN7" i="39" s="1"/>
  <c r="AN36" i="39" a="1"/>
  <c r="AN36" i="39" s="1"/>
  <c r="AN26" i="39" a="1"/>
  <c r="AN26" i="39" s="1"/>
  <c r="AN17" i="39" a="1"/>
  <c r="AN17" i="39" s="1"/>
  <c r="AN13" i="39" a="1"/>
  <c r="AN13" i="39" s="1"/>
  <c r="AN6" i="39" a="1"/>
  <c r="AN6" i="39" s="1"/>
  <c r="AN12" i="39" a="1"/>
  <c r="AN12" i="39" s="1"/>
  <c r="AN34" i="39" a="1"/>
  <c r="AN34" i="39" s="1"/>
  <c r="AN32" i="39" a="1"/>
  <c r="AN32" i="39" s="1"/>
  <c r="AN20" i="39" a="1"/>
  <c r="AN20" i="39" s="1"/>
  <c r="AN11" i="39" a="1"/>
  <c r="AN11" i="39" s="1"/>
  <c r="AN25" i="39" a="1"/>
  <c r="AN25" i="39" s="1"/>
  <c r="AN33" i="39" a="1"/>
  <c r="AN33" i="39" s="1"/>
  <c r="AN29" i="39" a="1"/>
  <c r="AN29" i="39" s="1"/>
  <c r="AN10" i="39" a="1"/>
  <c r="AN10" i="39" s="1"/>
  <c r="AN31" i="39" a="1"/>
  <c r="AN31" i="39" s="1"/>
  <c r="AN5" i="39" a="1"/>
  <c r="AN5" i="39" s="1"/>
  <c r="AN40" i="39" a="1"/>
  <c r="AN40" i="39" s="1"/>
  <c r="AN8" i="39" a="1"/>
  <c r="AN8" i="39" s="1"/>
  <c r="AN22" i="39" a="1"/>
  <c r="AN22" i="39" s="1"/>
  <c r="AN24" i="39" a="1"/>
  <c r="AN24" i="39" s="1"/>
  <c r="AN27" i="39" a="1"/>
  <c r="AN27" i="39" s="1"/>
  <c r="AN38" i="39" a="1"/>
  <c r="AN38" i="39" s="1"/>
  <c r="AN35" i="39" a="1"/>
  <c r="AN35" i="39" s="1"/>
  <c r="AN3" i="39" a="1"/>
  <c r="AN3" i="39" s="1"/>
  <c r="AN19" i="39" a="1"/>
  <c r="AN19" i="39" s="1"/>
  <c r="AN16" i="39" a="1"/>
  <c r="AN16" i="39" s="1"/>
  <c r="AN30" i="39" a="1"/>
  <c r="AN30" i="39" s="1"/>
  <c r="AN4" i="39" a="1"/>
  <c r="AN4" i="39" s="1"/>
  <c r="AN23" i="39" a="1"/>
  <c r="AN23" i="39" s="1"/>
  <c r="AN9" i="39" a="1"/>
  <c r="AN9" i="39" s="1"/>
  <c r="AN39" i="39" a="1"/>
  <c r="AN39" i="39" s="1"/>
  <c r="AN15" i="39" a="1"/>
  <c r="AN15" i="39" s="1"/>
  <c r="AM49" i="43" a="1"/>
  <c r="AM49" i="43" s="1"/>
  <c r="AM46" i="43" a="1"/>
  <c r="AM46" i="43" s="1"/>
  <c r="AM5" i="43" a="1"/>
  <c r="AM5" i="43" s="1"/>
  <c r="AP24" i="43" s="1"/>
  <c r="AM21" i="43" a="1"/>
  <c r="AM21" i="43" s="1"/>
  <c r="AM34" i="43" a="1"/>
  <c r="AM34" i="43" s="1"/>
  <c r="A35" i="47"/>
  <c r="A3" i="47"/>
  <c r="A5" i="47"/>
  <c r="D9" i="47"/>
  <c r="D40" i="47"/>
  <c r="AH31" i="47"/>
  <c r="AH26" i="47"/>
  <c r="A36" i="47"/>
  <c r="D36" i="47"/>
  <c r="A34" i="47"/>
  <c r="A26" i="47"/>
  <c r="D8" i="47"/>
  <c r="AH61" i="47"/>
  <c r="AH32" i="47"/>
  <c r="D38" i="47"/>
  <c r="D2" i="47"/>
  <c r="A37" i="47"/>
  <c r="D32" i="47"/>
  <c r="A63" i="47"/>
  <c r="D61" i="47"/>
  <c r="A31" i="47"/>
  <c r="D31" i="47"/>
  <c r="A33" i="47"/>
  <c r="D33" i="47"/>
  <c r="AH33" i="47"/>
  <c r="A65" i="47"/>
  <c r="AH65" i="47"/>
  <c r="A30" i="47"/>
  <c r="AH30" i="47"/>
  <c r="D63" i="47"/>
  <c r="AH63" i="47"/>
  <c r="A4" i="47"/>
  <c r="D39" i="47"/>
  <c r="D6" i="47"/>
  <c r="A41" i="47"/>
  <c r="D7" i="47"/>
  <c r="A27" i="47"/>
  <c r="D27" i="47"/>
  <c r="AH27" i="47"/>
  <c r="A62" i="47"/>
  <c r="AH62" i="47"/>
  <c r="A58" i="47"/>
  <c r="AH58" i="47"/>
  <c r="A60" i="47"/>
  <c r="AH60" i="47"/>
  <c r="A28" i="47"/>
  <c r="D28" i="47"/>
  <c r="AH28" i="47"/>
  <c r="A59" i="47"/>
  <c r="D59" i="47"/>
  <c r="AH59" i="47"/>
  <c r="D29" i="47"/>
  <c r="AH29" i="47"/>
  <c r="A64" i="47"/>
  <c r="AH64" i="47"/>
  <c r="AQ13" i="59" l="1"/>
  <c r="AS13" i="59" s="1"/>
  <c r="AF13" i="59" s="1"/>
  <c r="AD13" i="59" s="1"/>
  <c r="AC13" i="59" s="1"/>
  <c r="AQ19" i="49"/>
  <c r="AS43" i="49" s="1"/>
  <c r="AF43" i="49" s="1"/>
  <c r="AD43" i="49" s="1"/>
  <c r="AC43" i="49" s="1"/>
  <c r="AP7" i="49"/>
  <c r="AR31" i="49" s="1"/>
  <c r="AF31" i="49" s="1"/>
  <c r="AD31" i="49" s="1"/>
  <c r="AC31" i="49" s="1"/>
  <c r="AQ17" i="28"/>
  <c r="AS17" i="28" s="1"/>
  <c r="AF17" i="28" s="1"/>
  <c r="AD17" i="28" s="1"/>
  <c r="AC17" i="28" s="1"/>
  <c r="AQ23" i="12"/>
  <c r="AS23" i="12" s="1"/>
  <c r="AF23" i="12" s="1"/>
  <c r="AD23" i="12" s="1"/>
  <c r="AC23" i="12" s="1"/>
  <c r="AP9" i="12"/>
  <c r="AR9" i="12" s="1"/>
  <c r="AF9" i="12" s="1"/>
  <c r="AD9" i="12" s="1"/>
  <c r="AC9" i="12" s="1"/>
  <c r="AP23" i="31"/>
  <c r="AQ10" i="53"/>
  <c r="AS10" i="53" s="1"/>
  <c r="AF10" i="53" s="1"/>
  <c r="AD10" i="53" s="1"/>
  <c r="AC10" i="53" s="1"/>
  <c r="AP5" i="28"/>
  <c r="AR29" i="28" s="1"/>
  <c r="AF29" i="28" s="1"/>
  <c r="AD29" i="28" s="1"/>
  <c r="AC29" i="28" s="1"/>
  <c r="AP2" i="58"/>
  <c r="AR2" i="58" s="1"/>
  <c r="AF2" i="58" s="1"/>
  <c r="AP7" i="33"/>
  <c r="AR31" i="33" s="1"/>
  <c r="AF31" i="33" s="1"/>
  <c r="AD31" i="33" s="1"/>
  <c r="AC31" i="33" s="1"/>
  <c r="AQ13" i="58"/>
  <c r="AQ4" i="59"/>
  <c r="AP17" i="34"/>
  <c r="AR41" i="34" s="1"/>
  <c r="AF41" i="34" s="1"/>
  <c r="AD41" i="34" s="1"/>
  <c r="AC41" i="34" s="1"/>
  <c r="AQ6" i="35"/>
  <c r="AQ16" i="56"/>
  <c r="AP14" i="57"/>
  <c r="AR62" i="57" s="1"/>
  <c r="AF62" i="57" s="1"/>
  <c r="AD62" i="57" s="1"/>
  <c r="AC62" i="57" s="1"/>
  <c r="AP11" i="49"/>
  <c r="AR59" i="49" s="1"/>
  <c r="AF59" i="49" s="1"/>
  <c r="AD59" i="49" s="1"/>
  <c r="AC59" i="49" s="1"/>
  <c r="AP2" i="49"/>
  <c r="AR26" i="49" s="1"/>
  <c r="AF26" i="49" s="1"/>
  <c r="AD26" i="49" s="1"/>
  <c r="AC26" i="49" s="1"/>
  <c r="AQ22" i="41"/>
  <c r="AS46" i="41" s="1"/>
  <c r="AF46" i="41" s="1"/>
  <c r="AD46" i="41" s="1"/>
  <c r="AC46" i="41" s="1"/>
  <c r="AQ5" i="45"/>
  <c r="AQ2" i="43"/>
  <c r="AP13" i="58"/>
  <c r="AR37" i="58" s="1"/>
  <c r="AF37" i="58" s="1"/>
  <c r="AD37" i="58" s="1"/>
  <c r="AC37" i="58" s="1"/>
  <c r="AP19" i="50"/>
  <c r="AP17" i="50"/>
  <c r="AR41" i="50" s="1"/>
  <c r="AF41" i="50" s="1"/>
  <c r="AD41" i="50" s="1"/>
  <c r="AC41" i="50" s="1"/>
  <c r="AP9" i="37"/>
  <c r="AR33" i="37" s="1"/>
  <c r="AF33" i="37" s="1"/>
  <c r="AD33" i="37" s="1"/>
  <c r="AC33" i="37" s="1"/>
  <c r="AQ6" i="49"/>
  <c r="AP14" i="30"/>
  <c r="AR38" i="30" s="1"/>
  <c r="AF38" i="30" s="1"/>
  <c r="AD38" i="30" s="1"/>
  <c r="AC38" i="30" s="1"/>
  <c r="AQ2" i="38"/>
  <c r="AS50" i="38" s="1"/>
  <c r="AF50" i="38" s="1"/>
  <c r="AD50" i="38" s="1"/>
  <c r="AC50" i="38" s="1"/>
  <c r="AP18" i="55"/>
  <c r="AP22" i="43"/>
  <c r="AP20" i="56"/>
  <c r="AQ25" i="57"/>
  <c r="AS49" i="57" s="1"/>
  <c r="AF49" i="57" s="1"/>
  <c r="AD49" i="57" s="1"/>
  <c r="AC49" i="57" s="1"/>
  <c r="AQ12" i="33"/>
  <c r="AS12" i="33" s="1"/>
  <c r="AF12" i="33" s="1"/>
  <c r="AD12" i="33" s="1"/>
  <c r="AC12" i="33" s="1"/>
  <c r="AP18" i="35"/>
  <c r="AP6" i="49"/>
  <c r="AR30" i="49" s="1"/>
  <c r="AF30" i="49" s="1"/>
  <c r="AD30" i="49" s="1"/>
  <c r="AC30" i="49" s="1"/>
  <c r="AP17" i="58"/>
  <c r="AR41" i="58" s="1"/>
  <c r="AF41" i="58" s="1"/>
  <c r="AD41" i="58" s="1"/>
  <c r="AC41" i="58" s="1"/>
  <c r="AP14" i="38"/>
  <c r="AR38" i="38" s="1"/>
  <c r="AF38" i="38" s="1"/>
  <c r="AD38" i="38" s="1"/>
  <c r="AC38" i="38" s="1"/>
  <c r="AQ12" i="55"/>
  <c r="AS12" i="55" s="1"/>
  <c r="AF12" i="55" s="1"/>
  <c r="AD12" i="55" s="1"/>
  <c r="AC12" i="55" s="1"/>
  <c r="AQ2" i="50"/>
  <c r="AS50" i="50" s="1"/>
  <c r="AF50" i="50" s="1"/>
  <c r="AD50" i="50" s="1"/>
  <c r="AC50" i="50" s="1"/>
  <c r="AQ10" i="32"/>
  <c r="AP23" i="41"/>
  <c r="AP14" i="47"/>
  <c r="AR62" i="47" s="1"/>
  <c r="AF62" i="47" s="1"/>
  <c r="AD62" i="47" s="1"/>
  <c r="AC62" i="47" s="1"/>
  <c r="AQ23" i="36"/>
  <c r="AS23" i="36" s="1"/>
  <c r="AF23" i="36" s="1"/>
  <c r="AD23" i="36" s="1"/>
  <c r="AC23" i="36" s="1"/>
  <c r="AQ16" i="34"/>
  <c r="AQ2" i="34"/>
  <c r="AS50" i="34" s="1"/>
  <c r="AF50" i="34" s="1"/>
  <c r="AD50" i="34" s="1"/>
  <c r="AC50" i="34" s="1"/>
  <c r="AP13" i="39"/>
  <c r="AR61" i="39" s="1"/>
  <c r="AF61" i="39" s="1"/>
  <c r="AD61" i="39" s="1"/>
  <c r="AC61" i="39" s="1"/>
  <c r="AP16" i="39"/>
  <c r="AR64" i="39" s="1"/>
  <c r="AF64" i="39" s="1"/>
  <c r="AD64" i="39" s="1"/>
  <c r="AC64" i="39" s="1"/>
  <c r="AP13" i="51"/>
  <c r="AR61" i="51" s="1"/>
  <c r="AF61" i="51" s="1"/>
  <c r="AD61" i="51" s="1"/>
  <c r="AC61" i="51" s="1"/>
  <c r="AQ16" i="43"/>
  <c r="AS16" i="43" s="1"/>
  <c r="AF16" i="43" s="1"/>
  <c r="AD16" i="43" s="1"/>
  <c r="AC16" i="43" s="1"/>
  <c r="AP19" i="28"/>
  <c r="AP25" i="57"/>
  <c r="AP19" i="55"/>
  <c r="AQ7" i="54"/>
  <c r="AS55" i="54" s="1"/>
  <c r="AF55" i="54" s="1"/>
  <c r="AD55" i="54" s="1"/>
  <c r="AC55" i="54" s="1"/>
  <c r="AQ22" i="28"/>
  <c r="AS46" i="28" s="1"/>
  <c r="AF46" i="28" s="1"/>
  <c r="AD46" i="28" s="1"/>
  <c r="AC46" i="28" s="1"/>
  <c r="AQ15" i="46"/>
  <c r="AP10" i="53"/>
  <c r="AR58" i="53" s="1"/>
  <c r="AF58" i="53" s="1"/>
  <c r="AD58" i="53" s="1"/>
  <c r="AC58" i="53" s="1"/>
  <c r="AQ20" i="58"/>
  <c r="AS20" i="58" s="1"/>
  <c r="AF20" i="58" s="1"/>
  <c r="AD20" i="58" s="1"/>
  <c r="AC20" i="58" s="1"/>
  <c r="AQ16" i="51"/>
  <c r="AS16" i="51" s="1"/>
  <c r="AF16" i="51" s="1"/>
  <c r="AD16" i="51" s="1"/>
  <c r="AC16" i="51" s="1"/>
  <c r="AP12" i="56"/>
  <c r="AR36" i="56" s="1"/>
  <c r="AF36" i="56" s="1"/>
  <c r="AD36" i="56" s="1"/>
  <c r="AC36" i="56" s="1"/>
  <c r="AQ17" i="47"/>
  <c r="AS17" i="47" s="1"/>
  <c r="AF17" i="47" s="1"/>
  <c r="AD17" i="47" s="1"/>
  <c r="AC17" i="47" s="1"/>
  <c r="AP16" i="56"/>
  <c r="AR40" i="56" s="1"/>
  <c r="AF40" i="56" s="1"/>
  <c r="AD40" i="56" s="1"/>
  <c r="AC40" i="56" s="1"/>
  <c r="AQ3" i="49"/>
  <c r="AQ8" i="39"/>
  <c r="AQ18" i="51"/>
  <c r="AS42" i="51" s="1"/>
  <c r="AF42" i="51" s="1"/>
  <c r="AD42" i="51" s="1"/>
  <c r="AC42" i="51" s="1"/>
  <c r="AP7" i="32"/>
  <c r="AR7" i="32" s="1"/>
  <c r="AF7" i="32" s="1"/>
  <c r="AD7" i="32" s="1"/>
  <c r="AC7" i="32" s="1"/>
  <c r="AP17" i="12"/>
  <c r="AR41" i="12" s="1"/>
  <c r="AF41" i="12" s="1"/>
  <c r="AD41" i="12" s="1"/>
  <c r="AC41" i="12" s="1"/>
  <c r="AP9" i="40"/>
  <c r="AR9" i="40" s="1"/>
  <c r="AF9" i="40" s="1"/>
  <c r="AD9" i="40" s="1"/>
  <c r="AC9" i="40" s="1"/>
  <c r="AP15" i="31"/>
  <c r="AR63" i="31" s="1"/>
  <c r="AF63" i="31" s="1"/>
  <c r="AD63" i="31" s="1"/>
  <c r="AC63" i="31" s="1"/>
  <c r="AQ3" i="57"/>
  <c r="AP24" i="47"/>
  <c r="AQ25" i="49"/>
  <c r="AS49" i="49" s="1"/>
  <c r="AF49" i="49" s="1"/>
  <c r="AD49" i="49" s="1"/>
  <c r="AC49" i="49" s="1"/>
  <c r="AQ15" i="40"/>
  <c r="AQ6" i="56"/>
  <c r="AS54" i="56" s="1"/>
  <c r="AF54" i="56" s="1"/>
  <c r="AD54" i="56" s="1"/>
  <c r="AC54" i="56" s="1"/>
  <c r="AP10" i="50"/>
  <c r="AR34" i="50" s="1"/>
  <c r="AF34" i="50" s="1"/>
  <c r="AD34" i="50" s="1"/>
  <c r="AC34" i="50" s="1"/>
  <c r="AP15" i="50"/>
  <c r="AR39" i="50" s="1"/>
  <c r="AF39" i="50" s="1"/>
  <c r="AD39" i="50" s="1"/>
  <c r="AC39" i="50" s="1"/>
  <c r="AQ20" i="54"/>
  <c r="AS20" i="54" s="1"/>
  <c r="AF20" i="54" s="1"/>
  <c r="AD20" i="54" s="1"/>
  <c r="AC20" i="54" s="1"/>
  <c r="AQ20" i="28"/>
  <c r="AS44" i="28" s="1"/>
  <c r="AF44" i="28" s="1"/>
  <c r="AD44" i="28" s="1"/>
  <c r="AC44" i="28" s="1"/>
  <c r="AQ11" i="12"/>
  <c r="AQ14" i="12"/>
  <c r="AQ7" i="51"/>
  <c r="AQ15" i="51"/>
  <c r="AS15" i="51" s="1"/>
  <c r="AF15" i="51" s="1"/>
  <c r="AD15" i="51" s="1"/>
  <c r="AC15" i="51" s="1"/>
  <c r="AQ15" i="55"/>
  <c r="AS15" i="55" s="1"/>
  <c r="AF15" i="55" s="1"/>
  <c r="AD15" i="55" s="1"/>
  <c r="AC15" i="55" s="1"/>
  <c r="AP22" i="45"/>
  <c r="AP23" i="54"/>
  <c r="AP19" i="54"/>
  <c r="AP25" i="54"/>
  <c r="AP8" i="54"/>
  <c r="AR8" i="54" s="1"/>
  <c r="AF8" i="54" s="1"/>
  <c r="AD8" i="54" s="1"/>
  <c r="AC8" i="54" s="1"/>
  <c r="AQ3" i="43"/>
  <c r="AP9" i="58"/>
  <c r="AR9" i="58" s="1"/>
  <c r="AF9" i="58" s="1"/>
  <c r="AD9" i="58" s="1"/>
  <c r="AC9" i="58" s="1"/>
  <c r="AP21" i="58"/>
  <c r="AP15" i="46"/>
  <c r="AM15" i="52" a="1"/>
  <c r="AM15" i="52" s="1"/>
  <c r="AP12" i="43"/>
  <c r="AR60" i="43" s="1"/>
  <c r="AF60" i="43" s="1"/>
  <c r="AD60" i="43" s="1"/>
  <c r="AC60" i="43" s="1"/>
  <c r="AP7" i="36"/>
  <c r="AR7" i="36" s="1"/>
  <c r="AF7" i="36" s="1"/>
  <c r="AD7" i="36" s="1"/>
  <c r="AC7" i="36" s="1"/>
  <c r="AQ17" i="55"/>
  <c r="AS17" i="55" s="1"/>
  <c r="AF17" i="55" s="1"/>
  <c r="AD17" i="55" s="1"/>
  <c r="AC17" i="55" s="1"/>
  <c r="AQ16" i="55"/>
  <c r="AS16" i="55" s="1"/>
  <c r="AF16" i="55" s="1"/>
  <c r="AD16" i="55" s="1"/>
  <c r="AC16" i="55" s="1"/>
  <c r="AQ11" i="57"/>
  <c r="AS11" i="57" s="1"/>
  <c r="AF11" i="57" s="1"/>
  <c r="AD11" i="57" s="1"/>
  <c r="AC11" i="57" s="1"/>
  <c r="AQ21" i="57"/>
  <c r="AS45" i="57" s="1"/>
  <c r="AF45" i="57" s="1"/>
  <c r="AD45" i="57" s="1"/>
  <c r="AC45" i="57" s="1"/>
  <c r="AP22" i="51"/>
  <c r="AQ25" i="45"/>
  <c r="AQ24" i="48"/>
  <c r="AS24" i="48" s="1"/>
  <c r="AF24" i="48" s="1"/>
  <c r="AD24" i="48" s="1"/>
  <c r="AC24" i="48" s="1"/>
  <c r="AP22" i="40"/>
  <c r="AQ21" i="49"/>
  <c r="AS45" i="49" s="1"/>
  <c r="AF45" i="49" s="1"/>
  <c r="AD45" i="49" s="1"/>
  <c r="AC45" i="49" s="1"/>
  <c r="AP2" i="50"/>
  <c r="AR2" i="50" s="1"/>
  <c r="AF2" i="50" s="1"/>
  <c r="AQ19" i="54"/>
  <c r="AS19" i="54" s="1"/>
  <c r="AF19" i="54" s="1"/>
  <c r="AD19" i="54" s="1"/>
  <c r="AC19" i="54" s="1"/>
  <c r="AQ11" i="59"/>
  <c r="AS11" i="59" s="1"/>
  <c r="AF11" i="59" s="1"/>
  <c r="AD11" i="59" s="1"/>
  <c r="AC11" i="59" s="1"/>
  <c r="AQ17" i="59"/>
  <c r="AS17" i="59" s="1"/>
  <c r="AF17" i="59" s="1"/>
  <c r="AD17" i="59" s="1"/>
  <c r="AC17" i="59" s="1"/>
  <c r="AP3" i="59"/>
  <c r="AR27" i="59" s="1"/>
  <c r="AF27" i="59" s="1"/>
  <c r="AD27" i="59" s="1"/>
  <c r="AC27" i="59" s="1"/>
  <c r="AP11" i="59"/>
  <c r="AR59" i="59" s="1"/>
  <c r="AF59" i="59" s="1"/>
  <c r="AD59" i="59" s="1"/>
  <c r="AC59" i="59" s="1"/>
  <c r="AP21" i="12"/>
  <c r="AP22" i="12"/>
  <c r="AP12" i="12"/>
  <c r="AR36" i="12" s="1"/>
  <c r="AF36" i="12" s="1"/>
  <c r="AD36" i="12" s="1"/>
  <c r="AC36" i="12" s="1"/>
  <c r="AQ15" i="12"/>
  <c r="AQ14" i="28"/>
  <c r="AS14" i="28" s="1"/>
  <c r="AF14" i="28" s="1"/>
  <c r="AD14" i="28" s="1"/>
  <c r="AC14" i="28" s="1"/>
  <c r="AQ6" i="30"/>
  <c r="AS54" i="30" s="1"/>
  <c r="AF54" i="30" s="1"/>
  <c r="AD54" i="30" s="1"/>
  <c r="AC54" i="30" s="1"/>
  <c r="AP18" i="30"/>
  <c r="AQ17" i="30"/>
  <c r="AQ6" i="31"/>
  <c r="AQ2" i="31"/>
  <c r="AQ24" i="31"/>
  <c r="AS48" i="31" s="1"/>
  <c r="AF48" i="31" s="1"/>
  <c r="AD48" i="31" s="1"/>
  <c r="AC48" i="31" s="1"/>
  <c r="AQ20" i="31"/>
  <c r="AS44" i="31" s="1"/>
  <c r="AF44" i="31" s="1"/>
  <c r="AD44" i="31" s="1"/>
  <c r="AC44" i="31" s="1"/>
  <c r="AQ16" i="31"/>
  <c r="AS16" i="31" s="1"/>
  <c r="AF16" i="31" s="1"/>
  <c r="AD16" i="31" s="1"/>
  <c r="AC16" i="31" s="1"/>
  <c r="AP19" i="32"/>
  <c r="AQ20" i="33"/>
  <c r="AS44" i="33" s="1"/>
  <c r="AF44" i="33" s="1"/>
  <c r="AD44" i="33" s="1"/>
  <c r="AC44" i="33" s="1"/>
  <c r="AP5" i="33"/>
  <c r="AR29" i="33" s="1"/>
  <c r="AF29" i="33" s="1"/>
  <c r="AD29" i="33" s="1"/>
  <c r="AC29" i="33" s="1"/>
  <c r="AP24" i="33"/>
  <c r="AQ13" i="33"/>
  <c r="AS13" i="33" s="1"/>
  <c r="AF13" i="33" s="1"/>
  <c r="AD13" i="33" s="1"/>
  <c r="AC13" i="33" s="1"/>
  <c r="AQ17" i="34"/>
  <c r="AP2" i="34"/>
  <c r="AR2" i="34" s="1"/>
  <c r="AF2" i="34" s="1"/>
  <c r="AQ19" i="34"/>
  <c r="AS19" i="34" s="1"/>
  <c r="AF19" i="34" s="1"/>
  <c r="AD19" i="34" s="1"/>
  <c r="AC19" i="34" s="1"/>
  <c r="AP21" i="34"/>
  <c r="AQ14" i="35"/>
  <c r="AS14" i="35" s="1"/>
  <c r="AF14" i="35" s="1"/>
  <c r="AD14" i="35" s="1"/>
  <c r="AC14" i="35" s="1"/>
  <c r="AP25" i="35"/>
  <c r="AP2" i="35"/>
  <c r="AR26" i="35" s="1"/>
  <c r="AF26" i="35" s="1"/>
  <c r="AD26" i="35" s="1"/>
  <c r="AC26" i="35" s="1"/>
  <c r="AQ3" i="35"/>
  <c r="AP3" i="35"/>
  <c r="AR27" i="35" s="1"/>
  <c r="AF27" i="35" s="1"/>
  <c r="AD27" i="35" s="1"/>
  <c r="AC27" i="35" s="1"/>
  <c r="AP5" i="36"/>
  <c r="AR5" i="36" s="1"/>
  <c r="AF5" i="36" s="1"/>
  <c r="AD5" i="36" s="1"/>
  <c r="AC5" i="36" s="1"/>
  <c r="AQ17" i="36"/>
  <c r="AP18" i="36"/>
  <c r="AP19" i="36"/>
  <c r="AP21" i="36"/>
  <c r="AQ4" i="37"/>
  <c r="AQ24" i="37"/>
  <c r="AS48" i="37" s="1"/>
  <c r="AF48" i="37" s="1"/>
  <c r="AD48" i="37" s="1"/>
  <c r="AC48" i="37" s="1"/>
  <c r="AQ5" i="37"/>
  <c r="AP10" i="37"/>
  <c r="AR58" i="37" s="1"/>
  <c r="AF58" i="37" s="1"/>
  <c r="AD58" i="37" s="1"/>
  <c r="AC58" i="37" s="1"/>
  <c r="AP25" i="38"/>
  <c r="AQ22" i="38"/>
  <c r="AS22" i="38" s="1"/>
  <c r="AF22" i="38" s="1"/>
  <c r="AD22" i="38" s="1"/>
  <c r="AC22" i="38" s="1"/>
  <c r="AP3" i="39"/>
  <c r="AR27" i="39" s="1"/>
  <c r="AF27" i="39" s="1"/>
  <c r="AD27" i="39" s="1"/>
  <c r="AC27" i="39" s="1"/>
  <c r="AQ14" i="39"/>
  <c r="AS14" i="39" s="1"/>
  <c r="AF14" i="39" s="1"/>
  <c r="AD14" i="39" s="1"/>
  <c r="AC14" i="39" s="1"/>
  <c r="AP4" i="39"/>
  <c r="AR28" i="39" s="1"/>
  <c r="AF28" i="39" s="1"/>
  <c r="AD28" i="39" s="1"/>
  <c r="AC28" i="39" s="1"/>
  <c r="AP14" i="40"/>
  <c r="AR38" i="40" s="1"/>
  <c r="AF38" i="40" s="1"/>
  <c r="AD38" i="40" s="1"/>
  <c r="AC38" i="40" s="1"/>
  <c r="AQ22" i="40"/>
  <c r="AS22" i="40" s="1"/>
  <c r="AF22" i="40" s="1"/>
  <c r="AD22" i="40" s="1"/>
  <c r="AC22" i="40" s="1"/>
  <c r="AQ8" i="40"/>
  <c r="AS56" i="40" s="1"/>
  <c r="AF56" i="40" s="1"/>
  <c r="AD56" i="40" s="1"/>
  <c r="AC56" i="40" s="1"/>
  <c r="AP21" i="40"/>
  <c r="AQ3" i="40"/>
  <c r="AS51" i="40" s="1"/>
  <c r="AF51" i="40" s="1"/>
  <c r="AD51" i="40" s="1"/>
  <c r="AC51" i="40" s="1"/>
  <c r="AP17" i="41"/>
  <c r="AR65" i="41" s="1"/>
  <c r="AF65" i="41" s="1"/>
  <c r="AD65" i="41" s="1"/>
  <c r="AC65" i="41" s="1"/>
  <c r="AQ7" i="42"/>
  <c r="AS55" i="42" s="1"/>
  <c r="AF55" i="42" s="1"/>
  <c r="AD55" i="42" s="1"/>
  <c r="AC55" i="42" s="1"/>
  <c r="AP18" i="42"/>
  <c r="AP4" i="42"/>
  <c r="AR4" i="42" s="1"/>
  <c r="AF4" i="42" s="1"/>
  <c r="AD4" i="42" s="1"/>
  <c r="AC4" i="42" s="1"/>
  <c r="AQ23" i="42"/>
  <c r="AS23" i="42" s="1"/>
  <c r="AF23" i="42" s="1"/>
  <c r="AD23" i="42" s="1"/>
  <c r="AC23" i="42" s="1"/>
  <c r="AQ4" i="43"/>
  <c r="AQ6" i="43"/>
  <c r="AP21" i="43"/>
  <c r="AQ10" i="44"/>
  <c r="AP15" i="44"/>
  <c r="AR39" i="44" s="1"/>
  <c r="AF39" i="44" s="1"/>
  <c r="AD39" i="44" s="1"/>
  <c r="AC39" i="44" s="1"/>
  <c r="AQ18" i="45"/>
  <c r="AP10" i="45"/>
  <c r="AR58" i="45" s="1"/>
  <c r="AF58" i="45" s="1"/>
  <c r="AD58" i="45" s="1"/>
  <c r="AC58" i="45" s="1"/>
  <c r="AP12" i="46"/>
  <c r="AV11" i="46"/>
  <c r="AQ18" i="46"/>
  <c r="AP10" i="46"/>
  <c r="AQ20" i="46"/>
  <c r="AQ9" i="46"/>
  <c r="AQ7" i="46"/>
  <c r="AQ25" i="46"/>
  <c r="AD25" i="46" s="1"/>
  <c r="AP22" i="50"/>
  <c r="AP13" i="50"/>
  <c r="AR37" i="50" s="1"/>
  <c r="AF37" i="50" s="1"/>
  <c r="AD37" i="50" s="1"/>
  <c r="AC37" i="50" s="1"/>
  <c r="AQ14" i="50"/>
  <c r="AQ12" i="50"/>
  <c r="AQ3" i="50"/>
  <c r="AS51" i="50" s="1"/>
  <c r="AF51" i="50" s="1"/>
  <c r="AD51" i="50" s="1"/>
  <c r="AC51" i="50" s="1"/>
  <c r="AQ9" i="50"/>
  <c r="AS57" i="50" s="1"/>
  <c r="AF57" i="50" s="1"/>
  <c r="AD57" i="50" s="1"/>
  <c r="AC57" i="50" s="1"/>
  <c r="AQ8" i="50"/>
  <c r="AS56" i="50" s="1"/>
  <c r="AF56" i="50" s="1"/>
  <c r="AD56" i="50" s="1"/>
  <c r="AC56" i="50" s="1"/>
  <c r="AQ7" i="50"/>
  <c r="AS55" i="50" s="1"/>
  <c r="AF55" i="50" s="1"/>
  <c r="AD55" i="50" s="1"/>
  <c r="AC55" i="50" s="1"/>
  <c r="AP23" i="50"/>
  <c r="AP18" i="51"/>
  <c r="AP3" i="51"/>
  <c r="AR27" i="51" s="1"/>
  <c r="AF27" i="51" s="1"/>
  <c r="AD27" i="51" s="1"/>
  <c r="AC27" i="51" s="1"/>
  <c r="AQ11" i="51"/>
  <c r="AS11" i="51" s="1"/>
  <c r="AF11" i="51" s="1"/>
  <c r="AD11" i="51" s="1"/>
  <c r="AC11" i="51" s="1"/>
  <c r="AP15" i="51"/>
  <c r="AR63" i="51" s="1"/>
  <c r="AF63" i="51" s="1"/>
  <c r="AD63" i="51" s="1"/>
  <c r="AC63" i="51" s="1"/>
  <c r="AM18" i="52" a="1"/>
  <c r="AM18" i="52" s="1"/>
  <c r="AM39" i="52" a="1"/>
  <c r="AM39" i="52" s="1"/>
  <c r="AM6" i="52" a="1"/>
  <c r="AM6" i="52" s="1"/>
  <c r="AM11" i="52" a="1"/>
  <c r="AM11" i="52" s="1"/>
  <c r="AQ5" i="53"/>
  <c r="AQ13" i="53"/>
  <c r="AS13" i="53" s="1"/>
  <c r="AF13" i="53" s="1"/>
  <c r="AD13" i="53" s="1"/>
  <c r="AC13" i="53" s="1"/>
  <c r="AP24" i="53"/>
  <c r="AQ21" i="53"/>
  <c r="AS45" i="53" s="1"/>
  <c r="AF45" i="53" s="1"/>
  <c r="AD45" i="53" s="1"/>
  <c r="AC45" i="53" s="1"/>
  <c r="AQ7" i="53"/>
  <c r="AP7" i="53"/>
  <c r="AR31" i="53" s="1"/>
  <c r="AF31" i="53" s="1"/>
  <c r="AD31" i="53" s="1"/>
  <c r="AC31" i="53" s="1"/>
  <c r="AP11" i="53"/>
  <c r="AR59" i="53" s="1"/>
  <c r="AF59" i="53" s="1"/>
  <c r="AD59" i="53" s="1"/>
  <c r="AC59" i="53" s="1"/>
  <c r="AP6" i="53"/>
  <c r="AR30" i="53" s="1"/>
  <c r="AF30" i="53" s="1"/>
  <c r="AD30" i="53" s="1"/>
  <c r="AC30" i="53" s="1"/>
  <c r="AP18" i="54"/>
  <c r="AP7" i="54"/>
  <c r="AR7" i="54" s="1"/>
  <c r="AF7" i="54" s="1"/>
  <c r="AD7" i="54" s="1"/>
  <c r="AC7" i="54" s="1"/>
  <c r="AQ25" i="54"/>
  <c r="AS25" i="54" s="1"/>
  <c r="AF25" i="54" s="1"/>
  <c r="AD25" i="54" s="1"/>
  <c r="AC25" i="54" s="1"/>
  <c r="AQ9" i="54"/>
  <c r="AS57" i="54" s="1"/>
  <c r="AF57" i="54" s="1"/>
  <c r="AD57" i="54" s="1"/>
  <c r="AC57" i="54" s="1"/>
  <c r="AQ11" i="54"/>
  <c r="AP10" i="54"/>
  <c r="AR34" i="54" s="1"/>
  <c r="AF34" i="54" s="1"/>
  <c r="AD34" i="54" s="1"/>
  <c r="AC34" i="54" s="1"/>
  <c r="AQ13" i="54"/>
  <c r="AP11" i="55"/>
  <c r="AR59" i="55" s="1"/>
  <c r="AF59" i="55" s="1"/>
  <c r="AD59" i="55" s="1"/>
  <c r="AC59" i="55" s="1"/>
  <c r="AP22" i="55"/>
  <c r="AQ11" i="56"/>
  <c r="AQ18" i="56"/>
  <c r="AS18" i="56" s="1"/>
  <c r="AF18" i="56" s="1"/>
  <c r="AD18" i="56" s="1"/>
  <c r="AC18" i="56" s="1"/>
  <c r="AQ14" i="56"/>
  <c r="AQ9" i="56"/>
  <c r="AS57" i="56" s="1"/>
  <c r="AF57" i="56" s="1"/>
  <c r="AD57" i="56" s="1"/>
  <c r="AC57" i="56" s="1"/>
  <c r="AP22" i="56"/>
  <c r="AQ20" i="56"/>
  <c r="AS20" i="56" s="1"/>
  <c r="AF20" i="56" s="1"/>
  <c r="AD20" i="56" s="1"/>
  <c r="AC20" i="56" s="1"/>
  <c r="AP13" i="56"/>
  <c r="AR37" i="56" s="1"/>
  <c r="AF37" i="56" s="1"/>
  <c r="AD37" i="56" s="1"/>
  <c r="AC37" i="56" s="1"/>
  <c r="AQ25" i="56"/>
  <c r="AS25" i="56" s="1"/>
  <c r="AF25" i="56" s="1"/>
  <c r="AD25" i="56" s="1"/>
  <c r="AC25" i="56" s="1"/>
  <c r="AP2" i="57"/>
  <c r="AR26" i="57" s="1"/>
  <c r="AF26" i="57" s="1"/>
  <c r="AD26" i="57" s="1"/>
  <c r="AC26" i="57" s="1"/>
  <c r="AQ19" i="58"/>
  <c r="AS19" i="58" s="1"/>
  <c r="AF19" i="58" s="1"/>
  <c r="AD19" i="58" s="1"/>
  <c r="AC19" i="58" s="1"/>
  <c r="AP15" i="58"/>
  <c r="AR39" i="58" s="1"/>
  <c r="AF39" i="58" s="1"/>
  <c r="AD39" i="58" s="1"/>
  <c r="AC39" i="58" s="1"/>
  <c r="AQ18" i="58"/>
  <c r="AS18" i="58" s="1"/>
  <c r="AF18" i="58" s="1"/>
  <c r="AD18" i="58" s="1"/>
  <c r="AC18" i="58" s="1"/>
  <c r="AQ8" i="58"/>
  <c r="AS56" i="58" s="1"/>
  <c r="AF56" i="58" s="1"/>
  <c r="AD56" i="58" s="1"/>
  <c r="AC56" i="58" s="1"/>
  <c r="AQ6" i="58"/>
  <c r="AS54" i="58" s="1"/>
  <c r="AF54" i="58" s="1"/>
  <c r="AD54" i="58" s="1"/>
  <c r="AC54" i="58" s="1"/>
  <c r="AP4" i="58"/>
  <c r="AR4" i="58" s="1"/>
  <c r="AF4" i="58" s="1"/>
  <c r="AD4" i="58" s="1"/>
  <c r="AC4" i="58" s="1"/>
  <c r="AP23" i="59"/>
  <c r="AQ20" i="59"/>
  <c r="AS44" i="59" s="1"/>
  <c r="AF44" i="59" s="1"/>
  <c r="AD44" i="59" s="1"/>
  <c r="AC44" i="59" s="1"/>
  <c r="AQ12" i="59"/>
  <c r="AS12" i="59" s="1"/>
  <c r="AF12" i="59" s="1"/>
  <c r="AD12" i="59" s="1"/>
  <c r="AC12" i="59" s="1"/>
  <c r="AP7" i="59"/>
  <c r="AR31" i="59" s="1"/>
  <c r="AF31" i="59" s="1"/>
  <c r="AD31" i="59" s="1"/>
  <c r="AC31" i="59" s="1"/>
  <c r="AP13" i="59"/>
  <c r="AR61" i="59" s="1"/>
  <c r="AF61" i="59" s="1"/>
  <c r="AD61" i="59" s="1"/>
  <c r="AC61" i="59" s="1"/>
  <c r="AP17" i="59"/>
  <c r="AR65" i="59" s="1"/>
  <c r="AF65" i="59" s="1"/>
  <c r="AD65" i="59" s="1"/>
  <c r="AC65" i="59" s="1"/>
  <c r="AQ18" i="59"/>
  <c r="AS42" i="59" s="1"/>
  <c r="AF42" i="59" s="1"/>
  <c r="AD42" i="59" s="1"/>
  <c r="AC42" i="59" s="1"/>
  <c r="AP16" i="59"/>
  <c r="AR64" i="59" s="1"/>
  <c r="AF64" i="59" s="1"/>
  <c r="AD64" i="59" s="1"/>
  <c r="AC64" i="59" s="1"/>
  <c r="AP12" i="59"/>
  <c r="AR60" i="59" s="1"/>
  <c r="AF60" i="59" s="1"/>
  <c r="AD60" i="59" s="1"/>
  <c r="AC60" i="59" s="1"/>
  <c r="AQ19" i="59"/>
  <c r="AS43" i="59" s="1"/>
  <c r="AF43" i="59" s="1"/>
  <c r="AD43" i="59" s="1"/>
  <c r="AC43" i="59" s="1"/>
  <c r="AQ22" i="59"/>
  <c r="AS46" i="59" s="1"/>
  <c r="AF46" i="59" s="1"/>
  <c r="AD46" i="59" s="1"/>
  <c r="AC46" i="59" s="1"/>
  <c r="AP9" i="59"/>
  <c r="AR33" i="59" s="1"/>
  <c r="AF33" i="59" s="1"/>
  <c r="AD33" i="59" s="1"/>
  <c r="AC33" i="59" s="1"/>
  <c r="AP21" i="59"/>
  <c r="AP10" i="59"/>
  <c r="AR58" i="59" s="1"/>
  <c r="AF58" i="59" s="1"/>
  <c r="AD58" i="59" s="1"/>
  <c r="AC58" i="59" s="1"/>
  <c r="AP22" i="59"/>
  <c r="AP25" i="59"/>
  <c r="AQ23" i="59"/>
  <c r="AS47" i="59" s="1"/>
  <c r="AF47" i="59" s="1"/>
  <c r="AD47" i="59" s="1"/>
  <c r="AC47" i="59" s="1"/>
  <c r="AQ21" i="58"/>
  <c r="AS21" i="58" s="1"/>
  <c r="AF21" i="58" s="1"/>
  <c r="AD21" i="58" s="1"/>
  <c r="AC21" i="58" s="1"/>
  <c r="AQ25" i="58"/>
  <c r="AS25" i="58" s="1"/>
  <c r="AF25" i="58" s="1"/>
  <c r="AD25" i="58" s="1"/>
  <c r="AC25" i="58" s="1"/>
  <c r="AQ12" i="58"/>
  <c r="AP16" i="58"/>
  <c r="AR40" i="58" s="1"/>
  <c r="AF40" i="58" s="1"/>
  <c r="AD40" i="58" s="1"/>
  <c r="AC40" i="58" s="1"/>
  <c r="AQ23" i="58"/>
  <c r="AS23" i="58" s="1"/>
  <c r="AF23" i="58" s="1"/>
  <c r="AD23" i="58" s="1"/>
  <c r="AC23" i="58" s="1"/>
  <c r="AP8" i="58"/>
  <c r="AR8" i="58" s="1"/>
  <c r="AF8" i="58" s="1"/>
  <c r="AD8" i="58" s="1"/>
  <c r="AC8" i="58" s="1"/>
  <c r="AQ15" i="58"/>
  <c r="AP22" i="58"/>
  <c r="AP7" i="58"/>
  <c r="AR7" i="58" s="1"/>
  <c r="AF7" i="58" s="1"/>
  <c r="AD7" i="58" s="1"/>
  <c r="AC7" i="58" s="1"/>
  <c r="AQ17" i="57"/>
  <c r="AS17" i="57" s="1"/>
  <c r="AF17" i="57" s="1"/>
  <c r="AD17" i="57" s="1"/>
  <c r="AC17" i="57" s="1"/>
  <c r="AQ13" i="57"/>
  <c r="AS13" i="57" s="1"/>
  <c r="AF13" i="57" s="1"/>
  <c r="AD13" i="57" s="1"/>
  <c r="AC13" i="57" s="1"/>
  <c r="AP15" i="57"/>
  <c r="AR63" i="57" s="1"/>
  <c r="AF63" i="57" s="1"/>
  <c r="AD63" i="57" s="1"/>
  <c r="AC63" i="57" s="1"/>
  <c r="AP8" i="57"/>
  <c r="AR32" i="57" s="1"/>
  <c r="AF32" i="57" s="1"/>
  <c r="AD32" i="57" s="1"/>
  <c r="AC32" i="57" s="1"/>
  <c r="AP13" i="57"/>
  <c r="AR61" i="57" s="1"/>
  <c r="AF61" i="57" s="1"/>
  <c r="AD61" i="57" s="1"/>
  <c r="AC61" i="57" s="1"/>
  <c r="AQ14" i="57"/>
  <c r="AS14" i="57" s="1"/>
  <c r="AF14" i="57" s="1"/>
  <c r="AD14" i="57" s="1"/>
  <c r="AC14" i="57" s="1"/>
  <c r="AQ21" i="56"/>
  <c r="AS21" i="56" s="1"/>
  <c r="AF21" i="56" s="1"/>
  <c r="AD21" i="56" s="1"/>
  <c r="AC21" i="56" s="1"/>
  <c r="AQ4" i="56"/>
  <c r="AS52" i="56" s="1"/>
  <c r="AF52" i="56" s="1"/>
  <c r="AD52" i="56" s="1"/>
  <c r="AC52" i="56" s="1"/>
  <c r="AP11" i="56"/>
  <c r="AR35" i="56" s="1"/>
  <c r="AF35" i="56" s="1"/>
  <c r="AD35" i="56" s="1"/>
  <c r="AC35" i="56" s="1"/>
  <c r="AP14" i="56"/>
  <c r="AR38" i="56" s="1"/>
  <c r="AF38" i="56" s="1"/>
  <c r="AD38" i="56" s="1"/>
  <c r="AC38" i="56" s="1"/>
  <c r="AP9" i="56"/>
  <c r="AR9" i="56" s="1"/>
  <c r="AF9" i="56" s="1"/>
  <c r="AD9" i="56" s="1"/>
  <c r="AC9" i="56" s="1"/>
  <c r="AP2" i="56"/>
  <c r="AR2" i="56" s="1"/>
  <c r="AF2" i="56" s="1"/>
  <c r="AQ24" i="56"/>
  <c r="AS24" i="56" s="1"/>
  <c r="AF24" i="56" s="1"/>
  <c r="AD24" i="56" s="1"/>
  <c r="AC24" i="56" s="1"/>
  <c r="AP3" i="56"/>
  <c r="AR3" i="56" s="1"/>
  <c r="AF3" i="56" s="1"/>
  <c r="AD3" i="56" s="1"/>
  <c r="AC3" i="56" s="1"/>
  <c r="AQ23" i="55"/>
  <c r="AS47" i="55" s="1"/>
  <c r="AF47" i="55" s="1"/>
  <c r="AD47" i="55" s="1"/>
  <c r="AC47" i="55" s="1"/>
  <c r="AP24" i="55"/>
  <c r="AQ2" i="55"/>
  <c r="AP4" i="55"/>
  <c r="AR28" i="55" s="1"/>
  <c r="AF28" i="55" s="1"/>
  <c r="AD28" i="55" s="1"/>
  <c r="AC28" i="55" s="1"/>
  <c r="AQ24" i="55"/>
  <c r="AS48" i="55" s="1"/>
  <c r="AF48" i="55" s="1"/>
  <c r="AD48" i="55" s="1"/>
  <c r="AC48" i="55" s="1"/>
  <c r="AP20" i="55"/>
  <c r="AP25" i="55"/>
  <c r="AQ10" i="55"/>
  <c r="AS10" i="55" s="1"/>
  <c r="AF10" i="55" s="1"/>
  <c r="AD10" i="55" s="1"/>
  <c r="AC10" i="55" s="1"/>
  <c r="AP3" i="55"/>
  <c r="AR27" i="55" s="1"/>
  <c r="AF27" i="55" s="1"/>
  <c r="AD27" i="55" s="1"/>
  <c r="AC27" i="55" s="1"/>
  <c r="AP14" i="55"/>
  <c r="AR62" i="55" s="1"/>
  <c r="AF62" i="55" s="1"/>
  <c r="AD62" i="55" s="1"/>
  <c r="AC62" i="55" s="1"/>
  <c r="AQ18" i="55"/>
  <c r="AS42" i="55" s="1"/>
  <c r="AF42" i="55" s="1"/>
  <c r="AD42" i="55" s="1"/>
  <c r="AC42" i="55" s="1"/>
  <c r="AP9" i="54"/>
  <c r="AR9" i="54" s="1"/>
  <c r="AF9" i="54" s="1"/>
  <c r="AD9" i="54" s="1"/>
  <c r="AC9" i="54" s="1"/>
  <c r="AP21" i="54"/>
  <c r="AQ5" i="54"/>
  <c r="AS53" i="54" s="1"/>
  <c r="AF53" i="54" s="1"/>
  <c r="AD53" i="54" s="1"/>
  <c r="AC53" i="54" s="1"/>
  <c r="AQ14" i="54"/>
  <c r="AQ17" i="54"/>
  <c r="AP22" i="54"/>
  <c r="AP13" i="54"/>
  <c r="AR37" i="54" s="1"/>
  <c r="AF37" i="54" s="1"/>
  <c r="AD37" i="54" s="1"/>
  <c r="AC37" i="54" s="1"/>
  <c r="AQ23" i="54"/>
  <c r="AS23" i="54" s="1"/>
  <c r="AF23" i="54" s="1"/>
  <c r="AD23" i="54" s="1"/>
  <c r="AC23" i="54" s="1"/>
  <c r="AQ12" i="53"/>
  <c r="AS12" i="53" s="1"/>
  <c r="AF12" i="53" s="1"/>
  <c r="AD12" i="53" s="1"/>
  <c r="AC12" i="53" s="1"/>
  <c r="AP20" i="53"/>
  <c r="AQ22" i="53"/>
  <c r="AS46" i="53" s="1"/>
  <c r="AF46" i="53" s="1"/>
  <c r="AD46" i="53" s="1"/>
  <c r="AC46" i="53" s="1"/>
  <c r="AP18" i="53"/>
  <c r="AP25" i="53"/>
  <c r="AQ25" i="53"/>
  <c r="AS49" i="53" s="1"/>
  <c r="AF49" i="53" s="1"/>
  <c r="AD49" i="53" s="1"/>
  <c r="AC49" i="53" s="1"/>
  <c r="AP9" i="53"/>
  <c r="AR33" i="53" s="1"/>
  <c r="AF33" i="53" s="1"/>
  <c r="AD33" i="53" s="1"/>
  <c r="AC33" i="53" s="1"/>
  <c r="AP16" i="53"/>
  <c r="AR64" i="53" s="1"/>
  <c r="AF64" i="53" s="1"/>
  <c r="AD64" i="53" s="1"/>
  <c r="AC64" i="53" s="1"/>
  <c r="AM22" i="52" a="1"/>
  <c r="AM22" i="52" s="1"/>
  <c r="AM38" i="52" a="1"/>
  <c r="AM38" i="52" s="1"/>
  <c r="AM21" i="52" a="1"/>
  <c r="AM21" i="52" s="1"/>
  <c r="AM19" i="52" a="1"/>
  <c r="AM19" i="52" s="1"/>
  <c r="AM31" i="52" a="1"/>
  <c r="AM31" i="52" s="1"/>
  <c r="AM25" i="52" a="1"/>
  <c r="AM25" i="52" s="1"/>
  <c r="AM4" i="52" a="1"/>
  <c r="AM4" i="52" s="1"/>
  <c r="AM42" i="52" a="1"/>
  <c r="AM42" i="52" s="1"/>
  <c r="AM14" i="52" a="1"/>
  <c r="AM14" i="52" s="1"/>
  <c r="AM12" i="52" a="1"/>
  <c r="AM12" i="52" s="1"/>
  <c r="AM36" i="52" a="1"/>
  <c r="AM36" i="52" s="1"/>
  <c r="AM20" i="52" a="1"/>
  <c r="AM20" i="52" s="1"/>
  <c r="AM34" i="52" a="1"/>
  <c r="AM34" i="52" s="1"/>
  <c r="AM2" i="52" a="1"/>
  <c r="AM2" i="52" s="1"/>
  <c r="AM9" i="52" a="1"/>
  <c r="AM9" i="52" s="1"/>
  <c r="AM26" i="52" a="1"/>
  <c r="AM26" i="52" s="1"/>
  <c r="AM5" i="52" a="1"/>
  <c r="AM5" i="52" s="1"/>
  <c r="AM27" i="52" a="1"/>
  <c r="AM27" i="52" s="1"/>
  <c r="AM40" i="52" a="1"/>
  <c r="AM40" i="52" s="1"/>
  <c r="AM3" i="52" a="1"/>
  <c r="AM3" i="52" s="1"/>
  <c r="AM23" i="52" a="1"/>
  <c r="AM23" i="52" s="1"/>
  <c r="AM49" i="52" a="1"/>
  <c r="AM49" i="52" s="1"/>
  <c r="AM16" i="52" a="1"/>
  <c r="AM16" i="52" s="1"/>
  <c r="AM43" i="52" a="1"/>
  <c r="AM43" i="52" s="1"/>
  <c r="AM10" i="52" a="1"/>
  <c r="AM10" i="52" s="1"/>
  <c r="AP21" i="52" s="1"/>
  <c r="AM33" i="52" a="1"/>
  <c r="AM33" i="52" s="1"/>
  <c r="AM47" i="52" a="1"/>
  <c r="AM47" i="52" s="1"/>
  <c r="AM13" i="52" a="1"/>
  <c r="AM13" i="52" s="1"/>
  <c r="AM29" i="52" a="1"/>
  <c r="AM29" i="52" s="1"/>
  <c r="AM41" i="52" a="1"/>
  <c r="AM41" i="52" s="1"/>
  <c r="AM24" i="52" a="1"/>
  <c r="AM24" i="52" s="1"/>
  <c r="AM37" i="52" a="1"/>
  <c r="AM37" i="52" s="1"/>
  <c r="AM48" i="52" a="1"/>
  <c r="AM48" i="52" s="1"/>
  <c r="AM8" i="52" a="1"/>
  <c r="AM8" i="52" s="1"/>
  <c r="AM32" i="52" a="1"/>
  <c r="AM32" i="52" s="1"/>
  <c r="AM44" i="52" a="1"/>
  <c r="AM44" i="52" s="1"/>
  <c r="AM7" i="52" a="1"/>
  <c r="AM7" i="52" s="1"/>
  <c r="AM28" i="52" a="1"/>
  <c r="AM28" i="52" s="1"/>
  <c r="AM45" i="52" a="1"/>
  <c r="AM45" i="52" s="1"/>
  <c r="AM35" i="52" a="1"/>
  <c r="AM35" i="52" s="1"/>
  <c r="AM17" i="52" a="1"/>
  <c r="AM17" i="52" s="1"/>
  <c r="AP7" i="52" s="1"/>
  <c r="AR7" i="52" s="1"/>
  <c r="AF7" i="52" s="1"/>
  <c r="AD7" i="52" s="1"/>
  <c r="AC7" i="52" s="1"/>
  <c r="AN11" i="52" a="1"/>
  <c r="AN11" i="52" s="1"/>
  <c r="AN36" i="52" a="1"/>
  <c r="AN36" i="52" s="1"/>
  <c r="AN21" i="52" a="1"/>
  <c r="AN21" i="52" s="1"/>
  <c r="AN7" i="52" a="1"/>
  <c r="AN7" i="52" s="1"/>
  <c r="AN25" i="52" a="1"/>
  <c r="AN25" i="52" s="1"/>
  <c r="AN22" i="52" a="1"/>
  <c r="AN22" i="52" s="1"/>
  <c r="AP2" i="52"/>
  <c r="AR2" i="52" s="1"/>
  <c r="AF2" i="52" s="1"/>
  <c r="AN14" i="52" a="1"/>
  <c r="AN14" i="52" s="1"/>
  <c r="AN6" i="52" a="1"/>
  <c r="AN6" i="52" s="1"/>
  <c r="AN13" i="52" a="1"/>
  <c r="AN13" i="52" s="1"/>
  <c r="AN33" i="52" a="1"/>
  <c r="AN33" i="52" s="1"/>
  <c r="AN40" i="52" a="1"/>
  <c r="AN40" i="52" s="1"/>
  <c r="AP11" i="52"/>
  <c r="AR35" i="52" s="1"/>
  <c r="AF35" i="52" s="1"/>
  <c r="AD35" i="52" s="1"/>
  <c r="AC35" i="52" s="1"/>
  <c r="AN12" i="52" a="1"/>
  <c r="AN12" i="52" s="1"/>
  <c r="AN39" i="52" a="1"/>
  <c r="AN39" i="52" s="1"/>
  <c r="AN24" i="52" a="1"/>
  <c r="AN24" i="52" s="1"/>
  <c r="AN23" i="52" a="1"/>
  <c r="AN23" i="52" s="1"/>
  <c r="AN30" i="52" a="1"/>
  <c r="AN30" i="52" s="1"/>
  <c r="AN16" i="52" a="1"/>
  <c r="AN16" i="52" s="1"/>
  <c r="AN27" i="52" a="1"/>
  <c r="AN27" i="52" s="1"/>
  <c r="AN28" i="52" a="1"/>
  <c r="AN28" i="52" s="1"/>
  <c r="AN9" i="52" a="1"/>
  <c r="AN9" i="52" s="1"/>
  <c r="AN37" i="52" a="1"/>
  <c r="AN37" i="52" s="1"/>
  <c r="AN34" i="52" a="1"/>
  <c r="AN34" i="52" s="1"/>
  <c r="AN20" i="52" a="1"/>
  <c r="AN20" i="52" s="1"/>
  <c r="AN32" i="52" a="1"/>
  <c r="AN32" i="52" s="1"/>
  <c r="AN2" i="52" a="1"/>
  <c r="AN2" i="52" s="1"/>
  <c r="AN31" i="52" a="1"/>
  <c r="AN31" i="52" s="1"/>
  <c r="AN35" i="52" a="1"/>
  <c r="AN35" i="52" s="1"/>
  <c r="AN8" i="52" a="1"/>
  <c r="AN8" i="52" s="1"/>
  <c r="AN10" i="52" a="1"/>
  <c r="AN10" i="52" s="1"/>
  <c r="AN5" i="52" a="1"/>
  <c r="AN5" i="52" s="1"/>
  <c r="AQ15" i="52" s="1"/>
  <c r="AP10" i="52"/>
  <c r="AR34" i="52" s="1"/>
  <c r="AF34" i="52" s="1"/>
  <c r="AD34" i="52" s="1"/>
  <c r="AC34" i="52" s="1"/>
  <c r="AN38" i="52" a="1"/>
  <c r="AN38" i="52" s="1"/>
  <c r="AN4" i="52" a="1"/>
  <c r="AN4" i="52" s="1"/>
  <c r="AQ24" i="52" s="1"/>
  <c r="AS24" i="52" s="1"/>
  <c r="AF24" i="52" s="1"/>
  <c r="AD24" i="52" s="1"/>
  <c r="AC24" i="52" s="1"/>
  <c r="AN17" i="52" a="1"/>
  <c r="AN17" i="52" s="1"/>
  <c r="AN18" i="52" a="1"/>
  <c r="AN18" i="52" s="1"/>
  <c r="AP14" i="52"/>
  <c r="AR38" i="52" s="1"/>
  <c r="AF38" i="52" s="1"/>
  <c r="AD38" i="52" s="1"/>
  <c r="AC38" i="52" s="1"/>
  <c r="AQ3" i="51"/>
  <c r="AQ6" i="51"/>
  <c r="AQ19" i="51"/>
  <c r="AS43" i="51" s="1"/>
  <c r="AF43" i="51" s="1"/>
  <c r="AD43" i="51" s="1"/>
  <c r="AC43" i="51" s="1"/>
  <c r="AQ9" i="51"/>
  <c r="AP16" i="51"/>
  <c r="AR64" i="51" s="1"/>
  <c r="AF64" i="51" s="1"/>
  <c r="AD64" i="51" s="1"/>
  <c r="AC64" i="51" s="1"/>
  <c r="AQ20" i="51"/>
  <c r="AS44" i="51" s="1"/>
  <c r="AF44" i="51" s="1"/>
  <c r="AD44" i="51" s="1"/>
  <c r="AC44" i="51" s="1"/>
  <c r="AQ2" i="51"/>
  <c r="AP9" i="51"/>
  <c r="AR33" i="51" s="1"/>
  <c r="AF33" i="51" s="1"/>
  <c r="AD33" i="51" s="1"/>
  <c r="AC33" i="51" s="1"/>
  <c r="AP19" i="51"/>
  <c r="AP11" i="51"/>
  <c r="AR59" i="51" s="1"/>
  <c r="AF59" i="51" s="1"/>
  <c r="AD59" i="51" s="1"/>
  <c r="AC59" i="51" s="1"/>
  <c r="AP23" i="51"/>
  <c r="AQ24" i="50"/>
  <c r="AS24" i="50" s="1"/>
  <c r="AF24" i="50" s="1"/>
  <c r="AD24" i="50" s="1"/>
  <c r="AC24" i="50" s="1"/>
  <c r="AP8" i="50"/>
  <c r="AR8" i="50" s="1"/>
  <c r="AF8" i="50" s="1"/>
  <c r="AD8" i="50" s="1"/>
  <c r="AC8" i="50" s="1"/>
  <c r="AP24" i="50"/>
  <c r="AP7" i="50"/>
  <c r="AR7" i="50" s="1"/>
  <c r="AF7" i="50" s="1"/>
  <c r="AD7" i="50" s="1"/>
  <c r="AC7" i="50" s="1"/>
  <c r="AQ22" i="50"/>
  <c r="AS22" i="50" s="1"/>
  <c r="AF22" i="50" s="1"/>
  <c r="AD22" i="50" s="1"/>
  <c r="AC22" i="50" s="1"/>
  <c r="AQ16" i="49"/>
  <c r="AS16" i="49" s="1"/>
  <c r="AF16" i="49" s="1"/>
  <c r="AD16" i="49" s="1"/>
  <c r="AC16" i="49" s="1"/>
  <c r="AQ14" i="49"/>
  <c r="AS14" i="49" s="1"/>
  <c r="AF14" i="49" s="1"/>
  <c r="AD14" i="49" s="1"/>
  <c r="AC14" i="49" s="1"/>
  <c r="AP9" i="49"/>
  <c r="AR33" i="49" s="1"/>
  <c r="AF33" i="49" s="1"/>
  <c r="AD33" i="49" s="1"/>
  <c r="AC33" i="49" s="1"/>
  <c r="AQ5" i="49"/>
  <c r="AQ17" i="49"/>
  <c r="AS17" i="49" s="1"/>
  <c r="AF17" i="49" s="1"/>
  <c r="AD17" i="49" s="1"/>
  <c r="AC17" i="49" s="1"/>
  <c r="AQ10" i="49"/>
  <c r="AS10" i="49" s="1"/>
  <c r="AF10" i="49" s="1"/>
  <c r="AD10" i="49" s="1"/>
  <c r="AC10" i="49" s="1"/>
  <c r="AQ4" i="49"/>
  <c r="AP24" i="49"/>
  <c r="AP5" i="49"/>
  <c r="AR29" i="49" s="1"/>
  <c r="AF29" i="49" s="1"/>
  <c r="AD29" i="49" s="1"/>
  <c r="AC29" i="49" s="1"/>
  <c r="AQ24" i="49"/>
  <c r="AS48" i="49" s="1"/>
  <c r="AF48" i="49" s="1"/>
  <c r="AD48" i="49" s="1"/>
  <c r="AC48" i="49" s="1"/>
  <c r="AP21" i="49"/>
  <c r="AP5" i="48"/>
  <c r="AR5" i="48" s="1"/>
  <c r="AF5" i="48" s="1"/>
  <c r="AD5" i="48" s="1"/>
  <c r="AC5" i="48" s="1"/>
  <c r="AP16" i="48"/>
  <c r="AR40" i="48" s="1"/>
  <c r="AF40" i="48" s="1"/>
  <c r="AD40" i="48" s="1"/>
  <c r="AC40" i="48" s="1"/>
  <c r="AP7" i="47"/>
  <c r="AR31" i="47" s="1"/>
  <c r="AF31" i="47" s="1"/>
  <c r="AD31" i="47" s="1"/>
  <c r="AC31" i="47" s="1"/>
  <c r="AP11" i="47"/>
  <c r="AR59" i="47" s="1"/>
  <c r="AF59" i="47" s="1"/>
  <c r="AD59" i="47" s="1"/>
  <c r="AC59" i="47" s="1"/>
  <c r="AP5" i="47"/>
  <c r="AR29" i="47" s="1"/>
  <c r="AF29" i="47" s="1"/>
  <c r="AD29" i="47" s="1"/>
  <c r="AC29" i="47" s="1"/>
  <c r="AQ21" i="47"/>
  <c r="AS45" i="47" s="1"/>
  <c r="AF45" i="47" s="1"/>
  <c r="AD45" i="47" s="1"/>
  <c r="AC45" i="47" s="1"/>
  <c r="AQ8" i="47"/>
  <c r="AQ12" i="47"/>
  <c r="AS12" i="47" s="1"/>
  <c r="AF12" i="47" s="1"/>
  <c r="AD12" i="47" s="1"/>
  <c r="AC12" i="47" s="1"/>
  <c r="AQ21" i="46"/>
  <c r="AD21" i="46" s="1"/>
  <c r="AV58" i="46"/>
  <c r="AQ23" i="46"/>
  <c r="AD23" i="46" s="1"/>
  <c r="AP7" i="46"/>
  <c r="AQ19" i="46"/>
  <c r="AD19" i="46" s="1"/>
  <c r="AV121" i="46"/>
  <c r="AP21" i="45"/>
  <c r="AP6" i="45"/>
  <c r="AR30" i="45" s="1"/>
  <c r="AF30" i="45" s="1"/>
  <c r="AD30" i="45" s="1"/>
  <c r="AC30" i="45" s="1"/>
  <c r="AQ11" i="45"/>
  <c r="AQ3" i="44"/>
  <c r="AS51" i="44" s="1"/>
  <c r="AF51" i="44" s="1"/>
  <c r="AD51" i="44" s="1"/>
  <c r="AC51" i="44" s="1"/>
  <c r="AQ23" i="44"/>
  <c r="AS23" i="44" s="1"/>
  <c r="AF23" i="44" s="1"/>
  <c r="AD23" i="44" s="1"/>
  <c r="AC23" i="44" s="1"/>
  <c r="AP21" i="44"/>
  <c r="AQ11" i="44"/>
  <c r="AP17" i="44"/>
  <c r="AR41" i="44" s="1"/>
  <c r="AF41" i="44" s="1"/>
  <c r="AD41" i="44" s="1"/>
  <c r="AC41" i="44" s="1"/>
  <c r="AQ12" i="44"/>
  <c r="AP13" i="44"/>
  <c r="AR37" i="44" s="1"/>
  <c r="AF37" i="44" s="1"/>
  <c r="AD37" i="44" s="1"/>
  <c r="AC37" i="44" s="1"/>
  <c r="AQ14" i="43"/>
  <c r="AS14" i="43" s="1"/>
  <c r="AF14" i="43" s="1"/>
  <c r="AD14" i="43" s="1"/>
  <c r="AC14" i="43" s="1"/>
  <c r="AQ17" i="43"/>
  <c r="AS17" i="43" s="1"/>
  <c r="AF17" i="43" s="1"/>
  <c r="AD17" i="43" s="1"/>
  <c r="AC17" i="43" s="1"/>
  <c r="AQ25" i="43"/>
  <c r="AS49" i="43" s="1"/>
  <c r="AF49" i="43" s="1"/>
  <c r="AD49" i="43" s="1"/>
  <c r="AC49" i="43" s="1"/>
  <c r="AP2" i="43"/>
  <c r="AR26" i="43" s="1"/>
  <c r="AF26" i="43" s="1"/>
  <c r="AD26" i="43" s="1"/>
  <c r="AC26" i="43" s="1"/>
  <c r="AP17" i="42"/>
  <c r="AR41" i="42" s="1"/>
  <c r="AF41" i="42" s="1"/>
  <c r="AD41" i="42" s="1"/>
  <c r="AC41" i="42" s="1"/>
  <c r="AQ19" i="42"/>
  <c r="AS19" i="42" s="1"/>
  <c r="AF19" i="42" s="1"/>
  <c r="AD19" i="42" s="1"/>
  <c r="AC19" i="42" s="1"/>
  <c r="AQ22" i="42"/>
  <c r="AS22" i="42" s="1"/>
  <c r="AF22" i="42" s="1"/>
  <c r="AD22" i="42" s="1"/>
  <c r="AC22" i="42" s="1"/>
  <c r="AP25" i="42"/>
  <c r="AP21" i="42"/>
  <c r="AP8" i="42"/>
  <c r="AR8" i="42" s="1"/>
  <c r="AF8" i="42" s="1"/>
  <c r="AD8" i="42" s="1"/>
  <c r="AC8" i="42" s="1"/>
  <c r="AP12" i="42"/>
  <c r="AR36" i="42" s="1"/>
  <c r="AF36" i="42" s="1"/>
  <c r="AD36" i="42" s="1"/>
  <c r="AC36" i="42" s="1"/>
  <c r="AP12" i="41"/>
  <c r="AR60" i="41" s="1"/>
  <c r="AF60" i="41" s="1"/>
  <c r="AD60" i="41" s="1"/>
  <c r="AC60" i="41" s="1"/>
  <c r="AQ6" i="41"/>
  <c r="AP19" i="41"/>
  <c r="AP25" i="41"/>
  <c r="AQ17" i="41"/>
  <c r="AS17" i="41" s="1"/>
  <c r="AF17" i="41" s="1"/>
  <c r="AD17" i="41" s="1"/>
  <c r="AC17" i="41" s="1"/>
  <c r="AQ12" i="41"/>
  <c r="AS12" i="41" s="1"/>
  <c r="AF12" i="41" s="1"/>
  <c r="AD12" i="41" s="1"/>
  <c r="AC12" i="41" s="1"/>
  <c r="AQ21" i="41"/>
  <c r="AS45" i="41" s="1"/>
  <c r="AF45" i="41" s="1"/>
  <c r="AD45" i="41" s="1"/>
  <c r="AC45" i="41" s="1"/>
  <c r="AQ10" i="41"/>
  <c r="AS10" i="41" s="1"/>
  <c r="AF10" i="41" s="1"/>
  <c r="AD10" i="41" s="1"/>
  <c r="AC10" i="41" s="1"/>
  <c r="AP4" i="40"/>
  <c r="AR4" i="40" s="1"/>
  <c r="AF4" i="40" s="1"/>
  <c r="AD4" i="40" s="1"/>
  <c r="AC4" i="40" s="1"/>
  <c r="AQ19" i="40"/>
  <c r="AS19" i="40" s="1"/>
  <c r="AF19" i="40" s="1"/>
  <c r="AD19" i="40" s="1"/>
  <c r="AC19" i="40" s="1"/>
  <c r="AP2" i="40"/>
  <c r="AR2" i="40" s="1"/>
  <c r="AF2" i="40" s="1"/>
  <c r="AP23" i="40"/>
  <c r="AP15" i="40"/>
  <c r="AR39" i="40" s="1"/>
  <c r="AF39" i="40" s="1"/>
  <c r="AD39" i="40" s="1"/>
  <c r="AC39" i="40" s="1"/>
  <c r="AP20" i="39"/>
  <c r="AP24" i="39"/>
  <c r="AQ15" i="39"/>
  <c r="AS15" i="39" s="1"/>
  <c r="AF15" i="39" s="1"/>
  <c r="AD15" i="39" s="1"/>
  <c r="AC15" i="39" s="1"/>
  <c r="AQ7" i="39"/>
  <c r="AQ20" i="39"/>
  <c r="AS44" i="39" s="1"/>
  <c r="AF44" i="39" s="1"/>
  <c r="AD44" i="39" s="1"/>
  <c r="AC44" i="39" s="1"/>
  <c r="AQ24" i="39"/>
  <c r="AS48" i="39" s="1"/>
  <c r="AF48" i="39" s="1"/>
  <c r="AD48" i="39" s="1"/>
  <c r="AC48" i="39" s="1"/>
  <c r="AP25" i="39"/>
  <c r="AQ21" i="38"/>
  <c r="AS21" i="38" s="1"/>
  <c r="AF21" i="38" s="1"/>
  <c r="AD21" i="38" s="1"/>
  <c r="AC21" i="38" s="1"/>
  <c r="AP19" i="38"/>
  <c r="AQ3" i="38"/>
  <c r="AS51" i="38" s="1"/>
  <c r="AF51" i="38" s="1"/>
  <c r="AD51" i="38" s="1"/>
  <c r="AC51" i="38" s="1"/>
  <c r="AQ23" i="38"/>
  <c r="AS23" i="38" s="1"/>
  <c r="AF23" i="38" s="1"/>
  <c r="AD23" i="38" s="1"/>
  <c r="AC23" i="38" s="1"/>
  <c r="AP5" i="38"/>
  <c r="AR5" i="38" s="1"/>
  <c r="AF5" i="38" s="1"/>
  <c r="AD5" i="38" s="1"/>
  <c r="AC5" i="38" s="1"/>
  <c r="AP24" i="38"/>
  <c r="AP8" i="38"/>
  <c r="AR8" i="38" s="1"/>
  <c r="AF8" i="38" s="1"/>
  <c r="AD8" i="38" s="1"/>
  <c r="AC8" i="38" s="1"/>
  <c r="AP5" i="37"/>
  <c r="AR29" i="37" s="1"/>
  <c r="AF29" i="37" s="1"/>
  <c r="AD29" i="37" s="1"/>
  <c r="AC29" i="37" s="1"/>
  <c r="AP14" i="37"/>
  <c r="AR62" i="37" s="1"/>
  <c r="AF62" i="37" s="1"/>
  <c r="AD62" i="37" s="1"/>
  <c r="AC62" i="37" s="1"/>
  <c r="AP20" i="37"/>
  <c r="AQ6" i="37"/>
  <c r="AP21" i="37"/>
  <c r="AQ3" i="37"/>
  <c r="AQ10" i="37"/>
  <c r="AS10" i="37" s="1"/>
  <c r="AF10" i="37" s="1"/>
  <c r="AD10" i="37" s="1"/>
  <c r="AC10" i="37" s="1"/>
  <c r="AP3" i="37"/>
  <c r="AR27" i="37" s="1"/>
  <c r="AF27" i="37" s="1"/>
  <c r="AD27" i="37" s="1"/>
  <c r="AC27" i="37" s="1"/>
  <c r="AQ19" i="37"/>
  <c r="AS43" i="37" s="1"/>
  <c r="AF43" i="37" s="1"/>
  <c r="AD43" i="37" s="1"/>
  <c r="AC43" i="37" s="1"/>
  <c r="AP20" i="36"/>
  <c r="AP17" i="36"/>
  <c r="AR41" i="36" s="1"/>
  <c r="AF41" i="36" s="1"/>
  <c r="AD41" i="36" s="1"/>
  <c r="AC41" i="36" s="1"/>
  <c r="AP10" i="36"/>
  <c r="AR34" i="36" s="1"/>
  <c r="AF34" i="36" s="1"/>
  <c r="AD34" i="36" s="1"/>
  <c r="AC34" i="36" s="1"/>
  <c r="AP22" i="36"/>
  <c r="AQ4" i="36"/>
  <c r="AS52" i="36" s="1"/>
  <c r="AF52" i="36" s="1"/>
  <c r="AD52" i="36" s="1"/>
  <c r="AC52" i="36" s="1"/>
  <c r="AQ25" i="36"/>
  <c r="AS25" i="36" s="1"/>
  <c r="AF25" i="36" s="1"/>
  <c r="AD25" i="36" s="1"/>
  <c r="AC25" i="36" s="1"/>
  <c r="AQ2" i="35"/>
  <c r="AP12" i="35"/>
  <c r="AR60" i="35" s="1"/>
  <c r="AF60" i="35" s="1"/>
  <c r="AD60" i="35" s="1"/>
  <c r="AC60" i="35" s="1"/>
  <c r="AQ13" i="35"/>
  <c r="AS13" i="35" s="1"/>
  <c r="AF13" i="35" s="1"/>
  <c r="AD13" i="35" s="1"/>
  <c r="AC13" i="35" s="1"/>
  <c r="AQ12" i="35"/>
  <c r="AS12" i="35" s="1"/>
  <c r="AF12" i="35" s="1"/>
  <c r="AD12" i="35" s="1"/>
  <c r="AC12" i="35" s="1"/>
  <c r="AQ22" i="35"/>
  <c r="AS46" i="35" s="1"/>
  <c r="AF46" i="35" s="1"/>
  <c r="AD46" i="35" s="1"/>
  <c r="AC46" i="35" s="1"/>
  <c r="AQ21" i="35"/>
  <c r="AS45" i="35" s="1"/>
  <c r="AF45" i="35" s="1"/>
  <c r="AD45" i="35" s="1"/>
  <c r="AC45" i="35" s="1"/>
  <c r="AP18" i="34"/>
  <c r="AP25" i="34"/>
  <c r="AP23" i="34"/>
  <c r="AP5" i="34"/>
  <c r="AR5" i="34" s="1"/>
  <c r="AF5" i="34" s="1"/>
  <c r="AD5" i="34" s="1"/>
  <c r="AC5" i="34" s="1"/>
  <c r="AQ11" i="34"/>
  <c r="AP24" i="34"/>
  <c r="AP11" i="34"/>
  <c r="AR35" i="34" s="1"/>
  <c r="AF35" i="34" s="1"/>
  <c r="AD35" i="34" s="1"/>
  <c r="AC35" i="34" s="1"/>
  <c r="AQ7" i="34"/>
  <c r="AS55" i="34" s="1"/>
  <c r="AF55" i="34" s="1"/>
  <c r="AD55" i="34" s="1"/>
  <c r="AC55" i="34" s="1"/>
  <c r="AQ5" i="34"/>
  <c r="AS53" i="34" s="1"/>
  <c r="AF53" i="34" s="1"/>
  <c r="AD53" i="34" s="1"/>
  <c r="AC53" i="34" s="1"/>
  <c r="AP10" i="33"/>
  <c r="AR58" i="33" s="1"/>
  <c r="AF58" i="33" s="1"/>
  <c r="AD58" i="33" s="1"/>
  <c r="AC58" i="33" s="1"/>
  <c r="AP9" i="33"/>
  <c r="AR33" i="33" s="1"/>
  <c r="AF33" i="33" s="1"/>
  <c r="AD33" i="33" s="1"/>
  <c r="AC33" i="33" s="1"/>
  <c r="AQ22" i="33"/>
  <c r="AS46" i="33" s="1"/>
  <c r="AF46" i="33" s="1"/>
  <c r="AD46" i="33" s="1"/>
  <c r="AC46" i="33" s="1"/>
  <c r="AP22" i="33"/>
  <c r="AQ18" i="33"/>
  <c r="AS42" i="33" s="1"/>
  <c r="AF42" i="33" s="1"/>
  <c r="AD42" i="33" s="1"/>
  <c r="AC42" i="33" s="1"/>
  <c r="AQ24" i="33"/>
  <c r="AS48" i="33" s="1"/>
  <c r="AF48" i="33" s="1"/>
  <c r="AD48" i="33" s="1"/>
  <c r="AC48" i="33" s="1"/>
  <c r="AQ15" i="33"/>
  <c r="AS15" i="33" s="1"/>
  <c r="AF15" i="33" s="1"/>
  <c r="AD15" i="33" s="1"/>
  <c r="AC15" i="33" s="1"/>
  <c r="AP4" i="33"/>
  <c r="AR28" i="33" s="1"/>
  <c r="AF28" i="33" s="1"/>
  <c r="AD28" i="33" s="1"/>
  <c r="AC28" i="33" s="1"/>
  <c r="AP8" i="32"/>
  <c r="AR8" i="32" s="1"/>
  <c r="AF8" i="32" s="1"/>
  <c r="AD8" i="32" s="1"/>
  <c r="AC8" i="32" s="1"/>
  <c r="AP4" i="32"/>
  <c r="AR4" i="32" s="1"/>
  <c r="AF4" i="32" s="1"/>
  <c r="AD4" i="32" s="1"/>
  <c r="AC4" i="32" s="1"/>
  <c r="AP14" i="32"/>
  <c r="AR38" i="32" s="1"/>
  <c r="AF38" i="32" s="1"/>
  <c r="AD38" i="32" s="1"/>
  <c r="AC38" i="32" s="1"/>
  <c r="AP9" i="32"/>
  <c r="AR9" i="32" s="1"/>
  <c r="AF9" i="32" s="1"/>
  <c r="AD9" i="32" s="1"/>
  <c r="AC9" i="32" s="1"/>
  <c r="AP2" i="32"/>
  <c r="AR2" i="32" s="1"/>
  <c r="AF2" i="32" s="1"/>
  <c r="AQ20" i="32"/>
  <c r="AS20" i="32" s="1"/>
  <c r="AF20" i="32" s="1"/>
  <c r="AD20" i="32" s="1"/>
  <c r="AC20" i="32" s="1"/>
  <c r="AQ2" i="32"/>
  <c r="AS50" i="32" s="1"/>
  <c r="AF50" i="32" s="1"/>
  <c r="AD50" i="32" s="1"/>
  <c r="AC50" i="32" s="1"/>
  <c r="AQ19" i="32"/>
  <c r="AS19" i="32" s="1"/>
  <c r="AF19" i="32" s="1"/>
  <c r="AD19" i="32" s="1"/>
  <c r="AC19" i="32" s="1"/>
  <c r="AQ5" i="32"/>
  <c r="AS53" i="32" s="1"/>
  <c r="AF53" i="32" s="1"/>
  <c r="AD53" i="32" s="1"/>
  <c r="AC53" i="32" s="1"/>
  <c r="AP17" i="31"/>
  <c r="AR65" i="31" s="1"/>
  <c r="AF65" i="31" s="1"/>
  <c r="AD65" i="31" s="1"/>
  <c r="AC65" i="31" s="1"/>
  <c r="AP11" i="31"/>
  <c r="AR59" i="31" s="1"/>
  <c r="AF59" i="31" s="1"/>
  <c r="AD59" i="31" s="1"/>
  <c r="AC59" i="31" s="1"/>
  <c r="AQ7" i="31"/>
  <c r="AP14" i="31"/>
  <c r="AR62" i="31" s="1"/>
  <c r="AF62" i="31" s="1"/>
  <c r="AD62" i="31" s="1"/>
  <c r="AC62" i="31" s="1"/>
  <c r="AP5" i="31"/>
  <c r="AR29" i="31" s="1"/>
  <c r="AF29" i="31" s="1"/>
  <c r="AD29" i="31" s="1"/>
  <c r="AC29" i="31" s="1"/>
  <c r="AQ10" i="31"/>
  <c r="AS10" i="31" s="1"/>
  <c r="AF10" i="31" s="1"/>
  <c r="AD10" i="31" s="1"/>
  <c r="AC10" i="31" s="1"/>
  <c r="AQ13" i="31"/>
  <c r="AS13" i="31" s="1"/>
  <c r="AF13" i="31" s="1"/>
  <c r="AD13" i="31" s="1"/>
  <c r="AC13" i="31" s="1"/>
  <c r="AP9" i="30"/>
  <c r="AR9" i="30" s="1"/>
  <c r="AF9" i="30" s="1"/>
  <c r="AD9" i="30" s="1"/>
  <c r="AC9" i="30" s="1"/>
  <c r="AP25" i="30"/>
  <c r="AP23" i="30"/>
  <c r="AQ10" i="30"/>
  <c r="AP3" i="30"/>
  <c r="AR3" i="30" s="1"/>
  <c r="AF3" i="30" s="1"/>
  <c r="AD3" i="30" s="1"/>
  <c r="AC3" i="30" s="1"/>
  <c r="AP2" i="28"/>
  <c r="AR26" i="28" s="1"/>
  <c r="AF26" i="28" s="1"/>
  <c r="AD26" i="28" s="1"/>
  <c r="AC26" i="28" s="1"/>
  <c r="AP16" i="28"/>
  <c r="AR64" i="28" s="1"/>
  <c r="AF64" i="28" s="1"/>
  <c r="AD64" i="28" s="1"/>
  <c r="AC64" i="28" s="1"/>
  <c r="AQ13" i="28"/>
  <c r="AS13" i="28" s="1"/>
  <c r="AF13" i="28" s="1"/>
  <c r="AD13" i="28" s="1"/>
  <c r="AC13" i="28" s="1"/>
  <c r="AP17" i="28"/>
  <c r="AR65" i="28" s="1"/>
  <c r="AF65" i="28" s="1"/>
  <c r="AD65" i="28" s="1"/>
  <c r="AC65" i="28" s="1"/>
  <c r="AQ23" i="28"/>
  <c r="AS47" i="28" s="1"/>
  <c r="AF47" i="28" s="1"/>
  <c r="AD47" i="28" s="1"/>
  <c r="AC47" i="28" s="1"/>
  <c r="BB58" i="46"/>
  <c r="AP4" i="12"/>
  <c r="AR4" i="12" s="1"/>
  <c r="AF4" i="12" s="1"/>
  <c r="AD4" i="12" s="1"/>
  <c r="AC4" i="12" s="1"/>
  <c r="AQ16" i="12"/>
  <c r="AP6" i="12"/>
  <c r="AR6" i="12" s="1"/>
  <c r="AF6" i="12" s="1"/>
  <c r="AD6" i="12" s="1"/>
  <c r="AC6" i="12" s="1"/>
  <c r="AQ12" i="12"/>
  <c r="AQ4" i="12"/>
  <c r="AS52" i="12" s="1"/>
  <c r="AF52" i="12" s="1"/>
  <c r="AD52" i="12" s="1"/>
  <c r="AC52" i="12" s="1"/>
  <c r="AP7" i="12"/>
  <c r="AR7" i="12" s="1"/>
  <c r="AF7" i="12" s="1"/>
  <c r="AD7" i="12" s="1"/>
  <c r="AC7" i="12" s="1"/>
  <c r="AQ19" i="45"/>
  <c r="AP4" i="48"/>
  <c r="AR4" i="48" s="1"/>
  <c r="AF4" i="48" s="1"/>
  <c r="AD4" i="48" s="1"/>
  <c r="AC4" i="48" s="1"/>
  <c r="AQ11" i="41"/>
  <c r="AS11" i="41" s="1"/>
  <c r="AF11" i="41" s="1"/>
  <c r="AD11" i="41" s="1"/>
  <c r="AC11" i="41" s="1"/>
  <c r="AQ5" i="44"/>
  <c r="AS53" i="44" s="1"/>
  <c r="AF53" i="44" s="1"/>
  <c r="AD53" i="44" s="1"/>
  <c r="AC53" i="44" s="1"/>
  <c r="AQ4" i="50"/>
  <c r="AS52" i="50" s="1"/>
  <c r="AF52" i="50" s="1"/>
  <c r="AD52" i="50" s="1"/>
  <c r="AC52" i="50" s="1"/>
  <c r="AQ5" i="52"/>
  <c r="AS53" i="52" s="1"/>
  <c r="AF53" i="52" s="1"/>
  <c r="AD53" i="52" s="1"/>
  <c r="AC53" i="52" s="1"/>
  <c r="AQ22" i="32"/>
  <c r="AS22" i="32" s="1"/>
  <c r="AF22" i="32" s="1"/>
  <c r="AD22" i="32" s="1"/>
  <c r="AC22" i="32" s="1"/>
  <c r="AQ16" i="53"/>
  <c r="AS16" i="53" s="1"/>
  <c r="AF16" i="53" s="1"/>
  <c r="AD16" i="53" s="1"/>
  <c r="AC16" i="53" s="1"/>
  <c r="AQ19" i="53"/>
  <c r="AS43" i="53" s="1"/>
  <c r="AF43" i="53" s="1"/>
  <c r="AD43" i="53" s="1"/>
  <c r="AC43" i="53" s="1"/>
  <c r="AQ3" i="53"/>
  <c r="AP6" i="54"/>
  <c r="AR6" i="54" s="1"/>
  <c r="AF6" i="54" s="1"/>
  <c r="AD6" i="54" s="1"/>
  <c r="AC6" i="54" s="1"/>
  <c r="AP14" i="54"/>
  <c r="AR38" i="54" s="1"/>
  <c r="AF38" i="54" s="1"/>
  <c r="AD38" i="54" s="1"/>
  <c r="AC38" i="54" s="1"/>
  <c r="AQ11" i="49"/>
  <c r="AS11" i="49" s="1"/>
  <c r="AF11" i="49" s="1"/>
  <c r="AD11" i="49" s="1"/>
  <c r="AC11" i="49" s="1"/>
  <c r="AQ8" i="49"/>
  <c r="AQ12" i="40"/>
  <c r="AQ16" i="36"/>
  <c r="AQ13" i="36"/>
  <c r="AQ12" i="56"/>
  <c r="AQ5" i="56"/>
  <c r="AS53" i="56" s="1"/>
  <c r="AF53" i="56" s="1"/>
  <c r="AD53" i="56" s="1"/>
  <c r="AC53" i="56" s="1"/>
  <c r="AP2" i="51"/>
  <c r="AR26" i="51" s="1"/>
  <c r="AF26" i="51" s="1"/>
  <c r="AD26" i="51" s="1"/>
  <c r="AC26" i="51" s="1"/>
  <c r="AP20" i="28"/>
  <c r="AP16" i="50"/>
  <c r="AR40" i="50" s="1"/>
  <c r="AF40" i="50" s="1"/>
  <c r="AD40" i="50" s="1"/>
  <c r="AC40" i="50" s="1"/>
  <c r="AP25" i="52"/>
  <c r="AQ13" i="38"/>
  <c r="AP20" i="43"/>
  <c r="AP16" i="49"/>
  <c r="AR64" i="49" s="1"/>
  <c r="AF64" i="49" s="1"/>
  <c r="AD64" i="49" s="1"/>
  <c r="AC64" i="49" s="1"/>
  <c r="AP18" i="49"/>
  <c r="AP17" i="55"/>
  <c r="AR65" i="55" s="1"/>
  <c r="AF65" i="55" s="1"/>
  <c r="AD65" i="55" s="1"/>
  <c r="AC65" i="55" s="1"/>
  <c r="AP13" i="55"/>
  <c r="AR61" i="55" s="1"/>
  <c r="AF61" i="55" s="1"/>
  <c r="AD61" i="55" s="1"/>
  <c r="AC61" i="55" s="1"/>
  <c r="AQ8" i="37"/>
  <c r="AQ13" i="37"/>
  <c r="AS13" i="37" s="1"/>
  <c r="AF13" i="37" s="1"/>
  <c r="AD13" i="37" s="1"/>
  <c r="AC13" i="37" s="1"/>
  <c r="AQ3" i="54"/>
  <c r="AS51" i="54" s="1"/>
  <c r="AF51" i="54" s="1"/>
  <c r="AD51" i="54" s="1"/>
  <c r="AC51" i="54" s="1"/>
  <c r="AP13" i="38"/>
  <c r="AR37" i="38" s="1"/>
  <c r="AF37" i="38" s="1"/>
  <c r="AD37" i="38" s="1"/>
  <c r="AC37" i="38" s="1"/>
  <c r="AQ6" i="48"/>
  <c r="AS54" i="48" s="1"/>
  <c r="AF54" i="48" s="1"/>
  <c r="AD54" i="48" s="1"/>
  <c r="AC54" i="48" s="1"/>
  <c r="AP14" i="42"/>
  <c r="AR38" i="42" s="1"/>
  <c r="AF38" i="42" s="1"/>
  <c r="AD38" i="42" s="1"/>
  <c r="AC38" i="42" s="1"/>
  <c r="AP15" i="54"/>
  <c r="AR39" i="54" s="1"/>
  <c r="AF39" i="54" s="1"/>
  <c r="AD39" i="54" s="1"/>
  <c r="AC39" i="54" s="1"/>
  <c r="AQ9" i="39"/>
  <c r="AQ6" i="47"/>
  <c r="AQ5" i="47"/>
  <c r="AQ11" i="30"/>
  <c r="AQ24" i="30"/>
  <c r="AS24" i="30" s="1"/>
  <c r="AF24" i="30" s="1"/>
  <c r="AD24" i="30" s="1"/>
  <c r="AC24" i="30" s="1"/>
  <c r="AP23" i="53"/>
  <c r="AP22" i="53"/>
  <c r="AQ22" i="12"/>
  <c r="AS22" i="12" s="1"/>
  <c r="AF22" i="12" s="1"/>
  <c r="AD22" i="12" s="1"/>
  <c r="AC22" i="12" s="1"/>
  <c r="AQ4" i="58"/>
  <c r="AS52" i="58" s="1"/>
  <c r="AF52" i="58" s="1"/>
  <c r="AD52" i="58" s="1"/>
  <c r="AC52" i="58" s="1"/>
  <c r="AQ24" i="58"/>
  <c r="AS24" i="58" s="1"/>
  <c r="AF24" i="58" s="1"/>
  <c r="AD24" i="58" s="1"/>
  <c r="AC24" i="58" s="1"/>
  <c r="AP16" i="32"/>
  <c r="AR40" i="32" s="1"/>
  <c r="AF40" i="32" s="1"/>
  <c r="AD40" i="32" s="1"/>
  <c r="AC40" i="32" s="1"/>
  <c r="AQ7" i="55"/>
  <c r="AQ25" i="55"/>
  <c r="AS49" i="55" s="1"/>
  <c r="AF49" i="55" s="1"/>
  <c r="AD49" i="55" s="1"/>
  <c r="AC49" i="55" s="1"/>
  <c r="AQ13" i="50"/>
  <c r="AP10" i="56"/>
  <c r="AR34" i="56" s="1"/>
  <c r="AF34" i="56" s="1"/>
  <c r="AD34" i="56" s="1"/>
  <c r="AC34" i="56" s="1"/>
  <c r="AP7" i="56"/>
  <c r="AR7" i="56" s="1"/>
  <c r="AF7" i="56" s="1"/>
  <c r="AD7" i="56" s="1"/>
  <c r="AC7" i="56" s="1"/>
  <c r="AP18" i="59"/>
  <c r="AQ22" i="57"/>
  <c r="AS46" i="57" s="1"/>
  <c r="AF46" i="57" s="1"/>
  <c r="AD46" i="57" s="1"/>
  <c r="AC46" i="57" s="1"/>
  <c r="AP24" i="41"/>
  <c r="AP12" i="54"/>
  <c r="AR36" i="54" s="1"/>
  <c r="AF36" i="54" s="1"/>
  <c r="AD36" i="54" s="1"/>
  <c r="AC36" i="54" s="1"/>
  <c r="AQ7" i="40"/>
  <c r="AS55" i="40" s="1"/>
  <c r="AF55" i="40" s="1"/>
  <c r="AD55" i="40" s="1"/>
  <c r="AC55" i="40" s="1"/>
  <c r="AP15" i="30"/>
  <c r="AR39" i="30" s="1"/>
  <c r="AF39" i="30" s="1"/>
  <c r="AD39" i="30" s="1"/>
  <c r="AC39" i="30" s="1"/>
  <c r="AQ12" i="34"/>
  <c r="AQ7" i="56"/>
  <c r="AS55" i="56" s="1"/>
  <c r="AF55" i="56" s="1"/>
  <c r="AD55" i="56" s="1"/>
  <c r="AC55" i="56" s="1"/>
  <c r="AP16" i="52"/>
  <c r="AR40" i="52" s="1"/>
  <c r="AF40" i="52" s="1"/>
  <c r="AD40" i="52" s="1"/>
  <c r="AC40" i="52" s="1"/>
  <c r="AP25" i="33"/>
  <c r="AP4" i="49"/>
  <c r="AR28" i="49" s="1"/>
  <c r="AF28" i="49" s="1"/>
  <c r="AD28" i="49" s="1"/>
  <c r="AC28" i="49" s="1"/>
  <c r="AP10" i="55"/>
  <c r="AR58" i="55" s="1"/>
  <c r="AF58" i="55" s="1"/>
  <c r="AD58" i="55" s="1"/>
  <c r="AC58" i="55" s="1"/>
  <c r="AQ12" i="54"/>
  <c r="AV98" i="46"/>
  <c r="AQ16" i="59"/>
  <c r="AS16" i="59" s="1"/>
  <c r="AF16" i="59" s="1"/>
  <c r="AD16" i="59" s="1"/>
  <c r="AC16" i="59" s="1"/>
  <c r="AQ18" i="39"/>
  <c r="AS42" i="39" s="1"/>
  <c r="AF42" i="39" s="1"/>
  <c r="AD42" i="39" s="1"/>
  <c r="AC42" i="39" s="1"/>
  <c r="AQ19" i="39"/>
  <c r="AS43" i="39" s="1"/>
  <c r="AF43" i="39" s="1"/>
  <c r="AD43" i="39" s="1"/>
  <c r="AC43" i="39" s="1"/>
  <c r="AQ25" i="59"/>
  <c r="AS49" i="59" s="1"/>
  <c r="AF49" i="59" s="1"/>
  <c r="AD49" i="59" s="1"/>
  <c r="AC49" i="59" s="1"/>
  <c r="AQ3" i="59"/>
  <c r="AQ14" i="59"/>
  <c r="AS14" i="59" s="1"/>
  <c r="AF14" i="59" s="1"/>
  <c r="AD14" i="59" s="1"/>
  <c r="AC14" i="59" s="1"/>
  <c r="AQ9" i="59"/>
  <c r="AQ3" i="30"/>
  <c r="AS51" i="30" s="1"/>
  <c r="AF51" i="30" s="1"/>
  <c r="AD51" i="30" s="1"/>
  <c r="AC51" i="30" s="1"/>
  <c r="AQ8" i="30"/>
  <c r="AS56" i="30" s="1"/>
  <c r="AF56" i="30" s="1"/>
  <c r="AD56" i="30" s="1"/>
  <c r="AC56" i="30" s="1"/>
  <c r="AP3" i="53"/>
  <c r="AR27" i="53" s="1"/>
  <c r="AF27" i="53" s="1"/>
  <c r="AD27" i="53" s="1"/>
  <c r="AC27" i="53" s="1"/>
  <c r="AP8" i="53"/>
  <c r="AR32" i="53" s="1"/>
  <c r="AF32" i="53" s="1"/>
  <c r="AD32" i="53" s="1"/>
  <c r="AC32" i="53" s="1"/>
  <c r="AQ6" i="12"/>
  <c r="AS54" i="12" s="1"/>
  <c r="AF54" i="12" s="1"/>
  <c r="AD54" i="12" s="1"/>
  <c r="AC54" i="12" s="1"/>
  <c r="AQ16" i="58"/>
  <c r="AQ14" i="58"/>
  <c r="AQ4" i="41"/>
  <c r="AQ16" i="41"/>
  <c r="AS16" i="41" s="1"/>
  <c r="AF16" i="41" s="1"/>
  <c r="AD16" i="41" s="1"/>
  <c r="AC16" i="41" s="1"/>
  <c r="AQ25" i="51"/>
  <c r="AS49" i="51" s="1"/>
  <c r="AF49" i="51" s="1"/>
  <c r="AD49" i="51" s="1"/>
  <c r="AC49" i="51" s="1"/>
  <c r="AQ5" i="51"/>
  <c r="AQ12" i="51"/>
  <c r="AS12" i="51" s="1"/>
  <c r="AF12" i="51" s="1"/>
  <c r="AD12" i="51" s="1"/>
  <c r="AC12" i="51" s="1"/>
  <c r="AQ24" i="51"/>
  <c r="AS48" i="51" s="1"/>
  <c r="AF48" i="51" s="1"/>
  <c r="AD48" i="51" s="1"/>
  <c r="AC48" i="51" s="1"/>
  <c r="AQ8" i="44"/>
  <c r="AS56" i="44" s="1"/>
  <c r="AF56" i="44" s="1"/>
  <c r="AD56" i="44" s="1"/>
  <c r="AC56" i="44" s="1"/>
  <c r="AQ25" i="44"/>
  <c r="AS25" i="44" s="1"/>
  <c r="AF25" i="44" s="1"/>
  <c r="AD25" i="44" s="1"/>
  <c r="AC25" i="44" s="1"/>
  <c r="AP6" i="36"/>
  <c r="AR6" i="36" s="1"/>
  <c r="AF6" i="36" s="1"/>
  <c r="AD6" i="36" s="1"/>
  <c r="AC6" i="36" s="1"/>
  <c r="AP25" i="36"/>
  <c r="AQ18" i="31"/>
  <c r="AS42" i="31" s="1"/>
  <c r="AF42" i="31" s="1"/>
  <c r="AD42" i="31" s="1"/>
  <c r="AC42" i="31" s="1"/>
  <c r="AQ23" i="31"/>
  <c r="AS47" i="31" s="1"/>
  <c r="AF47" i="31" s="1"/>
  <c r="AD47" i="31" s="1"/>
  <c r="AC47" i="31" s="1"/>
  <c r="AP20" i="12"/>
  <c r="AP10" i="12"/>
  <c r="AR34" i="12" s="1"/>
  <c r="AF34" i="12" s="1"/>
  <c r="AD34" i="12" s="1"/>
  <c r="AP12" i="44"/>
  <c r="AR36" i="44" s="1"/>
  <c r="AF36" i="44" s="1"/>
  <c r="AD36" i="44" s="1"/>
  <c r="AC36" i="44" s="1"/>
  <c r="AP9" i="44"/>
  <c r="AR9" i="44" s="1"/>
  <c r="AF9" i="44" s="1"/>
  <c r="AD9" i="44" s="1"/>
  <c r="AC9" i="44" s="1"/>
  <c r="AP4" i="44"/>
  <c r="AR4" i="44" s="1"/>
  <c r="AF4" i="44" s="1"/>
  <c r="AD4" i="44" s="1"/>
  <c r="AC4" i="44" s="1"/>
  <c r="AP3" i="44"/>
  <c r="AR3" i="44" s="1"/>
  <c r="AF3" i="44" s="1"/>
  <c r="AD3" i="44" s="1"/>
  <c r="AC3" i="44" s="1"/>
  <c r="AQ14" i="55"/>
  <c r="AS14" i="55" s="1"/>
  <c r="AF14" i="55" s="1"/>
  <c r="AD14" i="55" s="1"/>
  <c r="AC14" i="55" s="1"/>
  <c r="AQ11" i="55"/>
  <c r="AS11" i="55" s="1"/>
  <c r="AF11" i="55" s="1"/>
  <c r="AD11" i="55" s="1"/>
  <c r="AC11" i="55" s="1"/>
  <c r="AQ20" i="55"/>
  <c r="AS44" i="55" s="1"/>
  <c r="AF44" i="55" s="1"/>
  <c r="AD44" i="55" s="1"/>
  <c r="AC44" i="55" s="1"/>
  <c r="AQ11" i="50"/>
  <c r="AP4" i="56"/>
  <c r="AR4" i="56" s="1"/>
  <c r="AF4" i="56" s="1"/>
  <c r="AD4" i="56" s="1"/>
  <c r="AC4" i="56" s="1"/>
  <c r="AP18" i="31"/>
  <c r="AP6" i="59"/>
  <c r="AR30" i="59" s="1"/>
  <c r="AF30" i="59" s="1"/>
  <c r="AD30" i="59" s="1"/>
  <c r="AC30" i="59" s="1"/>
  <c r="AP24" i="59"/>
  <c r="AQ11" i="32"/>
  <c r="AP18" i="43"/>
  <c r="AP23" i="37"/>
  <c r="AQ18" i="53"/>
  <c r="AS42" i="53" s="1"/>
  <c r="AF42" i="53" s="1"/>
  <c r="AD42" i="53" s="1"/>
  <c r="AC42" i="53" s="1"/>
  <c r="AQ2" i="53"/>
  <c r="AQ9" i="53"/>
  <c r="AP22" i="47"/>
  <c r="AP4" i="43"/>
  <c r="AR28" i="43" s="1"/>
  <c r="AF28" i="43" s="1"/>
  <c r="AD28" i="43" s="1"/>
  <c r="AC28" i="43" s="1"/>
  <c r="AP3" i="54"/>
  <c r="AR3" i="54" s="1"/>
  <c r="AF3" i="54" s="1"/>
  <c r="AD3" i="54" s="1"/>
  <c r="AC3" i="54" s="1"/>
  <c r="AQ23" i="49"/>
  <c r="AS47" i="49" s="1"/>
  <c r="AF47" i="49" s="1"/>
  <c r="AD47" i="49" s="1"/>
  <c r="AC47" i="49" s="1"/>
  <c r="AQ14" i="36"/>
  <c r="AP12" i="30"/>
  <c r="AR36" i="30" s="1"/>
  <c r="AF36" i="30" s="1"/>
  <c r="AD36" i="30" s="1"/>
  <c r="AC36" i="30" s="1"/>
  <c r="AP13" i="30"/>
  <c r="AR37" i="30" s="1"/>
  <c r="AF37" i="30" s="1"/>
  <c r="AD37" i="30" s="1"/>
  <c r="AC37" i="30" s="1"/>
  <c r="AP11" i="30"/>
  <c r="AR35" i="30" s="1"/>
  <c r="AF35" i="30" s="1"/>
  <c r="AD35" i="30" s="1"/>
  <c r="AC35" i="30" s="1"/>
  <c r="AQ10" i="34"/>
  <c r="AQ8" i="56"/>
  <c r="AS56" i="56" s="1"/>
  <c r="AF56" i="56" s="1"/>
  <c r="AD56" i="56" s="1"/>
  <c r="AC56" i="56" s="1"/>
  <c r="AQ3" i="56"/>
  <c r="AS51" i="56" s="1"/>
  <c r="AF51" i="56" s="1"/>
  <c r="AD51" i="56" s="1"/>
  <c r="AC51" i="56" s="1"/>
  <c r="AP10" i="39"/>
  <c r="AR58" i="39" s="1"/>
  <c r="AF58" i="39" s="1"/>
  <c r="AD58" i="39" s="1"/>
  <c r="AC58" i="39" s="1"/>
  <c r="AP17" i="51"/>
  <c r="AR65" i="51" s="1"/>
  <c r="AF65" i="51" s="1"/>
  <c r="AD65" i="51" s="1"/>
  <c r="AC65" i="51" s="1"/>
  <c r="AP25" i="51"/>
  <c r="AQ12" i="43"/>
  <c r="AS12" i="43" s="1"/>
  <c r="AF12" i="43" s="1"/>
  <c r="AD12" i="43" s="1"/>
  <c r="AC12" i="43" s="1"/>
  <c r="AP22" i="28"/>
  <c r="AP15" i="28"/>
  <c r="AR63" i="28" s="1"/>
  <c r="AF63" i="28" s="1"/>
  <c r="AD63" i="28" s="1"/>
  <c r="AC63" i="28" s="1"/>
  <c r="AP19" i="58"/>
  <c r="AP14" i="58"/>
  <c r="AR38" i="58" s="1"/>
  <c r="AF38" i="58" s="1"/>
  <c r="AD38" i="58" s="1"/>
  <c r="AC38" i="58" s="1"/>
  <c r="AP11" i="58"/>
  <c r="AR35" i="58" s="1"/>
  <c r="AF35" i="58" s="1"/>
  <c r="AD35" i="58" s="1"/>
  <c r="AC35" i="58" s="1"/>
  <c r="AP4" i="50"/>
  <c r="AR4" i="50" s="1"/>
  <c r="AF4" i="50" s="1"/>
  <c r="AD4" i="50" s="1"/>
  <c r="AC4" i="50" s="1"/>
  <c r="AP18" i="50"/>
  <c r="AP5" i="50"/>
  <c r="AR5" i="50" s="1"/>
  <c r="AF5" i="50" s="1"/>
  <c r="AD5" i="50" s="1"/>
  <c r="AC5" i="50" s="1"/>
  <c r="AP18" i="52"/>
  <c r="AP4" i="52"/>
  <c r="AR4" i="52" s="1"/>
  <c r="AF4" i="52" s="1"/>
  <c r="AD4" i="52" s="1"/>
  <c r="AC4" i="52" s="1"/>
  <c r="AQ24" i="38"/>
  <c r="AS24" i="38" s="1"/>
  <c r="AF24" i="38" s="1"/>
  <c r="AD24" i="38" s="1"/>
  <c r="AC24" i="38" s="1"/>
  <c r="AP18" i="33"/>
  <c r="AP19" i="49"/>
  <c r="AP15" i="49"/>
  <c r="AR63" i="49" s="1"/>
  <c r="AF63" i="49" s="1"/>
  <c r="AD63" i="49" s="1"/>
  <c r="AC63" i="49" s="1"/>
  <c r="AP7" i="55"/>
  <c r="AR31" i="55" s="1"/>
  <c r="AF31" i="55" s="1"/>
  <c r="AD31" i="55" s="1"/>
  <c r="AC31" i="55" s="1"/>
  <c r="AQ4" i="28"/>
  <c r="AP20" i="42"/>
  <c r="AQ18" i="42"/>
  <c r="AS18" i="42" s="1"/>
  <c r="AF18" i="42" s="1"/>
  <c r="AD18" i="42" s="1"/>
  <c r="AC18" i="42" s="1"/>
  <c r="AQ6" i="53"/>
  <c r="AQ22" i="47"/>
  <c r="AS46" i="47" s="1"/>
  <c r="AF46" i="47" s="1"/>
  <c r="AD46" i="47" s="1"/>
  <c r="AC46" i="47" s="1"/>
  <c r="AQ8" i="59"/>
  <c r="AQ6" i="59"/>
  <c r="AQ15" i="59"/>
  <c r="AS15" i="59" s="1"/>
  <c r="AF15" i="59" s="1"/>
  <c r="AD15" i="59" s="1"/>
  <c r="AC15" i="59" s="1"/>
  <c r="AQ7" i="30"/>
  <c r="AS55" i="30" s="1"/>
  <c r="AF55" i="30" s="1"/>
  <c r="AD55" i="30" s="1"/>
  <c r="AC55" i="30" s="1"/>
  <c r="AP17" i="53"/>
  <c r="AR65" i="53" s="1"/>
  <c r="AF65" i="53" s="1"/>
  <c r="AD65" i="53" s="1"/>
  <c r="AC65" i="53" s="1"/>
  <c r="AP19" i="53"/>
  <c r="AP12" i="53"/>
  <c r="AR60" i="53" s="1"/>
  <c r="AF60" i="53" s="1"/>
  <c r="AD60" i="53" s="1"/>
  <c r="AC60" i="53" s="1"/>
  <c r="AP4" i="53"/>
  <c r="AR28" i="53" s="1"/>
  <c r="AF28" i="53" s="1"/>
  <c r="AD28" i="53" s="1"/>
  <c r="AC28" i="53" s="1"/>
  <c r="AQ13" i="12"/>
  <c r="AQ22" i="58"/>
  <c r="AS22" i="58" s="1"/>
  <c r="AF22" i="58" s="1"/>
  <c r="AD22" i="58" s="1"/>
  <c r="AC22" i="58" s="1"/>
  <c r="AP4" i="36"/>
  <c r="AR4" i="36" s="1"/>
  <c r="AF4" i="36" s="1"/>
  <c r="AD4" i="36" s="1"/>
  <c r="AC4" i="36" s="1"/>
  <c r="AQ19" i="31"/>
  <c r="AS43" i="31" s="1"/>
  <c r="AF43" i="31" s="1"/>
  <c r="AD43" i="31" s="1"/>
  <c r="AC43" i="31" s="1"/>
  <c r="AP13" i="32"/>
  <c r="AR37" i="32" s="1"/>
  <c r="AF37" i="32" s="1"/>
  <c r="AD37" i="32" s="1"/>
  <c r="AC37" i="32" s="1"/>
  <c r="AQ5" i="55"/>
  <c r="AQ22" i="55"/>
  <c r="AS46" i="55" s="1"/>
  <c r="AF46" i="55" s="1"/>
  <c r="AD46" i="55" s="1"/>
  <c r="AC46" i="55" s="1"/>
  <c r="AQ13" i="55"/>
  <c r="AS13" i="55" s="1"/>
  <c r="AF13" i="55" s="1"/>
  <c r="AD13" i="55" s="1"/>
  <c r="AC13" i="55" s="1"/>
  <c r="AP23" i="56"/>
  <c r="AP19" i="56"/>
  <c r="AP17" i="56"/>
  <c r="AR41" i="56" s="1"/>
  <c r="AF41" i="56" s="1"/>
  <c r="AD41" i="56" s="1"/>
  <c r="AC41" i="56" s="1"/>
  <c r="AP13" i="40"/>
  <c r="AR37" i="40" s="1"/>
  <c r="AF37" i="40" s="1"/>
  <c r="AD37" i="40" s="1"/>
  <c r="AC37" i="40" s="1"/>
  <c r="AP20" i="31"/>
  <c r="AP8" i="59"/>
  <c r="AR32" i="59" s="1"/>
  <c r="AF32" i="59" s="1"/>
  <c r="AD32" i="59" s="1"/>
  <c r="AC32" i="59" s="1"/>
  <c r="AP14" i="59"/>
  <c r="AR62" i="59" s="1"/>
  <c r="AF62" i="59" s="1"/>
  <c r="AD62" i="59" s="1"/>
  <c r="AC62" i="59" s="1"/>
  <c r="AQ24" i="32"/>
  <c r="AS24" i="32" s="1"/>
  <c r="AF24" i="32" s="1"/>
  <c r="AD24" i="32" s="1"/>
  <c r="AC24" i="32" s="1"/>
  <c r="AP12" i="37"/>
  <c r="AR60" i="37" s="1"/>
  <c r="AF60" i="37" s="1"/>
  <c r="AD60" i="37" s="1"/>
  <c r="AC60" i="37" s="1"/>
  <c r="AP22" i="41"/>
  <c r="AP11" i="41"/>
  <c r="AR59" i="41" s="1"/>
  <c r="AF59" i="41" s="1"/>
  <c r="AD59" i="41" s="1"/>
  <c r="AC59" i="41" s="1"/>
  <c r="AQ8" i="53"/>
  <c r="AQ4" i="53"/>
  <c r="AQ20" i="53"/>
  <c r="AS44" i="53" s="1"/>
  <c r="AF44" i="53" s="1"/>
  <c r="AD44" i="53" s="1"/>
  <c r="AC44" i="53" s="1"/>
  <c r="AP24" i="35"/>
  <c r="AP6" i="35"/>
  <c r="AR30" i="35" s="1"/>
  <c r="AF30" i="35" s="1"/>
  <c r="AD30" i="35" s="1"/>
  <c r="AC30" i="35" s="1"/>
  <c r="AP7" i="45"/>
  <c r="AR31" i="45" s="1"/>
  <c r="AF31" i="45" s="1"/>
  <c r="AD31" i="45" s="1"/>
  <c r="AC31" i="45" s="1"/>
  <c r="AP9" i="45"/>
  <c r="AR33" i="45" s="1"/>
  <c r="AF33" i="45" s="1"/>
  <c r="AD33" i="45" s="1"/>
  <c r="AC33" i="45" s="1"/>
  <c r="AP16" i="54"/>
  <c r="AR40" i="54" s="1"/>
  <c r="AF40" i="54" s="1"/>
  <c r="AD40" i="54" s="1"/>
  <c r="AC40" i="54" s="1"/>
  <c r="AP2" i="54"/>
  <c r="AR2" i="54" s="1"/>
  <c r="AF2" i="54" s="1"/>
  <c r="AQ9" i="49"/>
  <c r="AQ18" i="49"/>
  <c r="AS42" i="49" s="1"/>
  <c r="AF42" i="49" s="1"/>
  <c r="AD42" i="49" s="1"/>
  <c r="AC42" i="49" s="1"/>
  <c r="AQ14" i="40"/>
  <c r="AQ20" i="40"/>
  <c r="AS20" i="40" s="1"/>
  <c r="AF20" i="40" s="1"/>
  <c r="AD20" i="40" s="1"/>
  <c r="AC20" i="40" s="1"/>
  <c r="AQ23" i="40"/>
  <c r="AS23" i="40" s="1"/>
  <c r="AF23" i="40" s="1"/>
  <c r="AD23" i="40" s="1"/>
  <c r="AC23" i="40" s="1"/>
  <c r="AQ2" i="36"/>
  <c r="AS50" i="36" s="1"/>
  <c r="AF50" i="36" s="1"/>
  <c r="AD50" i="36" s="1"/>
  <c r="AC50" i="36" s="1"/>
  <c r="AP4" i="30"/>
  <c r="AR4" i="30" s="1"/>
  <c r="AF4" i="30" s="1"/>
  <c r="AD4" i="30" s="1"/>
  <c r="AC4" i="30" s="1"/>
  <c r="AP7" i="30"/>
  <c r="AR7" i="30" s="1"/>
  <c r="AF7" i="30" s="1"/>
  <c r="AD7" i="30" s="1"/>
  <c r="AC7" i="30" s="1"/>
  <c r="AQ14" i="34"/>
  <c r="AQ8" i="34"/>
  <c r="AS56" i="34" s="1"/>
  <c r="AF56" i="34" s="1"/>
  <c r="AD56" i="34" s="1"/>
  <c r="AC56" i="34" s="1"/>
  <c r="AQ3" i="34"/>
  <c r="AS51" i="34" s="1"/>
  <c r="AF51" i="34" s="1"/>
  <c r="AD51" i="34" s="1"/>
  <c r="AC51" i="34" s="1"/>
  <c r="AQ13" i="56"/>
  <c r="AQ19" i="56"/>
  <c r="AS19" i="56" s="1"/>
  <c r="AF19" i="56" s="1"/>
  <c r="AD19" i="56" s="1"/>
  <c r="AC19" i="56" s="1"/>
  <c r="AQ23" i="56"/>
  <c r="AS23" i="56" s="1"/>
  <c r="AF23" i="56" s="1"/>
  <c r="AD23" i="56" s="1"/>
  <c r="AC23" i="56" s="1"/>
  <c r="AP19" i="39"/>
  <c r="AP10" i="51"/>
  <c r="AR58" i="51" s="1"/>
  <c r="AF58" i="51" s="1"/>
  <c r="AD58" i="51" s="1"/>
  <c r="AC58" i="51" s="1"/>
  <c r="AP5" i="51"/>
  <c r="AR29" i="51" s="1"/>
  <c r="AF29" i="51" s="1"/>
  <c r="AD29" i="51" s="1"/>
  <c r="AC29" i="51" s="1"/>
  <c r="AQ10" i="43"/>
  <c r="AS10" i="43" s="1"/>
  <c r="AF10" i="43" s="1"/>
  <c r="AD10" i="43" s="1"/>
  <c r="AC10" i="43" s="1"/>
  <c r="AQ9" i="43"/>
  <c r="AQ20" i="43"/>
  <c r="AS44" i="43" s="1"/>
  <c r="AF44" i="43" s="1"/>
  <c r="AD44" i="43" s="1"/>
  <c r="AC44" i="43" s="1"/>
  <c r="AP3" i="28"/>
  <c r="AR27" i="28" s="1"/>
  <c r="AF27" i="28" s="1"/>
  <c r="AD27" i="28" s="1"/>
  <c r="AC27" i="28" s="1"/>
  <c r="AP7" i="28"/>
  <c r="AR31" i="28" s="1"/>
  <c r="AF31" i="28" s="1"/>
  <c r="AD31" i="28" s="1"/>
  <c r="AC31" i="28" s="1"/>
  <c r="AP10" i="58"/>
  <c r="AR34" i="58" s="1"/>
  <c r="AF34" i="58" s="1"/>
  <c r="AD34" i="58" s="1"/>
  <c r="AC34" i="58" s="1"/>
  <c r="AP18" i="58"/>
  <c r="AP6" i="58"/>
  <c r="AR6" i="58" s="1"/>
  <c r="AF6" i="58" s="1"/>
  <c r="AD6" i="58" s="1"/>
  <c r="AC6" i="58" s="1"/>
  <c r="AP12" i="58"/>
  <c r="AR36" i="58" s="1"/>
  <c r="AF36" i="58" s="1"/>
  <c r="AD36" i="58" s="1"/>
  <c r="AC36" i="58" s="1"/>
  <c r="AP9" i="50"/>
  <c r="AR9" i="50" s="1"/>
  <c r="AF9" i="50" s="1"/>
  <c r="AD9" i="50" s="1"/>
  <c r="AC9" i="50" s="1"/>
  <c r="AP25" i="50"/>
  <c r="AP17" i="52"/>
  <c r="AR41" i="52" s="1"/>
  <c r="AF41" i="52" s="1"/>
  <c r="AD41" i="52" s="1"/>
  <c r="AC41" i="52" s="1"/>
  <c r="AP19" i="52"/>
  <c r="AQ12" i="38"/>
  <c r="AP9" i="57"/>
  <c r="AR33" i="57" s="1"/>
  <c r="AF33" i="57" s="1"/>
  <c r="AD33" i="57" s="1"/>
  <c r="AC33" i="57" s="1"/>
  <c r="AP10" i="49"/>
  <c r="AR58" i="49" s="1"/>
  <c r="AF58" i="49" s="1"/>
  <c r="AD58" i="49" s="1"/>
  <c r="AC58" i="49" s="1"/>
  <c r="AP9" i="55"/>
  <c r="AR33" i="55" s="1"/>
  <c r="AF33" i="55" s="1"/>
  <c r="AD33" i="55" s="1"/>
  <c r="AC33" i="55" s="1"/>
  <c r="AP10" i="43"/>
  <c r="AR58" i="43" s="1"/>
  <c r="AF58" i="43" s="1"/>
  <c r="AD58" i="43" s="1"/>
  <c r="AC58" i="43" s="1"/>
  <c r="AP9" i="38"/>
  <c r="AR9" i="38" s="1"/>
  <c r="AF9" i="38" s="1"/>
  <c r="AD9" i="38" s="1"/>
  <c r="AC9" i="38" s="1"/>
  <c r="AQ24" i="28"/>
  <c r="AS48" i="28" s="1"/>
  <c r="AF48" i="28" s="1"/>
  <c r="AD48" i="28" s="1"/>
  <c r="AC48" i="28" s="1"/>
  <c r="AQ17" i="42"/>
  <c r="AP3" i="42"/>
  <c r="AR3" i="42" s="1"/>
  <c r="AF3" i="42" s="1"/>
  <c r="AD3" i="42" s="1"/>
  <c r="AC3" i="42" s="1"/>
  <c r="AP5" i="55"/>
  <c r="AR29" i="55" s="1"/>
  <c r="AF29" i="55" s="1"/>
  <c r="AD29" i="55" s="1"/>
  <c r="AC29" i="55" s="1"/>
  <c r="AP12" i="55"/>
  <c r="AR60" i="55" s="1"/>
  <c r="AF60" i="55" s="1"/>
  <c r="AD60" i="55" s="1"/>
  <c r="AC60" i="55" s="1"/>
  <c r="AQ16" i="37"/>
  <c r="AS16" i="37" s="1"/>
  <c r="AF16" i="37" s="1"/>
  <c r="AD16" i="37" s="1"/>
  <c r="AC16" i="37" s="1"/>
  <c r="AQ2" i="54"/>
  <c r="AS50" i="54" s="1"/>
  <c r="AF50" i="54" s="1"/>
  <c r="AD50" i="54" s="1"/>
  <c r="AC50" i="54" s="1"/>
  <c r="AQ22" i="54"/>
  <c r="AS22" i="54" s="1"/>
  <c r="AF22" i="54" s="1"/>
  <c r="AD22" i="54" s="1"/>
  <c r="AC22" i="54" s="1"/>
  <c r="AQ25" i="42"/>
  <c r="AS25" i="42" s="1"/>
  <c r="AF25" i="42" s="1"/>
  <c r="AD25" i="42" s="1"/>
  <c r="AC25" i="42" s="1"/>
  <c r="AQ7" i="58"/>
  <c r="AS55" i="58" s="1"/>
  <c r="AF55" i="58" s="1"/>
  <c r="AD55" i="58" s="1"/>
  <c r="AC55" i="58" s="1"/>
  <c r="AQ23" i="51"/>
  <c r="AS47" i="51" s="1"/>
  <c r="AF47" i="51" s="1"/>
  <c r="AD47" i="51" s="1"/>
  <c r="AC47" i="51" s="1"/>
  <c r="AQ12" i="39"/>
  <c r="AS12" i="39" s="1"/>
  <c r="AF12" i="39" s="1"/>
  <c r="AD12" i="39" s="1"/>
  <c r="AC12" i="39" s="1"/>
  <c r="AQ10" i="47"/>
  <c r="AS10" i="47" s="1"/>
  <c r="AF10" i="47" s="1"/>
  <c r="AD10" i="47" s="1"/>
  <c r="AC10" i="47" s="1"/>
  <c r="AQ2" i="47"/>
  <c r="AQ11" i="47"/>
  <c r="AS11" i="47" s="1"/>
  <c r="AF11" i="47" s="1"/>
  <c r="AD11" i="47" s="1"/>
  <c r="AC11" i="47" s="1"/>
  <c r="AQ10" i="59"/>
  <c r="AS10" i="59" s="1"/>
  <c r="AF10" i="59" s="1"/>
  <c r="AD10" i="59" s="1"/>
  <c r="AC10" i="59" s="1"/>
  <c r="AQ11" i="33"/>
  <c r="AS11" i="33" s="1"/>
  <c r="AF11" i="33" s="1"/>
  <c r="AD11" i="33" s="1"/>
  <c r="AC11" i="33" s="1"/>
  <c r="AQ16" i="30"/>
  <c r="AQ9" i="30"/>
  <c r="AS57" i="30" s="1"/>
  <c r="AF57" i="30" s="1"/>
  <c r="AD57" i="30" s="1"/>
  <c r="AC57" i="30" s="1"/>
  <c r="AQ22" i="30"/>
  <c r="AS22" i="30" s="1"/>
  <c r="AF22" i="30" s="1"/>
  <c r="AD22" i="30" s="1"/>
  <c r="AC22" i="30" s="1"/>
  <c r="AP15" i="53"/>
  <c r="AR63" i="53" s="1"/>
  <c r="AF63" i="53" s="1"/>
  <c r="AD63" i="53" s="1"/>
  <c r="AC63" i="53" s="1"/>
  <c r="AP2" i="53"/>
  <c r="AR26" i="53" s="1"/>
  <c r="AF26" i="53" s="1"/>
  <c r="AD26" i="53" s="1"/>
  <c r="AC26" i="53" s="1"/>
  <c r="AP13" i="53"/>
  <c r="AR61" i="53" s="1"/>
  <c r="AF61" i="53" s="1"/>
  <c r="AD61" i="53" s="1"/>
  <c r="AC61" i="53" s="1"/>
  <c r="AP11" i="48"/>
  <c r="AR35" i="48" s="1"/>
  <c r="AF35" i="48" s="1"/>
  <c r="AD35" i="48" s="1"/>
  <c r="AC35" i="48" s="1"/>
  <c r="AQ2" i="58"/>
  <c r="AS50" i="58" s="1"/>
  <c r="AF50" i="58" s="1"/>
  <c r="AD50" i="58" s="1"/>
  <c r="AC50" i="58" s="1"/>
  <c r="AQ3" i="58"/>
  <c r="AS51" i="58" s="1"/>
  <c r="AF51" i="58" s="1"/>
  <c r="AD51" i="58" s="1"/>
  <c r="AC51" i="58" s="1"/>
  <c r="AQ9" i="58"/>
  <c r="AS57" i="58" s="1"/>
  <c r="AF57" i="58" s="1"/>
  <c r="AD57" i="58" s="1"/>
  <c r="AC57" i="58" s="1"/>
  <c r="AQ7" i="41"/>
  <c r="AQ4" i="51"/>
  <c r="AQ22" i="51"/>
  <c r="AS46" i="51" s="1"/>
  <c r="AF46" i="51" s="1"/>
  <c r="AD46" i="51" s="1"/>
  <c r="AC46" i="51" s="1"/>
  <c r="AP3" i="36"/>
  <c r="AR3" i="36" s="1"/>
  <c r="AF3" i="36" s="1"/>
  <c r="AD3" i="36" s="1"/>
  <c r="AC3" i="36" s="1"/>
  <c r="AP11" i="36"/>
  <c r="AR35" i="36" s="1"/>
  <c r="AF35" i="36" s="1"/>
  <c r="AD35" i="36" s="1"/>
  <c r="AC35" i="36" s="1"/>
  <c r="AQ9" i="31"/>
  <c r="AQ6" i="55"/>
  <c r="AQ19" i="50"/>
  <c r="AS19" i="50" s="1"/>
  <c r="AF19" i="50" s="1"/>
  <c r="AD19" i="50" s="1"/>
  <c r="AC19" i="50" s="1"/>
  <c r="AQ17" i="52"/>
  <c r="AQ6" i="52"/>
  <c r="AS54" i="52" s="1"/>
  <c r="AF54" i="52" s="1"/>
  <c r="AD54" i="52" s="1"/>
  <c r="AC54" i="52" s="1"/>
  <c r="AQ2" i="52"/>
  <c r="AS50" i="52" s="1"/>
  <c r="AF50" i="52" s="1"/>
  <c r="AD50" i="52" s="1"/>
  <c r="AC50" i="52" s="1"/>
  <c r="AQ20" i="35"/>
  <c r="AS44" i="35" s="1"/>
  <c r="AF44" i="35" s="1"/>
  <c r="AD44" i="35" s="1"/>
  <c r="AC44" i="35" s="1"/>
  <c r="AP6" i="56"/>
  <c r="AR6" i="56" s="1"/>
  <c r="AF6" i="56" s="1"/>
  <c r="AD6" i="56" s="1"/>
  <c r="AC6" i="56" s="1"/>
  <c r="AP20" i="40"/>
  <c r="AP13" i="31"/>
  <c r="AR61" i="31" s="1"/>
  <c r="AF61" i="31" s="1"/>
  <c r="AD61" i="31" s="1"/>
  <c r="AC61" i="31" s="1"/>
  <c r="AP19" i="59"/>
  <c r="AP4" i="59"/>
  <c r="AR28" i="59" s="1"/>
  <c r="AF28" i="59" s="1"/>
  <c r="AD28" i="59" s="1"/>
  <c r="AC28" i="59" s="1"/>
  <c r="AP20" i="59"/>
  <c r="AQ21" i="32"/>
  <c r="AS21" i="32" s="1"/>
  <c r="AF21" i="32" s="1"/>
  <c r="AD21" i="32" s="1"/>
  <c r="AC21" i="32" s="1"/>
  <c r="AQ9" i="32"/>
  <c r="AS57" i="32" s="1"/>
  <c r="AF57" i="32" s="1"/>
  <c r="AD57" i="32" s="1"/>
  <c r="AC57" i="32" s="1"/>
  <c r="AQ9" i="57"/>
  <c r="AQ20" i="57"/>
  <c r="AS44" i="57" s="1"/>
  <c r="AF44" i="57" s="1"/>
  <c r="AD44" i="57" s="1"/>
  <c r="AC44" i="57" s="1"/>
  <c r="AQ19" i="57"/>
  <c r="AS43" i="57" s="1"/>
  <c r="AF43" i="57" s="1"/>
  <c r="AD43" i="57" s="1"/>
  <c r="AC43" i="57" s="1"/>
  <c r="AP18" i="37"/>
  <c r="AP7" i="41"/>
  <c r="AR31" i="41" s="1"/>
  <c r="AF31" i="41" s="1"/>
  <c r="AD31" i="41" s="1"/>
  <c r="AC31" i="41" s="1"/>
  <c r="AQ15" i="53"/>
  <c r="AS15" i="53" s="1"/>
  <c r="AF15" i="53" s="1"/>
  <c r="AD15" i="53" s="1"/>
  <c r="AC15" i="53" s="1"/>
  <c r="AQ14" i="53"/>
  <c r="AS14" i="53" s="1"/>
  <c r="AF14" i="53" s="1"/>
  <c r="AD14" i="53" s="1"/>
  <c r="AC14" i="53" s="1"/>
  <c r="AP2" i="47"/>
  <c r="AR26" i="47" s="1"/>
  <c r="AF26" i="47" s="1"/>
  <c r="AD26" i="47" s="1"/>
  <c r="AC26" i="47" s="1"/>
  <c r="AP21" i="47"/>
  <c r="AP17" i="47"/>
  <c r="AR65" i="47" s="1"/>
  <c r="AF65" i="47" s="1"/>
  <c r="AD65" i="47" s="1"/>
  <c r="AC65" i="47" s="1"/>
  <c r="AP13" i="45"/>
  <c r="AR61" i="45" s="1"/>
  <c r="AF61" i="45" s="1"/>
  <c r="AD61" i="45" s="1"/>
  <c r="AC61" i="45" s="1"/>
  <c r="AP17" i="54"/>
  <c r="AR41" i="54" s="1"/>
  <c r="AF41" i="54" s="1"/>
  <c r="AD41" i="54" s="1"/>
  <c r="AC41" i="54" s="1"/>
  <c r="AQ13" i="49"/>
  <c r="AS13" i="49" s="1"/>
  <c r="AF13" i="49" s="1"/>
  <c r="AD13" i="49" s="1"/>
  <c r="AC13" i="49" s="1"/>
  <c r="AQ12" i="49"/>
  <c r="AS12" i="49" s="1"/>
  <c r="AF12" i="49" s="1"/>
  <c r="AD12" i="49" s="1"/>
  <c r="AC12" i="49" s="1"/>
  <c r="AQ8" i="36"/>
  <c r="AS56" i="36" s="1"/>
  <c r="AF56" i="36" s="1"/>
  <c r="AD56" i="36" s="1"/>
  <c r="AC56" i="36" s="1"/>
  <c r="AQ17" i="56"/>
  <c r="AQ22" i="56"/>
  <c r="AS22" i="56" s="1"/>
  <c r="AF22" i="56" s="1"/>
  <c r="AD22" i="56" s="1"/>
  <c r="AC22" i="56" s="1"/>
  <c r="AP5" i="39"/>
  <c r="AR29" i="39" s="1"/>
  <c r="AF29" i="39" s="1"/>
  <c r="AD29" i="39" s="1"/>
  <c r="AC29" i="39" s="1"/>
  <c r="AP12" i="51"/>
  <c r="AR60" i="51" s="1"/>
  <c r="AF60" i="51" s="1"/>
  <c r="AD60" i="51" s="1"/>
  <c r="AC60" i="51" s="1"/>
  <c r="AP21" i="51"/>
  <c r="AP6" i="50"/>
  <c r="AR6" i="50" s="1"/>
  <c r="AF6" i="50" s="1"/>
  <c r="AD6" i="50" s="1"/>
  <c r="AC6" i="50" s="1"/>
  <c r="AP15" i="52"/>
  <c r="AR39" i="52" s="1"/>
  <c r="AF39" i="52" s="1"/>
  <c r="AD39" i="52" s="1"/>
  <c r="AC39" i="52" s="1"/>
  <c r="AQ6" i="38"/>
  <c r="AS54" i="38" s="1"/>
  <c r="AF54" i="38" s="1"/>
  <c r="AD54" i="38" s="1"/>
  <c r="AC54" i="38" s="1"/>
  <c r="AP6" i="57"/>
  <c r="AR30" i="57" s="1"/>
  <c r="AF30" i="57" s="1"/>
  <c r="AD30" i="57" s="1"/>
  <c r="AC30" i="57" s="1"/>
  <c r="AP21" i="57"/>
  <c r="AP23" i="49"/>
  <c r="AQ21" i="37"/>
  <c r="AS45" i="37" s="1"/>
  <c r="AF45" i="37" s="1"/>
  <c r="AD45" i="37" s="1"/>
  <c r="AC45" i="37" s="1"/>
  <c r="AQ7" i="37"/>
  <c r="AQ8" i="54"/>
  <c r="AS56" i="54" s="1"/>
  <c r="AF56" i="54" s="1"/>
  <c r="AD56" i="54" s="1"/>
  <c r="AC56" i="54" s="1"/>
  <c r="AQ6" i="54"/>
  <c r="AS54" i="54" s="1"/>
  <c r="AF54" i="54" s="1"/>
  <c r="AD54" i="54" s="1"/>
  <c r="AC54" i="54" s="1"/>
  <c r="AQ24" i="54"/>
  <c r="AS24" i="54" s="1"/>
  <c r="AF24" i="54" s="1"/>
  <c r="AD24" i="54" s="1"/>
  <c r="AC24" i="54" s="1"/>
  <c r="AP22" i="38"/>
  <c r="AQ7" i="48"/>
  <c r="AS55" i="48" s="1"/>
  <c r="AF55" i="48" s="1"/>
  <c r="AD55" i="48" s="1"/>
  <c r="AC55" i="48" s="1"/>
  <c r="AQ13" i="48"/>
  <c r="AQ2" i="28"/>
  <c r="AQ15" i="28"/>
  <c r="AS15" i="28" s="1"/>
  <c r="AF15" i="28" s="1"/>
  <c r="AD15" i="28" s="1"/>
  <c r="AC15" i="28" s="1"/>
  <c r="AV49" i="46"/>
  <c r="AQ2" i="42"/>
  <c r="AS50" i="42" s="1"/>
  <c r="AF50" i="42" s="1"/>
  <c r="AD50" i="42" s="1"/>
  <c r="AC50" i="42" s="1"/>
  <c r="AQ21" i="42"/>
  <c r="AS21" i="42" s="1"/>
  <c r="AF21" i="42" s="1"/>
  <c r="AD21" i="42" s="1"/>
  <c r="AC21" i="42" s="1"/>
  <c r="AQ6" i="39"/>
  <c r="AQ5" i="39"/>
  <c r="AQ21" i="59"/>
  <c r="AS45" i="59" s="1"/>
  <c r="AF45" i="59" s="1"/>
  <c r="AD45" i="59" s="1"/>
  <c r="AC45" i="59" s="1"/>
  <c r="AQ5" i="59"/>
  <c r="AQ24" i="59"/>
  <c r="AS48" i="59" s="1"/>
  <c r="AF48" i="59" s="1"/>
  <c r="AD48" i="59" s="1"/>
  <c r="AC48" i="59" s="1"/>
  <c r="AQ8" i="33"/>
  <c r="AQ4" i="33"/>
  <c r="AP15" i="34"/>
  <c r="AR39" i="34" s="1"/>
  <c r="AF39" i="34" s="1"/>
  <c r="AD39" i="34" s="1"/>
  <c r="AC39" i="34" s="1"/>
  <c r="AP8" i="34"/>
  <c r="AR8" i="34" s="1"/>
  <c r="AF8" i="34" s="1"/>
  <c r="AD8" i="34" s="1"/>
  <c r="AC8" i="34" s="1"/>
  <c r="AQ17" i="58"/>
  <c r="AQ5" i="58"/>
  <c r="AS53" i="58" s="1"/>
  <c r="AF53" i="58" s="1"/>
  <c r="AD53" i="58" s="1"/>
  <c r="AC53" i="58" s="1"/>
  <c r="AQ11" i="58"/>
  <c r="AQ13" i="51"/>
  <c r="AS13" i="51" s="1"/>
  <c r="AF13" i="51" s="1"/>
  <c r="AD13" i="51" s="1"/>
  <c r="AC13" i="51" s="1"/>
  <c r="AQ10" i="51"/>
  <c r="AS10" i="51" s="1"/>
  <c r="AF10" i="51" s="1"/>
  <c r="AD10" i="51" s="1"/>
  <c r="AC10" i="51" s="1"/>
  <c r="AP2" i="12"/>
  <c r="AR2" i="12" s="1"/>
  <c r="AF2" i="12" s="1"/>
  <c r="AQ9" i="55"/>
  <c r="AQ3" i="55"/>
  <c r="AQ16" i="50"/>
  <c r="AQ23" i="50"/>
  <c r="AS23" i="50" s="1"/>
  <c r="AF23" i="50" s="1"/>
  <c r="AD23" i="50" s="1"/>
  <c r="AC23" i="50" s="1"/>
  <c r="AQ25" i="50"/>
  <c r="AS25" i="50" s="1"/>
  <c r="AF25" i="50" s="1"/>
  <c r="AD25" i="50" s="1"/>
  <c r="AC25" i="50" s="1"/>
  <c r="AQ20" i="50"/>
  <c r="AS20" i="50" s="1"/>
  <c r="AF20" i="50" s="1"/>
  <c r="AD20" i="50" s="1"/>
  <c r="AC20" i="50" s="1"/>
  <c r="AQ21" i="50"/>
  <c r="AS21" i="50" s="1"/>
  <c r="AF21" i="50" s="1"/>
  <c r="AD21" i="50" s="1"/>
  <c r="AC21" i="50" s="1"/>
  <c r="AQ18" i="52"/>
  <c r="AS18" i="52" s="1"/>
  <c r="AF18" i="52" s="1"/>
  <c r="AD18" i="52" s="1"/>
  <c r="AC18" i="52" s="1"/>
  <c r="AQ12" i="52"/>
  <c r="AQ13" i="52"/>
  <c r="AQ15" i="35"/>
  <c r="AS15" i="35" s="1"/>
  <c r="AF15" i="35" s="1"/>
  <c r="AD15" i="35" s="1"/>
  <c r="AC15" i="35" s="1"/>
  <c r="AQ4" i="35"/>
  <c r="AP8" i="56"/>
  <c r="AR8" i="56" s="1"/>
  <c r="AF8" i="56" s="1"/>
  <c r="AD8" i="56" s="1"/>
  <c r="AC8" i="56" s="1"/>
  <c r="AP25" i="56"/>
  <c r="AP5" i="59"/>
  <c r="AR29" i="59" s="1"/>
  <c r="AF29" i="59" s="1"/>
  <c r="AD29" i="59" s="1"/>
  <c r="AC29" i="59" s="1"/>
  <c r="AP2" i="59"/>
  <c r="AR26" i="59" s="1"/>
  <c r="AF26" i="59" s="1"/>
  <c r="AD26" i="59" s="1"/>
  <c r="AC26" i="59" s="1"/>
  <c r="AQ24" i="57"/>
  <c r="AS48" i="57" s="1"/>
  <c r="AF48" i="57" s="1"/>
  <c r="AD48" i="57" s="1"/>
  <c r="AC48" i="57" s="1"/>
  <c r="AP4" i="37"/>
  <c r="AR28" i="37" s="1"/>
  <c r="AF28" i="37" s="1"/>
  <c r="AD28" i="37" s="1"/>
  <c r="AC28" i="37" s="1"/>
  <c r="AP6" i="37"/>
  <c r="AR30" i="37" s="1"/>
  <c r="AF30" i="37" s="1"/>
  <c r="AD30" i="37" s="1"/>
  <c r="AC30" i="37" s="1"/>
  <c r="AP8" i="41"/>
  <c r="AR32" i="41" s="1"/>
  <c r="AF32" i="41" s="1"/>
  <c r="AD32" i="41" s="1"/>
  <c r="AC32" i="41" s="1"/>
  <c r="AQ23" i="53"/>
  <c r="AS47" i="53" s="1"/>
  <c r="AF47" i="53" s="1"/>
  <c r="AD47" i="53" s="1"/>
  <c r="AC47" i="53" s="1"/>
  <c r="AP22" i="35"/>
  <c r="AP25" i="47"/>
  <c r="AP11" i="54"/>
  <c r="AR35" i="54" s="1"/>
  <c r="AF35" i="54" s="1"/>
  <c r="AD35" i="54" s="1"/>
  <c r="AC35" i="54" s="1"/>
  <c r="AQ22" i="49"/>
  <c r="AS46" i="49" s="1"/>
  <c r="AF46" i="49" s="1"/>
  <c r="AD46" i="49" s="1"/>
  <c r="AC46" i="49" s="1"/>
  <c r="AQ2" i="49"/>
  <c r="AQ15" i="49"/>
  <c r="AS15" i="49" s="1"/>
  <c r="AF15" i="49" s="1"/>
  <c r="AD15" i="49" s="1"/>
  <c r="AC15" i="49" s="1"/>
  <c r="AQ18" i="40"/>
  <c r="AS18" i="40" s="1"/>
  <c r="AF18" i="40" s="1"/>
  <c r="AD18" i="40" s="1"/>
  <c r="AC18" i="40" s="1"/>
  <c r="AP8" i="30"/>
  <c r="AR8" i="30" s="1"/>
  <c r="AF8" i="30" s="1"/>
  <c r="AD8" i="30" s="1"/>
  <c r="AC8" i="30" s="1"/>
  <c r="AP22" i="39"/>
  <c r="AP6" i="51"/>
  <c r="AR30" i="51" s="1"/>
  <c r="AF30" i="51" s="1"/>
  <c r="AD30" i="51" s="1"/>
  <c r="AC30" i="51" s="1"/>
  <c r="AP14" i="51"/>
  <c r="AR62" i="51" s="1"/>
  <c r="AF62" i="51" s="1"/>
  <c r="AD62" i="51" s="1"/>
  <c r="AC62" i="51" s="1"/>
  <c r="AQ20" i="45"/>
  <c r="AQ12" i="45"/>
  <c r="AQ8" i="43"/>
  <c r="AP8" i="28"/>
  <c r="AR32" i="28" s="1"/>
  <c r="AF32" i="28" s="1"/>
  <c r="AD32" i="28" s="1"/>
  <c r="AC32" i="28" s="1"/>
  <c r="AP6" i="28"/>
  <c r="AR30" i="28" s="1"/>
  <c r="AF30" i="28" s="1"/>
  <c r="AD30" i="28" s="1"/>
  <c r="AC30" i="28" s="1"/>
  <c r="AP23" i="58"/>
  <c r="AP3" i="58"/>
  <c r="AR3" i="58" s="1"/>
  <c r="AF3" i="58" s="1"/>
  <c r="AD3" i="58" s="1"/>
  <c r="AC3" i="58" s="1"/>
  <c r="AP3" i="50"/>
  <c r="AR3" i="50" s="1"/>
  <c r="AF3" i="50" s="1"/>
  <c r="AD3" i="50" s="1"/>
  <c r="AC3" i="50" s="1"/>
  <c r="AP12" i="50"/>
  <c r="AR36" i="50" s="1"/>
  <c r="AF36" i="50" s="1"/>
  <c r="AD36" i="50" s="1"/>
  <c r="AC36" i="50" s="1"/>
  <c r="AP20" i="52"/>
  <c r="AP12" i="57"/>
  <c r="AR60" i="57" s="1"/>
  <c r="AF60" i="57" s="1"/>
  <c r="AD60" i="57" s="1"/>
  <c r="AC60" i="57" s="1"/>
  <c r="AP7" i="57"/>
  <c r="AR31" i="57" s="1"/>
  <c r="AF31" i="57" s="1"/>
  <c r="AD31" i="57" s="1"/>
  <c r="AC31" i="57" s="1"/>
  <c r="AP21" i="33"/>
  <c r="AP3" i="49"/>
  <c r="AR27" i="49" s="1"/>
  <c r="AF27" i="49" s="1"/>
  <c r="AD27" i="49" s="1"/>
  <c r="AC27" i="49" s="1"/>
  <c r="AP21" i="55"/>
  <c r="AP6" i="55"/>
  <c r="AR30" i="55" s="1"/>
  <c r="AF30" i="55" s="1"/>
  <c r="AD30" i="55" s="1"/>
  <c r="AC30" i="55" s="1"/>
  <c r="AQ23" i="37"/>
  <c r="AS47" i="37" s="1"/>
  <c r="AF47" i="37" s="1"/>
  <c r="AD47" i="37" s="1"/>
  <c r="AC47" i="37" s="1"/>
  <c r="AQ15" i="54"/>
  <c r="AQ4" i="54"/>
  <c r="AS52" i="54" s="1"/>
  <c r="AF52" i="54" s="1"/>
  <c r="AD52" i="54" s="1"/>
  <c r="AC52" i="54" s="1"/>
  <c r="AP12" i="38"/>
  <c r="AR36" i="38" s="1"/>
  <c r="AF36" i="38" s="1"/>
  <c r="AD36" i="38" s="1"/>
  <c r="AC36" i="38" s="1"/>
  <c r="AQ11" i="28"/>
  <c r="AS11" i="28" s="1"/>
  <c r="AF11" i="28" s="1"/>
  <c r="AD11" i="28" s="1"/>
  <c r="AC11" i="28" s="1"/>
  <c r="AQ6" i="42"/>
  <c r="AS54" i="42" s="1"/>
  <c r="AF54" i="42" s="1"/>
  <c r="AD54" i="42" s="1"/>
  <c r="AC54" i="42" s="1"/>
  <c r="AQ5" i="50"/>
  <c r="AS53" i="50" s="1"/>
  <c r="AF53" i="50" s="1"/>
  <c r="AD53" i="50" s="1"/>
  <c r="AC53" i="50" s="1"/>
  <c r="AP3" i="41"/>
  <c r="AR27" i="41" s="1"/>
  <c r="AF27" i="41" s="1"/>
  <c r="AD27" i="41" s="1"/>
  <c r="AC27" i="41" s="1"/>
  <c r="AQ25" i="39"/>
  <c r="AS49" i="39" s="1"/>
  <c r="AF49" i="39" s="1"/>
  <c r="AD49" i="39" s="1"/>
  <c r="AC49" i="39" s="1"/>
  <c r="AQ2" i="59"/>
  <c r="AQ7" i="59"/>
  <c r="AQ23" i="33"/>
  <c r="AS47" i="33" s="1"/>
  <c r="AF47" i="33" s="1"/>
  <c r="AD47" i="33" s="1"/>
  <c r="AC47" i="33" s="1"/>
  <c r="AP14" i="53"/>
  <c r="AR62" i="53" s="1"/>
  <c r="AF62" i="53" s="1"/>
  <c r="AD62" i="53" s="1"/>
  <c r="AC62" i="53" s="1"/>
  <c r="AP5" i="53"/>
  <c r="AR29" i="53" s="1"/>
  <c r="AF29" i="53" s="1"/>
  <c r="AD29" i="53" s="1"/>
  <c r="AC29" i="53" s="1"/>
  <c r="AP21" i="53"/>
  <c r="AQ19" i="12"/>
  <c r="AS19" i="12" s="1"/>
  <c r="AF19" i="12" s="1"/>
  <c r="AD19" i="12" s="1"/>
  <c r="AC19" i="12" s="1"/>
  <c r="AQ21" i="12"/>
  <c r="AS21" i="12" s="1"/>
  <c r="AF21" i="12" s="1"/>
  <c r="AD21" i="12" s="1"/>
  <c r="AC21" i="12" s="1"/>
  <c r="AP10" i="48"/>
  <c r="AR34" i="48" s="1"/>
  <c r="AF34" i="48" s="1"/>
  <c r="AD34" i="48" s="1"/>
  <c r="AC34" i="48" s="1"/>
  <c r="AQ23" i="41"/>
  <c r="AS47" i="41" s="1"/>
  <c r="AF47" i="41" s="1"/>
  <c r="AD47" i="41" s="1"/>
  <c r="AC47" i="41" s="1"/>
  <c r="AQ8" i="41"/>
  <c r="AQ2" i="41"/>
  <c r="AQ14" i="51"/>
  <c r="AS14" i="51" s="1"/>
  <c r="AF14" i="51" s="1"/>
  <c r="AD14" i="51" s="1"/>
  <c r="AC14" i="51" s="1"/>
  <c r="AQ17" i="51"/>
  <c r="AS17" i="51" s="1"/>
  <c r="AF17" i="51" s="1"/>
  <c r="AD17" i="51" s="1"/>
  <c r="AC17" i="51" s="1"/>
  <c r="AQ22" i="44"/>
  <c r="AS22" i="44" s="1"/>
  <c r="AF22" i="44" s="1"/>
  <c r="AD22" i="44" s="1"/>
  <c r="AC22" i="44" s="1"/>
  <c r="AQ18" i="44"/>
  <c r="AS18" i="44" s="1"/>
  <c r="AF18" i="44" s="1"/>
  <c r="AD18" i="44" s="1"/>
  <c r="AC18" i="44" s="1"/>
  <c r="AQ25" i="31"/>
  <c r="AS49" i="31" s="1"/>
  <c r="AF49" i="31" s="1"/>
  <c r="AD49" i="31" s="1"/>
  <c r="AC49" i="31" s="1"/>
  <c r="AP3" i="32"/>
  <c r="AR3" i="32" s="1"/>
  <c r="AF3" i="32" s="1"/>
  <c r="AD3" i="32" s="1"/>
  <c r="AC3" i="32" s="1"/>
  <c r="AP25" i="32"/>
  <c r="AP23" i="12"/>
  <c r="AP3" i="12"/>
  <c r="AR3" i="12" s="1"/>
  <c r="AF3" i="12" s="1"/>
  <c r="AD3" i="12" s="1"/>
  <c r="AC3" i="12" s="1"/>
  <c r="AQ8" i="55"/>
  <c r="AQ4" i="55"/>
  <c r="AQ19" i="55"/>
  <c r="AS43" i="55" s="1"/>
  <c r="AF43" i="55" s="1"/>
  <c r="AD43" i="55" s="1"/>
  <c r="AC43" i="55" s="1"/>
  <c r="AQ8" i="52"/>
  <c r="AS56" i="52" s="1"/>
  <c r="AF56" i="52" s="1"/>
  <c r="AD56" i="52" s="1"/>
  <c r="AC56" i="52" s="1"/>
  <c r="AQ11" i="35"/>
  <c r="AS11" i="35" s="1"/>
  <c r="AF11" i="35" s="1"/>
  <c r="AD11" i="35" s="1"/>
  <c r="AC11" i="35" s="1"/>
  <c r="AQ25" i="35"/>
  <c r="AS49" i="35" s="1"/>
  <c r="AF49" i="35" s="1"/>
  <c r="AD49" i="35" s="1"/>
  <c r="AC49" i="35" s="1"/>
  <c r="AP15" i="56"/>
  <c r="AR39" i="56" s="1"/>
  <c r="AF39" i="56" s="1"/>
  <c r="AD39" i="56" s="1"/>
  <c r="AC39" i="56" s="1"/>
  <c r="AP25" i="40"/>
  <c r="AP8" i="40"/>
  <c r="AR8" i="40" s="1"/>
  <c r="AF8" i="40" s="1"/>
  <c r="AD8" i="40" s="1"/>
  <c r="AC8" i="40" s="1"/>
  <c r="AP25" i="31"/>
  <c r="AP15" i="59"/>
  <c r="AR63" i="59" s="1"/>
  <c r="AF63" i="59" s="1"/>
  <c r="AD63" i="59" s="1"/>
  <c r="AC63" i="59" s="1"/>
  <c r="AQ13" i="32"/>
  <c r="AQ7" i="32"/>
  <c r="AS55" i="32" s="1"/>
  <c r="AF55" i="32" s="1"/>
  <c r="AD55" i="32" s="1"/>
  <c r="AC55" i="32" s="1"/>
  <c r="AQ23" i="32"/>
  <c r="AS23" i="32" s="1"/>
  <c r="AF23" i="32" s="1"/>
  <c r="AD23" i="32" s="1"/>
  <c r="AC23" i="32" s="1"/>
  <c r="AQ12" i="57"/>
  <c r="AS12" i="57" s="1"/>
  <c r="AF12" i="57" s="1"/>
  <c r="AD12" i="57" s="1"/>
  <c r="AC12" i="57" s="1"/>
  <c r="AQ16" i="57"/>
  <c r="AS16" i="57" s="1"/>
  <c r="AF16" i="57" s="1"/>
  <c r="AD16" i="57" s="1"/>
  <c r="AC16" i="57" s="1"/>
  <c r="AP4" i="41"/>
  <c r="AR28" i="41" s="1"/>
  <c r="AF28" i="41" s="1"/>
  <c r="AD28" i="41" s="1"/>
  <c r="AC28" i="41" s="1"/>
  <c r="AQ11" i="53"/>
  <c r="AS11" i="53" s="1"/>
  <c r="AF11" i="53" s="1"/>
  <c r="AD11" i="53" s="1"/>
  <c r="AC11" i="53" s="1"/>
  <c r="AP8" i="35"/>
  <c r="AR32" i="35" s="1"/>
  <c r="AF32" i="35" s="1"/>
  <c r="AD32" i="35" s="1"/>
  <c r="AC32" i="35" s="1"/>
  <c r="AP10" i="35"/>
  <c r="AR58" i="35" s="1"/>
  <c r="AF58" i="35" s="1"/>
  <c r="AD58" i="35" s="1"/>
  <c r="AC58" i="35" s="1"/>
  <c r="AP6" i="47"/>
  <c r="AR30" i="47" s="1"/>
  <c r="AF30" i="47" s="1"/>
  <c r="AD30" i="47" s="1"/>
  <c r="AC30" i="47" s="1"/>
  <c r="AP16" i="47"/>
  <c r="AR64" i="47" s="1"/>
  <c r="AF64" i="47" s="1"/>
  <c r="AD64" i="47" s="1"/>
  <c r="AC64" i="47" s="1"/>
  <c r="AP3" i="45"/>
  <c r="AR27" i="45" s="1"/>
  <c r="AF27" i="45" s="1"/>
  <c r="AD27" i="45" s="1"/>
  <c r="AC27" i="45" s="1"/>
  <c r="AP6" i="43"/>
  <c r="AR30" i="43" s="1"/>
  <c r="AF30" i="43" s="1"/>
  <c r="AD30" i="43" s="1"/>
  <c r="AC30" i="43" s="1"/>
  <c r="AP5" i="54"/>
  <c r="AR5" i="54" s="1"/>
  <c r="AF5" i="54" s="1"/>
  <c r="AD5" i="54" s="1"/>
  <c r="AC5" i="54" s="1"/>
  <c r="AP4" i="54"/>
  <c r="AR4" i="54" s="1"/>
  <c r="AF4" i="54" s="1"/>
  <c r="AD4" i="54" s="1"/>
  <c r="AC4" i="54" s="1"/>
  <c r="AQ7" i="49"/>
  <c r="AQ13" i="40"/>
  <c r="AQ5" i="40"/>
  <c r="AS53" i="40" s="1"/>
  <c r="AF53" i="40" s="1"/>
  <c r="AD53" i="40" s="1"/>
  <c r="AC53" i="40" s="1"/>
  <c r="AP2" i="30"/>
  <c r="AR2" i="30" s="1"/>
  <c r="AF2" i="30" s="1"/>
  <c r="AQ10" i="56"/>
  <c r="AQ15" i="56"/>
  <c r="AQ2" i="56"/>
  <c r="AS50" i="56" s="1"/>
  <c r="AF50" i="56" s="1"/>
  <c r="AD50" i="56" s="1"/>
  <c r="AC50" i="56" s="1"/>
  <c r="AP12" i="39"/>
  <c r="AR60" i="39" s="1"/>
  <c r="AF60" i="39" s="1"/>
  <c r="AD60" i="39" s="1"/>
  <c r="AC60" i="39" s="1"/>
  <c r="AP7" i="51"/>
  <c r="AR31" i="51" s="1"/>
  <c r="AF31" i="51" s="1"/>
  <c r="AD31" i="51" s="1"/>
  <c r="AC31" i="51" s="1"/>
  <c r="AP4" i="51"/>
  <c r="AR28" i="51" s="1"/>
  <c r="AF28" i="51" s="1"/>
  <c r="AD28" i="51" s="1"/>
  <c r="AC28" i="51" s="1"/>
  <c r="AP24" i="51"/>
  <c r="AP5" i="58"/>
  <c r="AR5" i="58" s="1"/>
  <c r="AF5" i="58" s="1"/>
  <c r="AD5" i="58" s="1"/>
  <c r="AC5" i="58" s="1"/>
  <c r="AP25" i="58"/>
  <c r="AP11" i="50"/>
  <c r="AR35" i="50" s="1"/>
  <c r="AF35" i="50" s="1"/>
  <c r="AD35" i="50" s="1"/>
  <c r="AC35" i="50" s="1"/>
  <c r="AP21" i="50"/>
  <c r="AP5" i="52"/>
  <c r="AR5" i="52" s="1"/>
  <c r="AF5" i="52" s="1"/>
  <c r="AD5" i="52" s="1"/>
  <c r="AC5" i="52" s="1"/>
  <c r="AP13" i="33"/>
  <c r="AR61" i="33" s="1"/>
  <c r="AF61" i="33" s="1"/>
  <c r="AD61" i="33" s="1"/>
  <c r="AC61" i="33" s="1"/>
  <c r="AP17" i="49"/>
  <c r="AR65" i="49" s="1"/>
  <c r="AF65" i="49" s="1"/>
  <c r="AD65" i="49" s="1"/>
  <c r="AC65" i="49" s="1"/>
  <c r="AP13" i="49"/>
  <c r="AR61" i="49" s="1"/>
  <c r="AF61" i="49" s="1"/>
  <c r="AD61" i="49" s="1"/>
  <c r="AC61" i="49" s="1"/>
  <c r="AP22" i="49"/>
  <c r="AP8" i="55"/>
  <c r="AR32" i="55" s="1"/>
  <c r="AF32" i="55" s="1"/>
  <c r="AD32" i="55" s="1"/>
  <c r="AC32" i="55" s="1"/>
  <c r="AP15" i="55"/>
  <c r="AR63" i="55" s="1"/>
  <c r="AF63" i="55" s="1"/>
  <c r="AD63" i="55" s="1"/>
  <c r="AC63" i="55" s="1"/>
  <c r="AQ2" i="37"/>
  <c r="AQ10" i="54"/>
  <c r="AQ8" i="48"/>
  <c r="AS56" i="48" s="1"/>
  <c r="AF56" i="48" s="1"/>
  <c r="AD56" i="48" s="1"/>
  <c r="AC56" i="48" s="1"/>
  <c r="AQ20" i="42"/>
  <c r="AS20" i="42" s="1"/>
  <c r="AF20" i="42" s="1"/>
  <c r="AD20" i="42" s="1"/>
  <c r="AC20" i="42" s="1"/>
  <c r="AQ13" i="46"/>
  <c r="A95" i="12"/>
  <c r="AP18" i="12"/>
  <c r="A90" i="12"/>
  <c r="BC90" i="12" s="1"/>
  <c r="D90" i="12"/>
  <c r="AQ2" i="12"/>
  <c r="AS50" i="12" s="1"/>
  <c r="AF50" i="12" s="1"/>
  <c r="AD50" i="12" s="1"/>
  <c r="AQ3" i="12"/>
  <c r="AS51" i="12" s="1"/>
  <c r="AF51" i="12" s="1"/>
  <c r="AD51" i="12" s="1"/>
  <c r="AC51" i="12" s="1"/>
  <c r="AQ9" i="12"/>
  <c r="AS57" i="12" s="1"/>
  <c r="AF57" i="12" s="1"/>
  <c r="AD57" i="12" s="1"/>
  <c r="AC57" i="12" s="1"/>
  <c r="AQ17" i="12"/>
  <c r="AQ8" i="12"/>
  <c r="AS56" i="12" s="1"/>
  <c r="AF56" i="12" s="1"/>
  <c r="AD56" i="12" s="1"/>
  <c r="AC56" i="12" s="1"/>
  <c r="AQ18" i="12"/>
  <c r="AS18" i="12" s="1"/>
  <c r="AF18" i="12" s="1"/>
  <c r="AD18" i="12" s="1"/>
  <c r="AP15" i="12"/>
  <c r="AR39" i="12" s="1"/>
  <c r="AF39" i="12" s="1"/>
  <c r="AD39" i="12" s="1"/>
  <c r="AC39" i="12" s="1"/>
  <c r="AP8" i="12"/>
  <c r="AR8" i="12" s="1"/>
  <c r="AF8" i="12" s="1"/>
  <c r="AD8" i="12" s="1"/>
  <c r="AC8" i="12" s="1"/>
  <c r="AQ24" i="12"/>
  <c r="AS24" i="12" s="1"/>
  <c r="AF24" i="12" s="1"/>
  <c r="AD24" i="12" s="1"/>
  <c r="AC24" i="12" s="1"/>
  <c r="AP5" i="12"/>
  <c r="AR5" i="12" s="1"/>
  <c r="AF5" i="12" s="1"/>
  <c r="AD5" i="12" s="1"/>
  <c r="AC5" i="12" s="1"/>
  <c r="AP11" i="12"/>
  <c r="AR35" i="12" s="1"/>
  <c r="AF35" i="12" s="1"/>
  <c r="AD35" i="12" s="1"/>
  <c r="AC35" i="12" s="1"/>
  <c r="D116" i="12"/>
  <c r="A116" i="12"/>
  <c r="AQ5" i="12"/>
  <c r="AS53" i="12" s="1"/>
  <c r="AF53" i="12" s="1"/>
  <c r="AD53" i="12" s="1"/>
  <c r="AC53" i="12" s="1"/>
  <c r="AQ25" i="12"/>
  <c r="AS25" i="12" s="1"/>
  <c r="AF25" i="12" s="1"/>
  <c r="AD25" i="12" s="1"/>
  <c r="AC25" i="12" s="1"/>
  <c r="AP19" i="12"/>
  <c r="AP13" i="12"/>
  <c r="AR37" i="12" s="1"/>
  <c r="AF37" i="12" s="1"/>
  <c r="AD37" i="12" s="1"/>
  <c r="AC37" i="12" s="1"/>
  <c r="A119" i="12"/>
  <c r="D119" i="12"/>
  <c r="AQ7" i="12"/>
  <c r="AS55" i="12" s="1"/>
  <c r="AF55" i="12" s="1"/>
  <c r="AD55" i="12" s="1"/>
  <c r="AC55" i="12" s="1"/>
  <c r="AP14" i="12"/>
  <c r="AR38" i="12" s="1"/>
  <c r="AF38" i="12" s="1"/>
  <c r="AD38" i="12" s="1"/>
  <c r="AC38" i="12" s="1"/>
  <c r="AP25" i="12"/>
  <c r="AQ20" i="12"/>
  <c r="AS20" i="12" s="1"/>
  <c r="AF20" i="12" s="1"/>
  <c r="AD20" i="12" s="1"/>
  <c r="AC20" i="12" s="1"/>
  <c r="AQ10" i="12"/>
  <c r="AP16" i="12"/>
  <c r="AR40" i="12" s="1"/>
  <c r="AF40" i="12" s="1"/>
  <c r="AD40" i="12" s="1"/>
  <c r="AC40" i="12" s="1"/>
  <c r="AP24" i="12"/>
  <c r="AQ9" i="28"/>
  <c r="AQ7" i="28"/>
  <c r="AQ5" i="28"/>
  <c r="AQ10" i="28"/>
  <c r="AS10" i="28" s="1"/>
  <c r="AF10" i="28" s="1"/>
  <c r="AD10" i="28" s="1"/>
  <c r="AC10" i="28" s="1"/>
  <c r="A120" i="28"/>
  <c r="D120" i="28"/>
  <c r="AP13" i="28"/>
  <c r="AR61" i="28" s="1"/>
  <c r="AF61" i="28" s="1"/>
  <c r="AD61" i="28" s="1"/>
  <c r="AC61" i="28" s="1"/>
  <c r="AQ18" i="28"/>
  <c r="AS42" i="28" s="1"/>
  <c r="AF42" i="28" s="1"/>
  <c r="AD42" i="28" s="1"/>
  <c r="AC42" i="28" s="1"/>
  <c r="AQ8" i="28"/>
  <c r="AQ6" i="28"/>
  <c r="AP23" i="28"/>
  <c r="AP12" i="28"/>
  <c r="AR60" i="28" s="1"/>
  <c r="AF60" i="28" s="1"/>
  <c r="AD60" i="28" s="1"/>
  <c r="AC60" i="28" s="1"/>
  <c r="AQ12" i="28"/>
  <c r="AS12" i="28" s="1"/>
  <c r="AF12" i="28" s="1"/>
  <c r="AD12" i="28" s="1"/>
  <c r="AC12" i="28" s="1"/>
  <c r="A110" i="28"/>
  <c r="D110" i="28"/>
  <c r="AP4" i="28"/>
  <c r="AR28" i="28" s="1"/>
  <c r="AF28" i="28" s="1"/>
  <c r="AD28" i="28" s="1"/>
  <c r="AC28" i="28" s="1"/>
  <c r="AQ25" i="28"/>
  <c r="AS49" i="28" s="1"/>
  <c r="AF49" i="28" s="1"/>
  <c r="AD49" i="28" s="1"/>
  <c r="AC49" i="28" s="1"/>
  <c r="AQ19" i="28"/>
  <c r="AS43" i="28" s="1"/>
  <c r="AF43" i="28" s="1"/>
  <c r="AD43" i="28" s="1"/>
  <c r="AC43" i="28" s="1"/>
  <c r="AQ21" i="28"/>
  <c r="AS45" i="28" s="1"/>
  <c r="AF45" i="28" s="1"/>
  <c r="AD45" i="28" s="1"/>
  <c r="AC45" i="28" s="1"/>
  <c r="A119" i="28"/>
  <c r="D119" i="28"/>
  <c r="AP21" i="28"/>
  <c r="AP25" i="28"/>
  <c r="AP9" i="28"/>
  <c r="AR33" i="28" s="1"/>
  <c r="AF33" i="28" s="1"/>
  <c r="AD33" i="28" s="1"/>
  <c r="AC33" i="28" s="1"/>
  <c r="AP11" i="28"/>
  <c r="AR59" i="28" s="1"/>
  <c r="AF59" i="28" s="1"/>
  <c r="AD59" i="28" s="1"/>
  <c r="AC59" i="28" s="1"/>
  <c r="AP24" i="28"/>
  <c r="AP10" i="28"/>
  <c r="AR58" i="28" s="1"/>
  <c r="AF58" i="28" s="1"/>
  <c r="AD58" i="28" s="1"/>
  <c r="AC58" i="28" s="1"/>
  <c r="AQ15" i="30"/>
  <c r="AQ14" i="30"/>
  <c r="AP19" i="30"/>
  <c r="AQ23" i="30"/>
  <c r="AS23" i="30" s="1"/>
  <c r="AF23" i="30" s="1"/>
  <c r="AD23" i="30" s="1"/>
  <c r="AC23" i="30" s="1"/>
  <c r="AP6" i="30"/>
  <c r="AR6" i="30" s="1"/>
  <c r="AF6" i="30" s="1"/>
  <c r="AD6" i="30" s="1"/>
  <c r="AC6" i="30" s="1"/>
  <c r="AP10" i="30"/>
  <c r="AR34" i="30" s="1"/>
  <c r="AF34" i="30" s="1"/>
  <c r="AD34" i="30" s="1"/>
  <c r="AC34" i="30" s="1"/>
  <c r="AP16" i="30"/>
  <c r="AR40" i="30" s="1"/>
  <c r="AF40" i="30" s="1"/>
  <c r="AD40" i="30" s="1"/>
  <c r="AC40" i="30" s="1"/>
  <c r="AQ13" i="30"/>
  <c r="AQ18" i="30"/>
  <c r="AS18" i="30" s="1"/>
  <c r="AF18" i="30" s="1"/>
  <c r="AD18" i="30" s="1"/>
  <c r="AC18" i="30" s="1"/>
  <c r="AQ4" i="30"/>
  <c r="AS52" i="30" s="1"/>
  <c r="AF52" i="30" s="1"/>
  <c r="AD52" i="30" s="1"/>
  <c r="AC52" i="30" s="1"/>
  <c r="AP21" i="30"/>
  <c r="AP17" i="30"/>
  <c r="AR41" i="30" s="1"/>
  <c r="AF41" i="30" s="1"/>
  <c r="AD41" i="30" s="1"/>
  <c r="AC41" i="30" s="1"/>
  <c r="AP24" i="30"/>
  <c r="AP22" i="30"/>
  <c r="AQ19" i="30"/>
  <c r="AS19" i="30" s="1"/>
  <c r="AF19" i="30" s="1"/>
  <c r="AD19" i="30" s="1"/>
  <c r="AC19" i="30" s="1"/>
  <c r="AQ12" i="30"/>
  <c r="AQ2" i="30"/>
  <c r="AS50" i="30" s="1"/>
  <c r="AF50" i="30" s="1"/>
  <c r="AD50" i="30" s="1"/>
  <c r="AC50" i="30" s="1"/>
  <c r="AQ25" i="30"/>
  <c r="AS25" i="30" s="1"/>
  <c r="AF25" i="30" s="1"/>
  <c r="AD25" i="30" s="1"/>
  <c r="AC25" i="30" s="1"/>
  <c r="D103" i="30"/>
  <c r="A103" i="30"/>
  <c r="AQ21" i="30"/>
  <c r="AS21" i="30" s="1"/>
  <c r="AF21" i="30" s="1"/>
  <c r="AD21" i="30" s="1"/>
  <c r="AC21" i="30" s="1"/>
  <c r="AQ5" i="30"/>
  <c r="AS53" i="30" s="1"/>
  <c r="AF53" i="30" s="1"/>
  <c r="AD53" i="30" s="1"/>
  <c r="AC53" i="30" s="1"/>
  <c r="AP20" i="30"/>
  <c r="AP5" i="30"/>
  <c r="AR5" i="30" s="1"/>
  <c r="AF5" i="30" s="1"/>
  <c r="AD5" i="30" s="1"/>
  <c r="AC5" i="30" s="1"/>
  <c r="AQ22" i="31"/>
  <c r="AS46" i="31" s="1"/>
  <c r="AF46" i="31" s="1"/>
  <c r="AD46" i="31" s="1"/>
  <c r="AC46" i="31" s="1"/>
  <c r="AQ5" i="31"/>
  <c r="AP24" i="31"/>
  <c r="AQ11" i="31"/>
  <c r="AS11" i="31" s="1"/>
  <c r="AF11" i="31" s="1"/>
  <c r="AD11" i="31" s="1"/>
  <c r="AC11" i="31" s="1"/>
  <c r="AQ3" i="31"/>
  <c r="AP21" i="31"/>
  <c r="AP4" i="31"/>
  <c r="AR28" i="31" s="1"/>
  <c r="AF28" i="31" s="1"/>
  <c r="AD28" i="31" s="1"/>
  <c r="AC28" i="31" s="1"/>
  <c r="AP3" i="31"/>
  <c r="AR27" i="31" s="1"/>
  <c r="AF27" i="31" s="1"/>
  <c r="AD27" i="31" s="1"/>
  <c r="AC27" i="31" s="1"/>
  <c r="AP22" i="31"/>
  <c r="AQ12" i="31"/>
  <c r="AS12" i="31" s="1"/>
  <c r="AF12" i="31" s="1"/>
  <c r="AD12" i="31" s="1"/>
  <c r="AC12" i="31" s="1"/>
  <c r="AQ4" i="31"/>
  <c r="AP2" i="31"/>
  <c r="AR26" i="31" s="1"/>
  <c r="AF26" i="31" s="1"/>
  <c r="AD26" i="31" s="1"/>
  <c r="AC26" i="31" s="1"/>
  <c r="AP8" i="31"/>
  <c r="AR32" i="31" s="1"/>
  <c r="AF32" i="31" s="1"/>
  <c r="AD32" i="31" s="1"/>
  <c r="AC32" i="31" s="1"/>
  <c r="AQ21" i="31"/>
  <c r="AS45" i="31" s="1"/>
  <c r="AF45" i="31" s="1"/>
  <c r="AD45" i="31" s="1"/>
  <c r="AC45" i="31" s="1"/>
  <c r="AP12" i="31"/>
  <c r="AR60" i="31" s="1"/>
  <c r="AF60" i="31" s="1"/>
  <c r="AD60" i="31" s="1"/>
  <c r="AC60" i="31" s="1"/>
  <c r="AQ15" i="31"/>
  <c r="AS15" i="31" s="1"/>
  <c r="AF15" i="31" s="1"/>
  <c r="AD15" i="31" s="1"/>
  <c r="AC15" i="31" s="1"/>
  <c r="AQ14" i="31"/>
  <c r="AS14" i="31" s="1"/>
  <c r="AF14" i="31" s="1"/>
  <c r="AD14" i="31" s="1"/>
  <c r="AC14" i="31" s="1"/>
  <c r="AP16" i="31"/>
  <c r="AR64" i="31" s="1"/>
  <c r="AF64" i="31" s="1"/>
  <c r="AD64" i="31" s="1"/>
  <c r="AC64" i="31" s="1"/>
  <c r="AP6" i="31"/>
  <c r="AR30" i="31" s="1"/>
  <c r="AF30" i="31" s="1"/>
  <c r="AD30" i="31" s="1"/>
  <c r="AC30" i="31" s="1"/>
  <c r="AQ8" i="31"/>
  <c r="AP9" i="31"/>
  <c r="AR33" i="31" s="1"/>
  <c r="AF33" i="31" s="1"/>
  <c r="AD33" i="31" s="1"/>
  <c r="AC33" i="31" s="1"/>
  <c r="AP10" i="31"/>
  <c r="AR58" i="31" s="1"/>
  <c r="AF58" i="31" s="1"/>
  <c r="AD58" i="31" s="1"/>
  <c r="AC58" i="31" s="1"/>
  <c r="AP19" i="31"/>
  <c r="AP21" i="32"/>
  <c r="AQ4" i="32"/>
  <c r="AS52" i="32" s="1"/>
  <c r="AF52" i="32" s="1"/>
  <c r="AD52" i="32" s="1"/>
  <c r="AC52" i="32" s="1"/>
  <c r="AQ18" i="32"/>
  <c r="AS18" i="32" s="1"/>
  <c r="AF18" i="32" s="1"/>
  <c r="AD18" i="32" s="1"/>
  <c r="AC18" i="32" s="1"/>
  <c r="AQ14" i="32"/>
  <c r="AQ17" i="32"/>
  <c r="AQ16" i="32"/>
  <c r="AP5" i="32"/>
  <c r="AR5" i="32" s="1"/>
  <c r="AF5" i="32" s="1"/>
  <c r="AD5" i="32" s="1"/>
  <c r="AC5" i="32" s="1"/>
  <c r="AP22" i="32"/>
  <c r="AP11" i="32"/>
  <c r="AR35" i="32" s="1"/>
  <c r="AF35" i="32" s="1"/>
  <c r="AD35" i="32" s="1"/>
  <c r="AC35" i="32" s="1"/>
  <c r="AQ12" i="32"/>
  <c r="AQ3" i="32"/>
  <c r="AS51" i="32" s="1"/>
  <c r="AF51" i="32" s="1"/>
  <c r="AD51" i="32" s="1"/>
  <c r="AC51" i="32" s="1"/>
  <c r="AP15" i="32"/>
  <c r="AR39" i="32" s="1"/>
  <c r="AF39" i="32" s="1"/>
  <c r="AD39" i="32" s="1"/>
  <c r="AC39" i="32" s="1"/>
  <c r="AQ15" i="32"/>
  <c r="AP12" i="32"/>
  <c r="AR36" i="32" s="1"/>
  <c r="AF36" i="32" s="1"/>
  <c r="AD36" i="32" s="1"/>
  <c r="AC36" i="32" s="1"/>
  <c r="AP23" i="32"/>
  <c r="AQ6" i="32"/>
  <c r="AS54" i="32" s="1"/>
  <c r="AF54" i="32" s="1"/>
  <c r="AD54" i="32" s="1"/>
  <c r="AC54" i="32" s="1"/>
  <c r="AP6" i="32"/>
  <c r="AR6" i="32" s="1"/>
  <c r="AF6" i="32" s="1"/>
  <c r="AD6" i="32" s="1"/>
  <c r="AC6" i="32" s="1"/>
  <c r="AP17" i="32"/>
  <c r="AR41" i="32" s="1"/>
  <c r="AF41" i="32" s="1"/>
  <c r="AD41" i="32" s="1"/>
  <c r="AC41" i="32" s="1"/>
  <c r="AP10" i="32"/>
  <c r="AR34" i="32" s="1"/>
  <c r="AF34" i="32" s="1"/>
  <c r="AD34" i="32" s="1"/>
  <c r="AC34" i="32" s="1"/>
  <c r="AP24" i="32"/>
  <c r="AQ8" i="32"/>
  <c r="AS56" i="32" s="1"/>
  <c r="AF56" i="32" s="1"/>
  <c r="AD56" i="32" s="1"/>
  <c r="AC56" i="32" s="1"/>
  <c r="AQ6" i="33"/>
  <c r="AQ14" i="33"/>
  <c r="AS14" i="33" s="1"/>
  <c r="AF14" i="33" s="1"/>
  <c r="AD14" i="33" s="1"/>
  <c r="AC14" i="33" s="1"/>
  <c r="AP14" i="33"/>
  <c r="AR62" i="33" s="1"/>
  <c r="AF62" i="33" s="1"/>
  <c r="AD62" i="33" s="1"/>
  <c r="AC62" i="33" s="1"/>
  <c r="A89" i="33"/>
  <c r="D89" i="33"/>
  <c r="AQ7" i="33"/>
  <c r="AQ5" i="33"/>
  <c r="AP15" i="33"/>
  <c r="AR63" i="33" s="1"/>
  <c r="AF63" i="33" s="1"/>
  <c r="AD63" i="33" s="1"/>
  <c r="AC63" i="33" s="1"/>
  <c r="AP8" i="33"/>
  <c r="AR32" i="33" s="1"/>
  <c r="AF32" i="33" s="1"/>
  <c r="AD32" i="33" s="1"/>
  <c r="AC32" i="33" s="1"/>
  <c r="AQ10" i="33"/>
  <c r="AS10" i="33" s="1"/>
  <c r="AF10" i="33" s="1"/>
  <c r="AD10" i="33" s="1"/>
  <c r="AC10" i="33" s="1"/>
  <c r="AQ17" i="33"/>
  <c r="AS17" i="33" s="1"/>
  <c r="AF17" i="33" s="1"/>
  <c r="AD17" i="33" s="1"/>
  <c r="AC17" i="33" s="1"/>
  <c r="AP20" i="33"/>
  <c r="AP17" i="33"/>
  <c r="AR65" i="33" s="1"/>
  <c r="AF65" i="33" s="1"/>
  <c r="AD65" i="33" s="1"/>
  <c r="AC65" i="33" s="1"/>
  <c r="AP3" i="33"/>
  <c r="AR27" i="33" s="1"/>
  <c r="AF27" i="33" s="1"/>
  <c r="AD27" i="33" s="1"/>
  <c r="AC27" i="33" s="1"/>
  <c r="AQ21" i="33"/>
  <c r="AS45" i="33" s="1"/>
  <c r="AF45" i="33" s="1"/>
  <c r="AD45" i="33" s="1"/>
  <c r="AC45" i="33" s="1"/>
  <c r="AQ19" i="33"/>
  <c r="AS43" i="33" s="1"/>
  <c r="AF43" i="33" s="1"/>
  <c r="AD43" i="33" s="1"/>
  <c r="AC43" i="33" s="1"/>
  <c r="AP2" i="33"/>
  <c r="AR26" i="33" s="1"/>
  <c r="AF26" i="33" s="1"/>
  <c r="AD26" i="33" s="1"/>
  <c r="AC26" i="33" s="1"/>
  <c r="AP16" i="33"/>
  <c r="AR64" i="33" s="1"/>
  <c r="AF64" i="33" s="1"/>
  <c r="AD64" i="33" s="1"/>
  <c r="AC64" i="33" s="1"/>
  <c r="D82" i="33"/>
  <c r="A82" i="33"/>
  <c r="AP12" i="33"/>
  <c r="AR60" i="33" s="1"/>
  <c r="AF60" i="33" s="1"/>
  <c r="AD60" i="33" s="1"/>
  <c r="AC60" i="33" s="1"/>
  <c r="AP6" i="33"/>
  <c r="AR30" i="33" s="1"/>
  <c r="AF30" i="33" s="1"/>
  <c r="AD30" i="33" s="1"/>
  <c r="AC30" i="33" s="1"/>
  <c r="AQ9" i="33"/>
  <c r="AQ25" i="33"/>
  <c r="AS49" i="33" s="1"/>
  <c r="AF49" i="33" s="1"/>
  <c r="AD49" i="33" s="1"/>
  <c r="AC49" i="33" s="1"/>
  <c r="AQ2" i="33"/>
  <c r="AP11" i="33"/>
  <c r="AR59" i="33" s="1"/>
  <c r="AF59" i="33" s="1"/>
  <c r="AD59" i="33" s="1"/>
  <c r="AC59" i="33" s="1"/>
  <c r="D119" i="33"/>
  <c r="AP3" i="34"/>
  <c r="AR3" i="34" s="1"/>
  <c r="AF3" i="34" s="1"/>
  <c r="AD3" i="34" s="1"/>
  <c r="AC3" i="34" s="1"/>
  <c r="AP7" i="34"/>
  <c r="AR7" i="34" s="1"/>
  <c r="AF7" i="34" s="1"/>
  <c r="AD7" i="34" s="1"/>
  <c r="AC7" i="34" s="1"/>
  <c r="AQ21" i="34"/>
  <c r="AS21" i="34" s="1"/>
  <c r="AF21" i="34" s="1"/>
  <c r="AD21" i="34" s="1"/>
  <c r="AC21" i="34" s="1"/>
  <c r="D70" i="34"/>
  <c r="A70" i="34"/>
  <c r="AP22" i="34"/>
  <c r="AP14" i="34"/>
  <c r="AR38" i="34" s="1"/>
  <c r="AF38" i="34" s="1"/>
  <c r="AD38" i="34" s="1"/>
  <c r="AC38" i="34" s="1"/>
  <c r="AP6" i="34"/>
  <c r="AR6" i="34" s="1"/>
  <c r="AF6" i="34" s="1"/>
  <c r="AD6" i="34" s="1"/>
  <c r="AC6" i="34" s="1"/>
  <c r="AQ9" i="34"/>
  <c r="AS57" i="34" s="1"/>
  <c r="AF57" i="34" s="1"/>
  <c r="AD57" i="34" s="1"/>
  <c r="AC57" i="34" s="1"/>
  <c r="AQ13" i="34"/>
  <c r="AP19" i="34"/>
  <c r="AQ15" i="34"/>
  <c r="AQ24" i="34"/>
  <c r="AS24" i="34" s="1"/>
  <c r="AF24" i="34" s="1"/>
  <c r="AD24" i="34" s="1"/>
  <c r="AC24" i="34" s="1"/>
  <c r="AQ4" i="34"/>
  <c r="AS52" i="34" s="1"/>
  <c r="AF52" i="34" s="1"/>
  <c r="AD52" i="34" s="1"/>
  <c r="AC52" i="34" s="1"/>
  <c r="AQ22" i="34"/>
  <c r="AS22" i="34" s="1"/>
  <c r="AF22" i="34" s="1"/>
  <c r="AD22" i="34" s="1"/>
  <c r="AC22" i="34" s="1"/>
  <c r="AQ20" i="34"/>
  <c r="AS20" i="34" s="1"/>
  <c r="AF20" i="34" s="1"/>
  <c r="AD20" i="34" s="1"/>
  <c r="AC20" i="34" s="1"/>
  <c r="AQ18" i="34"/>
  <c r="AS18" i="34" s="1"/>
  <c r="AF18" i="34" s="1"/>
  <c r="AD18" i="34" s="1"/>
  <c r="AC18" i="34" s="1"/>
  <c r="AP20" i="34"/>
  <c r="AP9" i="34"/>
  <c r="AR9" i="34" s="1"/>
  <c r="AF9" i="34" s="1"/>
  <c r="AD9" i="34" s="1"/>
  <c r="AC9" i="34" s="1"/>
  <c r="AP13" i="34"/>
  <c r="AR37" i="34" s="1"/>
  <c r="AF37" i="34" s="1"/>
  <c r="AD37" i="34" s="1"/>
  <c r="AC37" i="34" s="1"/>
  <c r="AQ6" i="34"/>
  <c r="AS54" i="34" s="1"/>
  <c r="AF54" i="34" s="1"/>
  <c r="AD54" i="34" s="1"/>
  <c r="AC54" i="34" s="1"/>
  <c r="AQ25" i="34"/>
  <c r="AS25" i="34" s="1"/>
  <c r="AF25" i="34" s="1"/>
  <c r="AD25" i="34" s="1"/>
  <c r="AC25" i="34" s="1"/>
  <c r="AP4" i="34"/>
  <c r="AR4" i="34" s="1"/>
  <c r="AF4" i="34" s="1"/>
  <c r="AD4" i="34" s="1"/>
  <c r="AC4" i="34" s="1"/>
  <c r="AP12" i="34"/>
  <c r="AR36" i="34" s="1"/>
  <c r="AF36" i="34" s="1"/>
  <c r="AD36" i="34" s="1"/>
  <c r="AC36" i="34" s="1"/>
  <c r="AP10" i="34"/>
  <c r="AR34" i="34" s="1"/>
  <c r="AF34" i="34" s="1"/>
  <c r="AD34" i="34" s="1"/>
  <c r="AC34" i="34" s="1"/>
  <c r="AQ23" i="34"/>
  <c r="AS23" i="34" s="1"/>
  <c r="AF23" i="34" s="1"/>
  <c r="AD23" i="34" s="1"/>
  <c r="AC23" i="34" s="1"/>
  <c r="A108" i="34"/>
  <c r="D108" i="34"/>
  <c r="AP16" i="34"/>
  <c r="AR40" i="34" s="1"/>
  <c r="AF40" i="34" s="1"/>
  <c r="AD40" i="34" s="1"/>
  <c r="AC40" i="34" s="1"/>
  <c r="AQ23" i="35"/>
  <c r="AS47" i="35" s="1"/>
  <c r="AF47" i="35" s="1"/>
  <c r="AD47" i="35" s="1"/>
  <c r="AC47" i="35" s="1"/>
  <c r="AQ10" i="35"/>
  <c r="AS10" i="35" s="1"/>
  <c r="AF10" i="35" s="1"/>
  <c r="AD10" i="35" s="1"/>
  <c r="AC10" i="35" s="1"/>
  <c r="AQ5" i="35"/>
  <c r="AP21" i="35"/>
  <c r="AP17" i="35"/>
  <c r="AR65" i="35" s="1"/>
  <c r="AF65" i="35" s="1"/>
  <c r="AD65" i="35" s="1"/>
  <c r="AC65" i="35" s="1"/>
  <c r="AP7" i="35"/>
  <c r="AR31" i="35" s="1"/>
  <c r="AF31" i="35" s="1"/>
  <c r="AD31" i="35" s="1"/>
  <c r="AC31" i="35" s="1"/>
  <c r="AP16" i="35"/>
  <c r="AR64" i="35" s="1"/>
  <c r="AF64" i="35" s="1"/>
  <c r="AD64" i="35" s="1"/>
  <c r="AC64" i="35" s="1"/>
  <c r="AQ16" i="35"/>
  <c r="AS16" i="35" s="1"/>
  <c r="AF16" i="35" s="1"/>
  <c r="AD16" i="35" s="1"/>
  <c r="AC16" i="35" s="1"/>
  <c r="AQ7" i="35"/>
  <c r="AQ19" i="35"/>
  <c r="AS43" i="35" s="1"/>
  <c r="AF43" i="35" s="1"/>
  <c r="AD43" i="35" s="1"/>
  <c r="AC43" i="35" s="1"/>
  <c r="AP13" i="35"/>
  <c r="AR61" i="35" s="1"/>
  <c r="AF61" i="35" s="1"/>
  <c r="AD61" i="35" s="1"/>
  <c r="AC61" i="35" s="1"/>
  <c r="AP23" i="35"/>
  <c r="AQ17" i="35"/>
  <c r="AS17" i="35" s="1"/>
  <c r="AF17" i="35" s="1"/>
  <c r="AD17" i="35" s="1"/>
  <c r="AC17" i="35" s="1"/>
  <c r="AQ18" i="35"/>
  <c r="AS42" i="35" s="1"/>
  <c r="AF42" i="35" s="1"/>
  <c r="AD42" i="35" s="1"/>
  <c r="AC42" i="35" s="1"/>
  <c r="AP4" i="35"/>
  <c r="AR28" i="35" s="1"/>
  <c r="AF28" i="35" s="1"/>
  <c r="AD28" i="35" s="1"/>
  <c r="AC28" i="35" s="1"/>
  <c r="AQ8" i="35"/>
  <c r="AP9" i="35"/>
  <c r="AR33" i="35" s="1"/>
  <c r="AF33" i="35" s="1"/>
  <c r="AD33" i="35" s="1"/>
  <c r="AC33" i="35" s="1"/>
  <c r="AQ9" i="35"/>
  <c r="AP14" i="35"/>
  <c r="AR62" i="35" s="1"/>
  <c r="AF62" i="35" s="1"/>
  <c r="AD62" i="35" s="1"/>
  <c r="AC62" i="35" s="1"/>
  <c r="AP5" i="35"/>
  <c r="AR29" i="35" s="1"/>
  <c r="AF29" i="35" s="1"/>
  <c r="AD29" i="35" s="1"/>
  <c r="AC29" i="35" s="1"/>
  <c r="AP19" i="35"/>
  <c r="AP15" i="35"/>
  <c r="AR63" i="35" s="1"/>
  <c r="AF63" i="35" s="1"/>
  <c r="AD63" i="35" s="1"/>
  <c r="AC63" i="35" s="1"/>
  <c r="AP8" i="36"/>
  <c r="AR8" i="36" s="1"/>
  <c r="AF8" i="36" s="1"/>
  <c r="AD8" i="36" s="1"/>
  <c r="AC8" i="36" s="1"/>
  <c r="AQ5" i="36"/>
  <c r="AS53" i="36" s="1"/>
  <c r="AF53" i="36" s="1"/>
  <c r="AD53" i="36" s="1"/>
  <c r="AC53" i="36" s="1"/>
  <c r="AQ9" i="36"/>
  <c r="AS57" i="36" s="1"/>
  <c r="AF57" i="36" s="1"/>
  <c r="AD57" i="36" s="1"/>
  <c r="AC57" i="36" s="1"/>
  <c r="AQ19" i="36"/>
  <c r="AS19" i="36" s="1"/>
  <c r="AF19" i="36" s="1"/>
  <c r="AD19" i="36" s="1"/>
  <c r="AC19" i="36" s="1"/>
  <c r="AQ24" i="36"/>
  <c r="AS24" i="36" s="1"/>
  <c r="AF24" i="36" s="1"/>
  <c r="AD24" i="36" s="1"/>
  <c r="AC24" i="36" s="1"/>
  <c r="AP16" i="36"/>
  <c r="AR40" i="36" s="1"/>
  <c r="AF40" i="36" s="1"/>
  <c r="AD40" i="36" s="1"/>
  <c r="AC40" i="36" s="1"/>
  <c r="AP23" i="36"/>
  <c r="AQ22" i="36"/>
  <c r="AS22" i="36" s="1"/>
  <c r="AF22" i="36" s="1"/>
  <c r="AD22" i="36" s="1"/>
  <c r="AC22" i="36" s="1"/>
  <c r="AQ20" i="36"/>
  <c r="AS20" i="36" s="1"/>
  <c r="AF20" i="36" s="1"/>
  <c r="AD20" i="36" s="1"/>
  <c r="AC20" i="36" s="1"/>
  <c r="AP2" i="36"/>
  <c r="AR2" i="36" s="1"/>
  <c r="AF2" i="36" s="1"/>
  <c r="AQ10" i="36"/>
  <c r="AP9" i="36"/>
  <c r="AR9" i="36" s="1"/>
  <c r="AF9" i="36" s="1"/>
  <c r="AD9" i="36" s="1"/>
  <c r="AC9" i="36" s="1"/>
  <c r="AP13" i="36"/>
  <c r="AR37" i="36" s="1"/>
  <c r="AF37" i="36" s="1"/>
  <c r="AD37" i="36" s="1"/>
  <c r="AC37" i="36" s="1"/>
  <c r="AP14" i="36"/>
  <c r="AR38" i="36" s="1"/>
  <c r="AF38" i="36" s="1"/>
  <c r="AD38" i="36" s="1"/>
  <c r="AC38" i="36" s="1"/>
  <c r="AQ12" i="36"/>
  <c r="AQ3" i="36"/>
  <c r="AS51" i="36" s="1"/>
  <c r="AF51" i="36" s="1"/>
  <c r="AD51" i="36" s="1"/>
  <c r="AC51" i="36" s="1"/>
  <c r="AQ18" i="36"/>
  <c r="AS18" i="36" s="1"/>
  <c r="AF18" i="36" s="1"/>
  <c r="AD18" i="36" s="1"/>
  <c r="AC18" i="36" s="1"/>
  <c r="AQ11" i="36"/>
  <c r="A116" i="36"/>
  <c r="D116" i="36"/>
  <c r="D96" i="36"/>
  <c r="A96" i="36"/>
  <c r="AP12" i="36"/>
  <c r="AR36" i="36" s="1"/>
  <c r="AF36" i="36" s="1"/>
  <c r="AD36" i="36" s="1"/>
  <c r="AC36" i="36" s="1"/>
  <c r="AP15" i="36"/>
  <c r="AR39" i="36" s="1"/>
  <c r="AF39" i="36" s="1"/>
  <c r="AD39" i="36" s="1"/>
  <c r="AC39" i="36" s="1"/>
  <c r="AQ7" i="36"/>
  <c r="AS55" i="36" s="1"/>
  <c r="AF55" i="36" s="1"/>
  <c r="AD55" i="36" s="1"/>
  <c r="AC55" i="36" s="1"/>
  <c r="AQ15" i="36"/>
  <c r="AP2" i="37"/>
  <c r="AR26" i="37" s="1"/>
  <c r="AF26" i="37" s="1"/>
  <c r="AD26" i="37" s="1"/>
  <c r="AC26" i="37" s="1"/>
  <c r="AP25" i="37"/>
  <c r="AP15" i="37"/>
  <c r="AR63" i="37" s="1"/>
  <c r="AF63" i="37" s="1"/>
  <c r="AD63" i="37" s="1"/>
  <c r="AC63" i="37" s="1"/>
  <c r="AQ18" i="37"/>
  <c r="AS42" i="37" s="1"/>
  <c r="AF42" i="37" s="1"/>
  <c r="AD42" i="37" s="1"/>
  <c r="AC42" i="37" s="1"/>
  <c r="AQ22" i="37"/>
  <c r="AS46" i="37" s="1"/>
  <c r="AF46" i="37" s="1"/>
  <c r="AD46" i="37" s="1"/>
  <c r="AC46" i="37" s="1"/>
  <c r="AQ12" i="37"/>
  <c r="AS12" i="37" s="1"/>
  <c r="AF12" i="37" s="1"/>
  <c r="AD12" i="37" s="1"/>
  <c r="AC12" i="37" s="1"/>
  <c r="AQ9" i="37"/>
  <c r="A87" i="37"/>
  <c r="D87" i="37"/>
  <c r="AP19" i="37"/>
  <c r="AP11" i="37"/>
  <c r="AR59" i="37" s="1"/>
  <c r="AF59" i="37" s="1"/>
  <c r="AD59" i="37" s="1"/>
  <c r="AC59" i="37" s="1"/>
  <c r="AQ15" i="37"/>
  <c r="AS15" i="37" s="1"/>
  <c r="AF15" i="37" s="1"/>
  <c r="AD15" i="37" s="1"/>
  <c r="AC15" i="37" s="1"/>
  <c r="AP22" i="37"/>
  <c r="AQ17" i="37"/>
  <c r="AS17" i="37" s="1"/>
  <c r="AF17" i="37" s="1"/>
  <c r="AD17" i="37" s="1"/>
  <c r="AC17" i="37" s="1"/>
  <c r="AQ14" i="37"/>
  <c r="AS14" i="37" s="1"/>
  <c r="AF14" i="37" s="1"/>
  <c r="AD14" i="37" s="1"/>
  <c r="AC14" i="37" s="1"/>
  <c r="AQ11" i="37"/>
  <c r="AS11" i="37" s="1"/>
  <c r="AF11" i="37" s="1"/>
  <c r="AD11" i="37" s="1"/>
  <c r="AC11" i="37" s="1"/>
  <c r="AQ20" i="37"/>
  <c r="AS44" i="37" s="1"/>
  <c r="AF44" i="37" s="1"/>
  <c r="AD44" i="37" s="1"/>
  <c r="AC44" i="37" s="1"/>
  <c r="AP17" i="37"/>
  <c r="AR65" i="37" s="1"/>
  <c r="AF65" i="37" s="1"/>
  <c r="AD65" i="37" s="1"/>
  <c r="AC65" i="37" s="1"/>
  <c r="AP13" i="37"/>
  <c r="AR61" i="37" s="1"/>
  <c r="AF61" i="37" s="1"/>
  <c r="AD61" i="37" s="1"/>
  <c r="AC61" i="37" s="1"/>
  <c r="D113" i="37"/>
  <c r="A113" i="37"/>
  <c r="A110" i="37"/>
  <c r="D110" i="37"/>
  <c r="AP8" i="37"/>
  <c r="AR32" i="37" s="1"/>
  <c r="AF32" i="37" s="1"/>
  <c r="AD32" i="37" s="1"/>
  <c r="AC32" i="37" s="1"/>
  <c r="AQ25" i="37"/>
  <c r="AS49" i="37" s="1"/>
  <c r="AF49" i="37" s="1"/>
  <c r="AD49" i="37" s="1"/>
  <c r="AC49" i="37" s="1"/>
  <c r="AP24" i="37"/>
  <c r="AP7" i="37"/>
  <c r="AR31" i="37" s="1"/>
  <c r="AF31" i="37" s="1"/>
  <c r="AD31" i="37" s="1"/>
  <c r="AC31" i="37" s="1"/>
  <c r="A77" i="37"/>
  <c r="D77" i="37"/>
  <c r="A81" i="37"/>
  <c r="D81" i="37"/>
  <c r="AQ18" i="38"/>
  <c r="AS18" i="38" s="1"/>
  <c r="AF18" i="38" s="1"/>
  <c r="AD18" i="38" s="1"/>
  <c r="AC18" i="38" s="1"/>
  <c r="AQ4" i="38"/>
  <c r="AS52" i="38" s="1"/>
  <c r="AF52" i="38" s="1"/>
  <c r="AD52" i="38" s="1"/>
  <c r="AC52" i="38" s="1"/>
  <c r="AP3" i="38"/>
  <c r="AR3" i="38" s="1"/>
  <c r="AF3" i="38" s="1"/>
  <c r="AD3" i="38" s="1"/>
  <c r="AC3" i="38" s="1"/>
  <c r="AP21" i="38"/>
  <c r="AQ20" i="38"/>
  <c r="AS20" i="38" s="1"/>
  <c r="AF20" i="38" s="1"/>
  <c r="AD20" i="38" s="1"/>
  <c r="AC20" i="38" s="1"/>
  <c r="AQ19" i="38"/>
  <c r="AS19" i="38" s="1"/>
  <c r="AF19" i="38" s="1"/>
  <c r="AD19" i="38" s="1"/>
  <c r="AC19" i="38" s="1"/>
  <c r="AQ5" i="38"/>
  <c r="AS53" i="38" s="1"/>
  <c r="AF53" i="38" s="1"/>
  <c r="AD53" i="38" s="1"/>
  <c r="AC53" i="38" s="1"/>
  <c r="AP7" i="38"/>
  <c r="AR7" i="38" s="1"/>
  <c r="AF7" i="38" s="1"/>
  <c r="AD7" i="38" s="1"/>
  <c r="AC7" i="38" s="1"/>
  <c r="AP10" i="38"/>
  <c r="AR34" i="38" s="1"/>
  <c r="AF34" i="38" s="1"/>
  <c r="AD34" i="38" s="1"/>
  <c r="AC34" i="38" s="1"/>
  <c r="AQ8" i="38"/>
  <c r="AS56" i="38" s="1"/>
  <c r="AF56" i="38" s="1"/>
  <c r="AD56" i="38" s="1"/>
  <c r="AC56" i="38" s="1"/>
  <c r="AQ11" i="38"/>
  <c r="AQ7" i="38"/>
  <c r="AS55" i="38" s="1"/>
  <c r="AF55" i="38" s="1"/>
  <c r="AD55" i="38" s="1"/>
  <c r="AC55" i="38" s="1"/>
  <c r="AP4" i="38"/>
  <c r="AR4" i="38" s="1"/>
  <c r="AF4" i="38" s="1"/>
  <c r="AD4" i="38" s="1"/>
  <c r="AC4" i="38" s="1"/>
  <c r="AP16" i="38"/>
  <c r="AR40" i="38" s="1"/>
  <c r="AF40" i="38" s="1"/>
  <c r="AD40" i="38" s="1"/>
  <c r="AC40" i="38" s="1"/>
  <c r="AP20" i="38"/>
  <c r="AP11" i="38"/>
  <c r="AR35" i="38" s="1"/>
  <c r="AF35" i="38" s="1"/>
  <c r="AD35" i="38" s="1"/>
  <c r="AC35" i="38" s="1"/>
  <c r="AQ15" i="38"/>
  <c r="AQ14" i="38"/>
  <c r="AP6" i="38"/>
  <c r="AR6" i="38" s="1"/>
  <c r="AF6" i="38" s="1"/>
  <c r="AD6" i="38" s="1"/>
  <c r="AC6" i="38" s="1"/>
  <c r="AP18" i="38"/>
  <c r="AP23" i="38"/>
  <c r="AQ16" i="38"/>
  <c r="AQ10" i="38"/>
  <c r="AQ17" i="38"/>
  <c r="AQ9" i="38"/>
  <c r="AS57" i="38" s="1"/>
  <c r="AF57" i="38" s="1"/>
  <c r="AD57" i="38" s="1"/>
  <c r="AC57" i="38" s="1"/>
  <c r="AQ23" i="39"/>
  <c r="AS47" i="39" s="1"/>
  <c r="AF47" i="39" s="1"/>
  <c r="AD47" i="39" s="1"/>
  <c r="AC47" i="39" s="1"/>
  <c r="AQ3" i="39"/>
  <c r="AQ10" i="39"/>
  <c r="AS10" i="39" s="1"/>
  <c r="AF10" i="39" s="1"/>
  <c r="AD10" i="39" s="1"/>
  <c r="AC10" i="39" s="1"/>
  <c r="AP15" i="39"/>
  <c r="AR63" i="39" s="1"/>
  <c r="AF63" i="39" s="1"/>
  <c r="AD63" i="39" s="1"/>
  <c r="AC63" i="39" s="1"/>
  <c r="AQ2" i="39"/>
  <c r="AP23" i="39"/>
  <c r="AP9" i="39"/>
  <c r="AR33" i="39" s="1"/>
  <c r="AF33" i="39" s="1"/>
  <c r="AD33" i="39" s="1"/>
  <c r="AC33" i="39" s="1"/>
  <c r="AQ11" i="39"/>
  <c r="AS11" i="39" s="1"/>
  <c r="AF11" i="39" s="1"/>
  <c r="AD11" i="39" s="1"/>
  <c r="AC11" i="39" s="1"/>
  <c r="AP8" i="39"/>
  <c r="AR32" i="39" s="1"/>
  <c r="AF32" i="39" s="1"/>
  <c r="AD32" i="39" s="1"/>
  <c r="AC32" i="39" s="1"/>
  <c r="AP18" i="39"/>
  <c r="AQ4" i="39"/>
  <c r="AQ21" i="39"/>
  <c r="AS45" i="39" s="1"/>
  <c r="AF45" i="39" s="1"/>
  <c r="AD45" i="39" s="1"/>
  <c r="AC45" i="39" s="1"/>
  <c r="AQ16" i="39"/>
  <c r="AS16" i="39" s="1"/>
  <c r="AF16" i="39" s="1"/>
  <c r="AD16" i="39" s="1"/>
  <c r="AC16" i="39" s="1"/>
  <c r="AQ17" i="39"/>
  <c r="AS17" i="39" s="1"/>
  <c r="AF17" i="39" s="1"/>
  <c r="AD17" i="39" s="1"/>
  <c r="AC17" i="39" s="1"/>
  <c r="AP7" i="39"/>
  <c r="AR31" i="39" s="1"/>
  <c r="AF31" i="39" s="1"/>
  <c r="AD31" i="39" s="1"/>
  <c r="AC31" i="39" s="1"/>
  <c r="AP6" i="39"/>
  <c r="AR30" i="39" s="1"/>
  <c r="AF30" i="39" s="1"/>
  <c r="AD30" i="39" s="1"/>
  <c r="AC30" i="39" s="1"/>
  <c r="AP17" i="39"/>
  <c r="AR65" i="39" s="1"/>
  <c r="AF65" i="39" s="1"/>
  <c r="AD65" i="39" s="1"/>
  <c r="AC65" i="39" s="1"/>
  <c r="AQ13" i="39"/>
  <c r="AS13" i="39" s="1"/>
  <c r="AF13" i="39" s="1"/>
  <c r="AD13" i="39" s="1"/>
  <c r="AC13" i="39" s="1"/>
  <c r="AP14" i="39"/>
  <c r="AR62" i="39" s="1"/>
  <c r="AF62" i="39" s="1"/>
  <c r="AD62" i="39" s="1"/>
  <c r="AC62" i="39" s="1"/>
  <c r="AQ22" i="39"/>
  <c r="AS46" i="39" s="1"/>
  <c r="AF46" i="39" s="1"/>
  <c r="AD46" i="39" s="1"/>
  <c r="AC46" i="39" s="1"/>
  <c r="AP2" i="39"/>
  <c r="AR26" i="39" s="1"/>
  <c r="AF26" i="39" s="1"/>
  <c r="AD26" i="39" s="1"/>
  <c r="AC26" i="39" s="1"/>
  <c r="AP21" i="39"/>
  <c r="AP17" i="40"/>
  <c r="AR41" i="40" s="1"/>
  <c r="AF41" i="40" s="1"/>
  <c r="AD41" i="40" s="1"/>
  <c r="AC41" i="40" s="1"/>
  <c r="AP18" i="40"/>
  <c r="AP19" i="40"/>
  <c r="AP12" i="40"/>
  <c r="AR36" i="40" s="1"/>
  <c r="AF36" i="40" s="1"/>
  <c r="AD36" i="40" s="1"/>
  <c r="AC36" i="40" s="1"/>
  <c r="AQ17" i="40"/>
  <c r="AQ21" i="40"/>
  <c r="AS21" i="40" s="1"/>
  <c r="AF21" i="40" s="1"/>
  <c r="AD21" i="40" s="1"/>
  <c r="AC21" i="40" s="1"/>
  <c r="AP16" i="40"/>
  <c r="AR40" i="40" s="1"/>
  <c r="AF40" i="40" s="1"/>
  <c r="AD40" i="40" s="1"/>
  <c r="AC40" i="40" s="1"/>
  <c r="AP7" i="40"/>
  <c r="AR7" i="40" s="1"/>
  <c r="AF7" i="40" s="1"/>
  <c r="AD7" i="40" s="1"/>
  <c r="AC7" i="40" s="1"/>
  <c r="AQ16" i="40"/>
  <c r="AP5" i="40"/>
  <c r="AR5" i="40" s="1"/>
  <c r="AF5" i="40" s="1"/>
  <c r="AD5" i="40" s="1"/>
  <c r="AC5" i="40" s="1"/>
  <c r="AQ4" i="40"/>
  <c r="AS52" i="40" s="1"/>
  <c r="AF52" i="40" s="1"/>
  <c r="AD52" i="40" s="1"/>
  <c r="AC52" i="40" s="1"/>
  <c r="AQ6" i="40"/>
  <c r="AS54" i="40" s="1"/>
  <c r="AF54" i="40" s="1"/>
  <c r="AD54" i="40" s="1"/>
  <c r="AC54" i="40" s="1"/>
  <c r="AP10" i="40"/>
  <c r="AR34" i="40" s="1"/>
  <c r="AF34" i="40" s="1"/>
  <c r="AD34" i="40" s="1"/>
  <c r="AC34" i="40" s="1"/>
  <c r="AP6" i="40"/>
  <c r="AR6" i="40" s="1"/>
  <c r="AF6" i="40" s="1"/>
  <c r="AD6" i="40" s="1"/>
  <c r="AC6" i="40" s="1"/>
  <c r="AQ25" i="40"/>
  <c r="AS25" i="40" s="1"/>
  <c r="AF25" i="40" s="1"/>
  <c r="AD25" i="40" s="1"/>
  <c r="AC25" i="40" s="1"/>
  <c r="AQ9" i="40"/>
  <c r="AS57" i="40" s="1"/>
  <c r="AF57" i="40" s="1"/>
  <c r="AD57" i="40" s="1"/>
  <c r="AC57" i="40" s="1"/>
  <c r="AP24" i="40"/>
  <c r="AP11" i="40"/>
  <c r="AR35" i="40" s="1"/>
  <c r="AF35" i="40" s="1"/>
  <c r="AD35" i="40" s="1"/>
  <c r="AC35" i="40" s="1"/>
  <c r="AQ24" i="40"/>
  <c r="AS24" i="40" s="1"/>
  <c r="AF24" i="40" s="1"/>
  <c r="AD24" i="40" s="1"/>
  <c r="AC24" i="40" s="1"/>
  <c r="AQ11" i="40"/>
  <c r="AQ10" i="40"/>
  <c r="AQ25" i="41"/>
  <c r="AS49" i="41" s="1"/>
  <c r="AF49" i="41" s="1"/>
  <c r="AD49" i="41" s="1"/>
  <c r="AC49" i="41" s="1"/>
  <c r="AP21" i="41"/>
  <c r="AP6" i="41"/>
  <c r="AR30" i="41" s="1"/>
  <c r="AF30" i="41" s="1"/>
  <c r="AD30" i="41" s="1"/>
  <c r="AC30" i="41" s="1"/>
  <c r="AQ18" i="41"/>
  <c r="AS42" i="41" s="1"/>
  <c r="AF42" i="41" s="1"/>
  <c r="AD42" i="41" s="1"/>
  <c r="AC42" i="41" s="1"/>
  <c r="AQ19" i="41"/>
  <c r="AS43" i="41" s="1"/>
  <c r="AF43" i="41" s="1"/>
  <c r="AD43" i="41" s="1"/>
  <c r="AC43" i="41" s="1"/>
  <c r="AP2" i="41"/>
  <c r="AR26" i="41" s="1"/>
  <c r="AF26" i="41" s="1"/>
  <c r="AD26" i="41" s="1"/>
  <c r="AC26" i="41" s="1"/>
  <c r="AP9" i="41"/>
  <c r="AR33" i="41" s="1"/>
  <c r="AF33" i="41" s="1"/>
  <c r="AD33" i="41" s="1"/>
  <c r="AC33" i="41" s="1"/>
  <c r="AP10" i="41"/>
  <c r="AR58" i="41" s="1"/>
  <c r="AF58" i="41" s="1"/>
  <c r="AD58" i="41" s="1"/>
  <c r="AC58" i="41" s="1"/>
  <c r="AQ9" i="41"/>
  <c r="AP16" i="41"/>
  <c r="AR64" i="41" s="1"/>
  <c r="AF64" i="41" s="1"/>
  <c r="AD64" i="41" s="1"/>
  <c r="AC64" i="41" s="1"/>
  <c r="AP13" i="41"/>
  <c r="AR61" i="41" s="1"/>
  <c r="AF61" i="41" s="1"/>
  <c r="AD61" i="41" s="1"/>
  <c r="AC61" i="41" s="1"/>
  <c r="AQ14" i="41"/>
  <c r="AS14" i="41" s="1"/>
  <c r="AF14" i="41" s="1"/>
  <c r="AD14" i="41" s="1"/>
  <c r="AC14" i="41" s="1"/>
  <c r="AQ3" i="41"/>
  <c r="AQ13" i="41"/>
  <c r="AS13" i="41" s="1"/>
  <c r="AF13" i="41" s="1"/>
  <c r="AD13" i="41" s="1"/>
  <c r="AC13" i="41" s="1"/>
  <c r="AQ20" i="41"/>
  <c r="AS44" i="41" s="1"/>
  <c r="AF44" i="41" s="1"/>
  <c r="AD44" i="41" s="1"/>
  <c r="AC44" i="41" s="1"/>
  <c r="AQ24" i="41"/>
  <c r="AS48" i="41" s="1"/>
  <c r="AF48" i="41" s="1"/>
  <c r="AD48" i="41" s="1"/>
  <c r="AC48" i="41" s="1"/>
  <c r="AP18" i="41"/>
  <c r="AQ5" i="41"/>
  <c r="AP20" i="41"/>
  <c r="AP5" i="41"/>
  <c r="AR29" i="41" s="1"/>
  <c r="AF29" i="41" s="1"/>
  <c r="AD29" i="41" s="1"/>
  <c r="AC29" i="41" s="1"/>
  <c r="D75" i="41"/>
  <c r="A75" i="41"/>
  <c r="AQ24" i="42"/>
  <c r="AS24" i="42" s="1"/>
  <c r="AF24" i="42" s="1"/>
  <c r="AD24" i="42" s="1"/>
  <c r="AC24" i="42" s="1"/>
  <c r="AP15" i="42"/>
  <c r="AR39" i="42" s="1"/>
  <c r="AF39" i="42" s="1"/>
  <c r="AD39" i="42" s="1"/>
  <c r="AC39" i="42" s="1"/>
  <c r="AP6" i="42"/>
  <c r="AR6" i="42" s="1"/>
  <c r="AF6" i="42" s="1"/>
  <c r="AD6" i="42" s="1"/>
  <c r="AC6" i="42" s="1"/>
  <c r="AQ4" i="42"/>
  <c r="AS52" i="42" s="1"/>
  <c r="AF52" i="42" s="1"/>
  <c r="AD52" i="42" s="1"/>
  <c r="AC52" i="42" s="1"/>
  <c r="AP2" i="42"/>
  <c r="AR2" i="42" s="1"/>
  <c r="AF2" i="42" s="1"/>
  <c r="AQ16" i="42"/>
  <c r="AQ15" i="42"/>
  <c r="AP13" i="42"/>
  <c r="AR37" i="42" s="1"/>
  <c r="AF37" i="42" s="1"/>
  <c r="AD37" i="42" s="1"/>
  <c r="AC37" i="42" s="1"/>
  <c r="AQ10" i="42"/>
  <c r="AP5" i="42"/>
  <c r="AR5" i="42" s="1"/>
  <c r="AF5" i="42" s="1"/>
  <c r="AD5" i="42" s="1"/>
  <c r="AC5" i="42" s="1"/>
  <c r="AQ5" i="42"/>
  <c r="AS53" i="42" s="1"/>
  <c r="AF53" i="42" s="1"/>
  <c r="AD53" i="42" s="1"/>
  <c r="AC53" i="42" s="1"/>
  <c r="AP11" i="42"/>
  <c r="AR35" i="42" s="1"/>
  <c r="AF35" i="42" s="1"/>
  <c r="AD35" i="42" s="1"/>
  <c r="AC35" i="42" s="1"/>
  <c r="AQ13" i="42"/>
  <c r="AP10" i="42"/>
  <c r="AR34" i="42" s="1"/>
  <c r="AF34" i="42" s="1"/>
  <c r="AD34" i="42" s="1"/>
  <c r="AC34" i="42" s="1"/>
  <c r="AQ8" i="42"/>
  <c r="AS56" i="42" s="1"/>
  <c r="AF56" i="42" s="1"/>
  <c r="AD56" i="42" s="1"/>
  <c r="AC56" i="42" s="1"/>
  <c r="AP22" i="42"/>
  <c r="AP24" i="42"/>
  <c r="AP16" i="42"/>
  <c r="AR40" i="42" s="1"/>
  <c r="AF40" i="42" s="1"/>
  <c r="AD40" i="42" s="1"/>
  <c r="AC40" i="42" s="1"/>
  <c r="AQ11" i="42"/>
  <c r="AP9" i="42"/>
  <c r="AR9" i="42" s="1"/>
  <c r="AF9" i="42" s="1"/>
  <c r="AD9" i="42" s="1"/>
  <c r="AC9" i="42" s="1"/>
  <c r="AQ3" i="42"/>
  <c r="AS51" i="42" s="1"/>
  <c r="AF51" i="42" s="1"/>
  <c r="AD51" i="42" s="1"/>
  <c r="AC51" i="42" s="1"/>
  <c r="AQ13" i="43"/>
  <c r="AS13" i="43" s="1"/>
  <c r="AF13" i="43" s="1"/>
  <c r="AD13" i="43" s="1"/>
  <c r="AC13" i="43" s="1"/>
  <c r="AQ18" i="43"/>
  <c r="AS42" i="43" s="1"/>
  <c r="AF42" i="43" s="1"/>
  <c r="AD42" i="43" s="1"/>
  <c r="AC42" i="43" s="1"/>
  <c r="AP11" i="43"/>
  <c r="AR59" i="43" s="1"/>
  <c r="AF59" i="43" s="1"/>
  <c r="AD59" i="43" s="1"/>
  <c r="AC59" i="43" s="1"/>
  <c r="AP9" i="43"/>
  <c r="AR33" i="43" s="1"/>
  <c r="AF33" i="43" s="1"/>
  <c r="AD33" i="43" s="1"/>
  <c r="AC33" i="43" s="1"/>
  <c r="AP8" i="43"/>
  <c r="AR32" i="43" s="1"/>
  <c r="AF32" i="43" s="1"/>
  <c r="AD32" i="43" s="1"/>
  <c r="AC32" i="43" s="1"/>
  <c r="AQ11" i="43"/>
  <c r="AS11" i="43" s="1"/>
  <c r="AF11" i="43" s="1"/>
  <c r="AD11" i="43" s="1"/>
  <c r="AC11" i="43" s="1"/>
  <c r="AQ19" i="43"/>
  <c r="AS43" i="43" s="1"/>
  <c r="AF43" i="43" s="1"/>
  <c r="AD43" i="43" s="1"/>
  <c r="AC43" i="43" s="1"/>
  <c r="AQ22" i="43"/>
  <c r="AS46" i="43" s="1"/>
  <c r="AF46" i="43" s="1"/>
  <c r="AD46" i="43" s="1"/>
  <c r="AC46" i="43" s="1"/>
  <c r="AP3" i="43"/>
  <c r="AR27" i="43" s="1"/>
  <c r="AF27" i="43" s="1"/>
  <c r="AD27" i="43" s="1"/>
  <c r="AC27" i="43" s="1"/>
  <c r="AP23" i="43"/>
  <c r="AP5" i="43"/>
  <c r="AR29" i="43" s="1"/>
  <c r="AF29" i="43" s="1"/>
  <c r="AD29" i="43" s="1"/>
  <c r="AC29" i="43" s="1"/>
  <c r="AQ7" i="43"/>
  <c r="AQ15" i="43"/>
  <c r="AS15" i="43" s="1"/>
  <c r="AF15" i="43" s="1"/>
  <c r="AD15" i="43" s="1"/>
  <c r="AC15" i="43" s="1"/>
  <c r="AQ23" i="43"/>
  <c r="AS47" i="43" s="1"/>
  <c r="AF47" i="43" s="1"/>
  <c r="AD47" i="43" s="1"/>
  <c r="AC47" i="43" s="1"/>
  <c r="AP16" i="43"/>
  <c r="AR64" i="43" s="1"/>
  <c r="AF64" i="43" s="1"/>
  <c r="AD64" i="43" s="1"/>
  <c r="AC64" i="43" s="1"/>
  <c r="AP7" i="43"/>
  <c r="AR31" i="43" s="1"/>
  <c r="AF31" i="43" s="1"/>
  <c r="AD31" i="43" s="1"/>
  <c r="AC31" i="43" s="1"/>
  <c r="AP13" i="43"/>
  <c r="AR61" i="43" s="1"/>
  <c r="AF61" i="43" s="1"/>
  <c r="AD61" i="43" s="1"/>
  <c r="AC61" i="43" s="1"/>
  <c r="AP17" i="43"/>
  <c r="AR65" i="43" s="1"/>
  <c r="AF65" i="43" s="1"/>
  <c r="AD65" i="43" s="1"/>
  <c r="AC65" i="43" s="1"/>
  <c r="AQ24" i="43"/>
  <c r="AS48" i="43" s="1"/>
  <c r="AF48" i="43" s="1"/>
  <c r="AD48" i="43" s="1"/>
  <c r="AC48" i="43" s="1"/>
  <c r="AQ5" i="43"/>
  <c r="AP19" i="43"/>
  <c r="AP14" i="43"/>
  <c r="AR62" i="43" s="1"/>
  <c r="AF62" i="43" s="1"/>
  <c r="AD62" i="43" s="1"/>
  <c r="AC62" i="43" s="1"/>
  <c r="AQ21" i="43"/>
  <c r="AS45" i="43" s="1"/>
  <c r="AF45" i="43" s="1"/>
  <c r="AD45" i="43" s="1"/>
  <c r="AC45" i="43" s="1"/>
  <c r="AQ6" i="44"/>
  <c r="AS54" i="44" s="1"/>
  <c r="AF54" i="44" s="1"/>
  <c r="AD54" i="44" s="1"/>
  <c r="AC54" i="44" s="1"/>
  <c r="AP16" i="44"/>
  <c r="AR40" i="44" s="1"/>
  <c r="AF40" i="44" s="1"/>
  <c r="AD40" i="44" s="1"/>
  <c r="AC40" i="44" s="1"/>
  <c r="AQ17" i="44"/>
  <c r="AQ4" i="44"/>
  <c r="AS52" i="44" s="1"/>
  <c r="AF52" i="44" s="1"/>
  <c r="AD52" i="44" s="1"/>
  <c r="AC52" i="44" s="1"/>
  <c r="AQ16" i="44"/>
  <c r="AQ24" i="44"/>
  <c r="AS24" i="44" s="1"/>
  <c r="AF24" i="44" s="1"/>
  <c r="AD24" i="44" s="1"/>
  <c r="AC24" i="44" s="1"/>
  <c r="AP23" i="44"/>
  <c r="AP10" i="44"/>
  <c r="AR34" i="44" s="1"/>
  <c r="AF34" i="44" s="1"/>
  <c r="AD34" i="44" s="1"/>
  <c r="AC34" i="44" s="1"/>
  <c r="AP6" i="44"/>
  <c r="AR6" i="44" s="1"/>
  <c r="AF6" i="44" s="1"/>
  <c r="AD6" i="44" s="1"/>
  <c r="AC6" i="44" s="1"/>
  <c r="AQ21" i="44"/>
  <c r="AS21" i="44" s="1"/>
  <c r="AF21" i="44" s="1"/>
  <c r="AD21" i="44" s="1"/>
  <c r="AC21" i="44" s="1"/>
  <c r="AQ13" i="44"/>
  <c r="AP22" i="44"/>
  <c r="AQ7" i="44"/>
  <c r="AS55" i="44" s="1"/>
  <c r="AF55" i="44" s="1"/>
  <c r="AD55" i="44" s="1"/>
  <c r="AC55" i="44" s="1"/>
  <c r="AQ19" i="44"/>
  <c r="AS19" i="44" s="1"/>
  <c r="AF19" i="44" s="1"/>
  <c r="AD19" i="44" s="1"/>
  <c r="AC19" i="44" s="1"/>
  <c r="AP18" i="44"/>
  <c r="AP25" i="44"/>
  <c r="AP8" i="44"/>
  <c r="AR8" i="44" s="1"/>
  <c r="AF8" i="44" s="1"/>
  <c r="AD8" i="44" s="1"/>
  <c r="AC8" i="44" s="1"/>
  <c r="AP7" i="44"/>
  <c r="AR7" i="44" s="1"/>
  <c r="AF7" i="44" s="1"/>
  <c r="AD7" i="44" s="1"/>
  <c r="AC7" i="44" s="1"/>
  <c r="AQ20" i="44"/>
  <c r="AS20" i="44" s="1"/>
  <c r="AF20" i="44" s="1"/>
  <c r="AD20" i="44" s="1"/>
  <c r="AC20" i="44" s="1"/>
  <c r="AP5" i="44"/>
  <c r="AR5" i="44" s="1"/>
  <c r="AF5" i="44" s="1"/>
  <c r="AD5" i="44" s="1"/>
  <c r="AC5" i="44" s="1"/>
  <c r="AP2" i="44"/>
  <c r="AR2" i="44" s="1"/>
  <c r="AF2" i="44" s="1"/>
  <c r="AP14" i="44"/>
  <c r="AR38" i="44" s="1"/>
  <c r="AF38" i="44" s="1"/>
  <c r="AD38" i="44" s="1"/>
  <c r="AC38" i="44" s="1"/>
  <c r="AP20" i="44"/>
  <c r="AQ2" i="44"/>
  <c r="AS50" i="44" s="1"/>
  <c r="AF50" i="44" s="1"/>
  <c r="AD50" i="44" s="1"/>
  <c r="AC50" i="44" s="1"/>
  <c r="AQ14" i="44"/>
  <c r="AP15" i="45"/>
  <c r="AR63" i="45" s="1"/>
  <c r="AF63" i="45" s="1"/>
  <c r="AD63" i="45" s="1"/>
  <c r="AC63" i="45" s="1"/>
  <c r="AP8" i="45"/>
  <c r="AR32" i="45" s="1"/>
  <c r="AF32" i="45" s="1"/>
  <c r="AD32" i="45" s="1"/>
  <c r="AC32" i="45" s="1"/>
  <c r="AQ15" i="45"/>
  <c r="AP2" i="45"/>
  <c r="AP25" i="45"/>
  <c r="AQ22" i="45"/>
  <c r="AP11" i="45"/>
  <c r="AR59" i="45" s="1"/>
  <c r="AF59" i="45" s="1"/>
  <c r="AD59" i="45" s="1"/>
  <c r="AC59" i="45" s="1"/>
  <c r="AQ21" i="45"/>
  <c r="AP19" i="45"/>
  <c r="AP5" i="45"/>
  <c r="AR29" i="45" s="1"/>
  <c r="AF29" i="45" s="1"/>
  <c r="AD29" i="45" s="1"/>
  <c r="AC29" i="45" s="1"/>
  <c r="AP18" i="45"/>
  <c r="AQ23" i="45"/>
  <c r="AQ24" i="45"/>
  <c r="AQ3" i="45"/>
  <c r="AP24" i="45"/>
  <c r="AP4" i="45"/>
  <c r="AR28" i="45" s="1"/>
  <c r="AF28" i="45" s="1"/>
  <c r="AD28" i="45" s="1"/>
  <c r="AC28" i="45" s="1"/>
  <c r="AP20" i="45"/>
  <c r="AQ10" i="45"/>
  <c r="AS10" i="45" s="1"/>
  <c r="AP17" i="45"/>
  <c r="AR65" i="45" s="1"/>
  <c r="AF65" i="45" s="1"/>
  <c r="AD65" i="45" s="1"/>
  <c r="AC65" i="45" s="1"/>
  <c r="AP14" i="45"/>
  <c r="AR62" i="45" s="1"/>
  <c r="AF62" i="45" s="1"/>
  <c r="AD62" i="45" s="1"/>
  <c r="AC62" i="45" s="1"/>
  <c r="AQ13" i="45"/>
  <c r="AQ4" i="45"/>
  <c r="AQ9" i="45"/>
  <c r="AQ2" i="45"/>
  <c r="D86" i="45"/>
  <c r="A86" i="45"/>
  <c r="AQ7" i="45"/>
  <c r="AQ8" i="45"/>
  <c r="D103" i="46"/>
  <c r="AW103" i="46" s="1"/>
  <c r="A103" i="46"/>
  <c r="D81" i="46"/>
  <c r="AW81" i="46" s="1"/>
  <c r="A81" i="46"/>
  <c r="D75" i="46"/>
  <c r="AW75" i="46" s="1"/>
  <c r="A75" i="46"/>
  <c r="D98" i="46"/>
  <c r="AW98" i="46" s="1"/>
  <c r="A98" i="46"/>
  <c r="D76" i="46"/>
  <c r="AW76" i="46" s="1"/>
  <c r="A76" i="46"/>
  <c r="D70" i="46"/>
  <c r="AW70" i="46" s="1"/>
  <c r="A70" i="46"/>
  <c r="D106" i="46"/>
  <c r="AW106" i="46" s="1"/>
  <c r="A106" i="46"/>
  <c r="AV14" i="46"/>
  <c r="AV85" i="46"/>
  <c r="AV107" i="46"/>
  <c r="AV119" i="46"/>
  <c r="A108" i="46"/>
  <c r="D108" i="46"/>
  <c r="AW108" i="46" s="1"/>
  <c r="A71" i="46"/>
  <c r="D71" i="46"/>
  <c r="AW71" i="46" s="1"/>
  <c r="AQ25" i="47"/>
  <c r="AS49" i="47" s="1"/>
  <c r="AF49" i="47" s="1"/>
  <c r="AD49" i="47" s="1"/>
  <c r="AC49" i="47" s="1"/>
  <c r="AQ18" i="47"/>
  <c r="AS42" i="47" s="1"/>
  <c r="AF42" i="47" s="1"/>
  <c r="AD42" i="47" s="1"/>
  <c r="AC42" i="47" s="1"/>
  <c r="AP12" i="47"/>
  <c r="AR60" i="47" s="1"/>
  <c r="AF60" i="47" s="1"/>
  <c r="AD60" i="47" s="1"/>
  <c r="AC60" i="47" s="1"/>
  <c r="AP9" i="47"/>
  <c r="AR33" i="47" s="1"/>
  <c r="AF33" i="47" s="1"/>
  <c r="AD33" i="47" s="1"/>
  <c r="AC33" i="47" s="1"/>
  <c r="AP10" i="47"/>
  <c r="AR58" i="47" s="1"/>
  <c r="AF58" i="47" s="1"/>
  <c r="AD58" i="47" s="1"/>
  <c r="AC58" i="47" s="1"/>
  <c r="D64" i="47"/>
  <c r="D62" i="47"/>
  <c r="D65" i="47"/>
  <c r="A38" i="47"/>
  <c r="AQ19" i="47"/>
  <c r="AS43" i="47" s="1"/>
  <c r="AF43" i="47" s="1"/>
  <c r="AD43" i="47" s="1"/>
  <c r="AC43" i="47" s="1"/>
  <c r="AQ9" i="47"/>
  <c r="AQ24" i="47"/>
  <c r="AS48" i="47" s="1"/>
  <c r="AF48" i="47" s="1"/>
  <c r="AD48" i="47" s="1"/>
  <c r="AC48" i="47" s="1"/>
  <c r="AQ3" i="47"/>
  <c r="AP20" i="47"/>
  <c r="AP8" i="47"/>
  <c r="AR32" i="47" s="1"/>
  <c r="AF32" i="47" s="1"/>
  <c r="AD32" i="47" s="1"/>
  <c r="AC32" i="47" s="1"/>
  <c r="AQ23" i="47"/>
  <c r="AS47" i="47" s="1"/>
  <c r="AF47" i="47" s="1"/>
  <c r="AD47" i="47" s="1"/>
  <c r="AC47" i="47" s="1"/>
  <c r="AQ15" i="47"/>
  <c r="AS15" i="47" s="1"/>
  <c r="AF15" i="47" s="1"/>
  <c r="AD15" i="47" s="1"/>
  <c r="AC15" i="47" s="1"/>
  <c r="AP13" i="47"/>
  <c r="AR61" i="47" s="1"/>
  <c r="AF61" i="47" s="1"/>
  <c r="AD61" i="47" s="1"/>
  <c r="AC61" i="47" s="1"/>
  <c r="AP3" i="47"/>
  <c r="AR27" i="47" s="1"/>
  <c r="AF27" i="47" s="1"/>
  <c r="AD27" i="47" s="1"/>
  <c r="AC27" i="47" s="1"/>
  <c r="D104" i="47"/>
  <c r="A104" i="47"/>
  <c r="AQ14" i="47"/>
  <c r="AS14" i="47" s="1"/>
  <c r="AF14" i="47" s="1"/>
  <c r="AD14" i="47" s="1"/>
  <c r="AC14" i="47" s="1"/>
  <c r="AQ4" i="47"/>
  <c r="AP23" i="47"/>
  <c r="A61" i="47"/>
  <c r="AQ16" i="47"/>
  <c r="AS16" i="47" s="1"/>
  <c r="AF16" i="47" s="1"/>
  <c r="AD16" i="47" s="1"/>
  <c r="AC16" i="47" s="1"/>
  <c r="AP18" i="47"/>
  <c r="AP19" i="47"/>
  <c r="AP4" i="47"/>
  <c r="AR28" i="47" s="1"/>
  <c r="AF28" i="47" s="1"/>
  <c r="AD28" i="47" s="1"/>
  <c r="AC28" i="47" s="1"/>
  <c r="AP15" i="48"/>
  <c r="AR39" i="48" s="1"/>
  <c r="AF39" i="48" s="1"/>
  <c r="AD39" i="48" s="1"/>
  <c r="AC39" i="48" s="1"/>
  <c r="AQ12" i="48"/>
  <c r="AP20" i="48"/>
  <c r="AP7" i="48"/>
  <c r="AR7" i="48" s="1"/>
  <c r="AF7" i="48" s="1"/>
  <c r="AD7" i="48" s="1"/>
  <c r="AC7" i="48" s="1"/>
  <c r="AQ2" i="48"/>
  <c r="AS50" i="48" s="1"/>
  <c r="AF50" i="48" s="1"/>
  <c r="AD50" i="48" s="1"/>
  <c r="AC50" i="48" s="1"/>
  <c r="AQ5" i="48"/>
  <c r="AS53" i="48" s="1"/>
  <c r="AF53" i="48" s="1"/>
  <c r="AD53" i="48" s="1"/>
  <c r="AC53" i="48" s="1"/>
  <c r="AQ20" i="48"/>
  <c r="AS20" i="48" s="1"/>
  <c r="AF20" i="48" s="1"/>
  <c r="AD20" i="48" s="1"/>
  <c r="AC20" i="48" s="1"/>
  <c r="AP8" i="48"/>
  <c r="AR8" i="48" s="1"/>
  <c r="AF8" i="48" s="1"/>
  <c r="AD8" i="48" s="1"/>
  <c r="AC8" i="48" s="1"/>
  <c r="AQ4" i="48"/>
  <c r="AS52" i="48" s="1"/>
  <c r="AF52" i="48" s="1"/>
  <c r="AD52" i="48" s="1"/>
  <c r="AC52" i="48" s="1"/>
  <c r="AP2" i="48"/>
  <c r="AR2" i="48" s="1"/>
  <c r="AF2" i="48" s="1"/>
  <c r="AP25" i="48"/>
  <c r="AP14" i="48"/>
  <c r="AR38" i="48" s="1"/>
  <c r="AF38" i="48" s="1"/>
  <c r="AD38" i="48" s="1"/>
  <c r="AC38" i="48" s="1"/>
  <c r="AQ23" i="48"/>
  <c r="AS23" i="48" s="1"/>
  <c r="AF23" i="48" s="1"/>
  <c r="AD23" i="48" s="1"/>
  <c r="AC23" i="48" s="1"/>
  <c r="AP21" i="48"/>
  <c r="AQ18" i="48"/>
  <c r="AS18" i="48" s="1"/>
  <c r="AF18" i="48" s="1"/>
  <c r="AD18" i="48" s="1"/>
  <c r="AC18" i="48" s="1"/>
  <c r="AP18" i="48"/>
  <c r="AP9" i="48"/>
  <c r="AR9" i="48" s="1"/>
  <c r="AF9" i="48" s="1"/>
  <c r="AD9" i="48" s="1"/>
  <c r="AC9" i="48" s="1"/>
  <c r="AQ9" i="48"/>
  <c r="AS57" i="48" s="1"/>
  <c r="AF57" i="48" s="1"/>
  <c r="AD57" i="48" s="1"/>
  <c r="AC57" i="48" s="1"/>
  <c r="AQ25" i="48"/>
  <c r="AS25" i="48" s="1"/>
  <c r="AF25" i="48" s="1"/>
  <c r="AD25" i="48" s="1"/>
  <c r="AC25" i="48" s="1"/>
  <c r="AP23" i="48"/>
  <c r="AP19" i="48"/>
  <c r="AQ10" i="48"/>
  <c r="AQ22" i="48"/>
  <c r="AS22" i="48" s="1"/>
  <c r="AF22" i="48" s="1"/>
  <c r="AD22" i="48" s="1"/>
  <c r="AC22" i="48" s="1"/>
  <c r="AQ21" i="48"/>
  <c r="AS21" i="48" s="1"/>
  <c r="AF21" i="48" s="1"/>
  <c r="AD21" i="48" s="1"/>
  <c r="AC21" i="48" s="1"/>
  <c r="AQ17" i="48"/>
  <c r="AP22" i="48"/>
  <c r="AP13" i="48"/>
  <c r="AR37" i="48" s="1"/>
  <c r="AF37" i="48" s="1"/>
  <c r="AD37" i="48" s="1"/>
  <c r="AC37" i="48" s="1"/>
  <c r="AQ16" i="48"/>
  <c r="AP12" i="48"/>
  <c r="AR36" i="48" s="1"/>
  <c r="AF36" i="48" s="1"/>
  <c r="AD36" i="48" s="1"/>
  <c r="AC36" i="48" s="1"/>
  <c r="AP17" i="48"/>
  <c r="AR41" i="48" s="1"/>
  <c r="AF41" i="48" s="1"/>
  <c r="AD41" i="48" s="1"/>
  <c r="AC41" i="48" s="1"/>
  <c r="AP3" i="48"/>
  <c r="AR3" i="48" s="1"/>
  <c r="AF3" i="48" s="1"/>
  <c r="AD3" i="48" s="1"/>
  <c r="AC3" i="48" s="1"/>
  <c r="AQ3" i="48"/>
  <c r="AS51" i="48" s="1"/>
  <c r="AF51" i="48" s="1"/>
  <c r="AD51" i="48" s="1"/>
  <c r="AC51" i="48" s="1"/>
  <c r="AQ15" i="48"/>
  <c r="AQ19" i="48"/>
  <c r="AS19" i="48" s="1"/>
  <c r="AF19" i="48" s="1"/>
  <c r="AD19" i="48" s="1"/>
  <c r="AC19" i="48" s="1"/>
  <c r="AQ11" i="48"/>
  <c r="AQ2" i="57"/>
  <c r="AP4" i="57"/>
  <c r="AR28" i="57" s="1"/>
  <c r="AF28" i="57" s="1"/>
  <c r="AD28" i="57" s="1"/>
  <c r="AC28" i="57" s="1"/>
  <c r="AP23" i="57"/>
  <c r="AP3" i="57"/>
  <c r="AR27" i="57" s="1"/>
  <c r="AF27" i="57" s="1"/>
  <c r="AD27" i="57" s="1"/>
  <c r="AC27" i="57" s="1"/>
  <c r="AP17" i="57"/>
  <c r="AR65" i="57" s="1"/>
  <c r="AF65" i="57" s="1"/>
  <c r="AD65" i="57" s="1"/>
  <c r="AC65" i="57" s="1"/>
  <c r="AP16" i="57"/>
  <c r="AR64" i="57" s="1"/>
  <c r="AF64" i="57" s="1"/>
  <c r="AD64" i="57" s="1"/>
  <c r="AC64" i="57" s="1"/>
  <c r="AQ5" i="57"/>
  <c r="AQ4" i="57"/>
  <c r="AQ6" i="57"/>
  <c r="AP5" i="57"/>
  <c r="AR29" i="57" s="1"/>
  <c r="AF29" i="57" s="1"/>
  <c r="AD29" i="57" s="1"/>
  <c r="AC29" i="57" s="1"/>
  <c r="AP19" i="57"/>
  <c r="AP20" i="57"/>
  <c r="AP11" i="57"/>
  <c r="AR59" i="57" s="1"/>
  <c r="AF59" i="57" s="1"/>
  <c r="AD59" i="57" s="1"/>
  <c r="AC59" i="57" s="1"/>
  <c r="AP22" i="57"/>
  <c r="AQ10" i="57"/>
  <c r="AS10" i="57" s="1"/>
  <c r="AF10" i="57" s="1"/>
  <c r="AD10" i="57" s="1"/>
  <c r="AC10" i="57" s="1"/>
  <c r="AQ18" i="57"/>
  <c r="AS42" i="57" s="1"/>
  <c r="AF42" i="57" s="1"/>
  <c r="AD42" i="57" s="1"/>
  <c r="AC42" i="57" s="1"/>
  <c r="AQ8" i="57"/>
  <c r="AQ23" i="57"/>
  <c r="AS47" i="57" s="1"/>
  <c r="AF47" i="57" s="1"/>
  <c r="AD47" i="57" s="1"/>
  <c r="AC47" i="57" s="1"/>
  <c r="AQ15" i="57"/>
  <c r="AS15" i="57" s="1"/>
  <c r="AF15" i="57" s="1"/>
  <c r="AD15" i="57" s="1"/>
  <c r="AC15" i="57" s="1"/>
  <c r="AP18" i="57"/>
  <c r="AR63" i="47"/>
  <c r="AF63" i="47" s="1"/>
  <c r="AD63" i="47" s="1"/>
  <c r="AC63" i="47" s="1"/>
  <c r="D60" i="47"/>
  <c r="A9" i="47"/>
  <c r="A107" i="46"/>
  <c r="D107" i="46"/>
  <c r="AW107" i="46" s="1"/>
  <c r="D58" i="47"/>
  <c r="A32" i="47"/>
  <c r="D3" i="47"/>
  <c r="D30" i="47"/>
  <c r="A8" i="47"/>
  <c r="D4" i="47"/>
  <c r="A7" i="47"/>
  <c r="D34" i="47"/>
  <c r="A2" i="47"/>
  <c r="D35" i="47"/>
  <c r="D41" i="47"/>
  <c r="A29" i="47"/>
  <c r="D37" i="47"/>
  <c r="A6" i="47"/>
  <c r="D26" i="47"/>
  <c r="D5" i="47"/>
  <c r="A39" i="47"/>
  <c r="A40" i="47"/>
  <c r="D52" i="45"/>
  <c r="A25" i="45"/>
  <c r="A24" i="45"/>
  <c r="A53" i="45"/>
  <c r="D23" i="45"/>
  <c r="AH14" i="45"/>
  <c r="AS14" i="45" s="1"/>
  <c r="AF14" i="45" s="1"/>
  <c r="AD14" i="45" s="1"/>
  <c r="AC14" i="45" s="1"/>
  <c r="A50" i="45"/>
  <c r="D14" i="45"/>
  <c r="A57" i="45"/>
  <c r="D46" i="45"/>
  <c r="AH46" i="45"/>
  <c r="D11" i="45"/>
  <c r="AH11" i="45"/>
  <c r="D10" i="45"/>
  <c r="AH10" i="45"/>
  <c r="A51" i="45"/>
  <c r="D51" i="45"/>
  <c r="A20" i="45"/>
  <c r="A13" i="45"/>
  <c r="AH13" i="45"/>
  <c r="A45" i="45"/>
  <c r="AH45" i="45"/>
  <c r="A44" i="45"/>
  <c r="D44" i="45"/>
  <c r="AH44" i="45"/>
  <c r="A47" i="45"/>
  <c r="AH47" i="45"/>
  <c r="D49" i="45"/>
  <c r="AH49" i="45"/>
  <c r="A55" i="45"/>
  <c r="D55" i="45"/>
  <c r="A19" i="45"/>
  <c r="D54" i="45"/>
  <c r="D56" i="45"/>
  <c r="A22" i="45"/>
  <c r="A16" i="45"/>
  <c r="AH16" i="45"/>
  <c r="AS16" i="45" s="1"/>
  <c r="AF16" i="45" s="1"/>
  <c r="AD16" i="45" s="1"/>
  <c r="AC16" i="45" s="1"/>
  <c r="A12" i="45"/>
  <c r="AH12" i="45"/>
  <c r="A15" i="45"/>
  <c r="AH15" i="45"/>
  <c r="A18" i="45"/>
  <c r="D18" i="45"/>
  <c r="A21" i="45"/>
  <c r="A48" i="45"/>
  <c r="AH48" i="45"/>
  <c r="A42" i="45"/>
  <c r="AH42" i="45"/>
  <c r="D43" i="45"/>
  <c r="AH43" i="45"/>
  <c r="A17" i="45"/>
  <c r="AH17" i="45"/>
  <c r="AS17" i="45" s="1"/>
  <c r="AF17" i="45" s="1"/>
  <c r="AD17" i="45" s="1"/>
  <c r="AC17" i="45" s="1"/>
  <c r="AS42" i="45" l="1"/>
  <c r="AF42" i="45" s="1"/>
  <c r="AD42" i="45" s="1"/>
  <c r="AC42" i="45" s="1"/>
  <c r="AR26" i="45"/>
  <c r="AF26" i="45" s="1"/>
  <c r="AD26" i="45" s="1"/>
  <c r="AC26" i="45" s="1"/>
  <c r="AD2" i="12"/>
  <c r="AS49" i="45"/>
  <c r="AF49" i="45" s="1"/>
  <c r="AD49" i="45" s="1"/>
  <c r="AC49" i="45" s="1"/>
  <c r="AP9" i="52"/>
  <c r="AR9" i="52" s="1"/>
  <c r="AF9" i="52" s="1"/>
  <c r="AD9" i="52" s="1"/>
  <c r="AC9" i="52" s="1"/>
  <c r="AP12" i="52"/>
  <c r="AR36" i="52" s="1"/>
  <c r="AF36" i="52" s="1"/>
  <c r="AD36" i="52" s="1"/>
  <c r="AC36" i="52" s="1"/>
  <c r="AQ21" i="52"/>
  <c r="AS21" i="52" s="1"/>
  <c r="AF21" i="52" s="1"/>
  <c r="AD21" i="52" s="1"/>
  <c r="AC21" i="52" s="1"/>
  <c r="AQ9" i="52"/>
  <c r="AS57" i="52" s="1"/>
  <c r="AF57" i="52" s="1"/>
  <c r="AD57" i="52" s="1"/>
  <c r="AC57" i="52" s="1"/>
  <c r="AS44" i="45"/>
  <c r="AF44" i="45" s="1"/>
  <c r="AD44" i="45" s="1"/>
  <c r="AC44" i="45" s="1"/>
  <c r="AS11" i="45"/>
  <c r="AF11" i="45" s="1"/>
  <c r="AD11" i="45" s="1"/>
  <c r="AC11" i="45" s="1"/>
  <c r="AQ23" i="52"/>
  <c r="AS23" i="52" s="1"/>
  <c r="AF23" i="52" s="1"/>
  <c r="AD23" i="52" s="1"/>
  <c r="AC23" i="52" s="1"/>
  <c r="AQ11" i="52"/>
  <c r="AP23" i="52"/>
  <c r="AP24" i="52"/>
  <c r="AP22" i="52"/>
  <c r="AP6" i="52"/>
  <c r="AR6" i="52" s="1"/>
  <c r="AF6" i="52" s="1"/>
  <c r="AD6" i="52" s="1"/>
  <c r="AC6" i="52" s="1"/>
  <c r="AQ16" i="52"/>
  <c r="AQ22" i="52"/>
  <c r="AS22" i="52" s="1"/>
  <c r="AF22" i="52" s="1"/>
  <c r="AD22" i="52" s="1"/>
  <c r="AC22" i="52" s="1"/>
  <c r="AQ10" i="52"/>
  <c r="AQ7" i="52"/>
  <c r="AS55" i="52" s="1"/>
  <c r="AF55" i="52" s="1"/>
  <c r="AD55" i="52" s="1"/>
  <c r="AC55" i="52" s="1"/>
  <c r="AP3" i="52"/>
  <c r="AR3" i="52" s="1"/>
  <c r="AF3" i="52" s="1"/>
  <c r="AD3" i="52" s="1"/>
  <c r="AC3" i="52" s="1"/>
  <c r="AP8" i="52"/>
  <c r="AR8" i="52" s="1"/>
  <c r="AF8" i="52" s="1"/>
  <c r="AD8" i="52" s="1"/>
  <c r="AC8" i="52" s="1"/>
  <c r="AP13" i="52"/>
  <c r="AR37" i="52" s="1"/>
  <c r="AF37" i="52" s="1"/>
  <c r="AD37" i="52" s="1"/>
  <c r="AC37" i="52" s="1"/>
  <c r="AQ19" i="52"/>
  <c r="AS19" i="52" s="1"/>
  <c r="AF19" i="52" s="1"/>
  <c r="AD19" i="52" s="1"/>
  <c r="AC19" i="52" s="1"/>
  <c r="AQ20" i="52"/>
  <c r="AS20" i="52" s="1"/>
  <c r="AF20" i="52" s="1"/>
  <c r="AD20" i="52" s="1"/>
  <c r="AC20" i="52" s="1"/>
  <c r="AQ4" i="52"/>
  <c r="AS52" i="52" s="1"/>
  <c r="AF52" i="52" s="1"/>
  <c r="AD52" i="52" s="1"/>
  <c r="AC52" i="52" s="1"/>
  <c r="AQ25" i="52"/>
  <c r="AS25" i="52" s="1"/>
  <c r="AF25" i="52" s="1"/>
  <c r="AD25" i="52" s="1"/>
  <c r="AC25" i="52" s="1"/>
  <c r="AQ3" i="52"/>
  <c r="AS51" i="52" s="1"/>
  <c r="AF51" i="52" s="1"/>
  <c r="AD51" i="52" s="1"/>
  <c r="AC51" i="52" s="1"/>
  <c r="AQ14" i="52"/>
  <c r="AS43" i="45"/>
  <c r="AF43" i="45" s="1"/>
  <c r="AD43" i="45" s="1"/>
  <c r="AC43" i="45" s="1"/>
  <c r="AS12" i="45"/>
  <c r="AF12" i="45" s="1"/>
  <c r="AD12" i="45" s="1"/>
  <c r="AC12" i="45" s="1"/>
  <c r="D95" i="12"/>
  <c r="AS45" i="45"/>
  <c r="AF45" i="45" s="1"/>
  <c r="AD45" i="45" s="1"/>
  <c r="AC45" i="45" s="1"/>
  <c r="AS13" i="45"/>
  <c r="AF13" i="45" s="1"/>
  <c r="AD13" i="45" s="1"/>
  <c r="AC13" i="45" s="1"/>
  <c r="AS48" i="45"/>
  <c r="AF48" i="45" s="1"/>
  <c r="AD48" i="45" s="1"/>
  <c r="AC48" i="45" s="1"/>
  <c r="AS47" i="45"/>
  <c r="AF47" i="45" s="1"/>
  <c r="AD47" i="45" s="1"/>
  <c r="AC47" i="45" s="1"/>
  <c r="AS15" i="45"/>
  <c r="AF15" i="45" s="1"/>
  <c r="AD15" i="45" s="1"/>
  <c r="AC15" i="45" s="1"/>
  <c r="AS46" i="45"/>
  <c r="AF46" i="45" s="1"/>
  <c r="AD46" i="45" s="1"/>
  <c r="AC46" i="45" s="1"/>
  <c r="AF10" i="45"/>
  <c r="AD10" i="45" s="1"/>
  <c r="AC10" i="45" s="1"/>
  <c r="D21" i="45"/>
  <c r="D13" i="45"/>
  <c r="D12" i="45"/>
  <c r="A52" i="45"/>
  <c r="D16" i="45"/>
  <c r="D15" i="45"/>
  <c r="D48" i="45"/>
  <c r="D24" i="45"/>
  <c r="D47" i="45"/>
  <c r="D17" i="45"/>
  <c r="D19" i="45"/>
  <c r="D57" i="45"/>
  <c r="A23" i="45"/>
  <c r="D50" i="45"/>
  <c r="A11" i="45"/>
  <c r="A46" i="45"/>
  <c r="D25" i="45"/>
  <c r="A49" i="45"/>
  <c r="A56" i="45"/>
  <c r="D22" i="45"/>
  <c r="D45" i="45"/>
  <c r="A10" i="45"/>
  <c r="D53" i="45"/>
  <c r="A43" i="45"/>
  <c r="A54" i="45"/>
  <c r="A14" i="45"/>
  <c r="D42" i="45"/>
  <c r="D20" i="45"/>
  <c r="A38" i="46" l="1"/>
  <c r="A8" i="46"/>
  <c r="A47" i="46"/>
  <c r="A36" i="46"/>
  <c r="A10" i="46"/>
  <c r="A43" i="46"/>
  <c r="A9" i="46"/>
  <c r="A49" i="46"/>
  <c r="A14" i="46"/>
  <c r="A48" i="46"/>
  <c r="A15" i="46"/>
  <c r="A7" i="46"/>
  <c r="A39" i="46"/>
  <c r="A17" i="46"/>
  <c r="A42" i="46"/>
  <c r="A11" i="46"/>
  <c r="D15" i="46"/>
  <c r="AW15" i="46" s="1"/>
  <c r="A12" i="46"/>
  <c r="A2" i="46"/>
  <c r="A34" i="46"/>
  <c r="A13" i="46"/>
  <c r="A46" i="46"/>
  <c r="A5" i="46"/>
  <c r="D43" i="46"/>
  <c r="AW43" i="46" s="1"/>
  <c r="A16" i="46"/>
  <c r="A35" i="46"/>
  <c r="A41" i="46"/>
  <c r="D2" i="46"/>
  <c r="AW2" i="46" s="1"/>
  <c r="A40" i="46"/>
  <c r="A37" i="46"/>
  <c r="A45" i="46"/>
  <c r="D11" i="46"/>
  <c r="AW11" i="46" s="1"/>
  <c r="D42" i="46"/>
  <c r="AW42" i="46" s="1"/>
  <c r="D39" i="46"/>
  <c r="AW39" i="46" s="1"/>
  <c r="AD39" i="46" s="1"/>
  <c r="D10" i="46"/>
  <c r="AW10" i="46" s="1"/>
  <c r="D44" i="46"/>
  <c r="AW44" i="46" s="1"/>
  <c r="A44" i="46"/>
  <c r="A4" i="46"/>
  <c r="D17" i="46"/>
  <c r="AW17" i="46" s="1"/>
  <c r="D8" i="46"/>
  <c r="AW8" i="46" s="1"/>
  <c r="D16" i="46"/>
  <c r="AW16" i="46" s="1"/>
  <c r="D4" i="46"/>
  <c r="AW4" i="46" s="1"/>
  <c r="D46" i="46"/>
  <c r="AW46" i="46" s="1"/>
  <c r="A3" i="46"/>
  <c r="D12" i="46"/>
  <c r="AW12" i="46" s="1"/>
  <c r="A6" i="46"/>
  <c r="D14" i="46"/>
  <c r="AW14" i="46" s="1"/>
  <c r="D13" i="46"/>
  <c r="AW13" i="46" s="1"/>
  <c r="D49" i="46"/>
  <c r="AW49" i="46" s="1"/>
  <c r="D45" i="46"/>
  <c r="AW45" i="46" s="1"/>
  <c r="D6" i="46"/>
  <c r="AW6" i="46" s="1"/>
  <c r="D36" i="46"/>
  <c r="AW36" i="46" s="1"/>
  <c r="AD36" i="46" s="1"/>
  <c r="D5" i="46"/>
  <c r="AW5" i="46" s="1"/>
  <c r="D7" i="46"/>
  <c r="AW7" i="46" s="1"/>
  <c r="D48" i="46"/>
  <c r="AW48" i="46" s="1"/>
  <c r="D35" i="46"/>
  <c r="AW35" i="46" s="1"/>
  <c r="AD35" i="46" s="1"/>
  <c r="D34" i="46"/>
  <c r="AW34" i="46" s="1"/>
  <c r="AD34" i="46" s="1"/>
  <c r="D9" i="46"/>
  <c r="AW9" i="46" s="1"/>
  <c r="D40" i="46"/>
  <c r="AW40" i="46" s="1"/>
  <c r="AD40" i="46" s="1"/>
  <c r="D3" i="46"/>
  <c r="AW3" i="46" s="1"/>
  <c r="D37" i="46"/>
  <c r="AW37" i="46" s="1"/>
  <c r="AD37" i="46" s="1"/>
  <c r="D41" i="46"/>
  <c r="AW41" i="46" s="1"/>
  <c r="AD41" i="46" s="1"/>
  <c r="D47" i="46"/>
  <c r="AW47" i="46" s="1"/>
  <c r="D38" i="46"/>
  <c r="AW38" i="46" s="1"/>
  <c r="AD38" i="4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<sst xmlns="http://schemas.openxmlformats.org/spreadsheetml/2006/main" count="21492" uniqueCount="1296">
  <si>
    <t>word</t>
  </si>
  <si>
    <t>code</t>
  </si>
  <si>
    <t>trigger</t>
  </si>
  <si>
    <t>Banan_1</t>
  </si>
  <si>
    <t>Banan_2</t>
  </si>
  <si>
    <t>Banan_3</t>
  </si>
  <si>
    <t>Banan_4</t>
  </si>
  <si>
    <t>Banan_5</t>
  </si>
  <si>
    <t>Banan_6</t>
  </si>
  <si>
    <t>Banan_7</t>
  </si>
  <si>
    <t>Banan_8</t>
  </si>
  <si>
    <t>Finik_1</t>
  </si>
  <si>
    <t>Finik_2</t>
  </si>
  <si>
    <t>Finik_3</t>
  </si>
  <si>
    <t>Finik_4</t>
  </si>
  <si>
    <t>Finik_5</t>
  </si>
  <si>
    <t>Finik_6</t>
  </si>
  <si>
    <t>Finik_7</t>
  </si>
  <si>
    <t>Finik_8</t>
  </si>
  <si>
    <t>Goroh_1</t>
  </si>
  <si>
    <t>Goroh_2</t>
  </si>
  <si>
    <t>Goroh_3</t>
  </si>
  <si>
    <t>Goroh_4</t>
  </si>
  <si>
    <t>Goroh_5</t>
  </si>
  <si>
    <t>Goroh_6</t>
  </si>
  <si>
    <t>Goroh_7</t>
  </si>
  <si>
    <t>Goroh_8</t>
  </si>
  <si>
    <t>Kokos_1</t>
  </si>
  <si>
    <t>Kokos_2</t>
  </si>
  <si>
    <t>Kokos_3</t>
  </si>
  <si>
    <t>Kokos_4</t>
  </si>
  <si>
    <t>Kokos_5</t>
  </si>
  <si>
    <t>Kokos_6</t>
  </si>
  <si>
    <t>Kokos_7</t>
  </si>
  <si>
    <t>Kokos_8</t>
  </si>
  <si>
    <t>Limon_1</t>
  </si>
  <si>
    <t>Limon_2</t>
  </si>
  <si>
    <t>Limon_3</t>
  </si>
  <si>
    <t>Limon_4</t>
  </si>
  <si>
    <t>Limon_5</t>
  </si>
  <si>
    <t>Limon_6</t>
  </si>
  <si>
    <t>Limon_7</t>
  </si>
  <si>
    <t>Limon_8</t>
  </si>
  <si>
    <t>Peper_1</t>
  </si>
  <si>
    <t>Peper_2</t>
  </si>
  <si>
    <t>Peper_3</t>
  </si>
  <si>
    <t>Peper_4</t>
  </si>
  <si>
    <t>Peper_5</t>
  </si>
  <si>
    <t>Peper_6</t>
  </si>
  <si>
    <t>Peper_7</t>
  </si>
  <si>
    <t>Peper_8</t>
  </si>
  <si>
    <t>Redis_1</t>
  </si>
  <si>
    <t>Redis_2</t>
  </si>
  <si>
    <t>Redis_3</t>
  </si>
  <si>
    <t>Redis_4</t>
  </si>
  <si>
    <t>Redis_5</t>
  </si>
  <si>
    <t>Redis_6</t>
  </si>
  <si>
    <t>Redis_7</t>
  </si>
  <si>
    <t>Redis_8</t>
  </si>
  <si>
    <t>Tomat_1</t>
  </si>
  <si>
    <t>Tomat_2</t>
  </si>
  <si>
    <t>Tomat_3</t>
  </si>
  <si>
    <t>Tomat_4</t>
  </si>
  <si>
    <t>Tomat_5</t>
  </si>
  <si>
    <t>Tomat_6</t>
  </si>
  <si>
    <t>Tomat_7</t>
  </si>
  <si>
    <t>Tomat_8</t>
  </si>
  <si>
    <t>pics\\Banan_1.jpg</t>
  </si>
  <si>
    <t>pics\\Banan_2.jpg</t>
  </si>
  <si>
    <t>pics\\Banan_3.jpg</t>
  </si>
  <si>
    <t>pics\\Banan_4.jpg</t>
  </si>
  <si>
    <t>pics\\Banan_5.jpg</t>
  </si>
  <si>
    <t>pics\\Banan_6.jpg</t>
  </si>
  <si>
    <t>pics\\Banan_7.jpg</t>
  </si>
  <si>
    <t>pics\\Banan_8.jpg</t>
  </si>
  <si>
    <t>pics\\File</t>
  </si>
  <si>
    <t>pics\\Finik_1.jpg</t>
  </si>
  <si>
    <t>pics\\Finik_2.jpg</t>
  </si>
  <si>
    <t>pics\\Finik_3.jpg</t>
  </si>
  <si>
    <t>pics\\Finik_4.jpg</t>
  </si>
  <si>
    <t>pics\\Finik_5.jpg</t>
  </si>
  <si>
    <t>pics\\Finik_6.jpg</t>
  </si>
  <si>
    <t>pics\\Finik_7.jpg</t>
  </si>
  <si>
    <t>pics\\Finik_8.jpg</t>
  </si>
  <si>
    <t>pics\\Goroh_1.jpg</t>
  </si>
  <si>
    <t>pics\\Goroh_2.jpg</t>
  </si>
  <si>
    <t>pics\\Redis_1.jpg</t>
  </si>
  <si>
    <t>pics\\Redis_2.jpg</t>
  </si>
  <si>
    <t>pics\\Redis_3.jpg</t>
  </si>
  <si>
    <t>pics\\Redis_4.jpg</t>
  </si>
  <si>
    <t>pics\\Redis_5.jpg</t>
  </si>
  <si>
    <t>pics\\Redis_6.jpg</t>
  </si>
  <si>
    <t>pics\\Redis_7.jpg</t>
  </si>
  <si>
    <t>pics\\Redis_8.jpg</t>
  </si>
  <si>
    <t>pics\\Goroh_3.jpg</t>
  </si>
  <si>
    <t>pics\\Goroh_4.jpg</t>
  </si>
  <si>
    <t>pics\\Goroh_5.jpg</t>
  </si>
  <si>
    <t>pics\\Goroh_6.jpg</t>
  </si>
  <si>
    <t>pics\\Goroh_7.jpg</t>
  </si>
  <si>
    <t>pics\\Goroh_8.jpg</t>
  </si>
  <si>
    <t>pics\\Kokos_1.jpg</t>
  </si>
  <si>
    <t>pics\\Kokos_2.jpg</t>
  </si>
  <si>
    <t>pics\\Kokos_3.jpg</t>
  </si>
  <si>
    <t>pics\\Kokos_4.jpg</t>
  </si>
  <si>
    <t>pics\\Kokos_5.jpg</t>
  </si>
  <si>
    <t>pics\\Kokos_6.jpg</t>
  </si>
  <si>
    <t>pics\\Kokos_7.jpg</t>
  </si>
  <si>
    <t>pics\\Kokos_8.jpg</t>
  </si>
  <si>
    <t>pics\\Limon_1.jpg</t>
  </si>
  <si>
    <t>pics\\Limon_2.jpg</t>
  </si>
  <si>
    <t>pics\\Limon_3.jpg</t>
  </si>
  <si>
    <t>pics\\Limon_4.jpg</t>
  </si>
  <si>
    <t>pics\\Limon_5.jpg</t>
  </si>
  <si>
    <t>pics\\Limon_6.jpg</t>
  </si>
  <si>
    <t>pics\\Limon_7.jpg</t>
  </si>
  <si>
    <t>pics\\Limon_8.jpg</t>
  </si>
  <si>
    <t>pics\\Peper_1.jpg</t>
  </si>
  <si>
    <t>pics\\Peper_2.jpg</t>
  </si>
  <si>
    <t>pics\\Peper_3.jpg</t>
  </si>
  <si>
    <t>pics\\Peper_4.jpg</t>
  </si>
  <si>
    <t>pics\\Peper_5.jpg</t>
  </si>
  <si>
    <t>pics\\Peper_6.jpg</t>
  </si>
  <si>
    <t>pics\\Peper_7.jpg</t>
  </si>
  <si>
    <t>pics\\Peper_8.jpg</t>
  </si>
  <si>
    <t>pics\\Tomat_1.jpg</t>
  </si>
  <si>
    <t>pics\\Tomat_2.jpg</t>
  </si>
  <si>
    <t>pics\\Tomat_3.jpg</t>
  </si>
  <si>
    <t>pics\\Tomat_4.jpg</t>
  </si>
  <si>
    <t>pics\\Tomat_5.jpg</t>
  </si>
  <si>
    <t>pics\\Tomat_6.jpg</t>
  </si>
  <si>
    <t>pics\\Tomat_7.jpg</t>
  </si>
  <si>
    <t>pics\\Tomat_8.jpg</t>
  </si>
  <si>
    <t>pics\\ZF_4.jpg</t>
  </si>
  <si>
    <t>pics\\ZF_5.jpg</t>
  </si>
  <si>
    <t>pics\\Tamanid_8.jpg</t>
  </si>
  <si>
    <t>pics\\ZF_7.jpg</t>
  </si>
  <si>
    <t>pics\\Ackee_8.jpg</t>
  </si>
  <si>
    <t>pics\\ZF_6.jpg</t>
  </si>
  <si>
    <t>pics\\ZF_2.jpg</t>
  </si>
  <si>
    <t>pics\\ZF_3.jpg</t>
  </si>
  <si>
    <t>pics\\ZF_1.jpg</t>
  </si>
  <si>
    <t>pics\\Sapota_1.jpg</t>
  </si>
  <si>
    <t>pics\\Ake_7.jpg</t>
  </si>
  <si>
    <t>pics\\Finger_2.jpg</t>
  </si>
  <si>
    <t>pics\\Finger_3.jpg</t>
  </si>
  <si>
    <t>pics\\Ake_6.jpg</t>
  </si>
  <si>
    <t>pics\\Sapota_2.jpg</t>
  </si>
  <si>
    <t>pics\\Ake_4.jpg</t>
  </si>
  <si>
    <t>pics\\Finger_1.jpg</t>
  </si>
  <si>
    <t>pics\\Ake_5.jpg</t>
  </si>
  <si>
    <t>pics\\Sapota_3.jpg</t>
  </si>
  <si>
    <t>pics\\Ake_1.jpg</t>
  </si>
  <si>
    <t>pics\\Sapota_7.jpg</t>
  </si>
  <si>
    <t>pics\\Finger_4.jpg</t>
  </si>
  <si>
    <t>pics\\Noni_8.jpg</t>
  </si>
  <si>
    <t>pics\\Finger_5.jpg</t>
  </si>
  <si>
    <t>pics\\Sapota_6.jpg</t>
  </si>
  <si>
    <t>pics\\Gac_8.jpg</t>
  </si>
  <si>
    <t>pics\\Ake_2.jpg</t>
  </si>
  <si>
    <t>pics\\Sapota_4.jpg</t>
  </si>
  <si>
    <t>pics\\Finger_7.jpg</t>
  </si>
  <si>
    <t>pics\\Finger_6.jpg</t>
  </si>
  <si>
    <t>pics\\Sapota_5.jpg</t>
  </si>
  <si>
    <t>pics\\Ake_3.jpg</t>
  </si>
  <si>
    <t>pics\\Gac_4.jpg</t>
  </si>
  <si>
    <t>pics\\Sapota_8.jpg</t>
  </si>
  <si>
    <t>pics\\Noni_6.jpg</t>
  </si>
  <si>
    <t>pics\\Noni_7.jpg</t>
  </si>
  <si>
    <t>pics\\Gac_5.jpg</t>
  </si>
  <si>
    <t>pics\\Gac_7.jpg</t>
  </si>
  <si>
    <t>pics\\Finger_8.jpg</t>
  </si>
  <si>
    <t>pics\\Noni_5.jpg</t>
  </si>
  <si>
    <t>pics\\Noni_4.jpg</t>
  </si>
  <si>
    <t>pics\\Gac_6.jpg</t>
  </si>
  <si>
    <t>pics\\Gac_2.jpg</t>
  </si>
  <si>
    <t>pics\\Ake_8.jpg</t>
  </si>
  <si>
    <t>pics\\Noni_1.jpg</t>
  </si>
  <si>
    <t>pics\\Gac_3.jpg</t>
  </si>
  <si>
    <t>pics\\Gac_1.jpg</t>
  </si>
  <si>
    <t>pics\\Noni_3.jpg</t>
  </si>
  <si>
    <t>pics\\Noni_2.jpg</t>
  </si>
  <si>
    <t>pics\\Tamanid_2.jpg</t>
  </si>
  <si>
    <t>pics\\Ackee_2.jpg</t>
  </si>
  <si>
    <t>pics\\Ackee_3.jpg</t>
  </si>
  <si>
    <t>pics\\Tamanid_3.jpg</t>
  </si>
  <si>
    <t>pics\\Tamanid_1.jpg</t>
  </si>
  <si>
    <t>pics\\Ackee_1.jpg</t>
  </si>
  <si>
    <t>pics\\Tamanid_4.jpg</t>
  </si>
  <si>
    <t>pics\\Ackee_4.jpg</t>
  </si>
  <si>
    <t>pics\\Ackee_5.jpg</t>
  </si>
  <si>
    <t>pics\\Tamanid_5.jpg</t>
  </si>
  <si>
    <t>pics\\Tamanid_7.jpg</t>
  </si>
  <si>
    <t>pics\\ZF_8.jpg</t>
  </si>
  <si>
    <t>pics\\Ackee_7.jpg</t>
  </si>
  <si>
    <t>pics\\Ackee_6.jpg</t>
  </si>
  <si>
    <t>pics\\Tamanid_6.jpg</t>
  </si>
  <si>
    <t>Ackee_1</t>
  </si>
  <si>
    <t>Ackee_2</t>
  </si>
  <si>
    <t>Ackee_3</t>
  </si>
  <si>
    <t>Ackee_4</t>
  </si>
  <si>
    <t>Ackee_5</t>
  </si>
  <si>
    <t>Ackee_6</t>
  </si>
  <si>
    <t>Ackee_7</t>
  </si>
  <si>
    <t>Ackee_8</t>
  </si>
  <si>
    <t>Ake_1</t>
  </si>
  <si>
    <t>Ake_2</t>
  </si>
  <si>
    <t>Ake_3</t>
  </si>
  <si>
    <t>Ake_4</t>
  </si>
  <si>
    <t>Ake_5</t>
  </si>
  <si>
    <t>Ake_6</t>
  </si>
  <si>
    <t>Ake_7</t>
  </si>
  <si>
    <t>Ake_8</t>
  </si>
  <si>
    <t>Finger_1</t>
  </si>
  <si>
    <t>Finger_2</t>
  </si>
  <si>
    <t>Finger_3</t>
  </si>
  <si>
    <t>Finger_4</t>
  </si>
  <si>
    <t>Finger_5</t>
  </si>
  <si>
    <t>Finger_6</t>
  </si>
  <si>
    <t>Finger_7</t>
  </si>
  <si>
    <t>Finger_8</t>
  </si>
  <si>
    <t>Gac_1</t>
  </si>
  <si>
    <t>Gac_2</t>
  </si>
  <si>
    <t>Gac_3</t>
  </si>
  <si>
    <t>Gac_4</t>
  </si>
  <si>
    <t>Gac_5</t>
  </si>
  <si>
    <t>Gac_6</t>
  </si>
  <si>
    <t>Gac_7</t>
  </si>
  <si>
    <t>Gac_8</t>
  </si>
  <si>
    <t>Noni_1</t>
  </si>
  <si>
    <t>Noni_2</t>
  </si>
  <si>
    <t>Noni_3</t>
  </si>
  <si>
    <t>Noni_4</t>
  </si>
  <si>
    <t>Noni_5</t>
  </si>
  <si>
    <t>Noni_6</t>
  </si>
  <si>
    <t>Noni_7</t>
  </si>
  <si>
    <t>Noni_8</t>
  </si>
  <si>
    <t>Sapota_1</t>
  </si>
  <si>
    <t>Sapota_2</t>
  </si>
  <si>
    <t>Sapota_3</t>
  </si>
  <si>
    <t>Sapota_4</t>
  </si>
  <si>
    <t>Sapota_5</t>
  </si>
  <si>
    <t>Sapota_6</t>
  </si>
  <si>
    <t>Sapota_7</t>
  </si>
  <si>
    <t>Sapota_8</t>
  </si>
  <si>
    <t>Tamanid_1</t>
  </si>
  <si>
    <t>Tamanid_2</t>
  </si>
  <si>
    <t>Tamanid_3</t>
  </si>
  <si>
    <t>Tamanid_4</t>
  </si>
  <si>
    <t>Tamanid_5</t>
  </si>
  <si>
    <t>Tamanid_6</t>
  </si>
  <si>
    <t>Tamanid_7</t>
  </si>
  <si>
    <t>Tamanid_8</t>
  </si>
  <si>
    <t>ZF_1</t>
  </si>
  <si>
    <t>ZF_2</t>
  </si>
  <si>
    <t>ZF_3</t>
  </si>
  <si>
    <t>ZF_4</t>
  </si>
  <si>
    <t>ZF_5</t>
  </si>
  <si>
    <t>ZF_6</t>
  </si>
  <si>
    <t>ZF_7</t>
  </si>
  <si>
    <t>ZF_8</t>
  </si>
  <si>
    <t>id</t>
  </si>
  <si>
    <t>sound</t>
  </si>
  <si>
    <t>pic_seq1</t>
  </si>
  <si>
    <t>pic_seq2</t>
  </si>
  <si>
    <t>pic_seq3</t>
  </si>
  <si>
    <t>pic_seq4</t>
  </si>
  <si>
    <t>pic_seq5</t>
  </si>
  <si>
    <t>pic_seq6</t>
  </si>
  <si>
    <t>pic_seq7</t>
  </si>
  <si>
    <t>pic_seq8</t>
  </si>
  <si>
    <t>pic_seq9</t>
  </si>
  <si>
    <t>pic_seq10</t>
  </si>
  <si>
    <t>pic_seq11</t>
  </si>
  <si>
    <t>pic_seq12</t>
  </si>
  <si>
    <t>pic_seq13</t>
  </si>
  <si>
    <t>pic_seq14</t>
  </si>
  <si>
    <t>pic_seq15</t>
  </si>
  <si>
    <t>pic_seq16</t>
  </si>
  <si>
    <t>pic_seq17</t>
  </si>
  <si>
    <t>pic_seq18</t>
  </si>
  <si>
    <t>pic_seq19</t>
  </si>
  <si>
    <t>pic_seq20</t>
  </si>
  <si>
    <t>pic_seq21</t>
  </si>
  <si>
    <t>pic_seq22</t>
  </si>
  <si>
    <t>pic_seq23</t>
  </si>
  <si>
    <t>pic_seq24</t>
  </si>
  <si>
    <t>pic_seq25</t>
  </si>
  <si>
    <t>pic_seq26</t>
  </si>
  <si>
    <t>pic_seq27</t>
  </si>
  <si>
    <t>pic_seq28</t>
  </si>
  <si>
    <t>pic_seq29</t>
  </si>
  <si>
    <t>pic_seq30</t>
  </si>
  <si>
    <t>pic_seq31</t>
  </si>
  <si>
    <t>pic_seq32</t>
  </si>
  <si>
    <t>метка_seq1</t>
  </si>
  <si>
    <t>метка_seq2</t>
  </si>
  <si>
    <t>метка_seq3</t>
  </si>
  <si>
    <t>метка_seq4</t>
  </si>
  <si>
    <t>метка_seq5</t>
  </si>
  <si>
    <t>метка_seq6</t>
  </si>
  <si>
    <t>метка_seq7</t>
  </si>
  <si>
    <t>метка_seq8</t>
  </si>
  <si>
    <t>метка_seq9</t>
  </si>
  <si>
    <t>метка_seq10</t>
  </si>
  <si>
    <t>метка_seq11</t>
  </si>
  <si>
    <t>метка_seq12</t>
  </si>
  <si>
    <t>метка_seq13</t>
  </si>
  <si>
    <t>метка_seq14</t>
  </si>
  <si>
    <t>метка_seq15</t>
  </si>
  <si>
    <t>метка_seq16</t>
  </si>
  <si>
    <t>метка_seq17</t>
  </si>
  <si>
    <t>метка_seq18</t>
  </si>
  <si>
    <t>метка_seq19</t>
  </si>
  <si>
    <t>метка_seq20</t>
  </si>
  <si>
    <t>метка_seq21</t>
  </si>
  <si>
    <t>метка_seq22</t>
  </si>
  <si>
    <t>метка_seq23</t>
  </si>
  <si>
    <t>метка_seq24</t>
  </si>
  <si>
    <t>метка_seq25</t>
  </si>
  <si>
    <t>метка_seq26</t>
  </si>
  <si>
    <t>метка_seq27</t>
  </si>
  <si>
    <t>метка_seq28</t>
  </si>
  <si>
    <t>метка_seq29</t>
  </si>
  <si>
    <t>метка_seq30</t>
  </si>
  <si>
    <t>метка_seq31</t>
  </si>
  <si>
    <t>метка_seq32</t>
  </si>
  <si>
    <t>sound\\Tomato.wav</t>
  </si>
  <si>
    <t>sound\\Coconut.wav</t>
  </si>
  <si>
    <t>sound\\Banan.wav</t>
  </si>
  <si>
    <t>sound\\Date.wav</t>
  </si>
  <si>
    <t>sound\\Peas.wav</t>
  </si>
  <si>
    <t>sound\\Renan.wav</t>
  </si>
  <si>
    <t>sound\\Baroh.wav</t>
  </si>
  <si>
    <t>sound\\Liroh.wav</t>
  </si>
  <si>
    <t>sound\\Codis.wav</t>
  </si>
  <si>
    <t>sound\\Gonic.wav</t>
  </si>
  <si>
    <t>sound\\Pemat.wav</t>
  </si>
  <si>
    <t>sound\\Lemon.wav</t>
  </si>
  <si>
    <t>sound\\Radish.wav</t>
  </si>
  <si>
    <t>sound\\Pepper.wav</t>
  </si>
  <si>
    <t>sound\\Fimon.wav</t>
  </si>
  <si>
    <t>sound\\Todis.wav</t>
  </si>
  <si>
    <t>Tomato</t>
  </si>
  <si>
    <t>Lemon</t>
  </si>
  <si>
    <t>Coconut</t>
  </si>
  <si>
    <t>Radish</t>
  </si>
  <si>
    <t>Pepper</t>
  </si>
  <si>
    <t>Banan</t>
  </si>
  <si>
    <t>Date</t>
  </si>
  <si>
    <t>Peas</t>
  </si>
  <si>
    <t>Renan</t>
  </si>
  <si>
    <t>Baroh</t>
  </si>
  <si>
    <t>Liroh</t>
  </si>
  <si>
    <t>Fimon</t>
  </si>
  <si>
    <t>Codis</t>
  </si>
  <si>
    <t>Gonic</t>
  </si>
  <si>
    <t>Todis</t>
  </si>
  <si>
    <t>Pemat</t>
  </si>
  <si>
    <t>pic</t>
  </si>
  <si>
    <t>№_old</t>
  </si>
  <si>
    <t>pic_code</t>
  </si>
  <si>
    <t>pic_file</t>
  </si>
  <si>
    <t>pic_trigger</t>
  </si>
  <si>
    <t>quest1_b</t>
  </si>
  <si>
    <t>quest1_b_sound_id</t>
  </si>
  <si>
    <t>quest1_b_sound</t>
  </si>
  <si>
    <t>quest1_b_trigger</t>
  </si>
  <si>
    <t>quest2_b</t>
  </si>
  <si>
    <t>quest2_b_sound_id</t>
  </si>
  <si>
    <t>quest2_b_sound</t>
  </si>
  <si>
    <t>quest2_b_trigger</t>
  </si>
  <si>
    <t>ans</t>
  </si>
  <si>
    <t>нет</t>
  </si>
  <si>
    <t>да</t>
  </si>
  <si>
    <t>sound\\On_tolsheniy.wav</t>
  </si>
  <si>
    <t>sound\\On_stariy.wav</t>
  </si>
  <si>
    <t>sound\\Zhirniy_li_on.wav</t>
  </si>
  <si>
    <t>sound\\Zeleniy_li_on.wav</t>
  </si>
  <si>
    <t>sound\\Poristiy_li_on.wav</t>
  </si>
  <si>
    <t>sound\\Crepkiy_li_on.wav</t>
  </si>
  <si>
    <t>sound\\On_scolzckiy.wav</t>
  </si>
  <si>
    <t>sound\\On_myagkiy.wav</t>
  </si>
  <si>
    <t>sound\\Mohnatiy_li_on.wav</t>
  </si>
  <si>
    <t>sound\\Blestit_li_on.wav</t>
  </si>
  <si>
    <t>sound\\Vyazkiy_li_on.wav</t>
  </si>
  <si>
    <t>sound\\Yadovitiy_li_on.wav</t>
  </si>
  <si>
    <t>sound\\On_chistiy.wav</t>
  </si>
  <si>
    <t>sound\\On_vorsistyi.wav</t>
  </si>
  <si>
    <t>sound\\On_s_molokom.wav</t>
  </si>
  <si>
    <t>sound\\Svehiy_li_on.wav</t>
  </si>
  <si>
    <t>sound\\On_dlinniy.wav</t>
  </si>
  <si>
    <t>sound\\Hrustyashiy_li_on.wav</t>
  </si>
  <si>
    <t>sound\\On_s_kostochoy.wav</t>
  </si>
  <si>
    <t>sound\\Plotniy_li_on.wav</t>
  </si>
  <si>
    <t>sound\\On_ploskiy.wav</t>
  </si>
  <si>
    <t>sound\\Gladkiy_li_on.wav</t>
  </si>
  <si>
    <t>sound\\Korichneviy_li_on.wav</t>
  </si>
  <si>
    <t>sound\\Saharistiy_li_on.wav</t>
  </si>
  <si>
    <t>sound\\On_vareniy.wav</t>
  </si>
  <si>
    <t>sound\\On_treugolniy.wav</t>
  </si>
  <si>
    <t>sound\\On_krugliy.wav</t>
  </si>
  <si>
    <t>sound\\Sladriy_li_on.wav</t>
  </si>
  <si>
    <t>sound\\Sireneviy_li_on.wav</t>
  </si>
  <si>
    <t>sound\\Ligkiy_li_on.wav</t>
  </si>
  <si>
    <t>sound\\Fioletoviy_li_on.wav</t>
  </si>
  <si>
    <t>sound\\Gorkiy_li_on.wav</t>
  </si>
  <si>
    <t>sound\\On_bez_kozhuri.wav</t>
  </si>
  <si>
    <t>sound\\On_ostriy.wav</t>
  </si>
  <si>
    <t>sound\\On_zharenniy.wav</t>
  </si>
  <si>
    <t>sound\\Chierniy_li_on.wav</t>
  </si>
  <si>
    <t>sound\\Rihliy_li_on.wav</t>
  </si>
  <si>
    <t>sound\\Pishniy_li_on.wav</t>
  </si>
  <si>
    <t>sound\\On_polosatiy.wav</t>
  </si>
  <si>
    <t>sound\\On_seriy.wav</t>
  </si>
  <si>
    <t>sound\\On_smorshenniy.wav</t>
  </si>
  <si>
    <t>sound\\On_solyeliy.wav</t>
  </si>
  <si>
    <t>sound\\On_speliy.wav</t>
  </si>
  <si>
    <t>sound\\Uprugiy_li_on.wav</t>
  </si>
  <si>
    <t>sound\\On_gniloy.wav</t>
  </si>
  <si>
    <t>sound\\On_yarkiy.wav</t>
  </si>
  <si>
    <t>sound\\Sochniy_li_on.wav</t>
  </si>
  <si>
    <t>sound\\Vlazhniy_li_on.wav</t>
  </si>
  <si>
    <t>sound\\Myasistiy_li_on.wav</t>
  </si>
  <si>
    <t>sound\\On_sloeniy.wav</t>
  </si>
  <si>
    <t>sound\\Siroy_li_on.wav</t>
  </si>
  <si>
    <t>sound\\On_s_botvoy.wav</t>
  </si>
  <si>
    <t>sound\\On_bugristiy.wav</t>
  </si>
  <si>
    <t>sound\\On_citrusoviy.wav</t>
  </si>
  <si>
    <t>sound\\On_sedobniy.wav</t>
  </si>
  <si>
    <t>sound\\On_s_cedroy.wav</t>
  </si>
  <si>
    <t>sound\\On_aliy.wav</t>
  </si>
  <si>
    <t>sound\\On_v_struchke.wav</t>
  </si>
  <si>
    <t>sound\\Kisliy_li_on.wav</t>
  </si>
  <si>
    <t>sound\\On_repchatiy.wav</t>
  </si>
  <si>
    <t>sound\\Posmotrite_vot.wav</t>
  </si>
  <si>
    <t>sound\\Na_ecrane.wav</t>
  </si>
  <si>
    <t>sound\\Vot.wav</t>
  </si>
  <si>
    <t>sound\\Eto.wav</t>
  </si>
  <si>
    <t>sound\\Na_kartinke.wav</t>
  </si>
  <si>
    <t>sound\\Na_monitore.wav</t>
  </si>
  <si>
    <t>sound\\Vi_vidite.wav</t>
  </si>
  <si>
    <t>sound\\Pered_vami.wav</t>
  </si>
  <si>
    <t>sound\\On_volnistiy.wav</t>
  </si>
  <si>
    <t>sound\\Ovalniy_li_on.wav</t>
  </si>
  <si>
    <t>sound\\On_buriy.wav</t>
  </si>
  <si>
    <t>sound\\On_rasskrit.wav</t>
  </si>
  <si>
    <t>sound\\Ochishen_li_on.wav</t>
  </si>
  <si>
    <t>sound\\On_s_lepestkami.wav</t>
  </si>
  <si>
    <t>sound\\Spressovan_li_on.wav</t>
  </si>
  <si>
    <t>sound\\Goluboy_li_on.wav</t>
  </si>
  <si>
    <t>sound\\On_s_bugorkami.wav</t>
  </si>
  <si>
    <t>sound\\On_rozoviy.wav</t>
  </si>
  <si>
    <t>sound\\Kolyuchiy_li_on.wav</t>
  </si>
  <si>
    <t>sound\\Vityanut_li_on.wav</t>
  </si>
  <si>
    <t>sound\\Obyemniy_li_on.wav</t>
  </si>
  <si>
    <t>sound\\On_sklizskiy.wav</t>
  </si>
  <si>
    <t>sound\\Pustoy_li_on.wav</t>
  </si>
  <si>
    <t>sound\\On_shershaviy.wav</t>
  </si>
  <si>
    <t>sound\\Pyatnistiy_li_on.wav</t>
  </si>
  <si>
    <t>sound\\On_zernistiy.wav</t>
  </si>
  <si>
    <t>sound\\Izognut_li_on.wav</t>
  </si>
  <si>
    <t>sound\\On_kvadratniy.wav</t>
  </si>
  <si>
    <t>sound\\On_nadrezan.wav</t>
  </si>
  <si>
    <t>sound\\Siniy_li_on.wav</t>
  </si>
  <si>
    <t>sound\\On_izmelchen.wav</t>
  </si>
  <si>
    <t>sound\\On_zolotistiy.wav</t>
  </si>
  <si>
    <t>sound\\On_krasnovatiy.wav</t>
  </si>
  <si>
    <t>sound\\Okruglya_li_on.wav</t>
  </si>
  <si>
    <t>sound\\On_s_kozhuroy.wav</t>
  </si>
  <si>
    <t>sound\\Myatiy_li_on.wav</t>
  </si>
  <si>
    <t>sound\\Pushistiy_li_on.wav</t>
  </si>
  <si>
    <t>sound\\Zhidkiy_li_on.wav</t>
  </si>
  <si>
    <t>sound\\On_visushenniy.wav</t>
  </si>
  <si>
    <t>sound\\Sushenniy_li_on.wav</t>
  </si>
  <si>
    <t>sound\\Zheltiy_li_on.wav</t>
  </si>
  <si>
    <t>sound\\On_nadloman.wav</t>
  </si>
  <si>
    <t>sound\\Rebristiy_li_on.wav</t>
  </si>
  <si>
    <t>sound\\Celniy_li_on.wav</t>
  </si>
  <si>
    <t>sound\\On_prozrachniy.wav</t>
  </si>
  <si>
    <t>sound\\Uvyadshiy_li_on.wav</t>
  </si>
  <si>
    <t>sound\\Rovniy_li_on.wav</t>
  </si>
  <si>
    <t>sound\\Prodolgovatiy_li_on.wav</t>
  </si>
  <si>
    <t>sound\\Tonkiy_li_on.wav</t>
  </si>
  <si>
    <t>sound\\Zaostrin_li_on.wav</t>
  </si>
  <si>
    <t>sound\\On_s_chashuykami.wav</t>
  </si>
  <si>
    <t>sound\\Skruchen_li_on.wav</t>
  </si>
  <si>
    <t>sound\\On_farshirovanniy.wav</t>
  </si>
  <si>
    <t>sound\\Odnotonniy_li_on.wav</t>
  </si>
  <si>
    <t>sound\\On_vizhatiy.wav</t>
  </si>
  <si>
    <t>sound\\Raznocvetniy_li_on.wav</t>
  </si>
  <si>
    <t>sound\\On_s_dolkami.wav</t>
  </si>
  <si>
    <t>sound\\On_perekruchen.wav</t>
  </si>
  <si>
    <t>sound\\Oranzheviy_li_on.wav</t>
  </si>
  <si>
    <t>sound\\Ispachkan_li_on.wav</t>
  </si>
  <si>
    <t>sound\\Cvetushiy_li_on.wav</t>
  </si>
  <si>
    <t>sound\\On_rassipchatiy.wav</t>
  </si>
  <si>
    <t>quest1_a</t>
  </si>
  <si>
    <t>quest1_a_sound_id</t>
  </si>
  <si>
    <t>quest1_a_sound</t>
  </si>
  <si>
    <t>quest1_a_trigger</t>
  </si>
  <si>
    <t>sound\\Lomkiy_li_on.wav</t>
  </si>
  <si>
    <t>sound\\Polii_li_on.wav</t>
  </si>
  <si>
    <t>sound\\Pryanyi_li_on.wav</t>
  </si>
  <si>
    <t>sound\\Celiy_li_on.wav</t>
  </si>
  <si>
    <t>sound\\On_imeet_myakot.wav</t>
  </si>
  <si>
    <t>sound\\On_razrezanniy.wav</t>
  </si>
  <si>
    <t>sound\\On_beliy_vnutri.wav</t>
  </si>
  <si>
    <t>sound\\On_lohmatiy.wav</t>
  </si>
  <si>
    <t>sound\\On_sharoobraxniy.wav</t>
  </si>
  <si>
    <t>sound\\Sorvan_li_on.wav</t>
  </si>
  <si>
    <t>sound\\On_imeet_shipi.wav</t>
  </si>
  <si>
    <t>sound\\On_s_vetochkoy.wav</t>
  </si>
  <si>
    <t>sound\\Belyi_li_on.wav</t>
  </si>
  <si>
    <t>sound\\On_barhatistiy.wav</t>
  </si>
  <si>
    <t>sound\\Hrustyashiy_li.wav</t>
  </si>
  <si>
    <t>sound\\Vyazskiy_li.wav</t>
  </si>
  <si>
    <t>sound\\Yadovitiy_li.wav</t>
  </si>
  <si>
    <t>sound\\Polosatiy_li.wav</t>
  </si>
  <si>
    <t>sound\\Smorshenniy_li.wav</t>
  </si>
  <si>
    <t>sound\\Speliy_li.wav</t>
  </si>
  <si>
    <t>sound\\Seriy_li.wav</t>
  </si>
  <si>
    <t>sound\\Sohniy_li.wav</t>
  </si>
  <si>
    <t>sound\\Ostriy_li.wav</t>
  </si>
  <si>
    <t>sound\\Stariy_li.wav</t>
  </si>
  <si>
    <t>sound\\Sireneviy_li.wav</t>
  </si>
  <si>
    <t>sound\\Legkiy_li.wav</t>
  </si>
  <si>
    <t>sound\\Pishniy_li.wav</t>
  </si>
  <si>
    <t>sound\\Treugolniy_li.wav</t>
  </si>
  <si>
    <t>sound\\Gniloy_li.wav</t>
  </si>
  <si>
    <t>sound\\Skolzskiy_li.wav</t>
  </si>
  <si>
    <t>sound\\Citrusoviy_li.wav</t>
  </si>
  <si>
    <t>sound\\Bez_kozhuri_li.wav</t>
  </si>
  <si>
    <t>sound\\Mochnatiy_li.wav</t>
  </si>
  <si>
    <t>sound\\Solenniy_li.wav</t>
  </si>
  <si>
    <t>sound\\Varyonniy_li.wav</t>
  </si>
  <si>
    <t>sound\\Kisliy_li.wav</t>
  </si>
  <si>
    <t>sound\\Uprugiy_li.wav</t>
  </si>
  <si>
    <t>sound\\Svizhiy_li.wav</t>
  </si>
  <si>
    <t>sound\\Chistiy_li.wav</t>
  </si>
  <si>
    <t>sound\\Zelenniy_li.wav</t>
  </si>
  <si>
    <t>sound\\Myagkiy_li.wav</t>
  </si>
  <si>
    <t>sound\\Vlazhniy_li.wav</t>
  </si>
  <si>
    <t>sound\\S_cedroy_li.wav</t>
  </si>
  <si>
    <t>sound\\Glagkiy_li.wav</t>
  </si>
  <si>
    <t>sound\\Syedobniy_li.wav</t>
  </si>
  <si>
    <t>sound\\Cherniy_li.wav</t>
  </si>
  <si>
    <t>sound\\Gorkiy_li.wav</t>
  </si>
  <si>
    <t>sound\\Krepkiy_li.wav</t>
  </si>
  <si>
    <t>sound\\Vorsistiy_li.wav</t>
  </si>
  <si>
    <t>sound\\Krugliy_li.wav</t>
  </si>
  <si>
    <t>sound\\S_molokom_li.wav</t>
  </si>
  <si>
    <t>sound\\Sladriy_li.wav</t>
  </si>
  <si>
    <t>sound\\Tolchenniy_li.wav</t>
  </si>
  <si>
    <t>sound\\Korichneviy_li.wav</t>
  </si>
  <si>
    <t>sound\\Zharenniy_li.wav</t>
  </si>
  <si>
    <t>sound\\Saharistiy_li.wav</t>
  </si>
  <si>
    <t>sound\\Yarkiy_li.wav</t>
  </si>
  <si>
    <t>sound\\Fioletoviy_li.wav</t>
  </si>
  <si>
    <t>sound\\Rihliy_li.wav</t>
  </si>
  <si>
    <t>sound\\Celiy_li.wav</t>
  </si>
  <si>
    <t>sound\\Sloyenniy_li.wav</t>
  </si>
  <si>
    <t>sound\\Siroy_li.wav</t>
  </si>
  <si>
    <t>sound\\S_kostochkoy_li.wav</t>
  </si>
  <si>
    <t>sound\\Blestit_li.wav</t>
  </si>
  <si>
    <t>sound\\Plotniy_li.wav</t>
  </si>
  <si>
    <t>sound\\Zhirniy_li.wav</t>
  </si>
  <si>
    <t>sound\\Dlinniy_li.wav</t>
  </si>
  <si>
    <t>sound\\Razrezan_li.wav</t>
  </si>
  <si>
    <t>sound\\Perekruchen_li.wav</t>
  </si>
  <si>
    <t>sound\\Odnotonniy_li.wav</t>
  </si>
  <si>
    <t>sound\\Tonkiy_li.wav</t>
  </si>
  <si>
    <t>sound\\Ispachkan_li.wav</t>
  </si>
  <si>
    <t>sound\\S_lepestkami_li.wav</t>
  </si>
  <si>
    <t>sound\\Rozoviy_li.wav</t>
  </si>
  <si>
    <t>sound\\Uvyadshiy_li.wav</t>
  </si>
  <si>
    <t>sound\\Barhatistiy_li.wav</t>
  </si>
  <si>
    <t>sound\\Obemniy_li.wav</t>
  </si>
  <si>
    <t>sound\\Visushenniy_li.wav</t>
  </si>
  <si>
    <t>sound\\Izmelchen_li.wav</t>
  </si>
  <si>
    <t>sound\\S_kochuroy_li.wav</t>
  </si>
  <si>
    <t>sound\\Ovalniy_li.wav</t>
  </si>
  <si>
    <t>sound\\Kolyuchiy_li.wav</t>
  </si>
  <si>
    <t>sound\\Vityanut_li.wav</t>
  </si>
  <si>
    <t>sound\\Beliy_li_vnutri.wav</t>
  </si>
  <si>
    <t>sound\\Oranzhrviy_li.wav</t>
  </si>
  <si>
    <t>sound\\Cvetushiy_li.wav</t>
  </si>
  <si>
    <t>sound\\S_vetochkoy_li.wav</t>
  </si>
  <si>
    <t>sound\\Prozrachniy_li.wav</t>
  </si>
  <si>
    <t>sound\\Zolotistiy_li.wav</t>
  </si>
  <si>
    <t>sound\\Sorvan_li.wav</t>
  </si>
  <si>
    <t>sound\\Sushenniy_li.wav</t>
  </si>
  <si>
    <t>sound\\Zernistiy_li.wav</t>
  </si>
  <si>
    <t>sound\\Pustoy_li.wav</t>
  </si>
  <si>
    <t>sound\\Goluboy_li.wav</t>
  </si>
  <si>
    <t>sound\\Volnistiy_li.wav</t>
  </si>
  <si>
    <t>sound\\Izognut_li.wav</t>
  </si>
  <si>
    <t>sound\\Raznocvetniy_li.wav</t>
  </si>
  <si>
    <t>sound\\Beliy_li.wav</t>
  </si>
  <si>
    <t>sound\\Okrugliy_li.wav</t>
  </si>
  <si>
    <t>sound\\Spresovan_li.wav</t>
  </si>
  <si>
    <t>sound\\Celniy_li.wav</t>
  </si>
  <si>
    <t>sound\\S_bugorkami_li.wav</t>
  </si>
  <si>
    <t>sound\\Imeet_li_myakot.wav</t>
  </si>
  <si>
    <t>sound\\Pushistiy_li.wav</t>
  </si>
  <si>
    <t>sound\\Sharoobrazniy_li.wav</t>
  </si>
  <si>
    <t>sound\\Rovniy_li.wav</t>
  </si>
  <si>
    <t>sound\\Rebristiy_li.wav</t>
  </si>
  <si>
    <t>sound\\Zheltiy_li.wav</t>
  </si>
  <si>
    <t>sound\\Buriy_li.wav</t>
  </si>
  <si>
    <t>sound\\Kvadratniy_li.wav</t>
  </si>
  <si>
    <t>sound\\Krasnovatiy_li.wav</t>
  </si>
  <si>
    <t>sound\\Ochishen_li.wav</t>
  </si>
  <si>
    <t>sound\\Farshirovanniy_li.wav</t>
  </si>
  <si>
    <t>sound\\Zaostryen_li.wav</t>
  </si>
  <si>
    <t>sound\\Sklizskiy_li.wav</t>
  </si>
  <si>
    <t>sound\\Siniy_li.wav</t>
  </si>
  <si>
    <t>sound\\Rasskrit_li.wav</t>
  </si>
  <si>
    <t>sound\\Myatiy_li.wav</t>
  </si>
  <si>
    <t>sound\\Zhidkiy_li.wav</t>
  </si>
  <si>
    <t>sound\\Nadrezan_li.wav</t>
  </si>
  <si>
    <t>sound\\Lohmatiy_li.wav</t>
  </si>
  <si>
    <t>sound\\Vizhatiy_li.wav</t>
  </si>
  <si>
    <t>sound\\Skruchen_li.wav</t>
  </si>
  <si>
    <t>sound\\S_chashuykami_li.wav</t>
  </si>
  <si>
    <t>sound\\Prodolgovatiy_li.wav</t>
  </si>
  <si>
    <t>sound\\Rassipchatiy_li.wav</t>
  </si>
  <si>
    <t>sound\\Lomkyi_li.wav</t>
  </si>
  <si>
    <t>sound\\Poristiy_li.wav</t>
  </si>
  <si>
    <t>sound\\Alyi_li.wav</t>
  </si>
  <si>
    <t>sound\\Imeet_li_shipi.wav</t>
  </si>
  <si>
    <t>sound\\Shershaviy_li.wav</t>
  </si>
  <si>
    <t>sound\\Tomon.wav</t>
  </si>
  <si>
    <t>sound\\Goman.wav</t>
  </si>
  <si>
    <t>sound\\Peman.wav</t>
  </si>
  <si>
    <t>sound\\Linik.wav</t>
  </si>
  <si>
    <t>sound\\Limat.wav</t>
  </si>
  <si>
    <t>sound\\Bakos.wav</t>
  </si>
  <si>
    <t>sound\\Lirec.wav</t>
  </si>
  <si>
    <t>sound\\1306_silent_1.wav</t>
  </si>
  <si>
    <t>sound\\1307_silent_2.wav</t>
  </si>
  <si>
    <t>sound\\1308_silent_3.wav</t>
  </si>
  <si>
    <t>sound\\1309_silent_4.wav</t>
  </si>
  <si>
    <t>sound\\1310_silent_5.wav</t>
  </si>
  <si>
    <t>sound\\Repchaliy_li.wav</t>
  </si>
  <si>
    <t>sound\\V_struchke_li.wav</t>
  </si>
  <si>
    <t>sound\\Ploskiy_li.wav</t>
  </si>
  <si>
    <t>sound\\Polyi_li.wav</t>
  </si>
  <si>
    <t>sound\\Bugristyi_li.wav</t>
  </si>
  <si>
    <t>sound\\S_botvoy_li.wav</t>
  </si>
  <si>
    <t>sound\\Pryaniy_li.wav</t>
  </si>
  <si>
    <t>sound\\Myasistiy_li.wav</t>
  </si>
  <si>
    <t>sound\\Pyatnistyi_li.wav</t>
  </si>
  <si>
    <t>sound\\S_dolkami_li.wav</t>
  </si>
  <si>
    <t>sound\\Nadloman_li.wav</t>
  </si>
  <si>
    <t>Метка</t>
  </si>
  <si>
    <t>импл_реал_с_названием</t>
  </si>
  <si>
    <t>экспл_реал_с_названием</t>
  </si>
  <si>
    <t>импл_реал_без_названия</t>
  </si>
  <si>
    <t>экспл_реал_без_названия</t>
  </si>
  <si>
    <t>импл_новые_с_названием</t>
  </si>
  <si>
    <t>экспл_новые_с_названием</t>
  </si>
  <si>
    <t>импл_новые_без_названия</t>
  </si>
  <si>
    <t>экспл_новые_без_названия</t>
  </si>
  <si>
    <t>Finik</t>
  </si>
  <si>
    <t>Goroh</t>
  </si>
  <si>
    <t>Kokos</t>
  </si>
  <si>
    <t>Limon</t>
  </si>
  <si>
    <t>Peper</t>
  </si>
  <si>
    <t>Redis</t>
  </si>
  <si>
    <t>Tomat</t>
  </si>
  <si>
    <t>Ackee</t>
  </si>
  <si>
    <t>Ake</t>
  </si>
  <si>
    <t>Finger</t>
  </si>
  <si>
    <t>Gac</t>
  </si>
  <si>
    <t>Noni</t>
  </si>
  <si>
    <t>Sapota</t>
  </si>
  <si>
    <t>Tamanid</t>
  </si>
  <si>
    <t>ZF</t>
  </si>
  <si>
    <t>sound_code</t>
  </si>
  <si>
    <t>слово</t>
  </si>
  <si>
    <t>sound_trigger</t>
  </si>
  <si>
    <t>название категории</t>
  </si>
  <si>
    <t>pic_name</t>
  </si>
  <si>
    <t>№_pic</t>
  </si>
  <si>
    <t>quest1_b_sound_trigger</t>
  </si>
  <si>
    <t>quest2_b_sound_trigger</t>
  </si>
  <si>
    <t>dis_for_EE</t>
  </si>
  <si>
    <t>dis_for_FM</t>
  </si>
  <si>
    <t>_1</t>
  </si>
  <si>
    <t>_2</t>
  </si>
  <si>
    <t>_3</t>
  </si>
  <si>
    <t>_4</t>
  </si>
  <si>
    <t>_5</t>
  </si>
  <si>
    <t>_6</t>
  </si>
  <si>
    <t>_7</t>
  </si>
  <si>
    <t>_8</t>
  </si>
  <si>
    <t>sound\\Noviy_plod.wav</t>
  </si>
  <si>
    <t>sound\\Redkiy_plod.wav</t>
  </si>
  <si>
    <t>sound\\Tropicheskiy_plod.wav</t>
  </si>
  <si>
    <t>sound\\Ogorodniy_plod.wav</t>
  </si>
  <si>
    <t>Новые_понятия</t>
  </si>
  <si>
    <t>Известные_понятия</t>
  </si>
  <si>
    <t>Экспл_реал</t>
  </si>
  <si>
    <t>FM_Экспл_реал</t>
  </si>
  <si>
    <t>Injir_1</t>
  </si>
  <si>
    <t>Injir_2</t>
  </si>
  <si>
    <t>Injir_3</t>
  </si>
  <si>
    <t>Injir_4</t>
  </si>
  <si>
    <t>Injir_5</t>
  </si>
  <si>
    <t>Injir_6</t>
  </si>
  <si>
    <t>Injir_7</t>
  </si>
  <si>
    <t>Injir_8</t>
  </si>
  <si>
    <t>Tikva_1</t>
  </si>
  <si>
    <t>Tikva_2</t>
  </si>
  <si>
    <t>Tikva_3</t>
  </si>
  <si>
    <t>Tikva_4</t>
  </si>
  <si>
    <t>Tikva_5</t>
  </si>
  <si>
    <t>Tikva_6</t>
  </si>
  <si>
    <t>Tikva_7</t>
  </si>
  <si>
    <t>Tikva_8</t>
  </si>
  <si>
    <t>pics\\Injir_1.jpg</t>
  </si>
  <si>
    <t>pics\\Injir_2.jpg</t>
  </si>
  <si>
    <t>pics\\Injir_3.jpg</t>
  </si>
  <si>
    <t>pics\\Injir_4.jpg</t>
  </si>
  <si>
    <t>pics\\Injir_5.jpg</t>
  </si>
  <si>
    <t>pics\\Injir_6.jpg</t>
  </si>
  <si>
    <t>pics\\Injir_7.jpg</t>
  </si>
  <si>
    <t>pics\\Injir_8.jpg</t>
  </si>
  <si>
    <t>pics\\Tikva_1.jpg</t>
  </si>
  <si>
    <t>pics\\Tikva_2.jpg</t>
  </si>
  <si>
    <t>pics\\Tikva_3.jpg</t>
  </si>
  <si>
    <t>pics\\Tikva_4.jpg</t>
  </si>
  <si>
    <t>pics\\Tikva_5.jpg</t>
  </si>
  <si>
    <t>pics\\Tikva_6.jpg</t>
  </si>
  <si>
    <t>pics\\Tikva_7.jpg</t>
  </si>
  <si>
    <t>pics\\Tikva_8.jpg</t>
  </si>
  <si>
    <t>FM_цель</t>
  </si>
  <si>
    <t>Тропики</t>
  </si>
  <si>
    <t>Огород</t>
  </si>
  <si>
    <t>Тропики_короткие</t>
  </si>
  <si>
    <t>Ogorod_short</t>
  </si>
  <si>
    <t>pics\\dis6.jpg</t>
  </si>
  <si>
    <t>pics\\dis36.jpg</t>
  </si>
  <si>
    <t>pics\\dis22.jpg</t>
  </si>
  <si>
    <t>pics\\dis23.jpg</t>
  </si>
  <si>
    <t>pics\\dis37.jpg</t>
  </si>
  <si>
    <t>pics\\dis7.jpg</t>
  </si>
  <si>
    <t>pics\\dis5.jpg</t>
  </si>
  <si>
    <t>pics\\dis21.jpg</t>
  </si>
  <si>
    <t>pics\\dis35.jpg</t>
  </si>
  <si>
    <t>pics\\dis34.jpg</t>
  </si>
  <si>
    <t>pics\\dis20.jpg</t>
  </si>
  <si>
    <t>pics\\dis4.jpg</t>
  </si>
  <si>
    <t>pics\\dis24.jpg</t>
  </si>
  <si>
    <t>pics\\dis30.jpg</t>
  </si>
  <si>
    <t>pics\\dis18.jpg</t>
  </si>
  <si>
    <t>pics\\dis19.jpg</t>
  </si>
  <si>
    <t>pics\\dis31.jpg</t>
  </si>
  <si>
    <t>pics\\dis25.jpg</t>
  </si>
  <si>
    <t>pics\\dis1.jpg</t>
  </si>
  <si>
    <t>pics\\dis3.jpg</t>
  </si>
  <si>
    <t>pics\\dis33.jpg</t>
  </si>
  <si>
    <t>pics\\dis27.jpg</t>
  </si>
  <si>
    <t>pics\\dis26.jpg</t>
  </si>
  <si>
    <t>pics\\dis32.jpg</t>
  </si>
  <si>
    <t>pics\\dis2.jpg</t>
  </si>
  <si>
    <t>pics\\dis55.jpg</t>
  </si>
  <si>
    <t>pics\\dis41.jpg</t>
  </si>
  <si>
    <t>pics\\dis40.jpg</t>
  </si>
  <si>
    <t>pics\\dis54.jpg</t>
  </si>
  <si>
    <t>pics\\dis42.jpg</t>
  </si>
  <si>
    <t>pics\\dis56.jpg</t>
  </si>
  <si>
    <t>pics\\dis57.jpg</t>
  </si>
  <si>
    <t>pics\\dis43.jpg</t>
  </si>
  <si>
    <t>pics\\dis47.jpg</t>
  </si>
  <si>
    <t>pics\\dis53.jpg</t>
  </si>
  <si>
    <t>pics\\dis52.jpg</t>
  </si>
  <si>
    <t>pics\\dis46.jpg</t>
  </si>
  <si>
    <t>pics\\dis50.jpg</t>
  </si>
  <si>
    <t>pics\\dis44.jpg</t>
  </si>
  <si>
    <t>pics\\dis45.jpg</t>
  </si>
  <si>
    <t>pics\\dis51.jpg</t>
  </si>
  <si>
    <t>pics\\dis48.jpg</t>
  </si>
  <si>
    <t>pics\\dis60.jpg</t>
  </si>
  <si>
    <t>pics\\dis61.jpg</t>
  </si>
  <si>
    <t>pics\\dis49.jpg</t>
  </si>
  <si>
    <t>pics\\dis63.jpg</t>
  </si>
  <si>
    <t>pics\\dis62.jpg</t>
  </si>
  <si>
    <t>pics\\dis59.jpg</t>
  </si>
  <si>
    <t>pics\\dis58.jpg</t>
  </si>
  <si>
    <t>pics\\dis64.jpg</t>
  </si>
  <si>
    <t>pics\\dis17.jpg</t>
  </si>
  <si>
    <t>pics\\dis16.jpg</t>
  </si>
  <si>
    <t>pics\\dis28.jpg</t>
  </si>
  <si>
    <t>pics\\dis14.jpg</t>
  </si>
  <si>
    <t>pics\\dis15.jpg</t>
  </si>
  <si>
    <t>pics\\dis29.jpg</t>
  </si>
  <si>
    <t>pics\\dis9.jpg</t>
  </si>
  <si>
    <t>pics\\dis11.jpg</t>
  </si>
  <si>
    <t>pics\\dis39.jpg</t>
  </si>
  <si>
    <t>pics\\dis38.jpg</t>
  </si>
  <si>
    <t>pics\\dis10.jpg</t>
  </si>
  <si>
    <t>pics\\dis8.jpg</t>
  </si>
  <si>
    <t>pics\\dis12.jpg</t>
  </si>
  <si>
    <t>pics\\dis13.jpg</t>
  </si>
  <si>
    <t>dis6</t>
  </si>
  <si>
    <t>dis36</t>
  </si>
  <si>
    <t>dis22</t>
  </si>
  <si>
    <t>dis23</t>
  </si>
  <si>
    <t>dis37</t>
  </si>
  <si>
    <t>dis7</t>
  </si>
  <si>
    <t>dis5</t>
  </si>
  <si>
    <t>dis21</t>
  </si>
  <si>
    <t>dis35</t>
  </si>
  <si>
    <t>dis34</t>
  </si>
  <si>
    <t>dis20</t>
  </si>
  <si>
    <t>dis4</t>
  </si>
  <si>
    <t>dis24</t>
  </si>
  <si>
    <t>dis30</t>
  </si>
  <si>
    <t>dis18</t>
  </si>
  <si>
    <t>dis19</t>
  </si>
  <si>
    <t>dis31</t>
  </si>
  <si>
    <t>dis25</t>
  </si>
  <si>
    <t>dis1</t>
  </si>
  <si>
    <t>dis3</t>
  </si>
  <si>
    <t>dis33</t>
  </si>
  <si>
    <t>dis27</t>
  </si>
  <si>
    <t>dis26</t>
  </si>
  <si>
    <t>dis32</t>
  </si>
  <si>
    <t>dis2</t>
  </si>
  <si>
    <t>dis55</t>
  </si>
  <si>
    <t>dis41</t>
  </si>
  <si>
    <t>dis40</t>
  </si>
  <si>
    <t>dis54</t>
  </si>
  <si>
    <t>dis42</t>
  </si>
  <si>
    <t>dis56</t>
  </si>
  <si>
    <t>dis57</t>
  </si>
  <si>
    <t>dis43</t>
  </si>
  <si>
    <t>dis47</t>
  </si>
  <si>
    <t>dis53</t>
  </si>
  <si>
    <t>dis52</t>
  </si>
  <si>
    <t>dis46</t>
  </si>
  <si>
    <t>dis50</t>
  </si>
  <si>
    <t>dis44</t>
  </si>
  <si>
    <t>dis45</t>
  </si>
  <si>
    <t>dis51</t>
  </si>
  <si>
    <t>dis48</t>
  </si>
  <si>
    <t>dis60</t>
  </si>
  <si>
    <t>dis61</t>
  </si>
  <si>
    <t>dis49</t>
  </si>
  <si>
    <t>dis63</t>
  </si>
  <si>
    <t>dis62</t>
  </si>
  <si>
    <t>dis59</t>
  </si>
  <si>
    <t>dis58</t>
  </si>
  <si>
    <t>dis64</t>
  </si>
  <si>
    <t>dis17</t>
  </si>
  <si>
    <t>dis16</t>
  </si>
  <si>
    <t>dis28</t>
  </si>
  <si>
    <t>dis14</t>
  </si>
  <si>
    <t>dis15</t>
  </si>
  <si>
    <t>dis29</t>
  </si>
  <si>
    <t>dis9</t>
  </si>
  <si>
    <t>dis11</t>
  </si>
  <si>
    <t>dis39</t>
  </si>
  <si>
    <t>dis38</t>
  </si>
  <si>
    <t>dis10</t>
  </si>
  <si>
    <t>dis8</t>
  </si>
  <si>
    <t>dis12</t>
  </si>
  <si>
    <t>dis13</t>
  </si>
  <si>
    <t>Дистракторы</t>
  </si>
  <si>
    <t>ac_row</t>
  </si>
  <si>
    <t>На_экране_</t>
  </si>
  <si>
    <t>Вот_</t>
  </si>
  <si>
    <t>Это_</t>
  </si>
  <si>
    <t>На_картинке_</t>
  </si>
  <si>
    <t>На_мониторе_</t>
  </si>
  <si>
    <t>Перед_Вами_</t>
  </si>
  <si>
    <t>Вы_видите_</t>
  </si>
  <si>
    <t>ТОМОН</t>
  </si>
  <si>
    <t>ГОМАН</t>
  </si>
  <si>
    <t>ПЕМАН</t>
  </si>
  <si>
    <t>ЛИНИК</t>
  </si>
  <si>
    <t>ЛИМАТ</t>
  </si>
  <si>
    <t>ЛИРЕК</t>
  </si>
  <si>
    <t>ПЕМАТ</t>
  </si>
  <si>
    <t>БАКОС</t>
  </si>
  <si>
    <t>_Он_чистый?</t>
  </si>
  <si>
    <t>_Свежий_ли_он?</t>
  </si>
  <si>
    <t>ТОМАТ</t>
  </si>
  <si>
    <t>КОКОС</t>
  </si>
  <si>
    <t>РЕДИС</t>
  </si>
  <si>
    <t>ПЕРЕЦ</t>
  </si>
  <si>
    <t>БАНАН</t>
  </si>
  <si>
    <t>ФИНИК</t>
  </si>
  <si>
    <t>ГОРОХ</t>
  </si>
  <si>
    <t>РЕНАН</t>
  </si>
  <si>
    <t>БАРОХ</t>
  </si>
  <si>
    <t>ЛИРОХ</t>
  </si>
  <si>
    <t>ФИМОН</t>
  </si>
  <si>
    <t>КОДИС</t>
  </si>
  <si>
    <t>ГОНИК</t>
  </si>
  <si>
    <t>ТОДИС</t>
  </si>
  <si>
    <t>_Целый_ли_он?</t>
  </si>
  <si>
    <t>_Мясистый_ли_он?</t>
  </si>
  <si>
    <t>_Он_яркий?</t>
  </si>
  <si>
    <t>_Он_острый?</t>
  </si>
  <si>
    <t>_Он_спелый?</t>
  </si>
  <si>
    <t>_Он_жаренный?</t>
  </si>
  <si>
    <t>_Сладкий_ли_он?</t>
  </si>
  <si>
    <t>_Влажный_ли_он?</t>
  </si>
  <si>
    <t>_Он_съедобный?</t>
  </si>
  <si>
    <t>_Сиреневый_ли_он?</t>
  </si>
  <si>
    <t>_Он_репчатый?</t>
  </si>
  <si>
    <t>_Коричневый_ли_он?</t>
  </si>
  <si>
    <t>_Сахаристый_ли_он?</t>
  </si>
  <si>
    <t>_Он_скользкий?</t>
  </si>
  <si>
    <t>_Ломкий_ли_он?</t>
  </si>
  <si>
    <t>_Мохнатый_ли_он?</t>
  </si>
  <si>
    <t>_Он_сморщенный?</t>
  </si>
  <si>
    <t>_Он_с_косточкой?</t>
  </si>
  <si>
    <t>_Он_треугольный?</t>
  </si>
  <si>
    <t>_Рыхлый_ли_он?</t>
  </si>
  <si>
    <t>_Он_в_стручке?</t>
  </si>
  <si>
    <t>_Ядовитый_ли_он?</t>
  </si>
  <si>
    <t>_Он_полосатый?</t>
  </si>
  <si>
    <t>_Он_плоский?</t>
  </si>
  <si>
    <t>_Он_толченый?</t>
  </si>
  <si>
    <t>_Зеленый_ли_он?</t>
  </si>
  <si>
    <t>_Легкий_ли_он?</t>
  </si>
  <si>
    <t>_Он_с_молоком?</t>
  </si>
  <si>
    <t>_Полый_ли_он?</t>
  </si>
  <si>
    <t>_Гладкий_ли_он?</t>
  </si>
  <si>
    <t>_Пористый_ли_он?</t>
  </si>
  <si>
    <t>_Он_вареный?</t>
  </si>
  <si>
    <t>_Плотный_ли_он?</t>
  </si>
  <si>
    <t>_Он_ворсистый?</t>
  </si>
  <si>
    <t>_Он_мягкий?</t>
  </si>
  <si>
    <t>_Он_старый?</t>
  </si>
  <si>
    <t>_Фиолетовый_ли_он?</t>
  </si>
  <si>
    <t>_Он_серый?</t>
  </si>
  <si>
    <t>_Вязкий_ли_он?</t>
  </si>
  <si>
    <t>_Сушеный_ли_он?</t>
  </si>
  <si>
    <t>НОВЫЙ_ПЛОД_</t>
  </si>
  <si>
    <t>РЕДКИЙ_ПЛОД_</t>
  </si>
  <si>
    <t>ТРОПИЧЕСКИЙ_ПЛОД_</t>
  </si>
  <si>
    <t>ОГОРОДНЫЙ_ПЛОД_</t>
  </si>
  <si>
    <t>_Он_с_цедрой?</t>
  </si>
  <si>
    <t>_Он_длинный?</t>
  </si>
  <si>
    <t>_Он_без_кожуры?</t>
  </si>
  <si>
    <t>_Он_гнилой?</t>
  </si>
  <si>
    <t>_Он_бугристый?</t>
  </si>
  <si>
    <t>_Он_слоеный?</t>
  </si>
  <si>
    <t>_Он_цитрусовый?</t>
  </si>
  <si>
    <t>_Он_алый?</t>
  </si>
  <si>
    <t>_Он_с_ботвой?</t>
  </si>
  <si>
    <t>_Он_соленый?</t>
  </si>
  <si>
    <t>_Он_с_веточкой?</t>
  </si>
  <si>
    <t>_Он_раскрыт?</t>
  </si>
  <si>
    <t>_Он_квадратный?</t>
  </si>
  <si>
    <t>_Он_склизкий?</t>
  </si>
  <si>
    <t>_Он_имеет_мякоть?</t>
  </si>
  <si>
    <t>_Он_с_кожурой?</t>
  </si>
  <si>
    <t>_Он_с_дольками?</t>
  </si>
  <si>
    <t>_Он_высушенный?</t>
  </si>
  <si>
    <t>_Он_выжатый?</t>
  </si>
  <si>
    <t>_Он_надломан?</t>
  </si>
  <si>
    <t>_Он_волнистый?</t>
  </si>
  <si>
    <t>_Он_бурый?</t>
  </si>
  <si>
    <t>_Он_фаршированный?</t>
  </si>
  <si>
    <t>_Он_разрезанный?</t>
  </si>
  <si>
    <t>_Он_с_лепестками?</t>
  </si>
  <si>
    <t>_Он_зернистый?</t>
  </si>
  <si>
    <t>_Он_белый_внутри?</t>
  </si>
  <si>
    <t>_Он_с_бугорками?</t>
  </si>
  <si>
    <t>_Он_лохматый?</t>
  </si>
  <si>
    <t>_Он_золотистый?</t>
  </si>
  <si>
    <t>_Он_шарообразный?</t>
  </si>
  <si>
    <t>_Он_надрезан?</t>
  </si>
  <si>
    <t>_Он_перекручен?</t>
  </si>
  <si>
    <t>_Он_имеет_шипы?</t>
  </si>
  <si>
    <t>_Он_красноватый?</t>
  </si>
  <si>
    <t>_Он_бархатистый?</t>
  </si>
  <si>
    <t>_Он_прозрачный?</t>
  </si>
  <si>
    <t>_Он_измельчен?</t>
  </si>
  <si>
    <t>_Он_с_чешуйками?</t>
  </si>
  <si>
    <t>_Он_розовый?</t>
  </si>
  <si>
    <t>_Он_шершавый?</t>
  </si>
  <si>
    <t>_Он_рассыпчатый?</t>
  </si>
  <si>
    <t>_Кислый_ли_он?</t>
  </si>
  <si>
    <t>_Упругий_ли_он?</t>
  </si>
  <si>
    <t>_Сочный_ли_он?</t>
  </si>
  <si>
    <t>_Сырой_ли_он?</t>
  </si>
  <si>
    <t>_Черный_ли_он?</t>
  </si>
  <si>
    <t>_Хрустящий_ли_он?</t>
  </si>
  <si>
    <t>_Блестит_ли_он?</t>
  </si>
  <si>
    <t>_Пряный_ли_он?</t>
  </si>
  <si>
    <t>_Жирный_ли_он?</t>
  </si>
  <si>
    <t>_Пушистый_ли_он?</t>
  </si>
  <si>
    <t>_Разноцветный_ли_он?</t>
  </si>
  <si>
    <t>_Увядший_ли_он?</t>
  </si>
  <si>
    <t>_Продолговатый_ли_он?</t>
  </si>
  <si>
    <t>_Пятнистый_ли_он?</t>
  </si>
  <si>
    <t>_Синий_ли_он?</t>
  </si>
  <si>
    <t>_Мятый_ли_он?</t>
  </si>
  <si>
    <t>_Вытянут_ли_он?</t>
  </si>
  <si>
    <t>_Объемный_ли_он?</t>
  </si>
  <si>
    <t>_Пустой_ли_он?</t>
  </si>
  <si>
    <t>_Белый_ли_он?</t>
  </si>
  <si>
    <t>_Испачкан_ли_он?</t>
  </si>
  <si>
    <t>_Колючий_ли_он?</t>
  </si>
  <si>
    <t>_Оранжевый_ли_он?</t>
  </si>
  <si>
    <t>_Округлый_ли_он?</t>
  </si>
  <si>
    <t>_Ребристый_ли_он?</t>
  </si>
  <si>
    <t>_Голубой_ли_он?</t>
  </si>
  <si>
    <t>_Овальный_ли_он?</t>
  </si>
  <si>
    <t>_Жидкий_ли_он?</t>
  </si>
  <si>
    <t>_Сорван_ли_он?</t>
  </si>
  <si>
    <t>_Спрессован_ли_он?</t>
  </si>
  <si>
    <t>_Желтый_ли_он?</t>
  </si>
  <si>
    <t>_Ровный_ли_он?</t>
  </si>
  <si>
    <t>_Изогнут_ли_он?</t>
  </si>
  <si>
    <t>_Однотонный_ли_он?</t>
  </si>
  <si>
    <t>_Цветущий_ли_он?</t>
  </si>
  <si>
    <t>_Скручен_ли_он?</t>
  </si>
  <si>
    <t>_Тонкий_ли_он?</t>
  </si>
  <si>
    <t>_Цельный_ли_он?</t>
  </si>
  <si>
    <t>_Заострен_ли_он?</t>
  </si>
  <si>
    <t>_Очищен_ли_он?</t>
  </si>
  <si>
    <t>_Чистый_ли_</t>
  </si>
  <si>
    <t>_Свежий_ли_</t>
  </si>
  <si>
    <t>_Жаренный_ли_</t>
  </si>
  <si>
    <t>_Сладкий_ли_</t>
  </si>
  <si>
    <t>_Влажный_ли_</t>
  </si>
  <si>
    <t>_Съедобный_ли_</t>
  </si>
  <si>
    <t>_Сиреневый_ли_</t>
  </si>
  <si>
    <t>_Репчатый_ли_</t>
  </si>
  <si>
    <t>_Коричневый_ли_</t>
  </si>
  <si>
    <t>_Сахаристый_ли_</t>
  </si>
  <si>
    <t>_Скользкий_ли_</t>
  </si>
  <si>
    <t>_Ломкий_ли_</t>
  </si>
  <si>
    <t>_Мохнатый_ли_</t>
  </si>
  <si>
    <t>_Сморщенный_ли_</t>
  </si>
  <si>
    <t>_С_косточкой_ли_</t>
  </si>
  <si>
    <t>_Треугольный_ли_</t>
  </si>
  <si>
    <t>_Рыхлый_ли_</t>
  </si>
  <si>
    <t>_В_стручке_ли_</t>
  </si>
  <si>
    <t>_Ядовитый_ли_</t>
  </si>
  <si>
    <t>_Полосатый_ли_</t>
  </si>
  <si>
    <t>_Плоский_ли_</t>
  </si>
  <si>
    <t>_Толченый_ли_</t>
  </si>
  <si>
    <t>_Зеленый_ли_</t>
  </si>
  <si>
    <t>_Легкий_ли_</t>
  </si>
  <si>
    <t>_С_молоком_ли_</t>
  </si>
  <si>
    <t>_Полый_ли_</t>
  </si>
  <si>
    <t>_Гладкий_ли_</t>
  </si>
  <si>
    <t>_Пористый_ли_</t>
  </si>
  <si>
    <t>_Вареный_ли_</t>
  </si>
  <si>
    <t>_Плотный_ли_</t>
  </si>
  <si>
    <t>_Ворсистый_ли_</t>
  </si>
  <si>
    <t>_Сырой_ли_</t>
  </si>
  <si>
    <t>_Гнилой_ли_</t>
  </si>
  <si>
    <t>_Бугристый_ли_</t>
  </si>
  <si>
    <t>_Черный_ли_</t>
  </si>
  <si>
    <t>_Хрустящий_ли_</t>
  </si>
  <si>
    <t>_Блестит_ли_</t>
  </si>
  <si>
    <t>_Цитрусовый_ли_</t>
  </si>
  <si>
    <t>_С_ботвой_ли_</t>
  </si>
  <si>
    <t>_Алый_ли_</t>
  </si>
  <si>
    <t>_Пряный_ли_</t>
  </si>
  <si>
    <t>_Жирный_ли_</t>
  </si>
  <si>
    <t>_Соленый_ли_</t>
  </si>
  <si>
    <t>_Пышный_ли_</t>
  </si>
  <si>
    <t>_Крепкий_ли_</t>
  </si>
  <si>
    <t>_Круглый_ли_</t>
  </si>
  <si>
    <t>_Целый_ли_</t>
  </si>
  <si>
    <t>_Мясистый_ли_</t>
  </si>
  <si>
    <t>_Горький_ли_</t>
  </si>
  <si>
    <t>_Яркий_ли_</t>
  </si>
  <si>
    <t>_Острый_ли_</t>
  </si>
  <si>
    <t>_Спелый_ли_</t>
  </si>
  <si>
    <t>_Серый_ли_</t>
  </si>
  <si>
    <t>_Вязкий_ли_</t>
  </si>
  <si>
    <t>_Сушеный_ли_</t>
  </si>
  <si>
    <t>_С_веточкой_ли_</t>
  </si>
  <si>
    <t>_Раскрыт_ли_</t>
  </si>
  <si>
    <t>_Пушистый_ли_</t>
  </si>
  <si>
    <t>_Квадратный_ли_</t>
  </si>
  <si>
    <t>_Склизкий_ли_</t>
  </si>
  <si>
    <t>_Увядший_ли_</t>
  </si>
  <si>
    <t>_Разноцветный_ли_</t>
  </si>
  <si>
    <t>_Продолговатый_ли_</t>
  </si>
  <si>
    <t>_Пятнистый_ли_</t>
  </si>
  <si>
    <t>_Синий_ли_</t>
  </si>
  <si>
    <t>_С_дольками_ли_</t>
  </si>
  <si>
    <t>_Высушенный_ли_</t>
  </si>
  <si>
    <t>_Мятый_ли_</t>
  </si>
  <si>
    <t>_Вытянут_ли_</t>
  </si>
  <si>
    <t>_Надломан_ли_</t>
  </si>
  <si>
    <t>_Волнистый_ли_</t>
  </si>
  <si>
    <t>_Бурый_ли_</t>
  </si>
  <si>
    <t>_Выжатый_ли_</t>
  </si>
  <si>
    <t>_Объемный_ли_</t>
  </si>
  <si>
    <t>_Пустой_ли_</t>
  </si>
  <si>
    <t>_Белый_ли_</t>
  </si>
  <si>
    <t>_Испачкан_ли_</t>
  </si>
  <si>
    <t>_Фаршированный_ли_</t>
  </si>
  <si>
    <t>_Разрезан_ли_</t>
  </si>
  <si>
    <t>_С_лепестками_ли_</t>
  </si>
  <si>
    <t>_Колючий_ли_</t>
  </si>
  <si>
    <t>_Оранжевый_ли_</t>
  </si>
  <si>
    <t>_Зернистый_ли_</t>
  </si>
  <si>
    <t>_Округлый_ли_</t>
  </si>
  <si>
    <t>_Ребристый_ли_</t>
  </si>
  <si>
    <t>_Голубой_ли_</t>
  </si>
  <si>
    <t>_С_бугорками_ли_</t>
  </si>
  <si>
    <t>_Овальный_ли_</t>
  </si>
  <si>
    <t>_Жидкий_ли_</t>
  </si>
  <si>
    <t>_Лохматый_ли_</t>
  </si>
  <si>
    <t>_Золотистый_ли_</t>
  </si>
  <si>
    <t>_Шарообразный_ли_</t>
  </si>
  <si>
    <t>_Надрезан_ли_</t>
  </si>
  <si>
    <t>_Перекручен_ли_</t>
  </si>
  <si>
    <t>_Сорван_ли_</t>
  </si>
  <si>
    <t>_Спрессован_ли_</t>
  </si>
  <si>
    <t>_Желтый_ли_</t>
  </si>
  <si>
    <t>_Ровный_ли_</t>
  </si>
  <si>
    <t>_Красноватый_ли_</t>
  </si>
  <si>
    <t>_Изогнут_ли_</t>
  </si>
  <si>
    <t>_Бархатистый_ли_</t>
  </si>
  <si>
    <t>_Однотонный_ли_</t>
  </si>
  <si>
    <t>_Прозрачный_ли_</t>
  </si>
  <si>
    <t>_Измельчен_ли_</t>
  </si>
  <si>
    <t>_Цветущий_ли_</t>
  </si>
  <si>
    <t>_Скручен_ли_</t>
  </si>
  <si>
    <t>_С_чешуйками_ли_</t>
  </si>
  <si>
    <t>_Розовый_ли_</t>
  </si>
  <si>
    <t>_Очищен_ли_</t>
  </si>
  <si>
    <t>_Тонкий_ли_</t>
  </si>
  <si>
    <t>_Шершавый_ли_</t>
  </si>
  <si>
    <t>_Заострен_ли_</t>
  </si>
  <si>
    <t>_Рассыпчатый_ли_</t>
  </si>
  <si>
    <t>_Цельный_ли_</t>
  </si>
  <si>
    <t>_Мягкий_ли_</t>
  </si>
  <si>
    <t>_Старый_ли_</t>
  </si>
  <si>
    <t>_Фиолетовый_ли_</t>
  </si>
  <si>
    <t>_С_цедрой_ли_</t>
  </si>
  <si>
    <t>_Кислый_ли_</t>
  </si>
  <si>
    <t>_Сочный_ли_</t>
  </si>
  <si>
    <t>_Длинный_ли_</t>
  </si>
  <si>
    <t>_Упругий_ли_</t>
  </si>
  <si>
    <t>_Без_кожуры_ли_</t>
  </si>
  <si>
    <t>_Слоеный_ли_</t>
  </si>
  <si>
    <t>_Белый_ли_внутри_</t>
  </si>
  <si>
    <t>text_quest</t>
  </si>
  <si>
    <t>ЛИМОН</t>
  </si>
  <si>
    <t>_Имеет_ли_шипы_</t>
  </si>
  <si>
    <t>_Горький_ли_он?</t>
  </si>
  <si>
    <t>_Пышный_ли_он?</t>
  </si>
  <si>
    <t>_Крепкий_ли_он?</t>
  </si>
  <si>
    <t>_Он_круглый?</t>
  </si>
  <si>
    <t>_Имеет_ли_мякоть_</t>
  </si>
  <si>
    <t>Посмотрите,_вот_</t>
  </si>
  <si>
    <t>Перед Вами Арбуз Он сочный?</t>
  </si>
  <si>
    <t>Порезана ли Груша?</t>
  </si>
  <si>
    <t>Зеленный ли _____</t>
  </si>
  <si>
    <t>На мониторне Он пушистый</t>
  </si>
  <si>
    <t>Имееет ли красные семена ,,,</t>
  </si>
  <si>
    <t>Фиолетоввый ли )))</t>
  </si>
  <si>
    <t>Вот ____ Он имеет бугорки?</t>
  </si>
  <si>
    <t>Это ___ Он продолговатый?</t>
  </si>
  <si>
    <t>pic2</t>
  </si>
  <si>
    <t>pic3</t>
  </si>
  <si>
    <t>pic4</t>
  </si>
  <si>
    <t>экспл</t>
  </si>
  <si>
    <t>импл_</t>
  </si>
  <si>
    <t>pic1_cor</t>
  </si>
  <si>
    <t>uns</t>
  </si>
  <si>
    <t>Один прайм ложный и один пряйм правильный</t>
  </si>
  <si>
    <t>Это может быть одна и та же картинка?</t>
  </si>
  <si>
    <t>Если эти картинки разные нужно ли какие правила рандомизации учитывать?</t>
  </si>
  <si>
    <t>Renan.word</t>
  </si>
  <si>
    <t>Renan.pic</t>
  </si>
  <si>
    <t>Renan.pic.search</t>
  </si>
  <si>
    <t>Renan.word.search</t>
  </si>
  <si>
    <t>Baroh.word</t>
  </si>
  <si>
    <t>Baroh.pic</t>
  </si>
  <si>
    <t>Baroh.pic.search</t>
  </si>
  <si>
    <t>Baroh.word.search</t>
  </si>
  <si>
    <t>Liroh.word</t>
  </si>
  <si>
    <t>Liroh.pic</t>
  </si>
  <si>
    <t>Liroh.pic.search</t>
  </si>
  <si>
    <t>Liroh.word.search</t>
  </si>
  <si>
    <t>Fimon.word</t>
  </si>
  <si>
    <t>Fimon.pic</t>
  </si>
  <si>
    <t>Fimon.pic.search</t>
  </si>
  <si>
    <t>Fimon.word.search</t>
  </si>
  <si>
    <t>Codis.word</t>
  </si>
  <si>
    <t>Codis.pic</t>
  </si>
  <si>
    <t>Codis.pic.search</t>
  </si>
  <si>
    <t>Codis.word.search</t>
  </si>
  <si>
    <t>Gonic.word</t>
  </si>
  <si>
    <t>Gonic.pic</t>
  </si>
  <si>
    <t>Gonic.pic.search</t>
  </si>
  <si>
    <t>Gonic.word.search</t>
  </si>
  <si>
    <t>Todis.word</t>
  </si>
  <si>
    <t>Todis.pic</t>
  </si>
  <si>
    <t>Todis.pic.search</t>
  </si>
  <si>
    <t>Todis.word.search</t>
  </si>
  <si>
    <t>Pemat.word</t>
  </si>
  <si>
    <t>Pemat.pic</t>
  </si>
  <si>
    <t>Pemat.pic.search</t>
  </si>
  <si>
    <t>Pemat.word.search</t>
  </si>
  <si>
    <t>Perob.word</t>
  </si>
  <si>
    <t>Perob.pic</t>
  </si>
  <si>
    <t>Butat.word</t>
  </si>
  <si>
    <t>Butat.pic</t>
  </si>
  <si>
    <t>Barop.word</t>
  </si>
  <si>
    <t>Barop.pic</t>
  </si>
  <si>
    <t>Kilat.word</t>
  </si>
  <si>
    <t>Kilat.pic</t>
  </si>
  <si>
    <t>Sakan.word</t>
  </si>
  <si>
    <t>Sakan.pic</t>
  </si>
  <si>
    <t>Perak.word</t>
  </si>
  <si>
    <t>Perak.pic</t>
  </si>
  <si>
    <t>Kirak.word</t>
  </si>
  <si>
    <t>Kirak.pic</t>
  </si>
  <si>
    <t>seq1</t>
  </si>
  <si>
    <t>A</t>
  </si>
  <si>
    <t>F</t>
  </si>
  <si>
    <t>G</t>
  </si>
  <si>
    <t>B</t>
  </si>
  <si>
    <t>C</t>
  </si>
  <si>
    <t>E</t>
  </si>
  <si>
    <t>D</t>
  </si>
  <si>
    <t>H</t>
  </si>
  <si>
    <t>cor</t>
  </si>
  <si>
    <t>coll1</t>
  </si>
  <si>
    <t>coll2</t>
  </si>
  <si>
    <t>coll3</t>
  </si>
  <si>
    <t>middle</t>
  </si>
  <si>
    <t>Sazil.word</t>
  </si>
  <si>
    <t>Sazil.pic</t>
  </si>
  <si>
    <t>Перемешиваем картинки, но нельзя подряд одинаковый плод (слово)</t>
  </si>
  <si>
    <t>coll4</t>
  </si>
  <si>
    <t>seq3</t>
  </si>
  <si>
    <t>pic_search</t>
  </si>
  <si>
    <t>Prime</t>
  </si>
  <si>
    <t>prime</t>
  </si>
  <si>
    <t>seq</t>
  </si>
  <si>
    <t>fruit</t>
  </si>
  <si>
    <t>number</t>
  </si>
  <si>
    <t>expect</t>
  </si>
  <si>
    <t>carambola_in_tangerine.pic</t>
  </si>
  <si>
    <t>craiyon.pic</t>
  </si>
  <si>
    <t>grape_in_cabbage.pic</t>
  </si>
  <si>
    <t>Guava_str.pic</t>
  </si>
  <si>
    <t>Kivi_str.pic</t>
  </si>
  <si>
    <t>Mango_str.pic</t>
  </si>
  <si>
    <t>Orange.pic</t>
  </si>
  <si>
    <t>Pear.pic</t>
  </si>
  <si>
    <t>Ackee.pic1</t>
  </si>
  <si>
    <t>Ackee.pic2</t>
  </si>
  <si>
    <t>Ackee.pic3</t>
  </si>
  <si>
    <t>Ackee.pic4</t>
  </si>
  <si>
    <t>Ake.pic1</t>
  </si>
  <si>
    <t>Ake.pic2</t>
  </si>
  <si>
    <t>Ake.pic3</t>
  </si>
  <si>
    <t>Ake.pic4</t>
  </si>
  <si>
    <t>Finger.pic1</t>
  </si>
  <si>
    <t>Finger.pic2</t>
  </si>
  <si>
    <t>Finger.pic3</t>
  </si>
  <si>
    <t>Finger.pic4</t>
  </si>
  <si>
    <t>Gac.pic1</t>
  </si>
  <si>
    <t>Gac.pic2</t>
  </si>
  <si>
    <t>Gac.pic3</t>
  </si>
  <si>
    <t>Gac.pic4</t>
  </si>
  <si>
    <t>Noni.pic1</t>
  </si>
  <si>
    <t>Noni.pic2</t>
  </si>
  <si>
    <t>Noni.pic3</t>
  </si>
  <si>
    <t>Noni.pic4</t>
  </si>
  <si>
    <t>Sapota.pic1</t>
  </si>
  <si>
    <t>Sapota.pic2</t>
  </si>
  <si>
    <t>Sapota.pic3</t>
  </si>
  <si>
    <t>Sapota.pic4</t>
  </si>
  <si>
    <t>Tamanid.pic1</t>
  </si>
  <si>
    <t>Tamanid.pic2</t>
  </si>
  <si>
    <t>Tamanid.pic3</t>
  </si>
  <si>
    <t>Tamanid.pic4</t>
  </si>
  <si>
    <t>ПЕРОБ</t>
  </si>
  <si>
    <t>БУТАТ</t>
  </si>
  <si>
    <t>БАРОП</t>
  </si>
  <si>
    <t>КИЛАТ</t>
  </si>
  <si>
    <t>САКАН</t>
  </si>
  <si>
    <t>САЗИЛ</t>
  </si>
  <si>
    <t>ПЕРАК</t>
  </si>
  <si>
    <t>КИРАК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</si>
</sst>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1"/>
      <name val="Calibri"/>
      <family val="2"/>
    </font>
    <font>
      <sz val="8"/>
      <name val="Calibri"/>
      <family val="2"/>
    </font>
    <font>
      <sz val="11"/>
      <color rgb="FF000000"/>
      <name val="Calibri"/>
      <family val="2"/>
      <charset val="204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6"/>
      <color rgb="FF404040"/>
      <name val="Noto Sans"/>
      <family val="2"/>
    </font>
    <font>
      <sz val="8"/>
      <color theme="1"/>
      <name val="Calibri"/>
      <family val="2"/>
      <scheme val="minor"/>
    </font>
    <font>
      <sz val="6"/>
      <color rgb="FFFF0000"/>
      <name val="Noto Sans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34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0" xfId="0" applyFont="1"/>
    <xf numFmtId="0" fontId="4" fillId="0" borderId="1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3" xfId="0" applyBorder="1"/>
    <xf numFmtId="0" fontId="5" fillId="0" borderId="3" xfId="0" applyFont="1" applyBorder="1"/>
    <xf numFmtId="0" fontId="6" fillId="0" borderId="0" xfId="0" applyFont="1"/>
    <xf numFmtId="0" fontId="6" fillId="0" borderId="3" xfId="0" applyFont="1" applyBorder="1"/>
    <xf numFmtId="0" fontId="7" fillId="0" borderId="3" xfId="0" applyFont="1" applyBorder="1"/>
    <xf numFmtId="0" fontId="6" fillId="0" borderId="0" xfId="0" applyFont="1" applyAlignment="1">
      <alignment horizontal="left" vertical="top"/>
    </xf>
    <xf numFmtId="0" fontId="0" fillId="2" borderId="3" xfId="0" applyFill="1" applyBorder="1"/>
    <xf numFmtId="0" fontId="6" fillId="2" borderId="3" xfId="0" applyFont="1" applyFill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1" fillId="0" borderId="2" xfId="0" applyFont="1" applyBorder="1"/>
    <xf numFmtId="0" fontId="4" fillId="0" borderId="2" xfId="0" applyFont="1" applyBorder="1"/>
    <xf numFmtId="0" fontId="5" fillId="0" borderId="0" xfId="0" applyFont="1"/>
    <xf numFmtId="0" fontId="4" fillId="0" borderId="0" xfId="1"/>
    <xf numFmtId="0" fontId="4" fillId="0" borderId="0" xfId="0" applyFont="1" applyAlignment="1">
      <alignment horizontal="right"/>
    </xf>
    <xf numFmtId="0" fontId="1" fillId="0" borderId="0" xfId="1" applyFont="1"/>
    <xf numFmtId="0" fontId="4" fillId="0" borderId="0" xfId="0" applyFont="1"/>
    <xf numFmtId="0" fontId="4" fillId="0" borderId="0" xfId="0" applyFont="1" applyAlignment="1">
      <alignment horizontal="left"/>
    </xf>
    <xf numFmtId="0" fontId="2" fillId="0" borderId="0" xfId="0" applyFont="1"/>
    <xf numFmtId="0" fontId="8" fillId="0" borderId="0" xfId="0" applyFont="1"/>
    <xf numFmtId="0" fontId="10" fillId="0" borderId="0" xfId="0" applyFont="1"/>
    <xf numFmtId="0" fontId="0" fillId="0" borderId="0" xfId="0" applyFont="1"/>
    <xf numFmtId="0" fontId="11" fillId="0" borderId="0" xfId="0" applyFont="1"/>
    <xf numFmtId="0" fontId="12" fillId="0" borderId="0" xfId="0" applyFont="1"/>
  </cellXfs>
  <cellStyles count="2">
    <cellStyle name="Normal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775457</xdr:colOff>
      <xdr:row>141</xdr:row>
      <xdr:rowOff>142875</xdr:rowOff>
    </xdr:from>
    <xdr:to>
      <xdr:col>15</xdr:col>
      <xdr:colOff>627066</xdr:colOff>
      <xdr:row>158</xdr:row>
      <xdr:rowOff>31089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DBD447-B807-4E77-9E08-1882CF2A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9020" y="25660350"/>
          <a:ext cx="5257046" cy="29647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35C5A-7DB8-4F44-B1D2-622D629DC79E}">
  <dimension ref="A1:AA188"/>
  <sheetViews>
    <sheetView tabSelected="1" workbookViewId="0">
      <selection activeCell="L113" sqref="L113"/>
    </sheetView>
  </sheetViews>
  <sheetFormatPr defaultRowHeight="14.25" x14ac:dyDescent="0.45"/>
  <cols>
    <col min="1" max="1" width="23.1328125" customWidth="1"/>
    <col min="2" max="2" width="23.6640625" customWidth="1"/>
    <col min="3" max="3" width="16.86328125" customWidth="1"/>
    <col min="5" max="5" width="7.46484375" customWidth="1"/>
    <col min="6" max="6" width="6.06640625" customWidth="1"/>
    <col min="7" max="7" width="18.86328125" customWidth="1"/>
    <col min="8" max="8" width="12.86328125" customWidth="1"/>
    <col min="9" max="10" width="12.19921875" customWidth="1"/>
    <col min="16" max="16" width="12.1328125" customWidth="1"/>
    <col min="19" max="19" width="15.796875" customWidth="1"/>
  </cols>
  <sheetData>
    <row r="1" spans="1:27" x14ac:dyDescent="0.45">
      <c r="A1" t="s">
        <v>1248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VLOOKUP(D2,audio_list_stym!$A$3:$E$18,5,FALSE)</f>
        <v>Ackee</v>
      </c>
      <c r="F2" s="22">
        <v>1</v>
      </c>
      <c r="G2" s="22" t="str">
        <f>C2&amp;F2</f>
        <v>Renan.pic.search1</v>
      </c>
      <c r="H2" s="22" t="str">
        <f>E2&amp;"_"&amp;F2</f>
        <v>Ackee_1</v>
      </c>
      <c r="I2">
        <f>VLOOKUP(E2,$P$2:$Q$9,2,FALSE)</f>
        <v>1</v>
      </c>
      <c r="J2" s="30">
        <f>IF(I2&lt;4,I2+1,I2-1)</f>
        <v>2</v>
      </c>
      <c r="K2" s="32">
        <f>IF(I2&lt;4,I2+2,I2-2)</f>
        <v>3</v>
      </c>
      <c r="L2" s="32">
        <f>IF(I2&lt;4,I2+3,I2-3)</f>
        <v>4</v>
      </c>
      <c r="M2">
        <v>1</v>
      </c>
      <c r="N2" t="str">
        <f>IF(M2=1,"q",IF(M2=2,"w",IF(M2=3,"a",IF(M2=4,"s",0))))</f>
        <v>q</v>
      </c>
      <c r="O2">
        <f ca="1">RAND()</f>
        <v>0.5514977172194605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0">LEFT(C3,5)</f>
        <v>Renan</v>
      </c>
      <c r="E3" s="22" t="str">
        <f>VLOOKUP(D3,audio_list_stym!$A$3:$E$18,5,FALSE)</f>
        <v>Ackee</v>
      </c>
      <c r="F3" s="22">
        <v>2</v>
      </c>
      <c r="G3" s="22" t="str">
        <f t="shared" ref="G3:G66" si="1">C3&amp;F3</f>
        <v>Renan.pic.search2</v>
      </c>
      <c r="H3" s="22" t="str">
        <f t="shared" ref="H3:H65" si="2">E3&amp;"_"&amp;F3</f>
        <v>Ackee_2</v>
      </c>
      <c r="I3" s="30">
        <f>IF(J3&lt;4,J3+1,J3-1)</f>
        <v>2</v>
      </c>
      <c r="J3">
        <f>VLOOKUP(E3,$P$2:$Q$9,2,FALSE)</f>
        <v>1</v>
      </c>
      <c r="K3" s="32">
        <f>IF(J3&lt;4,J3+2,J3-2)</f>
        <v>3</v>
      </c>
      <c r="L3" s="32">
        <f>IF(J3&lt;4,J3+3,J3-3)</f>
        <v>4</v>
      </c>
      <c r="M3">
        <v>2</v>
      </c>
      <c r="N3" t="str">
        <f t="shared" ref="N3:N66" si="3">IF(M3=1,"q",IF(M3=2,"w",IF(M3=3,"a",IF(M3=4,"s",0))))</f>
        <v>w</v>
      </c>
      <c r="O3">
        <f ca="1">RAND()</f>
        <v>0.2036420121550131</v>
      </c>
      <c r="P3" t="s">
        <v>671</v>
      </c>
      <c r="Q3">
        <v>2</v>
      </c>
      <c r="S3" s="29" t="s">
        <v>1182</v>
      </c>
      <c r="T3" t="str">
        <f t="shared" ref="T3:T9" si="4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5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0"/>
        <v>Renan</v>
      </c>
      <c r="E4" s="22" t="str">
        <f>VLOOKUP(D4,audio_list_stym!$A$3:$E$18,5,FALSE)</f>
        <v>Ackee</v>
      </c>
      <c r="F4" s="22">
        <v>3</v>
      </c>
      <c r="G4" s="22" t="str">
        <f t="shared" si="1"/>
        <v>Renan.pic.search3</v>
      </c>
      <c r="H4" s="22" t="str">
        <f t="shared" si="2"/>
        <v>Ackee_3</v>
      </c>
      <c r="I4" s="30">
        <f>IF(K4&lt;4,K4+1,K4-1)</f>
        <v>2</v>
      </c>
      <c r="J4" s="30">
        <f>IF(K4&lt;4,K4+2,K4-2)</f>
        <v>3</v>
      </c>
      <c r="K4">
        <f>VLOOKUP(E4,$P$2:$Q$9,2,FALSE)</f>
        <v>1</v>
      </c>
      <c r="L4" s="32">
        <f>IF(K4&lt;4,K4+3,K4-3)</f>
        <v>4</v>
      </c>
      <c r="M4">
        <v>3</v>
      </c>
      <c r="N4" t="str">
        <f t="shared" si="3"/>
        <v>a</v>
      </c>
      <c r="O4">
        <f ca="1">RAND()</f>
        <v>0.93547145680935551</v>
      </c>
      <c r="P4" t="s">
        <v>672</v>
      </c>
      <c r="Q4">
        <v>3</v>
      </c>
      <c r="S4" s="29" t="s">
        <v>1182</v>
      </c>
      <c r="T4" t="str">
        <f t="shared" si="4"/>
        <v>Renan</v>
      </c>
      <c r="U4" s="22" t="str">
        <f>VLOOKUP(T4,audio_list_stym!$A$3:$H$18,7,FALSE)</f>
        <v>Ake</v>
      </c>
      <c r="V4" s="22">
        <v>3</v>
      </c>
      <c r="W4" s="22" t="str">
        <f t="shared" si="5"/>
        <v>Ake3</v>
      </c>
    </row>
    <row r="5" spans="1:27" x14ac:dyDescent="0.45">
      <c r="B5" s="29" t="s">
        <v>1180</v>
      </c>
      <c r="C5" s="22" t="s">
        <v>1182</v>
      </c>
      <c r="D5" t="str">
        <f t="shared" si="0"/>
        <v>Renan</v>
      </c>
      <c r="E5" s="22" t="str">
        <f>VLOOKUP(D5,audio_list_stym!$A$3:$E$18,5,FALSE)</f>
        <v>Ackee</v>
      </c>
      <c r="F5" s="22">
        <v>4</v>
      </c>
      <c r="G5" s="22" t="str">
        <f t="shared" si="1"/>
        <v>Renan.pic.search4</v>
      </c>
      <c r="H5" s="22" t="str">
        <f t="shared" si="2"/>
        <v>Ackee_4</v>
      </c>
      <c r="I5" s="30">
        <f>IF(L5&lt;4,L5+1,L5-1)</f>
        <v>2</v>
      </c>
      <c r="J5" s="30">
        <f>IF(L5&lt;4,L5+2,L5-2)</f>
        <v>3</v>
      </c>
      <c r="K5" s="30">
        <f>IF(L5&lt;4,L5+3,L5-3)</f>
        <v>4</v>
      </c>
      <c r="L5">
        <f>VLOOKUP(E5,$P$2:$Q$9,2,FALSE)</f>
        <v>1</v>
      </c>
      <c r="M5">
        <v>4</v>
      </c>
      <c r="N5" t="str">
        <f t="shared" si="3"/>
        <v>s</v>
      </c>
      <c r="O5">
        <f ca="1">RAND()</f>
        <v>0.89131522103563487</v>
      </c>
      <c r="P5" t="s">
        <v>673</v>
      </c>
      <c r="Q5">
        <v>4</v>
      </c>
      <c r="S5" s="29" t="s">
        <v>1182</v>
      </c>
      <c r="T5" t="str">
        <f t="shared" si="4"/>
        <v>Renan</v>
      </c>
      <c r="U5" s="22" t="str">
        <f>VLOOKUP(T5,audio_list_stym!$A$3:$H$18,7,FALSE)</f>
        <v>Ake</v>
      </c>
      <c r="V5" s="22">
        <v>4</v>
      </c>
      <c r="W5" s="22" t="str">
        <f t="shared" si="5"/>
        <v>Ake4</v>
      </c>
    </row>
    <row r="6" spans="1:27" x14ac:dyDescent="0.45">
      <c r="B6" s="29" t="s">
        <v>1184</v>
      </c>
      <c r="C6" s="22" t="s">
        <v>1186</v>
      </c>
      <c r="D6" t="str">
        <f t="shared" si="0"/>
        <v>Baroh</v>
      </c>
      <c r="E6" s="22" t="str">
        <f>VLOOKUP(D6,audio_list_stym!$A$3:$E$18,5,FALSE)</f>
        <v>Ake</v>
      </c>
      <c r="F6" s="22">
        <v>1</v>
      </c>
      <c r="G6" s="22" t="str">
        <f t="shared" si="1"/>
        <v>Baroh.pic.search1</v>
      </c>
      <c r="H6" s="22" t="str">
        <f t="shared" si="2"/>
        <v>Ake_1</v>
      </c>
      <c r="I6">
        <f>VLOOKUP(E6,$P$2:$Q$9,2,FALSE)</f>
        <v>2</v>
      </c>
      <c r="J6" s="30">
        <f>IF(I6&lt;4,I6+1,I6-1)</f>
        <v>3</v>
      </c>
      <c r="K6" s="32">
        <f>IF(I6&lt;4,I6+2,I6-2)</f>
        <v>4</v>
      </c>
      <c r="L6" s="32">
        <f>IF(I6&lt;4,I6+3,I6-3)</f>
        <v>5</v>
      </c>
      <c r="M6">
        <v>1</v>
      </c>
      <c r="N6" t="str">
        <f t="shared" si="3"/>
        <v>q</v>
      </c>
      <c r="O6">
        <f ca="1">RAND()</f>
        <v>0.60430155874491187</v>
      </c>
      <c r="P6" t="s">
        <v>674</v>
      </c>
      <c r="Q6">
        <v>5</v>
      </c>
      <c r="S6" s="29" t="s">
        <v>1198</v>
      </c>
      <c r="T6" t="str">
        <f t="shared" si="4"/>
        <v>Codis</v>
      </c>
      <c r="U6" s="22" t="str">
        <f>VLOOKUP(T6,audio_list_stym!$A$3:$H$18,7,FALSE)</f>
        <v>Sapota</v>
      </c>
      <c r="V6" s="22">
        <v>1</v>
      </c>
      <c r="W6" s="22" t="str">
        <f t="shared" si="5"/>
        <v>Sapota1</v>
      </c>
    </row>
    <row r="7" spans="1:27" x14ac:dyDescent="0.45">
      <c r="B7" s="29" t="s">
        <v>1184</v>
      </c>
      <c r="C7" s="22" t="s">
        <v>1186</v>
      </c>
      <c r="D7" t="str">
        <f t="shared" si="0"/>
        <v>Baroh</v>
      </c>
      <c r="E7" s="22" t="str">
        <f>VLOOKUP(D7,audio_list_stym!$A$3:$E$18,5,FALSE)</f>
        <v>Ake</v>
      </c>
      <c r="F7" s="22">
        <v>2</v>
      </c>
      <c r="G7" s="22" t="str">
        <f t="shared" si="1"/>
        <v>Baroh.pic.search2</v>
      </c>
      <c r="H7" s="22" t="str">
        <f t="shared" si="2"/>
        <v>Ake_2</v>
      </c>
      <c r="I7" s="30">
        <f>IF(J7&lt;4,J7+1,J7-1)</f>
        <v>3</v>
      </c>
      <c r="J7">
        <f>VLOOKUP(E7,$P$2:$Q$9,2,FALSE)</f>
        <v>2</v>
      </c>
      <c r="K7" s="32">
        <f>IF(J7&lt;4,J7+2,J7-2)</f>
        <v>4</v>
      </c>
      <c r="L7" s="32">
        <f>IF(J7&lt;4,J7+3,J7-3)</f>
        <v>5</v>
      </c>
      <c r="M7">
        <v>2</v>
      </c>
      <c r="N7" t="str">
        <f t="shared" si="3"/>
        <v>w</v>
      </c>
      <c r="O7">
        <f ca="1">RAND()</f>
        <v>0.28056712557639008</v>
      </c>
      <c r="P7" t="s">
        <v>675</v>
      </c>
      <c r="Q7">
        <v>6</v>
      </c>
      <c r="S7" s="29" t="s">
        <v>1198</v>
      </c>
      <c r="T7" t="str">
        <f t="shared" si="4"/>
        <v>Codis</v>
      </c>
      <c r="U7" s="22" t="str">
        <f>VLOOKUP(T7,audio_list_stym!$A$3:$H$18,7,FALSE)</f>
        <v>Sapota</v>
      </c>
      <c r="V7" s="22">
        <v>2</v>
      </c>
      <c r="W7" s="22" t="str">
        <f t="shared" si="5"/>
        <v>Sapota2</v>
      </c>
    </row>
    <row r="8" spans="1:27" x14ac:dyDescent="0.45">
      <c r="B8" s="29" t="s">
        <v>1184</v>
      </c>
      <c r="C8" s="22" t="s">
        <v>1186</v>
      </c>
      <c r="D8" t="str">
        <f t="shared" si="0"/>
        <v>Baroh</v>
      </c>
      <c r="E8" s="22" t="str">
        <f>VLOOKUP(D8,audio_list_stym!$A$3:$E$18,5,FALSE)</f>
        <v>Ake</v>
      </c>
      <c r="F8" s="22">
        <v>3</v>
      </c>
      <c r="G8" s="22" t="str">
        <f t="shared" si="1"/>
        <v>Baroh.pic.search3</v>
      </c>
      <c r="H8" s="22" t="str">
        <f t="shared" si="2"/>
        <v>Ake_3</v>
      </c>
      <c r="I8" s="30">
        <f>IF(K8&lt;4,K8+1,K8-1)</f>
        <v>3</v>
      </c>
      <c r="J8" s="30">
        <f>IF(K8&lt;4,K8+2,K8-2)</f>
        <v>4</v>
      </c>
      <c r="K8">
        <f>VLOOKUP(E8,$P$2:$Q$9,2,FALSE)</f>
        <v>2</v>
      </c>
      <c r="L8" s="32">
        <f>IF(K8&lt;4,K8+3,K8-3)</f>
        <v>5</v>
      </c>
      <c r="M8">
        <v>3</v>
      </c>
      <c r="N8" t="str">
        <f t="shared" si="3"/>
        <v>a</v>
      </c>
      <c r="O8">
        <f ca="1">RAND()</f>
        <v>0.72336106809184875</v>
      </c>
      <c r="P8" t="s">
        <v>676</v>
      </c>
      <c r="Q8">
        <v>7</v>
      </c>
      <c r="S8" s="29" t="s">
        <v>1198</v>
      </c>
      <c r="T8" t="str">
        <f t="shared" si="4"/>
        <v>Codis</v>
      </c>
      <c r="U8" s="22" t="str">
        <f>VLOOKUP(T8,audio_list_stym!$A$3:$H$18,7,FALSE)</f>
        <v>Sapota</v>
      </c>
      <c r="V8" s="22">
        <v>3</v>
      </c>
      <c r="W8" s="22" t="str">
        <f t="shared" si="5"/>
        <v>Sapota3</v>
      </c>
    </row>
    <row r="9" spans="1:27" x14ac:dyDescent="0.45">
      <c r="B9" s="29" t="s">
        <v>1184</v>
      </c>
      <c r="C9" s="22" t="s">
        <v>1186</v>
      </c>
      <c r="D9" t="str">
        <f t="shared" si="0"/>
        <v>Baroh</v>
      </c>
      <c r="E9" s="22" t="str">
        <f>VLOOKUP(D9,audio_list_stym!$A$3:$E$18,5,FALSE)</f>
        <v>Ake</v>
      </c>
      <c r="F9" s="22">
        <v>4</v>
      </c>
      <c r="G9" s="22" t="str">
        <f t="shared" si="1"/>
        <v>Baroh.pic.search4</v>
      </c>
      <c r="H9" s="22" t="str">
        <f t="shared" si="2"/>
        <v>Ake_4</v>
      </c>
      <c r="I9" s="30">
        <f>IF(L9&lt;4,L9+1,L9-1)</f>
        <v>3</v>
      </c>
      <c r="J9" s="30">
        <f>IF(L9&lt;4,L9+2,L9-2)</f>
        <v>4</v>
      </c>
      <c r="K9" s="30">
        <f>IF(L9&lt;4,L9+3,L9-3)</f>
        <v>5</v>
      </c>
      <c r="L9">
        <f>VLOOKUP(E9,$P$2:$Q$9,2,FALSE)</f>
        <v>2</v>
      </c>
      <c r="M9">
        <v>4</v>
      </c>
      <c r="N9" t="str">
        <f t="shared" si="3"/>
        <v>s</v>
      </c>
      <c r="O9">
        <f ca="1">RAND()</f>
        <v>0.77906304041498475</v>
      </c>
      <c r="P9" t="s">
        <v>677</v>
      </c>
      <c r="Q9">
        <v>8</v>
      </c>
      <c r="S9" s="29" t="s">
        <v>1198</v>
      </c>
      <c r="T9" t="str">
        <f t="shared" si="4"/>
        <v>Codis</v>
      </c>
      <c r="U9" s="22" t="str">
        <f>VLOOKUP(T9,audio_list_stym!$A$3:$H$18,7,FALSE)</f>
        <v>Sapota</v>
      </c>
      <c r="V9" s="22">
        <v>4</v>
      </c>
      <c r="W9" s="22" t="str">
        <f t="shared" si="5"/>
        <v>Sapota4</v>
      </c>
    </row>
    <row r="10" spans="1:27" x14ac:dyDescent="0.45">
      <c r="B10" s="29" t="s">
        <v>1188</v>
      </c>
      <c r="C10" s="22" t="s">
        <v>1190</v>
      </c>
      <c r="D10" t="str">
        <f t="shared" si="0"/>
        <v>Liroh</v>
      </c>
      <c r="E10" s="22" t="str">
        <f>VLOOKUP(D10,audio_list_stym!$A$3:$E$18,5,FALSE)</f>
        <v>Finger</v>
      </c>
      <c r="F10" s="22">
        <v>1</v>
      </c>
      <c r="G10" s="22" t="str">
        <f t="shared" si="1"/>
        <v>Liroh.pic.search1</v>
      </c>
      <c r="H10" s="22" t="str">
        <f t="shared" si="2"/>
        <v>Finger_1</v>
      </c>
      <c r="I10">
        <f>VLOOKUP(E10,$P$2:$Q$9,2,FALSE)</f>
        <v>3</v>
      </c>
      <c r="J10" s="30">
        <f>IF(I10&lt;4,I10+1,I10-1)</f>
        <v>4</v>
      </c>
      <c r="K10" s="32">
        <f>IF(I10&lt;4,I10+2,I10-2)</f>
        <v>5</v>
      </c>
      <c r="L10" s="32">
        <f>IF(I10&lt;4,I10+3,I10-3)</f>
        <v>6</v>
      </c>
      <c r="M10">
        <v>1</v>
      </c>
      <c r="N10" t="str">
        <f t="shared" si="3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0"/>
        <v>Liroh</v>
      </c>
      <c r="E11" s="22" t="str">
        <f>VLOOKUP(D11,audio_list_stym!$A$3:$E$18,5,FALSE)</f>
        <v>Finger</v>
      </c>
      <c r="F11" s="22">
        <v>2</v>
      </c>
      <c r="G11" s="22" t="str">
        <f t="shared" si="1"/>
        <v>Liroh.pic.search2</v>
      </c>
      <c r="H11" s="22" t="str">
        <f t="shared" si="2"/>
        <v>Finger_2</v>
      </c>
      <c r="I11" s="30">
        <f>IF(J11&lt;4,J11+1,J11-1)</f>
        <v>4</v>
      </c>
      <c r="J11">
        <f>VLOOKUP(E11,$P$2:$Q$9,2,FALSE)</f>
        <v>3</v>
      </c>
      <c r="K11" s="32">
        <f>IF(J11&lt;4,J11+2,J11-2)</f>
        <v>5</v>
      </c>
      <c r="L11" s="32">
        <f>IF(J11&lt;4,J11+3,J11-3)</f>
        <v>6</v>
      </c>
      <c r="M11">
        <v>2</v>
      </c>
      <c r="N11" t="str">
        <f t="shared" si="3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0"/>
        <v>Liroh</v>
      </c>
      <c r="E12" s="22" t="str">
        <f>VLOOKUP(D12,audio_list_stym!$A$3:$E$18,5,FALSE)</f>
        <v>Finger</v>
      </c>
      <c r="F12" s="22">
        <v>3</v>
      </c>
      <c r="G12" s="22" t="str">
        <f t="shared" si="1"/>
        <v>Liroh.pic.search3</v>
      </c>
      <c r="H12" s="22" t="str">
        <f t="shared" si="2"/>
        <v>Finger_3</v>
      </c>
      <c r="I12" s="30">
        <f>IF(K12&lt;4,K12+1,K12-1)</f>
        <v>4</v>
      </c>
      <c r="J12" s="30">
        <f>IF(K12&lt;4,K12+2,K12-2)</f>
        <v>5</v>
      </c>
      <c r="K12">
        <f>VLOOKUP(E12,$P$2:$Q$9,2,FALSE)</f>
        <v>3</v>
      </c>
      <c r="L12" s="32">
        <f>IF(K12&lt;4,K12+3,K12-3)</f>
        <v>6</v>
      </c>
      <c r="M12">
        <v>3</v>
      </c>
      <c r="N12" t="str">
        <f t="shared" si="3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0"/>
        <v>Liroh</v>
      </c>
      <c r="E13" s="22" t="str">
        <f>VLOOKUP(D13,audio_list_stym!$A$3:$E$18,5,FALSE)</f>
        <v>Finger</v>
      </c>
      <c r="F13" s="22">
        <v>4</v>
      </c>
      <c r="G13" s="22" t="str">
        <f t="shared" si="1"/>
        <v>Liroh.pic.search4</v>
      </c>
      <c r="H13" s="22" t="str">
        <f t="shared" si="2"/>
        <v>Finger_4</v>
      </c>
      <c r="I13" s="30">
        <f>IF(L13&lt;4,L13+1,L13-1)</f>
        <v>4</v>
      </c>
      <c r="J13" s="30">
        <f>IF(L13&lt;4,L13+2,L13-2)</f>
        <v>5</v>
      </c>
      <c r="K13" s="30">
        <f>IF(L13&lt;4,L13+3,L13-3)</f>
        <v>6</v>
      </c>
      <c r="L13">
        <f>VLOOKUP(E13,$P$2:$Q$9,2,FALSE)</f>
        <v>3</v>
      </c>
      <c r="M13">
        <v>4</v>
      </c>
      <c r="N13" t="str">
        <f t="shared" si="3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0"/>
        <v>Fimon</v>
      </c>
      <c r="E14" s="22" t="str">
        <f>VLOOKUP(D14,audio_list_stym!$A$3:$E$18,5,FALSE)</f>
        <v>Gac</v>
      </c>
      <c r="F14" s="22">
        <v>1</v>
      </c>
      <c r="G14" s="22" t="str">
        <f t="shared" si="1"/>
        <v>Fimon.pic.search1</v>
      </c>
      <c r="H14" s="22" t="str">
        <f t="shared" si="2"/>
        <v>Gac_1</v>
      </c>
      <c r="I14">
        <f>VLOOKUP(E14,$P$2:$Q$9,2,FALSE)</f>
        <v>4</v>
      </c>
      <c r="J14" s="30">
        <f>IF(I14&lt;4,I14+1,I14-1)</f>
        <v>3</v>
      </c>
      <c r="K14" s="32">
        <f>IF(I14&lt;4,I14+2,I14-2)</f>
        <v>2</v>
      </c>
      <c r="L14" s="32">
        <f>IF(I14&lt;4,I14+3,I14-3)</f>
        <v>1</v>
      </c>
      <c r="M14">
        <v>1</v>
      </c>
      <c r="N14" t="str">
        <f t="shared" si="3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0"/>
        <v>Fimon</v>
      </c>
      <c r="E15" s="22" t="str">
        <f>VLOOKUP(D15,audio_list_stym!$A$3:$E$18,5,FALSE)</f>
        <v>Gac</v>
      </c>
      <c r="F15" s="22">
        <v>2</v>
      </c>
      <c r="G15" s="22" t="str">
        <f t="shared" si="1"/>
        <v>Fimon.pic.search2</v>
      </c>
      <c r="H15" s="22" t="str">
        <f t="shared" si="2"/>
        <v>Gac_2</v>
      </c>
      <c r="I15" s="30">
        <f>IF(J15&lt;4,J15+1,J15-1)</f>
        <v>3</v>
      </c>
      <c r="J15">
        <f>VLOOKUP(E15,$P$2:$Q$9,2,FALSE)</f>
        <v>4</v>
      </c>
      <c r="K15" s="32">
        <f>IF(J15&lt;4,J15+2,J15-2)</f>
        <v>2</v>
      </c>
      <c r="L15" s="32">
        <f>IF(J15&lt;4,J15+3,J15-3)</f>
        <v>1</v>
      </c>
      <c r="M15">
        <v>2</v>
      </c>
      <c r="N15" t="str">
        <f t="shared" si="3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0"/>
        <v>Fimon</v>
      </c>
      <c r="E16" s="22" t="str">
        <f>VLOOKUP(D16,audio_list_stym!$A$3:$E$18,5,FALSE)</f>
        <v>Gac</v>
      </c>
      <c r="F16" s="22">
        <v>3</v>
      </c>
      <c r="G16" s="22" t="str">
        <f t="shared" si="1"/>
        <v>Fimon.pic.search3</v>
      </c>
      <c r="H16" s="22" t="str">
        <f t="shared" si="2"/>
        <v>Gac_3</v>
      </c>
      <c r="I16" s="30">
        <f>IF(K16&lt;4,K16+1,K16-1)</f>
        <v>3</v>
      </c>
      <c r="J16" s="30">
        <f>IF(K16&lt;4,K16+2,K16-2)</f>
        <v>2</v>
      </c>
      <c r="K16">
        <f>VLOOKUP(E16,$P$2:$Q$9,2,FALSE)</f>
        <v>4</v>
      </c>
      <c r="L16" s="32">
        <f>IF(K16&lt;4,K16+3,K16-3)</f>
        <v>1</v>
      </c>
      <c r="M16">
        <v>3</v>
      </c>
      <c r="N16" t="str">
        <f t="shared" si="3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0"/>
        <v>Fimon</v>
      </c>
      <c r="E17" s="22" t="str">
        <f>VLOOKUP(D17,audio_list_stym!$A$3:$E$18,5,FALSE)</f>
        <v>Gac</v>
      </c>
      <c r="F17" s="22">
        <v>4</v>
      </c>
      <c r="G17" s="22" t="str">
        <f t="shared" si="1"/>
        <v>Fimon.pic.search4</v>
      </c>
      <c r="H17" s="22" t="str">
        <f t="shared" si="2"/>
        <v>Gac_4</v>
      </c>
      <c r="I17" s="30">
        <f>IF(L17&lt;4,L17+1,L17-1)</f>
        <v>3</v>
      </c>
      <c r="J17" s="30">
        <f>IF(L17&lt;4,L17+2,L17-2)</f>
        <v>2</v>
      </c>
      <c r="K17" s="30">
        <f>IF(L17&lt;4,L17+3,L17-3)</f>
        <v>1</v>
      </c>
      <c r="L17">
        <f>VLOOKUP(E17,$P$2:$Q$9,2,FALSE)</f>
        <v>4</v>
      </c>
      <c r="M17">
        <v>4</v>
      </c>
      <c r="N17" t="str">
        <f t="shared" si="3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0"/>
        <v>Codis</v>
      </c>
      <c r="E18" s="22" t="str">
        <f>VLOOKUP(D18,audio_list_stym!$A$3:$E$18,5,FALSE)</f>
        <v>Noni</v>
      </c>
      <c r="F18" s="22">
        <v>1</v>
      </c>
      <c r="G18" s="22" t="str">
        <f t="shared" si="1"/>
        <v>Codis.pic.search1</v>
      </c>
      <c r="H18" s="22" t="str">
        <f t="shared" si="2"/>
        <v>Noni_1</v>
      </c>
      <c r="I18">
        <f>VLOOKUP(E18,$P$2:$Q$9,2,FALSE)</f>
        <v>5</v>
      </c>
      <c r="J18" s="30">
        <f>IF(I18&lt;4,I18+1,I18-1)</f>
        <v>4</v>
      </c>
      <c r="K18" s="32">
        <f>IF(I18&lt;4,I18+2,I18-2)</f>
        <v>3</v>
      </c>
      <c r="L18" s="32">
        <f>IF(I18&lt;4,I18+3,I18-3)</f>
        <v>2</v>
      </c>
      <c r="M18">
        <v>1</v>
      </c>
      <c r="N18" t="str">
        <f t="shared" si="3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0"/>
        <v>Codis</v>
      </c>
      <c r="E19" s="22" t="str">
        <f>VLOOKUP(D19,audio_list_stym!$A$3:$E$18,5,FALSE)</f>
        <v>Noni</v>
      </c>
      <c r="F19" s="22">
        <v>2</v>
      </c>
      <c r="G19" s="22" t="str">
        <f t="shared" si="1"/>
        <v>Codis.pic.search2</v>
      </c>
      <c r="H19" s="22" t="str">
        <f t="shared" si="2"/>
        <v>Noni_2</v>
      </c>
      <c r="I19" s="30">
        <f>IF(J19&lt;4,J19+1,J19-1)</f>
        <v>4</v>
      </c>
      <c r="J19">
        <f>VLOOKUP(E19,$P$2:$Q$9,2,FALSE)</f>
        <v>5</v>
      </c>
      <c r="K19" s="32">
        <f>IF(J19&lt;4,J19+2,J19-2)</f>
        <v>3</v>
      </c>
      <c r="L19" s="32">
        <f>IF(J19&lt;4,J19+3,J19-3)</f>
        <v>2</v>
      </c>
      <c r="M19">
        <v>2</v>
      </c>
      <c r="N19" t="str">
        <f t="shared" si="3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0"/>
        <v>Codis</v>
      </c>
      <c r="E20" s="22" t="str">
        <f>VLOOKUP(D20,audio_list_stym!$A$3:$E$18,5,FALSE)</f>
        <v>Noni</v>
      </c>
      <c r="F20" s="22">
        <v>3</v>
      </c>
      <c r="G20" s="22" t="str">
        <f t="shared" si="1"/>
        <v>Codis.pic.search3</v>
      </c>
      <c r="H20" s="22" t="str">
        <f t="shared" si="2"/>
        <v>Noni_3</v>
      </c>
      <c r="I20" s="30">
        <f>IF(K20&lt;4,K20+1,K20-1)</f>
        <v>4</v>
      </c>
      <c r="J20" s="30">
        <f>IF(K20&lt;4,K20+2,K20-2)</f>
        <v>3</v>
      </c>
      <c r="K20">
        <f>VLOOKUP(E20,$P$2:$Q$9,2,FALSE)</f>
        <v>5</v>
      </c>
      <c r="L20" s="32">
        <f>IF(K20&lt;4,K20+3,K20-3)</f>
        <v>2</v>
      </c>
      <c r="M20">
        <v>3</v>
      </c>
      <c r="N20" t="str">
        <f t="shared" si="3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0"/>
        <v>Codis</v>
      </c>
      <c r="E21" s="22" t="str">
        <f>VLOOKUP(D21,audio_list_stym!$A$3:$E$18,5,FALSE)</f>
        <v>Noni</v>
      </c>
      <c r="F21" s="22">
        <v>4</v>
      </c>
      <c r="G21" s="22" t="str">
        <f t="shared" si="1"/>
        <v>Codis.pic.search4</v>
      </c>
      <c r="H21" s="22" t="str">
        <f t="shared" si="2"/>
        <v>Noni_4</v>
      </c>
      <c r="I21" s="30">
        <f>IF(L21&lt;4,L21+1,L21-1)</f>
        <v>4</v>
      </c>
      <c r="J21" s="30">
        <f>IF(L21&lt;4,L21+2,L21-2)</f>
        <v>3</v>
      </c>
      <c r="K21" s="30">
        <f>IF(L21&lt;4,L21+3,L21-3)</f>
        <v>2</v>
      </c>
      <c r="L21">
        <f>VLOOKUP(E21,$P$2:$Q$9,2,FALSE)</f>
        <v>5</v>
      </c>
      <c r="M21">
        <v>4</v>
      </c>
      <c r="N21" t="str">
        <f t="shared" si="3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0"/>
        <v>Gonic</v>
      </c>
      <c r="E22" s="22" t="str">
        <f>VLOOKUP(D22,audio_list_stym!$A$3:$E$18,5,FALSE)</f>
        <v>Sapota</v>
      </c>
      <c r="F22" s="22">
        <v>1</v>
      </c>
      <c r="G22" s="22" t="str">
        <f t="shared" si="1"/>
        <v>Gonic.pic.search1</v>
      </c>
      <c r="H22" s="22" t="str">
        <f t="shared" si="2"/>
        <v>Sapota_1</v>
      </c>
      <c r="I22">
        <f>VLOOKUP(E22,$P$2:$Q$9,2,FALSE)</f>
        <v>6</v>
      </c>
      <c r="J22" s="30">
        <f>IF(I22&lt;4,I22+1,I22-1)</f>
        <v>5</v>
      </c>
      <c r="K22" s="32">
        <f>IF(I22&lt;4,I22+2,I22-2)</f>
        <v>4</v>
      </c>
      <c r="L22" s="32">
        <f>IF(I22&lt;4,I22+3,I22-3)</f>
        <v>3</v>
      </c>
      <c r="M22">
        <v>1</v>
      </c>
      <c r="N22" t="str">
        <f t="shared" si="3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0"/>
        <v>Gonic</v>
      </c>
      <c r="E23" s="22" t="str">
        <f>VLOOKUP(D23,audio_list_stym!$A$3:$E$18,5,FALSE)</f>
        <v>Sapota</v>
      </c>
      <c r="F23" s="22">
        <v>2</v>
      </c>
      <c r="G23" s="22" t="str">
        <f t="shared" si="1"/>
        <v>Gonic.pic.search2</v>
      </c>
      <c r="H23" s="22" t="str">
        <f t="shared" si="2"/>
        <v>Sapota_2</v>
      </c>
      <c r="I23" s="30">
        <f>IF(J23&lt;4,J23+1,J23-1)</f>
        <v>5</v>
      </c>
      <c r="J23">
        <f>VLOOKUP(E23,$P$2:$Q$9,2,FALSE)</f>
        <v>6</v>
      </c>
      <c r="K23" s="32">
        <f>IF(J23&lt;4,J23+2,J23-2)</f>
        <v>4</v>
      </c>
      <c r="L23" s="32">
        <f>IF(J23&lt;4,J23+3,J23-3)</f>
        <v>3</v>
      </c>
      <c r="M23">
        <v>2</v>
      </c>
      <c r="N23" t="str">
        <f t="shared" si="3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0"/>
        <v>Gonic</v>
      </c>
      <c r="E24" s="22" t="str">
        <f>VLOOKUP(D24,audio_list_stym!$A$3:$E$18,5,FALSE)</f>
        <v>Sapota</v>
      </c>
      <c r="F24" s="22">
        <v>3</v>
      </c>
      <c r="G24" s="22" t="str">
        <f t="shared" si="1"/>
        <v>Gonic.pic.search3</v>
      </c>
      <c r="H24" s="22" t="str">
        <f t="shared" si="2"/>
        <v>Sapota_3</v>
      </c>
      <c r="I24" s="30">
        <f>IF(K24&lt;4,K24+1,K24-1)</f>
        <v>5</v>
      </c>
      <c r="J24" s="30">
        <f>IF(K24&lt;4,K24+2,K24-2)</f>
        <v>4</v>
      </c>
      <c r="K24">
        <f>VLOOKUP(E24,$P$2:$Q$9,2,FALSE)</f>
        <v>6</v>
      </c>
      <c r="L24" s="32">
        <f>IF(K24&lt;4,K24+3,K24-3)</f>
        <v>3</v>
      </c>
      <c r="M24">
        <v>3</v>
      </c>
      <c r="N24" t="str">
        <f t="shared" si="3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0"/>
        <v>Gonic</v>
      </c>
      <c r="E25" s="22" t="str">
        <f>VLOOKUP(D25,audio_list_stym!$A$3:$E$18,5,FALSE)</f>
        <v>Sapota</v>
      </c>
      <c r="F25" s="22">
        <v>4</v>
      </c>
      <c r="G25" s="22" t="str">
        <f t="shared" si="1"/>
        <v>Gonic.pic.search4</v>
      </c>
      <c r="H25" s="22" t="str">
        <f t="shared" si="2"/>
        <v>Sapota_4</v>
      </c>
      <c r="I25" s="30">
        <f>IF(L25&lt;4,L25+1,L25-1)</f>
        <v>5</v>
      </c>
      <c r="J25" s="30">
        <f>IF(L25&lt;4,L25+2,L25-2)</f>
        <v>4</v>
      </c>
      <c r="K25" s="30">
        <f>IF(L25&lt;4,L25+3,L25-3)</f>
        <v>3</v>
      </c>
      <c r="L25">
        <f>VLOOKUP(E25,$P$2:$Q$9,2,FALSE)</f>
        <v>6</v>
      </c>
      <c r="M25">
        <v>4</v>
      </c>
      <c r="N25" t="str">
        <f t="shared" si="3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0"/>
        <v>Todis</v>
      </c>
      <c r="E26" s="22" t="str">
        <f>VLOOKUP(D26,audio_list_stym!$A$3:$E$18,5,FALSE)</f>
        <v>Tamanid</v>
      </c>
      <c r="F26" s="22">
        <v>1</v>
      </c>
      <c r="G26" s="22" t="str">
        <f t="shared" si="1"/>
        <v>Todis.pic.search1</v>
      </c>
      <c r="H26" s="22" t="str">
        <f t="shared" si="2"/>
        <v>Tamanid_1</v>
      </c>
      <c r="I26">
        <f>VLOOKUP(E26,$P$2:$Q$9,2,FALSE)</f>
        <v>7</v>
      </c>
      <c r="J26" s="30">
        <f>IF(I26&lt;4,I26+1,I26-1)</f>
        <v>6</v>
      </c>
      <c r="K26" s="32">
        <f>IF(I26&lt;4,I26+2,I26-2)</f>
        <v>5</v>
      </c>
      <c r="L26" s="32">
        <f>IF(I26&lt;4,I26+3,I26-3)</f>
        <v>4</v>
      </c>
      <c r="M26">
        <v>1</v>
      </c>
      <c r="N26" t="str">
        <f t="shared" si="3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0"/>
        <v>Todis</v>
      </c>
      <c r="E27" s="22" t="str">
        <f>VLOOKUP(D27,audio_list_stym!$A$3:$E$18,5,FALSE)</f>
        <v>Tamanid</v>
      </c>
      <c r="F27" s="22">
        <v>2</v>
      </c>
      <c r="G27" s="22" t="str">
        <f t="shared" si="1"/>
        <v>Todis.pic.search2</v>
      </c>
      <c r="H27" s="22" t="str">
        <f t="shared" si="2"/>
        <v>Tamanid_2</v>
      </c>
      <c r="I27" s="30">
        <f>IF(J27&lt;4,J27+1,J27-1)</f>
        <v>6</v>
      </c>
      <c r="J27">
        <f>VLOOKUP(E27,$P$2:$Q$9,2,FALSE)</f>
        <v>7</v>
      </c>
      <c r="K27" s="32">
        <f>IF(J27&lt;4,J27+2,J27-2)</f>
        <v>5</v>
      </c>
      <c r="L27" s="32">
        <f>IF(J27&lt;4,J27+3,J27-3)</f>
        <v>4</v>
      </c>
      <c r="M27">
        <v>2</v>
      </c>
      <c r="N27" t="str">
        <f t="shared" si="3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0"/>
        <v>Todis</v>
      </c>
      <c r="E28" s="22" t="str">
        <f>VLOOKUP(D28,audio_list_stym!$A$3:$E$18,5,FALSE)</f>
        <v>Tamanid</v>
      </c>
      <c r="F28" s="22">
        <v>3</v>
      </c>
      <c r="G28" s="22" t="str">
        <f t="shared" si="1"/>
        <v>Todis.pic.search3</v>
      </c>
      <c r="H28" s="22" t="str">
        <f t="shared" si="2"/>
        <v>Tamanid_3</v>
      </c>
      <c r="I28" s="30">
        <f>IF(K28&lt;4,K28+1,K28-1)</f>
        <v>6</v>
      </c>
      <c r="J28" s="30">
        <f>IF(K28&lt;4,K28+2,K28-2)</f>
        <v>5</v>
      </c>
      <c r="K28">
        <f>VLOOKUP(E28,$P$2:$Q$9,2,FALSE)</f>
        <v>7</v>
      </c>
      <c r="L28" s="32">
        <f>IF(K28&lt;4,K28+3,K28-3)</f>
        <v>4</v>
      </c>
      <c r="M28">
        <v>3</v>
      </c>
      <c r="N28" t="str">
        <f t="shared" si="3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0"/>
        <v>Todis</v>
      </c>
      <c r="E29" s="22" t="str">
        <f>VLOOKUP(D29,audio_list_stym!$A$3:$E$18,5,FALSE)</f>
        <v>Tamanid</v>
      </c>
      <c r="F29" s="22">
        <v>4</v>
      </c>
      <c r="G29" s="22" t="str">
        <f t="shared" si="1"/>
        <v>Todis.pic.search4</v>
      </c>
      <c r="H29" s="22" t="str">
        <f t="shared" si="2"/>
        <v>Tamanid_4</v>
      </c>
      <c r="I29" s="30">
        <f>IF(L29&lt;4,L29+1,L29-1)</f>
        <v>6</v>
      </c>
      <c r="J29" s="30">
        <f>IF(L29&lt;4,L29+2,L29-2)</f>
        <v>5</v>
      </c>
      <c r="K29" s="30">
        <f>IF(L29&lt;4,L29+3,L29-3)</f>
        <v>4</v>
      </c>
      <c r="L29">
        <f>VLOOKUP(E29,$P$2:$Q$9,2,FALSE)</f>
        <v>7</v>
      </c>
      <c r="M29">
        <v>4</v>
      </c>
      <c r="N29" t="str">
        <f t="shared" si="3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0"/>
        <v>Pemat</v>
      </c>
      <c r="E30" s="22" t="str">
        <f>VLOOKUP(D30,audio_list_stym!$A$3:$E$18,5,FALSE)</f>
        <v>ZF</v>
      </c>
      <c r="F30" s="22">
        <v>1</v>
      </c>
      <c r="G30" s="22" t="str">
        <f t="shared" si="1"/>
        <v>Pemat.pic.search1</v>
      </c>
      <c r="H30" s="22" t="str">
        <f t="shared" si="2"/>
        <v>ZF_1</v>
      </c>
      <c r="I30">
        <f>VLOOKUP(E30,$P$2:$Q$9,2,FALSE)</f>
        <v>8</v>
      </c>
      <c r="J30" s="30">
        <f>IF(I30&lt;4,I30+1,I30-1)</f>
        <v>7</v>
      </c>
      <c r="K30" s="32">
        <f>IF(I30&lt;4,I30+2,I30-2)</f>
        <v>6</v>
      </c>
      <c r="L30" s="32">
        <f>IF(I30&lt;4,I30+3,I30-3)</f>
        <v>5</v>
      </c>
      <c r="M30">
        <v>1</v>
      </c>
      <c r="N30" t="str">
        <f t="shared" si="3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0"/>
        <v>Pemat</v>
      </c>
      <c r="E31" s="22" t="str">
        <f>VLOOKUP(D31,audio_list_stym!$A$3:$E$18,5,FALSE)</f>
        <v>ZF</v>
      </c>
      <c r="F31" s="22">
        <v>2</v>
      </c>
      <c r="G31" s="22" t="str">
        <f t="shared" si="1"/>
        <v>Pemat.pic.search2</v>
      </c>
      <c r="H31" s="22" t="str">
        <f t="shared" si="2"/>
        <v>ZF_2</v>
      </c>
      <c r="I31" s="30">
        <f>IF(J31&lt;4,J31+1,J31-1)</f>
        <v>7</v>
      </c>
      <c r="J31">
        <f>VLOOKUP(E31,$P$2:$Q$9,2,FALSE)</f>
        <v>8</v>
      </c>
      <c r="K31" s="32">
        <f>IF(J31&lt;4,J31+2,J31-2)</f>
        <v>6</v>
      </c>
      <c r="L31" s="32">
        <f>IF(J31&lt;4,J31+3,J31-3)</f>
        <v>5</v>
      </c>
      <c r="M31">
        <v>2</v>
      </c>
      <c r="N31" t="str">
        <f t="shared" si="3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0"/>
        <v>Pemat</v>
      </c>
      <c r="E32" s="22" t="str">
        <f>VLOOKUP(D32,audio_list_stym!$A$3:$E$18,5,FALSE)</f>
        <v>ZF</v>
      </c>
      <c r="F32" s="22">
        <v>3</v>
      </c>
      <c r="G32" s="22" t="str">
        <f t="shared" si="1"/>
        <v>Pemat.pic.search3</v>
      </c>
      <c r="H32" s="22" t="str">
        <f t="shared" si="2"/>
        <v>ZF_3</v>
      </c>
      <c r="I32" s="30">
        <f>IF(K32&lt;4,K32+1,K32-1)</f>
        <v>7</v>
      </c>
      <c r="J32" s="30">
        <f>IF(K32&lt;4,K32+2,K32-2)</f>
        <v>6</v>
      </c>
      <c r="K32">
        <f>VLOOKUP(E32,$P$2:$Q$9,2,FALSE)</f>
        <v>8</v>
      </c>
      <c r="L32" s="32">
        <f>IF(K32&lt;4,K32+3,K32-3)</f>
        <v>5</v>
      </c>
      <c r="M32">
        <v>3</v>
      </c>
      <c r="N32" t="str">
        <f t="shared" si="3"/>
        <v>a</v>
      </c>
      <c r="P32" s="29" t="s">
        <v>1220</v>
      </c>
      <c r="S32" s="29"/>
      <c r="U32" s="22"/>
      <c r="V32" s="22"/>
      <c r="W32" s="22"/>
    </row>
    <row r="33" spans="2:23" x14ac:dyDescent="0.45">
      <c r="B33" s="29" t="s">
        <v>1218</v>
      </c>
      <c r="C33" s="22" t="s">
        <v>1210</v>
      </c>
      <c r="D33" t="str">
        <f t="shared" si="0"/>
        <v>Pemat</v>
      </c>
      <c r="E33" s="22" t="str">
        <f>VLOOKUP(D33,audio_list_stym!$A$3:$E$18,5,FALSE)</f>
        <v>ZF</v>
      </c>
      <c r="F33" s="22">
        <v>4</v>
      </c>
      <c r="G33" s="22" t="str">
        <f t="shared" si="1"/>
        <v>Pemat.pic.search4</v>
      </c>
      <c r="H33" s="22" t="str">
        <f t="shared" si="2"/>
        <v>ZF_4</v>
      </c>
      <c r="I33" s="30">
        <f>IF(L33&lt;4,L33+1,L33-1)</f>
        <v>7</v>
      </c>
      <c r="J33" s="30">
        <f>IF(L33&lt;4,L33+2,L33-2)</f>
        <v>6</v>
      </c>
      <c r="K33" s="30">
        <f>IF(L33&lt;4,L33+3,L33-3)</f>
        <v>5</v>
      </c>
      <c r="L33">
        <f>VLOOKUP(E33,$P$2:$Q$9,2,FALSE)</f>
        <v>8</v>
      </c>
      <c r="M33">
        <v>4</v>
      </c>
      <c r="N33" t="str">
        <f t="shared" si="3"/>
        <v>s</v>
      </c>
      <c r="P33" s="29" t="s">
        <v>1240</v>
      </c>
      <c r="S33" s="29"/>
      <c r="U33" s="22"/>
      <c r="V33" s="22"/>
      <c r="W33" s="22"/>
    </row>
    <row r="34" spans="2:23" x14ac:dyDescent="0.45"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VLOOKUP(D34,audio_list_stym!$A$3:$E$18,5,FALSE)</f>
        <v>Ackee</v>
      </c>
      <c r="F34" s="22">
        <v>5</v>
      </c>
      <c r="G34" s="22" t="str">
        <f t="shared" si="1"/>
        <v>Renan.pic.search5</v>
      </c>
      <c r="H34" s="22" t="str">
        <f t="shared" si="2"/>
        <v>Ackee_5</v>
      </c>
      <c r="I34" s="30">
        <f>IF(L34&lt;4,L34+1,L34-1)</f>
        <v>2</v>
      </c>
      <c r="J34" s="30">
        <f>IF(L34&lt;4,L34+2,L34-2)</f>
        <v>3</v>
      </c>
      <c r="K34" s="30">
        <f>IF(L34&lt;4,L34+3,L34-3)</f>
        <v>4</v>
      </c>
      <c r="L34">
        <f>VLOOKUP(E34,$P$2:$Q$9,2,FALSE)</f>
        <v>1</v>
      </c>
      <c r="M34">
        <v>4</v>
      </c>
      <c r="N34" t="str">
        <f t="shared" si="3"/>
        <v>s</v>
      </c>
      <c r="P34" s="29" t="s">
        <v>1222</v>
      </c>
      <c r="S34" s="29"/>
      <c r="U34" s="22"/>
      <c r="V34" s="22"/>
      <c r="W34" s="22"/>
    </row>
    <row r="35" spans="2:23" x14ac:dyDescent="0.45">
      <c r="B35" s="29" t="s">
        <v>1240</v>
      </c>
      <c r="C35" s="22" t="s">
        <v>1182</v>
      </c>
      <c r="D35" t="str">
        <f t="shared" ref="D35:D37" si="6">LEFT(C35,5)</f>
        <v>Renan</v>
      </c>
      <c r="E35" s="22" t="str">
        <f>VLOOKUP(D35,audio_list_stym!$A$3:$E$18,5,FALSE)</f>
        <v>Ackee</v>
      </c>
      <c r="F35" s="22">
        <v>6</v>
      </c>
      <c r="G35" s="22" t="str">
        <f t="shared" si="1"/>
        <v>Renan.pic.search6</v>
      </c>
      <c r="H35" s="22" t="str">
        <f t="shared" si="2"/>
        <v>Ackee_6</v>
      </c>
      <c r="I35" s="30">
        <f>IF(K35&lt;4,K35+1,K35-1)</f>
        <v>2</v>
      </c>
      <c r="J35" s="30">
        <f>IF(K35&lt;4,K35+2,K35-2)</f>
        <v>3</v>
      </c>
      <c r="K35">
        <f>VLOOKUP(E35,$P$2:$Q$9,2,FALSE)</f>
        <v>1</v>
      </c>
      <c r="L35" s="30">
        <f>IF(K35&lt;4,K35+3,K35-3)</f>
        <v>4</v>
      </c>
      <c r="M35">
        <v>3</v>
      </c>
      <c r="N35" t="str">
        <f t="shared" si="3"/>
        <v>a</v>
      </c>
      <c r="P35" s="29" t="s">
        <v>1224</v>
      </c>
      <c r="S35" s="29"/>
      <c r="U35" s="22"/>
      <c r="V35" s="22"/>
      <c r="W35" s="22"/>
    </row>
    <row r="36" spans="2:23" x14ac:dyDescent="0.45">
      <c r="B36" s="29" t="s">
        <v>1222</v>
      </c>
      <c r="C36" s="22" t="s">
        <v>1182</v>
      </c>
      <c r="D36" t="str">
        <f t="shared" si="6"/>
        <v>Renan</v>
      </c>
      <c r="E36" s="22" t="str">
        <f>VLOOKUP(D36,audio_list_stym!$A$3:$E$18,5,FALSE)</f>
        <v>Ackee</v>
      </c>
      <c r="F36" s="22">
        <v>7</v>
      </c>
      <c r="G36" s="22" t="str">
        <f t="shared" si="1"/>
        <v>Renan.pic.search7</v>
      </c>
      <c r="H36" s="22" t="str">
        <f t="shared" si="2"/>
        <v>Ackee_7</v>
      </c>
      <c r="I36" s="30">
        <f>IF(J36&lt;4,J36+1,J36-1)</f>
        <v>2</v>
      </c>
      <c r="J36">
        <f>VLOOKUP(E36,$P$2:$Q$9,2,FALSE)</f>
        <v>1</v>
      </c>
      <c r="K36" s="30">
        <f>IF(J3&lt;4,J36+2,J36-2)</f>
        <v>3</v>
      </c>
      <c r="L36" s="30">
        <f>IF(J36&lt;4,J36+3,J36-3)</f>
        <v>4</v>
      </c>
      <c r="M36">
        <v>2</v>
      </c>
      <c r="N36" t="str">
        <f t="shared" si="3"/>
        <v>w</v>
      </c>
      <c r="S36" s="29"/>
      <c r="U36" s="22"/>
      <c r="V36" s="22"/>
      <c r="W36" s="22"/>
    </row>
    <row r="37" spans="2:23" x14ac:dyDescent="0.45">
      <c r="B37" s="29" t="s">
        <v>1224</v>
      </c>
      <c r="C37" s="22" t="s">
        <v>1182</v>
      </c>
      <c r="D37" t="str">
        <f t="shared" si="6"/>
        <v>Renan</v>
      </c>
      <c r="E37" s="22" t="str">
        <f>VLOOKUP(D37,audio_list_stym!$A$3:$E$18,5,FALSE)</f>
        <v>Ackee</v>
      </c>
      <c r="F37" s="22">
        <v>8</v>
      </c>
      <c r="G37" s="22" t="str">
        <f t="shared" si="1"/>
        <v>Renan.pic.search8</v>
      </c>
      <c r="H37" s="22" t="str">
        <f t="shared" si="2"/>
        <v>Ackee_8</v>
      </c>
      <c r="I37">
        <f>VLOOKUP(E37,$P$2:$Q$9,2,FALSE)</f>
        <v>1</v>
      </c>
      <c r="J37" s="30">
        <f>IF(I37&lt;4,I37+2,I37-2)</f>
        <v>3</v>
      </c>
      <c r="K37" s="30">
        <f>IF(I37&lt;4,I37+3,I37-3)</f>
        <v>4</v>
      </c>
      <c r="L37" s="30">
        <f>IF(I37&lt;4,I37+4,I37-4)</f>
        <v>5</v>
      </c>
      <c r="M37">
        <v>1</v>
      </c>
      <c r="N37" t="str">
        <f t="shared" si="3"/>
        <v>q</v>
      </c>
      <c r="S37" s="29"/>
      <c r="U37" s="22"/>
      <c r="V37" s="22"/>
      <c r="W37" s="22"/>
    </row>
    <row r="38" spans="2:23" x14ac:dyDescent="0.45">
      <c r="B38" s="29" t="s">
        <v>1216</v>
      </c>
      <c r="C38" s="22" t="s">
        <v>1186</v>
      </c>
      <c r="D38" t="str">
        <f t="shared" si="0"/>
        <v>Baroh</v>
      </c>
      <c r="E38" s="22" t="str">
        <f>VLOOKUP(D38,audio_list_stym!$A$3:$E$18,5,FALSE)</f>
        <v>Ake</v>
      </c>
      <c r="F38" s="22">
        <v>5</v>
      </c>
      <c r="G38" s="22" t="str">
        <f t="shared" si="1"/>
        <v>Baroh.pic.search5</v>
      </c>
      <c r="H38" s="22" t="str">
        <f t="shared" si="2"/>
        <v>Ake_5</v>
      </c>
      <c r="I38" s="30">
        <f>IF(L38&lt;4,L38+1,L38-1)</f>
        <v>3</v>
      </c>
      <c r="J38" s="30">
        <f>IF(L38&lt;4,L38+2,L38-2)</f>
        <v>4</v>
      </c>
      <c r="K38" s="30">
        <f>IF(L38&lt;4,L38+3,L38-3)</f>
        <v>5</v>
      </c>
      <c r="L38">
        <f>VLOOKUP(E38,$P$2:$Q$9,2,FALSE)</f>
        <v>2</v>
      </c>
      <c r="M38">
        <v>4</v>
      </c>
      <c r="N38" t="str">
        <f t="shared" si="3"/>
        <v>s</v>
      </c>
      <c r="S38" s="29"/>
      <c r="U38" s="22"/>
      <c r="V38" s="22"/>
      <c r="W38" s="22"/>
    </row>
    <row r="39" spans="2:23" x14ac:dyDescent="0.45">
      <c r="B39" s="29" t="s">
        <v>1218</v>
      </c>
      <c r="C39" s="22" t="s">
        <v>1186</v>
      </c>
      <c r="D39" t="str">
        <f t="shared" si="0"/>
        <v>Baroh</v>
      </c>
      <c r="E39" s="22" t="str">
        <f>VLOOKUP(D39,audio_list_stym!$A$3:$E$18,5,FALSE)</f>
        <v>Ake</v>
      </c>
      <c r="F39" s="22">
        <v>6</v>
      </c>
      <c r="G39" s="22" t="str">
        <f t="shared" si="1"/>
        <v>Baroh.pic.search6</v>
      </c>
      <c r="H39" s="22" t="str">
        <f t="shared" si="2"/>
        <v>Ake_6</v>
      </c>
      <c r="I39" s="30">
        <f>IF(K39&lt;4,K39+1,K39-1)</f>
        <v>3</v>
      </c>
      <c r="J39" s="30">
        <f>IF(K39&lt;4,K39+2,K39-2)</f>
        <v>4</v>
      </c>
      <c r="K39">
        <f>VLOOKUP(E39,$P$2:$Q$9,2,FALSE)</f>
        <v>2</v>
      </c>
      <c r="L39" s="30">
        <f>IF(K39&lt;4,K39+3,K39-3)</f>
        <v>5</v>
      </c>
      <c r="M39">
        <v>3</v>
      </c>
      <c r="N39" t="str">
        <f t="shared" si="3"/>
        <v>a</v>
      </c>
      <c r="S39" s="29"/>
      <c r="U39" s="22"/>
      <c r="V39" s="22"/>
      <c r="W39" s="22"/>
    </row>
    <row r="40" spans="2:23" x14ac:dyDescent="0.45">
      <c r="B40" s="29" t="s">
        <v>1220</v>
      </c>
      <c r="C40" s="22" t="s">
        <v>1186</v>
      </c>
      <c r="D40" t="str">
        <f t="shared" si="0"/>
        <v>Baroh</v>
      </c>
      <c r="E40" s="22" t="str">
        <f>VLOOKUP(D40,audio_list_stym!$A$3:$E$18,5,FALSE)</f>
        <v>Ake</v>
      </c>
      <c r="F40" s="22">
        <v>7</v>
      </c>
      <c r="G40" s="22" t="str">
        <f t="shared" si="1"/>
        <v>Baroh.pic.search7</v>
      </c>
      <c r="H40" s="22" t="str">
        <f t="shared" si="2"/>
        <v>Ake_7</v>
      </c>
      <c r="I40" s="30">
        <f>IF(J40&lt;4,J40+1,J40-1)</f>
        <v>3</v>
      </c>
      <c r="J40">
        <f>VLOOKUP(E40,$P$2:$Q$9,2,FALSE)</f>
        <v>2</v>
      </c>
      <c r="K40" s="30">
        <f>IF(J7&lt;4,J40+2,J40-2)</f>
        <v>4</v>
      </c>
      <c r="L40" s="30">
        <f>IF(J40&lt;4,J40+3,J40-3)</f>
        <v>5</v>
      </c>
      <c r="M40">
        <v>2</v>
      </c>
      <c r="N40" t="str">
        <f t="shared" si="3"/>
        <v>w</v>
      </c>
      <c r="S40" s="29"/>
      <c r="U40" s="22"/>
      <c r="V40" s="22"/>
      <c r="W40" s="22"/>
    </row>
    <row r="41" spans="2:23" x14ac:dyDescent="0.45">
      <c r="B41" s="29" t="s">
        <v>1240</v>
      </c>
      <c r="C41" s="22" t="s">
        <v>1186</v>
      </c>
      <c r="D41" t="str">
        <f t="shared" si="0"/>
        <v>Baroh</v>
      </c>
      <c r="E41" s="22" t="str">
        <f>VLOOKUP(D41,audio_list_stym!$A$3:$E$18,5,FALSE)</f>
        <v>Ake</v>
      </c>
      <c r="F41" s="22">
        <v>8</v>
      </c>
      <c r="G41" s="22" t="str">
        <f t="shared" si="1"/>
        <v>Baroh.pic.search8</v>
      </c>
      <c r="H41" s="22" t="str">
        <f t="shared" si="2"/>
        <v>Ake_8</v>
      </c>
      <c r="I41">
        <f>VLOOKUP(E41,$P$2:$Q$9,2,FALSE)</f>
        <v>2</v>
      </c>
      <c r="J41" s="30">
        <f>IF(I41&lt;4,I41+2,I41-2)</f>
        <v>4</v>
      </c>
      <c r="K41" s="30">
        <f>IF(I41&lt;4,I41+3,I41-3)</f>
        <v>5</v>
      </c>
      <c r="L41" s="30">
        <f>IF(I41&lt;4,I41+4,I41-4)</f>
        <v>6</v>
      </c>
      <c r="M41">
        <v>1</v>
      </c>
      <c r="N41" t="str">
        <f t="shared" si="3"/>
        <v>q</v>
      </c>
      <c r="S41" s="29"/>
      <c r="U41" s="22"/>
      <c r="V41" s="22"/>
      <c r="W41" s="22"/>
    </row>
    <row r="42" spans="2:23" x14ac:dyDescent="0.45">
      <c r="B42" s="29" t="s">
        <v>1224</v>
      </c>
      <c r="C42" s="22" t="s">
        <v>1190</v>
      </c>
      <c r="D42" t="str">
        <f t="shared" si="0"/>
        <v>Liroh</v>
      </c>
      <c r="E42" s="22" t="str">
        <f>VLOOKUP(D42,audio_list_stym!$A$3:$E$18,5,FALSE)</f>
        <v>Finger</v>
      </c>
      <c r="F42" s="22">
        <v>5</v>
      </c>
      <c r="G42" s="22" t="str">
        <f t="shared" si="1"/>
        <v>Liroh.pic.search5</v>
      </c>
      <c r="H42" s="22" t="str">
        <f t="shared" si="2"/>
        <v>Finger_5</v>
      </c>
      <c r="I42" s="30">
        <f>IF(L42&lt;4,L42+1,L42-1)</f>
        <v>4</v>
      </c>
      <c r="J42" s="30">
        <f>IF(L42&lt;4,L42+2,L42-2)</f>
        <v>5</v>
      </c>
      <c r="K42" s="30">
        <f>IF(L42&lt;4,L42+3,L42-3)</f>
        <v>6</v>
      </c>
      <c r="L42">
        <f>VLOOKUP(E42,$P$2:$Q$9,2,FALSE)</f>
        <v>3</v>
      </c>
      <c r="M42">
        <v>4</v>
      </c>
      <c r="N42" t="str">
        <f t="shared" si="3"/>
        <v>s</v>
      </c>
      <c r="S42" s="29"/>
      <c r="U42" s="22"/>
      <c r="V42" s="22"/>
      <c r="W42" s="22"/>
    </row>
    <row r="43" spans="2:23" x14ac:dyDescent="0.45">
      <c r="B43" s="29" t="s">
        <v>1240</v>
      </c>
      <c r="C43" s="22" t="s">
        <v>1190</v>
      </c>
      <c r="D43" t="str">
        <f t="shared" si="0"/>
        <v>Liroh</v>
      </c>
      <c r="E43" s="22" t="str">
        <f>VLOOKUP(D43,audio_list_stym!$A$3:$E$18,5,FALSE)</f>
        <v>Finger</v>
      </c>
      <c r="F43" s="22">
        <v>6</v>
      </c>
      <c r="G43" s="22" t="str">
        <f t="shared" si="1"/>
        <v>Liroh.pic.search6</v>
      </c>
      <c r="H43" s="22" t="str">
        <f t="shared" si="2"/>
        <v>Finger_6</v>
      </c>
      <c r="I43" s="30">
        <f>IF(K43&lt;4,K43+1,K43-1)</f>
        <v>4</v>
      </c>
      <c r="J43" s="30">
        <f>IF(K43&lt;4,K43+2,K43-2)</f>
        <v>5</v>
      </c>
      <c r="K43">
        <f>VLOOKUP(E43,$P$2:$Q$9,2,FALSE)</f>
        <v>3</v>
      </c>
      <c r="L43" s="30">
        <f>IF(K43&lt;4,K43+3,K43-3)</f>
        <v>6</v>
      </c>
      <c r="M43">
        <v>3</v>
      </c>
      <c r="N43" t="str">
        <f t="shared" si="3"/>
        <v>a</v>
      </c>
      <c r="S43" s="29"/>
      <c r="U43" s="22"/>
      <c r="V43" s="22"/>
      <c r="W43" s="22"/>
    </row>
    <row r="44" spans="2:23" x14ac:dyDescent="0.45">
      <c r="B44" s="29" t="s">
        <v>1218</v>
      </c>
      <c r="C44" s="22" t="s">
        <v>1190</v>
      </c>
      <c r="D44" t="str">
        <f t="shared" si="0"/>
        <v>Liroh</v>
      </c>
      <c r="E44" s="22" t="str">
        <f>VLOOKUP(D44,audio_list_stym!$A$3:$E$18,5,FALSE)</f>
        <v>Finger</v>
      </c>
      <c r="F44" s="22">
        <v>7</v>
      </c>
      <c r="G44" s="22" t="str">
        <f t="shared" si="1"/>
        <v>Liroh.pic.search7</v>
      </c>
      <c r="H44" s="22" t="str">
        <f t="shared" si="2"/>
        <v>Finger_7</v>
      </c>
      <c r="I44" s="30">
        <f>IF(J44&lt;4,J44+1,J44-1)</f>
        <v>4</v>
      </c>
      <c r="J44">
        <f>VLOOKUP(E44,$P$2:$Q$9,2,FALSE)</f>
        <v>3</v>
      </c>
      <c r="K44" s="30">
        <f>IF(J11&lt;4,J44+2,J44-2)</f>
        <v>5</v>
      </c>
      <c r="L44" s="30">
        <f>IF(J44&lt;4,J44+3,J44-3)</f>
        <v>6</v>
      </c>
      <c r="M44">
        <v>2</v>
      </c>
      <c r="N44" t="str">
        <f t="shared" si="3"/>
        <v>w</v>
      </c>
      <c r="S44" s="29"/>
      <c r="U44" s="22"/>
      <c r="V44" s="22"/>
      <c r="W44" s="22"/>
    </row>
    <row r="45" spans="2:23" x14ac:dyDescent="0.45">
      <c r="B45" s="29" t="s">
        <v>1216</v>
      </c>
      <c r="C45" s="22" t="s">
        <v>1190</v>
      </c>
      <c r="D45" t="str">
        <f t="shared" si="0"/>
        <v>Liroh</v>
      </c>
      <c r="E45" s="22" t="str">
        <f>VLOOKUP(D45,audio_list_stym!$A$3:$E$18,5,FALSE)</f>
        <v>Finger</v>
      </c>
      <c r="F45" s="22">
        <v>8</v>
      </c>
      <c r="G45" s="22" t="str">
        <f t="shared" si="1"/>
        <v>Liroh.pic.search8</v>
      </c>
      <c r="H45" s="22" t="str">
        <f t="shared" si="2"/>
        <v>Finger_8</v>
      </c>
      <c r="I45">
        <f>VLOOKUP(E45,$P$2:$Q$9,2,FALSE)</f>
        <v>3</v>
      </c>
      <c r="J45" s="30">
        <f>IF(I45&lt;4,I45+2,I45-2)</f>
        <v>5</v>
      </c>
      <c r="K45" s="30">
        <f>IF(I45&lt;4,I45+3,I45-3)</f>
        <v>6</v>
      </c>
      <c r="L45" s="30">
        <f>IF(I45&lt;4,I45+4,I45-4)</f>
        <v>7</v>
      </c>
      <c r="M45">
        <v>1</v>
      </c>
      <c r="N45" t="str">
        <f t="shared" si="3"/>
        <v>q</v>
      </c>
      <c r="S45" s="29"/>
      <c r="U45" s="22"/>
      <c r="V45" s="22"/>
      <c r="W45" s="22"/>
    </row>
    <row r="46" spans="2:23" x14ac:dyDescent="0.45">
      <c r="B46" s="29" t="s">
        <v>1222</v>
      </c>
      <c r="C46" s="22" t="s">
        <v>1194</v>
      </c>
      <c r="D46" t="str">
        <f t="shared" si="0"/>
        <v>Fimon</v>
      </c>
      <c r="E46" s="22" t="str">
        <f>VLOOKUP(D46,audio_list_stym!$A$3:$E$18,5,FALSE)</f>
        <v>Gac</v>
      </c>
      <c r="F46" s="22">
        <v>5</v>
      </c>
      <c r="G46" s="22" t="str">
        <f t="shared" si="1"/>
        <v>Fimon.pic.search5</v>
      </c>
      <c r="H46" s="22" t="str">
        <f t="shared" si="2"/>
        <v>Gac_5</v>
      </c>
      <c r="I46" s="30">
        <f>IF(L46&lt;4,L46+1,L46-1)</f>
        <v>3</v>
      </c>
      <c r="J46" s="30">
        <f>IF(L46&lt;4,L46+2,L46-2)</f>
        <v>2</v>
      </c>
      <c r="K46" s="30">
        <f>IF(L46&lt;4,L46+3,L46-3)</f>
        <v>1</v>
      </c>
      <c r="L46">
        <f>VLOOKUP(E46,$P$2:$Q$9,2,FALSE)</f>
        <v>4</v>
      </c>
      <c r="M46">
        <v>4</v>
      </c>
      <c r="N46" t="str">
        <f t="shared" si="3"/>
        <v>s</v>
      </c>
      <c r="S46" s="29"/>
      <c r="U46" s="22"/>
      <c r="V46" s="22"/>
      <c r="W46" s="22"/>
    </row>
    <row r="47" spans="2:23" x14ac:dyDescent="0.45">
      <c r="B47" s="29" t="s">
        <v>1224</v>
      </c>
      <c r="C47" s="22" t="s">
        <v>1194</v>
      </c>
      <c r="D47" t="str">
        <f t="shared" si="0"/>
        <v>Fimon</v>
      </c>
      <c r="E47" s="22" t="str">
        <f>VLOOKUP(D47,audio_list_stym!$A$3:$E$18,5,FALSE)</f>
        <v>Gac</v>
      </c>
      <c r="F47" s="22">
        <v>6</v>
      </c>
      <c r="G47" s="22" t="str">
        <f t="shared" si="1"/>
        <v>Fimon.pic.search6</v>
      </c>
      <c r="H47" s="22" t="str">
        <f t="shared" si="2"/>
        <v>Gac_6</v>
      </c>
      <c r="I47" s="30">
        <f>IF(K47&lt;4,K47+1,K47-1)</f>
        <v>3</v>
      </c>
      <c r="J47" s="30">
        <f>IF(K47&lt;4,K47+2,K47-2)</f>
        <v>2</v>
      </c>
      <c r="K47">
        <f>VLOOKUP(E47,$P$2:$Q$9,2,FALSE)</f>
        <v>4</v>
      </c>
      <c r="L47" s="30">
        <f>IF(K47&lt;4,K47+3,K47-3)</f>
        <v>1</v>
      </c>
      <c r="M47">
        <v>3</v>
      </c>
      <c r="N47" t="str">
        <f t="shared" si="3"/>
        <v>a</v>
      </c>
      <c r="S47" s="29"/>
      <c r="U47" s="22"/>
      <c r="V47" s="22"/>
      <c r="W47" s="22"/>
    </row>
    <row r="48" spans="2:23" x14ac:dyDescent="0.45">
      <c r="B48" s="29" t="s">
        <v>1220</v>
      </c>
      <c r="C48" s="22" t="s">
        <v>1194</v>
      </c>
      <c r="D48" t="str">
        <f t="shared" si="0"/>
        <v>Fimon</v>
      </c>
      <c r="E48" s="22" t="str">
        <f>VLOOKUP(D48,audio_list_stym!$A$3:$E$18,5,FALSE)</f>
        <v>Gac</v>
      </c>
      <c r="F48" s="22">
        <v>7</v>
      </c>
      <c r="G48" s="22" t="str">
        <f t="shared" si="1"/>
        <v>Fimon.pic.search7</v>
      </c>
      <c r="H48" s="22" t="str">
        <f t="shared" si="2"/>
        <v>Gac_7</v>
      </c>
      <c r="I48" s="30">
        <f>IF(J48&lt;4,J48+1,J48-1)</f>
        <v>3</v>
      </c>
      <c r="J48">
        <f>VLOOKUP(E48,$P$2:$Q$9,2,FALSE)</f>
        <v>4</v>
      </c>
      <c r="K48" s="30">
        <f>IF(J15&lt;4,J48+2,J48-2)</f>
        <v>2</v>
      </c>
      <c r="L48" s="30">
        <f>IF(J48&lt;4,J48+3,J48-3)</f>
        <v>1</v>
      </c>
      <c r="M48">
        <v>2</v>
      </c>
      <c r="N48" t="str">
        <f t="shared" si="3"/>
        <v>w</v>
      </c>
      <c r="S48" s="29"/>
      <c r="U48" s="22"/>
      <c r="V48" s="22"/>
      <c r="W48" s="22"/>
    </row>
    <row r="49" spans="2:23" x14ac:dyDescent="0.45">
      <c r="B49" s="29" t="s">
        <v>1240</v>
      </c>
      <c r="C49" s="22" t="s">
        <v>1194</v>
      </c>
      <c r="D49" t="str">
        <f t="shared" si="0"/>
        <v>Fimon</v>
      </c>
      <c r="E49" s="22" t="str">
        <f>VLOOKUP(D49,audio_list_stym!$A$3:$E$18,5,FALSE)</f>
        <v>Gac</v>
      </c>
      <c r="F49" s="22">
        <v>8</v>
      </c>
      <c r="G49" s="22" t="str">
        <f t="shared" si="1"/>
        <v>Fimon.pic.search8</v>
      </c>
      <c r="H49" s="22" t="str">
        <f t="shared" si="2"/>
        <v>Gac_8</v>
      </c>
      <c r="I49">
        <f>VLOOKUP(E49,$P$2:$Q$9,2,FALSE)</f>
        <v>4</v>
      </c>
      <c r="J49" s="30">
        <f>IF(I49&lt;4,I49+2,I49-2)</f>
        <v>2</v>
      </c>
      <c r="K49" s="30">
        <f>IF(I49&lt;4,I49+3,I49-3)</f>
        <v>1</v>
      </c>
      <c r="L49" s="33">
        <f>IF(I49&lt;4,I49+4,I49-4)</f>
        <v>0</v>
      </c>
      <c r="M49">
        <v>1</v>
      </c>
      <c r="N49" t="str">
        <f t="shared" si="3"/>
        <v>q</v>
      </c>
      <c r="S49" s="29"/>
      <c r="U49" s="22"/>
      <c r="V49" s="22"/>
      <c r="W49" s="22"/>
    </row>
    <row r="50" spans="2:23" x14ac:dyDescent="0.45">
      <c r="B50" s="29" t="s">
        <v>1216</v>
      </c>
      <c r="C50" s="22" t="s">
        <v>1198</v>
      </c>
      <c r="D50" t="str">
        <f t="shared" si="0"/>
        <v>Codis</v>
      </c>
      <c r="E50" s="22" t="str">
        <f>VLOOKUP(D50,audio_list_stym!$A$3:$E$18,5,FALSE)</f>
        <v>Noni</v>
      </c>
      <c r="F50" s="22">
        <v>5</v>
      </c>
      <c r="G50" s="22" t="str">
        <f t="shared" si="1"/>
        <v>Codis.pic.search5</v>
      </c>
      <c r="H50" s="22" t="str">
        <f t="shared" si="2"/>
        <v>Noni_5</v>
      </c>
      <c r="I50" s="30">
        <f>IF(L50&lt;4,L50+1,L50-1)</f>
        <v>4</v>
      </c>
      <c r="J50" s="30">
        <f>IF(L50&lt;4,L50+2,L50-2)</f>
        <v>3</v>
      </c>
      <c r="K50" s="30">
        <f>IF(L50&lt;4,L50+3,L50-3)</f>
        <v>2</v>
      </c>
      <c r="L50">
        <f>VLOOKUP(E50,$P$2:$Q$9,2,FALSE)</f>
        <v>5</v>
      </c>
      <c r="M50">
        <v>4</v>
      </c>
      <c r="N50" t="str">
        <f t="shared" si="3"/>
        <v>s</v>
      </c>
      <c r="S50" s="29"/>
      <c r="U50" s="22"/>
      <c r="V50" s="22"/>
      <c r="W50" s="22"/>
    </row>
    <row r="51" spans="2:23" x14ac:dyDescent="0.45">
      <c r="B51" s="29" t="s">
        <v>1218</v>
      </c>
      <c r="C51" s="22" t="s">
        <v>1198</v>
      </c>
      <c r="D51" t="str">
        <f t="shared" si="0"/>
        <v>Codis</v>
      </c>
      <c r="E51" s="22" t="str">
        <f>VLOOKUP(D51,audio_list_stym!$A$3:$E$18,5,FALSE)</f>
        <v>Noni</v>
      </c>
      <c r="F51" s="22">
        <v>6</v>
      </c>
      <c r="G51" s="22" t="str">
        <f t="shared" si="1"/>
        <v>Codis.pic.search6</v>
      </c>
      <c r="H51" s="22" t="str">
        <f t="shared" si="2"/>
        <v>Noni_6</v>
      </c>
      <c r="I51" s="30">
        <f>IF(K51&lt;4,K51+1,K51-1)</f>
        <v>4</v>
      </c>
      <c r="J51" s="30">
        <f>IF(K51&lt;4,K51+2,K51-2)</f>
        <v>3</v>
      </c>
      <c r="K51">
        <f>VLOOKUP(E51,$P$2:$Q$9,2,FALSE)</f>
        <v>5</v>
      </c>
      <c r="L51" s="30">
        <f>IF(K51&lt;4,K51+3,K51-3)</f>
        <v>2</v>
      </c>
      <c r="M51">
        <v>3</v>
      </c>
      <c r="N51" t="str">
        <f t="shared" si="3"/>
        <v>a</v>
      </c>
      <c r="S51" s="29"/>
      <c r="U51" s="22"/>
      <c r="V51" s="22"/>
      <c r="W51" s="22"/>
    </row>
    <row r="52" spans="2:23" x14ac:dyDescent="0.45">
      <c r="B52" s="29" t="s">
        <v>1212</v>
      </c>
      <c r="C52" s="22" t="s">
        <v>1198</v>
      </c>
      <c r="D52" t="str">
        <f t="shared" si="0"/>
        <v>Codis</v>
      </c>
      <c r="E52" s="22" t="str">
        <f>VLOOKUP(D52,audio_list_stym!$A$3:$E$18,5,FALSE)</f>
        <v>Noni</v>
      </c>
      <c r="F52" s="22">
        <v>7</v>
      </c>
      <c r="G52" s="22" t="str">
        <f t="shared" si="1"/>
        <v>Codis.pic.search7</v>
      </c>
      <c r="H52" s="22" t="str">
        <f t="shared" si="2"/>
        <v>Noni_7</v>
      </c>
      <c r="I52" s="30">
        <f>IF(J52&lt;4,J52+1,J52-1)</f>
        <v>4</v>
      </c>
      <c r="J52">
        <f>VLOOKUP(E52,$P$2:$Q$9,2,FALSE)</f>
        <v>5</v>
      </c>
      <c r="K52" s="30">
        <f>IF(J19&lt;4,J52+2,J52-2)</f>
        <v>3</v>
      </c>
      <c r="L52" s="30">
        <f>IF(J52&lt;4,J52+3,J52-3)</f>
        <v>2</v>
      </c>
      <c r="M52">
        <v>2</v>
      </c>
      <c r="N52" t="str">
        <f t="shared" si="3"/>
        <v>w</v>
      </c>
      <c r="S52" s="29"/>
      <c r="U52" s="22"/>
      <c r="V52" s="22"/>
      <c r="W52" s="22"/>
    </row>
    <row r="53" spans="2:23" x14ac:dyDescent="0.45">
      <c r="B53" s="29" t="s">
        <v>1214</v>
      </c>
      <c r="C53" s="22" t="s">
        <v>1198</v>
      </c>
      <c r="D53" t="str">
        <f t="shared" si="0"/>
        <v>Codis</v>
      </c>
      <c r="E53" s="22" t="str">
        <f>VLOOKUP(D53,audio_list_stym!$A$3:$E$18,5,FALSE)</f>
        <v>Noni</v>
      </c>
      <c r="F53" s="22">
        <v>8</v>
      </c>
      <c r="G53" s="22" t="str">
        <f t="shared" si="1"/>
        <v>Codis.pic.search8</v>
      </c>
      <c r="H53" s="22" t="str">
        <f t="shared" si="2"/>
        <v>Noni_8</v>
      </c>
      <c r="I53">
        <f>VLOOKUP(E53,$P$2:$Q$9,2,FALSE)</f>
        <v>5</v>
      </c>
      <c r="J53" s="30">
        <f>IF(I53&lt;4,I53+2,I53-2)</f>
        <v>3</v>
      </c>
      <c r="K53" s="30">
        <f>IF(I53&lt;4,I53+3,I53-3)</f>
        <v>2</v>
      </c>
      <c r="L53" s="30">
        <f>IF(I53&lt;4,I53+4,I53-4)</f>
        <v>1</v>
      </c>
      <c r="M53">
        <v>1</v>
      </c>
      <c r="N53" t="str">
        <f t="shared" si="3"/>
        <v>q</v>
      </c>
      <c r="S53" s="29"/>
      <c r="U53" s="22"/>
      <c r="V53" s="22"/>
      <c r="W53" s="22"/>
    </row>
    <row r="54" spans="2:23" x14ac:dyDescent="0.45">
      <c r="B54" s="29" t="s">
        <v>1212</v>
      </c>
      <c r="C54" s="22" t="s">
        <v>1202</v>
      </c>
      <c r="D54" t="str">
        <f t="shared" si="0"/>
        <v>Gonic</v>
      </c>
      <c r="E54" s="22" t="str">
        <f>VLOOKUP(D54,audio_list_stym!$A$3:$E$18,5,FALSE)</f>
        <v>Sapota</v>
      </c>
      <c r="F54" s="22">
        <v>5</v>
      </c>
      <c r="G54" s="22" t="str">
        <f t="shared" si="1"/>
        <v>Gonic.pic.search5</v>
      </c>
      <c r="H54" s="22" t="str">
        <f t="shared" si="2"/>
        <v>Sapota_5</v>
      </c>
      <c r="I54" s="30">
        <f>IF(L54&lt;4,L54+1,L54-1)</f>
        <v>5</v>
      </c>
      <c r="J54" s="30">
        <f>IF(L54&lt;4,L54+2,L54-2)</f>
        <v>4</v>
      </c>
      <c r="K54" s="30">
        <f>IF(L54&lt;4,L54+3,L54-3)</f>
        <v>3</v>
      </c>
      <c r="L54">
        <f>VLOOKUP(E54,$P$2:$Q$9,2,FALSE)</f>
        <v>6</v>
      </c>
      <c r="M54">
        <v>4</v>
      </c>
      <c r="N54" t="str">
        <f t="shared" si="3"/>
        <v>s</v>
      </c>
      <c r="S54" s="29"/>
      <c r="U54" s="22"/>
      <c r="V54" s="22"/>
      <c r="W54" s="22"/>
    </row>
    <row r="55" spans="2:23" x14ac:dyDescent="0.45">
      <c r="B55" s="29" t="s">
        <v>1214</v>
      </c>
      <c r="C55" s="22" t="s">
        <v>1202</v>
      </c>
      <c r="D55" t="str">
        <f t="shared" si="0"/>
        <v>Gonic</v>
      </c>
      <c r="E55" s="22" t="str">
        <f>VLOOKUP(D55,audio_list_stym!$A$3:$E$18,5,FALSE)</f>
        <v>Sapota</v>
      </c>
      <c r="F55" s="22">
        <v>6</v>
      </c>
      <c r="G55" s="22" t="str">
        <f t="shared" si="1"/>
        <v>Gonic.pic.search6</v>
      </c>
      <c r="H55" s="22" t="str">
        <f t="shared" si="2"/>
        <v>Sapota_6</v>
      </c>
      <c r="I55" s="30">
        <f>IF(K55&lt;4,K55+1,K55-1)</f>
        <v>5</v>
      </c>
      <c r="J55" s="30">
        <f>IF(K55&lt;4,K55+2,K55-2)</f>
        <v>4</v>
      </c>
      <c r="K55">
        <f>VLOOKUP(E55,$P$2:$Q$9,2,FALSE)</f>
        <v>6</v>
      </c>
      <c r="L55" s="30">
        <f>IF(K55&lt;4,K55+3,K55-3)</f>
        <v>3</v>
      </c>
      <c r="M55">
        <v>3</v>
      </c>
      <c r="N55" t="str">
        <f t="shared" si="3"/>
        <v>a</v>
      </c>
      <c r="S55" s="29"/>
      <c r="U55" s="22"/>
      <c r="V55" s="22"/>
      <c r="W55" s="22"/>
    </row>
    <row r="56" spans="2:23" x14ac:dyDescent="0.45">
      <c r="B56" s="29" t="s">
        <v>1218</v>
      </c>
      <c r="C56" s="22" t="s">
        <v>1202</v>
      </c>
      <c r="D56" t="str">
        <f t="shared" si="0"/>
        <v>Gonic</v>
      </c>
      <c r="E56" s="22" t="str">
        <f>VLOOKUP(D56,audio_list_stym!$A$3:$E$18,5,FALSE)</f>
        <v>Sapota</v>
      </c>
      <c r="F56" s="22">
        <v>7</v>
      </c>
      <c r="G56" s="22" t="str">
        <f t="shared" si="1"/>
        <v>Gonic.pic.search7</v>
      </c>
      <c r="H56" s="22" t="str">
        <f t="shared" si="2"/>
        <v>Sapota_7</v>
      </c>
      <c r="I56" s="30">
        <f>IF(J56&lt;4,J56+1,J56-1)</f>
        <v>5</v>
      </c>
      <c r="J56">
        <f>VLOOKUP(E56,$P$2:$Q$9,2,FALSE)</f>
        <v>6</v>
      </c>
      <c r="K56" s="30">
        <f>IF(J23&lt;4,J56+2,J56-2)</f>
        <v>4</v>
      </c>
      <c r="L56" s="30">
        <f>IF(J56&lt;4,J56+3,J56-3)</f>
        <v>3</v>
      </c>
      <c r="M56">
        <v>2</v>
      </c>
      <c r="N56" t="str">
        <f t="shared" si="3"/>
        <v>w</v>
      </c>
      <c r="S56" s="29"/>
      <c r="U56" s="22"/>
      <c r="V56" s="22"/>
      <c r="W56" s="22"/>
    </row>
    <row r="57" spans="2:23" x14ac:dyDescent="0.45">
      <c r="B57" s="29" t="s">
        <v>1240</v>
      </c>
      <c r="C57" s="22" t="s">
        <v>1202</v>
      </c>
      <c r="D57" t="str">
        <f t="shared" si="0"/>
        <v>Gonic</v>
      </c>
      <c r="E57" s="22" t="str">
        <f>VLOOKUP(D57,audio_list_stym!$A$3:$E$18,5,FALSE)</f>
        <v>Sapota</v>
      </c>
      <c r="F57" s="22">
        <v>8</v>
      </c>
      <c r="G57" s="22" t="str">
        <f t="shared" si="1"/>
        <v>Gonic.pic.search8</v>
      </c>
      <c r="H57" s="22" t="str">
        <f t="shared" si="2"/>
        <v>Sapota_8</v>
      </c>
      <c r="I57">
        <f>VLOOKUP(E57,$P$2:$Q$9,2,FALSE)</f>
        <v>6</v>
      </c>
      <c r="J57" s="30">
        <f>IF(I57&lt;4,I57+2,I57-2)</f>
        <v>4</v>
      </c>
      <c r="K57" s="30">
        <f>IF(I57&lt;4,I57+3,I57-3)</f>
        <v>3</v>
      </c>
      <c r="L57" s="30">
        <f>IF(I57&lt;4,I57+4,I57-4)</f>
        <v>2</v>
      </c>
      <c r="M57">
        <v>1</v>
      </c>
      <c r="N57" t="str">
        <f t="shared" si="3"/>
        <v>q</v>
      </c>
      <c r="S57" s="29"/>
      <c r="U57" s="22"/>
      <c r="V57" s="22"/>
      <c r="W57" s="22"/>
    </row>
    <row r="58" spans="2:23" x14ac:dyDescent="0.45">
      <c r="B58" s="29" t="s">
        <v>1224</v>
      </c>
      <c r="C58" s="22" t="s">
        <v>1206</v>
      </c>
      <c r="D58" t="str">
        <f t="shared" si="0"/>
        <v>Todis</v>
      </c>
      <c r="E58" s="22" t="str">
        <f>VLOOKUP(D58,audio_list_stym!$A$3:$E$18,5,FALSE)</f>
        <v>Tamanid</v>
      </c>
      <c r="F58" s="22">
        <v>5</v>
      </c>
      <c r="G58" s="22" t="str">
        <f t="shared" si="1"/>
        <v>Todis.pic.search5</v>
      </c>
      <c r="H58" s="22" t="str">
        <f t="shared" si="2"/>
        <v>Tamanid_5</v>
      </c>
      <c r="I58" s="30">
        <f>IF(L58&lt;4,L58+1,L58-1)</f>
        <v>6</v>
      </c>
      <c r="J58" s="30">
        <f>IF(L58&lt;4,L58+2,L58-2)</f>
        <v>5</v>
      </c>
      <c r="K58" s="30">
        <f>IF(L58&lt;4,L58+3,L58-3)</f>
        <v>4</v>
      </c>
      <c r="L58">
        <f>VLOOKUP(E58,$P$2:$Q$9,2,FALSE)</f>
        <v>7</v>
      </c>
      <c r="M58">
        <v>4</v>
      </c>
      <c r="N58" t="str">
        <f t="shared" si="3"/>
        <v>s</v>
      </c>
      <c r="S58" s="29"/>
      <c r="U58" s="22"/>
      <c r="V58" s="22"/>
      <c r="W58" s="22"/>
    </row>
    <row r="59" spans="2:23" x14ac:dyDescent="0.45">
      <c r="B59" s="29" t="s">
        <v>1220</v>
      </c>
      <c r="C59" s="22" t="s">
        <v>1206</v>
      </c>
      <c r="D59" t="str">
        <f t="shared" si="0"/>
        <v>Todis</v>
      </c>
      <c r="E59" s="22" t="str">
        <f>VLOOKUP(D59,audio_list_stym!$A$3:$E$18,5,FALSE)</f>
        <v>Tamanid</v>
      </c>
      <c r="F59" s="22">
        <v>6</v>
      </c>
      <c r="G59" s="22" t="str">
        <f t="shared" si="1"/>
        <v>Todis.pic.search6</v>
      </c>
      <c r="H59" s="22" t="str">
        <f t="shared" si="2"/>
        <v>Tamanid_6</v>
      </c>
      <c r="I59" s="30">
        <f>IF(K59&lt;4,K59+1,K59-1)</f>
        <v>6</v>
      </c>
      <c r="J59" s="30">
        <f>IF(K59&lt;4,K59+2,K59-2)</f>
        <v>5</v>
      </c>
      <c r="K59">
        <f>VLOOKUP(E59,$P$2:$Q$9,2,FALSE)</f>
        <v>7</v>
      </c>
      <c r="L59" s="30">
        <f>IF(K59&lt;4,K59+3,K59-3)</f>
        <v>4</v>
      </c>
      <c r="M59">
        <v>3</v>
      </c>
      <c r="N59" t="str">
        <f t="shared" si="3"/>
        <v>a</v>
      </c>
      <c r="S59" s="29"/>
      <c r="U59" s="22"/>
      <c r="V59" s="22"/>
      <c r="W59" s="22"/>
    </row>
    <row r="60" spans="2:23" x14ac:dyDescent="0.45">
      <c r="B60" s="29" t="s">
        <v>1240</v>
      </c>
      <c r="C60" s="22" t="s">
        <v>1206</v>
      </c>
      <c r="D60" t="str">
        <f t="shared" si="0"/>
        <v>Todis</v>
      </c>
      <c r="E60" s="22" t="str">
        <f>VLOOKUP(D60,audio_list_stym!$A$3:$E$18,5,FALSE)</f>
        <v>Tamanid</v>
      </c>
      <c r="F60" s="22">
        <v>7</v>
      </c>
      <c r="G60" s="22" t="str">
        <f t="shared" si="1"/>
        <v>Todis.pic.search7</v>
      </c>
      <c r="H60" s="22" t="str">
        <f t="shared" si="2"/>
        <v>Tamanid_7</v>
      </c>
      <c r="I60" s="30">
        <f>IF(J60&lt;4,J60+1,J60-1)</f>
        <v>6</v>
      </c>
      <c r="J60">
        <f>VLOOKUP(E60,$P$2:$Q$9,2,FALSE)</f>
        <v>7</v>
      </c>
      <c r="K60" s="30">
        <f>IF(J27&lt;4,J60+2,J60-2)</f>
        <v>5</v>
      </c>
      <c r="L60" s="30">
        <f>IF(J60&lt;4,J60+3,J60-3)</f>
        <v>4</v>
      </c>
      <c r="M60">
        <v>2</v>
      </c>
      <c r="N60" t="str">
        <f t="shared" si="3"/>
        <v>w</v>
      </c>
      <c r="S60" s="29"/>
      <c r="U60" s="22"/>
      <c r="V60" s="22"/>
      <c r="W60" s="22"/>
    </row>
    <row r="61" spans="2:23" x14ac:dyDescent="0.45">
      <c r="B61" s="29" t="s">
        <v>1222</v>
      </c>
      <c r="C61" s="22" t="s">
        <v>1206</v>
      </c>
      <c r="D61" t="str">
        <f t="shared" si="0"/>
        <v>Todis</v>
      </c>
      <c r="E61" s="22" t="str">
        <f>VLOOKUP(D61,audio_list_stym!$A$3:$E$18,5,FALSE)</f>
        <v>Tamanid</v>
      </c>
      <c r="F61" s="22">
        <v>8</v>
      </c>
      <c r="G61" s="22" t="str">
        <f t="shared" si="1"/>
        <v>Todis.pic.search8</v>
      </c>
      <c r="H61" s="22" t="str">
        <f t="shared" si="2"/>
        <v>Tamanid_8</v>
      </c>
      <c r="I61">
        <f>VLOOKUP(E61,$P$2:$Q$9,2,FALSE)</f>
        <v>7</v>
      </c>
      <c r="J61" s="30">
        <f>IF(I61&lt;4,I61+2,I61-2)</f>
        <v>5</v>
      </c>
      <c r="K61" s="30">
        <f>IF(I61&lt;4,I61+3,I61-3)</f>
        <v>4</v>
      </c>
      <c r="L61" s="30">
        <f>IF(I61&lt;4,I61+4,I61-4)</f>
        <v>3</v>
      </c>
      <c r="M61">
        <v>1</v>
      </c>
      <c r="N61" t="str">
        <f t="shared" si="3"/>
        <v>q</v>
      </c>
      <c r="S61" s="29"/>
      <c r="U61" s="22"/>
      <c r="V61" s="22"/>
      <c r="W61" s="22"/>
    </row>
    <row r="62" spans="2:23" x14ac:dyDescent="0.45">
      <c r="B62" s="29" t="s">
        <v>1220</v>
      </c>
      <c r="C62" s="22" t="s">
        <v>1210</v>
      </c>
      <c r="D62" t="str">
        <f t="shared" si="0"/>
        <v>Pemat</v>
      </c>
      <c r="E62" s="22" t="str">
        <f>VLOOKUP(D62,audio_list_stym!$A$3:$E$18,5,FALSE)</f>
        <v>ZF</v>
      </c>
      <c r="F62" s="22">
        <v>5</v>
      </c>
      <c r="G62" s="22" t="str">
        <f t="shared" si="1"/>
        <v>Pemat.pic.search5</v>
      </c>
      <c r="H62" s="22" t="str">
        <f t="shared" si="2"/>
        <v>ZF_5</v>
      </c>
      <c r="I62" s="30">
        <f>IF(L62&lt;4,L62+1,L62-1)</f>
        <v>7</v>
      </c>
      <c r="J62" s="30">
        <f>IF(L62&lt;4,L62+2,L62-2)</f>
        <v>6</v>
      </c>
      <c r="K62" s="30">
        <f>IF(L62&lt;4,L62+3,L62-3)</f>
        <v>5</v>
      </c>
      <c r="L62">
        <f>VLOOKUP(E62,$P$2:$Q$9,2,FALSE)</f>
        <v>8</v>
      </c>
      <c r="M62">
        <v>4</v>
      </c>
      <c r="N62" t="str">
        <f t="shared" si="3"/>
        <v>s</v>
      </c>
      <c r="S62" s="29"/>
      <c r="U62" s="22"/>
      <c r="V62" s="22"/>
      <c r="W62" s="22"/>
    </row>
    <row r="63" spans="2:23" x14ac:dyDescent="0.45">
      <c r="B63" s="29" t="s">
        <v>1240</v>
      </c>
      <c r="C63" s="22" t="s">
        <v>1210</v>
      </c>
      <c r="D63" t="str">
        <f t="shared" si="0"/>
        <v>Pemat</v>
      </c>
      <c r="E63" s="22" t="str">
        <f>VLOOKUP(D63,audio_list_stym!$A$3:$E$18,5,FALSE)</f>
        <v>ZF</v>
      </c>
      <c r="F63" s="22">
        <v>6</v>
      </c>
      <c r="G63" s="22" t="str">
        <f t="shared" si="1"/>
        <v>Pemat.pic.search6</v>
      </c>
      <c r="H63" s="22" t="str">
        <f t="shared" si="2"/>
        <v>ZF_6</v>
      </c>
      <c r="I63" s="30">
        <f>IF(K63&lt;4,K63+1,K63-1)</f>
        <v>7</v>
      </c>
      <c r="J63" s="30">
        <f>IF(K63&lt;4,K63+2,K63-2)</f>
        <v>6</v>
      </c>
      <c r="K63">
        <f>VLOOKUP(E63,$P$2:$Q$9,2,FALSE)</f>
        <v>8</v>
      </c>
      <c r="L63" s="30">
        <f>IF(K63&lt;4,K63+3,K63-3)</f>
        <v>5</v>
      </c>
      <c r="M63">
        <v>3</v>
      </c>
      <c r="N63" t="str">
        <f t="shared" si="3"/>
        <v>a</v>
      </c>
      <c r="S63" s="29"/>
      <c r="U63" s="22"/>
      <c r="V63" s="22"/>
      <c r="W63" s="22"/>
    </row>
    <row r="64" spans="2:23" x14ac:dyDescent="0.45">
      <c r="B64" s="29" t="s">
        <v>1222</v>
      </c>
      <c r="C64" s="22" t="s">
        <v>1210</v>
      </c>
      <c r="D64" t="str">
        <f t="shared" si="0"/>
        <v>Pemat</v>
      </c>
      <c r="E64" s="22" t="str">
        <f>VLOOKUP(D64,audio_list_stym!$A$3:$E$18,5,FALSE)</f>
        <v>ZF</v>
      </c>
      <c r="F64" s="22">
        <v>7</v>
      </c>
      <c r="G64" s="22" t="str">
        <f t="shared" si="1"/>
        <v>Pemat.pic.search7</v>
      </c>
      <c r="H64" s="22" t="str">
        <f t="shared" si="2"/>
        <v>ZF_7</v>
      </c>
      <c r="I64" s="30">
        <f>IF(J64&lt;4,J64+1,J64-1)</f>
        <v>7</v>
      </c>
      <c r="J64">
        <f>VLOOKUP(E64,$P$2:$Q$9,2,FALSE)</f>
        <v>8</v>
      </c>
      <c r="K64" s="30">
        <f>IF(J31&lt;4,J64+2,J64-2)</f>
        <v>6</v>
      </c>
      <c r="L64" s="30">
        <f>IF(J64&lt;4,J64+3,J64-3)</f>
        <v>5</v>
      </c>
      <c r="M64">
        <v>2</v>
      </c>
      <c r="N64" t="str">
        <f t="shared" si="3"/>
        <v>w</v>
      </c>
      <c r="S64" s="29"/>
      <c r="U64" s="22"/>
      <c r="V64" s="22"/>
      <c r="W64" s="22"/>
    </row>
    <row r="65" spans="1:23" x14ac:dyDescent="0.45">
      <c r="B65" s="29" t="s">
        <v>1224</v>
      </c>
      <c r="C65" s="22" t="s">
        <v>1210</v>
      </c>
      <c r="D65" t="str">
        <f t="shared" si="0"/>
        <v>Pemat</v>
      </c>
      <c r="E65" s="22" t="str">
        <f>VLOOKUP(D65,audio_list_stym!$A$3:$E$18,5,FALSE)</f>
        <v>ZF</v>
      </c>
      <c r="F65" s="22">
        <v>8</v>
      </c>
      <c r="G65" s="22" t="str">
        <f t="shared" si="1"/>
        <v>Pemat.pic.search8</v>
      </c>
      <c r="H65" s="22" t="str">
        <f t="shared" si="2"/>
        <v>ZF_8</v>
      </c>
      <c r="I65">
        <f>VLOOKUP(E65,$P$2:$Q$9,2,FALSE)</f>
        <v>8</v>
      </c>
      <c r="J65" s="30">
        <f>IF(I65&lt;4,I65+2,I65-2)</f>
        <v>6</v>
      </c>
      <c r="K65" s="30">
        <f>IF(I65&lt;4,I65+3,I65-3)</f>
        <v>5</v>
      </c>
      <c r="L65" s="30">
        <f>IF(I65&lt;4,I65+4,I65-4)</f>
        <v>4</v>
      </c>
      <c r="M65">
        <v>1</v>
      </c>
      <c r="N65" t="str">
        <f t="shared" si="3"/>
        <v>q</v>
      </c>
      <c r="S65" s="29"/>
      <c r="U65" s="22"/>
      <c r="V65" s="22"/>
      <c r="W65" s="22"/>
    </row>
    <row r="66" spans="1:23" x14ac:dyDescent="0.45">
      <c r="A66" t="str">
        <f>E66&amp;".pic"</f>
        <v>Ackee.pic</v>
      </c>
      <c r="B66" t="str">
        <f>A66&amp;F66</f>
        <v>Ackee.pic1</v>
      </c>
      <c r="C66" s="22" t="s">
        <v>1183</v>
      </c>
      <c r="D66" t="str">
        <f>LEFT(C66,5)</f>
        <v>Renan</v>
      </c>
      <c r="E66" s="22" t="str">
        <f>VLOOKUP(D66,audio_list_stym!$A$3:$E$18,5,FALSE)</f>
        <v>Ackee</v>
      </c>
      <c r="F66" s="22">
        <v>1</v>
      </c>
      <c r="G66" s="22" t="str">
        <f t="shared" si="1"/>
        <v>Renan.word.search1</v>
      </c>
      <c r="H66" s="22" t="str">
        <f>VLOOKUP(D66,$P$11:$Q$18,2,FALSE)</f>
        <v>РЕНАН</v>
      </c>
      <c r="I66">
        <f>VLOOKUP(E66,$P$2:$Q$9,2,FALSE)</f>
        <v>1</v>
      </c>
      <c r="J66" s="30">
        <f>IF(I66&lt;4,I66+1,I66-1)</f>
        <v>2</v>
      </c>
      <c r="K66" s="32">
        <f>IF(I66&lt;4,I66+2,I66-2)</f>
        <v>3</v>
      </c>
      <c r="L66" s="32">
        <f>IF(I66&lt;4,I66+3,I66-3)</f>
        <v>4</v>
      </c>
      <c r="M66">
        <v>1</v>
      </c>
      <c r="N66" t="str">
        <f t="shared" si="3"/>
        <v>q</v>
      </c>
      <c r="S66" s="29"/>
      <c r="U66" s="22"/>
      <c r="V66" s="22"/>
      <c r="W66" s="22"/>
    </row>
    <row r="67" spans="1:23" x14ac:dyDescent="0.45">
      <c r="A67" t="str">
        <f t="shared" ref="A67:A97" si="7">E67&amp;".pic"</f>
        <v>Ackee.pic</v>
      </c>
      <c r="B67" t="str">
        <f t="shared" ref="B67:B97" si="8">A67&amp;F67</f>
        <v>Ackee.pic2</v>
      </c>
      <c r="C67" s="22" t="s">
        <v>1183</v>
      </c>
      <c r="D67" t="str">
        <f t="shared" ref="D67:D129" si="9">LEFT(C67,5)</f>
        <v>Renan</v>
      </c>
      <c r="E67" s="22" t="str">
        <f>VLOOKUP(D67,audio_list_stym!$A$3:$E$18,5,FALSE)</f>
        <v>Ackee</v>
      </c>
      <c r="F67" s="22">
        <v>2</v>
      </c>
      <c r="G67" s="22" t="str">
        <f t="shared" ref="G67:G129" si="10">C67&amp;F67</f>
        <v>Renan.word.search2</v>
      </c>
      <c r="H67" s="22" t="str">
        <f t="shared" ref="H67:H129" si="11">VLOOKUP(D67,$P$11:$Q$18,2,FALSE)</f>
        <v>РЕНАН</v>
      </c>
      <c r="I67" s="30">
        <f>IF(J67&lt;4,J67+1,J67-1)</f>
        <v>2</v>
      </c>
      <c r="J67">
        <f>VLOOKUP(E67,$P$2:$Q$9,2,FALSE)</f>
        <v>1</v>
      </c>
      <c r="K67" s="32">
        <f>IF(J67&lt;4,J67+2,J67-2)</f>
        <v>3</v>
      </c>
      <c r="L67" s="32">
        <f>IF(J67&lt;4,J67+3,J67-3)</f>
        <v>4</v>
      </c>
      <c r="M67">
        <v>2</v>
      </c>
      <c r="N67" t="str">
        <f t="shared" ref="N67:N129" si="12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7"/>
        <v>Ackee.pic</v>
      </c>
      <c r="B68" t="str">
        <f t="shared" si="8"/>
        <v>Ackee.pic3</v>
      </c>
      <c r="C68" s="22" t="s">
        <v>1183</v>
      </c>
      <c r="D68" t="str">
        <f t="shared" si="9"/>
        <v>Renan</v>
      </c>
      <c r="E68" s="22" t="str">
        <f>VLOOKUP(D68,audio_list_stym!$A$3:$E$18,5,FALSE)</f>
        <v>Ackee</v>
      </c>
      <c r="F68" s="22">
        <v>3</v>
      </c>
      <c r="G68" s="22" t="str">
        <f t="shared" si="10"/>
        <v>Renan.word.search3</v>
      </c>
      <c r="H68" s="22" t="str">
        <f t="shared" si="11"/>
        <v>РЕНАН</v>
      </c>
      <c r="I68" s="30">
        <f>IF(K68&lt;4,K68+1,K68-1)</f>
        <v>2</v>
      </c>
      <c r="J68" s="30">
        <f>IF(K68&lt;4,K68+2,K68-2)</f>
        <v>3</v>
      </c>
      <c r="K68">
        <f>VLOOKUP(E68,$P$2:$Q$9,2,FALSE)</f>
        <v>1</v>
      </c>
      <c r="L68" s="32">
        <f>IF(K68&lt;4,K68+3,K68-3)</f>
        <v>4</v>
      </c>
      <c r="M68">
        <v>3</v>
      </c>
      <c r="N68" t="str">
        <f t="shared" si="12"/>
        <v>a</v>
      </c>
      <c r="S68" s="29"/>
      <c r="U68" s="22"/>
      <c r="V68" s="22"/>
      <c r="W68" s="22"/>
    </row>
    <row r="69" spans="1:23" x14ac:dyDescent="0.45">
      <c r="A69" t="str">
        <f t="shared" si="7"/>
        <v>Ackee.pic</v>
      </c>
      <c r="B69" t="str">
        <f t="shared" si="8"/>
        <v>Ackee.pic4</v>
      </c>
      <c r="C69" s="22" t="s">
        <v>1183</v>
      </c>
      <c r="D69" t="str">
        <f t="shared" si="9"/>
        <v>Renan</v>
      </c>
      <c r="E69" s="22" t="str">
        <f>VLOOKUP(D69,audio_list_stym!$A$3:$E$18,5,FALSE)</f>
        <v>Ackee</v>
      </c>
      <c r="F69" s="22">
        <v>4</v>
      </c>
      <c r="G69" s="22" t="str">
        <f t="shared" si="10"/>
        <v>Renan.word.search4</v>
      </c>
      <c r="H69" s="22" t="str">
        <f t="shared" si="11"/>
        <v>РЕНАН</v>
      </c>
      <c r="I69" s="30">
        <f>IF(L69&lt;4,L69+1,L69-1)</f>
        <v>2</v>
      </c>
      <c r="J69" s="30">
        <f>IF(L69&lt;4,L69+2,L69-2)</f>
        <v>3</v>
      </c>
      <c r="K69" s="30">
        <f>IF(L69&lt;4,L69+3,L69-3)</f>
        <v>4</v>
      </c>
      <c r="L69">
        <f>VLOOKUP(E69,$P$2:$Q$9,2,FALSE)</f>
        <v>1</v>
      </c>
      <c r="M69">
        <v>4</v>
      </c>
      <c r="N69" t="str">
        <f t="shared" si="12"/>
        <v>s</v>
      </c>
      <c r="S69" s="29"/>
      <c r="U69" s="22"/>
      <c r="V69" s="22"/>
      <c r="W69" s="22"/>
    </row>
    <row r="70" spans="1:23" x14ac:dyDescent="0.45">
      <c r="A70" t="str">
        <f t="shared" si="7"/>
        <v>Ake.pic</v>
      </c>
      <c r="B70" t="str">
        <f t="shared" si="8"/>
        <v>Ake.pic1</v>
      </c>
      <c r="C70" s="22" t="s">
        <v>1187</v>
      </c>
      <c r="D70" t="str">
        <f t="shared" si="9"/>
        <v>Baroh</v>
      </c>
      <c r="E70" s="22" t="str">
        <f>VLOOKUP(D70,audio_list_stym!$A$3:$E$18,5,FALSE)</f>
        <v>Ake</v>
      </c>
      <c r="F70" s="22">
        <v>1</v>
      </c>
      <c r="G70" s="22" t="str">
        <f t="shared" si="10"/>
        <v>Baroh.word.search1</v>
      </c>
      <c r="H70" s="22" t="str">
        <f t="shared" si="11"/>
        <v>БАРОХ</v>
      </c>
      <c r="I70">
        <f>VLOOKUP(E70,$P$2:$Q$9,2,FALSE)</f>
        <v>2</v>
      </c>
      <c r="J70" s="30">
        <f>IF(I70&lt;4,I70+1,I70-1)</f>
        <v>3</v>
      </c>
      <c r="K70" s="32">
        <f>IF(I70&lt;4,I70+2,I70-2)</f>
        <v>4</v>
      </c>
      <c r="L70" s="32">
        <f>IF(I70&lt;4,I70+3,I70-3)</f>
        <v>5</v>
      </c>
      <c r="M70">
        <v>1</v>
      </c>
      <c r="N70" t="str">
        <f t="shared" si="12"/>
        <v>q</v>
      </c>
      <c r="S70" s="29" t="s">
        <v>1198</v>
      </c>
      <c r="T70" t="str">
        <f t="shared" ref="T70:T132" si="13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4">U70&amp;V70</f>
        <v>Sapota1</v>
      </c>
    </row>
    <row r="71" spans="1:23" x14ac:dyDescent="0.45">
      <c r="A71" t="str">
        <f t="shared" si="7"/>
        <v>Ake.pic</v>
      </c>
      <c r="B71" t="str">
        <f t="shared" si="8"/>
        <v>Ake.pic2</v>
      </c>
      <c r="C71" s="22" t="s">
        <v>1187</v>
      </c>
      <c r="D71" t="str">
        <f t="shared" si="9"/>
        <v>Baroh</v>
      </c>
      <c r="E71" s="22" t="str">
        <f>VLOOKUP(D71,audio_list_stym!$A$3:$E$18,5,FALSE)</f>
        <v>Ake</v>
      </c>
      <c r="F71" s="22">
        <v>2</v>
      </c>
      <c r="G71" s="22" t="str">
        <f t="shared" si="10"/>
        <v>Baroh.word.search2</v>
      </c>
      <c r="H71" s="22" t="str">
        <f t="shared" si="11"/>
        <v>БАРОХ</v>
      </c>
      <c r="I71" s="30">
        <f>IF(J71&lt;4,J71+1,J71-1)</f>
        <v>3</v>
      </c>
      <c r="J71">
        <f>VLOOKUP(E71,$P$2:$Q$9,2,FALSE)</f>
        <v>2</v>
      </c>
      <c r="K71" s="32">
        <f>IF(J71&lt;4,J71+2,J71-2)</f>
        <v>4</v>
      </c>
      <c r="L71" s="32">
        <f>IF(J71&lt;4,J71+3,J71-3)</f>
        <v>5</v>
      </c>
      <c r="M71">
        <v>2</v>
      </c>
      <c r="N71" t="str">
        <f t="shared" si="12"/>
        <v>w</v>
      </c>
      <c r="S71" s="29" t="s">
        <v>1190</v>
      </c>
      <c r="T71" t="str">
        <f t="shared" si="13"/>
        <v>Liroh</v>
      </c>
      <c r="U71" s="22" t="str">
        <f>VLOOKUP(T71,audio_list_stym!$A$3:$H$18,7,FALSE)</f>
        <v>Gac</v>
      </c>
      <c r="V71" s="22">
        <v>1</v>
      </c>
      <c r="W71" s="22" t="str">
        <f t="shared" si="14"/>
        <v>Gac1</v>
      </c>
    </row>
    <row r="72" spans="1:23" x14ac:dyDescent="0.45">
      <c r="A72" t="str">
        <f t="shared" si="7"/>
        <v>Ake.pic</v>
      </c>
      <c r="B72" t="str">
        <f t="shared" si="8"/>
        <v>Ake.pic3</v>
      </c>
      <c r="C72" s="22" t="s">
        <v>1187</v>
      </c>
      <c r="D72" t="str">
        <f t="shared" si="9"/>
        <v>Baroh</v>
      </c>
      <c r="E72" s="22" t="str">
        <f>VLOOKUP(D72,audio_list_stym!$A$3:$E$18,5,FALSE)</f>
        <v>Ake</v>
      </c>
      <c r="F72" s="22">
        <v>3</v>
      </c>
      <c r="G72" s="22" t="str">
        <f t="shared" si="10"/>
        <v>Baroh.word.search3</v>
      </c>
      <c r="H72" s="22" t="str">
        <f t="shared" si="11"/>
        <v>БАРОХ</v>
      </c>
      <c r="I72" s="30">
        <f>IF(K72&lt;4,K72+1,K72-1)</f>
        <v>3</v>
      </c>
      <c r="J72" s="30">
        <f>IF(K72&lt;4,K72+2,K72-2)</f>
        <v>4</v>
      </c>
      <c r="K72">
        <f>VLOOKUP(E72,$P$2:$Q$9,2,FALSE)</f>
        <v>2</v>
      </c>
      <c r="L72" s="32">
        <f>IF(K72&lt;4,K72+3,K72-3)</f>
        <v>5</v>
      </c>
      <c r="M72">
        <v>3</v>
      </c>
      <c r="N72" t="str">
        <f t="shared" si="12"/>
        <v>a</v>
      </c>
      <c r="S72" s="29" t="s">
        <v>1194</v>
      </c>
      <c r="T72" t="str">
        <f t="shared" si="13"/>
        <v>Fimon</v>
      </c>
      <c r="U72" s="22" t="str">
        <f>VLOOKUP(T72,audio_list_stym!$A$3:$H$18,7,FALSE)</f>
        <v>Noni</v>
      </c>
      <c r="V72" s="22">
        <v>1</v>
      </c>
      <c r="W72" s="22" t="str">
        <f t="shared" si="14"/>
        <v>Noni1</v>
      </c>
    </row>
    <row r="73" spans="1:23" x14ac:dyDescent="0.45">
      <c r="A73" t="str">
        <f t="shared" si="7"/>
        <v>Ake.pic</v>
      </c>
      <c r="B73" t="str">
        <f t="shared" si="8"/>
        <v>Ake.pic4</v>
      </c>
      <c r="C73" s="22" t="s">
        <v>1187</v>
      </c>
      <c r="D73" t="str">
        <f t="shared" si="9"/>
        <v>Baroh</v>
      </c>
      <c r="E73" s="22" t="str">
        <f>VLOOKUP(D73,audio_list_stym!$A$3:$E$18,5,FALSE)</f>
        <v>Ake</v>
      </c>
      <c r="F73" s="22">
        <v>4</v>
      </c>
      <c r="G73" s="22" t="str">
        <f t="shared" si="10"/>
        <v>Baroh.word.search4</v>
      </c>
      <c r="H73" s="22" t="str">
        <f t="shared" si="11"/>
        <v>БАРОХ</v>
      </c>
      <c r="I73" s="30">
        <f>IF(L73&lt;4,L73+1,L73-1)</f>
        <v>3</v>
      </c>
      <c r="J73" s="30">
        <f>IF(L73&lt;4,L73+2,L73-2)</f>
        <v>4</v>
      </c>
      <c r="K73" s="30">
        <f>IF(L73&lt;4,L73+3,L73-3)</f>
        <v>5</v>
      </c>
      <c r="L73">
        <f>VLOOKUP(E73,$P$2:$Q$9,2,FALSE)</f>
        <v>2</v>
      </c>
      <c r="M73">
        <v>4</v>
      </c>
      <c r="N73" t="str">
        <f t="shared" si="12"/>
        <v>s</v>
      </c>
      <c r="S73" s="29" t="s">
        <v>1198</v>
      </c>
      <c r="T73" t="str">
        <f t="shared" si="13"/>
        <v>Codis</v>
      </c>
      <c r="U73" s="22" t="str">
        <f>VLOOKUP(T73,audio_list_stym!$A$3:$H$18,7,FALSE)</f>
        <v>Sapota</v>
      </c>
      <c r="V73" s="22">
        <v>1</v>
      </c>
      <c r="W73" s="22" t="str">
        <f t="shared" si="14"/>
        <v>Sapota1</v>
      </c>
    </row>
    <row r="74" spans="1:23" x14ac:dyDescent="0.45">
      <c r="A74" t="str">
        <f t="shared" si="7"/>
        <v>Finger.pic</v>
      </c>
      <c r="B74" t="str">
        <f t="shared" si="8"/>
        <v>Finger.pic1</v>
      </c>
      <c r="C74" s="22" t="s">
        <v>1191</v>
      </c>
      <c r="D74" t="str">
        <f t="shared" si="9"/>
        <v>Liroh</v>
      </c>
      <c r="E74" s="22" t="str">
        <f>VLOOKUP(D74,audio_list_stym!$A$3:$E$18,5,FALSE)</f>
        <v>Finger</v>
      </c>
      <c r="F74" s="22">
        <v>1</v>
      </c>
      <c r="G74" s="22" t="str">
        <f t="shared" si="10"/>
        <v>Liroh.word.search1</v>
      </c>
      <c r="H74" s="22" t="str">
        <f t="shared" si="11"/>
        <v>ЛИРОХ</v>
      </c>
      <c r="I74">
        <f>VLOOKUP(E74,$P$2:$Q$9,2,FALSE)</f>
        <v>3</v>
      </c>
      <c r="J74" s="30">
        <f>IF(I74&lt;4,I74+1,I74-1)</f>
        <v>4</v>
      </c>
      <c r="K74" s="32">
        <f>IF(I74&lt;4,I74+2,I74-2)</f>
        <v>5</v>
      </c>
      <c r="L74" s="32">
        <f>IF(I74&lt;4,I74+3,I74-3)</f>
        <v>6</v>
      </c>
      <c r="M74">
        <v>1</v>
      </c>
      <c r="N74" t="str">
        <f t="shared" si="12"/>
        <v>q</v>
      </c>
      <c r="S74" s="29" t="s">
        <v>1202</v>
      </c>
      <c r="T74" t="str">
        <f t="shared" si="13"/>
        <v>Gonic</v>
      </c>
      <c r="U74" s="22" t="str">
        <f>VLOOKUP(T74,audio_list_stym!$A$3:$H$18,7,FALSE)</f>
        <v>Tamanid</v>
      </c>
      <c r="V74" s="22">
        <v>1</v>
      </c>
      <c r="W74" s="22" t="str">
        <f t="shared" si="14"/>
        <v>Tamanid1</v>
      </c>
    </row>
    <row r="75" spans="1:23" x14ac:dyDescent="0.45">
      <c r="A75" t="str">
        <f t="shared" si="7"/>
        <v>Finger.pic</v>
      </c>
      <c r="B75" t="str">
        <f t="shared" si="8"/>
        <v>Finger.pic2</v>
      </c>
      <c r="C75" s="22" t="s">
        <v>1191</v>
      </c>
      <c r="D75" t="str">
        <f t="shared" si="9"/>
        <v>Liroh</v>
      </c>
      <c r="E75" s="22" t="str">
        <f>VLOOKUP(D75,audio_list_stym!$A$3:$E$18,5,FALSE)</f>
        <v>Finger</v>
      </c>
      <c r="F75" s="22">
        <v>2</v>
      </c>
      <c r="G75" s="22" t="str">
        <f t="shared" si="10"/>
        <v>Liroh.word.search2</v>
      </c>
      <c r="H75" s="22" t="str">
        <f t="shared" si="11"/>
        <v>ЛИРОХ</v>
      </c>
      <c r="I75" s="30">
        <f>IF(J75&lt;4,J75+1,J75-1)</f>
        <v>4</v>
      </c>
      <c r="J75">
        <f>VLOOKUP(E75,$P$2:$Q$9,2,FALSE)</f>
        <v>3</v>
      </c>
      <c r="K75" s="32">
        <f>IF(J75&lt;4,J75+2,J75-2)</f>
        <v>5</v>
      </c>
      <c r="L75" s="32">
        <f>IF(J75&lt;4,J75+3,J75-3)</f>
        <v>6</v>
      </c>
      <c r="M75">
        <v>2</v>
      </c>
      <c r="N75" t="str">
        <f t="shared" si="12"/>
        <v>w</v>
      </c>
      <c r="S75" s="29" t="s">
        <v>1206</v>
      </c>
      <c r="T75" t="str">
        <f t="shared" si="13"/>
        <v>Todis</v>
      </c>
      <c r="U75" s="22" t="str">
        <f>VLOOKUP(T75,audio_list_stym!$A$3:$H$18,7,FALSE)</f>
        <v>ZF</v>
      </c>
      <c r="V75" s="22">
        <v>1</v>
      </c>
      <c r="W75" s="22" t="str">
        <f t="shared" si="14"/>
        <v>ZF1</v>
      </c>
    </row>
    <row r="76" spans="1:23" x14ac:dyDescent="0.45">
      <c r="A76" t="str">
        <f t="shared" si="7"/>
        <v>Finger.pic</v>
      </c>
      <c r="B76" t="str">
        <f t="shared" si="8"/>
        <v>Finger.pic3</v>
      </c>
      <c r="C76" s="22" t="s">
        <v>1191</v>
      </c>
      <c r="D76" t="str">
        <f t="shared" si="9"/>
        <v>Liroh</v>
      </c>
      <c r="E76" s="22" t="str">
        <f>VLOOKUP(D76,audio_list_stym!$A$3:$E$18,5,FALSE)</f>
        <v>Finger</v>
      </c>
      <c r="F76" s="22">
        <v>3</v>
      </c>
      <c r="G76" s="22" t="str">
        <f t="shared" si="10"/>
        <v>Liroh.word.search3</v>
      </c>
      <c r="H76" s="22" t="str">
        <f t="shared" si="11"/>
        <v>ЛИРОХ</v>
      </c>
      <c r="I76" s="30">
        <f>IF(K76&lt;4,K76+1,K76-1)</f>
        <v>4</v>
      </c>
      <c r="J76" s="30">
        <f>IF(K76&lt;4,K76+2,K76-2)</f>
        <v>5</v>
      </c>
      <c r="K76">
        <f>VLOOKUP(E76,$P$2:$Q$9,2,FALSE)</f>
        <v>3</v>
      </c>
      <c r="L76" s="32">
        <f>IF(K76&lt;4,K76+3,K76-3)</f>
        <v>6</v>
      </c>
      <c r="M76">
        <v>3</v>
      </c>
      <c r="N76" t="str">
        <f t="shared" si="12"/>
        <v>a</v>
      </c>
      <c r="S76" s="29" t="s">
        <v>1210</v>
      </c>
      <c r="T76" t="str">
        <f t="shared" si="13"/>
        <v>Pemat</v>
      </c>
      <c r="U76" s="22" t="str">
        <f>VLOOKUP(T76,audio_list_stym!$A$3:$H$18,7,FALSE)</f>
        <v>Ackee</v>
      </c>
      <c r="V76" s="22">
        <v>1</v>
      </c>
      <c r="W76" s="22" t="str">
        <f t="shared" si="14"/>
        <v>Ackee1</v>
      </c>
    </row>
    <row r="77" spans="1:23" x14ac:dyDescent="0.45">
      <c r="A77" t="str">
        <f t="shared" si="7"/>
        <v>Finger.pic</v>
      </c>
      <c r="B77" t="str">
        <f t="shared" si="8"/>
        <v>Finger.pic4</v>
      </c>
      <c r="C77" s="22" t="s">
        <v>1191</v>
      </c>
      <c r="D77" t="str">
        <f t="shared" si="9"/>
        <v>Liroh</v>
      </c>
      <c r="E77" s="22" t="str">
        <f>VLOOKUP(D77,audio_list_stym!$A$3:$E$18,5,FALSE)</f>
        <v>Finger</v>
      </c>
      <c r="F77" s="22">
        <v>4</v>
      </c>
      <c r="G77" s="22" t="str">
        <f t="shared" si="10"/>
        <v>Liroh.word.search4</v>
      </c>
      <c r="H77" s="22" t="str">
        <f t="shared" si="11"/>
        <v>ЛИРОХ</v>
      </c>
      <c r="I77" s="30">
        <f>IF(L77&lt;4,L77+1,L77-1)</f>
        <v>4</v>
      </c>
      <c r="J77" s="30">
        <f>IF(L77&lt;4,L77+2,L77-2)</f>
        <v>5</v>
      </c>
      <c r="K77" s="30">
        <f>IF(L77&lt;4,L77+3,L77-3)</f>
        <v>6</v>
      </c>
      <c r="L77">
        <f>VLOOKUP(E77,$P$2:$Q$9,2,FALSE)</f>
        <v>3</v>
      </c>
      <c r="M77">
        <v>4</v>
      </c>
      <c r="N77" t="str">
        <f t="shared" si="12"/>
        <v>s</v>
      </c>
      <c r="S77" s="29" t="s">
        <v>1182</v>
      </c>
      <c r="T77" t="str">
        <f t="shared" si="13"/>
        <v>Renan</v>
      </c>
      <c r="U77" s="22" t="str">
        <f>VLOOKUP(T77,audio_list_stym!$A$3:$H$18,7,FALSE)</f>
        <v>Ake</v>
      </c>
      <c r="V77" s="22">
        <v>1</v>
      </c>
      <c r="W77" s="22" t="str">
        <f t="shared" si="14"/>
        <v>Ake1</v>
      </c>
    </row>
    <row r="78" spans="1:23" x14ac:dyDescent="0.45">
      <c r="A78" t="str">
        <f t="shared" si="7"/>
        <v>Gac.pic</v>
      </c>
      <c r="B78" t="str">
        <f t="shared" si="8"/>
        <v>Gac.pic1</v>
      </c>
      <c r="C78" s="22" t="s">
        <v>1195</v>
      </c>
      <c r="D78" t="str">
        <f t="shared" si="9"/>
        <v>Fimon</v>
      </c>
      <c r="E78" s="22" t="str">
        <f>VLOOKUP(D78,audio_list_stym!$A$3:$E$18,5,FALSE)</f>
        <v>Gac</v>
      </c>
      <c r="F78" s="22">
        <v>1</v>
      </c>
      <c r="G78" s="22" t="str">
        <f t="shared" si="10"/>
        <v>Fimon.word.search1</v>
      </c>
      <c r="H78" s="22" t="str">
        <f t="shared" si="11"/>
        <v>ФИМОН</v>
      </c>
      <c r="I78">
        <f>VLOOKUP(E78,$P$2:$Q$9,2,FALSE)</f>
        <v>4</v>
      </c>
      <c r="J78" s="30">
        <f>IF(I78&lt;4,I78+1,I78-1)</f>
        <v>3</v>
      </c>
      <c r="K78" s="32">
        <f>IF(I78&lt;4,I78+2,I78-2)</f>
        <v>2</v>
      </c>
      <c r="L78" s="32">
        <f>IF(I78&lt;4,I78+3,I78-3)</f>
        <v>1</v>
      </c>
      <c r="M78">
        <v>1</v>
      </c>
      <c r="N78" t="str">
        <f t="shared" si="12"/>
        <v>q</v>
      </c>
      <c r="S78" s="29" t="s">
        <v>1186</v>
      </c>
      <c r="T78" t="str">
        <f t="shared" si="13"/>
        <v>Baroh</v>
      </c>
      <c r="U78" s="22" t="str">
        <f>VLOOKUP(T78,audio_list_stym!$A$3:$H$18,7,FALSE)</f>
        <v>Finger</v>
      </c>
      <c r="V78" s="22">
        <v>1</v>
      </c>
      <c r="W78" s="22" t="str">
        <f t="shared" si="14"/>
        <v>Finger1</v>
      </c>
    </row>
    <row r="79" spans="1:23" x14ac:dyDescent="0.45">
      <c r="A79" t="str">
        <f t="shared" si="7"/>
        <v>Gac.pic</v>
      </c>
      <c r="B79" t="str">
        <f t="shared" si="8"/>
        <v>Gac.pic2</v>
      </c>
      <c r="C79" s="22" t="s">
        <v>1195</v>
      </c>
      <c r="D79" t="str">
        <f t="shared" si="9"/>
        <v>Fimon</v>
      </c>
      <c r="E79" s="22" t="str">
        <f>VLOOKUP(D79,audio_list_stym!$A$3:$E$18,5,FALSE)</f>
        <v>Gac</v>
      </c>
      <c r="F79" s="22">
        <v>2</v>
      </c>
      <c r="G79" s="22" t="str">
        <f t="shared" si="10"/>
        <v>Fimon.word.search2</v>
      </c>
      <c r="H79" s="22" t="str">
        <f t="shared" si="11"/>
        <v>ФИМОН</v>
      </c>
      <c r="I79" s="30">
        <f>IF(J79&lt;4,J79+1,J79-1)</f>
        <v>3</v>
      </c>
      <c r="J79">
        <f>VLOOKUP(E79,$P$2:$Q$9,2,FALSE)</f>
        <v>4</v>
      </c>
      <c r="K79" s="32">
        <f>IF(J79&lt;4,J79+2,J79-2)</f>
        <v>2</v>
      </c>
      <c r="L79" s="32">
        <f>IF(J79&lt;4,J79+3,J79-3)</f>
        <v>1</v>
      </c>
      <c r="M79">
        <v>2</v>
      </c>
      <c r="N79" t="str">
        <f t="shared" si="12"/>
        <v>w</v>
      </c>
      <c r="S79" s="29" t="s">
        <v>1190</v>
      </c>
      <c r="T79" t="str">
        <f t="shared" si="13"/>
        <v>Liroh</v>
      </c>
      <c r="U79" s="22" t="str">
        <f>VLOOKUP(T79,audio_list_stym!$A$3:$H$18,7,FALSE)</f>
        <v>Gac</v>
      </c>
      <c r="V79" s="22">
        <v>1</v>
      </c>
      <c r="W79" s="22" t="str">
        <f t="shared" si="14"/>
        <v>Gac1</v>
      </c>
    </row>
    <row r="80" spans="1:23" x14ac:dyDescent="0.45">
      <c r="A80" t="str">
        <f t="shared" si="7"/>
        <v>Gac.pic</v>
      </c>
      <c r="B80" t="str">
        <f t="shared" si="8"/>
        <v>Gac.pic3</v>
      </c>
      <c r="C80" s="22" t="s">
        <v>1195</v>
      </c>
      <c r="D80" t="str">
        <f t="shared" si="9"/>
        <v>Fimon</v>
      </c>
      <c r="E80" s="22" t="str">
        <f>VLOOKUP(D80,audio_list_stym!$A$3:$E$18,5,FALSE)</f>
        <v>Gac</v>
      </c>
      <c r="F80" s="22">
        <v>3</v>
      </c>
      <c r="G80" s="22" t="str">
        <f t="shared" si="10"/>
        <v>Fimon.word.search3</v>
      </c>
      <c r="H80" s="22" t="str">
        <f t="shared" si="11"/>
        <v>ФИМОН</v>
      </c>
      <c r="I80" s="30">
        <f>IF(K80&lt;4,K80+1,K80-1)</f>
        <v>3</v>
      </c>
      <c r="J80" s="30">
        <f>IF(K80&lt;4,K80+2,K80-2)</f>
        <v>2</v>
      </c>
      <c r="K80">
        <f>VLOOKUP(E80,$P$2:$Q$9,2,FALSE)</f>
        <v>4</v>
      </c>
      <c r="L80" s="32">
        <f>IF(K80&lt;4,K80+3,K80-3)</f>
        <v>1</v>
      </c>
      <c r="M80">
        <v>3</v>
      </c>
      <c r="N80" t="str">
        <f t="shared" si="12"/>
        <v>a</v>
      </c>
      <c r="S80" s="29" t="s">
        <v>1194</v>
      </c>
      <c r="T80" t="str">
        <f t="shared" si="13"/>
        <v>Fimon</v>
      </c>
      <c r="U80" s="22" t="str">
        <f>VLOOKUP(T80,audio_list_stym!$A$3:$H$18,7,FALSE)</f>
        <v>Noni</v>
      </c>
      <c r="V80" s="22">
        <v>1</v>
      </c>
      <c r="W80" s="22" t="str">
        <f t="shared" si="14"/>
        <v>Noni1</v>
      </c>
    </row>
    <row r="81" spans="1:23" x14ac:dyDescent="0.45">
      <c r="A81" t="str">
        <f t="shared" si="7"/>
        <v>Gac.pic</v>
      </c>
      <c r="B81" t="str">
        <f t="shared" si="8"/>
        <v>Gac.pic4</v>
      </c>
      <c r="C81" s="22" t="s">
        <v>1195</v>
      </c>
      <c r="D81" t="str">
        <f t="shared" si="9"/>
        <v>Fimon</v>
      </c>
      <c r="E81" s="22" t="str">
        <f>VLOOKUP(D81,audio_list_stym!$A$3:$E$18,5,FALSE)</f>
        <v>Gac</v>
      </c>
      <c r="F81" s="22">
        <v>4</v>
      </c>
      <c r="G81" s="22" t="str">
        <f t="shared" si="10"/>
        <v>Fimon.word.search4</v>
      </c>
      <c r="H81" s="22" t="str">
        <f t="shared" si="11"/>
        <v>ФИМОН</v>
      </c>
      <c r="I81" s="30">
        <f>IF(L81&lt;4,L81+1,L81-1)</f>
        <v>3</v>
      </c>
      <c r="J81" s="30">
        <f>IF(L81&lt;4,L81+2,L81-2)</f>
        <v>2</v>
      </c>
      <c r="K81" s="30">
        <f>IF(L81&lt;4,L81+3,L81-3)</f>
        <v>1</v>
      </c>
      <c r="L81">
        <f>VLOOKUP(E81,$P$2:$Q$9,2,FALSE)</f>
        <v>4</v>
      </c>
      <c r="M81">
        <v>4</v>
      </c>
      <c r="N81" t="str">
        <f t="shared" si="12"/>
        <v>s</v>
      </c>
      <c r="S81" s="29" t="s">
        <v>1198</v>
      </c>
      <c r="T81" t="str">
        <f t="shared" si="13"/>
        <v>Codis</v>
      </c>
      <c r="U81" s="22" t="str">
        <f>VLOOKUP(T81,audio_list_stym!$A$3:$H$18,7,FALSE)</f>
        <v>Sapota</v>
      </c>
      <c r="V81" s="22">
        <v>1</v>
      </c>
      <c r="W81" s="22" t="str">
        <f t="shared" si="14"/>
        <v>Sapota1</v>
      </c>
    </row>
    <row r="82" spans="1:23" x14ac:dyDescent="0.45">
      <c r="A82" t="str">
        <f t="shared" si="7"/>
        <v>Noni.pic</v>
      </c>
      <c r="B82" t="str">
        <f t="shared" si="8"/>
        <v>Noni.pic1</v>
      </c>
      <c r="C82" s="22" t="s">
        <v>1199</v>
      </c>
      <c r="D82" t="str">
        <f t="shared" si="9"/>
        <v>Codis</v>
      </c>
      <c r="E82" s="22" t="str">
        <f>VLOOKUP(D82,audio_list_stym!$A$3:$E$18,5,FALSE)</f>
        <v>Noni</v>
      </c>
      <c r="F82" s="22">
        <v>1</v>
      </c>
      <c r="G82" s="22" t="str">
        <f t="shared" si="10"/>
        <v>Codis.word.search1</v>
      </c>
      <c r="H82" s="22" t="str">
        <f t="shared" si="11"/>
        <v>КОДИС</v>
      </c>
      <c r="I82">
        <f>VLOOKUP(E82,$P$2:$Q$9,2,FALSE)</f>
        <v>5</v>
      </c>
      <c r="J82" s="30">
        <f>IF(I82&lt;4,I82+1,I82-1)</f>
        <v>4</v>
      </c>
      <c r="K82" s="32">
        <f>IF(I82&lt;4,I82+2,I82-2)</f>
        <v>3</v>
      </c>
      <c r="L82" s="32">
        <f>IF(I82&lt;4,I82+3,I82-3)</f>
        <v>2</v>
      </c>
      <c r="M82">
        <v>1</v>
      </c>
      <c r="N82" t="str">
        <f t="shared" si="12"/>
        <v>q</v>
      </c>
      <c r="S82" s="29" t="s">
        <v>1202</v>
      </c>
      <c r="T82" t="str">
        <f t="shared" si="13"/>
        <v>Gonic</v>
      </c>
      <c r="U82" s="22" t="str">
        <f>VLOOKUP(T82,audio_list_stym!$A$3:$H$18,7,FALSE)</f>
        <v>Tamanid</v>
      </c>
      <c r="V82" s="22">
        <v>1</v>
      </c>
      <c r="W82" s="22" t="str">
        <f t="shared" si="14"/>
        <v>Tamanid1</v>
      </c>
    </row>
    <row r="83" spans="1:23" x14ac:dyDescent="0.45">
      <c r="A83" t="str">
        <f t="shared" si="7"/>
        <v>Noni.pic</v>
      </c>
      <c r="B83" t="str">
        <f t="shared" si="8"/>
        <v>Noni.pic2</v>
      </c>
      <c r="C83" s="22" t="s">
        <v>1199</v>
      </c>
      <c r="D83" t="str">
        <f t="shared" si="9"/>
        <v>Codis</v>
      </c>
      <c r="E83" s="22" t="str">
        <f>VLOOKUP(D83,audio_list_stym!$A$3:$E$18,5,FALSE)</f>
        <v>Noni</v>
      </c>
      <c r="F83" s="22">
        <v>2</v>
      </c>
      <c r="G83" s="22" t="str">
        <f t="shared" si="10"/>
        <v>Codis.word.search2</v>
      </c>
      <c r="H83" s="22" t="str">
        <f t="shared" si="11"/>
        <v>КОДИС</v>
      </c>
      <c r="I83" s="30">
        <f>IF(J83&lt;4,J83+1,J83-1)</f>
        <v>4</v>
      </c>
      <c r="J83">
        <f>VLOOKUP(E83,$P$2:$Q$9,2,FALSE)</f>
        <v>5</v>
      </c>
      <c r="K83" s="32">
        <f>IF(J83&lt;4,J83+2,J83-2)</f>
        <v>3</v>
      </c>
      <c r="L83" s="32">
        <f>IF(J83&lt;4,J83+3,J83-3)</f>
        <v>2</v>
      </c>
      <c r="M83">
        <v>2</v>
      </c>
      <c r="N83" t="str">
        <f t="shared" si="12"/>
        <v>w</v>
      </c>
      <c r="S83" s="29" t="s">
        <v>1206</v>
      </c>
      <c r="T83" t="str">
        <f t="shared" si="13"/>
        <v>Todis</v>
      </c>
      <c r="U83" s="22" t="str">
        <f>VLOOKUP(T83,audio_list_stym!$A$3:$H$18,7,FALSE)</f>
        <v>ZF</v>
      </c>
      <c r="V83" s="22">
        <v>1</v>
      </c>
      <c r="W83" s="22" t="str">
        <f t="shared" si="14"/>
        <v>ZF1</v>
      </c>
    </row>
    <row r="84" spans="1:23" x14ac:dyDescent="0.45">
      <c r="A84" t="str">
        <f t="shared" si="7"/>
        <v>Noni.pic</v>
      </c>
      <c r="B84" t="str">
        <f t="shared" si="8"/>
        <v>Noni.pic3</v>
      </c>
      <c r="C84" s="22" t="s">
        <v>1199</v>
      </c>
      <c r="D84" t="str">
        <f t="shared" si="9"/>
        <v>Codis</v>
      </c>
      <c r="E84" s="22" t="str">
        <f>VLOOKUP(D84,audio_list_stym!$A$3:$E$18,5,FALSE)</f>
        <v>Noni</v>
      </c>
      <c r="F84" s="22">
        <v>3</v>
      </c>
      <c r="G84" s="22" t="str">
        <f t="shared" si="10"/>
        <v>Codis.word.search3</v>
      </c>
      <c r="H84" s="22" t="str">
        <f t="shared" si="11"/>
        <v>КОДИС</v>
      </c>
      <c r="I84" s="30">
        <f>IF(K84&lt;4,K84+1,K84-1)</f>
        <v>4</v>
      </c>
      <c r="J84" s="30">
        <f>IF(K84&lt;4,K84+2,K84-2)</f>
        <v>3</v>
      </c>
      <c r="K84">
        <f>VLOOKUP(E84,$P$2:$Q$9,2,FALSE)</f>
        <v>5</v>
      </c>
      <c r="L84" s="32">
        <f>IF(K84&lt;4,K84+3,K84-3)</f>
        <v>2</v>
      </c>
      <c r="M84">
        <v>3</v>
      </c>
      <c r="N84" t="str">
        <f t="shared" si="12"/>
        <v>a</v>
      </c>
      <c r="S84" s="29" t="s">
        <v>1210</v>
      </c>
      <c r="T84" t="str">
        <f t="shared" si="13"/>
        <v>Pemat</v>
      </c>
      <c r="U84" s="22" t="str">
        <f>VLOOKUP(T84,audio_list_stym!$A$3:$H$18,7,FALSE)</f>
        <v>Ackee</v>
      </c>
      <c r="V84" s="22">
        <v>1</v>
      </c>
      <c r="W84" s="22" t="str">
        <f t="shared" si="14"/>
        <v>Ackee1</v>
      </c>
    </row>
    <row r="85" spans="1:23" x14ac:dyDescent="0.45">
      <c r="A85" t="str">
        <f t="shared" si="7"/>
        <v>Noni.pic</v>
      </c>
      <c r="B85" t="str">
        <f t="shared" si="8"/>
        <v>Noni.pic4</v>
      </c>
      <c r="C85" s="22" t="s">
        <v>1199</v>
      </c>
      <c r="D85" t="str">
        <f t="shared" si="9"/>
        <v>Codis</v>
      </c>
      <c r="E85" s="22" t="str">
        <f>VLOOKUP(D85,audio_list_stym!$A$3:$E$18,5,FALSE)</f>
        <v>Noni</v>
      </c>
      <c r="F85" s="22">
        <v>4</v>
      </c>
      <c r="G85" s="22" t="str">
        <f t="shared" si="10"/>
        <v>Codis.word.search4</v>
      </c>
      <c r="H85" s="22" t="str">
        <f t="shared" si="11"/>
        <v>КОДИС</v>
      </c>
      <c r="I85" s="30">
        <f>IF(L85&lt;4,L85+1,L85-1)</f>
        <v>4</v>
      </c>
      <c r="J85" s="30">
        <f>IF(L85&lt;4,L85+2,L85-2)</f>
        <v>3</v>
      </c>
      <c r="K85" s="30">
        <f>IF(L85&lt;4,L85+3,L85-3)</f>
        <v>2</v>
      </c>
      <c r="L85">
        <f>VLOOKUP(E85,$P$2:$Q$9,2,FALSE)</f>
        <v>5</v>
      </c>
      <c r="M85">
        <v>4</v>
      </c>
      <c r="N85" t="str">
        <f t="shared" si="12"/>
        <v>s</v>
      </c>
      <c r="S85" s="29" t="s">
        <v>1182</v>
      </c>
      <c r="T85" t="str">
        <f t="shared" si="13"/>
        <v>Renan</v>
      </c>
      <c r="U85" s="22" t="str">
        <f>VLOOKUP(T85,audio_list_stym!$A$3:$H$18,7,FALSE)</f>
        <v>Ake</v>
      </c>
      <c r="V85" s="22">
        <v>2</v>
      </c>
      <c r="W85" s="22" t="str">
        <f t="shared" si="14"/>
        <v>Ake2</v>
      </c>
    </row>
    <row r="86" spans="1:23" x14ac:dyDescent="0.45">
      <c r="A86" t="str">
        <f t="shared" si="7"/>
        <v>Sapota.pic</v>
      </c>
      <c r="B86" t="str">
        <f t="shared" si="8"/>
        <v>Sapota.pic1</v>
      </c>
      <c r="C86" s="22" t="s">
        <v>1203</v>
      </c>
      <c r="D86" t="str">
        <f t="shared" si="9"/>
        <v>Gonic</v>
      </c>
      <c r="E86" s="22" t="str">
        <f>VLOOKUP(D86,audio_list_stym!$A$3:$E$18,5,FALSE)</f>
        <v>Sapota</v>
      </c>
      <c r="F86" s="22">
        <v>1</v>
      </c>
      <c r="G86" s="22" t="str">
        <f t="shared" si="10"/>
        <v>Gonic.word.search1</v>
      </c>
      <c r="H86" s="22" t="str">
        <f t="shared" si="11"/>
        <v>ГОНИК</v>
      </c>
      <c r="I86">
        <f>VLOOKUP(E86,$P$2:$Q$9,2,FALSE)</f>
        <v>6</v>
      </c>
      <c r="J86" s="30">
        <f>IF(I86&lt;4,I86+1,I86-1)</f>
        <v>5</v>
      </c>
      <c r="K86" s="32">
        <f>IF(I86&lt;4,I86+2,I86-2)</f>
        <v>4</v>
      </c>
      <c r="L86" s="32">
        <f>IF(I86&lt;4,I86+3,I86-3)</f>
        <v>3</v>
      </c>
      <c r="M86">
        <v>1</v>
      </c>
      <c r="N86" t="str">
        <f t="shared" si="12"/>
        <v>q</v>
      </c>
      <c r="S86" s="29" t="s">
        <v>1186</v>
      </c>
      <c r="T86" t="str">
        <f t="shared" si="13"/>
        <v>Baroh</v>
      </c>
      <c r="U86" s="22" t="str">
        <f>VLOOKUP(T86,audio_list_stym!$A$3:$H$18,7,FALSE)</f>
        <v>Finger</v>
      </c>
      <c r="V86" s="22">
        <v>2</v>
      </c>
      <c r="W86" s="22" t="str">
        <f t="shared" si="14"/>
        <v>Finger2</v>
      </c>
    </row>
    <row r="87" spans="1:23" x14ac:dyDescent="0.45">
      <c r="A87" t="str">
        <f t="shared" si="7"/>
        <v>Sapota.pic</v>
      </c>
      <c r="B87" t="str">
        <f t="shared" si="8"/>
        <v>Sapota.pic2</v>
      </c>
      <c r="C87" s="22" t="s">
        <v>1203</v>
      </c>
      <c r="D87" t="str">
        <f t="shared" si="9"/>
        <v>Gonic</v>
      </c>
      <c r="E87" s="22" t="str">
        <f>VLOOKUP(D87,audio_list_stym!$A$3:$E$18,5,FALSE)</f>
        <v>Sapota</v>
      </c>
      <c r="F87" s="22">
        <v>2</v>
      </c>
      <c r="G87" s="22" t="str">
        <f t="shared" si="10"/>
        <v>Gonic.word.search2</v>
      </c>
      <c r="H87" s="22" t="str">
        <f t="shared" si="11"/>
        <v>ГОНИК</v>
      </c>
      <c r="I87" s="30">
        <f>IF(J87&lt;4,J87+1,J87-1)</f>
        <v>5</v>
      </c>
      <c r="J87">
        <f>VLOOKUP(E87,$P$2:$Q$9,2,FALSE)</f>
        <v>6</v>
      </c>
      <c r="K87" s="32">
        <f>IF(J87&lt;4,J87+2,J87-2)</f>
        <v>4</v>
      </c>
      <c r="L87" s="32">
        <f>IF(J87&lt;4,J87+3,J87-3)</f>
        <v>3</v>
      </c>
      <c r="M87">
        <v>2</v>
      </c>
      <c r="N87" t="str">
        <f t="shared" si="12"/>
        <v>w</v>
      </c>
      <c r="S87" s="29" t="s">
        <v>1190</v>
      </c>
      <c r="T87" t="str">
        <f t="shared" si="13"/>
        <v>Liroh</v>
      </c>
      <c r="U87" s="22" t="str">
        <f>VLOOKUP(T87,audio_list_stym!$A$3:$H$18,7,FALSE)</f>
        <v>Gac</v>
      </c>
      <c r="V87" s="22">
        <v>2</v>
      </c>
      <c r="W87" s="22" t="str">
        <f t="shared" si="14"/>
        <v>Gac2</v>
      </c>
    </row>
    <row r="88" spans="1:23" x14ac:dyDescent="0.45">
      <c r="A88" t="str">
        <f t="shared" si="7"/>
        <v>Sapota.pic</v>
      </c>
      <c r="B88" t="str">
        <f t="shared" si="8"/>
        <v>Sapota.pic3</v>
      </c>
      <c r="C88" s="22" t="s">
        <v>1203</v>
      </c>
      <c r="D88" t="str">
        <f t="shared" si="9"/>
        <v>Gonic</v>
      </c>
      <c r="E88" s="22" t="str">
        <f>VLOOKUP(D88,audio_list_stym!$A$3:$E$18,5,FALSE)</f>
        <v>Sapota</v>
      </c>
      <c r="F88" s="22">
        <v>3</v>
      </c>
      <c r="G88" s="22" t="str">
        <f t="shared" si="10"/>
        <v>Gonic.word.search3</v>
      </c>
      <c r="H88" s="22" t="str">
        <f t="shared" si="11"/>
        <v>ГОНИК</v>
      </c>
      <c r="I88" s="30">
        <f>IF(K88&lt;4,K88+1,K88-1)</f>
        <v>5</v>
      </c>
      <c r="J88" s="30">
        <f>IF(K88&lt;4,K88+2,K88-2)</f>
        <v>4</v>
      </c>
      <c r="K88">
        <f>VLOOKUP(E88,$P$2:$Q$9,2,FALSE)</f>
        <v>6</v>
      </c>
      <c r="L88" s="32">
        <f>IF(K88&lt;4,K88+3,K88-3)</f>
        <v>3</v>
      </c>
      <c r="M88">
        <v>3</v>
      </c>
      <c r="N88" t="str">
        <f t="shared" si="12"/>
        <v>a</v>
      </c>
      <c r="S88" s="29" t="s">
        <v>1194</v>
      </c>
      <c r="T88" t="str">
        <f t="shared" si="13"/>
        <v>Fimon</v>
      </c>
      <c r="U88" s="22" t="str">
        <f>VLOOKUP(T88,audio_list_stym!$A$3:$H$18,7,FALSE)</f>
        <v>Noni</v>
      </c>
      <c r="V88" s="22">
        <v>2</v>
      </c>
      <c r="W88" s="22" t="str">
        <f t="shared" si="14"/>
        <v>Noni2</v>
      </c>
    </row>
    <row r="89" spans="1:23" x14ac:dyDescent="0.45">
      <c r="A89" t="str">
        <f t="shared" si="7"/>
        <v>Sapota.pic</v>
      </c>
      <c r="B89" t="str">
        <f t="shared" si="8"/>
        <v>Sapota.pic4</v>
      </c>
      <c r="C89" s="22" t="s">
        <v>1203</v>
      </c>
      <c r="D89" t="str">
        <f t="shared" si="9"/>
        <v>Gonic</v>
      </c>
      <c r="E89" s="22" t="str">
        <f>VLOOKUP(D89,audio_list_stym!$A$3:$E$18,5,FALSE)</f>
        <v>Sapota</v>
      </c>
      <c r="F89" s="22">
        <v>4</v>
      </c>
      <c r="G89" s="22" t="str">
        <f t="shared" si="10"/>
        <v>Gonic.word.search4</v>
      </c>
      <c r="H89" s="22" t="str">
        <f t="shared" si="11"/>
        <v>ГОНИК</v>
      </c>
      <c r="I89" s="30">
        <f>IF(L89&lt;4,L89+1,L89-1)</f>
        <v>5</v>
      </c>
      <c r="J89" s="30">
        <f>IF(L89&lt;4,L89+2,L89-2)</f>
        <v>4</v>
      </c>
      <c r="K89" s="30">
        <f>IF(L89&lt;4,L89+3,L89-3)</f>
        <v>3</v>
      </c>
      <c r="L89">
        <f>VLOOKUP(E89,$P$2:$Q$9,2,FALSE)</f>
        <v>6</v>
      </c>
      <c r="M89">
        <v>4</v>
      </c>
      <c r="N89" t="str">
        <f t="shared" si="12"/>
        <v>s</v>
      </c>
      <c r="S89" s="29" t="s">
        <v>1198</v>
      </c>
      <c r="T89" t="str">
        <f t="shared" si="13"/>
        <v>Codis</v>
      </c>
      <c r="U89" s="22" t="str">
        <f>VLOOKUP(T89,audio_list_stym!$A$3:$H$18,7,FALSE)</f>
        <v>Sapota</v>
      </c>
      <c r="V89" s="22">
        <v>2</v>
      </c>
      <c r="W89" s="22" t="str">
        <f t="shared" si="14"/>
        <v>Sapota2</v>
      </c>
    </row>
    <row r="90" spans="1:23" x14ac:dyDescent="0.45">
      <c r="A90" t="str">
        <f t="shared" si="7"/>
        <v>Tamanid.pic</v>
      </c>
      <c r="B90" t="str">
        <f t="shared" si="8"/>
        <v>Tamanid.pic1</v>
      </c>
      <c r="C90" s="22" t="s">
        <v>1207</v>
      </c>
      <c r="D90" t="str">
        <f t="shared" si="9"/>
        <v>Todis</v>
      </c>
      <c r="E90" s="22" t="str">
        <f>VLOOKUP(D90,audio_list_stym!$A$3:$E$18,5,FALSE)</f>
        <v>Tamanid</v>
      </c>
      <c r="F90" s="22">
        <v>1</v>
      </c>
      <c r="G90" s="22" t="str">
        <f t="shared" si="10"/>
        <v>Todis.word.search1</v>
      </c>
      <c r="H90" s="22" t="str">
        <f t="shared" si="11"/>
        <v>ТОДИС</v>
      </c>
      <c r="I90">
        <f>VLOOKUP(E90,$P$2:$Q$9,2,FALSE)</f>
        <v>7</v>
      </c>
      <c r="J90" s="30">
        <f>IF(I90&lt;4,I90+1,I90-1)</f>
        <v>6</v>
      </c>
      <c r="K90" s="32">
        <f>IF(I90&lt;4,I90+2,I90-2)</f>
        <v>5</v>
      </c>
      <c r="L90" s="32">
        <f>IF(I90&lt;4,I90+3,I90-3)</f>
        <v>4</v>
      </c>
      <c r="M90">
        <v>1</v>
      </c>
      <c r="N90" t="str">
        <f t="shared" si="12"/>
        <v>q</v>
      </c>
      <c r="S90" s="29" t="s">
        <v>1202</v>
      </c>
      <c r="T90" t="str">
        <f t="shared" si="13"/>
        <v>Gonic</v>
      </c>
      <c r="U90" s="22" t="str">
        <f>VLOOKUP(T90,audio_list_stym!$A$3:$H$18,7,FALSE)</f>
        <v>Tamanid</v>
      </c>
      <c r="V90" s="22">
        <v>2</v>
      </c>
      <c r="W90" s="22" t="str">
        <f t="shared" si="14"/>
        <v>Tamanid2</v>
      </c>
    </row>
    <row r="91" spans="1:23" x14ac:dyDescent="0.45">
      <c r="A91" t="str">
        <f t="shared" si="7"/>
        <v>Tamanid.pic</v>
      </c>
      <c r="B91" t="str">
        <f t="shared" si="8"/>
        <v>Tamanid.pic2</v>
      </c>
      <c r="C91" s="22" t="s">
        <v>1207</v>
      </c>
      <c r="D91" t="str">
        <f t="shared" si="9"/>
        <v>Todis</v>
      </c>
      <c r="E91" s="22" t="str">
        <f>VLOOKUP(D91,audio_list_stym!$A$3:$E$18,5,FALSE)</f>
        <v>Tamanid</v>
      </c>
      <c r="F91" s="22">
        <v>2</v>
      </c>
      <c r="G91" s="22" t="str">
        <f t="shared" si="10"/>
        <v>Todis.word.search2</v>
      </c>
      <c r="H91" s="22" t="str">
        <f t="shared" si="11"/>
        <v>ТОДИС</v>
      </c>
      <c r="I91" s="30">
        <f>IF(J91&lt;4,J91+1,J91-1)</f>
        <v>6</v>
      </c>
      <c r="J91">
        <f>VLOOKUP(E91,$P$2:$Q$9,2,FALSE)</f>
        <v>7</v>
      </c>
      <c r="K91" s="32">
        <f>IF(J91&lt;4,J91+2,J91-2)</f>
        <v>5</v>
      </c>
      <c r="L91" s="32">
        <f>IF(J91&lt;4,J91+3,J91-3)</f>
        <v>4</v>
      </c>
      <c r="M91">
        <v>2</v>
      </c>
      <c r="N91" t="str">
        <f t="shared" si="12"/>
        <v>w</v>
      </c>
      <c r="S91" s="29" t="s">
        <v>1206</v>
      </c>
      <c r="T91" t="str">
        <f t="shared" si="13"/>
        <v>Todis</v>
      </c>
      <c r="U91" s="22" t="str">
        <f>VLOOKUP(T91,audio_list_stym!$A$3:$H$18,7,FALSE)</f>
        <v>ZF</v>
      </c>
      <c r="V91" s="22">
        <v>2</v>
      </c>
      <c r="W91" s="22" t="str">
        <f t="shared" si="14"/>
        <v>ZF2</v>
      </c>
    </row>
    <row r="92" spans="1:23" x14ac:dyDescent="0.45">
      <c r="A92" t="str">
        <f t="shared" si="7"/>
        <v>Tamanid.pic</v>
      </c>
      <c r="B92" t="str">
        <f t="shared" si="8"/>
        <v>Tamanid.pic3</v>
      </c>
      <c r="C92" s="22" t="s">
        <v>1207</v>
      </c>
      <c r="D92" t="str">
        <f t="shared" si="9"/>
        <v>Todis</v>
      </c>
      <c r="E92" s="22" t="str">
        <f>VLOOKUP(D92,audio_list_stym!$A$3:$E$18,5,FALSE)</f>
        <v>Tamanid</v>
      </c>
      <c r="F92" s="22">
        <v>3</v>
      </c>
      <c r="G92" s="22" t="str">
        <f t="shared" si="10"/>
        <v>Todis.word.search3</v>
      </c>
      <c r="H92" s="22" t="str">
        <f t="shared" si="11"/>
        <v>ТОДИС</v>
      </c>
      <c r="I92" s="30">
        <f>IF(K92&lt;4,K92+1,K92-1)</f>
        <v>6</v>
      </c>
      <c r="J92" s="30">
        <f>IF(K92&lt;4,K92+2,K92-2)</f>
        <v>5</v>
      </c>
      <c r="K92">
        <f>VLOOKUP(E92,$P$2:$Q$9,2,FALSE)</f>
        <v>7</v>
      </c>
      <c r="L92" s="32">
        <f>IF(K92&lt;4,K92+3,K92-3)</f>
        <v>4</v>
      </c>
      <c r="M92">
        <v>3</v>
      </c>
      <c r="N92" t="str">
        <f t="shared" si="12"/>
        <v>a</v>
      </c>
      <c r="S92" s="29" t="s">
        <v>1210</v>
      </c>
      <c r="T92" t="str">
        <f t="shared" si="13"/>
        <v>Pemat</v>
      </c>
      <c r="U92" s="22" t="str">
        <f>VLOOKUP(T92,audio_list_stym!$A$3:$H$18,7,FALSE)</f>
        <v>Ackee</v>
      </c>
      <c r="V92" s="22">
        <v>2</v>
      </c>
      <c r="W92" s="22" t="str">
        <f t="shared" si="14"/>
        <v>Ackee2</v>
      </c>
    </row>
    <row r="93" spans="1:23" x14ac:dyDescent="0.45">
      <c r="A93" t="str">
        <f t="shared" si="7"/>
        <v>Tamanid.pic</v>
      </c>
      <c r="B93" t="str">
        <f t="shared" si="8"/>
        <v>Tamanid.pic4</v>
      </c>
      <c r="C93" s="22" t="s">
        <v>1207</v>
      </c>
      <c r="D93" t="str">
        <f t="shared" si="9"/>
        <v>Todis</v>
      </c>
      <c r="E93" s="22" t="str">
        <f>VLOOKUP(D93,audio_list_stym!$A$3:$E$18,5,FALSE)</f>
        <v>Tamanid</v>
      </c>
      <c r="F93" s="22">
        <v>4</v>
      </c>
      <c r="G93" s="22" t="str">
        <f t="shared" si="10"/>
        <v>Todis.word.search4</v>
      </c>
      <c r="H93" s="22" t="str">
        <f t="shared" si="11"/>
        <v>ТОДИС</v>
      </c>
      <c r="I93" s="30">
        <f>IF(L93&lt;4,L93+1,L93-1)</f>
        <v>6</v>
      </c>
      <c r="J93" s="30">
        <f>IF(L93&lt;4,L93+2,L93-2)</f>
        <v>5</v>
      </c>
      <c r="K93" s="30">
        <f>IF(L93&lt;4,L93+3,L93-3)</f>
        <v>4</v>
      </c>
      <c r="L93">
        <f>VLOOKUP(E93,$P$2:$Q$9,2,FALSE)</f>
        <v>7</v>
      </c>
      <c r="M93">
        <v>4</v>
      </c>
      <c r="N93" t="str">
        <f t="shared" si="12"/>
        <v>s</v>
      </c>
      <c r="S93" s="29" t="s">
        <v>1182</v>
      </c>
      <c r="T93" t="str">
        <f t="shared" si="13"/>
        <v>Renan</v>
      </c>
      <c r="U93" s="22" t="str">
        <f>VLOOKUP(T93,audio_list_stym!$A$3:$H$18,7,FALSE)</f>
        <v>Ake</v>
      </c>
      <c r="V93" s="22">
        <v>2</v>
      </c>
      <c r="W93" s="22" t="str">
        <f t="shared" si="14"/>
        <v>Ake2</v>
      </c>
    </row>
    <row r="94" spans="1:23" x14ac:dyDescent="0.45">
      <c r="A94" t="str">
        <f t="shared" si="7"/>
        <v>ZF.pic</v>
      </c>
      <c r="B94" t="str">
        <f t="shared" si="8"/>
        <v>ZF.pic1</v>
      </c>
      <c r="C94" s="22" t="s">
        <v>1211</v>
      </c>
      <c r="D94" t="str">
        <f t="shared" si="9"/>
        <v>Pemat</v>
      </c>
      <c r="E94" s="22" t="str">
        <f>VLOOKUP(D94,audio_list_stym!$A$3:$E$18,5,FALSE)</f>
        <v>ZF</v>
      </c>
      <c r="F94" s="22">
        <v>1</v>
      </c>
      <c r="G94" s="22" t="str">
        <f t="shared" si="10"/>
        <v>Pemat.word.search1</v>
      </c>
      <c r="H94" s="22" t="str">
        <f t="shared" si="11"/>
        <v>ПЕМАТ</v>
      </c>
      <c r="I94">
        <f>VLOOKUP(E94,$P$2:$Q$9,2,FALSE)</f>
        <v>8</v>
      </c>
      <c r="J94" s="30">
        <f>IF(I94&lt;4,I94+1,I94-1)</f>
        <v>7</v>
      </c>
      <c r="K94" s="32">
        <f>IF(I94&lt;4,I94+2,I94-2)</f>
        <v>6</v>
      </c>
      <c r="L94" s="32">
        <f>IF(I94&lt;4,I94+3,I94-3)</f>
        <v>5</v>
      </c>
      <c r="M94">
        <v>1</v>
      </c>
      <c r="N94" t="str">
        <f t="shared" si="12"/>
        <v>q</v>
      </c>
      <c r="S94" s="29" t="s">
        <v>1186</v>
      </c>
      <c r="T94" t="str">
        <f t="shared" si="13"/>
        <v>Baroh</v>
      </c>
      <c r="U94" s="22" t="str">
        <f>VLOOKUP(T94,audio_list_stym!$A$3:$H$18,7,FALSE)</f>
        <v>Finger</v>
      </c>
      <c r="V94" s="22">
        <v>2</v>
      </c>
      <c r="W94" s="22" t="str">
        <f t="shared" si="14"/>
        <v>Finger2</v>
      </c>
    </row>
    <row r="95" spans="1:23" x14ac:dyDescent="0.45">
      <c r="A95" t="str">
        <f t="shared" si="7"/>
        <v>ZF.pic</v>
      </c>
      <c r="B95" t="str">
        <f t="shared" si="8"/>
        <v>ZF.pic2</v>
      </c>
      <c r="C95" s="22" t="s">
        <v>1211</v>
      </c>
      <c r="D95" t="str">
        <f t="shared" si="9"/>
        <v>Pemat</v>
      </c>
      <c r="E95" s="22" t="str">
        <f>VLOOKUP(D95,audio_list_stym!$A$3:$E$18,5,FALSE)</f>
        <v>ZF</v>
      </c>
      <c r="F95" s="22">
        <v>2</v>
      </c>
      <c r="G95" s="22" t="str">
        <f t="shared" si="10"/>
        <v>Pemat.word.search2</v>
      </c>
      <c r="H95" s="22" t="str">
        <f t="shared" si="11"/>
        <v>ПЕМАТ</v>
      </c>
      <c r="I95" s="30">
        <f>IF(J95&lt;4,J95+1,J95-1)</f>
        <v>7</v>
      </c>
      <c r="J95">
        <f>VLOOKUP(E95,$P$2:$Q$9,2,FALSE)</f>
        <v>8</v>
      </c>
      <c r="K95" s="32">
        <f>IF(J95&lt;4,J95+2,J95-2)</f>
        <v>6</v>
      </c>
      <c r="L95" s="32">
        <f>IF(J95&lt;4,J95+3,J95-3)</f>
        <v>5</v>
      </c>
      <c r="M95">
        <v>2</v>
      </c>
      <c r="N95" t="str">
        <f t="shared" si="12"/>
        <v>w</v>
      </c>
      <c r="S95" s="29" t="s">
        <v>1190</v>
      </c>
      <c r="T95" t="str">
        <f t="shared" si="13"/>
        <v>Liroh</v>
      </c>
      <c r="U95" s="22" t="str">
        <f>VLOOKUP(T95,audio_list_stym!$A$3:$H$18,7,FALSE)</f>
        <v>Gac</v>
      </c>
      <c r="V95" s="22">
        <v>2</v>
      </c>
      <c r="W95" s="22" t="str">
        <f t="shared" si="14"/>
        <v>Gac2</v>
      </c>
    </row>
    <row r="96" spans="1:23" x14ac:dyDescent="0.45">
      <c r="A96" t="str">
        <f t="shared" si="7"/>
        <v>ZF.pic</v>
      </c>
      <c r="B96" t="str">
        <f t="shared" si="8"/>
        <v>ZF.pic3</v>
      </c>
      <c r="C96" s="22" t="s">
        <v>1211</v>
      </c>
      <c r="D96" t="str">
        <f t="shared" si="9"/>
        <v>Pemat</v>
      </c>
      <c r="E96" s="22" t="str">
        <f>VLOOKUP(D96,audio_list_stym!$A$3:$E$18,5,FALSE)</f>
        <v>ZF</v>
      </c>
      <c r="F96" s="22">
        <v>3</v>
      </c>
      <c r="G96" s="22" t="str">
        <f t="shared" si="10"/>
        <v>Pemat.word.search3</v>
      </c>
      <c r="H96" s="22" t="str">
        <f t="shared" si="11"/>
        <v>ПЕМАТ</v>
      </c>
      <c r="I96" s="30">
        <f>IF(K96&lt;4,K96+1,K96-1)</f>
        <v>7</v>
      </c>
      <c r="J96" s="30">
        <f>IF(K96&lt;4,K96+2,K96-2)</f>
        <v>6</v>
      </c>
      <c r="K96">
        <f>VLOOKUP(E96,$P$2:$Q$9,2,FALSE)</f>
        <v>8</v>
      </c>
      <c r="L96" s="32">
        <f>IF(K96&lt;4,K96+3,K96-3)</f>
        <v>5</v>
      </c>
      <c r="M96">
        <v>3</v>
      </c>
      <c r="N96" t="str">
        <f t="shared" si="12"/>
        <v>a</v>
      </c>
      <c r="S96" s="29" t="s">
        <v>1194</v>
      </c>
      <c r="T96" t="str">
        <f t="shared" si="13"/>
        <v>Fimon</v>
      </c>
      <c r="U96" s="22" t="str">
        <f>VLOOKUP(T96,audio_list_stym!$A$3:$H$18,7,FALSE)</f>
        <v>Noni</v>
      </c>
      <c r="V96" s="22">
        <v>2</v>
      </c>
      <c r="W96" s="22" t="str">
        <f t="shared" si="14"/>
        <v>Noni2</v>
      </c>
    </row>
    <row r="97" spans="1:23" x14ac:dyDescent="0.45">
      <c r="A97" t="str">
        <f t="shared" si="7"/>
        <v>ZF.pic</v>
      </c>
      <c r="B97" t="str">
        <f t="shared" si="8"/>
        <v>ZF.pic4</v>
      </c>
      <c r="C97" s="22" t="s">
        <v>1211</v>
      </c>
      <c r="D97" t="str">
        <f t="shared" si="9"/>
        <v>Pemat</v>
      </c>
      <c r="E97" s="22" t="str">
        <f>VLOOKUP(D97,audio_list_stym!$A$3:$E$18,5,FALSE)</f>
        <v>ZF</v>
      </c>
      <c r="F97" s="22">
        <v>4</v>
      </c>
      <c r="G97" s="22" t="str">
        <f t="shared" si="10"/>
        <v>Pemat.word.search4</v>
      </c>
      <c r="H97" s="22" t="str">
        <f t="shared" si="11"/>
        <v>ПЕМАТ</v>
      </c>
      <c r="I97" s="30">
        <f>IF(L97&lt;4,L97+1,L97-1)</f>
        <v>7</v>
      </c>
      <c r="J97" s="30">
        <f>IF(L97&lt;4,L97+2,L97-2)</f>
        <v>6</v>
      </c>
      <c r="K97" s="30">
        <f>IF(L97&lt;4,L97+3,L97-3)</f>
        <v>5</v>
      </c>
      <c r="L97">
        <f>VLOOKUP(E97,$P$2:$Q$9,2,FALSE)</f>
        <v>8</v>
      </c>
      <c r="M97">
        <v>4</v>
      </c>
      <c r="N97" t="str">
        <f t="shared" si="12"/>
        <v>s</v>
      </c>
      <c r="S97" s="29" t="s">
        <v>1198</v>
      </c>
      <c r="T97" t="str">
        <f t="shared" si="13"/>
        <v>Codis</v>
      </c>
      <c r="U97" s="22" t="str">
        <f>VLOOKUP(T97,audio_list_stym!$A$3:$H$18,7,FALSE)</f>
        <v>Sapota</v>
      </c>
      <c r="V97" s="22">
        <v>2</v>
      </c>
      <c r="W97" s="22" t="str">
        <f t="shared" si="14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VLOOKUP(D98,audio_list_stym!$A$3:$E$18,5,FALSE)</f>
        <v>Ackee</v>
      </c>
      <c r="F98" s="22">
        <v>5</v>
      </c>
      <c r="G98" s="22" t="str">
        <f t="shared" si="10"/>
        <v>Renan.word.search5</v>
      </c>
      <c r="H98" s="22" t="str">
        <f t="shared" si="11"/>
        <v>РЕНАН</v>
      </c>
      <c r="I98" s="30">
        <f>IF(L98&lt;4,L98+1,L98-1)</f>
        <v>2</v>
      </c>
      <c r="J98" s="30">
        <f>IF(L98&lt;4,L98+2,L98-2)</f>
        <v>3</v>
      </c>
      <c r="K98" s="30">
        <f>IF(L98&lt;4,L98+3,L98-3)</f>
        <v>4</v>
      </c>
      <c r="L98">
        <f>VLOOKUP(E98,$P$2:$Q$9,2,FALSE)</f>
        <v>1</v>
      </c>
      <c r="M98">
        <v>4</v>
      </c>
      <c r="N98" t="str">
        <f t="shared" si="12"/>
        <v>s</v>
      </c>
      <c r="S98" s="29" t="s">
        <v>1202</v>
      </c>
      <c r="T98" t="str">
        <f t="shared" si="13"/>
        <v>Gonic</v>
      </c>
      <c r="U98" s="22" t="str">
        <f>VLOOKUP(T98,audio_list_stym!$A$3:$H$18,7,FALSE)</f>
        <v>Tamanid</v>
      </c>
      <c r="V98" s="22">
        <v>2</v>
      </c>
      <c r="W98" s="22" t="str">
        <f t="shared" si="14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5">LEFT(C99,5)</f>
        <v>Renan</v>
      </c>
      <c r="E99" s="22" t="str">
        <f>VLOOKUP(D99,audio_list_stym!$A$3:$E$18,5,FALSE)</f>
        <v>Ackee</v>
      </c>
      <c r="F99" s="22">
        <v>6</v>
      </c>
      <c r="G99" s="22" t="str">
        <f t="shared" si="10"/>
        <v>Renan.word.search6</v>
      </c>
      <c r="H99" s="22" t="str">
        <f t="shared" si="11"/>
        <v>РЕНАН</v>
      </c>
      <c r="I99" s="30">
        <f>IF(K99&lt;4,K99+1,K99-1)</f>
        <v>2</v>
      </c>
      <c r="J99" s="30">
        <f>IF(K99&lt;4,K99+2,K99-2)</f>
        <v>3</v>
      </c>
      <c r="K99">
        <f>VLOOKUP(E99,$P$2:$Q$9,2,FALSE)</f>
        <v>1</v>
      </c>
      <c r="L99" s="30">
        <f>IF(K99&lt;4,K99+3,K99-3)</f>
        <v>4</v>
      </c>
      <c r="M99">
        <v>3</v>
      </c>
      <c r="N99" t="str">
        <f t="shared" si="12"/>
        <v>a</v>
      </c>
      <c r="S99" s="29" t="s">
        <v>1206</v>
      </c>
      <c r="T99" t="str">
        <f t="shared" si="13"/>
        <v>Todis</v>
      </c>
      <c r="U99" s="22" t="str">
        <f>VLOOKUP(T99,audio_list_stym!$A$3:$H$18,7,FALSE)</f>
        <v>ZF</v>
      </c>
      <c r="V99" s="22">
        <v>2</v>
      </c>
      <c r="W99" s="22" t="str">
        <f t="shared" si="14"/>
        <v>ZF2</v>
      </c>
    </row>
    <row r="100" spans="1:23" x14ac:dyDescent="0.45">
      <c r="B100" t="s">
        <v>1254</v>
      </c>
      <c r="C100" s="29" t="s">
        <v>1183</v>
      </c>
      <c r="D100" t="str">
        <f t="shared" si="15"/>
        <v>Renan</v>
      </c>
      <c r="E100" s="22" t="str">
        <f>VLOOKUP(D100,audio_list_stym!$A$3:$E$18,5,FALSE)</f>
        <v>Ackee</v>
      </c>
      <c r="F100" s="22">
        <v>7</v>
      </c>
      <c r="G100" s="22" t="str">
        <f t="shared" si="10"/>
        <v>Renan.word.search7</v>
      </c>
      <c r="H100" s="22" t="str">
        <f t="shared" si="11"/>
        <v>РЕНАН</v>
      </c>
      <c r="I100" s="30">
        <f>IF(J100&lt;4,J100+1,J100-1)</f>
        <v>2</v>
      </c>
      <c r="J100">
        <f>VLOOKUP(E100,$P$2:$Q$9,2,FALSE)</f>
        <v>1</v>
      </c>
      <c r="K100" s="30">
        <f>IF(J67&lt;4,J100+2,J100-2)</f>
        <v>3</v>
      </c>
      <c r="L100" s="30">
        <f>IF(J100&lt;4,J100+3,J100-3)</f>
        <v>4</v>
      </c>
      <c r="M100">
        <v>2</v>
      </c>
      <c r="N100" t="str">
        <f t="shared" si="12"/>
        <v>w</v>
      </c>
      <c r="S100" s="29" t="s">
        <v>1210</v>
      </c>
      <c r="T100" t="str">
        <f t="shared" si="13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4"/>
        <v>Ackee2</v>
      </c>
    </row>
    <row r="101" spans="1:23" x14ac:dyDescent="0.45">
      <c r="B101" t="s">
        <v>1255</v>
      </c>
      <c r="C101" s="29" t="s">
        <v>1183</v>
      </c>
      <c r="D101" t="str">
        <f t="shared" si="15"/>
        <v>Renan</v>
      </c>
      <c r="E101" s="22" t="str">
        <f>VLOOKUP(D101,audio_list_stym!$A$3:$E$18,5,FALSE)</f>
        <v>Ackee</v>
      </c>
      <c r="F101" s="22">
        <v>8</v>
      </c>
      <c r="G101" s="22" t="str">
        <f t="shared" si="10"/>
        <v>Renan.word.search8</v>
      </c>
      <c r="H101" s="22" t="str">
        <f t="shared" si="11"/>
        <v>РЕНАН</v>
      </c>
      <c r="I101">
        <f>VLOOKUP(E101,$P$2:$Q$9,2,FALSE)</f>
        <v>1</v>
      </c>
      <c r="J101" s="30">
        <f>IF(I101&lt;4,I101+2,I101-2)</f>
        <v>3</v>
      </c>
      <c r="K101" s="30">
        <f>IF(I101&lt;4,I101+3,I101-3)</f>
        <v>4</v>
      </c>
      <c r="L101" s="30">
        <f>IF(I101&lt;4,I101+4,I101-4)</f>
        <v>5</v>
      </c>
      <c r="M101">
        <v>1</v>
      </c>
      <c r="N101" t="str">
        <f t="shared" si="12"/>
        <v>q</v>
      </c>
      <c r="S101" s="29" t="s">
        <v>1182</v>
      </c>
      <c r="T101" t="str">
        <f t="shared" si="13"/>
        <v>Renan</v>
      </c>
      <c r="U101" s="22" t="str">
        <f>VLOOKUP(T101,audio_list_stym!$A$3:$H$18,7,FALSE)</f>
        <v>Ake</v>
      </c>
      <c r="V101" s="22">
        <v>3</v>
      </c>
      <c r="W101" s="22" t="str">
        <f t="shared" si="14"/>
        <v>Ake3</v>
      </c>
    </row>
    <row r="102" spans="1:23" x14ac:dyDescent="0.45">
      <c r="B102" t="s">
        <v>1256</v>
      </c>
      <c r="C102" s="29" t="s">
        <v>1187</v>
      </c>
      <c r="D102" t="str">
        <f t="shared" si="9"/>
        <v>Baroh</v>
      </c>
      <c r="E102" s="22" t="str">
        <f>VLOOKUP(D102,audio_list_stym!$A$3:$E$18,5,FALSE)</f>
        <v>Ake</v>
      </c>
      <c r="F102" s="22">
        <v>5</v>
      </c>
      <c r="G102" s="22" t="str">
        <f t="shared" si="10"/>
        <v>Baroh.word.search5</v>
      </c>
      <c r="H102" s="22" t="str">
        <f t="shared" si="11"/>
        <v>БАРОХ</v>
      </c>
      <c r="I102" s="30">
        <f>IF(L102&lt;4,L102+1,L102-1)</f>
        <v>3</v>
      </c>
      <c r="J102" s="30">
        <f>IF(L102&lt;4,L102+2,L102-2)</f>
        <v>4</v>
      </c>
      <c r="K102" s="30">
        <f>IF(L102&lt;4,L102+3,L102-3)</f>
        <v>5</v>
      </c>
      <c r="L102">
        <f>VLOOKUP(E102,$P$2:$Q$9,2,FALSE)</f>
        <v>2</v>
      </c>
      <c r="M102">
        <v>4</v>
      </c>
      <c r="N102" t="str">
        <f t="shared" si="12"/>
        <v>s</v>
      </c>
      <c r="S102" s="29" t="s">
        <v>1186</v>
      </c>
      <c r="T102" t="str">
        <f t="shared" si="13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4"/>
        <v>Finger3</v>
      </c>
    </row>
    <row r="103" spans="1:23" x14ac:dyDescent="0.45">
      <c r="B103" t="s">
        <v>1257</v>
      </c>
      <c r="C103" s="29" t="s">
        <v>1187</v>
      </c>
      <c r="D103" t="str">
        <f t="shared" si="9"/>
        <v>Baroh</v>
      </c>
      <c r="E103" s="22" t="str">
        <f>VLOOKUP(D103,audio_list_stym!$A$3:$E$18,5,FALSE)</f>
        <v>Ake</v>
      </c>
      <c r="F103" s="22">
        <v>6</v>
      </c>
      <c r="G103" s="22" t="str">
        <f t="shared" si="10"/>
        <v>Baroh.word.search6</v>
      </c>
      <c r="H103" s="22" t="str">
        <f t="shared" si="11"/>
        <v>БАРОХ</v>
      </c>
      <c r="I103" s="30">
        <f>IF(K103&lt;4,K103+1,K103-1)</f>
        <v>3</v>
      </c>
      <c r="J103" s="30">
        <f>IF(K103&lt;4,K103+2,K103-2)</f>
        <v>4</v>
      </c>
      <c r="K103">
        <f>VLOOKUP(E103,$P$2:$Q$9,2,FALSE)</f>
        <v>2</v>
      </c>
      <c r="L103" s="30">
        <f>IF(K103&lt;4,K103+3,K103-3)</f>
        <v>5</v>
      </c>
      <c r="M103">
        <v>3</v>
      </c>
      <c r="N103" t="str">
        <f t="shared" si="12"/>
        <v>a</v>
      </c>
      <c r="S103" s="29" t="s">
        <v>1190</v>
      </c>
      <c r="T103" t="str">
        <f t="shared" si="13"/>
        <v>Liroh</v>
      </c>
      <c r="U103" s="22" t="str">
        <f>VLOOKUP(T103,audio_list_stym!$A$3:$H$18,7,FALSE)</f>
        <v>Gac</v>
      </c>
      <c r="V103" s="22">
        <v>3</v>
      </c>
      <c r="W103" s="22" t="str">
        <f t="shared" si="14"/>
        <v>Gac3</v>
      </c>
    </row>
    <row r="104" spans="1:23" x14ac:dyDescent="0.45">
      <c r="B104" t="s">
        <v>1258</v>
      </c>
      <c r="C104" s="29" t="s">
        <v>1187</v>
      </c>
      <c r="D104" t="str">
        <f t="shared" si="9"/>
        <v>Baroh</v>
      </c>
      <c r="E104" s="22" t="str">
        <f>VLOOKUP(D104,audio_list_stym!$A$3:$E$18,5,FALSE)</f>
        <v>Ake</v>
      </c>
      <c r="F104" s="22">
        <v>7</v>
      </c>
      <c r="G104" s="22" t="str">
        <f t="shared" si="10"/>
        <v>Baroh.word.search7</v>
      </c>
      <c r="H104" s="22" t="str">
        <f t="shared" si="11"/>
        <v>БАРОХ</v>
      </c>
      <c r="I104" s="30">
        <f>IF(J104&lt;4,J104+1,J104-1)</f>
        <v>3</v>
      </c>
      <c r="J104">
        <f>VLOOKUP(E104,$P$2:$Q$9,2,FALSE)</f>
        <v>2</v>
      </c>
      <c r="K104" s="30">
        <f>IF(J71&lt;4,J104+2,J104-2)</f>
        <v>4</v>
      </c>
      <c r="L104" s="30">
        <f>IF(J104&lt;4,J104+3,J104-3)</f>
        <v>5</v>
      </c>
      <c r="M104">
        <v>2</v>
      </c>
      <c r="N104" t="str">
        <f t="shared" si="12"/>
        <v>w</v>
      </c>
      <c r="S104" s="29" t="s">
        <v>1194</v>
      </c>
      <c r="T104" t="str">
        <f t="shared" si="13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4"/>
        <v>Noni3</v>
      </c>
    </row>
    <row r="105" spans="1:23" x14ac:dyDescent="0.45">
      <c r="B105" t="s">
        <v>1259</v>
      </c>
      <c r="C105" s="29" t="s">
        <v>1187</v>
      </c>
      <c r="D105" t="str">
        <f t="shared" si="9"/>
        <v>Baroh</v>
      </c>
      <c r="E105" s="22" t="str">
        <f>VLOOKUP(D105,audio_list_stym!$A$3:$E$18,5,FALSE)</f>
        <v>Ake</v>
      </c>
      <c r="F105" s="22">
        <v>8</v>
      </c>
      <c r="G105" s="22" t="str">
        <f t="shared" si="10"/>
        <v>Baroh.word.search8</v>
      </c>
      <c r="H105" s="22" t="str">
        <f t="shared" si="11"/>
        <v>БАРОХ</v>
      </c>
      <c r="I105">
        <f>VLOOKUP(E105,$P$2:$Q$9,2,FALSE)</f>
        <v>2</v>
      </c>
      <c r="J105" s="30">
        <f>IF(I105&lt;4,I105+2,I105-2)</f>
        <v>4</v>
      </c>
      <c r="K105" s="30">
        <f>IF(I105&lt;4,I105+3,I105-3)</f>
        <v>5</v>
      </c>
      <c r="L105" s="30">
        <f>IF(I105&lt;4,I105+4,I105-4)</f>
        <v>6</v>
      </c>
      <c r="M105">
        <v>1</v>
      </c>
      <c r="N105" t="str">
        <f t="shared" si="12"/>
        <v>q</v>
      </c>
      <c r="S105" s="29" t="s">
        <v>1198</v>
      </c>
      <c r="T105" t="str">
        <f t="shared" si="13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4"/>
        <v>Sapota3</v>
      </c>
    </row>
    <row r="106" spans="1:23" x14ac:dyDescent="0.45">
      <c r="B106" t="s">
        <v>1256</v>
      </c>
      <c r="C106" s="29" t="s">
        <v>1191</v>
      </c>
      <c r="D106" t="str">
        <f t="shared" si="9"/>
        <v>Liroh</v>
      </c>
      <c r="E106" s="22" t="str">
        <f>VLOOKUP(D106,audio_list_stym!$A$3:$E$18,5,FALSE)</f>
        <v>Finger</v>
      </c>
      <c r="F106" s="22">
        <v>5</v>
      </c>
      <c r="G106" s="22" t="str">
        <f t="shared" si="10"/>
        <v>Liroh.word.search5</v>
      </c>
      <c r="H106" s="22" t="str">
        <f t="shared" si="11"/>
        <v>ЛИРОХ</v>
      </c>
      <c r="I106" s="30">
        <f>IF(L106&lt;4,L106+1,L106-1)</f>
        <v>4</v>
      </c>
      <c r="J106" s="30">
        <f>IF(L106&lt;4,L106+2,L106-2)</f>
        <v>5</v>
      </c>
      <c r="K106" s="30">
        <f>IF(L106&lt;4,L106+3,L106-3)</f>
        <v>6</v>
      </c>
      <c r="L106">
        <f>VLOOKUP(E106,$P$2:$Q$9,2,FALSE)</f>
        <v>3</v>
      </c>
      <c r="M106">
        <v>4</v>
      </c>
      <c r="N106" t="str">
        <f t="shared" si="12"/>
        <v>s</v>
      </c>
      <c r="S106" s="29" t="s">
        <v>1202</v>
      </c>
      <c r="T106" t="str">
        <f t="shared" si="13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4"/>
        <v>Tamanid3</v>
      </c>
    </row>
    <row r="107" spans="1:23" x14ac:dyDescent="0.45">
      <c r="B107" t="s">
        <v>1257</v>
      </c>
      <c r="C107" s="29" t="s">
        <v>1191</v>
      </c>
      <c r="D107" t="str">
        <f t="shared" si="9"/>
        <v>Liroh</v>
      </c>
      <c r="E107" s="22" t="str">
        <f>VLOOKUP(D107,audio_list_stym!$A$3:$E$18,5,FALSE)</f>
        <v>Finger</v>
      </c>
      <c r="F107" s="22">
        <v>6</v>
      </c>
      <c r="G107" s="22" t="str">
        <f t="shared" si="10"/>
        <v>Liroh.word.search6</v>
      </c>
      <c r="H107" s="22" t="str">
        <f t="shared" si="11"/>
        <v>ЛИРОХ</v>
      </c>
      <c r="I107" s="30">
        <f>IF(K107&lt;4,K107+1,K107-1)</f>
        <v>4</v>
      </c>
      <c r="J107" s="30">
        <f>IF(K107&lt;4,K107+2,K107-2)</f>
        <v>5</v>
      </c>
      <c r="K107">
        <f>VLOOKUP(E107,$P$2:$Q$9,2,FALSE)</f>
        <v>3</v>
      </c>
      <c r="L107" s="30">
        <f>IF(K107&lt;4,K107+3,K107-3)</f>
        <v>6</v>
      </c>
      <c r="M107">
        <v>3</v>
      </c>
      <c r="N107" t="str">
        <f t="shared" si="12"/>
        <v>a</v>
      </c>
      <c r="S107" s="29" t="s">
        <v>1206</v>
      </c>
      <c r="T107" t="str">
        <f t="shared" si="13"/>
        <v>Todis</v>
      </c>
      <c r="U107" s="22" t="str">
        <f>VLOOKUP(T107,audio_list_stym!$A$3:$H$18,7,FALSE)</f>
        <v>ZF</v>
      </c>
      <c r="V107" s="22">
        <v>3</v>
      </c>
      <c r="W107" s="22" t="str">
        <f t="shared" si="14"/>
        <v>ZF3</v>
      </c>
    </row>
    <row r="108" spans="1:23" x14ac:dyDescent="0.45">
      <c r="B108" t="s">
        <v>1258</v>
      </c>
      <c r="C108" s="29" t="s">
        <v>1191</v>
      </c>
      <c r="D108" t="str">
        <f t="shared" si="9"/>
        <v>Liroh</v>
      </c>
      <c r="E108" s="22" t="str">
        <f>VLOOKUP(D108,audio_list_stym!$A$3:$E$18,5,FALSE)</f>
        <v>Finger</v>
      </c>
      <c r="F108" s="22">
        <v>7</v>
      </c>
      <c r="G108" s="22" t="str">
        <f t="shared" si="10"/>
        <v>Liroh.word.search7</v>
      </c>
      <c r="H108" s="22" t="str">
        <f t="shared" si="11"/>
        <v>ЛИРОХ</v>
      </c>
      <c r="I108" s="30">
        <f>IF(J108&lt;4,J108+1,J108-1)</f>
        <v>4</v>
      </c>
      <c r="J108">
        <f>VLOOKUP(E108,$P$2:$Q$9,2,FALSE)</f>
        <v>3</v>
      </c>
      <c r="K108" s="30">
        <f>IF(J75&lt;4,J108+2,J108-2)</f>
        <v>5</v>
      </c>
      <c r="L108" s="30">
        <f>IF(J108&lt;4,J108+3,J108-3)</f>
        <v>6</v>
      </c>
      <c r="M108">
        <v>2</v>
      </c>
      <c r="N108" t="str">
        <f t="shared" si="12"/>
        <v>w</v>
      </c>
      <c r="S108" s="29" t="s">
        <v>1210</v>
      </c>
      <c r="T108" t="str">
        <f t="shared" si="13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4"/>
        <v>Ackee3</v>
      </c>
    </row>
    <row r="109" spans="1:23" x14ac:dyDescent="0.45">
      <c r="B109" t="s">
        <v>1259</v>
      </c>
      <c r="C109" s="29" t="s">
        <v>1191</v>
      </c>
      <c r="D109" t="str">
        <f t="shared" si="9"/>
        <v>Liroh</v>
      </c>
      <c r="E109" s="22" t="str">
        <f>VLOOKUP(D109,audio_list_stym!$A$3:$E$18,5,FALSE)</f>
        <v>Finger</v>
      </c>
      <c r="F109" s="22">
        <v>8</v>
      </c>
      <c r="G109" s="22" t="str">
        <f t="shared" si="10"/>
        <v>Liroh.word.search8</v>
      </c>
      <c r="H109" s="22" t="str">
        <f t="shared" si="11"/>
        <v>ЛИРОХ</v>
      </c>
      <c r="I109">
        <f>VLOOKUP(E109,$P$2:$Q$9,2,FALSE)</f>
        <v>3</v>
      </c>
      <c r="J109" s="30">
        <f>IF(I109&lt;4,I109+2,I109-2)</f>
        <v>5</v>
      </c>
      <c r="K109" s="30">
        <f>IF(I109&lt;4,I109+3,I109-3)</f>
        <v>6</v>
      </c>
      <c r="L109" s="30">
        <f>IF(I109&lt;4,I109+4,I109-4)</f>
        <v>7</v>
      </c>
      <c r="M109">
        <v>1</v>
      </c>
      <c r="N109" t="str">
        <f t="shared" si="12"/>
        <v>q</v>
      </c>
      <c r="S109" s="29" t="s">
        <v>1182</v>
      </c>
      <c r="T109" t="str">
        <f t="shared" si="13"/>
        <v>Renan</v>
      </c>
      <c r="U109" s="22" t="str">
        <f>VLOOKUP(T109,audio_list_stym!$A$3:$H$18,7,FALSE)</f>
        <v>Ake</v>
      </c>
      <c r="V109" s="22">
        <v>3</v>
      </c>
      <c r="W109" s="22" t="str">
        <f t="shared" si="14"/>
        <v>Ake3</v>
      </c>
    </row>
    <row r="110" spans="1:23" x14ac:dyDescent="0.45">
      <c r="B110" t="s">
        <v>1252</v>
      </c>
      <c r="C110" s="29" t="s">
        <v>1195</v>
      </c>
      <c r="D110" t="str">
        <f t="shared" si="9"/>
        <v>Fimon</v>
      </c>
      <c r="E110" s="22" t="str">
        <f>VLOOKUP(D110,audio_list_stym!$A$3:$E$18,5,FALSE)</f>
        <v>Gac</v>
      </c>
      <c r="F110" s="22">
        <v>5</v>
      </c>
      <c r="G110" s="22" t="str">
        <f t="shared" si="10"/>
        <v>Fimon.word.search5</v>
      </c>
      <c r="H110" s="22" t="str">
        <f t="shared" si="11"/>
        <v>ФИМОН</v>
      </c>
      <c r="I110" s="30">
        <f>IF(L110&lt;4,L110+1,L110-1)</f>
        <v>3</v>
      </c>
      <c r="J110" s="30">
        <f>IF(L110&lt;4,L110+2,L110-2)</f>
        <v>2</v>
      </c>
      <c r="K110" s="30">
        <f>IF(L110&lt;4,L110+3,L110-3)</f>
        <v>1</v>
      </c>
      <c r="L110">
        <f>VLOOKUP(E110,$P$2:$Q$9,2,FALSE)</f>
        <v>4</v>
      </c>
      <c r="M110">
        <v>4</v>
      </c>
      <c r="N110" t="str">
        <f t="shared" si="12"/>
        <v>s</v>
      </c>
      <c r="S110" s="29" t="s">
        <v>1186</v>
      </c>
      <c r="T110" t="str">
        <f t="shared" si="13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4"/>
        <v>Finger3</v>
      </c>
    </row>
    <row r="111" spans="1:23" x14ac:dyDescent="0.45">
      <c r="B111" t="s">
        <v>1253</v>
      </c>
      <c r="C111" s="29" t="s">
        <v>1195</v>
      </c>
      <c r="D111" t="str">
        <f t="shared" si="9"/>
        <v>Fimon</v>
      </c>
      <c r="E111" s="22" t="str">
        <f>VLOOKUP(D111,audio_list_stym!$A$3:$E$18,5,FALSE)</f>
        <v>Gac</v>
      </c>
      <c r="F111" s="22">
        <v>6</v>
      </c>
      <c r="G111" s="22" t="str">
        <f t="shared" si="10"/>
        <v>Fimon.word.search6</v>
      </c>
      <c r="H111" s="22" t="str">
        <f t="shared" si="11"/>
        <v>ФИМОН</v>
      </c>
      <c r="I111" s="30">
        <f>IF(K111&lt;4,K111+1,K111-1)</f>
        <v>3</v>
      </c>
      <c r="J111" s="30">
        <f>IF(K111&lt;4,K111+2,K111-2)</f>
        <v>2</v>
      </c>
      <c r="K111">
        <f>VLOOKUP(E111,$P$2:$Q$9,2,FALSE)</f>
        <v>4</v>
      </c>
      <c r="L111" s="30">
        <f>IF(K111&lt;4,K111+3,K111-3)</f>
        <v>1</v>
      </c>
      <c r="M111">
        <v>3</v>
      </c>
      <c r="N111" t="str">
        <f t="shared" si="12"/>
        <v>a</v>
      </c>
      <c r="S111" s="29" t="s">
        <v>1190</v>
      </c>
      <c r="T111" t="str">
        <f t="shared" si="13"/>
        <v>Liroh</v>
      </c>
      <c r="U111" s="22" t="str">
        <f>VLOOKUP(T111,audio_list_stym!$A$3:$H$18,7,FALSE)</f>
        <v>Gac</v>
      </c>
      <c r="V111" s="22">
        <v>3</v>
      </c>
      <c r="W111" s="22" t="str">
        <f t="shared" si="14"/>
        <v>Gac3</v>
      </c>
    </row>
    <row r="112" spans="1:23" x14ac:dyDescent="0.45">
      <c r="B112" t="s">
        <v>1254</v>
      </c>
      <c r="C112" s="29" t="s">
        <v>1195</v>
      </c>
      <c r="D112" t="str">
        <f t="shared" si="9"/>
        <v>Fimon</v>
      </c>
      <c r="E112" s="22" t="str">
        <f>VLOOKUP(D112,audio_list_stym!$A$3:$E$18,5,FALSE)</f>
        <v>Gac</v>
      </c>
      <c r="F112" s="22">
        <v>7</v>
      </c>
      <c r="G112" s="22" t="str">
        <f t="shared" si="10"/>
        <v>Fimon.word.search7</v>
      </c>
      <c r="H112" s="22" t="str">
        <f t="shared" si="11"/>
        <v>ФИМОН</v>
      </c>
      <c r="I112" s="30">
        <f>IF(J112&lt;4,J112+1,J112-1)</f>
        <v>3</v>
      </c>
      <c r="J112">
        <f>VLOOKUP(E112,$P$2:$Q$9,2,FALSE)</f>
        <v>4</v>
      </c>
      <c r="K112" s="30">
        <f>IF(J79&lt;4,J112+2,J112-2)</f>
        <v>2</v>
      </c>
      <c r="L112" s="30">
        <f>IF(J112&lt;4,J112+3,J112-3)</f>
        <v>1</v>
      </c>
      <c r="M112">
        <v>2</v>
      </c>
      <c r="N112" t="str">
        <f t="shared" si="12"/>
        <v>w</v>
      </c>
      <c r="S112" s="29" t="s">
        <v>1194</v>
      </c>
      <c r="T112" t="str">
        <f t="shared" si="13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4"/>
        <v>Noni3</v>
      </c>
    </row>
    <row r="113" spans="2:23" x14ac:dyDescent="0.45">
      <c r="B113" t="s">
        <v>1255</v>
      </c>
      <c r="C113" s="29" t="s">
        <v>1195</v>
      </c>
      <c r="D113" t="str">
        <f t="shared" si="9"/>
        <v>Fimon</v>
      </c>
      <c r="E113" s="22" t="str">
        <f>VLOOKUP(D113,audio_list_stym!$A$3:$E$18,5,FALSE)</f>
        <v>Gac</v>
      </c>
      <c r="F113" s="22">
        <v>8</v>
      </c>
      <c r="G113" s="22" t="str">
        <f t="shared" si="10"/>
        <v>Fimon.word.search8</v>
      </c>
      <c r="H113" s="22" t="str">
        <f t="shared" si="11"/>
        <v>ФИМОН</v>
      </c>
      <c r="I113">
        <f>VLOOKUP(E113,$P$2:$Q$9,2,FALSE)</f>
        <v>4</v>
      </c>
      <c r="J113" s="30">
        <f>IF(I113&lt;4,I113+2,I113-2)</f>
        <v>2</v>
      </c>
      <c r="K113" s="30">
        <f>IF(I113&lt;4,I113+3,I113-3)</f>
        <v>1</v>
      </c>
      <c r="L113" s="33">
        <f>IF(I113&lt;4,I113+4,I113-4)</f>
        <v>0</v>
      </c>
      <c r="M113">
        <v>1</v>
      </c>
      <c r="N113" t="str">
        <f t="shared" si="12"/>
        <v>q</v>
      </c>
      <c r="S113" s="29" t="s">
        <v>1198</v>
      </c>
      <c r="T113" t="str">
        <f t="shared" si="13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4"/>
        <v>Sapota3</v>
      </c>
    </row>
    <row r="114" spans="2:23" x14ac:dyDescent="0.45">
      <c r="B114" t="s">
        <v>1252</v>
      </c>
      <c r="C114" s="29" t="s">
        <v>1199</v>
      </c>
      <c r="D114" t="str">
        <f t="shared" si="9"/>
        <v>Codis</v>
      </c>
      <c r="E114" s="22" t="str">
        <f>VLOOKUP(D114,audio_list_stym!$A$3:$E$18,5,FALSE)</f>
        <v>Noni</v>
      </c>
      <c r="F114" s="22">
        <v>5</v>
      </c>
      <c r="G114" s="22" t="str">
        <f t="shared" si="10"/>
        <v>Codis.word.search5</v>
      </c>
      <c r="H114" s="22" t="str">
        <f t="shared" si="11"/>
        <v>КОДИС</v>
      </c>
      <c r="I114" s="30">
        <f>IF(L114&lt;4,L114+1,L114-1)</f>
        <v>4</v>
      </c>
      <c r="J114" s="30">
        <f>IF(L114&lt;4,L114+2,L114-2)</f>
        <v>3</v>
      </c>
      <c r="K114" s="30">
        <f>IF(L114&lt;4,L114+3,L114-3)</f>
        <v>2</v>
      </c>
      <c r="L114">
        <f>VLOOKUP(E114,$P$2:$Q$9,2,FALSE)</f>
        <v>5</v>
      </c>
      <c r="M114">
        <v>4</v>
      </c>
      <c r="N114" t="str">
        <f t="shared" si="12"/>
        <v>s</v>
      </c>
      <c r="S114" s="29" t="s">
        <v>1202</v>
      </c>
      <c r="T114" t="str">
        <f t="shared" si="13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4"/>
        <v>Tamanid3</v>
      </c>
    </row>
    <row r="115" spans="2:23" x14ac:dyDescent="0.45">
      <c r="B115" t="s">
        <v>1253</v>
      </c>
      <c r="C115" s="29" t="s">
        <v>1199</v>
      </c>
      <c r="D115" t="str">
        <f t="shared" si="9"/>
        <v>Codis</v>
      </c>
      <c r="E115" s="22" t="str">
        <f>VLOOKUP(D115,audio_list_stym!$A$3:$E$18,5,FALSE)</f>
        <v>Noni</v>
      </c>
      <c r="F115" s="22">
        <v>6</v>
      </c>
      <c r="G115" s="22" t="str">
        <f t="shared" si="10"/>
        <v>Codis.word.search6</v>
      </c>
      <c r="H115" s="22" t="str">
        <f t="shared" si="11"/>
        <v>КОДИС</v>
      </c>
      <c r="I115" s="30">
        <f>IF(K115&lt;4,K115+1,K115-1)</f>
        <v>4</v>
      </c>
      <c r="J115" s="30">
        <f>IF(K115&lt;4,K115+2,K115-2)</f>
        <v>3</v>
      </c>
      <c r="K115">
        <f>VLOOKUP(E115,$P$2:$Q$9,2,FALSE)</f>
        <v>5</v>
      </c>
      <c r="L115" s="30">
        <f>IF(K115&lt;4,K115+3,K115-3)</f>
        <v>2</v>
      </c>
      <c r="M115">
        <v>3</v>
      </c>
      <c r="N115" t="str">
        <f t="shared" si="12"/>
        <v>a</v>
      </c>
      <c r="S115" s="29" t="s">
        <v>1206</v>
      </c>
      <c r="T115" t="str">
        <f t="shared" si="13"/>
        <v>Todis</v>
      </c>
      <c r="U115" s="22" t="str">
        <f>VLOOKUP(T115,audio_list_stym!$A$3:$H$18,7,FALSE)</f>
        <v>ZF</v>
      </c>
      <c r="V115" s="22">
        <v>3</v>
      </c>
      <c r="W115" s="22" t="str">
        <f t="shared" si="14"/>
        <v>ZF3</v>
      </c>
    </row>
    <row r="116" spans="2:23" x14ac:dyDescent="0.45">
      <c r="B116" t="s">
        <v>1255</v>
      </c>
      <c r="C116" s="29" t="s">
        <v>1199</v>
      </c>
      <c r="D116" t="str">
        <f t="shared" si="9"/>
        <v>Codis</v>
      </c>
      <c r="E116" s="22" t="str">
        <f>VLOOKUP(D116,audio_list_stym!$A$3:$E$18,5,FALSE)</f>
        <v>Noni</v>
      </c>
      <c r="F116" s="22">
        <v>7</v>
      </c>
      <c r="G116" s="22" t="str">
        <f t="shared" si="10"/>
        <v>Codis.word.search7</v>
      </c>
      <c r="H116" s="22" t="str">
        <f t="shared" si="11"/>
        <v>КОДИС</v>
      </c>
      <c r="I116" s="30">
        <f>IF(J116&lt;4,J116+1,J116-1)</f>
        <v>4</v>
      </c>
      <c r="J116">
        <f>VLOOKUP(E116,$P$2:$Q$9,2,FALSE)</f>
        <v>5</v>
      </c>
      <c r="K116" s="30">
        <f>IF(J83&lt;4,J116+2,J116-2)</f>
        <v>3</v>
      </c>
      <c r="L116" s="30">
        <f>IF(J116&lt;4,J116+3,J116-3)</f>
        <v>2</v>
      </c>
      <c r="M116">
        <v>2</v>
      </c>
      <c r="N116" t="str">
        <f t="shared" si="12"/>
        <v>w</v>
      </c>
      <c r="S116" s="29" t="s">
        <v>1210</v>
      </c>
      <c r="T116" t="str">
        <f t="shared" si="13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4"/>
        <v>Ackee3</v>
      </c>
    </row>
    <row r="117" spans="2:23" x14ac:dyDescent="0.45">
      <c r="B117" t="s">
        <v>1257</v>
      </c>
      <c r="C117" s="29" t="s">
        <v>1199</v>
      </c>
      <c r="D117" t="str">
        <f t="shared" si="9"/>
        <v>Codis</v>
      </c>
      <c r="E117" s="22" t="str">
        <f>VLOOKUP(D117,audio_list_stym!$A$3:$E$18,5,FALSE)</f>
        <v>Noni</v>
      </c>
      <c r="F117" s="22">
        <v>8</v>
      </c>
      <c r="G117" s="22" t="str">
        <f t="shared" si="10"/>
        <v>Codis.word.search8</v>
      </c>
      <c r="H117" s="22" t="str">
        <f t="shared" si="11"/>
        <v>КОДИС</v>
      </c>
      <c r="I117">
        <f>VLOOKUP(E117,$P$2:$Q$9,2,FALSE)</f>
        <v>5</v>
      </c>
      <c r="J117" s="30">
        <f>IF(I117&lt;4,I117+2,I117-2)</f>
        <v>3</v>
      </c>
      <c r="K117" s="30">
        <f>IF(I117&lt;4,I117+3,I117-3)</f>
        <v>2</v>
      </c>
      <c r="L117" s="30">
        <f>IF(I117&lt;4,I117+4,I117-4)</f>
        <v>1</v>
      </c>
      <c r="M117">
        <v>1</v>
      </c>
      <c r="N117" t="str">
        <f t="shared" si="12"/>
        <v>q</v>
      </c>
      <c r="S117" s="29" t="s">
        <v>1182</v>
      </c>
      <c r="T117" t="str">
        <f t="shared" si="13"/>
        <v>Renan</v>
      </c>
      <c r="U117" s="22" t="str">
        <f>VLOOKUP(T117,audio_list_stym!$A$3:$H$18,7,FALSE)</f>
        <v>Ake</v>
      </c>
      <c r="V117" s="22">
        <v>4</v>
      </c>
      <c r="W117" s="22" t="str">
        <f t="shared" si="14"/>
        <v>Ake4</v>
      </c>
    </row>
    <row r="118" spans="2:23" x14ac:dyDescent="0.45">
      <c r="B118" t="s">
        <v>1259</v>
      </c>
      <c r="C118" s="29" t="s">
        <v>1203</v>
      </c>
      <c r="D118" t="str">
        <f t="shared" si="9"/>
        <v>Gonic</v>
      </c>
      <c r="E118" s="22" t="str">
        <f>VLOOKUP(D118,audio_list_stym!$A$3:$E$18,5,FALSE)</f>
        <v>Sapota</v>
      </c>
      <c r="F118" s="22">
        <v>5</v>
      </c>
      <c r="G118" s="22" t="str">
        <f t="shared" si="10"/>
        <v>Gonic.word.search5</v>
      </c>
      <c r="H118" s="22" t="str">
        <f t="shared" si="11"/>
        <v>ГОНИК</v>
      </c>
      <c r="I118" s="30">
        <f>IF(L118&lt;4,L118+1,L118-1)</f>
        <v>5</v>
      </c>
      <c r="J118" s="30">
        <f>IF(L118&lt;4,L118+2,L118-2)</f>
        <v>4</v>
      </c>
      <c r="K118" s="30">
        <f>IF(L118&lt;4,L118+3,L118-3)</f>
        <v>3</v>
      </c>
      <c r="L118">
        <f>VLOOKUP(E118,$P$2:$Q$9,2,FALSE)</f>
        <v>6</v>
      </c>
      <c r="M118">
        <v>4</v>
      </c>
      <c r="N118" t="str">
        <f t="shared" si="12"/>
        <v>s</v>
      </c>
      <c r="S118" s="29" t="s">
        <v>1186</v>
      </c>
      <c r="T118" t="str">
        <f t="shared" si="13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4"/>
        <v>Finger4</v>
      </c>
    </row>
    <row r="119" spans="2:23" x14ac:dyDescent="0.45">
      <c r="B119" t="s">
        <v>1252</v>
      </c>
      <c r="C119" s="29" t="s">
        <v>1203</v>
      </c>
      <c r="D119" t="str">
        <f t="shared" si="9"/>
        <v>Gonic</v>
      </c>
      <c r="E119" s="22" t="str">
        <f>VLOOKUP(D119,audio_list_stym!$A$3:$E$18,5,FALSE)</f>
        <v>Sapota</v>
      </c>
      <c r="F119" s="22">
        <v>6</v>
      </c>
      <c r="G119" s="22" t="str">
        <f t="shared" si="10"/>
        <v>Gonic.word.search6</v>
      </c>
      <c r="H119" s="22" t="str">
        <f t="shared" si="11"/>
        <v>ГОНИК</v>
      </c>
      <c r="I119" s="30">
        <f>IF(K119&lt;4,K119+1,K119-1)</f>
        <v>5</v>
      </c>
      <c r="J119" s="30">
        <f>IF(K119&lt;4,K119+2,K119-2)</f>
        <v>4</v>
      </c>
      <c r="K119">
        <f>VLOOKUP(E119,$P$2:$Q$9,2,FALSE)</f>
        <v>6</v>
      </c>
      <c r="L119" s="30">
        <f>IF(K119&lt;4,K119+3,K119-3)</f>
        <v>3</v>
      </c>
      <c r="M119">
        <v>3</v>
      </c>
      <c r="N119" t="str">
        <f t="shared" si="12"/>
        <v>a</v>
      </c>
      <c r="S119" s="29" t="s">
        <v>1190</v>
      </c>
      <c r="T119" t="str">
        <f t="shared" si="13"/>
        <v>Liroh</v>
      </c>
      <c r="U119" s="22" t="str">
        <f>VLOOKUP(T119,audio_list_stym!$A$3:$H$18,7,FALSE)</f>
        <v>Gac</v>
      </c>
      <c r="V119" s="22">
        <v>4</v>
      </c>
      <c r="W119" s="22" t="str">
        <f t="shared" si="14"/>
        <v>Gac4</v>
      </c>
    </row>
    <row r="120" spans="2:23" x14ac:dyDescent="0.45">
      <c r="B120" t="s">
        <v>1253</v>
      </c>
      <c r="C120" s="29" t="s">
        <v>1203</v>
      </c>
      <c r="D120" t="str">
        <f t="shared" si="9"/>
        <v>Gonic</v>
      </c>
      <c r="E120" s="22" t="str">
        <f>VLOOKUP(D120,audio_list_stym!$A$3:$E$18,5,FALSE)</f>
        <v>Sapota</v>
      </c>
      <c r="F120" s="22">
        <v>7</v>
      </c>
      <c r="G120" s="22" t="str">
        <f t="shared" si="10"/>
        <v>Gonic.word.search7</v>
      </c>
      <c r="H120" s="22" t="str">
        <f t="shared" si="11"/>
        <v>ГОНИК</v>
      </c>
      <c r="I120" s="30">
        <f>IF(J120&lt;4,J120+1,J120-1)</f>
        <v>5</v>
      </c>
      <c r="J120">
        <f>VLOOKUP(E120,$P$2:$Q$9,2,FALSE)</f>
        <v>6</v>
      </c>
      <c r="K120" s="30">
        <f>IF(J87&lt;4,J120+2,J120-2)</f>
        <v>4</v>
      </c>
      <c r="L120" s="30">
        <f>IF(J120&lt;4,J120+3,J120-3)</f>
        <v>3</v>
      </c>
      <c r="M120">
        <v>2</v>
      </c>
      <c r="N120" t="str">
        <f t="shared" si="12"/>
        <v>w</v>
      </c>
      <c r="S120" s="29" t="s">
        <v>1194</v>
      </c>
      <c r="T120" t="str">
        <f t="shared" si="13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4"/>
        <v>Noni4</v>
      </c>
    </row>
    <row r="121" spans="2:23" x14ac:dyDescent="0.45">
      <c r="B121" t="s">
        <v>1256</v>
      </c>
      <c r="C121" s="29" t="s">
        <v>1203</v>
      </c>
      <c r="D121" t="str">
        <f t="shared" si="9"/>
        <v>Gonic</v>
      </c>
      <c r="E121" s="22" t="str">
        <f>VLOOKUP(D121,audio_list_stym!$A$3:$E$18,5,FALSE)</f>
        <v>Sapota</v>
      </c>
      <c r="F121" s="22">
        <v>8</v>
      </c>
      <c r="G121" s="22" t="str">
        <f t="shared" si="10"/>
        <v>Gonic.word.search8</v>
      </c>
      <c r="H121" s="22" t="str">
        <f t="shared" si="11"/>
        <v>ГОНИК</v>
      </c>
      <c r="I121">
        <f>VLOOKUP(E121,$P$2:$Q$9,2,FALSE)</f>
        <v>6</v>
      </c>
      <c r="J121" s="30">
        <f>IF(I121&lt;4,I121+2,I121-2)</f>
        <v>4</v>
      </c>
      <c r="K121" s="30">
        <f>IF(I121&lt;4,I121+3,I121-3)</f>
        <v>3</v>
      </c>
      <c r="L121" s="30">
        <f>IF(I121&lt;4,I121+4,I121-4)</f>
        <v>2</v>
      </c>
      <c r="M121">
        <v>1</v>
      </c>
      <c r="N121" t="str">
        <f t="shared" si="12"/>
        <v>q</v>
      </c>
      <c r="S121" s="29" t="s">
        <v>1198</v>
      </c>
      <c r="T121" t="str">
        <f t="shared" si="13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4"/>
        <v>Sapota4</v>
      </c>
    </row>
    <row r="122" spans="2:23" x14ac:dyDescent="0.45">
      <c r="B122" t="s">
        <v>1257</v>
      </c>
      <c r="C122" s="29" t="s">
        <v>1207</v>
      </c>
      <c r="D122" t="str">
        <f t="shared" si="9"/>
        <v>Todis</v>
      </c>
      <c r="E122" s="22" t="str">
        <f>VLOOKUP(D122,audio_list_stym!$A$3:$E$18,5,FALSE)</f>
        <v>Tamanid</v>
      </c>
      <c r="F122" s="22">
        <v>5</v>
      </c>
      <c r="G122" s="22" t="str">
        <f t="shared" si="10"/>
        <v>Todis.word.search5</v>
      </c>
      <c r="H122" s="22" t="str">
        <f t="shared" si="11"/>
        <v>ТОДИС</v>
      </c>
      <c r="I122" s="30">
        <f>IF(L122&lt;4,L122+1,L122-1)</f>
        <v>6</v>
      </c>
      <c r="J122" s="30">
        <f>IF(L122&lt;4,L122+2,L122-2)</f>
        <v>5</v>
      </c>
      <c r="K122" s="30">
        <f>IF(L122&lt;4,L122+3,L122-3)</f>
        <v>4</v>
      </c>
      <c r="L122">
        <f>VLOOKUP(E122,$P$2:$Q$9,2,FALSE)</f>
        <v>7</v>
      </c>
      <c r="M122">
        <v>4</v>
      </c>
      <c r="N122" t="str">
        <f t="shared" si="12"/>
        <v>s</v>
      </c>
      <c r="S122" s="29" t="s">
        <v>1202</v>
      </c>
      <c r="T122" t="str">
        <f t="shared" si="13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4"/>
        <v>Tamanid4</v>
      </c>
    </row>
    <row r="123" spans="2:23" x14ac:dyDescent="0.45">
      <c r="B123" t="s">
        <v>1254</v>
      </c>
      <c r="C123" s="29" t="s">
        <v>1207</v>
      </c>
      <c r="D123" t="str">
        <f t="shared" si="9"/>
        <v>Todis</v>
      </c>
      <c r="E123" s="22" t="str">
        <f>VLOOKUP(D123,audio_list_stym!$A$3:$E$18,5,FALSE)</f>
        <v>Tamanid</v>
      </c>
      <c r="F123" s="22">
        <v>6</v>
      </c>
      <c r="G123" s="22" t="str">
        <f t="shared" si="10"/>
        <v>Todis.word.search6</v>
      </c>
      <c r="H123" s="22" t="str">
        <f t="shared" si="11"/>
        <v>ТОДИС</v>
      </c>
      <c r="I123" s="30">
        <f>IF(K123&lt;4,K123+1,K123-1)</f>
        <v>6</v>
      </c>
      <c r="J123" s="30">
        <f>IF(K123&lt;4,K123+2,K123-2)</f>
        <v>5</v>
      </c>
      <c r="K123">
        <f>VLOOKUP(E123,$P$2:$Q$9,2,FALSE)</f>
        <v>7</v>
      </c>
      <c r="L123" s="30">
        <f>IF(K123&lt;4,K123+3,K123-3)</f>
        <v>4</v>
      </c>
      <c r="M123">
        <v>3</v>
      </c>
      <c r="N123" t="str">
        <f t="shared" si="12"/>
        <v>a</v>
      </c>
      <c r="S123" s="29" t="s">
        <v>1206</v>
      </c>
      <c r="T123" t="str">
        <f t="shared" si="13"/>
        <v>Todis</v>
      </c>
      <c r="U123" s="22" t="str">
        <f>VLOOKUP(T123,audio_list_stym!$A$3:$H$18,7,FALSE)</f>
        <v>ZF</v>
      </c>
      <c r="V123" s="22">
        <v>4</v>
      </c>
      <c r="W123" s="22" t="str">
        <f t="shared" si="14"/>
        <v>ZF4</v>
      </c>
    </row>
    <row r="124" spans="2:23" x14ac:dyDescent="0.45">
      <c r="B124" t="s">
        <v>1255</v>
      </c>
      <c r="C124" s="29" t="s">
        <v>1207</v>
      </c>
      <c r="D124" t="str">
        <f t="shared" si="9"/>
        <v>Todis</v>
      </c>
      <c r="E124" s="22" t="str">
        <f>VLOOKUP(D124,audio_list_stym!$A$3:$E$18,5,FALSE)</f>
        <v>Tamanid</v>
      </c>
      <c r="F124" s="22">
        <v>7</v>
      </c>
      <c r="G124" s="22" t="str">
        <f t="shared" si="10"/>
        <v>Todis.word.search7</v>
      </c>
      <c r="H124" s="22" t="str">
        <f t="shared" si="11"/>
        <v>ТОДИС</v>
      </c>
      <c r="I124" s="30">
        <f>IF(J124&lt;4,J124+1,J124-1)</f>
        <v>6</v>
      </c>
      <c r="J124">
        <f>VLOOKUP(E124,$P$2:$Q$9,2,FALSE)</f>
        <v>7</v>
      </c>
      <c r="K124" s="30">
        <f>IF(J91&lt;4,J124+2,J124-2)</f>
        <v>5</v>
      </c>
      <c r="L124" s="30">
        <f>IF(J124&lt;4,J124+3,J124-3)</f>
        <v>4</v>
      </c>
      <c r="M124">
        <v>2</v>
      </c>
      <c r="N124" t="str">
        <f t="shared" si="12"/>
        <v>w</v>
      </c>
      <c r="S124" s="29" t="s">
        <v>1210</v>
      </c>
      <c r="T124" t="str">
        <f t="shared" si="13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4"/>
        <v>Ackee4</v>
      </c>
    </row>
    <row r="125" spans="2:23" x14ac:dyDescent="0.45">
      <c r="B125" t="s">
        <v>1258</v>
      </c>
      <c r="C125" s="29" t="s">
        <v>1207</v>
      </c>
      <c r="D125" t="str">
        <f t="shared" si="9"/>
        <v>Todis</v>
      </c>
      <c r="E125" s="22" t="str">
        <f>VLOOKUP(D125,audio_list_stym!$A$3:$E$18,5,FALSE)</f>
        <v>Tamanid</v>
      </c>
      <c r="F125" s="22">
        <v>8</v>
      </c>
      <c r="G125" s="22" t="str">
        <f t="shared" si="10"/>
        <v>Todis.word.search8</v>
      </c>
      <c r="H125" s="22" t="str">
        <f t="shared" si="11"/>
        <v>ТОДИС</v>
      </c>
      <c r="I125">
        <f>VLOOKUP(E125,$P$2:$Q$9,2,FALSE)</f>
        <v>7</v>
      </c>
      <c r="J125" s="30">
        <f>IF(I125&lt;4,I125+2,I125-2)</f>
        <v>5</v>
      </c>
      <c r="K125" s="30">
        <f>IF(I125&lt;4,I125+3,I125-3)</f>
        <v>4</v>
      </c>
      <c r="L125" s="30">
        <f>IF(I125&lt;4,I125+4,I125-4)</f>
        <v>3</v>
      </c>
      <c r="M125">
        <v>1</v>
      </c>
      <c r="N125" t="str">
        <f t="shared" si="12"/>
        <v>q</v>
      </c>
      <c r="S125" s="29" t="s">
        <v>1182</v>
      </c>
      <c r="T125" t="str">
        <f t="shared" si="13"/>
        <v>Renan</v>
      </c>
      <c r="U125" s="22" t="str">
        <f>VLOOKUP(T125,audio_list_stym!$A$3:$H$18,7,FALSE)</f>
        <v>Ake</v>
      </c>
      <c r="V125" s="22">
        <v>4</v>
      </c>
      <c r="W125" s="22" t="str">
        <f t="shared" si="14"/>
        <v>Ake4</v>
      </c>
    </row>
    <row r="126" spans="2:23" x14ac:dyDescent="0.45">
      <c r="B126" t="s">
        <v>1259</v>
      </c>
      <c r="C126" s="29" t="s">
        <v>1211</v>
      </c>
      <c r="D126" t="str">
        <f t="shared" si="9"/>
        <v>Pemat</v>
      </c>
      <c r="E126" s="22" t="str">
        <f>VLOOKUP(D126,audio_list_stym!$A$3:$E$18,5,FALSE)</f>
        <v>ZF</v>
      </c>
      <c r="F126" s="22">
        <v>5</v>
      </c>
      <c r="G126" s="22" t="str">
        <f t="shared" si="10"/>
        <v>Pemat.word.search5</v>
      </c>
      <c r="H126" s="22" t="str">
        <f t="shared" si="11"/>
        <v>ПЕМАТ</v>
      </c>
      <c r="I126" s="30">
        <f>IF(L126&lt;4,L126+1,L126-1)</f>
        <v>7</v>
      </c>
      <c r="J126" s="30">
        <f>IF(L126&lt;4,L126+2,L126-2)</f>
        <v>6</v>
      </c>
      <c r="K126" s="30">
        <f>IF(L126&lt;4,L126+3,L126-3)</f>
        <v>5</v>
      </c>
      <c r="L126">
        <f>VLOOKUP(E126,$P$2:$Q$9,2,FALSE)</f>
        <v>8</v>
      </c>
      <c r="M126">
        <v>4</v>
      </c>
      <c r="N126" t="str">
        <f t="shared" si="12"/>
        <v>s</v>
      </c>
      <c r="S126" s="29" t="s">
        <v>1186</v>
      </c>
      <c r="T126" t="str">
        <f t="shared" si="13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4"/>
        <v>Finger4</v>
      </c>
    </row>
    <row r="127" spans="2:23" x14ac:dyDescent="0.45">
      <c r="B127" t="s">
        <v>1252</v>
      </c>
      <c r="C127" s="29" t="s">
        <v>1211</v>
      </c>
      <c r="D127" t="str">
        <f t="shared" si="9"/>
        <v>Pemat</v>
      </c>
      <c r="E127" s="22" t="str">
        <f>VLOOKUP(D127,audio_list_stym!$A$3:$E$18,5,FALSE)</f>
        <v>ZF</v>
      </c>
      <c r="F127" s="22">
        <v>6</v>
      </c>
      <c r="G127" s="22" t="str">
        <f t="shared" si="10"/>
        <v>Pemat.word.search6</v>
      </c>
      <c r="H127" s="22" t="str">
        <f t="shared" si="11"/>
        <v>ПЕМАТ</v>
      </c>
      <c r="I127" s="30">
        <f>IF(K127&lt;4,K127+1,K127-1)</f>
        <v>7</v>
      </c>
      <c r="J127" s="30">
        <f>IF(K127&lt;4,K127+2,K127-2)</f>
        <v>6</v>
      </c>
      <c r="K127">
        <f>VLOOKUP(E127,$P$2:$Q$9,2,FALSE)</f>
        <v>8</v>
      </c>
      <c r="L127" s="30">
        <f>IF(K127&lt;4,K127+3,K127-3)</f>
        <v>5</v>
      </c>
      <c r="M127">
        <v>3</v>
      </c>
      <c r="N127" t="str">
        <f t="shared" si="12"/>
        <v>a</v>
      </c>
      <c r="S127" s="29" t="s">
        <v>1190</v>
      </c>
      <c r="T127" t="str">
        <f t="shared" si="13"/>
        <v>Liroh</v>
      </c>
      <c r="U127" s="22" t="str">
        <f>VLOOKUP(T127,audio_list_stym!$A$3:$H$18,7,FALSE)</f>
        <v>Gac</v>
      </c>
      <c r="V127" s="22">
        <v>4</v>
      </c>
      <c r="W127" s="22" t="str">
        <f t="shared" si="14"/>
        <v>Gac4</v>
      </c>
    </row>
    <row r="128" spans="2:23" x14ac:dyDescent="0.45">
      <c r="B128" t="s">
        <v>1253</v>
      </c>
      <c r="C128" s="29" t="s">
        <v>1211</v>
      </c>
      <c r="D128" t="str">
        <f t="shared" si="9"/>
        <v>Pemat</v>
      </c>
      <c r="E128" s="22" t="str">
        <f>VLOOKUP(D128,audio_list_stym!$A$3:$E$18,5,FALSE)</f>
        <v>ZF</v>
      </c>
      <c r="F128" s="22">
        <v>7</v>
      </c>
      <c r="G128" s="22" t="str">
        <f t="shared" si="10"/>
        <v>Pemat.word.search7</v>
      </c>
      <c r="H128" s="22" t="str">
        <f t="shared" si="11"/>
        <v>ПЕМАТ</v>
      </c>
      <c r="I128" s="30">
        <f>IF(J128&lt;4,J128+1,J128-1)</f>
        <v>7</v>
      </c>
      <c r="J128">
        <f>VLOOKUP(E128,$P$2:$Q$9,2,FALSE)</f>
        <v>8</v>
      </c>
      <c r="K128" s="30">
        <f>IF(J95&lt;4,J128+2,J128-2)</f>
        <v>6</v>
      </c>
      <c r="L128" s="30">
        <f>IF(J128&lt;4,J128+3,J128-3)</f>
        <v>5</v>
      </c>
      <c r="M128">
        <v>2</v>
      </c>
      <c r="N128" t="str">
        <f t="shared" si="12"/>
        <v>w</v>
      </c>
      <c r="S128" s="29" t="s">
        <v>1194</v>
      </c>
      <c r="T128" t="str">
        <f t="shared" si="13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4"/>
        <v>Noni4</v>
      </c>
    </row>
    <row r="129" spans="2:23" x14ac:dyDescent="0.45">
      <c r="B129" t="s">
        <v>1256</v>
      </c>
      <c r="C129" s="29" t="s">
        <v>1211</v>
      </c>
      <c r="D129" t="str">
        <f t="shared" si="9"/>
        <v>Pemat</v>
      </c>
      <c r="E129" s="22" t="str">
        <f>VLOOKUP(D129,audio_list_stym!$A$3:$E$18,5,FALSE)</f>
        <v>ZF</v>
      </c>
      <c r="F129" s="22">
        <v>8</v>
      </c>
      <c r="G129" s="22" t="str">
        <f t="shared" si="10"/>
        <v>Pemat.word.search8</v>
      </c>
      <c r="H129" s="22" t="str">
        <f t="shared" si="11"/>
        <v>ПЕМАТ</v>
      </c>
      <c r="I129">
        <f>VLOOKUP(E129,$P$2:$Q$9,2,FALSE)</f>
        <v>8</v>
      </c>
      <c r="J129" s="30">
        <f>IF(I129&lt;4,I129+2,I129-2)</f>
        <v>6</v>
      </c>
      <c r="K129" s="30">
        <f>IF(I129&lt;4,I129+3,I129-3)</f>
        <v>5</v>
      </c>
      <c r="L129" s="30">
        <f>IF(I129&lt;4,I129+4,I129-4)</f>
        <v>4</v>
      </c>
      <c r="M129">
        <v>1</v>
      </c>
      <c r="N129" t="str">
        <f t="shared" si="12"/>
        <v>q</v>
      </c>
      <c r="S129" s="29" t="s">
        <v>1198</v>
      </c>
      <c r="T129" t="str">
        <f t="shared" si="13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4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3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4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3"/>
        <v>Todis</v>
      </c>
      <c r="U131" s="22" t="str">
        <f>VLOOKUP(T131,audio_list_stym!$A$3:$H$18,7,FALSE)</f>
        <v>ZF</v>
      </c>
      <c r="V131" s="22">
        <v>4</v>
      </c>
      <c r="W131" s="22" t="str">
        <f t="shared" si="14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3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4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3" x14ac:dyDescent="0.45">
      <c r="B145" s="29" t="s">
        <v>1180</v>
      </c>
      <c r="C145" t="s">
        <v>895</v>
      </c>
    </row>
    <row r="146" spans="2:3" x14ac:dyDescent="0.45">
      <c r="B146" s="29" t="s">
        <v>1184</v>
      </c>
      <c r="C146" t="s">
        <v>896</v>
      </c>
    </row>
    <row r="147" spans="2:3" x14ac:dyDescent="0.45">
      <c r="B147" s="29" t="s">
        <v>1188</v>
      </c>
      <c r="C147" t="s">
        <v>897</v>
      </c>
    </row>
    <row r="148" spans="2:3" x14ac:dyDescent="0.45">
      <c r="B148" s="29" t="s">
        <v>1192</v>
      </c>
      <c r="C148" t="s">
        <v>898</v>
      </c>
    </row>
    <row r="149" spans="2:3" x14ac:dyDescent="0.45">
      <c r="B149" s="29" t="s">
        <v>1196</v>
      </c>
      <c r="C149" t="s">
        <v>899</v>
      </c>
    </row>
    <row r="150" spans="2:3" x14ac:dyDescent="0.45">
      <c r="B150" s="29" t="s">
        <v>1200</v>
      </c>
      <c r="C150" t="s">
        <v>900</v>
      </c>
    </row>
    <row r="151" spans="2:3" x14ac:dyDescent="0.45">
      <c r="B151" s="29" t="s">
        <v>1204</v>
      </c>
      <c r="C151" t="s">
        <v>901</v>
      </c>
    </row>
    <row r="152" spans="2:3" x14ac:dyDescent="0.45">
      <c r="B152" s="29" t="s">
        <v>1208</v>
      </c>
      <c r="C152" t="s">
        <v>884</v>
      </c>
    </row>
    <row r="153" spans="2:3" x14ac:dyDescent="0.45">
      <c r="B153" s="29" t="s">
        <v>1212</v>
      </c>
      <c r="C153" t="s">
        <v>1288</v>
      </c>
    </row>
    <row r="154" spans="2:3" x14ac:dyDescent="0.45">
      <c r="B154" s="29" t="s">
        <v>1214</v>
      </c>
      <c r="C154" t="s">
        <v>1289</v>
      </c>
    </row>
    <row r="155" spans="2:3" x14ac:dyDescent="0.45">
      <c r="B155" s="29" t="s">
        <v>1216</v>
      </c>
      <c r="C155" t="s">
        <v>1290</v>
      </c>
    </row>
    <row r="156" spans="2:3" x14ac:dyDescent="0.45">
      <c r="B156" s="29" t="s">
        <v>1218</v>
      </c>
      <c r="C156" t="s">
        <v>1291</v>
      </c>
    </row>
    <row r="157" spans="2:3" x14ac:dyDescent="0.45">
      <c r="B157" s="29" t="s">
        <v>1220</v>
      </c>
      <c r="C157" t="s">
        <v>1292</v>
      </c>
    </row>
    <row r="158" spans="2:3" x14ac:dyDescent="0.45">
      <c r="B158" s="29" t="s">
        <v>1240</v>
      </c>
      <c r="C158" t="s">
        <v>1293</v>
      </c>
    </row>
    <row r="159" spans="2:3" x14ac:dyDescent="0.45">
      <c r="B159" s="29" t="s">
        <v>1222</v>
      </c>
      <c r="C159" t="s">
        <v>1294</v>
      </c>
    </row>
    <row r="160" spans="2:3" x14ac:dyDescent="0.45">
      <c r="B160" s="29" t="s">
        <v>1224</v>
      </c>
      <c r="C160" t="s">
        <v>1295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autoFilter ref="A1:AA132" xr:uid="{B5235C5A-7DB8-4F44-B1D2-622D629DC79E}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C574-1AE1-4827-9D6D-CA0A4B80F812}">
  <dimension ref="A1:AA188"/>
  <sheetViews>
    <sheetView workbookViewId="0">
      <selection activeCell="F2" sqref="F2:F129"/>
    </sheetView>
  </sheetViews>
  <sheetFormatPr defaultRowHeight="14.25" x14ac:dyDescent="0.45"/>
  <cols>
    <col min="1" max="1" width="23.1328125" customWidth="1"/>
    <col min="2" max="2" width="23.6640625" customWidth="1"/>
    <col min="3" max="3" width="16.86328125" customWidth="1"/>
    <col min="5" max="5" width="7.46484375" customWidth="1"/>
    <col min="6" max="6" width="6.06640625" customWidth="1"/>
    <col min="7" max="7" width="18.86328125" customWidth="1"/>
    <col min="8" max="8" width="12.86328125" customWidth="1"/>
    <col min="9" max="10" width="12.19921875" customWidth="1"/>
    <col min="16" max="16" width="12.1328125" customWidth="1"/>
    <col min="19" max="19" width="15.796875" customWidth="1"/>
  </cols>
  <sheetData>
    <row r="1" spans="1:27" x14ac:dyDescent="0.45">
      <c r="A1" t="s">
        <v>1248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VLOOKUP(D2,audio_list_stym!$A$3:$F$18,6,FALSE)</f>
        <v>Ackee</v>
      </c>
      <c r="F2" s="22">
        <v>1</v>
      </c>
      <c r="G2" s="22" t="str">
        <f>C2&amp;F2</f>
        <v>Renan.pic.search1</v>
      </c>
      <c r="H2" s="22" t="str">
        <f>E2&amp;"_"&amp;F2</f>
        <v>Ackee_1</v>
      </c>
      <c r="I2">
        <f>VLOOKUP(E2,$P$2:$Q$9,2,FALSE)</f>
        <v>1</v>
      </c>
      <c r="J2" s="30">
        <f>IF(I2&lt;4,I2+1,I2-1)</f>
        <v>2</v>
      </c>
      <c r="K2" s="32">
        <f>IF(I2&lt;4,I2+2,I2-2)</f>
        <v>3</v>
      </c>
      <c r="L2" s="32">
        <f>IF(I2&lt;4,I2+3,I2-3)</f>
        <v>4</v>
      </c>
      <c r="M2">
        <v>1</v>
      </c>
      <c r="N2" t="str">
        <f>IF(M2=1,"q",IF(M2=2,"w",IF(M2=3,"a",IF(M2=4,"s",0))))</f>
        <v>q</v>
      </c>
      <c r="O2">
        <f ca="1">RAND()</f>
        <v>0.33687795569273882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0">LEFT(C3,5)</f>
        <v>Renan</v>
      </c>
      <c r="E3" s="22" t="str">
        <f>VLOOKUP(D3,audio_list_stym!$A$3:$F$18,6,FALSE)</f>
        <v>Ackee</v>
      </c>
      <c r="F3" s="22">
        <v>2</v>
      </c>
      <c r="G3" s="22" t="str">
        <f t="shared" ref="G3:G66" si="1">C3&amp;F3</f>
        <v>Renan.pic.search2</v>
      </c>
      <c r="H3" s="22" t="str">
        <f t="shared" ref="H3:H65" si="2">E3&amp;"_"&amp;F3</f>
        <v>Ackee_2</v>
      </c>
      <c r="I3" s="30">
        <f>IF(J3&lt;4,J3+1,J3-1)</f>
        <v>2</v>
      </c>
      <c r="J3">
        <f>VLOOKUP(E3,$P$2:$Q$9,2,FALSE)</f>
        <v>1</v>
      </c>
      <c r="K3" s="32">
        <f>IF(J3&lt;4,J3+2,J3-2)</f>
        <v>3</v>
      </c>
      <c r="L3" s="32">
        <f>IF(J3&lt;4,J3+3,J3-3)</f>
        <v>4</v>
      </c>
      <c r="M3">
        <v>2</v>
      </c>
      <c r="N3" t="str">
        <f t="shared" ref="N3:N66" si="3">IF(M3=1,"q",IF(M3=2,"w",IF(M3=3,"a",IF(M3=4,"s",0))))</f>
        <v>w</v>
      </c>
      <c r="O3">
        <f ca="1">RAND()</f>
        <v>0.97558155176612193</v>
      </c>
      <c r="P3" t="s">
        <v>671</v>
      </c>
      <c r="Q3">
        <v>2</v>
      </c>
      <c r="S3" s="29" t="s">
        <v>1182</v>
      </c>
      <c r="T3" t="str">
        <f t="shared" ref="T3:T9" si="4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5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0"/>
        <v>Renan</v>
      </c>
      <c r="E4" s="22" t="str">
        <f>VLOOKUP(D4,audio_list_stym!$A$3:$F$18,6,FALSE)</f>
        <v>Ackee</v>
      </c>
      <c r="F4" s="22">
        <v>3</v>
      </c>
      <c r="G4" s="22" t="str">
        <f t="shared" si="1"/>
        <v>Renan.pic.search3</v>
      </c>
      <c r="H4" s="22" t="str">
        <f t="shared" si="2"/>
        <v>Ackee_3</v>
      </c>
      <c r="I4" s="30">
        <f>IF(K4&lt;4,K4+1,K4-1)</f>
        <v>2</v>
      </c>
      <c r="J4" s="30">
        <f>IF(K4&lt;4,K4+2,K4-2)</f>
        <v>3</v>
      </c>
      <c r="K4">
        <f>VLOOKUP(E4,$P$2:$Q$9,2,FALSE)</f>
        <v>1</v>
      </c>
      <c r="L4" s="32">
        <f>IF(K4&lt;4,K4+3,K4-3)</f>
        <v>4</v>
      </c>
      <c r="M4">
        <v>3</v>
      </c>
      <c r="N4" t="str">
        <f t="shared" si="3"/>
        <v>a</v>
      </c>
      <c r="O4">
        <f ca="1">RAND()</f>
        <v>0.85623527333590643</v>
      </c>
      <c r="P4" t="s">
        <v>672</v>
      </c>
      <c r="Q4">
        <v>3</v>
      </c>
      <c r="S4" s="29" t="s">
        <v>1182</v>
      </c>
      <c r="T4" t="str">
        <f t="shared" si="4"/>
        <v>Renan</v>
      </c>
      <c r="U4" s="22" t="str">
        <f>VLOOKUP(T4,audio_list_stym!$A$3:$H$18,7,FALSE)</f>
        <v>Ake</v>
      </c>
      <c r="V4" s="22">
        <v>3</v>
      </c>
      <c r="W4" s="22" t="str">
        <f t="shared" si="5"/>
        <v>Ake3</v>
      </c>
    </row>
    <row r="5" spans="1:27" x14ac:dyDescent="0.45">
      <c r="B5" s="29" t="s">
        <v>1180</v>
      </c>
      <c r="C5" s="22" t="s">
        <v>1182</v>
      </c>
      <c r="D5" t="str">
        <f t="shared" si="0"/>
        <v>Renan</v>
      </c>
      <c r="E5" s="22" t="str">
        <f>VLOOKUP(D5,audio_list_stym!$A$3:$F$18,6,FALSE)</f>
        <v>Ackee</v>
      </c>
      <c r="F5" s="22">
        <v>4</v>
      </c>
      <c r="G5" s="22" t="str">
        <f t="shared" si="1"/>
        <v>Renan.pic.search4</v>
      </c>
      <c r="H5" s="22" t="str">
        <f t="shared" si="2"/>
        <v>Ackee_4</v>
      </c>
      <c r="I5" s="30">
        <f>IF(L5&lt;4,L5+1,L5-1)</f>
        <v>2</v>
      </c>
      <c r="J5" s="30">
        <f>IF(L5&lt;4,L5+2,L5-2)</f>
        <v>3</v>
      </c>
      <c r="K5" s="30">
        <f>IF(L5&lt;4,L5+3,L5-3)</f>
        <v>4</v>
      </c>
      <c r="L5">
        <f>VLOOKUP(E5,$P$2:$Q$9,2,FALSE)</f>
        <v>1</v>
      </c>
      <c r="M5">
        <v>4</v>
      </c>
      <c r="N5" t="str">
        <f t="shared" si="3"/>
        <v>s</v>
      </c>
      <c r="O5">
        <f ca="1">RAND()</f>
        <v>0.90742219306830441</v>
      </c>
      <c r="P5" t="s">
        <v>673</v>
      </c>
      <c r="Q5">
        <v>4</v>
      </c>
      <c r="S5" s="29" t="s">
        <v>1182</v>
      </c>
      <c r="T5" t="str">
        <f t="shared" si="4"/>
        <v>Renan</v>
      </c>
      <c r="U5" s="22" t="str">
        <f>VLOOKUP(T5,audio_list_stym!$A$3:$H$18,7,FALSE)</f>
        <v>Ake</v>
      </c>
      <c r="V5" s="22">
        <v>4</v>
      </c>
      <c r="W5" s="22" t="str">
        <f t="shared" si="5"/>
        <v>Ake4</v>
      </c>
    </row>
    <row r="6" spans="1:27" x14ac:dyDescent="0.45">
      <c r="B6" s="29" t="s">
        <v>1184</v>
      </c>
      <c r="C6" s="22" t="s">
        <v>1186</v>
      </c>
      <c r="D6" t="str">
        <f t="shared" si="0"/>
        <v>Baroh</v>
      </c>
      <c r="E6" s="22" t="str">
        <f>VLOOKUP(D6,audio_list_stym!$A$3:$F$18,6,FALSE)</f>
        <v>Ake</v>
      </c>
      <c r="F6" s="22">
        <v>1</v>
      </c>
      <c r="G6" s="22" t="str">
        <f t="shared" si="1"/>
        <v>Baroh.pic.search1</v>
      </c>
      <c r="H6" s="22" t="str">
        <f t="shared" si="2"/>
        <v>Ake_1</v>
      </c>
      <c r="I6">
        <f>VLOOKUP(E6,$P$2:$Q$9,2,FALSE)</f>
        <v>2</v>
      </c>
      <c r="J6" s="30">
        <f>IF(I6&lt;4,I6+1,I6-1)</f>
        <v>3</v>
      </c>
      <c r="K6" s="32">
        <f>IF(I6&lt;4,I6+2,I6-2)</f>
        <v>4</v>
      </c>
      <c r="L6" s="32">
        <f>IF(I6&lt;4,I6+3,I6-3)</f>
        <v>5</v>
      </c>
      <c r="M6">
        <v>1</v>
      </c>
      <c r="N6" t="str">
        <f t="shared" si="3"/>
        <v>q</v>
      </c>
      <c r="O6">
        <f ca="1">RAND()</f>
        <v>0.31564586594304356</v>
      </c>
      <c r="P6" t="s">
        <v>674</v>
      </c>
      <c r="Q6">
        <v>5</v>
      </c>
      <c r="S6" s="29" t="s">
        <v>1198</v>
      </c>
      <c r="T6" t="str">
        <f t="shared" si="4"/>
        <v>Codis</v>
      </c>
      <c r="U6" s="22" t="str">
        <f>VLOOKUP(T6,audio_list_stym!$A$3:$H$18,7,FALSE)</f>
        <v>Sapota</v>
      </c>
      <c r="V6" s="22">
        <v>1</v>
      </c>
      <c r="W6" s="22" t="str">
        <f t="shared" si="5"/>
        <v>Sapota1</v>
      </c>
    </row>
    <row r="7" spans="1:27" x14ac:dyDescent="0.45">
      <c r="B7" s="29" t="s">
        <v>1184</v>
      </c>
      <c r="C7" s="22" t="s">
        <v>1186</v>
      </c>
      <c r="D7" t="str">
        <f t="shared" si="0"/>
        <v>Baroh</v>
      </c>
      <c r="E7" s="22" t="str">
        <f>VLOOKUP(D7,audio_list_stym!$A$3:$F$18,6,FALSE)</f>
        <v>Ake</v>
      </c>
      <c r="F7" s="22">
        <v>2</v>
      </c>
      <c r="G7" s="22" t="str">
        <f t="shared" si="1"/>
        <v>Baroh.pic.search2</v>
      </c>
      <c r="H7" s="22" t="str">
        <f t="shared" si="2"/>
        <v>Ake_2</v>
      </c>
      <c r="I7" s="30">
        <f>IF(J7&lt;4,J7+1,J7-1)</f>
        <v>3</v>
      </c>
      <c r="J7">
        <f>VLOOKUP(E7,$P$2:$Q$9,2,FALSE)</f>
        <v>2</v>
      </c>
      <c r="K7" s="32">
        <f>IF(J7&lt;4,J7+2,J7-2)</f>
        <v>4</v>
      </c>
      <c r="L7" s="32">
        <f>IF(J7&lt;4,J7+3,J7-3)</f>
        <v>5</v>
      </c>
      <c r="M7">
        <v>2</v>
      </c>
      <c r="N7" t="str">
        <f t="shared" si="3"/>
        <v>w</v>
      </c>
      <c r="O7">
        <f ca="1">RAND()</f>
        <v>0.8687854646941261</v>
      </c>
      <c r="P7" t="s">
        <v>675</v>
      </c>
      <c r="Q7">
        <v>6</v>
      </c>
      <c r="S7" s="29" t="s">
        <v>1198</v>
      </c>
      <c r="T7" t="str">
        <f t="shared" si="4"/>
        <v>Codis</v>
      </c>
      <c r="U7" s="22" t="str">
        <f>VLOOKUP(T7,audio_list_stym!$A$3:$H$18,7,FALSE)</f>
        <v>Sapota</v>
      </c>
      <c r="V7" s="22">
        <v>2</v>
      </c>
      <c r="W7" s="22" t="str">
        <f t="shared" si="5"/>
        <v>Sapota2</v>
      </c>
    </row>
    <row r="8" spans="1:27" x14ac:dyDescent="0.45">
      <c r="B8" s="29" t="s">
        <v>1184</v>
      </c>
      <c r="C8" s="22" t="s">
        <v>1186</v>
      </c>
      <c r="D8" t="str">
        <f t="shared" si="0"/>
        <v>Baroh</v>
      </c>
      <c r="E8" s="22" t="str">
        <f>VLOOKUP(D8,audio_list_stym!$A$3:$F$18,6,FALSE)</f>
        <v>Ake</v>
      </c>
      <c r="F8" s="22">
        <v>3</v>
      </c>
      <c r="G8" s="22" t="str">
        <f t="shared" si="1"/>
        <v>Baroh.pic.search3</v>
      </c>
      <c r="H8" s="22" t="str">
        <f t="shared" si="2"/>
        <v>Ake_3</v>
      </c>
      <c r="I8" s="30">
        <f>IF(K8&lt;4,K8+1,K8-1)</f>
        <v>3</v>
      </c>
      <c r="J8" s="30">
        <f>IF(K8&lt;4,K8+2,K8-2)</f>
        <v>4</v>
      </c>
      <c r="K8">
        <f>VLOOKUP(E8,$P$2:$Q$9,2,FALSE)</f>
        <v>2</v>
      </c>
      <c r="L8" s="32">
        <f>IF(K8&lt;4,K8+3,K8-3)</f>
        <v>5</v>
      </c>
      <c r="M8">
        <v>3</v>
      </c>
      <c r="N8" t="str">
        <f t="shared" si="3"/>
        <v>a</v>
      </c>
      <c r="O8">
        <f ca="1">RAND()</f>
        <v>5.1480284187609748E-2</v>
      </c>
      <c r="P8" t="s">
        <v>676</v>
      </c>
      <c r="Q8">
        <v>7</v>
      </c>
      <c r="S8" s="29" t="s">
        <v>1198</v>
      </c>
      <c r="T8" t="str">
        <f t="shared" si="4"/>
        <v>Codis</v>
      </c>
      <c r="U8" s="22" t="str">
        <f>VLOOKUP(T8,audio_list_stym!$A$3:$H$18,7,FALSE)</f>
        <v>Sapota</v>
      </c>
      <c r="V8" s="22">
        <v>3</v>
      </c>
      <c r="W8" s="22" t="str">
        <f t="shared" si="5"/>
        <v>Sapota3</v>
      </c>
    </row>
    <row r="9" spans="1:27" x14ac:dyDescent="0.45">
      <c r="B9" s="29" t="s">
        <v>1184</v>
      </c>
      <c r="C9" s="22" t="s">
        <v>1186</v>
      </c>
      <c r="D9" t="str">
        <f t="shared" si="0"/>
        <v>Baroh</v>
      </c>
      <c r="E9" s="22" t="str">
        <f>VLOOKUP(D9,audio_list_stym!$A$3:$F$18,6,FALSE)</f>
        <v>Ake</v>
      </c>
      <c r="F9" s="22">
        <v>4</v>
      </c>
      <c r="G9" s="22" t="str">
        <f t="shared" si="1"/>
        <v>Baroh.pic.search4</v>
      </c>
      <c r="H9" s="22" t="str">
        <f t="shared" si="2"/>
        <v>Ake_4</v>
      </c>
      <c r="I9" s="30">
        <f>IF(L9&lt;4,L9+1,L9-1)</f>
        <v>3</v>
      </c>
      <c r="J9" s="30">
        <f>IF(L9&lt;4,L9+2,L9-2)</f>
        <v>4</v>
      </c>
      <c r="K9" s="30">
        <f>IF(L9&lt;4,L9+3,L9-3)</f>
        <v>5</v>
      </c>
      <c r="L9">
        <f>VLOOKUP(E9,$P$2:$Q$9,2,FALSE)</f>
        <v>2</v>
      </c>
      <c r="M9">
        <v>4</v>
      </c>
      <c r="N9" t="str">
        <f t="shared" si="3"/>
        <v>s</v>
      </c>
      <c r="O9">
        <f ca="1">RAND()</f>
        <v>4.1175129969558411E-3</v>
      </c>
      <c r="P9" t="s">
        <v>677</v>
      </c>
      <c r="Q9">
        <v>8</v>
      </c>
      <c r="S9" s="29" t="s">
        <v>1198</v>
      </c>
      <c r="T9" t="str">
        <f t="shared" si="4"/>
        <v>Codis</v>
      </c>
      <c r="U9" s="22" t="str">
        <f>VLOOKUP(T9,audio_list_stym!$A$3:$H$18,7,FALSE)</f>
        <v>Sapota</v>
      </c>
      <c r="V9" s="22">
        <v>4</v>
      </c>
      <c r="W9" s="22" t="str">
        <f t="shared" si="5"/>
        <v>Sapota4</v>
      </c>
    </row>
    <row r="10" spans="1:27" x14ac:dyDescent="0.45">
      <c r="B10" s="29" t="s">
        <v>1188</v>
      </c>
      <c r="C10" s="22" t="s">
        <v>1190</v>
      </c>
      <c r="D10" t="str">
        <f t="shared" si="0"/>
        <v>Liroh</v>
      </c>
      <c r="E10" s="22" t="str">
        <f>VLOOKUP(D10,audio_list_stym!$A$3:$F$18,6,FALSE)</f>
        <v>Finger</v>
      </c>
      <c r="F10" s="22">
        <v>1</v>
      </c>
      <c r="G10" s="22" t="str">
        <f t="shared" si="1"/>
        <v>Liroh.pic.search1</v>
      </c>
      <c r="H10" s="22" t="str">
        <f t="shared" si="2"/>
        <v>Finger_1</v>
      </c>
      <c r="I10">
        <f>VLOOKUP(E10,$P$2:$Q$9,2,FALSE)</f>
        <v>3</v>
      </c>
      <c r="J10" s="30">
        <f>IF(I10&lt;4,I10+1,I10-1)</f>
        <v>4</v>
      </c>
      <c r="K10" s="32">
        <f>IF(I10&lt;4,I10+2,I10-2)</f>
        <v>5</v>
      </c>
      <c r="L10" s="32">
        <f>IF(I10&lt;4,I10+3,I10-3)</f>
        <v>6</v>
      </c>
      <c r="M10">
        <v>1</v>
      </c>
      <c r="N10" t="str">
        <f t="shared" si="3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0"/>
        <v>Liroh</v>
      </c>
      <c r="E11" s="22" t="str">
        <f>VLOOKUP(D11,audio_list_stym!$A$3:$F$18,6,FALSE)</f>
        <v>Finger</v>
      </c>
      <c r="F11" s="22">
        <v>2</v>
      </c>
      <c r="G11" s="22" t="str">
        <f t="shared" si="1"/>
        <v>Liroh.pic.search2</v>
      </c>
      <c r="H11" s="22" t="str">
        <f t="shared" si="2"/>
        <v>Finger_2</v>
      </c>
      <c r="I11" s="30">
        <f>IF(J11&lt;4,J11+1,J11-1)</f>
        <v>4</v>
      </c>
      <c r="J11">
        <f>VLOOKUP(E11,$P$2:$Q$9,2,FALSE)</f>
        <v>3</v>
      </c>
      <c r="K11" s="32">
        <f>IF(J11&lt;4,J11+2,J11-2)</f>
        <v>5</v>
      </c>
      <c r="L11" s="32">
        <f>IF(J11&lt;4,J11+3,J11-3)</f>
        <v>6</v>
      </c>
      <c r="M11">
        <v>2</v>
      </c>
      <c r="N11" t="str">
        <f t="shared" si="3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0"/>
        <v>Liroh</v>
      </c>
      <c r="E12" s="22" t="str">
        <f>VLOOKUP(D12,audio_list_stym!$A$3:$F$18,6,FALSE)</f>
        <v>Finger</v>
      </c>
      <c r="F12" s="22">
        <v>3</v>
      </c>
      <c r="G12" s="22" t="str">
        <f t="shared" si="1"/>
        <v>Liroh.pic.search3</v>
      </c>
      <c r="H12" s="22" t="str">
        <f t="shared" si="2"/>
        <v>Finger_3</v>
      </c>
      <c r="I12" s="30">
        <f>IF(K12&lt;4,K12+1,K12-1)</f>
        <v>4</v>
      </c>
      <c r="J12" s="30">
        <f>IF(K12&lt;4,K12+2,K12-2)</f>
        <v>5</v>
      </c>
      <c r="K12">
        <f>VLOOKUP(E12,$P$2:$Q$9,2,FALSE)</f>
        <v>3</v>
      </c>
      <c r="L12" s="32">
        <f>IF(K12&lt;4,K12+3,K12-3)</f>
        <v>6</v>
      </c>
      <c r="M12">
        <v>3</v>
      </c>
      <c r="N12" t="str">
        <f t="shared" si="3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0"/>
        <v>Liroh</v>
      </c>
      <c r="E13" s="22" t="str">
        <f>VLOOKUP(D13,audio_list_stym!$A$3:$F$18,6,FALSE)</f>
        <v>Finger</v>
      </c>
      <c r="F13" s="22">
        <v>4</v>
      </c>
      <c r="G13" s="22" t="str">
        <f t="shared" si="1"/>
        <v>Liroh.pic.search4</v>
      </c>
      <c r="H13" s="22" t="str">
        <f t="shared" si="2"/>
        <v>Finger_4</v>
      </c>
      <c r="I13" s="30">
        <f>IF(L13&lt;4,L13+1,L13-1)</f>
        <v>4</v>
      </c>
      <c r="J13" s="30">
        <f>IF(L13&lt;4,L13+2,L13-2)</f>
        <v>5</v>
      </c>
      <c r="K13" s="30">
        <f>IF(L13&lt;4,L13+3,L13-3)</f>
        <v>6</v>
      </c>
      <c r="L13">
        <f>VLOOKUP(E13,$P$2:$Q$9,2,FALSE)</f>
        <v>3</v>
      </c>
      <c r="M13">
        <v>4</v>
      </c>
      <c r="N13" t="str">
        <f t="shared" si="3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0"/>
        <v>Fimon</v>
      </c>
      <c r="E14" s="22" t="str">
        <f>VLOOKUP(D14,audio_list_stym!$A$3:$F$18,6,FALSE)</f>
        <v>Gac</v>
      </c>
      <c r="F14" s="22">
        <v>1</v>
      </c>
      <c r="G14" s="22" t="str">
        <f t="shared" si="1"/>
        <v>Fimon.pic.search1</v>
      </c>
      <c r="H14" s="22" t="str">
        <f t="shared" si="2"/>
        <v>Gac_1</v>
      </c>
      <c r="I14">
        <f>VLOOKUP(E14,$P$2:$Q$9,2,FALSE)</f>
        <v>4</v>
      </c>
      <c r="J14" s="30">
        <f>IF(I14&lt;4,I14+1,I14-1)</f>
        <v>3</v>
      </c>
      <c r="K14" s="32">
        <f>IF(I14&lt;4,I14+2,I14-2)</f>
        <v>2</v>
      </c>
      <c r="L14" s="32">
        <f>IF(I14&lt;4,I14+3,I14-3)</f>
        <v>1</v>
      </c>
      <c r="M14">
        <v>1</v>
      </c>
      <c r="N14" t="str">
        <f t="shared" si="3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0"/>
        <v>Fimon</v>
      </c>
      <c r="E15" s="22" t="str">
        <f>VLOOKUP(D15,audio_list_stym!$A$3:$F$18,6,FALSE)</f>
        <v>Gac</v>
      </c>
      <c r="F15" s="22">
        <v>2</v>
      </c>
      <c r="G15" s="22" t="str">
        <f t="shared" si="1"/>
        <v>Fimon.pic.search2</v>
      </c>
      <c r="H15" s="22" t="str">
        <f t="shared" si="2"/>
        <v>Gac_2</v>
      </c>
      <c r="I15" s="30">
        <f>IF(J15&lt;4,J15+1,J15-1)</f>
        <v>3</v>
      </c>
      <c r="J15">
        <f>VLOOKUP(E15,$P$2:$Q$9,2,FALSE)</f>
        <v>4</v>
      </c>
      <c r="K15" s="32">
        <f>IF(J15&lt;4,J15+2,J15-2)</f>
        <v>2</v>
      </c>
      <c r="L15" s="32">
        <f>IF(J15&lt;4,J15+3,J15-3)</f>
        <v>1</v>
      </c>
      <c r="M15">
        <v>2</v>
      </c>
      <c r="N15" t="str">
        <f t="shared" si="3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0"/>
        <v>Fimon</v>
      </c>
      <c r="E16" s="22" t="str">
        <f>VLOOKUP(D16,audio_list_stym!$A$3:$F$18,6,FALSE)</f>
        <v>Gac</v>
      </c>
      <c r="F16" s="22">
        <v>3</v>
      </c>
      <c r="G16" s="22" t="str">
        <f t="shared" si="1"/>
        <v>Fimon.pic.search3</v>
      </c>
      <c r="H16" s="22" t="str">
        <f t="shared" si="2"/>
        <v>Gac_3</v>
      </c>
      <c r="I16" s="30">
        <f>IF(K16&lt;4,K16+1,K16-1)</f>
        <v>3</v>
      </c>
      <c r="J16" s="30">
        <f>IF(K16&lt;4,K16+2,K16-2)</f>
        <v>2</v>
      </c>
      <c r="K16">
        <f>VLOOKUP(E16,$P$2:$Q$9,2,FALSE)</f>
        <v>4</v>
      </c>
      <c r="L16" s="32">
        <f>IF(K16&lt;4,K16+3,K16-3)</f>
        <v>1</v>
      </c>
      <c r="M16">
        <v>3</v>
      </c>
      <c r="N16" t="str">
        <f t="shared" si="3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0"/>
        <v>Fimon</v>
      </c>
      <c r="E17" s="22" t="str">
        <f>VLOOKUP(D17,audio_list_stym!$A$3:$F$18,6,FALSE)</f>
        <v>Gac</v>
      </c>
      <c r="F17" s="22">
        <v>4</v>
      </c>
      <c r="G17" s="22" t="str">
        <f t="shared" si="1"/>
        <v>Fimon.pic.search4</v>
      </c>
      <c r="H17" s="22" t="str">
        <f t="shared" si="2"/>
        <v>Gac_4</v>
      </c>
      <c r="I17" s="30">
        <f>IF(L17&lt;4,L17+1,L17-1)</f>
        <v>3</v>
      </c>
      <c r="J17" s="30">
        <f>IF(L17&lt;4,L17+2,L17-2)</f>
        <v>2</v>
      </c>
      <c r="K17" s="30">
        <f>IF(L17&lt;4,L17+3,L17-3)</f>
        <v>1</v>
      </c>
      <c r="L17">
        <f>VLOOKUP(E17,$P$2:$Q$9,2,FALSE)</f>
        <v>4</v>
      </c>
      <c r="M17">
        <v>4</v>
      </c>
      <c r="N17" t="str">
        <f t="shared" si="3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0"/>
        <v>Codis</v>
      </c>
      <c r="E18" s="22" t="str">
        <f>VLOOKUP(D18,audio_list_stym!$A$3:$F$18,6,FALSE)</f>
        <v>Noni</v>
      </c>
      <c r="F18" s="22">
        <v>1</v>
      </c>
      <c r="G18" s="22" t="str">
        <f t="shared" si="1"/>
        <v>Codis.pic.search1</v>
      </c>
      <c r="H18" s="22" t="str">
        <f t="shared" si="2"/>
        <v>Noni_1</v>
      </c>
      <c r="I18">
        <f>VLOOKUP(E18,$P$2:$Q$9,2,FALSE)</f>
        <v>5</v>
      </c>
      <c r="J18" s="30">
        <f>IF(I18&lt;4,I18+1,I18-1)</f>
        <v>4</v>
      </c>
      <c r="K18" s="32">
        <f>IF(I18&lt;4,I18+2,I18-2)</f>
        <v>3</v>
      </c>
      <c r="L18" s="32">
        <f>IF(I18&lt;4,I18+3,I18-3)</f>
        <v>2</v>
      </c>
      <c r="M18">
        <v>1</v>
      </c>
      <c r="N18" t="str">
        <f t="shared" si="3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0"/>
        <v>Codis</v>
      </c>
      <c r="E19" s="22" t="str">
        <f>VLOOKUP(D19,audio_list_stym!$A$3:$F$18,6,FALSE)</f>
        <v>Noni</v>
      </c>
      <c r="F19" s="22">
        <v>2</v>
      </c>
      <c r="G19" s="22" t="str">
        <f t="shared" si="1"/>
        <v>Codis.pic.search2</v>
      </c>
      <c r="H19" s="22" t="str">
        <f t="shared" si="2"/>
        <v>Noni_2</v>
      </c>
      <c r="I19" s="30">
        <f>IF(J19&lt;4,J19+1,J19-1)</f>
        <v>4</v>
      </c>
      <c r="J19">
        <f>VLOOKUP(E19,$P$2:$Q$9,2,FALSE)</f>
        <v>5</v>
      </c>
      <c r="K19" s="32">
        <f>IF(J19&lt;4,J19+2,J19-2)</f>
        <v>3</v>
      </c>
      <c r="L19" s="32">
        <f>IF(J19&lt;4,J19+3,J19-3)</f>
        <v>2</v>
      </c>
      <c r="M19">
        <v>2</v>
      </c>
      <c r="N19" t="str">
        <f t="shared" si="3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0"/>
        <v>Codis</v>
      </c>
      <c r="E20" s="22" t="str">
        <f>VLOOKUP(D20,audio_list_stym!$A$3:$F$18,6,FALSE)</f>
        <v>Noni</v>
      </c>
      <c r="F20" s="22">
        <v>3</v>
      </c>
      <c r="G20" s="22" t="str">
        <f t="shared" si="1"/>
        <v>Codis.pic.search3</v>
      </c>
      <c r="H20" s="22" t="str">
        <f t="shared" si="2"/>
        <v>Noni_3</v>
      </c>
      <c r="I20" s="30">
        <f>IF(K20&lt;4,K20+1,K20-1)</f>
        <v>4</v>
      </c>
      <c r="J20" s="30">
        <f>IF(K20&lt;4,K20+2,K20-2)</f>
        <v>3</v>
      </c>
      <c r="K20">
        <f>VLOOKUP(E20,$P$2:$Q$9,2,FALSE)</f>
        <v>5</v>
      </c>
      <c r="L20" s="32">
        <f>IF(K20&lt;4,K20+3,K20-3)</f>
        <v>2</v>
      </c>
      <c r="M20">
        <v>3</v>
      </c>
      <c r="N20" t="str">
        <f t="shared" si="3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0"/>
        <v>Codis</v>
      </c>
      <c r="E21" s="22" t="str">
        <f>VLOOKUP(D21,audio_list_stym!$A$3:$F$18,6,FALSE)</f>
        <v>Noni</v>
      </c>
      <c r="F21" s="22">
        <v>4</v>
      </c>
      <c r="G21" s="22" t="str">
        <f t="shared" si="1"/>
        <v>Codis.pic.search4</v>
      </c>
      <c r="H21" s="22" t="str">
        <f t="shared" si="2"/>
        <v>Noni_4</v>
      </c>
      <c r="I21" s="30">
        <f>IF(L21&lt;4,L21+1,L21-1)</f>
        <v>4</v>
      </c>
      <c r="J21" s="30">
        <f>IF(L21&lt;4,L21+2,L21-2)</f>
        <v>3</v>
      </c>
      <c r="K21" s="30">
        <f>IF(L21&lt;4,L21+3,L21-3)</f>
        <v>2</v>
      </c>
      <c r="L21">
        <f>VLOOKUP(E21,$P$2:$Q$9,2,FALSE)</f>
        <v>5</v>
      </c>
      <c r="M21">
        <v>4</v>
      </c>
      <c r="N21" t="str">
        <f t="shared" si="3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0"/>
        <v>Gonic</v>
      </c>
      <c r="E22" s="22" t="str">
        <f>VLOOKUP(D22,audio_list_stym!$A$3:$F$18,6,FALSE)</f>
        <v>Sapota</v>
      </c>
      <c r="F22" s="22">
        <v>1</v>
      </c>
      <c r="G22" s="22" t="str">
        <f t="shared" si="1"/>
        <v>Gonic.pic.search1</v>
      </c>
      <c r="H22" s="22" t="str">
        <f t="shared" si="2"/>
        <v>Sapota_1</v>
      </c>
      <c r="I22">
        <f>VLOOKUP(E22,$P$2:$Q$9,2,FALSE)</f>
        <v>6</v>
      </c>
      <c r="J22" s="30">
        <f>IF(I22&lt;4,I22+1,I22-1)</f>
        <v>5</v>
      </c>
      <c r="K22" s="32">
        <f>IF(I22&lt;4,I22+2,I22-2)</f>
        <v>4</v>
      </c>
      <c r="L22" s="32">
        <f>IF(I22&lt;4,I22+3,I22-3)</f>
        <v>3</v>
      </c>
      <c r="M22">
        <v>1</v>
      </c>
      <c r="N22" t="str">
        <f t="shared" si="3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0"/>
        <v>Gonic</v>
      </c>
      <c r="E23" s="22" t="str">
        <f>VLOOKUP(D23,audio_list_stym!$A$3:$F$18,6,FALSE)</f>
        <v>Sapota</v>
      </c>
      <c r="F23" s="22">
        <v>2</v>
      </c>
      <c r="G23" s="22" t="str">
        <f t="shared" si="1"/>
        <v>Gonic.pic.search2</v>
      </c>
      <c r="H23" s="22" t="str">
        <f t="shared" si="2"/>
        <v>Sapota_2</v>
      </c>
      <c r="I23" s="30">
        <f>IF(J23&lt;4,J23+1,J23-1)</f>
        <v>5</v>
      </c>
      <c r="J23">
        <f>VLOOKUP(E23,$P$2:$Q$9,2,FALSE)</f>
        <v>6</v>
      </c>
      <c r="K23" s="32">
        <f>IF(J23&lt;4,J23+2,J23-2)</f>
        <v>4</v>
      </c>
      <c r="L23" s="32">
        <f>IF(J23&lt;4,J23+3,J23-3)</f>
        <v>3</v>
      </c>
      <c r="M23">
        <v>2</v>
      </c>
      <c r="N23" t="str">
        <f t="shared" si="3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0"/>
        <v>Gonic</v>
      </c>
      <c r="E24" s="22" t="str">
        <f>VLOOKUP(D24,audio_list_stym!$A$3:$F$18,6,FALSE)</f>
        <v>Sapota</v>
      </c>
      <c r="F24" s="22">
        <v>3</v>
      </c>
      <c r="G24" s="22" t="str">
        <f t="shared" si="1"/>
        <v>Gonic.pic.search3</v>
      </c>
      <c r="H24" s="22" t="str">
        <f t="shared" si="2"/>
        <v>Sapota_3</v>
      </c>
      <c r="I24" s="30">
        <f>IF(K24&lt;4,K24+1,K24-1)</f>
        <v>5</v>
      </c>
      <c r="J24" s="30">
        <f>IF(K24&lt;4,K24+2,K24-2)</f>
        <v>4</v>
      </c>
      <c r="K24">
        <f>VLOOKUP(E24,$P$2:$Q$9,2,FALSE)</f>
        <v>6</v>
      </c>
      <c r="L24" s="32">
        <f>IF(K24&lt;4,K24+3,K24-3)</f>
        <v>3</v>
      </c>
      <c r="M24">
        <v>3</v>
      </c>
      <c r="N24" t="str">
        <f t="shared" si="3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0"/>
        <v>Gonic</v>
      </c>
      <c r="E25" s="22" t="str">
        <f>VLOOKUP(D25,audio_list_stym!$A$3:$F$18,6,FALSE)</f>
        <v>Sapota</v>
      </c>
      <c r="F25" s="22">
        <v>4</v>
      </c>
      <c r="G25" s="22" t="str">
        <f t="shared" si="1"/>
        <v>Gonic.pic.search4</v>
      </c>
      <c r="H25" s="22" t="str">
        <f t="shared" si="2"/>
        <v>Sapota_4</v>
      </c>
      <c r="I25" s="30">
        <f>IF(L25&lt;4,L25+1,L25-1)</f>
        <v>5</v>
      </c>
      <c r="J25" s="30">
        <f>IF(L25&lt;4,L25+2,L25-2)</f>
        <v>4</v>
      </c>
      <c r="K25" s="30">
        <f>IF(L25&lt;4,L25+3,L25-3)</f>
        <v>3</v>
      </c>
      <c r="L25">
        <f>VLOOKUP(E25,$P$2:$Q$9,2,FALSE)</f>
        <v>6</v>
      </c>
      <c r="M25">
        <v>4</v>
      </c>
      <c r="N25" t="str">
        <f t="shared" si="3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0"/>
        <v>Todis</v>
      </c>
      <c r="E26" s="22" t="str">
        <f>VLOOKUP(D26,audio_list_stym!$A$3:$F$18,6,FALSE)</f>
        <v>Tamanid</v>
      </c>
      <c r="F26" s="22">
        <v>1</v>
      </c>
      <c r="G26" s="22" t="str">
        <f t="shared" si="1"/>
        <v>Todis.pic.search1</v>
      </c>
      <c r="H26" s="22" t="str">
        <f t="shared" si="2"/>
        <v>Tamanid_1</v>
      </c>
      <c r="I26">
        <f>VLOOKUP(E26,$P$2:$Q$9,2,FALSE)</f>
        <v>7</v>
      </c>
      <c r="J26" s="30">
        <f>IF(I26&lt;4,I26+1,I26-1)</f>
        <v>6</v>
      </c>
      <c r="K26" s="32">
        <f>IF(I26&lt;4,I26+2,I26-2)</f>
        <v>5</v>
      </c>
      <c r="L26" s="32">
        <f>IF(I26&lt;4,I26+3,I26-3)</f>
        <v>4</v>
      </c>
      <c r="M26">
        <v>1</v>
      </c>
      <c r="N26" t="str">
        <f t="shared" si="3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0"/>
        <v>Todis</v>
      </c>
      <c r="E27" s="22" t="str">
        <f>VLOOKUP(D27,audio_list_stym!$A$3:$F$18,6,FALSE)</f>
        <v>Tamanid</v>
      </c>
      <c r="F27" s="22">
        <v>2</v>
      </c>
      <c r="G27" s="22" t="str">
        <f t="shared" si="1"/>
        <v>Todis.pic.search2</v>
      </c>
      <c r="H27" s="22" t="str">
        <f t="shared" si="2"/>
        <v>Tamanid_2</v>
      </c>
      <c r="I27" s="30">
        <f>IF(J27&lt;4,J27+1,J27-1)</f>
        <v>6</v>
      </c>
      <c r="J27">
        <f>VLOOKUP(E27,$P$2:$Q$9,2,FALSE)</f>
        <v>7</v>
      </c>
      <c r="K27" s="32">
        <f>IF(J27&lt;4,J27+2,J27-2)</f>
        <v>5</v>
      </c>
      <c r="L27" s="32">
        <f>IF(J27&lt;4,J27+3,J27-3)</f>
        <v>4</v>
      </c>
      <c r="M27">
        <v>2</v>
      </c>
      <c r="N27" t="str">
        <f t="shared" si="3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0"/>
        <v>Todis</v>
      </c>
      <c r="E28" s="22" t="str">
        <f>VLOOKUP(D28,audio_list_stym!$A$3:$F$18,6,FALSE)</f>
        <v>Tamanid</v>
      </c>
      <c r="F28" s="22">
        <v>3</v>
      </c>
      <c r="G28" s="22" t="str">
        <f t="shared" si="1"/>
        <v>Todis.pic.search3</v>
      </c>
      <c r="H28" s="22" t="str">
        <f t="shared" si="2"/>
        <v>Tamanid_3</v>
      </c>
      <c r="I28" s="30">
        <f>IF(K28&lt;4,K28+1,K28-1)</f>
        <v>6</v>
      </c>
      <c r="J28" s="30">
        <f>IF(K28&lt;4,K28+2,K28-2)</f>
        <v>5</v>
      </c>
      <c r="K28">
        <f>VLOOKUP(E28,$P$2:$Q$9,2,FALSE)</f>
        <v>7</v>
      </c>
      <c r="L28" s="32">
        <f>IF(K28&lt;4,K28+3,K28-3)</f>
        <v>4</v>
      </c>
      <c r="M28">
        <v>3</v>
      </c>
      <c r="N28" t="str">
        <f t="shared" si="3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0"/>
        <v>Todis</v>
      </c>
      <c r="E29" s="22" t="str">
        <f>VLOOKUP(D29,audio_list_stym!$A$3:$F$18,6,FALSE)</f>
        <v>Tamanid</v>
      </c>
      <c r="F29" s="22">
        <v>4</v>
      </c>
      <c r="G29" s="22" t="str">
        <f t="shared" si="1"/>
        <v>Todis.pic.search4</v>
      </c>
      <c r="H29" s="22" t="str">
        <f t="shared" si="2"/>
        <v>Tamanid_4</v>
      </c>
      <c r="I29" s="30">
        <f>IF(L29&lt;4,L29+1,L29-1)</f>
        <v>6</v>
      </c>
      <c r="J29" s="30">
        <f>IF(L29&lt;4,L29+2,L29-2)</f>
        <v>5</v>
      </c>
      <c r="K29" s="30">
        <f>IF(L29&lt;4,L29+3,L29-3)</f>
        <v>4</v>
      </c>
      <c r="L29">
        <f>VLOOKUP(E29,$P$2:$Q$9,2,FALSE)</f>
        <v>7</v>
      </c>
      <c r="M29">
        <v>4</v>
      </c>
      <c r="N29" t="str">
        <f t="shared" si="3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0"/>
        <v>Pemat</v>
      </c>
      <c r="E30" s="22" t="str">
        <f>VLOOKUP(D30,audio_list_stym!$A$3:$F$18,6,FALSE)</f>
        <v>ZF</v>
      </c>
      <c r="F30" s="22">
        <v>1</v>
      </c>
      <c r="G30" s="22" t="str">
        <f t="shared" si="1"/>
        <v>Pemat.pic.search1</v>
      </c>
      <c r="H30" s="22" t="str">
        <f t="shared" si="2"/>
        <v>ZF_1</v>
      </c>
      <c r="I30">
        <f>VLOOKUP(E30,$P$2:$Q$9,2,FALSE)</f>
        <v>8</v>
      </c>
      <c r="J30" s="30">
        <f>IF(I30&lt;4,I30+1,I30-1)</f>
        <v>7</v>
      </c>
      <c r="K30" s="32">
        <f>IF(I30&lt;4,I30+2,I30-2)</f>
        <v>6</v>
      </c>
      <c r="L30" s="32">
        <f>IF(I30&lt;4,I30+3,I30-3)</f>
        <v>5</v>
      </c>
      <c r="M30">
        <v>1</v>
      </c>
      <c r="N30" t="str">
        <f t="shared" si="3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0"/>
        <v>Pemat</v>
      </c>
      <c r="E31" s="22" t="str">
        <f>VLOOKUP(D31,audio_list_stym!$A$3:$F$18,6,FALSE)</f>
        <v>ZF</v>
      </c>
      <c r="F31" s="22">
        <v>2</v>
      </c>
      <c r="G31" s="22" t="str">
        <f t="shared" si="1"/>
        <v>Pemat.pic.search2</v>
      </c>
      <c r="H31" s="22" t="str">
        <f t="shared" si="2"/>
        <v>ZF_2</v>
      </c>
      <c r="I31" s="30">
        <f>IF(J31&lt;4,J31+1,J31-1)</f>
        <v>7</v>
      </c>
      <c r="J31">
        <f>VLOOKUP(E31,$P$2:$Q$9,2,FALSE)</f>
        <v>8</v>
      </c>
      <c r="K31" s="32">
        <f>IF(J31&lt;4,J31+2,J31-2)</f>
        <v>6</v>
      </c>
      <c r="L31" s="32">
        <f>IF(J31&lt;4,J31+3,J31-3)</f>
        <v>5</v>
      </c>
      <c r="M31">
        <v>2</v>
      </c>
      <c r="N31" t="str">
        <f t="shared" si="3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0"/>
        <v>Pemat</v>
      </c>
      <c r="E32" s="22" t="str">
        <f>VLOOKUP(D32,audio_list_stym!$A$3:$F$18,6,FALSE)</f>
        <v>ZF</v>
      </c>
      <c r="F32" s="22">
        <v>3</v>
      </c>
      <c r="G32" s="22" t="str">
        <f t="shared" si="1"/>
        <v>Pemat.pic.search3</v>
      </c>
      <c r="H32" s="22" t="str">
        <f t="shared" si="2"/>
        <v>ZF_3</v>
      </c>
      <c r="I32" s="30">
        <f>IF(K32&lt;4,K32+1,K32-1)</f>
        <v>7</v>
      </c>
      <c r="J32" s="30">
        <f>IF(K32&lt;4,K32+2,K32-2)</f>
        <v>6</v>
      </c>
      <c r="K32">
        <f>VLOOKUP(E32,$P$2:$Q$9,2,FALSE)</f>
        <v>8</v>
      </c>
      <c r="L32" s="32">
        <f>IF(K32&lt;4,K32+3,K32-3)</f>
        <v>5</v>
      </c>
      <c r="M32">
        <v>3</v>
      </c>
      <c r="N32" t="str">
        <f t="shared" si="3"/>
        <v>a</v>
      </c>
      <c r="P32" s="29" t="s">
        <v>1220</v>
      </c>
      <c r="S32" s="29"/>
      <c r="U32" s="22"/>
      <c r="V32" s="22"/>
      <c r="W32" s="22"/>
    </row>
    <row r="33" spans="2:23" x14ac:dyDescent="0.45">
      <c r="B33" s="29" t="s">
        <v>1218</v>
      </c>
      <c r="C33" s="22" t="s">
        <v>1210</v>
      </c>
      <c r="D33" t="str">
        <f t="shared" si="0"/>
        <v>Pemat</v>
      </c>
      <c r="E33" s="22" t="str">
        <f>VLOOKUP(D33,audio_list_stym!$A$3:$F$18,6,FALSE)</f>
        <v>ZF</v>
      </c>
      <c r="F33" s="22">
        <v>4</v>
      </c>
      <c r="G33" s="22" t="str">
        <f t="shared" si="1"/>
        <v>Pemat.pic.search4</v>
      </c>
      <c r="H33" s="22" t="str">
        <f t="shared" si="2"/>
        <v>ZF_4</v>
      </c>
      <c r="I33" s="30">
        <f>IF(L33&lt;4,L33+1,L33-1)</f>
        <v>7</v>
      </c>
      <c r="J33" s="30">
        <f>IF(L33&lt;4,L33+2,L33-2)</f>
        <v>6</v>
      </c>
      <c r="K33" s="30">
        <f>IF(L33&lt;4,L33+3,L33-3)</f>
        <v>5</v>
      </c>
      <c r="L33">
        <f>VLOOKUP(E33,$P$2:$Q$9,2,FALSE)</f>
        <v>8</v>
      </c>
      <c r="M33">
        <v>4</v>
      </c>
      <c r="N33" t="str">
        <f t="shared" si="3"/>
        <v>s</v>
      </c>
      <c r="P33" s="29" t="s">
        <v>1240</v>
      </c>
      <c r="S33" s="29"/>
      <c r="U33" s="22"/>
      <c r="V33" s="22"/>
      <c r="W33" s="22"/>
    </row>
    <row r="34" spans="2:23" x14ac:dyDescent="0.45"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VLOOKUP(D34,audio_list_stym!$A$3:$F$18,6,FALSE)</f>
        <v>Ackee</v>
      </c>
      <c r="F34" s="22">
        <v>5</v>
      </c>
      <c r="G34" s="22" t="str">
        <f t="shared" si="1"/>
        <v>Renan.pic.search5</v>
      </c>
      <c r="H34" s="22" t="str">
        <f t="shared" si="2"/>
        <v>Ackee_5</v>
      </c>
      <c r="I34" s="30">
        <f>IF(L34&lt;4,L34+1,L34-1)</f>
        <v>2</v>
      </c>
      <c r="J34" s="30">
        <f>IF(L34&lt;4,L34+2,L34-2)</f>
        <v>3</v>
      </c>
      <c r="K34" s="30">
        <f>IF(L34&lt;4,L34+3,L34-3)</f>
        <v>4</v>
      </c>
      <c r="L34">
        <f>VLOOKUP(E34,$P$2:$Q$9,2,FALSE)</f>
        <v>1</v>
      </c>
      <c r="M34">
        <v>4</v>
      </c>
      <c r="N34" t="str">
        <f t="shared" si="3"/>
        <v>s</v>
      </c>
      <c r="P34" s="29" t="s">
        <v>1222</v>
      </c>
      <c r="S34" s="29"/>
      <c r="U34" s="22"/>
      <c r="V34" s="22"/>
      <c r="W34" s="22"/>
    </row>
    <row r="35" spans="2:23" x14ac:dyDescent="0.45">
      <c r="B35" s="29" t="s">
        <v>1240</v>
      </c>
      <c r="C35" s="22" t="s">
        <v>1182</v>
      </c>
      <c r="D35" t="str">
        <f t="shared" ref="D35:D37" si="6">LEFT(C35,5)</f>
        <v>Renan</v>
      </c>
      <c r="E35" s="22" t="str">
        <f>VLOOKUP(D35,audio_list_stym!$A$3:$F$18,6,FALSE)</f>
        <v>Ackee</v>
      </c>
      <c r="F35" s="22">
        <v>6</v>
      </c>
      <c r="G35" s="22" t="str">
        <f t="shared" si="1"/>
        <v>Renan.pic.search6</v>
      </c>
      <c r="H35" s="22" t="str">
        <f t="shared" si="2"/>
        <v>Ackee_6</v>
      </c>
      <c r="I35" s="30">
        <f>IF(K35&lt;4,K35+1,K35-1)</f>
        <v>2</v>
      </c>
      <c r="J35" s="30">
        <f>IF(K35&lt;4,K35+2,K35-2)</f>
        <v>3</v>
      </c>
      <c r="K35">
        <f>VLOOKUP(E35,$P$2:$Q$9,2,FALSE)</f>
        <v>1</v>
      </c>
      <c r="L35" s="30">
        <f>IF(K35&lt;4,K35+3,K35-3)</f>
        <v>4</v>
      </c>
      <c r="M35">
        <v>3</v>
      </c>
      <c r="N35" t="str">
        <f t="shared" si="3"/>
        <v>a</v>
      </c>
      <c r="P35" s="29" t="s">
        <v>1224</v>
      </c>
      <c r="S35" s="29"/>
      <c r="U35" s="22"/>
      <c r="V35" s="22"/>
      <c r="W35" s="22"/>
    </row>
    <row r="36" spans="2:23" x14ac:dyDescent="0.45">
      <c r="B36" s="29" t="s">
        <v>1222</v>
      </c>
      <c r="C36" s="22" t="s">
        <v>1182</v>
      </c>
      <c r="D36" t="str">
        <f t="shared" si="6"/>
        <v>Renan</v>
      </c>
      <c r="E36" s="22" t="str">
        <f>VLOOKUP(D36,audio_list_stym!$A$3:$F$18,6,FALSE)</f>
        <v>Ackee</v>
      </c>
      <c r="F36" s="22">
        <v>7</v>
      </c>
      <c r="G36" s="22" t="str">
        <f t="shared" si="1"/>
        <v>Renan.pic.search7</v>
      </c>
      <c r="H36" s="22" t="str">
        <f t="shared" si="2"/>
        <v>Ackee_7</v>
      </c>
      <c r="I36" s="30">
        <f>IF(J36&lt;4,J36+1,J36-1)</f>
        <v>2</v>
      </c>
      <c r="J36">
        <f>VLOOKUP(E36,$P$2:$Q$9,2,FALSE)</f>
        <v>1</v>
      </c>
      <c r="K36" s="30">
        <f>IF(J3&lt;4,J36+2,J36-2)</f>
        <v>3</v>
      </c>
      <c r="L36" s="30">
        <f>IF(J36&lt;4,J36+3,J36-3)</f>
        <v>4</v>
      </c>
      <c r="M36">
        <v>2</v>
      </c>
      <c r="N36" t="str">
        <f t="shared" si="3"/>
        <v>w</v>
      </c>
      <c r="S36" s="29"/>
      <c r="U36" s="22"/>
      <c r="V36" s="22"/>
      <c r="W36" s="22"/>
    </row>
    <row r="37" spans="2:23" x14ac:dyDescent="0.45">
      <c r="B37" s="29" t="s">
        <v>1224</v>
      </c>
      <c r="C37" s="22" t="s">
        <v>1182</v>
      </c>
      <c r="D37" t="str">
        <f t="shared" si="6"/>
        <v>Renan</v>
      </c>
      <c r="E37" s="22" t="str">
        <f>VLOOKUP(D37,audio_list_stym!$A$3:$F$18,6,FALSE)</f>
        <v>Ackee</v>
      </c>
      <c r="F37" s="22">
        <v>8</v>
      </c>
      <c r="G37" s="22" t="str">
        <f t="shared" si="1"/>
        <v>Renan.pic.search8</v>
      </c>
      <c r="H37" s="22" t="str">
        <f t="shared" si="2"/>
        <v>Ackee_8</v>
      </c>
      <c r="I37">
        <f>VLOOKUP(E37,$P$2:$Q$9,2,FALSE)</f>
        <v>1</v>
      </c>
      <c r="J37" s="30">
        <f>IF(I37&lt;4,I37+2,I37-2)</f>
        <v>3</v>
      </c>
      <c r="K37" s="30">
        <f>IF(I37&lt;4,I37+3,I37-3)</f>
        <v>4</v>
      </c>
      <c r="L37" s="30">
        <f>IF(I37&lt;4,I37+4,I37-4)</f>
        <v>5</v>
      </c>
      <c r="M37">
        <v>1</v>
      </c>
      <c r="N37" t="str">
        <f t="shared" si="3"/>
        <v>q</v>
      </c>
      <c r="S37" s="29"/>
      <c r="U37" s="22"/>
      <c r="V37" s="22"/>
      <c r="W37" s="22"/>
    </row>
    <row r="38" spans="2:23" x14ac:dyDescent="0.45">
      <c r="B38" s="29" t="s">
        <v>1216</v>
      </c>
      <c r="C38" s="22" t="s">
        <v>1186</v>
      </c>
      <c r="D38" t="str">
        <f t="shared" si="0"/>
        <v>Baroh</v>
      </c>
      <c r="E38" s="22" t="str">
        <f>VLOOKUP(D38,audio_list_stym!$A$3:$F$18,6,FALSE)</f>
        <v>Ake</v>
      </c>
      <c r="F38" s="22">
        <v>5</v>
      </c>
      <c r="G38" s="22" t="str">
        <f t="shared" si="1"/>
        <v>Baroh.pic.search5</v>
      </c>
      <c r="H38" s="22" t="str">
        <f t="shared" si="2"/>
        <v>Ake_5</v>
      </c>
      <c r="I38" s="30">
        <f>IF(L38&lt;4,L38+1,L38-1)</f>
        <v>3</v>
      </c>
      <c r="J38" s="30">
        <f>IF(L38&lt;4,L38+2,L38-2)</f>
        <v>4</v>
      </c>
      <c r="K38" s="30">
        <f>IF(L38&lt;4,L38+3,L38-3)</f>
        <v>5</v>
      </c>
      <c r="L38">
        <f>VLOOKUP(E38,$P$2:$Q$9,2,FALSE)</f>
        <v>2</v>
      </c>
      <c r="M38">
        <v>4</v>
      </c>
      <c r="N38" t="str">
        <f t="shared" si="3"/>
        <v>s</v>
      </c>
      <c r="S38" s="29"/>
      <c r="U38" s="22"/>
      <c r="V38" s="22"/>
      <c r="W38" s="22"/>
    </row>
    <row r="39" spans="2:23" x14ac:dyDescent="0.45">
      <c r="B39" s="29" t="s">
        <v>1218</v>
      </c>
      <c r="C39" s="22" t="s">
        <v>1186</v>
      </c>
      <c r="D39" t="str">
        <f t="shared" si="0"/>
        <v>Baroh</v>
      </c>
      <c r="E39" s="22" t="str">
        <f>VLOOKUP(D39,audio_list_stym!$A$3:$F$18,6,FALSE)</f>
        <v>Ake</v>
      </c>
      <c r="F39" s="22">
        <v>6</v>
      </c>
      <c r="G39" s="22" t="str">
        <f t="shared" si="1"/>
        <v>Baroh.pic.search6</v>
      </c>
      <c r="H39" s="22" t="str">
        <f t="shared" si="2"/>
        <v>Ake_6</v>
      </c>
      <c r="I39" s="30">
        <f>IF(K39&lt;4,K39+1,K39-1)</f>
        <v>3</v>
      </c>
      <c r="J39" s="30">
        <f>IF(K39&lt;4,K39+2,K39-2)</f>
        <v>4</v>
      </c>
      <c r="K39">
        <f>VLOOKUP(E39,$P$2:$Q$9,2,FALSE)</f>
        <v>2</v>
      </c>
      <c r="L39" s="30">
        <f>IF(K39&lt;4,K39+3,K39-3)</f>
        <v>5</v>
      </c>
      <c r="M39">
        <v>3</v>
      </c>
      <c r="N39" t="str">
        <f t="shared" si="3"/>
        <v>a</v>
      </c>
      <c r="S39" s="29"/>
      <c r="U39" s="22"/>
      <c r="V39" s="22"/>
      <c r="W39" s="22"/>
    </row>
    <row r="40" spans="2:23" x14ac:dyDescent="0.45">
      <c r="B40" s="29" t="s">
        <v>1220</v>
      </c>
      <c r="C40" s="22" t="s">
        <v>1186</v>
      </c>
      <c r="D40" t="str">
        <f t="shared" si="0"/>
        <v>Baroh</v>
      </c>
      <c r="E40" s="22" t="str">
        <f>VLOOKUP(D40,audio_list_stym!$A$3:$F$18,6,FALSE)</f>
        <v>Ake</v>
      </c>
      <c r="F40" s="22">
        <v>7</v>
      </c>
      <c r="G40" s="22" t="str">
        <f t="shared" si="1"/>
        <v>Baroh.pic.search7</v>
      </c>
      <c r="H40" s="22" t="str">
        <f t="shared" si="2"/>
        <v>Ake_7</v>
      </c>
      <c r="I40" s="30">
        <f>IF(J40&lt;4,J40+1,J40-1)</f>
        <v>3</v>
      </c>
      <c r="J40">
        <f>VLOOKUP(E40,$P$2:$Q$9,2,FALSE)</f>
        <v>2</v>
      </c>
      <c r="K40" s="30">
        <f>IF(J7&lt;4,J40+2,J40-2)</f>
        <v>4</v>
      </c>
      <c r="L40" s="30">
        <f>IF(J40&lt;4,J40+3,J40-3)</f>
        <v>5</v>
      </c>
      <c r="M40">
        <v>2</v>
      </c>
      <c r="N40" t="str">
        <f t="shared" si="3"/>
        <v>w</v>
      </c>
      <c r="S40" s="29"/>
      <c r="U40" s="22"/>
      <c r="V40" s="22"/>
      <c r="W40" s="22"/>
    </row>
    <row r="41" spans="2:23" x14ac:dyDescent="0.45">
      <c r="B41" s="29" t="s">
        <v>1240</v>
      </c>
      <c r="C41" s="22" t="s">
        <v>1186</v>
      </c>
      <c r="D41" t="str">
        <f t="shared" si="0"/>
        <v>Baroh</v>
      </c>
      <c r="E41" s="22" t="str">
        <f>VLOOKUP(D41,audio_list_stym!$A$3:$F$18,6,FALSE)</f>
        <v>Ake</v>
      </c>
      <c r="F41" s="22">
        <v>8</v>
      </c>
      <c r="G41" s="22" t="str">
        <f t="shared" si="1"/>
        <v>Baroh.pic.search8</v>
      </c>
      <c r="H41" s="22" t="str">
        <f t="shared" si="2"/>
        <v>Ake_8</v>
      </c>
      <c r="I41">
        <f>VLOOKUP(E41,$P$2:$Q$9,2,FALSE)</f>
        <v>2</v>
      </c>
      <c r="J41" s="30">
        <f>IF(I41&lt;4,I41+2,I41-2)</f>
        <v>4</v>
      </c>
      <c r="K41" s="30">
        <f>IF(I41&lt;4,I41+3,I41-3)</f>
        <v>5</v>
      </c>
      <c r="L41" s="30">
        <f>IF(I41&lt;4,I41+4,I41-4)</f>
        <v>6</v>
      </c>
      <c r="M41">
        <v>1</v>
      </c>
      <c r="N41" t="str">
        <f t="shared" si="3"/>
        <v>q</v>
      </c>
      <c r="S41" s="29"/>
      <c r="U41" s="22"/>
      <c r="V41" s="22"/>
      <c r="W41" s="22"/>
    </row>
    <row r="42" spans="2:23" x14ac:dyDescent="0.45">
      <c r="B42" s="29" t="s">
        <v>1224</v>
      </c>
      <c r="C42" s="22" t="s">
        <v>1190</v>
      </c>
      <c r="D42" t="str">
        <f t="shared" si="0"/>
        <v>Liroh</v>
      </c>
      <c r="E42" s="22" t="str">
        <f>VLOOKUP(D42,audio_list_stym!$A$3:$F$18,6,FALSE)</f>
        <v>Finger</v>
      </c>
      <c r="F42" s="22">
        <v>5</v>
      </c>
      <c r="G42" s="22" t="str">
        <f t="shared" si="1"/>
        <v>Liroh.pic.search5</v>
      </c>
      <c r="H42" s="22" t="str">
        <f t="shared" si="2"/>
        <v>Finger_5</v>
      </c>
      <c r="I42" s="30">
        <f>IF(L42&lt;4,L42+1,L42-1)</f>
        <v>4</v>
      </c>
      <c r="J42" s="30">
        <f>IF(L42&lt;4,L42+2,L42-2)</f>
        <v>5</v>
      </c>
      <c r="K42" s="30">
        <f>IF(L42&lt;4,L42+3,L42-3)</f>
        <v>6</v>
      </c>
      <c r="L42">
        <f>VLOOKUP(E42,$P$2:$Q$9,2,FALSE)</f>
        <v>3</v>
      </c>
      <c r="M42">
        <v>4</v>
      </c>
      <c r="N42" t="str">
        <f t="shared" si="3"/>
        <v>s</v>
      </c>
      <c r="S42" s="29"/>
      <c r="U42" s="22"/>
      <c r="V42" s="22"/>
      <c r="W42" s="22"/>
    </row>
    <row r="43" spans="2:23" x14ac:dyDescent="0.45">
      <c r="B43" s="29" t="s">
        <v>1240</v>
      </c>
      <c r="C43" s="22" t="s">
        <v>1190</v>
      </c>
      <c r="D43" t="str">
        <f t="shared" si="0"/>
        <v>Liroh</v>
      </c>
      <c r="E43" s="22" t="str">
        <f>VLOOKUP(D43,audio_list_stym!$A$3:$F$18,6,FALSE)</f>
        <v>Finger</v>
      </c>
      <c r="F43" s="22">
        <v>6</v>
      </c>
      <c r="G43" s="22" t="str">
        <f t="shared" si="1"/>
        <v>Liroh.pic.search6</v>
      </c>
      <c r="H43" s="22" t="str">
        <f t="shared" si="2"/>
        <v>Finger_6</v>
      </c>
      <c r="I43" s="30">
        <f>IF(K43&lt;4,K43+1,K43-1)</f>
        <v>4</v>
      </c>
      <c r="J43" s="30">
        <f>IF(K43&lt;4,K43+2,K43-2)</f>
        <v>5</v>
      </c>
      <c r="K43">
        <f>VLOOKUP(E43,$P$2:$Q$9,2,FALSE)</f>
        <v>3</v>
      </c>
      <c r="L43" s="30">
        <f>IF(K43&lt;4,K43+3,K43-3)</f>
        <v>6</v>
      </c>
      <c r="M43">
        <v>3</v>
      </c>
      <c r="N43" t="str">
        <f t="shared" si="3"/>
        <v>a</v>
      </c>
      <c r="S43" s="29"/>
      <c r="U43" s="22"/>
      <c r="V43" s="22"/>
      <c r="W43" s="22"/>
    </row>
    <row r="44" spans="2:23" x14ac:dyDescent="0.45">
      <c r="B44" s="29" t="s">
        <v>1218</v>
      </c>
      <c r="C44" s="22" t="s">
        <v>1190</v>
      </c>
      <c r="D44" t="str">
        <f t="shared" si="0"/>
        <v>Liroh</v>
      </c>
      <c r="E44" s="22" t="str">
        <f>VLOOKUP(D44,audio_list_stym!$A$3:$F$18,6,FALSE)</f>
        <v>Finger</v>
      </c>
      <c r="F44" s="22">
        <v>7</v>
      </c>
      <c r="G44" s="22" t="str">
        <f t="shared" si="1"/>
        <v>Liroh.pic.search7</v>
      </c>
      <c r="H44" s="22" t="str">
        <f t="shared" si="2"/>
        <v>Finger_7</v>
      </c>
      <c r="I44" s="30">
        <f>IF(J44&lt;4,J44+1,J44-1)</f>
        <v>4</v>
      </c>
      <c r="J44">
        <f>VLOOKUP(E44,$P$2:$Q$9,2,FALSE)</f>
        <v>3</v>
      </c>
      <c r="K44" s="30">
        <f>IF(J11&lt;4,J44+2,J44-2)</f>
        <v>5</v>
      </c>
      <c r="L44" s="30">
        <f>IF(J44&lt;4,J44+3,J44-3)</f>
        <v>6</v>
      </c>
      <c r="M44">
        <v>2</v>
      </c>
      <c r="N44" t="str">
        <f t="shared" si="3"/>
        <v>w</v>
      </c>
      <c r="S44" s="29"/>
      <c r="U44" s="22"/>
      <c r="V44" s="22"/>
      <c r="W44" s="22"/>
    </row>
    <row r="45" spans="2:23" x14ac:dyDescent="0.45">
      <c r="B45" s="29" t="s">
        <v>1216</v>
      </c>
      <c r="C45" s="22" t="s">
        <v>1190</v>
      </c>
      <c r="D45" t="str">
        <f t="shared" si="0"/>
        <v>Liroh</v>
      </c>
      <c r="E45" s="22" t="str">
        <f>VLOOKUP(D45,audio_list_stym!$A$3:$F$18,6,FALSE)</f>
        <v>Finger</v>
      </c>
      <c r="F45" s="22">
        <v>8</v>
      </c>
      <c r="G45" s="22" t="str">
        <f t="shared" si="1"/>
        <v>Liroh.pic.search8</v>
      </c>
      <c r="H45" s="22" t="str">
        <f t="shared" si="2"/>
        <v>Finger_8</v>
      </c>
      <c r="I45">
        <f>VLOOKUP(E45,$P$2:$Q$9,2,FALSE)</f>
        <v>3</v>
      </c>
      <c r="J45" s="30">
        <f>IF(I45&lt;4,I45+2,I45-2)</f>
        <v>5</v>
      </c>
      <c r="K45" s="30">
        <f>IF(I45&lt;4,I45+3,I45-3)</f>
        <v>6</v>
      </c>
      <c r="L45" s="30">
        <f>IF(I45&lt;4,I45+4,I45-4)</f>
        <v>7</v>
      </c>
      <c r="M45">
        <v>1</v>
      </c>
      <c r="N45" t="str">
        <f t="shared" si="3"/>
        <v>q</v>
      </c>
      <c r="S45" s="29"/>
      <c r="U45" s="22"/>
      <c r="V45" s="22"/>
      <c r="W45" s="22"/>
    </row>
    <row r="46" spans="2:23" x14ac:dyDescent="0.45">
      <c r="B46" s="29" t="s">
        <v>1222</v>
      </c>
      <c r="C46" s="22" t="s">
        <v>1194</v>
      </c>
      <c r="D46" t="str">
        <f t="shared" si="0"/>
        <v>Fimon</v>
      </c>
      <c r="E46" s="22" t="str">
        <f>VLOOKUP(D46,audio_list_stym!$A$3:$F$18,6,FALSE)</f>
        <v>Gac</v>
      </c>
      <c r="F46" s="22">
        <v>5</v>
      </c>
      <c r="G46" s="22" t="str">
        <f t="shared" si="1"/>
        <v>Fimon.pic.search5</v>
      </c>
      <c r="H46" s="22" t="str">
        <f t="shared" si="2"/>
        <v>Gac_5</v>
      </c>
      <c r="I46" s="30">
        <f>IF(L46&lt;4,L46+1,L46-1)</f>
        <v>3</v>
      </c>
      <c r="J46" s="30">
        <f>IF(L46&lt;4,L46+2,L46-2)</f>
        <v>2</v>
      </c>
      <c r="K46" s="30">
        <f>IF(L46&lt;4,L46+3,L46-3)</f>
        <v>1</v>
      </c>
      <c r="L46">
        <f>VLOOKUP(E46,$P$2:$Q$9,2,FALSE)</f>
        <v>4</v>
      </c>
      <c r="M46">
        <v>4</v>
      </c>
      <c r="N46" t="str">
        <f t="shared" si="3"/>
        <v>s</v>
      </c>
      <c r="S46" s="29"/>
      <c r="U46" s="22"/>
      <c r="V46" s="22"/>
      <c r="W46" s="22"/>
    </row>
    <row r="47" spans="2:23" x14ac:dyDescent="0.45">
      <c r="B47" s="29" t="s">
        <v>1224</v>
      </c>
      <c r="C47" s="22" t="s">
        <v>1194</v>
      </c>
      <c r="D47" t="str">
        <f t="shared" si="0"/>
        <v>Fimon</v>
      </c>
      <c r="E47" s="22" t="str">
        <f>VLOOKUP(D47,audio_list_stym!$A$3:$F$18,6,FALSE)</f>
        <v>Gac</v>
      </c>
      <c r="F47" s="22">
        <v>6</v>
      </c>
      <c r="G47" s="22" t="str">
        <f t="shared" si="1"/>
        <v>Fimon.pic.search6</v>
      </c>
      <c r="H47" s="22" t="str">
        <f t="shared" si="2"/>
        <v>Gac_6</v>
      </c>
      <c r="I47" s="30">
        <f>IF(K47&lt;4,K47+1,K47-1)</f>
        <v>3</v>
      </c>
      <c r="J47" s="30">
        <f>IF(K47&lt;4,K47+2,K47-2)</f>
        <v>2</v>
      </c>
      <c r="K47">
        <f>VLOOKUP(E47,$P$2:$Q$9,2,FALSE)</f>
        <v>4</v>
      </c>
      <c r="L47" s="30">
        <f>IF(K47&lt;4,K47+3,K47-3)</f>
        <v>1</v>
      </c>
      <c r="M47">
        <v>3</v>
      </c>
      <c r="N47" t="str">
        <f t="shared" si="3"/>
        <v>a</v>
      </c>
      <c r="S47" s="29"/>
      <c r="U47" s="22"/>
      <c r="V47" s="22"/>
      <c r="W47" s="22"/>
    </row>
    <row r="48" spans="2:23" x14ac:dyDescent="0.45">
      <c r="B48" s="29" t="s">
        <v>1220</v>
      </c>
      <c r="C48" s="22" t="s">
        <v>1194</v>
      </c>
      <c r="D48" t="str">
        <f t="shared" si="0"/>
        <v>Fimon</v>
      </c>
      <c r="E48" s="22" t="str">
        <f>VLOOKUP(D48,audio_list_stym!$A$3:$F$18,6,FALSE)</f>
        <v>Gac</v>
      </c>
      <c r="F48" s="22">
        <v>7</v>
      </c>
      <c r="G48" s="22" t="str">
        <f t="shared" si="1"/>
        <v>Fimon.pic.search7</v>
      </c>
      <c r="H48" s="22" t="str">
        <f t="shared" si="2"/>
        <v>Gac_7</v>
      </c>
      <c r="I48" s="30">
        <f>IF(J48&lt;4,J48+1,J48-1)</f>
        <v>3</v>
      </c>
      <c r="J48">
        <f>VLOOKUP(E48,$P$2:$Q$9,2,FALSE)</f>
        <v>4</v>
      </c>
      <c r="K48" s="30">
        <f>IF(J15&lt;4,J48+2,J48-2)</f>
        <v>2</v>
      </c>
      <c r="L48" s="30">
        <f>IF(J48&lt;4,J48+3,J48-3)</f>
        <v>1</v>
      </c>
      <c r="M48">
        <v>2</v>
      </c>
      <c r="N48" t="str">
        <f t="shared" si="3"/>
        <v>w</v>
      </c>
      <c r="S48" s="29"/>
      <c r="U48" s="22"/>
      <c r="V48" s="22"/>
      <c r="W48" s="22"/>
    </row>
    <row r="49" spans="2:23" x14ac:dyDescent="0.45">
      <c r="B49" s="29" t="s">
        <v>1240</v>
      </c>
      <c r="C49" s="22" t="s">
        <v>1194</v>
      </c>
      <c r="D49" t="str">
        <f t="shared" si="0"/>
        <v>Fimon</v>
      </c>
      <c r="E49" s="22" t="str">
        <f>VLOOKUP(D49,audio_list_stym!$A$3:$F$18,6,FALSE)</f>
        <v>Gac</v>
      </c>
      <c r="F49" s="22">
        <v>8</v>
      </c>
      <c r="G49" s="22" t="str">
        <f t="shared" si="1"/>
        <v>Fimon.pic.search8</v>
      </c>
      <c r="H49" s="22" t="str">
        <f t="shared" si="2"/>
        <v>Gac_8</v>
      </c>
      <c r="I49">
        <f>VLOOKUP(E49,$P$2:$Q$9,2,FALSE)</f>
        <v>4</v>
      </c>
      <c r="J49" s="30">
        <f>IF(I49&lt;4,I49+2,I49-2)</f>
        <v>2</v>
      </c>
      <c r="K49" s="30">
        <f>IF(I49&lt;4,I49+3,I49-3)</f>
        <v>1</v>
      </c>
      <c r="L49" s="33">
        <f>IF(I49&lt;4,I49+4,I49-4)</f>
        <v>0</v>
      </c>
      <c r="M49">
        <v>1</v>
      </c>
      <c r="N49" t="str">
        <f t="shared" si="3"/>
        <v>q</v>
      </c>
      <c r="S49" s="29"/>
      <c r="U49" s="22"/>
      <c r="V49" s="22"/>
      <c r="W49" s="22"/>
    </row>
    <row r="50" spans="2:23" x14ac:dyDescent="0.45">
      <c r="B50" s="29" t="s">
        <v>1216</v>
      </c>
      <c r="C50" s="22" t="s">
        <v>1198</v>
      </c>
      <c r="D50" t="str">
        <f t="shared" si="0"/>
        <v>Codis</v>
      </c>
      <c r="E50" s="22" t="str">
        <f>VLOOKUP(D50,audio_list_stym!$A$3:$F$18,6,FALSE)</f>
        <v>Noni</v>
      </c>
      <c r="F50" s="22">
        <v>5</v>
      </c>
      <c r="G50" s="22" t="str">
        <f t="shared" si="1"/>
        <v>Codis.pic.search5</v>
      </c>
      <c r="H50" s="22" t="str">
        <f t="shared" si="2"/>
        <v>Noni_5</v>
      </c>
      <c r="I50" s="30">
        <f>IF(L50&lt;4,L50+1,L50-1)</f>
        <v>4</v>
      </c>
      <c r="J50" s="30">
        <f>IF(L50&lt;4,L50+2,L50-2)</f>
        <v>3</v>
      </c>
      <c r="K50" s="30">
        <f>IF(L50&lt;4,L50+3,L50-3)</f>
        <v>2</v>
      </c>
      <c r="L50">
        <f>VLOOKUP(E50,$P$2:$Q$9,2,FALSE)</f>
        <v>5</v>
      </c>
      <c r="M50">
        <v>4</v>
      </c>
      <c r="N50" t="str">
        <f t="shared" si="3"/>
        <v>s</v>
      </c>
      <c r="S50" s="29"/>
      <c r="U50" s="22"/>
      <c r="V50" s="22"/>
      <c r="W50" s="22"/>
    </row>
    <row r="51" spans="2:23" x14ac:dyDescent="0.45">
      <c r="B51" s="29" t="s">
        <v>1218</v>
      </c>
      <c r="C51" s="22" t="s">
        <v>1198</v>
      </c>
      <c r="D51" t="str">
        <f t="shared" si="0"/>
        <v>Codis</v>
      </c>
      <c r="E51" s="22" t="str">
        <f>VLOOKUP(D51,audio_list_stym!$A$3:$F$18,6,FALSE)</f>
        <v>Noni</v>
      </c>
      <c r="F51" s="22">
        <v>6</v>
      </c>
      <c r="G51" s="22" t="str">
        <f t="shared" si="1"/>
        <v>Codis.pic.search6</v>
      </c>
      <c r="H51" s="22" t="str">
        <f t="shared" si="2"/>
        <v>Noni_6</v>
      </c>
      <c r="I51" s="30">
        <f>IF(K51&lt;4,K51+1,K51-1)</f>
        <v>4</v>
      </c>
      <c r="J51" s="30">
        <f>IF(K51&lt;4,K51+2,K51-2)</f>
        <v>3</v>
      </c>
      <c r="K51">
        <f>VLOOKUP(E51,$P$2:$Q$9,2,FALSE)</f>
        <v>5</v>
      </c>
      <c r="L51" s="30">
        <f>IF(K51&lt;4,K51+3,K51-3)</f>
        <v>2</v>
      </c>
      <c r="M51">
        <v>3</v>
      </c>
      <c r="N51" t="str">
        <f t="shared" si="3"/>
        <v>a</v>
      </c>
      <c r="S51" s="29"/>
      <c r="U51" s="22"/>
      <c r="V51" s="22"/>
      <c r="W51" s="22"/>
    </row>
    <row r="52" spans="2:23" x14ac:dyDescent="0.45">
      <c r="B52" s="29" t="s">
        <v>1212</v>
      </c>
      <c r="C52" s="22" t="s">
        <v>1198</v>
      </c>
      <c r="D52" t="str">
        <f t="shared" si="0"/>
        <v>Codis</v>
      </c>
      <c r="E52" s="22" t="str">
        <f>VLOOKUP(D52,audio_list_stym!$A$3:$F$18,6,FALSE)</f>
        <v>Noni</v>
      </c>
      <c r="F52" s="22">
        <v>7</v>
      </c>
      <c r="G52" s="22" t="str">
        <f t="shared" si="1"/>
        <v>Codis.pic.search7</v>
      </c>
      <c r="H52" s="22" t="str">
        <f t="shared" si="2"/>
        <v>Noni_7</v>
      </c>
      <c r="I52" s="30">
        <f>IF(J52&lt;4,J52+1,J52-1)</f>
        <v>4</v>
      </c>
      <c r="J52">
        <f>VLOOKUP(E52,$P$2:$Q$9,2,FALSE)</f>
        <v>5</v>
      </c>
      <c r="K52" s="30">
        <f>IF(J19&lt;4,J52+2,J52-2)</f>
        <v>3</v>
      </c>
      <c r="L52" s="30">
        <f>IF(J52&lt;4,J52+3,J52-3)</f>
        <v>2</v>
      </c>
      <c r="M52">
        <v>2</v>
      </c>
      <c r="N52" t="str">
        <f t="shared" si="3"/>
        <v>w</v>
      </c>
      <c r="S52" s="29"/>
      <c r="U52" s="22"/>
      <c r="V52" s="22"/>
      <c r="W52" s="22"/>
    </row>
    <row r="53" spans="2:23" x14ac:dyDescent="0.45">
      <c r="B53" s="29" t="s">
        <v>1214</v>
      </c>
      <c r="C53" s="22" t="s">
        <v>1198</v>
      </c>
      <c r="D53" t="str">
        <f t="shared" si="0"/>
        <v>Codis</v>
      </c>
      <c r="E53" s="22" t="str">
        <f>VLOOKUP(D53,audio_list_stym!$A$3:$F$18,6,FALSE)</f>
        <v>Noni</v>
      </c>
      <c r="F53" s="22">
        <v>8</v>
      </c>
      <c r="G53" s="22" t="str">
        <f t="shared" si="1"/>
        <v>Codis.pic.search8</v>
      </c>
      <c r="H53" s="22" t="str">
        <f t="shared" si="2"/>
        <v>Noni_8</v>
      </c>
      <c r="I53">
        <f>VLOOKUP(E53,$P$2:$Q$9,2,FALSE)</f>
        <v>5</v>
      </c>
      <c r="J53" s="30">
        <f>IF(I53&lt;4,I53+2,I53-2)</f>
        <v>3</v>
      </c>
      <c r="K53" s="30">
        <f>IF(I53&lt;4,I53+3,I53-3)</f>
        <v>2</v>
      </c>
      <c r="L53" s="30">
        <f>IF(I53&lt;4,I53+4,I53-4)</f>
        <v>1</v>
      </c>
      <c r="M53">
        <v>1</v>
      </c>
      <c r="N53" t="str">
        <f t="shared" si="3"/>
        <v>q</v>
      </c>
      <c r="S53" s="29"/>
      <c r="U53" s="22"/>
      <c r="V53" s="22"/>
      <c r="W53" s="22"/>
    </row>
    <row r="54" spans="2:23" x14ac:dyDescent="0.45">
      <c r="B54" s="29" t="s">
        <v>1212</v>
      </c>
      <c r="C54" s="22" t="s">
        <v>1202</v>
      </c>
      <c r="D54" t="str">
        <f t="shared" si="0"/>
        <v>Gonic</v>
      </c>
      <c r="E54" s="22" t="str">
        <f>VLOOKUP(D54,audio_list_stym!$A$3:$F$18,6,FALSE)</f>
        <v>Sapota</v>
      </c>
      <c r="F54" s="22">
        <v>5</v>
      </c>
      <c r="G54" s="22" t="str">
        <f t="shared" si="1"/>
        <v>Gonic.pic.search5</v>
      </c>
      <c r="H54" s="22" t="str">
        <f t="shared" si="2"/>
        <v>Sapota_5</v>
      </c>
      <c r="I54" s="30">
        <f>IF(L54&lt;4,L54+1,L54-1)</f>
        <v>5</v>
      </c>
      <c r="J54" s="30">
        <f>IF(L54&lt;4,L54+2,L54-2)</f>
        <v>4</v>
      </c>
      <c r="K54" s="30">
        <f>IF(L54&lt;4,L54+3,L54-3)</f>
        <v>3</v>
      </c>
      <c r="L54">
        <f>VLOOKUP(E54,$P$2:$Q$9,2,FALSE)</f>
        <v>6</v>
      </c>
      <c r="M54">
        <v>4</v>
      </c>
      <c r="N54" t="str">
        <f t="shared" si="3"/>
        <v>s</v>
      </c>
      <c r="S54" s="29"/>
      <c r="U54" s="22"/>
      <c r="V54" s="22"/>
      <c r="W54" s="22"/>
    </row>
    <row r="55" spans="2:23" x14ac:dyDescent="0.45">
      <c r="B55" s="29" t="s">
        <v>1214</v>
      </c>
      <c r="C55" s="22" t="s">
        <v>1202</v>
      </c>
      <c r="D55" t="str">
        <f t="shared" si="0"/>
        <v>Gonic</v>
      </c>
      <c r="E55" s="22" t="str">
        <f>VLOOKUP(D55,audio_list_stym!$A$3:$F$18,6,FALSE)</f>
        <v>Sapota</v>
      </c>
      <c r="F55" s="22">
        <v>6</v>
      </c>
      <c r="G55" s="22" t="str">
        <f t="shared" si="1"/>
        <v>Gonic.pic.search6</v>
      </c>
      <c r="H55" s="22" t="str">
        <f t="shared" si="2"/>
        <v>Sapota_6</v>
      </c>
      <c r="I55" s="30">
        <f>IF(K55&lt;4,K55+1,K55-1)</f>
        <v>5</v>
      </c>
      <c r="J55" s="30">
        <f>IF(K55&lt;4,K55+2,K55-2)</f>
        <v>4</v>
      </c>
      <c r="K55">
        <f>VLOOKUP(E55,$P$2:$Q$9,2,FALSE)</f>
        <v>6</v>
      </c>
      <c r="L55" s="30">
        <f>IF(K55&lt;4,K55+3,K55-3)</f>
        <v>3</v>
      </c>
      <c r="M55">
        <v>3</v>
      </c>
      <c r="N55" t="str">
        <f t="shared" si="3"/>
        <v>a</v>
      </c>
      <c r="S55" s="29"/>
      <c r="U55" s="22"/>
      <c r="V55" s="22"/>
      <c r="W55" s="22"/>
    </row>
    <row r="56" spans="2:23" x14ac:dyDescent="0.45">
      <c r="B56" s="29" t="s">
        <v>1218</v>
      </c>
      <c r="C56" s="22" t="s">
        <v>1202</v>
      </c>
      <c r="D56" t="str">
        <f t="shared" si="0"/>
        <v>Gonic</v>
      </c>
      <c r="E56" s="22" t="str">
        <f>VLOOKUP(D56,audio_list_stym!$A$3:$F$18,6,FALSE)</f>
        <v>Sapota</v>
      </c>
      <c r="F56" s="22">
        <v>7</v>
      </c>
      <c r="G56" s="22" t="str">
        <f t="shared" si="1"/>
        <v>Gonic.pic.search7</v>
      </c>
      <c r="H56" s="22" t="str">
        <f t="shared" si="2"/>
        <v>Sapota_7</v>
      </c>
      <c r="I56" s="30">
        <f>IF(J56&lt;4,J56+1,J56-1)</f>
        <v>5</v>
      </c>
      <c r="J56">
        <f>VLOOKUP(E56,$P$2:$Q$9,2,FALSE)</f>
        <v>6</v>
      </c>
      <c r="K56" s="30">
        <f>IF(J23&lt;4,J56+2,J56-2)</f>
        <v>4</v>
      </c>
      <c r="L56" s="30">
        <f>IF(J56&lt;4,J56+3,J56-3)</f>
        <v>3</v>
      </c>
      <c r="M56">
        <v>2</v>
      </c>
      <c r="N56" t="str">
        <f t="shared" si="3"/>
        <v>w</v>
      </c>
      <c r="S56" s="29"/>
      <c r="U56" s="22"/>
      <c r="V56" s="22"/>
      <c r="W56" s="22"/>
    </row>
    <row r="57" spans="2:23" x14ac:dyDescent="0.45">
      <c r="B57" s="29" t="s">
        <v>1240</v>
      </c>
      <c r="C57" s="22" t="s">
        <v>1202</v>
      </c>
      <c r="D57" t="str">
        <f t="shared" si="0"/>
        <v>Gonic</v>
      </c>
      <c r="E57" s="22" t="str">
        <f>VLOOKUP(D57,audio_list_stym!$A$3:$F$18,6,FALSE)</f>
        <v>Sapota</v>
      </c>
      <c r="F57" s="22">
        <v>8</v>
      </c>
      <c r="G57" s="22" t="str">
        <f t="shared" si="1"/>
        <v>Gonic.pic.search8</v>
      </c>
      <c r="H57" s="22" t="str">
        <f t="shared" si="2"/>
        <v>Sapota_8</v>
      </c>
      <c r="I57">
        <f>VLOOKUP(E57,$P$2:$Q$9,2,FALSE)</f>
        <v>6</v>
      </c>
      <c r="J57" s="30">
        <f>IF(I57&lt;4,I57+2,I57-2)</f>
        <v>4</v>
      </c>
      <c r="K57" s="30">
        <f>IF(I57&lt;4,I57+3,I57-3)</f>
        <v>3</v>
      </c>
      <c r="L57" s="30">
        <f>IF(I57&lt;4,I57+4,I57-4)</f>
        <v>2</v>
      </c>
      <c r="M57">
        <v>1</v>
      </c>
      <c r="N57" t="str">
        <f t="shared" si="3"/>
        <v>q</v>
      </c>
      <c r="S57" s="29"/>
      <c r="U57" s="22"/>
      <c r="V57" s="22"/>
      <c r="W57" s="22"/>
    </row>
    <row r="58" spans="2:23" x14ac:dyDescent="0.45">
      <c r="B58" s="29" t="s">
        <v>1224</v>
      </c>
      <c r="C58" s="22" t="s">
        <v>1206</v>
      </c>
      <c r="D58" t="str">
        <f t="shared" si="0"/>
        <v>Todis</v>
      </c>
      <c r="E58" s="22" t="str">
        <f>VLOOKUP(D58,audio_list_stym!$A$3:$F$18,6,FALSE)</f>
        <v>Tamanid</v>
      </c>
      <c r="F58" s="22">
        <v>5</v>
      </c>
      <c r="G58" s="22" t="str">
        <f t="shared" si="1"/>
        <v>Todis.pic.search5</v>
      </c>
      <c r="H58" s="22" t="str">
        <f t="shared" si="2"/>
        <v>Tamanid_5</v>
      </c>
      <c r="I58" s="30">
        <f>IF(L58&lt;4,L58+1,L58-1)</f>
        <v>6</v>
      </c>
      <c r="J58" s="30">
        <f>IF(L58&lt;4,L58+2,L58-2)</f>
        <v>5</v>
      </c>
      <c r="K58" s="30">
        <f>IF(L58&lt;4,L58+3,L58-3)</f>
        <v>4</v>
      </c>
      <c r="L58">
        <f>VLOOKUP(E58,$P$2:$Q$9,2,FALSE)</f>
        <v>7</v>
      </c>
      <c r="M58">
        <v>4</v>
      </c>
      <c r="N58" t="str">
        <f t="shared" si="3"/>
        <v>s</v>
      </c>
      <c r="S58" s="29"/>
      <c r="U58" s="22"/>
      <c r="V58" s="22"/>
      <c r="W58" s="22"/>
    </row>
    <row r="59" spans="2:23" x14ac:dyDescent="0.45">
      <c r="B59" s="29" t="s">
        <v>1220</v>
      </c>
      <c r="C59" s="22" t="s">
        <v>1206</v>
      </c>
      <c r="D59" t="str">
        <f t="shared" si="0"/>
        <v>Todis</v>
      </c>
      <c r="E59" s="22" t="str">
        <f>VLOOKUP(D59,audio_list_stym!$A$3:$F$18,6,FALSE)</f>
        <v>Tamanid</v>
      </c>
      <c r="F59" s="22">
        <v>6</v>
      </c>
      <c r="G59" s="22" t="str">
        <f t="shared" si="1"/>
        <v>Todis.pic.search6</v>
      </c>
      <c r="H59" s="22" t="str">
        <f t="shared" si="2"/>
        <v>Tamanid_6</v>
      </c>
      <c r="I59" s="30">
        <f>IF(K59&lt;4,K59+1,K59-1)</f>
        <v>6</v>
      </c>
      <c r="J59" s="30">
        <f>IF(K59&lt;4,K59+2,K59-2)</f>
        <v>5</v>
      </c>
      <c r="K59">
        <f>VLOOKUP(E59,$P$2:$Q$9,2,FALSE)</f>
        <v>7</v>
      </c>
      <c r="L59" s="30">
        <f>IF(K59&lt;4,K59+3,K59-3)</f>
        <v>4</v>
      </c>
      <c r="M59">
        <v>3</v>
      </c>
      <c r="N59" t="str">
        <f t="shared" si="3"/>
        <v>a</v>
      </c>
      <c r="S59" s="29"/>
      <c r="U59" s="22"/>
      <c r="V59" s="22"/>
      <c r="W59" s="22"/>
    </row>
    <row r="60" spans="2:23" x14ac:dyDescent="0.45">
      <c r="B60" s="29" t="s">
        <v>1240</v>
      </c>
      <c r="C60" s="22" t="s">
        <v>1206</v>
      </c>
      <c r="D60" t="str">
        <f t="shared" si="0"/>
        <v>Todis</v>
      </c>
      <c r="E60" s="22" t="str">
        <f>VLOOKUP(D60,audio_list_stym!$A$3:$F$18,6,FALSE)</f>
        <v>Tamanid</v>
      </c>
      <c r="F60" s="22">
        <v>7</v>
      </c>
      <c r="G60" s="22" t="str">
        <f t="shared" si="1"/>
        <v>Todis.pic.search7</v>
      </c>
      <c r="H60" s="22" t="str">
        <f t="shared" si="2"/>
        <v>Tamanid_7</v>
      </c>
      <c r="I60" s="30">
        <f>IF(J60&lt;4,J60+1,J60-1)</f>
        <v>6</v>
      </c>
      <c r="J60">
        <f>VLOOKUP(E60,$P$2:$Q$9,2,FALSE)</f>
        <v>7</v>
      </c>
      <c r="K60" s="30">
        <f>IF(J27&lt;4,J60+2,J60-2)</f>
        <v>5</v>
      </c>
      <c r="L60" s="30">
        <f>IF(J60&lt;4,J60+3,J60-3)</f>
        <v>4</v>
      </c>
      <c r="M60">
        <v>2</v>
      </c>
      <c r="N60" t="str">
        <f t="shared" si="3"/>
        <v>w</v>
      </c>
      <c r="S60" s="29"/>
      <c r="U60" s="22"/>
      <c r="V60" s="22"/>
      <c r="W60" s="22"/>
    </row>
    <row r="61" spans="2:23" x14ac:dyDescent="0.45">
      <c r="B61" s="29" t="s">
        <v>1222</v>
      </c>
      <c r="C61" s="22" t="s">
        <v>1206</v>
      </c>
      <c r="D61" t="str">
        <f t="shared" si="0"/>
        <v>Todis</v>
      </c>
      <c r="E61" s="22" t="str">
        <f>VLOOKUP(D61,audio_list_stym!$A$3:$F$18,6,FALSE)</f>
        <v>Tamanid</v>
      </c>
      <c r="F61" s="22">
        <v>8</v>
      </c>
      <c r="G61" s="22" t="str">
        <f t="shared" si="1"/>
        <v>Todis.pic.search8</v>
      </c>
      <c r="H61" s="22" t="str">
        <f t="shared" si="2"/>
        <v>Tamanid_8</v>
      </c>
      <c r="I61">
        <f>VLOOKUP(E61,$P$2:$Q$9,2,FALSE)</f>
        <v>7</v>
      </c>
      <c r="J61" s="30">
        <f>IF(I61&lt;4,I61+2,I61-2)</f>
        <v>5</v>
      </c>
      <c r="K61" s="30">
        <f>IF(I61&lt;4,I61+3,I61-3)</f>
        <v>4</v>
      </c>
      <c r="L61" s="30">
        <f>IF(I61&lt;4,I61+4,I61-4)</f>
        <v>3</v>
      </c>
      <c r="M61">
        <v>1</v>
      </c>
      <c r="N61" t="str">
        <f t="shared" si="3"/>
        <v>q</v>
      </c>
      <c r="S61" s="29"/>
      <c r="U61" s="22"/>
      <c r="V61" s="22"/>
      <c r="W61" s="22"/>
    </row>
    <row r="62" spans="2:23" x14ac:dyDescent="0.45">
      <c r="B62" s="29" t="s">
        <v>1220</v>
      </c>
      <c r="C62" s="22" t="s">
        <v>1210</v>
      </c>
      <c r="D62" t="str">
        <f t="shared" si="0"/>
        <v>Pemat</v>
      </c>
      <c r="E62" s="22" t="str">
        <f>VLOOKUP(D62,audio_list_stym!$A$3:$F$18,6,FALSE)</f>
        <v>ZF</v>
      </c>
      <c r="F62" s="22">
        <v>5</v>
      </c>
      <c r="G62" s="22" t="str">
        <f t="shared" si="1"/>
        <v>Pemat.pic.search5</v>
      </c>
      <c r="H62" s="22" t="str">
        <f t="shared" si="2"/>
        <v>ZF_5</v>
      </c>
      <c r="I62" s="30">
        <f>IF(L62&lt;4,L62+1,L62-1)</f>
        <v>7</v>
      </c>
      <c r="J62" s="30">
        <f>IF(L62&lt;4,L62+2,L62-2)</f>
        <v>6</v>
      </c>
      <c r="K62" s="30">
        <f>IF(L62&lt;4,L62+3,L62-3)</f>
        <v>5</v>
      </c>
      <c r="L62">
        <f>VLOOKUP(E62,$P$2:$Q$9,2,FALSE)</f>
        <v>8</v>
      </c>
      <c r="M62">
        <v>4</v>
      </c>
      <c r="N62" t="str">
        <f t="shared" si="3"/>
        <v>s</v>
      </c>
      <c r="S62" s="29"/>
      <c r="U62" s="22"/>
      <c r="V62" s="22"/>
      <c r="W62" s="22"/>
    </row>
    <row r="63" spans="2:23" x14ac:dyDescent="0.45">
      <c r="B63" s="29" t="s">
        <v>1240</v>
      </c>
      <c r="C63" s="22" t="s">
        <v>1210</v>
      </c>
      <c r="D63" t="str">
        <f t="shared" si="0"/>
        <v>Pemat</v>
      </c>
      <c r="E63" s="22" t="str">
        <f>VLOOKUP(D63,audio_list_stym!$A$3:$F$18,6,FALSE)</f>
        <v>ZF</v>
      </c>
      <c r="F63" s="22">
        <v>6</v>
      </c>
      <c r="G63" s="22" t="str">
        <f t="shared" si="1"/>
        <v>Pemat.pic.search6</v>
      </c>
      <c r="H63" s="22" t="str">
        <f t="shared" si="2"/>
        <v>ZF_6</v>
      </c>
      <c r="I63" s="30">
        <f>IF(K63&lt;4,K63+1,K63-1)</f>
        <v>7</v>
      </c>
      <c r="J63" s="30">
        <f>IF(K63&lt;4,K63+2,K63-2)</f>
        <v>6</v>
      </c>
      <c r="K63">
        <f>VLOOKUP(E63,$P$2:$Q$9,2,FALSE)</f>
        <v>8</v>
      </c>
      <c r="L63" s="30">
        <f>IF(K63&lt;4,K63+3,K63-3)</f>
        <v>5</v>
      </c>
      <c r="M63">
        <v>3</v>
      </c>
      <c r="N63" t="str">
        <f t="shared" si="3"/>
        <v>a</v>
      </c>
      <c r="S63" s="29"/>
      <c r="U63" s="22"/>
      <c r="V63" s="22"/>
      <c r="W63" s="22"/>
    </row>
    <row r="64" spans="2:23" x14ac:dyDescent="0.45">
      <c r="B64" s="29" t="s">
        <v>1222</v>
      </c>
      <c r="C64" s="22" t="s">
        <v>1210</v>
      </c>
      <c r="D64" t="str">
        <f t="shared" si="0"/>
        <v>Pemat</v>
      </c>
      <c r="E64" s="22" t="str">
        <f>VLOOKUP(D64,audio_list_stym!$A$3:$F$18,6,FALSE)</f>
        <v>ZF</v>
      </c>
      <c r="F64" s="22">
        <v>7</v>
      </c>
      <c r="G64" s="22" t="str">
        <f t="shared" si="1"/>
        <v>Pemat.pic.search7</v>
      </c>
      <c r="H64" s="22" t="str">
        <f t="shared" si="2"/>
        <v>ZF_7</v>
      </c>
      <c r="I64" s="30">
        <f>IF(J64&lt;4,J64+1,J64-1)</f>
        <v>7</v>
      </c>
      <c r="J64">
        <f>VLOOKUP(E64,$P$2:$Q$9,2,FALSE)</f>
        <v>8</v>
      </c>
      <c r="K64" s="30">
        <f>IF(J31&lt;4,J64+2,J64-2)</f>
        <v>6</v>
      </c>
      <c r="L64" s="30">
        <f>IF(J64&lt;4,J64+3,J64-3)</f>
        <v>5</v>
      </c>
      <c r="M64">
        <v>2</v>
      </c>
      <c r="N64" t="str">
        <f t="shared" si="3"/>
        <v>w</v>
      </c>
      <c r="S64" s="29"/>
      <c r="U64" s="22"/>
      <c r="V64" s="22"/>
      <c r="W64" s="22"/>
    </row>
    <row r="65" spans="1:23" x14ac:dyDescent="0.45">
      <c r="B65" s="29" t="s">
        <v>1224</v>
      </c>
      <c r="C65" s="22" t="s">
        <v>1210</v>
      </c>
      <c r="D65" t="str">
        <f t="shared" si="0"/>
        <v>Pemat</v>
      </c>
      <c r="E65" s="22" t="str">
        <f>VLOOKUP(D65,audio_list_stym!$A$3:$F$18,6,FALSE)</f>
        <v>ZF</v>
      </c>
      <c r="F65" s="22">
        <v>8</v>
      </c>
      <c r="G65" s="22" t="str">
        <f t="shared" si="1"/>
        <v>Pemat.pic.search8</v>
      </c>
      <c r="H65" s="22" t="str">
        <f t="shared" si="2"/>
        <v>ZF_8</v>
      </c>
      <c r="I65">
        <f>VLOOKUP(E65,$P$2:$Q$9,2,FALSE)</f>
        <v>8</v>
      </c>
      <c r="J65" s="30">
        <f>IF(I65&lt;4,I65+2,I65-2)</f>
        <v>6</v>
      </c>
      <c r="K65" s="30">
        <f>IF(I65&lt;4,I65+3,I65-3)</f>
        <v>5</v>
      </c>
      <c r="L65" s="30">
        <f>IF(I65&lt;4,I65+4,I65-4)</f>
        <v>4</v>
      </c>
      <c r="M65">
        <v>1</v>
      </c>
      <c r="N65" t="str">
        <f t="shared" si="3"/>
        <v>q</v>
      </c>
      <c r="S65" s="29"/>
      <c r="U65" s="22"/>
      <c r="V65" s="22"/>
      <c r="W65" s="22"/>
    </row>
    <row r="66" spans="1:23" x14ac:dyDescent="0.45">
      <c r="A66" t="str">
        <f>E66&amp;".pic"</f>
        <v>Ackee.pic</v>
      </c>
      <c r="B66" t="str">
        <f>A66&amp;F66</f>
        <v>Ackee.pic1</v>
      </c>
      <c r="C66" s="22" t="s">
        <v>1183</v>
      </c>
      <c r="D66" t="str">
        <f>LEFT(C66,5)</f>
        <v>Renan</v>
      </c>
      <c r="E66" s="22" t="str">
        <f>VLOOKUP(D66,audio_list_stym!$A$3:$F$18,6,FALSE)</f>
        <v>Ackee</v>
      </c>
      <c r="F66" s="22">
        <v>1</v>
      </c>
      <c r="G66" s="22" t="str">
        <f t="shared" si="1"/>
        <v>Renan.word.search1</v>
      </c>
      <c r="H66" s="22" t="str">
        <f>VLOOKUP(D66,$P$11:$Q$18,2,FALSE)</f>
        <v>РЕНАН</v>
      </c>
      <c r="I66">
        <f>VLOOKUP(E66,$P$2:$Q$9,2,FALSE)</f>
        <v>1</v>
      </c>
      <c r="J66" s="30">
        <f>IF(I66&lt;4,I66+1,I66-1)</f>
        <v>2</v>
      </c>
      <c r="K66" s="32">
        <f>IF(I66&lt;4,I66+2,I66-2)</f>
        <v>3</v>
      </c>
      <c r="L66" s="32">
        <f>IF(I66&lt;4,I66+3,I66-3)</f>
        <v>4</v>
      </c>
      <c r="M66">
        <v>1</v>
      </c>
      <c r="N66" t="str">
        <f t="shared" si="3"/>
        <v>q</v>
      </c>
      <c r="S66" s="29"/>
      <c r="U66" s="22"/>
      <c r="V66" s="22"/>
      <c r="W66" s="22"/>
    </row>
    <row r="67" spans="1:23" x14ac:dyDescent="0.45">
      <c r="A67" t="str">
        <f t="shared" ref="A67:A97" si="7">E67&amp;".pic"</f>
        <v>Ackee.pic</v>
      </c>
      <c r="B67" t="str">
        <f t="shared" ref="B67:B97" si="8">A67&amp;F67</f>
        <v>Ackee.pic2</v>
      </c>
      <c r="C67" s="22" t="s">
        <v>1183</v>
      </c>
      <c r="D67" t="str">
        <f t="shared" ref="D67:D129" si="9">LEFT(C67,5)</f>
        <v>Renan</v>
      </c>
      <c r="E67" s="22" t="str">
        <f>VLOOKUP(D67,audio_list_stym!$A$3:$F$18,6,FALSE)</f>
        <v>Ackee</v>
      </c>
      <c r="F67" s="22">
        <v>2</v>
      </c>
      <c r="G67" s="22" t="str">
        <f t="shared" ref="G67:G129" si="10">C67&amp;F67</f>
        <v>Renan.word.search2</v>
      </c>
      <c r="H67" s="22" t="str">
        <f t="shared" ref="H67:H129" si="11">VLOOKUP(D67,$P$11:$Q$18,2,FALSE)</f>
        <v>РЕНАН</v>
      </c>
      <c r="I67" s="30">
        <f>IF(J67&lt;4,J67+1,J67-1)</f>
        <v>2</v>
      </c>
      <c r="J67">
        <f>VLOOKUP(E67,$P$2:$Q$9,2,FALSE)</f>
        <v>1</v>
      </c>
      <c r="K67" s="32">
        <f>IF(J67&lt;4,J67+2,J67-2)</f>
        <v>3</v>
      </c>
      <c r="L67" s="32">
        <f>IF(J67&lt;4,J67+3,J67-3)</f>
        <v>4</v>
      </c>
      <c r="M67">
        <v>2</v>
      </c>
      <c r="N67" t="str">
        <f t="shared" ref="N67:N129" si="12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7"/>
        <v>Ackee.pic</v>
      </c>
      <c r="B68" t="str">
        <f t="shared" si="8"/>
        <v>Ackee.pic3</v>
      </c>
      <c r="C68" s="22" t="s">
        <v>1183</v>
      </c>
      <c r="D68" t="str">
        <f t="shared" si="9"/>
        <v>Renan</v>
      </c>
      <c r="E68" s="22" t="str">
        <f>VLOOKUP(D68,audio_list_stym!$A$3:$F$18,6,FALSE)</f>
        <v>Ackee</v>
      </c>
      <c r="F68" s="22">
        <v>3</v>
      </c>
      <c r="G68" s="22" t="str">
        <f t="shared" si="10"/>
        <v>Renan.word.search3</v>
      </c>
      <c r="H68" s="22" t="str">
        <f t="shared" si="11"/>
        <v>РЕНАН</v>
      </c>
      <c r="I68" s="30">
        <f>IF(K68&lt;4,K68+1,K68-1)</f>
        <v>2</v>
      </c>
      <c r="J68" s="30">
        <f>IF(K68&lt;4,K68+2,K68-2)</f>
        <v>3</v>
      </c>
      <c r="K68">
        <f>VLOOKUP(E68,$P$2:$Q$9,2,FALSE)</f>
        <v>1</v>
      </c>
      <c r="L68" s="32">
        <f>IF(K68&lt;4,K68+3,K68-3)</f>
        <v>4</v>
      </c>
      <c r="M68">
        <v>3</v>
      </c>
      <c r="N68" t="str">
        <f t="shared" si="12"/>
        <v>a</v>
      </c>
      <c r="S68" s="29"/>
      <c r="U68" s="22"/>
      <c r="V68" s="22"/>
      <c r="W68" s="22"/>
    </row>
    <row r="69" spans="1:23" x14ac:dyDescent="0.45">
      <c r="A69" t="str">
        <f t="shared" si="7"/>
        <v>Ackee.pic</v>
      </c>
      <c r="B69" t="str">
        <f t="shared" si="8"/>
        <v>Ackee.pic4</v>
      </c>
      <c r="C69" s="22" t="s">
        <v>1183</v>
      </c>
      <c r="D69" t="str">
        <f t="shared" si="9"/>
        <v>Renan</v>
      </c>
      <c r="E69" s="22" t="str">
        <f>VLOOKUP(D69,audio_list_stym!$A$3:$F$18,6,FALSE)</f>
        <v>Ackee</v>
      </c>
      <c r="F69" s="22">
        <v>4</v>
      </c>
      <c r="G69" s="22" t="str">
        <f t="shared" si="10"/>
        <v>Renan.word.search4</v>
      </c>
      <c r="H69" s="22" t="str">
        <f t="shared" si="11"/>
        <v>РЕНАН</v>
      </c>
      <c r="I69" s="30">
        <f>IF(L69&lt;4,L69+1,L69-1)</f>
        <v>2</v>
      </c>
      <c r="J69" s="30">
        <f>IF(L69&lt;4,L69+2,L69-2)</f>
        <v>3</v>
      </c>
      <c r="K69" s="30">
        <f>IF(L69&lt;4,L69+3,L69-3)</f>
        <v>4</v>
      </c>
      <c r="L69">
        <f>VLOOKUP(E69,$P$2:$Q$9,2,FALSE)</f>
        <v>1</v>
      </c>
      <c r="M69">
        <v>4</v>
      </c>
      <c r="N69" t="str">
        <f t="shared" si="12"/>
        <v>s</v>
      </c>
      <c r="S69" s="29"/>
      <c r="U69" s="22"/>
      <c r="V69" s="22"/>
      <c r="W69" s="22"/>
    </row>
    <row r="70" spans="1:23" x14ac:dyDescent="0.45">
      <c r="A70" t="str">
        <f t="shared" si="7"/>
        <v>Ake.pic</v>
      </c>
      <c r="B70" t="str">
        <f t="shared" si="8"/>
        <v>Ake.pic1</v>
      </c>
      <c r="C70" s="22" t="s">
        <v>1187</v>
      </c>
      <c r="D70" t="str">
        <f t="shared" si="9"/>
        <v>Baroh</v>
      </c>
      <c r="E70" s="22" t="str">
        <f>VLOOKUP(D70,audio_list_stym!$A$3:$F$18,6,FALSE)</f>
        <v>Ake</v>
      </c>
      <c r="F70" s="22">
        <v>1</v>
      </c>
      <c r="G70" s="22" t="str">
        <f t="shared" si="10"/>
        <v>Baroh.word.search1</v>
      </c>
      <c r="H70" s="22" t="str">
        <f t="shared" si="11"/>
        <v>БАРОХ</v>
      </c>
      <c r="I70">
        <f>VLOOKUP(E70,$P$2:$Q$9,2,FALSE)</f>
        <v>2</v>
      </c>
      <c r="J70" s="30">
        <f>IF(I70&lt;4,I70+1,I70-1)</f>
        <v>3</v>
      </c>
      <c r="K70" s="32">
        <f>IF(I70&lt;4,I70+2,I70-2)</f>
        <v>4</v>
      </c>
      <c r="L70" s="32">
        <f>IF(I70&lt;4,I70+3,I70-3)</f>
        <v>5</v>
      </c>
      <c r="M70">
        <v>1</v>
      </c>
      <c r="N70" t="str">
        <f t="shared" si="12"/>
        <v>q</v>
      </c>
      <c r="S70" s="29" t="s">
        <v>1198</v>
      </c>
      <c r="T70" t="str">
        <f t="shared" ref="T70:T132" si="13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4">U70&amp;V70</f>
        <v>Sapota1</v>
      </c>
    </row>
    <row r="71" spans="1:23" x14ac:dyDescent="0.45">
      <c r="A71" t="str">
        <f t="shared" si="7"/>
        <v>Ake.pic</v>
      </c>
      <c r="B71" t="str">
        <f t="shared" si="8"/>
        <v>Ake.pic2</v>
      </c>
      <c r="C71" s="22" t="s">
        <v>1187</v>
      </c>
      <c r="D71" t="str">
        <f t="shared" si="9"/>
        <v>Baroh</v>
      </c>
      <c r="E71" s="22" t="str">
        <f>VLOOKUP(D71,audio_list_stym!$A$3:$F$18,6,FALSE)</f>
        <v>Ake</v>
      </c>
      <c r="F71" s="22">
        <v>2</v>
      </c>
      <c r="G71" s="22" t="str">
        <f t="shared" si="10"/>
        <v>Baroh.word.search2</v>
      </c>
      <c r="H71" s="22" t="str">
        <f t="shared" si="11"/>
        <v>БАРОХ</v>
      </c>
      <c r="I71" s="30">
        <f>IF(J71&lt;4,J71+1,J71-1)</f>
        <v>3</v>
      </c>
      <c r="J71">
        <f>VLOOKUP(E71,$P$2:$Q$9,2,FALSE)</f>
        <v>2</v>
      </c>
      <c r="K71" s="32">
        <f>IF(J71&lt;4,J71+2,J71-2)</f>
        <v>4</v>
      </c>
      <c r="L71" s="32">
        <f>IF(J71&lt;4,J71+3,J71-3)</f>
        <v>5</v>
      </c>
      <c r="M71">
        <v>2</v>
      </c>
      <c r="N71" t="str">
        <f t="shared" si="12"/>
        <v>w</v>
      </c>
      <c r="S71" s="29" t="s">
        <v>1190</v>
      </c>
      <c r="T71" t="str">
        <f t="shared" si="13"/>
        <v>Liroh</v>
      </c>
      <c r="U71" s="22" t="str">
        <f>VLOOKUP(T71,audio_list_stym!$A$3:$H$18,7,FALSE)</f>
        <v>Gac</v>
      </c>
      <c r="V71" s="22">
        <v>1</v>
      </c>
      <c r="W71" s="22" t="str">
        <f t="shared" si="14"/>
        <v>Gac1</v>
      </c>
    </row>
    <row r="72" spans="1:23" x14ac:dyDescent="0.45">
      <c r="A72" t="str">
        <f t="shared" si="7"/>
        <v>Ake.pic</v>
      </c>
      <c r="B72" t="str">
        <f t="shared" si="8"/>
        <v>Ake.pic3</v>
      </c>
      <c r="C72" s="22" t="s">
        <v>1187</v>
      </c>
      <c r="D72" t="str">
        <f t="shared" si="9"/>
        <v>Baroh</v>
      </c>
      <c r="E72" s="22" t="str">
        <f>VLOOKUP(D72,audio_list_stym!$A$3:$F$18,6,FALSE)</f>
        <v>Ake</v>
      </c>
      <c r="F72" s="22">
        <v>3</v>
      </c>
      <c r="G72" s="22" t="str">
        <f t="shared" si="10"/>
        <v>Baroh.word.search3</v>
      </c>
      <c r="H72" s="22" t="str">
        <f t="shared" si="11"/>
        <v>БАРОХ</v>
      </c>
      <c r="I72" s="30">
        <f>IF(K72&lt;4,K72+1,K72-1)</f>
        <v>3</v>
      </c>
      <c r="J72" s="30">
        <f>IF(K72&lt;4,K72+2,K72-2)</f>
        <v>4</v>
      </c>
      <c r="K72">
        <f>VLOOKUP(E72,$P$2:$Q$9,2,FALSE)</f>
        <v>2</v>
      </c>
      <c r="L72" s="32">
        <f>IF(K72&lt;4,K72+3,K72-3)</f>
        <v>5</v>
      </c>
      <c r="M72">
        <v>3</v>
      </c>
      <c r="N72" t="str">
        <f t="shared" si="12"/>
        <v>a</v>
      </c>
      <c r="S72" s="29" t="s">
        <v>1194</v>
      </c>
      <c r="T72" t="str">
        <f t="shared" si="13"/>
        <v>Fimon</v>
      </c>
      <c r="U72" s="22" t="str">
        <f>VLOOKUP(T72,audio_list_stym!$A$3:$H$18,7,FALSE)</f>
        <v>Noni</v>
      </c>
      <c r="V72" s="22">
        <v>1</v>
      </c>
      <c r="W72" s="22" t="str">
        <f t="shared" si="14"/>
        <v>Noni1</v>
      </c>
    </row>
    <row r="73" spans="1:23" x14ac:dyDescent="0.45">
      <c r="A73" t="str">
        <f t="shared" si="7"/>
        <v>Ake.pic</v>
      </c>
      <c r="B73" t="str">
        <f t="shared" si="8"/>
        <v>Ake.pic4</v>
      </c>
      <c r="C73" s="22" t="s">
        <v>1187</v>
      </c>
      <c r="D73" t="str">
        <f t="shared" si="9"/>
        <v>Baroh</v>
      </c>
      <c r="E73" s="22" t="str">
        <f>VLOOKUP(D73,audio_list_stym!$A$3:$F$18,6,FALSE)</f>
        <v>Ake</v>
      </c>
      <c r="F73" s="22">
        <v>4</v>
      </c>
      <c r="G73" s="22" t="str">
        <f t="shared" si="10"/>
        <v>Baroh.word.search4</v>
      </c>
      <c r="H73" s="22" t="str">
        <f t="shared" si="11"/>
        <v>БАРОХ</v>
      </c>
      <c r="I73" s="30">
        <f>IF(L73&lt;4,L73+1,L73-1)</f>
        <v>3</v>
      </c>
      <c r="J73" s="30">
        <f>IF(L73&lt;4,L73+2,L73-2)</f>
        <v>4</v>
      </c>
      <c r="K73" s="30">
        <f>IF(L73&lt;4,L73+3,L73-3)</f>
        <v>5</v>
      </c>
      <c r="L73">
        <f>VLOOKUP(E73,$P$2:$Q$9,2,FALSE)</f>
        <v>2</v>
      </c>
      <c r="M73">
        <v>4</v>
      </c>
      <c r="N73" t="str">
        <f t="shared" si="12"/>
        <v>s</v>
      </c>
      <c r="S73" s="29" t="s">
        <v>1198</v>
      </c>
      <c r="T73" t="str">
        <f t="shared" si="13"/>
        <v>Codis</v>
      </c>
      <c r="U73" s="22" t="str">
        <f>VLOOKUP(T73,audio_list_stym!$A$3:$H$18,7,FALSE)</f>
        <v>Sapota</v>
      </c>
      <c r="V73" s="22">
        <v>1</v>
      </c>
      <c r="W73" s="22" t="str">
        <f t="shared" si="14"/>
        <v>Sapota1</v>
      </c>
    </row>
    <row r="74" spans="1:23" x14ac:dyDescent="0.45">
      <c r="A74" t="str">
        <f t="shared" si="7"/>
        <v>Finger.pic</v>
      </c>
      <c r="B74" t="str">
        <f t="shared" si="8"/>
        <v>Finger.pic1</v>
      </c>
      <c r="C74" s="22" t="s">
        <v>1191</v>
      </c>
      <c r="D74" t="str">
        <f t="shared" si="9"/>
        <v>Liroh</v>
      </c>
      <c r="E74" s="22" t="str">
        <f>VLOOKUP(D74,audio_list_stym!$A$3:$F$18,6,FALSE)</f>
        <v>Finger</v>
      </c>
      <c r="F74" s="22">
        <v>1</v>
      </c>
      <c r="G74" s="22" t="str">
        <f t="shared" si="10"/>
        <v>Liroh.word.search1</v>
      </c>
      <c r="H74" s="22" t="str">
        <f t="shared" si="11"/>
        <v>ЛИРОХ</v>
      </c>
      <c r="I74">
        <f>VLOOKUP(E74,$P$2:$Q$9,2,FALSE)</f>
        <v>3</v>
      </c>
      <c r="J74" s="30">
        <f>IF(I74&lt;4,I74+1,I74-1)</f>
        <v>4</v>
      </c>
      <c r="K74" s="32">
        <f>IF(I74&lt;4,I74+2,I74-2)</f>
        <v>5</v>
      </c>
      <c r="L74" s="32">
        <f>IF(I74&lt;4,I74+3,I74-3)</f>
        <v>6</v>
      </c>
      <c r="M74">
        <v>1</v>
      </c>
      <c r="N74" t="str">
        <f t="shared" si="12"/>
        <v>q</v>
      </c>
      <c r="S74" s="29" t="s">
        <v>1202</v>
      </c>
      <c r="T74" t="str">
        <f t="shared" si="13"/>
        <v>Gonic</v>
      </c>
      <c r="U74" s="22" t="str">
        <f>VLOOKUP(T74,audio_list_stym!$A$3:$H$18,7,FALSE)</f>
        <v>Tamanid</v>
      </c>
      <c r="V74" s="22">
        <v>1</v>
      </c>
      <c r="W74" s="22" t="str">
        <f t="shared" si="14"/>
        <v>Tamanid1</v>
      </c>
    </row>
    <row r="75" spans="1:23" x14ac:dyDescent="0.45">
      <c r="A75" t="str">
        <f t="shared" si="7"/>
        <v>Finger.pic</v>
      </c>
      <c r="B75" t="str">
        <f t="shared" si="8"/>
        <v>Finger.pic2</v>
      </c>
      <c r="C75" s="22" t="s">
        <v>1191</v>
      </c>
      <c r="D75" t="str">
        <f t="shared" si="9"/>
        <v>Liroh</v>
      </c>
      <c r="E75" s="22" t="str">
        <f>VLOOKUP(D75,audio_list_stym!$A$3:$F$18,6,FALSE)</f>
        <v>Finger</v>
      </c>
      <c r="F75" s="22">
        <v>2</v>
      </c>
      <c r="G75" s="22" t="str">
        <f t="shared" si="10"/>
        <v>Liroh.word.search2</v>
      </c>
      <c r="H75" s="22" t="str">
        <f t="shared" si="11"/>
        <v>ЛИРОХ</v>
      </c>
      <c r="I75" s="30">
        <f>IF(J75&lt;4,J75+1,J75-1)</f>
        <v>4</v>
      </c>
      <c r="J75">
        <f>VLOOKUP(E75,$P$2:$Q$9,2,FALSE)</f>
        <v>3</v>
      </c>
      <c r="K75" s="32">
        <f>IF(J75&lt;4,J75+2,J75-2)</f>
        <v>5</v>
      </c>
      <c r="L75" s="32">
        <f>IF(J75&lt;4,J75+3,J75-3)</f>
        <v>6</v>
      </c>
      <c r="M75">
        <v>2</v>
      </c>
      <c r="N75" t="str">
        <f t="shared" si="12"/>
        <v>w</v>
      </c>
      <c r="S75" s="29" t="s">
        <v>1206</v>
      </c>
      <c r="T75" t="str">
        <f t="shared" si="13"/>
        <v>Todis</v>
      </c>
      <c r="U75" s="22" t="str">
        <f>VLOOKUP(T75,audio_list_stym!$A$3:$H$18,7,FALSE)</f>
        <v>ZF</v>
      </c>
      <c r="V75" s="22">
        <v>1</v>
      </c>
      <c r="W75" s="22" t="str">
        <f t="shared" si="14"/>
        <v>ZF1</v>
      </c>
    </row>
    <row r="76" spans="1:23" x14ac:dyDescent="0.45">
      <c r="A76" t="str">
        <f t="shared" si="7"/>
        <v>Finger.pic</v>
      </c>
      <c r="B76" t="str">
        <f t="shared" si="8"/>
        <v>Finger.pic3</v>
      </c>
      <c r="C76" s="22" t="s">
        <v>1191</v>
      </c>
      <c r="D76" t="str">
        <f t="shared" si="9"/>
        <v>Liroh</v>
      </c>
      <c r="E76" s="22" t="str">
        <f>VLOOKUP(D76,audio_list_stym!$A$3:$F$18,6,FALSE)</f>
        <v>Finger</v>
      </c>
      <c r="F76" s="22">
        <v>3</v>
      </c>
      <c r="G76" s="22" t="str">
        <f t="shared" si="10"/>
        <v>Liroh.word.search3</v>
      </c>
      <c r="H76" s="22" t="str">
        <f t="shared" si="11"/>
        <v>ЛИРОХ</v>
      </c>
      <c r="I76" s="30">
        <f>IF(K76&lt;4,K76+1,K76-1)</f>
        <v>4</v>
      </c>
      <c r="J76" s="30">
        <f>IF(K76&lt;4,K76+2,K76-2)</f>
        <v>5</v>
      </c>
      <c r="K76">
        <f>VLOOKUP(E76,$P$2:$Q$9,2,FALSE)</f>
        <v>3</v>
      </c>
      <c r="L76" s="32">
        <f>IF(K76&lt;4,K76+3,K76-3)</f>
        <v>6</v>
      </c>
      <c r="M76">
        <v>3</v>
      </c>
      <c r="N76" t="str">
        <f t="shared" si="12"/>
        <v>a</v>
      </c>
      <c r="S76" s="29" t="s">
        <v>1210</v>
      </c>
      <c r="T76" t="str">
        <f t="shared" si="13"/>
        <v>Pemat</v>
      </c>
      <c r="U76" s="22" t="str">
        <f>VLOOKUP(T76,audio_list_stym!$A$3:$H$18,7,FALSE)</f>
        <v>Ackee</v>
      </c>
      <c r="V76" s="22">
        <v>1</v>
      </c>
      <c r="W76" s="22" t="str">
        <f t="shared" si="14"/>
        <v>Ackee1</v>
      </c>
    </row>
    <row r="77" spans="1:23" x14ac:dyDescent="0.45">
      <c r="A77" t="str">
        <f t="shared" si="7"/>
        <v>Finger.pic</v>
      </c>
      <c r="B77" t="str">
        <f t="shared" si="8"/>
        <v>Finger.pic4</v>
      </c>
      <c r="C77" s="22" t="s">
        <v>1191</v>
      </c>
      <c r="D77" t="str">
        <f t="shared" si="9"/>
        <v>Liroh</v>
      </c>
      <c r="E77" s="22" t="str">
        <f>VLOOKUP(D77,audio_list_stym!$A$3:$F$18,6,FALSE)</f>
        <v>Finger</v>
      </c>
      <c r="F77" s="22">
        <v>4</v>
      </c>
      <c r="G77" s="22" t="str">
        <f t="shared" si="10"/>
        <v>Liroh.word.search4</v>
      </c>
      <c r="H77" s="22" t="str">
        <f t="shared" si="11"/>
        <v>ЛИРОХ</v>
      </c>
      <c r="I77" s="30">
        <f>IF(L77&lt;4,L77+1,L77-1)</f>
        <v>4</v>
      </c>
      <c r="J77" s="30">
        <f>IF(L77&lt;4,L77+2,L77-2)</f>
        <v>5</v>
      </c>
      <c r="K77" s="30">
        <f>IF(L77&lt;4,L77+3,L77-3)</f>
        <v>6</v>
      </c>
      <c r="L77">
        <f>VLOOKUP(E77,$P$2:$Q$9,2,FALSE)</f>
        <v>3</v>
      </c>
      <c r="M77">
        <v>4</v>
      </c>
      <c r="N77" t="str">
        <f t="shared" si="12"/>
        <v>s</v>
      </c>
      <c r="S77" s="29" t="s">
        <v>1182</v>
      </c>
      <c r="T77" t="str">
        <f t="shared" si="13"/>
        <v>Renan</v>
      </c>
      <c r="U77" s="22" t="str">
        <f>VLOOKUP(T77,audio_list_stym!$A$3:$H$18,7,FALSE)</f>
        <v>Ake</v>
      </c>
      <c r="V77" s="22">
        <v>1</v>
      </c>
      <c r="W77" s="22" t="str">
        <f t="shared" si="14"/>
        <v>Ake1</v>
      </c>
    </row>
    <row r="78" spans="1:23" x14ac:dyDescent="0.45">
      <c r="A78" t="str">
        <f t="shared" si="7"/>
        <v>Gac.pic</v>
      </c>
      <c r="B78" t="str">
        <f t="shared" si="8"/>
        <v>Gac.pic1</v>
      </c>
      <c r="C78" s="22" t="s">
        <v>1195</v>
      </c>
      <c r="D78" t="str">
        <f t="shared" si="9"/>
        <v>Fimon</v>
      </c>
      <c r="E78" s="22" t="str">
        <f>VLOOKUP(D78,audio_list_stym!$A$3:$F$18,6,FALSE)</f>
        <v>Gac</v>
      </c>
      <c r="F78" s="22">
        <v>1</v>
      </c>
      <c r="G78" s="22" t="str">
        <f t="shared" si="10"/>
        <v>Fimon.word.search1</v>
      </c>
      <c r="H78" s="22" t="str">
        <f t="shared" si="11"/>
        <v>ФИМОН</v>
      </c>
      <c r="I78">
        <f>VLOOKUP(E78,$P$2:$Q$9,2,FALSE)</f>
        <v>4</v>
      </c>
      <c r="J78" s="30">
        <f>IF(I78&lt;4,I78+1,I78-1)</f>
        <v>3</v>
      </c>
      <c r="K78" s="32">
        <f>IF(I78&lt;4,I78+2,I78-2)</f>
        <v>2</v>
      </c>
      <c r="L78" s="32">
        <f>IF(I78&lt;4,I78+3,I78-3)</f>
        <v>1</v>
      </c>
      <c r="M78">
        <v>1</v>
      </c>
      <c r="N78" t="str">
        <f t="shared" si="12"/>
        <v>q</v>
      </c>
      <c r="S78" s="29" t="s">
        <v>1186</v>
      </c>
      <c r="T78" t="str">
        <f t="shared" si="13"/>
        <v>Baroh</v>
      </c>
      <c r="U78" s="22" t="str">
        <f>VLOOKUP(T78,audio_list_stym!$A$3:$H$18,7,FALSE)</f>
        <v>Finger</v>
      </c>
      <c r="V78" s="22">
        <v>1</v>
      </c>
      <c r="W78" s="22" t="str">
        <f t="shared" si="14"/>
        <v>Finger1</v>
      </c>
    </row>
    <row r="79" spans="1:23" x14ac:dyDescent="0.45">
      <c r="A79" t="str">
        <f t="shared" si="7"/>
        <v>Gac.pic</v>
      </c>
      <c r="B79" t="str">
        <f t="shared" si="8"/>
        <v>Gac.pic2</v>
      </c>
      <c r="C79" s="22" t="s">
        <v>1195</v>
      </c>
      <c r="D79" t="str">
        <f t="shared" si="9"/>
        <v>Fimon</v>
      </c>
      <c r="E79" s="22" t="str">
        <f>VLOOKUP(D79,audio_list_stym!$A$3:$F$18,6,FALSE)</f>
        <v>Gac</v>
      </c>
      <c r="F79" s="22">
        <v>2</v>
      </c>
      <c r="G79" s="22" t="str">
        <f t="shared" si="10"/>
        <v>Fimon.word.search2</v>
      </c>
      <c r="H79" s="22" t="str">
        <f t="shared" si="11"/>
        <v>ФИМОН</v>
      </c>
      <c r="I79" s="30">
        <f>IF(J79&lt;4,J79+1,J79-1)</f>
        <v>3</v>
      </c>
      <c r="J79">
        <f>VLOOKUP(E79,$P$2:$Q$9,2,FALSE)</f>
        <v>4</v>
      </c>
      <c r="K79" s="32">
        <f>IF(J79&lt;4,J79+2,J79-2)</f>
        <v>2</v>
      </c>
      <c r="L79" s="32">
        <f>IF(J79&lt;4,J79+3,J79-3)</f>
        <v>1</v>
      </c>
      <c r="M79">
        <v>2</v>
      </c>
      <c r="N79" t="str">
        <f t="shared" si="12"/>
        <v>w</v>
      </c>
      <c r="S79" s="29" t="s">
        <v>1190</v>
      </c>
      <c r="T79" t="str">
        <f t="shared" si="13"/>
        <v>Liroh</v>
      </c>
      <c r="U79" s="22" t="str">
        <f>VLOOKUP(T79,audio_list_stym!$A$3:$H$18,7,FALSE)</f>
        <v>Gac</v>
      </c>
      <c r="V79" s="22">
        <v>1</v>
      </c>
      <c r="W79" s="22" t="str">
        <f t="shared" si="14"/>
        <v>Gac1</v>
      </c>
    </row>
    <row r="80" spans="1:23" x14ac:dyDescent="0.45">
      <c r="A80" t="str">
        <f t="shared" si="7"/>
        <v>Gac.pic</v>
      </c>
      <c r="B80" t="str">
        <f t="shared" si="8"/>
        <v>Gac.pic3</v>
      </c>
      <c r="C80" s="22" t="s">
        <v>1195</v>
      </c>
      <c r="D80" t="str">
        <f t="shared" si="9"/>
        <v>Fimon</v>
      </c>
      <c r="E80" s="22" t="str">
        <f>VLOOKUP(D80,audio_list_stym!$A$3:$F$18,6,FALSE)</f>
        <v>Gac</v>
      </c>
      <c r="F80" s="22">
        <v>3</v>
      </c>
      <c r="G80" s="22" t="str">
        <f t="shared" si="10"/>
        <v>Fimon.word.search3</v>
      </c>
      <c r="H80" s="22" t="str">
        <f t="shared" si="11"/>
        <v>ФИМОН</v>
      </c>
      <c r="I80" s="30">
        <f>IF(K80&lt;4,K80+1,K80-1)</f>
        <v>3</v>
      </c>
      <c r="J80" s="30">
        <f>IF(K80&lt;4,K80+2,K80-2)</f>
        <v>2</v>
      </c>
      <c r="K80">
        <f>VLOOKUP(E80,$P$2:$Q$9,2,FALSE)</f>
        <v>4</v>
      </c>
      <c r="L80" s="32">
        <f>IF(K80&lt;4,K80+3,K80-3)</f>
        <v>1</v>
      </c>
      <c r="M80">
        <v>3</v>
      </c>
      <c r="N80" t="str">
        <f t="shared" si="12"/>
        <v>a</v>
      </c>
      <c r="S80" s="29" t="s">
        <v>1194</v>
      </c>
      <c r="T80" t="str">
        <f t="shared" si="13"/>
        <v>Fimon</v>
      </c>
      <c r="U80" s="22" t="str">
        <f>VLOOKUP(T80,audio_list_stym!$A$3:$H$18,7,FALSE)</f>
        <v>Noni</v>
      </c>
      <c r="V80" s="22">
        <v>1</v>
      </c>
      <c r="W80" s="22" t="str">
        <f t="shared" si="14"/>
        <v>Noni1</v>
      </c>
    </row>
    <row r="81" spans="1:23" x14ac:dyDescent="0.45">
      <c r="A81" t="str">
        <f t="shared" si="7"/>
        <v>Gac.pic</v>
      </c>
      <c r="B81" t="str">
        <f t="shared" si="8"/>
        <v>Gac.pic4</v>
      </c>
      <c r="C81" s="22" t="s">
        <v>1195</v>
      </c>
      <c r="D81" t="str">
        <f t="shared" si="9"/>
        <v>Fimon</v>
      </c>
      <c r="E81" s="22" t="str">
        <f>VLOOKUP(D81,audio_list_stym!$A$3:$F$18,6,FALSE)</f>
        <v>Gac</v>
      </c>
      <c r="F81" s="22">
        <v>4</v>
      </c>
      <c r="G81" s="22" t="str">
        <f t="shared" si="10"/>
        <v>Fimon.word.search4</v>
      </c>
      <c r="H81" s="22" t="str">
        <f t="shared" si="11"/>
        <v>ФИМОН</v>
      </c>
      <c r="I81" s="30">
        <f>IF(L81&lt;4,L81+1,L81-1)</f>
        <v>3</v>
      </c>
      <c r="J81" s="30">
        <f>IF(L81&lt;4,L81+2,L81-2)</f>
        <v>2</v>
      </c>
      <c r="K81" s="30">
        <f>IF(L81&lt;4,L81+3,L81-3)</f>
        <v>1</v>
      </c>
      <c r="L81">
        <f>VLOOKUP(E81,$P$2:$Q$9,2,FALSE)</f>
        <v>4</v>
      </c>
      <c r="M81">
        <v>4</v>
      </c>
      <c r="N81" t="str">
        <f t="shared" si="12"/>
        <v>s</v>
      </c>
      <c r="S81" s="29" t="s">
        <v>1198</v>
      </c>
      <c r="T81" t="str">
        <f t="shared" si="13"/>
        <v>Codis</v>
      </c>
      <c r="U81" s="22" t="str">
        <f>VLOOKUP(T81,audio_list_stym!$A$3:$H$18,7,FALSE)</f>
        <v>Sapota</v>
      </c>
      <c r="V81" s="22">
        <v>1</v>
      </c>
      <c r="W81" s="22" t="str">
        <f t="shared" si="14"/>
        <v>Sapota1</v>
      </c>
    </row>
    <row r="82" spans="1:23" x14ac:dyDescent="0.45">
      <c r="A82" t="str">
        <f t="shared" si="7"/>
        <v>Noni.pic</v>
      </c>
      <c r="B82" t="str">
        <f t="shared" si="8"/>
        <v>Noni.pic1</v>
      </c>
      <c r="C82" s="22" t="s">
        <v>1199</v>
      </c>
      <c r="D82" t="str">
        <f t="shared" si="9"/>
        <v>Codis</v>
      </c>
      <c r="E82" s="22" t="str">
        <f>VLOOKUP(D82,audio_list_stym!$A$3:$F$18,6,FALSE)</f>
        <v>Noni</v>
      </c>
      <c r="F82" s="22">
        <v>1</v>
      </c>
      <c r="G82" s="22" t="str">
        <f t="shared" si="10"/>
        <v>Codis.word.search1</v>
      </c>
      <c r="H82" s="22" t="str">
        <f t="shared" si="11"/>
        <v>КОДИС</v>
      </c>
      <c r="I82">
        <f>VLOOKUP(E82,$P$2:$Q$9,2,FALSE)</f>
        <v>5</v>
      </c>
      <c r="J82" s="30">
        <f>IF(I82&lt;4,I82+1,I82-1)</f>
        <v>4</v>
      </c>
      <c r="K82" s="32">
        <f>IF(I82&lt;4,I82+2,I82-2)</f>
        <v>3</v>
      </c>
      <c r="L82" s="32">
        <f>IF(I82&lt;4,I82+3,I82-3)</f>
        <v>2</v>
      </c>
      <c r="M82">
        <v>1</v>
      </c>
      <c r="N82" t="str">
        <f t="shared" si="12"/>
        <v>q</v>
      </c>
      <c r="S82" s="29" t="s">
        <v>1202</v>
      </c>
      <c r="T82" t="str">
        <f t="shared" si="13"/>
        <v>Gonic</v>
      </c>
      <c r="U82" s="22" t="str">
        <f>VLOOKUP(T82,audio_list_stym!$A$3:$H$18,7,FALSE)</f>
        <v>Tamanid</v>
      </c>
      <c r="V82" s="22">
        <v>1</v>
      </c>
      <c r="W82" s="22" t="str">
        <f t="shared" si="14"/>
        <v>Tamanid1</v>
      </c>
    </row>
    <row r="83" spans="1:23" x14ac:dyDescent="0.45">
      <c r="A83" t="str">
        <f t="shared" si="7"/>
        <v>Noni.pic</v>
      </c>
      <c r="B83" t="str">
        <f t="shared" si="8"/>
        <v>Noni.pic2</v>
      </c>
      <c r="C83" s="22" t="s">
        <v>1199</v>
      </c>
      <c r="D83" t="str">
        <f t="shared" si="9"/>
        <v>Codis</v>
      </c>
      <c r="E83" s="22" t="str">
        <f>VLOOKUP(D83,audio_list_stym!$A$3:$F$18,6,FALSE)</f>
        <v>Noni</v>
      </c>
      <c r="F83" s="22">
        <v>2</v>
      </c>
      <c r="G83" s="22" t="str">
        <f t="shared" si="10"/>
        <v>Codis.word.search2</v>
      </c>
      <c r="H83" s="22" t="str">
        <f t="shared" si="11"/>
        <v>КОДИС</v>
      </c>
      <c r="I83" s="30">
        <f>IF(J83&lt;4,J83+1,J83-1)</f>
        <v>4</v>
      </c>
      <c r="J83">
        <f>VLOOKUP(E83,$P$2:$Q$9,2,FALSE)</f>
        <v>5</v>
      </c>
      <c r="K83" s="32">
        <f>IF(J83&lt;4,J83+2,J83-2)</f>
        <v>3</v>
      </c>
      <c r="L83" s="32">
        <f>IF(J83&lt;4,J83+3,J83-3)</f>
        <v>2</v>
      </c>
      <c r="M83">
        <v>2</v>
      </c>
      <c r="N83" t="str">
        <f t="shared" si="12"/>
        <v>w</v>
      </c>
      <c r="S83" s="29" t="s">
        <v>1206</v>
      </c>
      <c r="T83" t="str">
        <f t="shared" si="13"/>
        <v>Todis</v>
      </c>
      <c r="U83" s="22" t="str">
        <f>VLOOKUP(T83,audio_list_stym!$A$3:$H$18,7,FALSE)</f>
        <v>ZF</v>
      </c>
      <c r="V83" s="22">
        <v>1</v>
      </c>
      <c r="W83" s="22" t="str">
        <f t="shared" si="14"/>
        <v>ZF1</v>
      </c>
    </row>
    <row r="84" spans="1:23" x14ac:dyDescent="0.45">
      <c r="A84" t="str">
        <f t="shared" si="7"/>
        <v>Noni.pic</v>
      </c>
      <c r="B84" t="str">
        <f t="shared" si="8"/>
        <v>Noni.pic3</v>
      </c>
      <c r="C84" s="22" t="s">
        <v>1199</v>
      </c>
      <c r="D84" t="str">
        <f t="shared" si="9"/>
        <v>Codis</v>
      </c>
      <c r="E84" s="22" t="str">
        <f>VLOOKUP(D84,audio_list_stym!$A$3:$F$18,6,FALSE)</f>
        <v>Noni</v>
      </c>
      <c r="F84" s="22">
        <v>3</v>
      </c>
      <c r="G84" s="22" t="str">
        <f t="shared" si="10"/>
        <v>Codis.word.search3</v>
      </c>
      <c r="H84" s="22" t="str">
        <f t="shared" si="11"/>
        <v>КОДИС</v>
      </c>
      <c r="I84" s="30">
        <f>IF(K84&lt;4,K84+1,K84-1)</f>
        <v>4</v>
      </c>
      <c r="J84" s="30">
        <f>IF(K84&lt;4,K84+2,K84-2)</f>
        <v>3</v>
      </c>
      <c r="K84">
        <f>VLOOKUP(E84,$P$2:$Q$9,2,FALSE)</f>
        <v>5</v>
      </c>
      <c r="L84" s="32">
        <f>IF(K84&lt;4,K84+3,K84-3)</f>
        <v>2</v>
      </c>
      <c r="M84">
        <v>3</v>
      </c>
      <c r="N84" t="str">
        <f t="shared" si="12"/>
        <v>a</v>
      </c>
      <c r="S84" s="29" t="s">
        <v>1210</v>
      </c>
      <c r="T84" t="str">
        <f t="shared" si="13"/>
        <v>Pemat</v>
      </c>
      <c r="U84" s="22" t="str">
        <f>VLOOKUP(T84,audio_list_stym!$A$3:$H$18,7,FALSE)</f>
        <v>Ackee</v>
      </c>
      <c r="V84" s="22">
        <v>1</v>
      </c>
      <c r="W84" s="22" t="str">
        <f t="shared" si="14"/>
        <v>Ackee1</v>
      </c>
    </row>
    <row r="85" spans="1:23" x14ac:dyDescent="0.45">
      <c r="A85" t="str">
        <f t="shared" si="7"/>
        <v>Noni.pic</v>
      </c>
      <c r="B85" t="str">
        <f t="shared" si="8"/>
        <v>Noni.pic4</v>
      </c>
      <c r="C85" s="22" t="s">
        <v>1199</v>
      </c>
      <c r="D85" t="str">
        <f t="shared" si="9"/>
        <v>Codis</v>
      </c>
      <c r="E85" s="22" t="str">
        <f>VLOOKUP(D85,audio_list_stym!$A$3:$F$18,6,FALSE)</f>
        <v>Noni</v>
      </c>
      <c r="F85" s="22">
        <v>4</v>
      </c>
      <c r="G85" s="22" t="str">
        <f t="shared" si="10"/>
        <v>Codis.word.search4</v>
      </c>
      <c r="H85" s="22" t="str">
        <f t="shared" si="11"/>
        <v>КОДИС</v>
      </c>
      <c r="I85" s="30">
        <f>IF(L85&lt;4,L85+1,L85-1)</f>
        <v>4</v>
      </c>
      <c r="J85" s="30">
        <f>IF(L85&lt;4,L85+2,L85-2)</f>
        <v>3</v>
      </c>
      <c r="K85" s="30">
        <f>IF(L85&lt;4,L85+3,L85-3)</f>
        <v>2</v>
      </c>
      <c r="L85">
        <f>VLOOKUP(E85,$P$2:$Q$9,2,FALSE)</f>
        <v>5</v>
      </c>
      <c r="M85">
        <v>4</v>
      </c>
      <c r="N85" t="str">
        <f t="shared" si="12"/>
        <v>s</v>
      </c>
      <c r="S85" s="29" t="s">
        <v>1182</v>
      </c>
      <c r="T85" t="str">
        <f t="shared" si="13"/>
        <v>Renan</v>
      </c>
      <c r="U85" s="22" t="str">
        <f>VLOOKUP(T85,audio_list_stym!$A$3:$H$18,7,FALSE)</f>
        <v>Ake</v>
      </c>
      <c r="V85" s="22">
        <v>2</v>
      </c>
      <c r="W85" s="22" t="str">
        <f t="shared" si="14"/>
        <v>Ake2</v>
      </c>
    </row>
    <row r="86" spans="1:23" x14ac:dyDescent="0.45">
      <c r="A86" t="str">
        <f t="shared" si="7"/>
        <v>Sapota.pic</v>
      </c>
      <c r="B86" t="str">
        <f t="shared" si="8"/>
        <v>Sapota.pic1</v>
      </c>
      <c r="C86" s="22" t="s">
        <v>1203</v>
      </c>
      <c r="D86" t="str">
        <f t="shared" si="9"/>
        <v>Gonic</v>
      </c>
      <c r="E86" s="22" t="str">
        <f>VLOOKUP(D86,audio_list_stym!$A$3:$F$18,6,FALSE)</f>
        <v>Sapota</v>
      </c>
      <c r="F86" s="22">
        <v>1</v>
      </c>
      <c r="G86" s="22" t="str">
        <f t="shared" si="10"/>
        <v>Gonic.word.search1</v>
      </c>
      <c r="H86" s="22" t="str">
        <f t="shared" si="11"/>
        <v>ГОНИК</v>
      </c>
      <c r="I86">
        <f>VLOOKUP(E86,$P$2:$Q$9,2,FALSE)</f>
        <v>6</v>
      </c>
      <c r="J86" s="30">
        <f>IF(I86&lt;4,I86+1,I86-1)</f>
        <v>5</v>
      </c>
      <c r="K86" s="32">
        <f>IF(I86&lt;4,I86+2,I86-2)</f>
        <v>4</v>
      </c>
      <c r="L86" s="32">
        <f>IF(I86&lt;4,I86+3,I86-3)</f>
        <v>3</v>
      </c>
      <c r="M86">
        <v>1</v>
      </c>
      <c r="N86" t="str">
        <f t="shared" si="12"/>
        <v>q</v>
      </c>
      <c r="S86" s="29" t="s">
        <v>1186</v>
      </c>
      <c r="T86" t="str">
        <f t="shared" si="13"/>
        <v>Baroh</v>
      </c>
      <c r="U86" s="22" t="str">
        <f>VLOOKUP(T86,audio_list_stym!$A$3:$H$18,7,FALSE)</f>
        <v>Finger</v>
      </c>
      <c r="V86" s="22">
        <v>2</v>
      </c>
      <c r="W86" s="22" t="str">
        <f t="shared" si="14"/>
        <v>Finger2</v>
      </c>
    </row>
    <row r="87" spans="1:23" x14ac:dyDescent="0.45">
      <c r="A87" t="str">
        <f t="shared" si="7"/>
        <v>Sapota.pic</v>
      </c>
      <c r="B87" t="str">
        <f t="shared" si="8"/>
        <v>Sapota.pic2</v>
      </c>
      <c r="C87" s="22" t="s">
        <v>1203</v>
      </c>
      <c r="D87" t="str">
        <f t="shared" si="9"/>
        <v>Gonic</v>
      </c>
      <c r="E87" s="22" t="str">
        <f>VLOOKUP(D87,audio_list_stym!$A$3:$F$18,6,FALSE)</f>
        <v>Sapota</v>
      </c>
      <c r="F87" s="22">
        <v>2</v>
      </c>
      <c r="G87" s="22" t="str">
        <f t="shared" si="10"/>
        <v>Gonic.word.search2</v>
      </c>
      <c r="H87" s="22" t="str">
        <f t="shared" si="11"/>
        <v>ГОНИК</v>
      </c>
      <c r="I87" s="30">
        <f>IF(J87&lt;4,J87+1,J87-1)</f>
        <v>5</v>
      </c>
      <c r="J87">
        <f>VLOOKUP(E87,$P$2:$Q$9,2,FALSE)</f>
        <v>6</v>
      </c>
      <c r="K87" s="32">
        <f>IF(J87&lt;4,J87+2,J87-2)</f>
        <v>4</v>
      </c>
      <c r="L87" s="32">
        <f>IF(J87&lt;4,J87+3,J87-3)</f>
        <v>3</v>
      </c>
      <c r="M87">
        <v>2</v>
      </c>
      <c r="N87" t="str">
        <f t="shared" si="12"/>
        <v>w</v>
      </c>
      <c r="S87" s="29" t="s">
        <v>1190</v>
      </c>
      <c r="T87" t="str">
        <f t="shared" si="13"/>
        <v>Liroh</v>
      </c>
      <c r="U87" s="22" t="str">
        <f>VLOOKUP(T87,audio_list_stym!$A$3:$H$18,7,FALSE)</f>
        <v>Gac</v>
      </c>
      <c r="V87" s="22">
        <v>2</v>
      </c>
      <c r="W87" s="22" t="str">
        <f t="shared" si="14"/>
        <v>Gac2</v>
      </c>
    </row>
    <row r="88" spans="1:23" x14ac:dyDescent="0.45">
      <c r="A88" t="str">
        <f t="shared" si="7"/>
        <v>Sapota.pic</v>
      </c>
      <c r="B88" t="str">
        <f t="shared" si="8"/>
        <v>Sapota.pic3</v>
      </c>
      <c r="C88" s="22" t="s">
        <v>1203</v>
      </c>
      <c r="D88" t="str">
        <f t="shared" si="9"/>
        <v>Gonic</v>
      </c>
      <c r="E88" s="22" t="str">
        <f>VLOOKUP(D88,audio_list_stym!$A$3:$F$18,6,FALSE)</f>
        <v>Sapota</v>
      </c>
      <c r="F88" s="22">
        <v>3</v>
      </c>
      <c r="G88" s="22" t="str">
        <f t="shared" si="10"/>
        <v>Gonic.word.search3</v>
      </c>
      <c r="H88" s="22" t="str">
        <f t="shared" si="11"/>
        <v>ГОНИК</v>
      </c>
      <c r="I88" s="30">
        <f>IF(K88&lt;4,K88+1,K88-1)</f>
        <v>5</v>
      </c>
      <c r="J88" s="30">
        <f>IF(K88&lt;4,K88+2,K88-2)</f>
        <v>4</v>
      </c>
      <c r="K88">
        <f>VLOOKUP(E88,$P$2:$Q$9,2,FALSE)</f>
        <v>6</v>
      </c>
      <c r="L88" s="32">
        <f>IF(K88&lt;4,K88+3,K88-3)</f>
        <v>3</v>
      </c>
      <c r="M88">
        <v>3</v>
      </c>
      <c r="N88" t="str">
        <f t="shared" si="12"/>
        <v>a</v>
      </c>
      <c r="S88" s="29" t="s">
        <v>1194</v>
      </c>
      <c r="T88" t="str">
        <f t="shared" si="13"/>
        <v>Fimon</v>
      </c>
      <c r="U88" s="22" t="str">
        <f>VLOOKUP(T88,audio_list_stym!$A$3:$H$18,7,FALSE)</f>
        <v>Noni</v>
      </c>
      <c r="V88" s="22">
        <v>2</v>
      </c>
      <c r="W88" s="22" t="str">
        <f t="shared" si="14"/>
        <v>Noni2</v>
      </c>
    </row>
    <row r="89" spans="1:23" x14ac:dyDescent="0.45">
      <c r="A89" t="str">
        <f t="shared" si="7"/>
        <v>Sapota.pic</v>
      </c>
      <c r="B89" t="str">
        <f t="shared" si="8"/>
        <v>Sapota.pic4</v>
      </c>
      <c r="C89" s="22" t="s">
        <v>1203</v>
      </c>
      <c r="D89" t="str">
        <f t="shared" si="9"/>
        <v>Gonic</v>
      </c>
      <c r="E89" s="22" t="str">
        <f>VLOOKUP(D89,audio_list_stym!$A$3:$F$18,6,FALSE)</f>
        <v>Sapota</v>
      </c>
      <c r="F89" s="22">
        <v>4</v>
      </c>
      <c r="G89" s="22" t="str">
        <f t="shared" si="10"/>
        <v>Gonic.word.search4</v>
      </c>
      <c r="H89" s="22" t="str">
        <f t="shared" si="11"/>
        <v>ГОНИК</v>
      </c>
      <c r="I89" s="30">
        <f>IF(L89&lt;4,L89+1,L89-1)</f>
        <v>5</v>
      </c>
      <c r="J89" s="30">
        <f>IF(L89&lt;4,L89+2,L89-2)</f>
        <v>4</v>
      </c>
      <c r="K89" s="30">
        <f>IF(L89&lt;4,L89+3,L89-3)</f>
        <v>3</v>
      </c>
      <c r="L89">
        <f>VLOOKUP(E89,$P$2:$Q$9,2,FALSE)</f>
        <v>6</v>
      </c>
      <c r="M89">
        <v>4</v>
      </c>
      <c r="N89" t="str">
        <f t="shared" si="12"/>
        <v>s</v>
      </c>
      <c r="S89" s="29" t="s">
        <v>1198</v>
      </c>
      <c r="T89" t="str">
        <f t="shared" si="13"/>
        <v>Codis</v>
      </c>
      <c r="U89" s="22" t="str">
        <f>VLOOKUP(T89,audio_list_stym!$A$3:$H$18,7,FALSE)</f>
        <v>Sapota</v>
      </c>
      <c r="V89" s="22">
        <v>2</v>
      </c>
      <c r="W89" s="22" t="str">
        <f t="shared" si="14"/>
        <v>Sapota2</v>
      </c>
    </row>
    <row r="90" spans="1:23" x14ac:dyDescent="0.45">
      <c r="A90" t="str">
        <f t="shared" si="7"/>
        <v>Tamanid.pic</v>
      </c>
      <c r="B90" t="str">
        <f t="shared" si="8"/>
        <v>Tamanid.pic1</v>
      </c>
      <c r="C90" s="22" t="s">
        <v>1207</v>
      </c>
      <c r="D90" t="str">
        <f t="shared" si="9"/>
        <v>Todis</v>
      </c>
      <c r="E90" s="22" t="str">
        <f>VLOOKUP(D90,audio_list_stym!$A$3:$F$18,6,FALSE)</f>
        <v>Tamanid</v>
      </c>
      <c r="F90" s="22">
        <v>1</v>
      </c>
      <c r="G90" s="22" t="str">
        <f t="shared" si="10"/>
        <v>Todis.word.search1</v>
      </c>
      <c r="H90" s="22" t="str">
        <f t="shared" si="11"/>
        <v>ТОДИС</v>
      </c>
      <c r="I90">
        <f>VLOOKUP(E90,$P$2:$Q$9,2,FALSE)</f>
        <v>7</v>
      </c>
      <c r="J90" s="30">
        <f>IF(I90&lt;4,I90+1,I90-1)</f>
        <v>6</v>
      </c>
      <c r="K90" s="32">
        <f>IF(I90&lt;4,I90+2,I90-2)</f>
        <v>5</v>
      </c>
      <c r="L90" s="32">
        <f>IF(I90&lt;4,I90+3,I90-3)</f>
        <v>4</v>
      </c>
      <c r="M90">
        <v>1</v>
      </c>
      <c r="N90" t="str">
        <f t="shared" si="12"/>
        <v>q</v>
      </c>
      <c r="S90" s="29" t="s">
        <v>1202</v>
      </c>
      <c r="T90" t="str">
        <f t="shared" si="13"/>
        <v>Gonic</v>
      </c>
      <c r="U90" s="22" t="str">
        <f>VLOOKUP(T90,audio_list_stym!$A$3:$H$18,7,FALSE)</f>
        <v>Tamanid</v>
      </c>
      <c r="V90" s="22">
        <v>2</v>
      </c>
      <c r="W90" s="22" t="str">
        <f t="shared" si="14"/>
        <v>Tamanid2</v>
      </c>
    </row>
    <row r="91" spans="1:23" x14ac:dyDescent="0.45">
      <c r="A91" t="str">
        <f t="shared" si="7"/>
        <v>Tamanid.pic</v>
      </c>
      <c r="B91" t="str">
        <f t="shared" si="8"/>
        <v>Tamanid.pic2</v>
      </c>
      <c r="C91" s="22" t="s">
        <v>1207</v>
      </c>
      <c r="D91" t="str">
        <f t="shared" si="9"/>
        <v>Todis</v>
      </c>
      <c r="E91" s="22" t="str">
        <f>VLOOKUP(D91,audio_list_stym!$A$3:$F$18,6,FALSE)</f>
        <v>Tamanid</v>
      </c>
      <c r="F91" s="22">
        <v>2</v>
      </c>
      <c r="G91" s="22" t="str">
        <f t="shared" si="10"/>
        <v>Todis.word.search2</v>
      </c>
      <c r="H91" s="22" t="str">
        <f t="shared" si="11"/>
        <v>ТОДИС</v>
      </c>
      <c r="I91" s="30">
        <f>IF(J91&lt;4,J91+1,J91-1)</f>
        <v>6</v>
      </c>
      <c r="J91">
        <f>VLOOKUP(E91,$P$2:$Q$9,2,FALSE)</f>
        <v>7</v>
      </c>
      <c r="K91" s="32">
        <f>IF(J91&lt;4,J91+2,J91-2)</f>
        <v>5</v>
      </c>
      <c r="L91" s="32">
        <f>IF(J91&lt;4,J91+3,J91-3)</f>
        <v>4</v>
      </c>
      <c r="M91">
        <v>2</v>
      </c>
      <c r="N91" t="str">
        <f t="shared" si="12"/>
        <v>w</v>
      </c>
      <c r="S91" s="29" t="s">
        <v>1206</v>
      </c>
      <c r="T91" t="str">
        <f t="shared" si="13"/>
        <v>Todis</v>
      </c>
      <c r="U91" s="22" t="str">
        <f>VLOOKUP(T91,audio_list_stym!$A$3:$H$18,7,FALSE)</f>
        <v>ZF</v>
      </c>
      <c r="V91" s="22">
        <v>2</v>
      </c>
      <c r="W91" s="22" t="str">
        <f t="shared" si="14"/>
        <v>ZF2</v>
      </c>
    </row>
    <row r="92" spans="1:23" x14ac:dyDescent="0.45">
      <c r="A92" t="str">
        <f t="shared" si="7"/>
        <v>Tamanid.pic</v>
      </c>
      <c r="B92" t="str">
        <f t="shared" si="8"/>
        <v>Tamanid.pic3</v>
      </c>
      <c r="C92" s="22" t="s">
        <v>1207</v>
      </c>
      <c r="D92" t="str">
        <f t="shared" si="9"/>
        <v>Todis</v>
      </c>
      <c r="E92" s="22" t="str">
        <f>VLOOKUP(D92,audio_list_stym!$A$3:$F$18,6,FALSE)</f>
        <v>Tamanid</v>
      </c>
      <c r="F92" s="22">
        <v>3</v>
      </c>
      <c r="G92" s="22" t="str">
        <f t="shared" si="10"/>
        <v>Todis.word.search3</v>
      </c>
      <c r="H92" s="22" t="str">
        <f t="shared" si="11"/>
        <v>ТОДИС</v>
      </c>
      <c r="I92" s="30">
        <f>IF(K92&lt;4,K92+1,K92-1)</f>
        <v>6</v>
      </c>
      <c r="J92" s="30">
        <f>IF(K92&lt;4,K92+2,K92-2)</f>
        <v>5</v>
      </c>
      <c r="K92">
        <f>VLOOKUP(E92,$P$2:$Q$9,2,FALSE)</f>
        <v>7</v>
      </c>
      <c r="L92" s="32">
        <f>IF(K92&lt;4,K92+3,K92-3)</f>
        <v>4</v>
      </c>
      <c r="M92">
        <v>3</v>
      </c>
      <c r="N92" t="str">
        <f t="shared" si="12"/>
        <v>a</v>
      </c>
      <c r="S92" s="29" t="s">
        <v>1210</v>
      </c>
      <c r="T92" t="str">
        <f t="shared" si="13"/>
        <v>Pemat</v>
      </c>
      <c r="U92" s="22" t="str">
        <f>VLOOKUP(T92,audio_list_stym!$A$3:$H$18,7,FALSE)</f>
        <v>Ackee</v>
      </c>
      <c r="V92" s="22">
        <v>2</v>
      </c>
      <c r="W92" s="22" t="str">
        <f t="shared" si="14"/>
        <v>Ackee2</v>
      </c>
    </row>
    <row r="93" spans="1:23" x14ac:dyDescent="0.45">
      <c r="A93" t="str">
        <f t="shared" si="7"/>
        <v>Tamanid.pic</v>
      </c>
      <c r="B93" t="str">
        <f t="shared" si="8"/>
        <v>Tamanid.pic4</v>
      </c>
      <c r="C93" s="22" t="s">
        <v>1207</v>
      </c>
      <c r="D93" t="str">
        <f t="shared" si="9"/>
        <v>Todis</v>
      </c>
      <c r="E93" s="22" t="str">
        <f>VLOOKUP(D93,audio_list_stym!$A$3:$F$18,6,FALSE)</f>
        <v>Tamanid</v>
      </c>
      <c r="F93" s="22">
        <v>4</v>
      </c>
      <c r="G93" s="22" t="str">
        <f t="shared" si="10"/>
        <v>Todis.word.search4</v>
      </c>
      <c r="H93" s="22" t="str">
        <f t="shared" si="11"/>
        <v>ТОДИС</v>
      </c>
      <c r="I93" s="30">
        <f>IF(L93&lt;4,L93+1,L93-1)</f>
        <v>6</v>
      </c>
      <c r="J93" s="30">
        <f>IF(L93&lt;4,L93+2,L93-2)</f>
        <v>5</v>
      </c>
      <c r="K93" s="30">
        <f>IF(L93&lt;4,L93+3,L93-3)</f>
        <v>4</v>
      </c>
      <c r="L93">
        <f>VLOOKUP(E93,$P$2:$Q$9,2,FALSE)</f>
        <v>7</v>
      </c>
      <c r="M93">
        <v>4</v>
      </c>
      <c r="N93" t="str">
        <f t="shared" si="12"/>
        <v>s</v>
      </c>
      <c r="S93" s="29" t="s">
        <v>1182</v>
      </c>
      <c r="T93" t="str">
        <f t="shared" si="13"/>
        <v>Renan</v>
      </c>
      <c r="U93" s="22" t="str">
        <f>VLOOKUP(T93,audio_list_stym!$A$3:$H$18,7,FALSE)</f>
        <v>Ake</v>
      </c>
      <c r="V93" s="22">
        <v>2</v>
      </c>
      <c r="W93" s="22" t="str">
        <f t="shared" si="14"/>
        <v>Ake2</v>
      </c>
    </row>
    <row r="94" spans="1:23" x14ac:dyDescent="0.45">
      <c r="A94" t="str">
        <f t="shared" si="7"/>
        <v>ZF.pic</v>
      </c>
      <c r="B94" t="str">
        <f t="shared" si="8"/>
        <v>ZF.pic1</v>
      </c>
      <c r="C94" s="22" t="s">
        <v>1211</v>
      </c>
      <c r="D94" t="str">
        <f t="shared" si="9"/>
        <v>Pemat</v>
      </c>
      <c r="E94" s="22" t="str">
        <f>VLOOKUP(D94,audio_list_stym!$A$3:$F$18,6,FALSE)</f>
        <v>ZF</v>
      </c>
      <c r="F94" s="22">
        <v>1</v>
      </c>
      <c r="G94" s="22" t="str">
        <f t="shared" si="10"/>
        <v>Pemat.word.search1</v>
      </c>
      <c r="H94" s="22" t="str">
        <f t="shared" si="11"/>
        <v>ПЕМАТ</v>
      </c>
      <c r="I94">
        <f>VLOOKUP(E94,$P$2:$Q$9,2,FALSE)</f>
        <v>8</v>
      </c>
      <c r="J94" s="30">
        <f>IF(I94&lt;4,I94+1,I94-1)</f>
        <v>7</v>
      </c>
      <c r="K94" s="32">
        <f>IF(I94&lt;4,I94+2,I94-2)</f>
        <v>6</v>
      </c>
      <c r="L94" s="32">
        <f>IF(I94&lt;4,I94+3,I94-3)</f>
        <v>5</v>
      </c>
      <c r="M94">
        <v>1</v>
      </c>
      <c r="N94" t="str">
        <f t="shared" si="12"/>
        <v>q</v>
      </c>
      <c r="S94" s="29" t="s">
        <v>1186</v>
      </c>
      <c r="T94" t="str">
        <f t="shared" si="13"/>
        <v>Baroh</v>
      </c>
      <c r="U94" s="22" t="str">
        <f>VLOOKUP(T94,audio_list_stym!$A$3:$H$18,7,FALSE)</f>
        <v>Finger</v>
      </c>
      <c r="V94" s="22">
        <v>2</v>
      </c>
      <c r="W94" s="22" t="str">
        <f t="shared" si="14"/>
        <v>Finger2</v>
      </c>
    </row>
    <row r="95" spans="1:23" x14ac:dyDescent="0.45">
      <c r="A95" t="str">
        <f t="shared" si="7"/>
        <v>ZF.pic</v>
      </c>
      <c r="B95" t="str">
        <f t="shared" si="8"/>
        <v>ZF.pic2</v>
      </c>
      <c r="C95" s="22" t="s">
        <v>1211</v>
      </c>
      <c r="D95" t="str">
        <f t="shared" si="9"/>
        <v>Pemat</v>
      </c>
      <c r="E95" s="22" t="str">
        <f>VLOOKUP(D95,audio_list_stym!$A$3:$F$18,6,FALSE)</f>
        <v>ZF</v>
      </c>
      <c r="F95" s="22">
        <v>2</v>
      </c>
      <c r="G95" s="22" t="str">
        <f t="shared" si="10"/>
        <v>Pemat.word.search2</v>
      </c>
      <c r="H95" s="22" t="str">
        <f t="shared" si="11"/>
        <v>ПЕМАТ</v>
      </c>
      <c r="I95" s="30">
        <f>IF(J95&lt;4,J95+1,J95-1)</f>
        <v>7</v>
      </c>
      <c r="J95">
        <f>VLOOKUP(E95,$P$2:$Q$9,2,FALSE)</f>
        <v>8</v>
      </c>
      <c r="K95" s="32">
        <f>IF(J95&lt;4,J95+2,J95-2)</f>
        <v>6</v>
      </c>
      <c r="L95" s="32">
        <f>IF(J95&lt;4,J95+3,J95-3)</f>
        <v>5</v>
      </c>
      <c r="M95">
        <v>2</v>
      </c>
      <c r="N95" t="str">
        <f t="shared" si="12"/>
        <v>w</v>
      </c>
      <c r="S95" s="29" t="s">
        <v>1190</v>
      </c>
      <c r="T95" t="str">
        <f t="shared" si="13"/>
        <v>Liroh</v>
      </c>
      <c r="U95" s="22" t="str">
        <f>VLOOKUP(T95,audio_list_stym!$A$3:$H$18,7,FALSE)</f>
        <v>Gac</v>
      </c>
      <c r="V95" s="22">
        <v>2</v>
      </c>
      <c r="W95" s="22" t="str">
        <f t="shared" si="14"/>
        <v>Gac2</v>
      </c>
    </row>
    <row r="96" spans="1:23" x14ac:dyDescent="0.45">
      <c r="A96" t="str">
        <f t="shared" si="7"/>
        <v>ZF.pic</v>
      </c>
      <c r="B96" t="str">
        <f t="shared" si="8"/>
        <v>ZF.pic3</v>
      </c>
      <c r="C96" s="22" t="s">
        <v>1211</v>
      </c>
      <c r="D96" t="str">
        <f t="shared" si="9"/>
        <v>Pemat</v>
      </c>
      <c r="E96" s="22" t="str">
        <f>VLOOKUP(D96,audio_list_stym!$A$3:$F$18,6,FALSE)</f>
        <v>ZF</v>
      </c>
      <c r="F96" s="22">
        <v>3</v>
      </c>
      <c r="G96" s="22" t="str">
        <f t="shared" si="10"/>
        <v>Pemat.word.search3</v>
      </c>
      <c r="H96" s="22" t="str">
        <f t="shared" si="11"/>
        <v>ПЕМАТ</v>
      </c>
      <c r="I96" s="30">
        <f>IF(K96&lt;4,K96+1,K96-1)</f>
        <v>7</v>
      </c>
      <c r="J96" s="30">
        <f>IF(K96&lt;4,K96+2,K96-2)</f>
        <v>6</v>
      </c>
      <c r="K96">
        <f>VLOOKUP(E96,$P$2:$Q$9,2,FALSE)</f>
        <v>8</v>
      </c>
      <c r="L96" s="32">
        <f>IF(K96&lt;4,K96+3,K96-3)</f>
        <v>5</v>
      </c>
      <c r="M96">
        <v>3</v>
      </c>
      <c r="N96" t="str">
        <f t="shared" si="12"/>
        <v>a</v>
      </c>
      <c r="S96" s="29" t="s">
        <v>1194</v>
      </c>
      <c r="T96" t="str">
        <f t="shared" si="13"/>
        <v>Fimon</v>
      </c>
      <c r="U96" s="22" t="str">
        <f>VLOOKUP(T96,audio_list_stym!$A$3:$H$18,7,FALSE)</f>
        <v>Noni</v>
      </c>
      <c r="V96" s="22">
        <v>2</v>
      </c>
      <c r="W96" s="22" t="str">
        <f t="shared" si="14"/>
        <v>Noni2</v>
      </c>
    </row>
    <row r="97" spans="1:23" x14ac:dyDescent="0.45">
      <c r="A97" t="str">
        <f t="shared" si="7"/>
        <v>ZF.pic</v>
      </c>
      <c r="B97" t="str">
        <f t="shared" si="8"/>
        <v>ZF.pic4</v>
      </c>
      <c r="C97" s="22" t="s">
        <v>1211</v>
      </c>
      <c r="D97" t="str">
        <f t="shared" si="9"/>
        <v>Pemat</v>
      </c>
      <c r="E97" s="22" t="str">
        <f>VLOOKUP(D97,audio_list_stym!$A$3:$F$18,6,FALSE)</f>
        <v>ZF</v>
      </c>
      <c r="F97" s="22">
        <v>4</v>
      </c>
      <c r="G97" s="22" t="str">
        <f t="shared" si="10"/>
        <v>Pemat.word.search4</v>
      </c>
      <c r="H97" s="22" t="str">
        <f t="shared" si="11"/>
        <v>ПЕМАТ</v>
      </c>
      <c r="I97" s="30">
        <f>IF(L97&lt;4,L97+1,L97-1)</f>
        <v>7</v>
      </c>
      <c r="J97" s="30">
        <f>IF(L97&lt;4,L97+2,L97-2)</f>
        <v>6</v>
      </c>
      <c r="K97" s="30">
        <f>IF(L97&lt;4,L97+3,L97-3)</f>
        <v>5</v>
      </c>
      <c r="L97">
        <f>VLOOKUP(E97,$P$2:$Q$9,2,FALSE)</f>
        <v>8</v>
      </c>
      <c r="M97">
        <v>4</v>
      </c>
      <c r="N97" t="str">
        <f t="shared" si="12"/>
        <v>s</v>
      </c>
      <c r="S97" s="29" t="s">
        <v>1198</v>
      </c>
      <c r="T97" t="str">
        <f t="shared" si="13"/>
        <v>Codis</v>
      </c>
      <c r="U97" s="22" t="str">
        <f>VLOOKUP(T97,audio_list_stym!$A$3:$H$18,7,FALSE)</f>
        <v>Sapota</v>
      </c>
      <c r="V97" s="22">
        <v>2</v>
      </c>
      <c r="W97" s="22" t="str">
        <f t="shared" si="14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VLOOKUP(D98,audio_list_stym!$A$3:$F$18,6,FALSE)</f>
        <v>Ackee</v>
      </c>
      <c r="F98" s="22">
        <v>5</v>
      </c>
      <c r="G98" s="22" t="str">
        <f t="shared" si="10"/>
        <v>Renan.word.search5</v>
      </c>
      <c r="H98" s="22" t="str">
        <f t="shared" si="11"/>
        <v>РЕНАН</v>
      </c>
      <c r="I98" s="30">
        <f>IF(L98&lt;4,L98+1,L98-1)</f>
        <v>2</v>
      </c>
      <c r="J98" s="30">
        <f>IF(L98&lt;4,L98+2,L98-2)</f>
        <v>3</v>
      </c>
      <c r="K98" s="30">
        <f>IF(L98&lt;4,L98+3,L98-3)</f>
        <v>4</v>
      </c>
      <c r="L98">
        <f>VLOOKUP(E98,$P$2:$Q$9,2,FALSE)</f>
        <v>1</v>
      </c>
      <c r="M98">
        <v>4</v>
      </c>
      <c r="N98" t="str">
        <f t="shared" si="12"/>
        <v>s</v>
      </c>
      <c r="S98" s="29" t="s">
        <v>1202</v>
      </c>
      <c r="T98" t="str">
        <f t="shared" si="13"/>
        <v>Gonic</v>
      </c>
      <c r="U98" s="22" t="str">
        <f>VLOOKUP(T98,audio_list_stym!$A$3:$H$18,7,FALSE)</f>
        <v>Tamanid</v>
      </c>
      <c r="V98" s="22">
        <v>2</v>
      </c>
      <c r="W98" s="22" t="str">
        <f t="shared" si="14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5">LEFT(C99,5)</f>
        <v>Renan</v>
      </c>
      <c r="E99" s="22" t="str">
        <f>VLOOKUP(D99,audio_list_stym!$A$3:$F$18,6,FALSE)</f>
        <v>Ackee</v>
      </c>
      <c r="F99" s="22">
        <v>6</v>
      </c>
      <c r="G99" s="22" t="str">
        <f t="shared" si="10"/>
        <v>Renan.word.search6</v>
      </c>
      <c r="H99" s="22" t="str">
        <f t="shared" si="11"/>
        <v>РЕНАН</v>
      </c>
      <c r="I99" s="30">
        <f>IF(K99&lt;4,K99+1,K99-1)</f>
        <v>2</v>
      </c>
      <c r="J99" s="30">
        <f>IF(K99&lt;4,K99+2,K99-2)</f>
        <v>3</v>
      </c>
      <c r="K99">
        <f>VLOOKUP(E99,$P$2:$Q$9,2,FALSE)</f>
        <v>1</v>
      </c>
      <c r="L99" s="30">
        <f>IF(K99&lt;4,K99+3,K99-3)</f>
        <v>4</v>
      </c>
      <c r="M99">
        <v>3</v>
      </c>
      <c r="N99" t="str">
        <f t="shared" si="12"/>
        <v>a</v>
      </c>
      <c r="S99" s="29" t="s">
        <v>1206</v>
      </c>
      <c r="T99" t="str">
        <f t="shared" si="13"/>
        <v>Todis</v>
      </c>
      <c r="U99" s="22" t="str">
        <f>VLOOKUP(T99,audio_list_stym!$A$3:$H$18,7,FALSE)</f>
        <v>ZF</v>
      </c>
      <c r="V99" s="22">
        <v>2</v>
      </c>
      <c r="W99" s="22" t="str">
        <f t="shared" si="14"/>
        <v>ZF2</v>
      </c>
    </row>
    <row r="100" spans="1:23" x14ac:dyDescent="0.45">
      <c r="B100" t="s">
        <v>1254</v>
      </c>
      <c r="C100" s="29" t="s">
        <v>1183</v>
      </c>
      <c r="D100" t="str">
        <f t="shared" si="15"/>
        <v>Renan</v>
      </c>
      <c r="E100" s="22" t="str">
        <f>VLOOKUP(D100,audio_list_stym!$A$3:$F$18,6,FALSE)</f>
        <v>Ackee</v>
      </c>
      <c r="F100" s="22">
        <v>7</v>
      </c>
      <c r="G100" s="22" t="str">
        <f t="shared" si="10"/>
        <v>Renan.word.search7</v>
      </c>
      <c r="H100" s="22" t="str">
        <f t="shared" si="11"/>
        <v>РЕНАН</v>
      </c>
      <c r="I100" s="30">
        <f>IF(J100&lt;4,J100+1,J100-1)</f>
        <v>2</v>
      </c>
      <c r="J100">
        <f>VLOOKUP(E100,$P$2:$Q$9,2,FALSE)</f>
        <v>1</v>
      </c>
      <c r="K100" s="30">
        <f>IF(J67&lt;4,J100+2,J100-2)</f>
        <v>3</v>
      </c>
      <c r="L100" s="30">
        <f>IF(J100&lt;4,J100+3,J100-3)</f>
        <v>4</v>
      </c>
      <c r="M100">
        <v>2</v>
      </c>
      <c r="N100" t="str">
        <f t="shared" si="12"/>
        <v>w</v>
      </c>
      <c r="S100" s="29" t="s">
        <v>1210</v>
      </c>
      <c r="T100" t="str">
        <f t="shared" si="13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4"/>
        <v>Ackee2</v>
      </c>
    </row>
    <row r="101" spans="1:23" x14ac:dyDescent="0.45">
      <c r="B101" t="s">
        <v>1255</v>
      </c>
      <c r="C101" s="29" t="s">
        <v>1183</v>
      </c>
      <c r="D101" t="str">
        <f t="shared" si="15"/>
        <v>Renan</v>
      </c>
      <c r="E101" s="22" t="str">
        <f>VLOOKUP(D101,audio_list_stym!$A$3:$F$18,6,FALSE)</f>
        <v>Ackee</v>
      </c>
      <c r="F101" s="22">
        <v>8</v>
      </c>
      <c r="G101" s="22" t="str">
        <f t="shared" si="10"/>
        <v>Renan.word.search8</v>
      </c>
      <c r="H101" s="22" t="str">
        <f t="shared" si="11"/>
        <v>РЕНАН</v>
      </c>
      <c r="I101">
        <f>VLOOKUP(E101,$P$2:$Q$9,2,FALSE)</f>
        <v>1</v>
      </c>
      <c r="J101" s="30">
        <f>IF(I101&lt;4,I101+2,I101-2)</f>
        <v>3</v>
      </c>
      <c r="K101" s="30">
        <f>IF(I101&lt;4,I101+3,I101-3)</f>
        <v>4</v>
      </c>
      <c r="L101" s="30">
        <f>IF(I101&lt;4,I101+4,I101-4)</f>
        <v>5</v>
      </c>
      <c r="M101">
        <v>1</v>
      </c>
      <c r="N101" t="str">
        <f t="shared" si="12"/>
        <v>q</v>
      </c>
      <c r="S101" s="29" t="s">
        <v>1182</v>
      </c>
      <c r="T101" t="str">
        <f t="shared" si="13"/>
        <v>Renan</v>
      </c>
      <c r="U101" s="22" t="str">
        <f>VLOOKUP(T101,audio_list_stym!$A$3:$H$18,7,FALSE)</f>
        <v>Ake</v>
      </c>
      <c r="V101" s="22">
        <v>3</v>
      </c>
      <c r="W101" s="22" t="str">
        <f t="shared" si="14"/>
        <v>Ake3</v>
      </c>
    </row>
    <row r="102" spans="1:23" x14ac:dyDescent="0.45">
      <c r="B102" t="s">
        <v>1256</v>
      </c>
      <c r="C102" s="29" t="s">
        <v>1187</v>
      </c>
      <c r="D102" t="str">
        <f t="shared" si="9"/>
        <v>Baroh</v>
      </c>
      <c r="E102" s="22" t="str">
        <f>VLOOKUP(D102,audio_list_stym!$A$3:$F$18,6,FALSE)</f>
        <v>Ake</v>
      </c>
      <c r="F102" s="22">
        <v>5</v>
      </c>
      <c r="G102" s="22" t="str">
        <f t="shared" si="10"/>
        <v>Baroh.word.search5</v>
      </c>
      <c r="H102" s="22" t="str">
        <f t="shared" si="11"/>
        <v>БАРОХ</v>
      </c>
      <c r="I102" s="30">
        <f>IF(L102&lt;4,L102+1,L102-1)</f>
        <v>3</v>
      </c>
      <c r="J102" s="30">
        <f>IF(L102&lt;4,L102+2,L102-2)</f>
        <v>4</v>
      </c>
      <c r="K102" s="30">
        <f>IF(L102&lt;4,L102+3,L102-3)</f>
        <v>5</v>
      </c>
      <c r="L102">
        <f>VLOOKUP(E102,$P$2:$Q$9,2,FALSE)</f>
        <v>2</v>
      </c>
      <c r="M102">
        <v>4</v>
      </c>
      <c r="N102" t="str">
        <f t="shared" si="12"/>
        <v>s</v>
      </c>
      <c r="S102" s="29" t="s">
        <v>1186</v>
      </c>
      <c r="T102" t="str">
        <f t="shared" si="13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4"/>
        <v>Finger3</v>
      </c>
    </row>
    <row r="103" spans="1:23" x14ac:dyDescent="0.45">
      <c r="B103" t="s">
        <v>1257</v>
      </c>
      <c r="C103" s="29" t="s">
        <v>1187</v>
      </c>
      <c r="D103" t="str">
        <f t="shared" si="9"/>
        <v>Baroh</v>
      </c>
      <c r="E103" s="22" t="str">
        <f>VLOOKUP(D103,audio_list_stym!$A$3:$F$18,6,FALSE)</f>
        <v>Ake</v>
      </c>
      <c r="F103" s="22">
        <v>6</v>
      </c>
      <c r="G103" s="22" t="str">
        <f t="shared" si="10"/>
        <v>Baroh.word.search6</v>
      </c>
      <c r="H103" s="22" t="str">
        <f t="shared" si="11"/>
        <v>БАРОХ</v>
      </c>
      <c r="I103" s="30">
        <f>IF(K103&lt;4,K103+1,K103-1)</f>
        <v>3</v>
      </c>
      <c r="J103" s="30">
        <f>IF(K103&lt;4,K103+2,K103-2)</f>
        <v>4</v>
      </c>
      <c r="K103">
        <f>VLOOKUP(E103,$P$2:$Q$9,2,FALSE)</f>
        <v>2</v>
      </c>
      <c r="L103" s="30">
        <f>IF(K103&lt;4,K103+3,K103-3)</f>
        <v>5</v>
      </c>
      <c r="M103">
        <v>3</v>
      </c>
      <c r="N103" t="str">
        <f t="shared" si="12"/>
        <v>a</v>
      </c>
      <c r="S103" s="29" t="s">
        <v>1190</v>
      </c>
      <c r="T103" t="str">
        <f t="shared" si="13"/>
        <v>Liroh</v>
      </c>
      <c r="U103" s="22" t="str">
        <f>VLOOKUP(T103,audio_list_stym!$A$3:$H$18,7,FALSE)</f>
        <v>Gac</v>
      </c>
      <c r="V103" s="22">
        <v>3</v>
      </c>
      <c r="W103" s="22" t="str">
        <f t="shared" si="14"/>
        <v>Gac3</v>
      </c>
    </row>
    <row r="104" spans="1:23" x14ac:dyDescent="0.45">
      <c r="B104" t="s">
        <v>1258</v>
      </c>
      <c r="C104" s="29" t="s">
        <v>1187</v>
      </c>
      <c r="D104" t="str">
        <f t="shared" si="9"/>
        <v>Baroh</v>
      </c>
      <c r="E104" s="22" t="str">
        <f>VLOOKUP(D104,audio_list_stym!$A$3:$F$18,6,FALSE)</f>
        <v>Ake</v>
      </c>
      <c r="F104" s="22">
        <v>7</v>
      </c>
      <c r="G104" s="22" t="str">
        <f t="shared" si="10"/>
        <v>Baroh.word.search7</v>
      </c>
      <c r="H104" s="22" t="str">
        <f t="shared" si="11"/>
        <v>БАРОХ</v>
      </c>
      <c r="I104" s="30">
        <f>IF(J104&lt;4,J104+1,J104-1)</f>
        <v>3</v>
      </c>
      <c r="J104">
        <f>VLOOKUP(E104,$P$2:$Q$9,2,FALSE)</f>
        <v>2</v>
      </c>
      <c r="K104" s="30">
        <f>IF(J71&lt;4,J104+2,J104-2)</f>
        <v>4</v>
      </c>
      <c r="L104" s="30">
        <f>IF(J104&lt;4,J104+3,J104-3)</f>
        <v>5</v>
      </c>
      <c r="M104">
        <v>2</v>
      </c>
      <c r="N104" t="str">
        <f t="shared" si="12"/>
        <v>w</v>
      </c>
      <c r="S104" s="29" t="s">
        <v>1194</v>
      </c>
      <c r="T104" t="str">
        <f t="shared" si="13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4"/>
        <v>Noni3</v>
      </c>
    </row>
    <row r="105" spans="1:23" x14ac:dyDescent="0.45">
      <c r="B105" t="s">
        <v>1259</v>
      </c>
      <c r="C105" s="29" t="s">
        <v>1187</v>
      </c>
      <c r="D105" t="str">
        <f t="shared" si="9"/>
        <v>Baroh</v>
      </c>
      <c r="E105" s="22" t="str">
        <f>VLOOKUP(D105,audio_list_stym!$A$3:$F$18,6,FALSE)</f>
        <v>Ake</v>
      </c>
      <c r="F105" s="22">
        <v>8</v>
      </c>
      <c r="G105" s="22" t="str">
        <f t="shared" si="10"/>
        <v>Baroh.word.search8</v>
      </c>
      <c r="H105" s="22" t="str">
        <f t="shared" si="11"/>
        <v>БАРОХ</v>
      </c>
      <c r="I105">
        <f>VLOOKUP(E105,$P$2:$Q$9,2,FALSE)</f>
        <v>2</v>
      </c>
      <c r="J105" s="30">
        <f>IF(I105&lt;4,I105+2,I105-2)</f>
        <v>4</v>
      </c>
      <c r="K105" s="30">
        <f>IF(I105&lt;4,I105+3,I105-3)</f>
        <v>5</v>
      </c>
      <c r="L105" s="30">
        <f>IF(I105&lt;4,I105+4,I105-4)</f>
        <v>6</v>
      </c>
      <c r="M105">
        <v>1</v>
      </c>
      <c r="N105" t="str">
        <f t="shared" si="12"/>
        <v>q</v>
      </c>
      <c r="S105" s="29" t="s">
        <v>1198</v>
      </c>
      <c r="T105" t="str">
        <f t="shared" si="13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4"/>
        <v>Sapota3</v>
      </c>
    </row>
    <row r="106" spans="1:23" x14ac:dyDescent="0.45">
      <c r="B106" t="s">
        <v>1256</v>
      </c>
      <c r="C106" s="29" t="s">
        <v>1191</v>
      </c>
      <c r="D106" t="str">
        <f t="shared" si="9"/>
        <v>Liroh</v>
      </c>
      <c r="E106" s="22" t="str">
        <f>VLOOKUP(D106,audio_list_stym!$A$3:$F$18,6,FALSE)</f>
        <v>Finger</v>
      </c>
      <c r="F106" s="22">
        <v>5</v>
      </c>
      <c r="G106" s="22" t="str">
        <f t="shared" si="10"/>
        <v>Liroh.word.search5</v>
      </c>
      <c r="H106" s="22" t="str">
        <f t="shared" si="11"/>
        <v>ЛИРОХ</v>
      </c>
      <c r="I106" s="30">
        <f>IF(L106&lt;4,L106+1,L106-1)</f>
        <v>4</v>
      </c>
      <c r="J106" s="30">
        <f>IF(L106&lt;4,L106+2,L106-2)</f>
        <v>5</v>
      </c>
      <c r="K106" s="30">
        <f>IF(L106&lt;4,L106+3,L106-3)</f>
        <v>6</v>
      </c>
      <c r="L106">
        <f>VLOOKUP(E106,$P$2:$Q$9,2,FALSE)</f>
        <v>3</v>
      </c>
      <c r="M106">
        <v>4</v>
      </c>
      <c r="N106" t="str">
        <f t="shared" si="12"/>
        <v>s</v>
      </c>
      <c r="S106" s="29" t="s">
        <v>1202</v>
      </c>
      <c r="T106" t="str">
        <f t="shared" si="13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4"/>
        <v>Tamanid3</v>
      </c>
    </row>
    <row r="107" spans="1:23" x14ac:dyDescent="0.45">
      <c r="B107" t="s">
        <v>1257</v>
      </c>
      <c r="C107" s="29" t="s">
        <v>1191</v>
      </c>
      <c r="D107" t="str">
        <f t="shared" si="9"/>
        <v>Liroh</v>
      </c>
      <c r="E107" s="22" t="str">
        <f>VLOOKUP(D107,audio_list_stym!$A$3:$F$18,6,FALSE)</f>
        <v>Finger</v>
      </c>
      <c r="F107" s="22">
        <v>6</v>
      </c>
      <c r="G107" s="22" t="str">
        <f t="shared" si="10"/>
        <v>Liroh.word.search6</v>
      </c>
      <c r="H107" s="22" t="str">
        <f t="shared" si="11"/>
        <v>ЛИРОХ</v>
      </c>
      <c r="I107" s="30">
        <f>IF(K107&lt;4,K107+1,K107-1)</f>
        <v>4</v>
      </c>
      <c r="J107" s="30">
        <f>IF(K107&lt;4,K107+2,K107-2)</f>
        <v>5</v>
      </c>
      <c r="K107">
        <f>VLOOKUP(E107,$P$2:$Q$9,2,FALSE)</f>
        <v>3</v>
      </c>
      <c r="L107" s="30">
        <f>IF(K107&lt;4,K107+3,K107-3)</f>
        <v>6</v>
      </c>
      <c r="M107">
        <v>3</v>
      </c>
      <c r="N107" t="str">
        <f t="shared" si="12"/>
        <v>a</v>
      </c>
      <c r="S107" s="29" t="s">
        <v>1206</v>
      </c>
      <c r="T107" t="str">
        <f t="shared" si="13"/>
        <v>Todis</v>
      </c>
      <c r="U107" s="22" t="str">
        <f>VLOOKUP(T107,audio_list_stym!$A$3:$H$18,7,FALSE)</f>
        <v>ZF</v>
      </c>
      <c r="V107" s="22">
        <v>3</v>
      </c>
      <c r="W107" s="22" t="str">
        <f t="shared" si="14"/>
        <v>ZF3</v>
      </c>
    </row>
    <row r="108" spans="1:23" x14ac:dyDescent="0.45">
      <c r="B108" t="s">
        <v>1258</v>
      </c>
      <c r="C108" s="29" t="s">
        <v>1191</v>
      </c>
      <c r="D108" t="str">
        <f t="shared" si="9"/>
        <v>Liroh</v>
      </c>
      <c r="E108" s="22" t="str">
        <f>VLOOKUP(D108,audio_list_stym!$A$3:$F$18,6,FALSE)</f>
        <v>Finger</v>
      </c>
      <c r="F108" s="22">
        <v>7</v>
      </c>
      <c r="G108" s="22" t="str">
        <f t="shared" si="10"/>
        <v>Liroh.word.search7</v>
      </c>
      <c r="H108" s="22" t="str">
        <f t="shared" si="11"/>
        <v>ЛИРОХ</v>
      </c>
      <c r="I108" s="30">
        <f>IF(J108&lt;4,J108+1,J108-1)</f>
        <v>4</v>
      </c>
      <c r="J108">
        <f>VLOOKUP(E108,$P$2:$Q$9,2,FALSE)</f>
        <v>3</v>
      </c>
      <c r="K108" s="30">
        <f>IF(J75&lt;4,J108+2,J108-2)</f>
        <v>5</v>
      </c>
      <c r="L108" s="30">
        <f>IF(J108&lt;4,J108+3,J108-3)</f>
        <v>6</v>
      </c>
      <c r="M108">
        <v>2</v>
      </c>
      <c r="N108" t="str">
        <f t="shared" si="12"/>
        <v>w</v>
      </c>
      <c r="S108" s="29" t="s">
        <v>1210</v>
      </c>
      <c r="T108" t="str">
        <f t="shared" si="13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4"/>
        <v>Ackee3</v>
      </c>
    </row>
    <row r="109" spans="1:23" x14ac:dyDescent="0.45">
      <c r="B109" t="s">
        <v>1259</v>
      </c>
      <c r="C109" s="29" t="s">
        <v>1191</v>
      </c>
      <c r="D109" t="str">
        <f t="shared" si="9"/>
        <v>Liroh</v>
      </c>
      <c r="E109" s="22" t="str">
        <f>VLOOKUP(D109,audio_list_stym!$A$3:$F$18,6,FALSE)</f>
        <v>Finger</v>
      </c>
      <c r="F109" s="22">
        <v>8</v>
      </c>
      <c r="G109" s="22" t="str">
        <f t="shared" si="10"/>
        <v>Liroh.word.search8</v>
      </c>
      <c r="H109" s="22" t="str">
        <f t="shared" si="11"/>
        <v>ЛИРОХ</v>
      </c>
      <c r="I109">
        <f>VLOOKUP(E109,$P$2:$Q$9,2,FALSE)</f>
        <v>3</v>
      </c>
      <c r="J109" s="30">
        <f>IF(I109&lt;4,I109+2,I109-2)</f>
        <v>5</v>
      </c>
      <c r="K109" s="30">
        <f>IF(I109&lt;4,I109+3,I109-3)</f>
        <v>6</v>
      </c>
      <c r="L109" s="30">
        <f>IF(I109&lt;4,I109+4,I109-4)</f>
        <v>7</v>
      </c>
      <c r="M109">
        <v>1</v>
      </c>
      <c r="N109" t="str">
        <f t="shared" si="12"/>
        <v>q</v>
      </c>
      <c r="S109" s="29" t="s">
        <v>1182</v>
      </c>
      <c r="T109" t="str">
        <f t="shared" si="13"/>
        <v>Renan</v>
      </c>
      <c r="U109" s="22" t="str">
        <f>VLOOKUP(T109,audio_list_stym!$A$3:$H$18,7,FALSE)</f>
        <v>Ake</v>
      </c>
      <c r="V109" s="22">
        <v>3</v>
      </c>
      <c r="W109" s="22" t="str">
        <f t="shared" si="14"/>
        <v>Ake3</v>
      </c>
    </row>
    <row r="110" spans="1:23" x14ac:dyDescent="0.45">
      <c r="B110" t="s">
        <v>1252</v>
      </c>
      <c r="C110" s="29" t="s">
        <v>1195</v>
      </c>
      <c r="D110" t="str">
        <f t="shared" si="9"/>
        <v>Fimon</v>
      </c>
      <c r="E110" s="22" t="str">
        <f>VLOOKUP(D110,audio_list_stym!$A$3:$F$18,6,FALSE)</f>
        <v>Gac</v>
      </c>
      <c r="F110" s="22">
        <v>5</v>
      </c>
      <c r="G110" s="22" t="str">
        <f t="shared" si="10"/>
        <v>Fimon.word.search5</v>
      </c>
      <c r="H110" s="22" t="str">
        <f t="shared" si="11"/>
        <v>ФИМОН</v>
      </c>
      <c r="I110" s="30">
        <f>IF(L110&lt;4,L110+1,L110-1)</f>
        <v>3</v>
      </c>
      <c r="J110" s="30">
        <f>IF(L110&lt;4,L110+2,L110-2)</f>
        <v>2</v>
      </c>
      <c r="K110" s="30">
        <f>IF(L110&lt;4,L110+3,L110-3)</f>
        <v>1</v>
      </c>
      <c r="L110">
        <f>VLOOKUP(E110,$P$2:$Q$9,2,FALSE)</f>
        <v>4</v>
      </c>
      <c r="M110">
        <v>4</v>
      </c>
      <c r="N110" t="str">
        <f t="shared" si="12"/>
        <v>s</v>
      </c>
      <c r="S110" s="29" t="s">
        <v>1186</v>
      </c>
      <c r="T110" t="str">
        <f t="shared" si="13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4"/>
        <v>Finger3</v>
      </c>
    </row>
    <row r="111" spans="1:23" x14ac:dyDescent="0.45">
      <c r="B111" t="s">
        <v>1253</v>
      </c>
      <c r="C111" s="29" t="s">
        <v>1195</v>
      </c>
      <c r="D111" t="str">
        <f t="shared" si="9"/>
        <v>Fimon</v>
      </c>
      <c r="E111" s="22" t="str">
        <f>VLOOKUP(D111,audio_list_stym!$A$3:$F$18,6,FALSE)</f>
        <v>Gac</v>
      </c>
      <c r="F111" s="22">
        <v>6</v>
      </c>
      <c r="G111" s="22" t="str">
        <f t="shared" si="10"/>
        <v>Fimon.word.search6</v>
      </c>
      <c r="H111" s="22" t="str">
        <f t="shared" si="11"/>
        <v>ФИМОН</v>
      </c>
      <c r="I111" s="30">
        <f>IF(K111&lt;4,K111+1,K111-1)</f>
        <v>3</v>
      </c>
      <c r="J111" s="30">
        <f>IF(K111&lt;4,K111+2,K111-2)</f>
        <v>2</v>
      </c>
      <c r="K111">
        <f>VLOOKUP(E111,$P$2:$Q$9,2,FALSE)</f>
        <v>4</v>
      </c>
      <c r="L111" s="30">
        <f>IF(K111&lt;4,K111+3,K111-3)</f>
        <v>1</v>
      </c>
      <c r="M111">
        <v>3</v>
      </c>
      <c r="N111" t="str">
        <f t="shared" si="12"/>
        <v>a</v>
      </c>
      <c r="S111" s="29" t="s">
        <v>1190</v>
      </c>
      <c r="T111" t="str">
        <f t="shared" si="13"/>
        <v>Liroh</v>
      </c>
      <c r="U111" s="22" t="str">
        <f>VLOOKUP(T111,audio_list_stym!$A$3:$H$18,7,FALSE)</f>
        <v>Gac</v>
      </c>
      <c r="V111" s="22">
        <v>3</v>
      </c>
      <c r="W111" s="22" t="str">
        <f t="shared" si="14"/>
        <v>Gac3</v>
      </c>
    </row>
    <row r="112" spans="1:23" x14ac:dyDescent="0.45">
      <c r="B112" t="s">
        <v>1254</v>
      </c>
      <c r="C112" s="29" t="s">
        <v>1195</v>
      </c>
      <c r="D112" t="str">
        <f t="shared" si="9"/>
        <v>Fimon</v>
      </c>
      <c r="E112" s="22" t="str">
        <f>VLOOKUP(D112,audio_list_stym!$A$3:$F$18,6,FALSE)</f>
        <v>Gac</v>
      </c>
      <c r="F112" s="22">
        <v>7</v>
      </c>
      <c r="G112" s="22" t="str">
        <f t="shared" si="10"/>
        <v>Fimon.word.search7</v>
      </c>
      <c r="H112" s="22" t="str">
        <f t="shared" si="11"/>
        <v>ФИМОН</v>
      </c>
      <c r="I112" s="30">
        <f>IF(J112&lt;4,J112+1,J112-1)</f>
        <v>3</v>
      </c>
      <c r="J112">
        <f>VLOOKUP(E112,$P$2:$Q$9,2,FALSE)</f>
        <v>4</v>
      </c>
      <c r="K112" s="30">
        <f>IF(J79&lt;4,J112+2,J112-2)</f>
        <v>2</v>
      </c>
      <c r="L112" s="30">
        <f>IF(J112&lt;4,J112+3,J112-3)</f>
        <v>1</v>
      </c>
      <c r="M112">
        <v>2</v>
      </c>
      <c r="N112" t="str">
        <f t="shared" si="12"/>
        <v>w</v>
      </c>
      <c r="S112" s="29" t="s">
        <v>1194</v>
      </c>
      <c r="T112" t="str">
        <f t="shared" si="13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4"/>
        <v>Noni3</v>
      </c>
    </row>
    <row r="113" spans="2:23" x14ac:dyDescent="0.45">
      <c r="B113" t="s">
        <v>1255</v>
      </c>
      <c r="C113" s="29" t="s">
        <v>1195</v>
      </c>
      <c r="D113" t="str">
        <f t="shared" si="9"/>
        <v>Fimon</v>
      </c>
      <c r="E113" s="22" t="str">
        <f>VLOOKUP(D113,audio_list_stym!$A$3:$F$18,6,FALSE)</f>
        <v>Gac</v>
      </c>
      <c r="F113" s="22">
        <v>8</v>
      </c>
      <c r="G113" s="22" t="str">
        <f t="shared" si="10"/>
        <v>Fimon.word.search8</v>
      </c>
      <c r="H113" s="22" t="str">
        <f t="shared" si="11"/>
        <v>ФИМОН</v>
      </c>
      <c r="I113">
        <f>VLOOKUP(E113,$P$2:$Q$9,2,FALSE)</f>
        <v>4</v>
      </c>
      <c r="J113" s="30">
        <f>IF(I113&lt;4,I113+2,I113-2)</f>
        <v>2</v>
      </c>
      <c r="K113" s="30">
        <f>IF(I113&lt;4,I113+3,I113-3)</f>
        <v>1</v>
      </c>
      <c r="L113" s="33">
        <f>IF(I113&lt;4,I113+4,I113-4)</f>
        <v>0</v>
      </c>
      <c r="M113">
        <v>1</v>
      </c>
      <c r="N113" t="str">
        <f t="shared" si="12"/>
        <v>q</v>
      </c>
      <c r="S113" s="29" t="s">
        <v>1198</v>
      </c>
      <c r="T113" t="str">
        <f t="shared" si="13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4"/>
        <v>Sapota3</v>
      </c>
    </row>
    <row r="114" spans="2:23" x14ac:dyDescent="0.45">
      <c r="B114" t="s">
        <v>1252</v>
      </c>
      <c r="C114" s="29" t="s">
        <v>1199</v>
      </c>
      <c r="D114" t="str">
        <f t="shared" si="9"/>
        <v>Codis</v>
      </c>
      <c r="E114" s="22" t="str">
        <f>VLOOKUP(D114,audio_list_stym!$A$3:$F$18,6,FALSE)</f>
        <v>Noni</v>
      </c>
      <c r="F114" s="22">
        <v>5</v>
      </c>
      <c r="G114" s="22" t="str">
        <f t="shared" si="10"/>
        <v>Codis.word.search5</v>
      </c>
      <c r="H114" s="22" t="str">
        <f t="shared" si="11"/>
        <v>КОДИС</v>
      </c>
      <c r="I114" s="30">
        <f>IF(L114&lt;4,L114+1,L114-1)</f>
        <v>4</v>
      </c>
      <c r="J114" s="30">
        <f>IF(L114&lt;4,L114+2,L114-2)</f>
        <v>3</v>
      </c>
      <c r="K114" s="30">
        <f>IF(L114&lt;4,L114+3,L114-3)</f>
        <v>2</v>
      </c>
      <c r="L114">
        <f>VLOOKUP(E114,$P$2:$Q$9,2,FALSE)</f>
        <v>5</v>
      </c>
      <c r="M114">
        <v>4</v>
      </c>
      <c r="N114" t="str">
        <f t="shared" si="12"/>
        <v>s</v>
      </c>
      <c r="S114" s="29" t="s">
        <v>1202</v>
      </c>
      <c r="T114" t="str">
        <f t="shared" si="13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4"/>
        <v>Tamanid3</v>
      </c>
    </row>
    <row r="115" spans="2:23" x14ac:dyDescent="0.45">
      <c r="B115" t="s">
        <v>1253</v>
      </c>
      <c r="C115" s="29" t="s">
        <v>1199</v>
      </c>
      <c r="D115" t="str">
        <f t="shared" si="9"/>
        <v>Codis</v>
      </c>
      <c r="E115" s="22" t="str">
        <f>VLOOKUP(D115,audio_list_stym!$A$3:$F$18,6,FALSE)</f>
        <v>Noni</v>
      </c>
      <c r="F115" s="22">
        <v>6</v>
      </c>
      <c r="G115" s="22" t="str">
        <f t="shared" si="10"/>
        <v>Codis.word.search6</v>
      </c>
      <c r="H115" s="22" t="str">
        <f t="shared" si="11"/>
        <v>КОДИС</v>
      </c>
      <c r="I115" s="30">
        <f>IF(K115&lt;4,K115+1,K115-1)</f>
        <v>4</v>
      </c>
      <c r="J115" s="30">
        <f>IF(K115&lt;4,K115+2,K115-2)</f>
        <v>3</v>
      </c>
      <c r="K115">
        <f>VLOOKUP(E115,$P$2:$Q$9,2,FALSE)</f>
        <v>5</v>
      </c>
      <c r="L115" s="30">
        <f>IF(K115&lt;4,K115+3,K115-3)</f>
        <v>2</v>
      </c>
      <c r="M115">
        <v>3</v>
      </c>
      <c r="N115" t="str">
        <f t="shared" si="12"/>
        <v>a</v>
      </c>
      <c r="S115" s="29" t="s">
        <v>1206</v>
      </c>
      <c r="T115" t="str">
        <f t="shared" si="13"/>
        <v>Todis</v>
      </c>
      <c r="U115" s="22" t="str">
        <f>VLOOKUP(T115,audio_list_stym!$A$3:$H$18,7,FALSE)</f>
        <v>ZF</v>
      </c>
      <c r="V115" s="22">
        <v>3</v>
      </c>
      <c r="W115" s="22" t="str">
        <f t="shared" si="14"/>
        <v>ZF3</v>
      </c>
    </row>
    <row r="116" spans="2:23" x14ac:dyDescent="0.45">
      <c r="B116" t="s">
        <v>1255</v>
      </c>
      <c r="C116" s="29" t="s">
        <v>1199</v>
      </c>
      <c r="D116" t="str">
        <f t="shared" si="9"/>
        <v>Codis</v>
      </c>
      <c r="E116" s="22" t="str">
        <f>VLOOKUP(D116,audio_list_stym!$A$3:$F$18,6,FALSE)</f>
        <v>Noni</v>
      </c>
      <c r="F116" s="22">
        <v>7</v>
      </c>
      <c r="G116" s="22" t="str">
        <f t="shared" si="10"/>
        <v>Codis.word.search7</v>
      </c>
      <c r="H116" s="22" t="str">
        <f t="shared" si="11"/>
        <v>КОДИС</v>
      </c>
      <c r="I116" s="30">
        <f>IF(J116&lt;4,J116+1,J116-1)</f>
        <v>4</v>
      </c>
      <c r="J116">
        <f>VLOOKUP(E116,$P$2:$Q$9,2,FALSE)</f>
        <v>5</v>
      </c>
      <c r="K116" s="30">
        <f>IF(J83&lt;4,J116+2,J116-2)</f>
        <v>3</v>
      </c>
      <c r="L116" s="30">
        <f>IF(J116&lt;4,J116+3,J116-3)</f>
        <v>2</v>
      </c>
      <c r="M116">
        <v>2</v>
      </c>
      <c r="N116" t="str">
        <f t="shared" si="12"/>
        <v>w</v>
      </c>
      <c r="S116" s="29" t="s">
        <v>1210</v>
      </c>
      <c r="T116" t="str">
        <f t="shared" si="13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4"/>
        <v>Ackee3</v>
      </c>
    </row>
    <row r="117" spans="2:23" x14ac:dyDescent="0.45">
      <c r="B117" t="s">
        <v>1257</v>
      </c>
      <c r="C117" s="29" t="s">
        <v>1199</v>
      </c>
      <c r="D117" t="str">
        <f t="shared" si="9"/>
        <v>Codis</v>
      </c>
      <c r="E117" s="22" t="str">
        <f>VLOOKUP(D117,audio_list_stym!$A$3:$F$18,6,FALSE)</f>
        <v>Noni</v>
      </c>
      <c r="F117" s="22">
        <v>8</v>
      </c>
      <c r="G117" s="22" t="str">
        <f t="shared" si="10"/>
        <v>Codis.word.search8</v>
      </c>
      <c r="H117" s="22" t="str">
        <f t="shared" si="11"/>
        <v>КОДИС</v>
      </c>
      <c r="I117">
        <f>VLOOKUP(E117,$P$2:$Q$9,2,FALSE)</f>
        <v>5</v>
      </c>
      <c r="J117" s="30">
        <f>IF(I117&lt;4,I117+2,I117-2)</f>
        <v>3</v>
      </c>
      <c r="K117" s="30">
        <f>IF(I117&lt;4,I117+3,I117-3)</f>
        <v>2</v>
      </c>
      <c r="L117" s="30">
        <f>IF(I117&lt;4,I117+4,I117-4)</f>
        <v>1</v>
      </c>
      <c r="M117">
        <v>1</v>
      </c>
      <c r="N117" t="str">
        <f t="shared" si="12"/>
        <v>q</v>
      </c>
      <c r="S117" s="29" t="s">
        <v>1182</v>
      </c>
      <c r="T117" t="str">
        <f t="shared" si="13"/>
        <v>Renan</v>
      </c>
      <c r="U117" s="22" t="str">
        <f>VLOOKUP(T117,audio_list_stym!$A$3:$H$18,7,FALSE)</f>
        <v>Ake</v>
      </c>
      <c r="V117" s="22">
        <v>4</v>
      </c>
      <c r="W117" s="22" t="str">
        <f t="shared" si="14"/>
        <v>Ake4</v>
      </c>
    </row>
    <row r="118" spans="2:23" x14ac:dyDescent="0.45">
      <c r="B118" t="s">
        <v>1259</v>
      </c>
      <c r="C118" s="29" t="s">
        <v>1203</v>
      </c>
      <c r="D118" t="str">
        <f t="shared" si="9"/>
        <v>Gonic</v>
      </c>
      <c r="E118" s="22" t="str">
        <f>VLOOKUP(D118,audio_list_stym!$A$3:$F$18,6,FALSE)</f>
        <v>Sapota</v>
      </c>
      <c r="F118" s="22">
        <v>5</v>
      </c>
      <c r="G118" s="22" t="str">
        <f t="shared" si="10"/>
        <v>Gonic.word.search5</v>
      </c>
      <c r="H118" s="22" t="str">
        <f t="shared" si="11"/>
        <v>ГОНИК</v>
      </c>
      <c r="I118" s="30">
        <f>IF(L118&lt;4,L118+1,L118-1)</f>
        <v>5</v>
      </c>
      <c r="J118" s="30">
        <f>IF(L118&lt;4,L118+2,L118-2)</f>
        <v>4</v>
      </c>
      <c r="K118" s="30">
        <f>IF(L118&lt;4,L118+3,L118-3)</f>
        <v>3</v>
      </c>
      <c r="L118">
        <f>VLOOKUP(E118,$P$2:$Q$9,2,FALSE)</f>
        <v>6</v>
      </c>
      <c r="M118">
        <v>4</v>
      </c>
      <c r="N118" t="str">
        <f t="shared" si="12"/>
        <v>s</v>
      </c>
      <c r="S118" s="29" t="s">
        <v>1186</v>
      </c>
      <c r="T118" t="str">
        <f t="shared" si="13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4"/>
        <v>Finger4</v>
      </c>
    </row>
    <row r="119" spans="2:23" x14ac:dyDescent="0.45">
      <c r="B119" t="s">
        <v>1252</v>
      </c>
      <c r="C119" s="29" t="s">
        <v>1203</v>
      </c>
      <c r="D119" t="str">
        <f t="shared" si="9"/>
        <v>Gonic</v>
      </c>
      <c r="E119" s="22" t="str">
        <f>VLOOKUP(D119,audio_list_stym!$A$3:$F$18,6,FALSE)</f>
        <v>Sapota</v>
      </c>
      <c r="F119" s="22">
        <v>6</v>
      </c>
      <c r="G119" s="22" t="str">
        <f t="shared" si="10"/>
        <v>Gonic.word.search6</v>
      </c>
      <c r="H119" s="22" t="str">
        <f t="shared" si="11"/>
        <v>ГОНИК</v>
      </c>
      <c r="I119" s="30">
        <f>IF(K119&lt;4,K119+1,K119-1)</f>
        <v>5</v>
      </c>
      <c r="J119" s="30">
        <f>IF(K119&lt;4,K119+2,K119-2)</f>
        <v>4</v>
      </c>
      <c r="K119">
        <f>VLOOKUP(E119,$P$2:$Q$9,2,FALSE)</f>
        <v>6</v>
      </c>
      <c r="L119" s="30">
        <f>IF(K119&lt;4,K119+3,K119-3)</f>
        <v>3</v>
      </c>
      <c r="M119">
        <v>3</v>
      </c>
      <c r="N119" t="str">
        <f t="shared" si="12"/>
        <v>a</v>
      </c>
      <c r="S119" s="29" t="s">
        <v>1190</v>
      </c>
      <c r="T119" t="str">
        <f t="shared" si="13"/>
        <v>Liroh</v>
      </c>
      <c r="U119" s="22" t="str">
        <f>VLOOKUP(T119,audio_list_stym!$A$3:$H$18,7,FALSE)</f>
        <v>Gac</v>
      </c>
      <c r="V119" s="22">
        <v>4</v>
      </c>
      <c r="W119" s="22" t="str">
        <f t="shared" si="14"/>
        <v>Gac4</v>
      </c>
    </row>
    <row r="120" spans="2:23" x14ac:dyDescent="0.45">
      <c r="B120" t="s">
        <v>1253</v>
      </c>
      <c r="C120" s="29" t="s">
        <v>1203</v>
      </c>
      <c r="D120" t="str">
        <f t="shared" si="9"/>
        <v>Gonic</v>
      </c>
      <c r="E120" s="22" t="str">
        <f>VLOOKUP(D120,audio_list_stym!$A$3:$F$18,6,FALSE)</f>
        <v>Sapota</v>
      </c>
      <c r="F120" s="22">
        <v>7</v>
      </c>
      <c r="G120" s="22" t="str">
        <f t="shared" si="10"/>
        <v>Gonic.word.search7</v>
      </c>
      <c r="H120" s="22" t="str">
        <f t="shared" si="11"/>
        <v>ГОНИК</v>
      </c>
      <c r="I120" s="30">
        <f>IF(J120&lt;4,J120+1,J120-1)</f>
        <v>5</v>
      </c>
      <c r="J120">
        <f>VLOOKUP(E120,$P$2:$Q$9,2,FALSE)</f>
        <v>6</v>
      </c>
      <c r="K120" s="30">
        <f>IF(J87&lt;4,J120+2,J120-2)</f>
        <v>4</v>
      </c>
      <c r="L120" s="30">
        <f>IF(J120&lt;4,J120+3,J120-3)</f>
        <v>3</v>
      </c>
      <c r="M120">
        <v>2</v>
      </c>
      <c r="N120" t="str">
        <f t="shared" si="12"/>
        <v>w</v>
      </c>
      <c r="S120" s="29" t="s">
        <v>1194</v>
      </c>
      <c r="T120" t="str">
        <f t="shared" si="13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4"/>
        <v>Noni4</v>
      </c>
    </row>
    <row r="121" spans="2:23" x14ac:dyDescent="0.45">
      <c r="B121" t="s">
        <v>1256</v>
      </c>
      <c r="C121" s="29" t="s">
        <v>1203</v>
      </c>
      <c r="D121" t="str">
        <f t="shared" si="9"/>
        <v>Gonic</v>
      </c>
      <c r="E121" s="22" t="str">
        <f>VLOOKUP(D121,audio_list_stym!$A$3:$F$18,6,FALSE)</f>
        <v>Sapota</v>
      </c>
      <c r="F121" s="22">
        <v>8</v>
      </c>
      <c r="G121" s="22" t="str">
        <f t="shared" si="10"/>
        <v>Gonic.word.search8</v>
      </c>
      <c r="H121" s="22" t="str">
        <f t="shared" si="11"/>
        <v>ГОНИК</v>
      </c>
      <c r="I121">
        <f>VLOOKUP(E121,$P$2:$Q$9,2,FALSE)</f>
        <v>6</v>
      </c>
      <c r="J121" s="30">
        <f>IF(I121&lt;4,I121+2,I121-2)</f>
        <v>4</v>
      </c>
      <c r="K121" s="30">
        <f>IF(I121&lt;4,I121+3,I121-3)</f>
        <v>3</v>
      </c>
      <c r="L121" s="30">
        <f>IF(I121&lt;4,I121+4,I121-4)</f>
        <v>2</v>
      </c>
      <c r="M121">
        <v>1</v>
      </c>
      <c r="N121" t="str">
        <f t="shared" si="12"/>
        <v>q</v>
      </c>
      <c r="S121" s="29" t="s">
        <v>1198</v>
      </c>
      <c r="T121" t="str">
        <f t="shared" si="13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4"/>
        <v>Sapota4</v>
      </c>
    </row>
    <row r="122" spans="2:23" x14ac:dyDescent="0.45">
      <c r="B122" t="s">
        <v>1257</v>
      </c>
      <c r="C122" s="29" t="s">
        <v>1207</v>
      </c>
      <c r="D122" t="str">
        <f t="shared" si="9"/>
        <v>Todis</v>
      </c>
      <c r="E122" s="22" t="str">
        <f>VLOOKUP(D122,audio_list_stym!$A$3:$F$18,6,FALSE)</f>
        <v>Tamanid</v>
      </c>
      <c r="F122" s="22">
        <v>5</v>
      </c>
      <c r="G122" s="22" t="str">
        <f t="shared" si="10"/>
        <v>Todis.word.search5</v>
      </c>
      <c r="H122" s="22" t="str">
        <f t="shared" si="11"/>
        <v>ТОДИС</v>
      </c>
      <c r="I122" s="30">
        <f>IF(L122&lt;4,L122+1,L122-1)</f>
        <v>6</v>
      </c>
      <c r="J122" s="30">
        <f>IF(L122&lt;4,L122+2,L122-2)</f>
        <v>5</v>
      </c>
      <c r="K122" s="30">
        <f>IF(L122&lt;4,L122+3,L122-3)</f>
        <v>4</v>
      </c>
      <c r="L122">
        <f>VLOOKUP(E122,$P$2:$Q$9,2,FALSE)</f>
        <v>7</v>
      </c>
      <c r="M122">
        <v>4</v>
      </c>
      <c r="N122" t="str">
        <f t="shared" si="12"/>
        <v>s</v>
      </c>
      <c r="S122" s="29" t="s">
        <v>1202</v>
      </c>
      <c r="T122" t="str">
        <f t="shared" si="13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4"/>
        <v>Tamanid4</v>
      </c>
    </row>
    <row r="123" spans="2:23" x14ac:dyDescent="0.45">
      <c r="B123" t="s">
        <v>1254</v>
      </c>
      <c r="C123" s="29" t="s">
        <v>1207</v>
      </c>
      <c r="D123" t="str">
        <f t="shared" si="9"/>
        <v>Todis</v>
      </c>
      <c r="E123" s="22" t="str">
        <f>VLOOKUP(D123,audio_list_stym!$A$3:$F$18,6,FALSE)</f>
        <v>Tamanid</v>
      </c>
      <c r="F123" s="22">
        <v>6</v>
      </c>
      <c r="G123" s="22" t="str">
        <f t="shared" si="10"/>
        <v>Todis.word.search6</v>
      </c>
      <c r="H123" s="22" t="str">
        <f t="shared" si="11"/>
        <v>ТОДИС</v>
      </c>
      <c r="I123" s="30">
        <f>IF(K123&lt;4,K123+1,K123-1)</f>
        <v>6</v>
      </c>
      <c r="J123" s="30">
        <f>IF(K123&lt;4,K123+2,K123-2)</f>
        <v>5</v>
      </c>
      <c r="K123">
        <f>VLOOKUP(E123,$P$2:$Q$9,2,FALSE)</f>
        <v>7</v>
      </c>
      <c r="L123" s="30">
        <f>IF(K123&lt;4,K123+3,K123-3)</f>
        <v>4</v>
      </c>
      <c r="M123">
        <v>3</v>
      </c>
      <c r="N123" t="str">
        <f t="shared" si="12"/>
        <v>a</v>
      </c>
      <c r="S123" s="29" t="s">
        <v>1206</v>
      </c>
      <c r="T123" t="str">
        <f t="shared" si="13"/>
        <v>Todis</v>
      </c>
      <c r="U123" s="22" t="str">
        <f>VLOOKUP(T123,audio_list_stym!$A$3:$H$18,7,FALSE)</f>
        <v>ZF</v>
      </c>
      <c r="V123" s="22">
        <v>4</v>
      </c>
      <c r="W123" s="22" t="str">
        <f t="shared" si="14"/>
        <v>ZF4</v>
      </c>
    </row>
    <row r="124" spans="2:23" x14ac:dyDescent="0.45">
      <c r="B124" t="s">
        <v>1255</v>
      </c>
      <c r="C124" s="29" t="s">
        <v>1207</v>
      </c>
      <c r="D124" t="str">
        <f t="shared" si="9"/>
        <v>Todis</v>
      </c>
      <c r="E124" s="22" t="str">
        <f>VLOOKUP(D124,audio_list_stym!$A$3:$F$18,6,FALSE)</f>
        <v>Tamanid</v>
      </c>
      <c r="F124" s="22">
        <v>7</v>
      </c>
      <c r="G124" s="22" t="str">
        <f t="shared" si="10"/>
        <v>Todis.word.search7</v>
      </c>
      <c r="H124" s="22" t="str">
        <f t="shared" si="11"/>
        <v>ТОДИС</v>
      </c>
      <c r="I124" s="30">
        <f>IF(J124&lt;4,J124+1,J124-1)</f>
        <v>6</v>
      </c>
      <c r="J124">
        <f>VLOOKUP(E124,$P$2:$Q$9,2,FALSE)</f>
        <v>7</v>
      </c>
      <c r="K124" s="30">
        <f>IF(J91&lt;4,J124+2,J124-2)</f>
        <v>5</v>
      </c>
      <c r="L124" s="30">
        <f>IF(J124&lt;4,J124+3,J124-3)</f>
        <v>4</v>
      </c>
      <c r="M124">
        <v>2</v>
      </c>
      <c r="N124" t="str">
        <f t="shared" si="12"/>
        <v>w</v>
      </c>
      <c r="S124" s="29" t="s">
        <v>1210</v>
      </c>
      <c r="T124" t="str">
        <f t="shared" si="13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4"/>
        <v>Ackee4</v>
      </c>
    </row>
    <row r="125" spans="2:23" x14ac:dyDescent="0.45">
      <c r="B125" t="s">
        <v>1258</v>
      </c>
      <c r="C125" s="29" t="s">
        <v>1207</v>
      </c>
      <c r="D125" t="str">
        <f t="shared" si="9"/>
        <v>Todis</v>
      </c>
      <c r="E125" s="22" t="str">
        <f>VLOOKUP(D125,audio_list_stym!$A$3:$F$18,6,FALSE)</f>
        <v>Tamanid</v>
      </c>
      <c r="F125" s="22">
        <v>8</v>
      </c>
      <c r="G125" s="22" t="str">
        <f t="shared" si="10"/>
        <v>Todis.word.search8</v>
      </c>
      <c r="H125" s="22" t="str">
        <f t="shared" si="11"/>
        <v>ТОДИС</v>
      </c>
      <c r="I125">
        <f>VLOOKUP(E125,$P$2:$Q$9,2,FALSE)</f>
        <v>7</v>
      </c>
      <c r="J125" s="30">
        <f>IF(I125&lt;4,I125+2,I125-2)</f>
        <v>5</v>
      </c>
      <c r="K125" s="30">
        <f>IF(I125&lt;4,I125+3,I125-3)</f>
        <v>4</v>
      </c>
      <c r="L125" s="30">
        <f>IF(I125&lt;4,I125+4,I125-4)</f>
        <v>3</v>
      </c>
      <c r="M125">
        <v>1</v>
      </c>
      <c r="N125" t="str">
        <f t="shared" si="12"/>
        <v>q</v>
      </c>
      <c r="S125" s="29" t="s">
        <v>1182</v>
      </c>
      <c r="T125" t="str">
        <f t="shared" si="13"/>
        <v>Renan</v>
      </c>
      <c r="U125" s="22" t="str">
        <f>VLOOKUP(T125,audio_list_stym!$A$3:$H$18,7,FALSE)</f>
        <v>Ake</v>
      </c>
      <c r="V125" s="22">
        <v>4</v>
      </c>
      <c r="W125" s="22" t="str">
        <f t="shared" si="14"/>
        <v>Ake4</v>
      </c>
    </row>
    <row r="126" spans="2:23" x14ac:dyDescent="0.45">
      <c r="B126" t="s">
        <v>1259</v>
      </c>
      <c r="C126" s="29" t="s">
        <v>1211</v>
      </c>
      <c r="D126" t="str">
        <f t="shared" si="9"/>
        <v>Pemat</v>
      </c>
      <c r="E126" s="22" t="str">
        <f>VLOOKUP(D126,audio_list_stym!$A$3:$F$18,6,FALSE)</f>
        <v>ZF</v>
      </c>
      <c r="F126" s="22">
        <v>5</v>
      </c>
      <c r="G126" s="22" t="str">
        <f t="shared" si="10"/>
        <v>Pemat.word.search5</v>
      </c>
      <c r="H126" s="22" t="str">
        <f t="shared" si="11"/>
        <v>ПЕМАТ</v>
      </c>
      <c r="I126" s="30">
        <f>IF(L126&lt;4,L126+1,L126-1)</f>
        <v>7</v>
      </c>
      <c r="J126" s="30">
        <f>IF(L126&lt;4,L126+2,L126-2)</f>
        <v>6</v>
      </c>
      <c r="K126" s="30">
        <f>IF(L126&lt;4,L126+3,L126-3)</f>
        <v>5</v>
      </c>
      <c r="L126">
        <f>VLOOKUP(E126,$P$2:$Q$9,2,FALSE)</f>
        <v>8</v>
      </c>
      <c r="M126">
        <v>4</v>
      </c>
      <c r="N126" t="str">
        <f t="shared" si="12"/>
        <v>s</v>
      </c>
      <c r="S126" s="29" t="s">
        <v>1186</v>
      </c>
      <c r="T126" t="str">
        <f t="shared" si="13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4"/>
        <v>Finger4</v>
      </c>
    </row>
    <row r="127" spans="2:23" x14ac:dyDescent="0.45">
      <c r="B127" t="s">
        <v>1252</v>
      </c>
      <c r="C127" s="29" t="s">
        <v>1211</v>
      </c>
      <c r="D127" t="str">
        <f t="shared" si="9"/>
        <v>Pemat</v>
      </c>
      <c r="E127" s="22" t="str">
        <f>VLOOKUP(D127,audio_list_stym!$A$3:$F$18,6,FALSE)</f>
        <v>ZF</v>
      </c>
      <c r="F127" s="22">
        <v>6</v>
      </c>
      <c r="G127" s="22" t="str">
        <f t="shared" si="10"/>
        <v>Pemat.word.search6</v>
      </c>
      <c r="H127" s="22" t="str">
        <f t="shared" si="11"/>
        <v>ПЕМАТ</v>
      </c>
      <c r="I127" s="30">
        <f>IF(K127&lt;4,K127+1,K127-1)</f>
        <v>7</v>
      </c>
      <c r="J127" s="30">
        <f>IF(K127&lt;4,K127+2,K127-2)</f>
        <v>6</v>
      </c>
      <c r="K127">
        <f>VLOOKUP(E127,$P$2:$Q$9,2,FALSE)</f>
        <v>8</v>
      </c>
      <c r="L127" s="30">
        <f>IF(K127&lt;4,K127+3,K127-3)</f>
        <v>5</v>
      </c>
      <c r="M127">
        <v>3</v>
      </c>
      <c r="N127" t="str">
        <f t="shared" si="12"/>
        <v>a</v>
      </c>
      <c r="S127" s="29" t="s">
        <v>1190</v>
      </c>
      <c r="T127" t="str">
        <f t="shared" si="13"/>
        <v>Liroh</v>
      </c>
      <c r="U127" s="22" t="str">
        <f>VLOOKUP(T127,audio_list_stym!$A$3:$H$18,7,FALSE)</f>
        <v>Gac</v>
      </c>
      <c r="V127" s="22">
        <v>4</v>
      </c>
      <c r="W127" s="22" t="str">
        <f t="shared" si="14"/>
        <v>Gac4</v>
      </c>
    </row>
    <row r="128" spans="2:23" x14ac:dyDescent="0.45">
      <c r="B128" t="s">
        <v>1253</v>
      </c>
      <c r="C128" s="29" t="s">
        <v>1211</v>
      </c>
      <c r="D128" t="str">
        <f t="shared" si="9"/>
        <v>Pemat</v>
      </c>
      <c r="E128" s="22" t="str">
        <f>VLOOKUP(D128,audio_list_stym!$A$3:$F$18,6,FALSE)</f>
        <v>ZF</v>
      </c>
      <c r="F128" s="22">
        <v>7</v>
      </c>
      <c r="G128" s="22" t="str">
        <f t="shared" si="10"/>
        <v>Pemat.word.search7</v>
      </c>
      <c r="H128" s="22" t="str">
        <f t="shared" si="11"/>
        <v>ПЕМАТ</v>
      </c>
      <c r="I128" s="30">
        <f>IF(J128&lt;4,J128+1,J128-1)</f>
        <v>7</v>
      </c>
      <c r="J128">
        <f>VLOOKUP(E128,$P$2:$Q$9,2,FALSE)</f>
        <v>8</v>
      </c>
      <c r="K128" s="30">
        <f>IF(J95&lt;4,J128+2,J128-2)</f>
        <v>6</v>
      </c>
      <c r="L128" s="30">
        <f>IF(J128&lt;4,J128+3,J128-3)</f>
        <v>5</v>
      </c>
      <c r="M128">
        <v>2</v>
      </c>
      <c r="N128" t="str">
        <f t="shared" si="12"/>
        <v>w</v>
      </c>
      <c r="S128" s="29" t="s">
        <v>1194</v>
      </c>
      <c r="T128" t="str">
        <f t="shared" si="13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4"/>
        <v>Noni4</v>
      </c>
    </row>
    <row r="129" spans="2:23" x14ac:dyDescent="0.45">
      <c r="B129" t="s">
        <v>1256</v>
      </c>
      <c r="C129" s="29" t="s">
        <v>1211</v>
      </c>
      <c r="D129" t="str">
        <f t="shared" si="9"/>
        <v>Pemat</v>
      </c>
      <c r="E129" s="22" t="str">
        <f>VLOOKUP(D129,audio_list_stym!$A$3:$F$18,6,FALSE)</f>
        <v>ZF</v>
      </c>
      <c r="F129" s="22">
        <v>8</v>
      </c>
      <c r="G129" s="22" t="str">
        <f t="shared" si="10"/>
        <v>Pemat.word.search8</v>
      </c>
      <c r="H129" s="22" t="str">
        <f t="shared" si="11"/>
        <v>ПЕМАТ</v>
      </c>
      <c r="I129">
        <f>VLOOKUP(E129,$P$2:$Q$9,2,FALSE)</f>
        <v>8</v>
      </c>
      <c r="J129" s="30">
        <f>IF(I129&lt;4,I129+2,I129-2)</f>
        <v>6</v>
      </c>
      <c r="K129" s="30">
        <f>IF(I129&lt;4,I129+3,I129-3)</f>
        <v>5</v>
      </c>
      <c r="L129" s="30">
        <f>IF(I129&lt;4,I129+4,I129-4)</f>
        <v>4</v>
      </c>
      <c r="M129">
        <v>1</v>
      </c>
      <c r="N129" t="str">
        <f t="shared" si="12"/>
        <v>q</v>
      </c>
      <c r="S129" s="29" t="s">
        <v>1198</v>
      </c>
      <c r="T129" t="str">
        <f t="shared" si="13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4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3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4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3"/>
        <v>Todis</v>
      </c>
      <c r="U131" s="22" t="str">
        <f>VLOOKUP(T131,audio_list_stym!$A$3:$H$18,7,FALSE)</f>
        <v>ZF</v>
      </c>
      <c r="V131" s="22">
        <v>4</v>
      </c>
      <c r="W131" s="22" t="str">
        <f t="shared" si="14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3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4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2" x14ac:dyDescent="0.45">
      <c r="B145" s="29" t="s">
        <v>1180</v>
      </c>
    </row>
    <row r="146" spans="2:2" x14ac:dyDescent="0.45">
      <c r="B146" s="29" t="s">
        <v>1184</v>
      </c>
    </row>
    <row r="147" spans="2:2" x14ac:dyDescent="0.45">
      <c r="B147" s="29" t="s">
        <v>1188</v>
      </c>
    </row>
    <row r="148" spans="2:2" x14ac:dyDescent="0.45">
      <c r="B148" s="29" t="s">
        <v>1192</v>
      </c>
    </row>
    <row r="149" spans="2:2" x14ac:dyDescent="0.45">
      <c r="B149" s="29" t="s">
        <v>1196</v>
      </c>
    </row>
    <row r="150" spans="2:2" x14ac:dyDescent="0.45">
      <c r="B150" s="29" t="s">
        <v>1200</v>
      </c>
    </row>
    <row r="151" spans="2:2" x14ac:dyDescent="0.45">
      <c r="B151" s="29" t="s">
        <v>1204</v>
      </c>
    </row>
    <row r="152" spans="2:2" x14ac:dyDescent="0.45">
      <c r="B152" s="29" t="s">
        <v>1208</v>
      </c>
    </row>
    <row r="153" spans="2:2" x14ac:dyDescent="0.45">
      <c r="B153" s="29" t="s">
        <v>1212</v>
      </c>
    </row>
    <row r="154" spans="2:2" x14ac:dyDescent="0.45">
      <c r="B154" s="29" t="s">
        <v>1214</v>
      </c>
    </row>
    <row r="155" spans="2:2" x14ac:dyDescent="0.45">
      <c r="B155" s="29" t="s">
        <v>1216</v>
      </c>
    </row>
    <row r="156" spans="2:2" x14ac:dyDescent="0.45">
      <c r="B156" s="29" t="s">
        <v>1218</v>
      </c>
    </row>
    <row r="157" spans="2:2" x14ac:dyDescent="0.45">
      <c r="B157" s="29" t="s">
        <v>1220</v>
      </c>
    </row>
    <row r="158" spans="2:2" x14ac:dyDescent="0.45">
      <c r="B158" s="29" t="s">
        <v>1240</v>
      </c>
    </row>
    <row r="159" spans="2:2" x14ac:dyDescent="0.45">
      <c r="B159" s="29" t="s">
        <v>1222</v>
      </c>
    </row>
    <row r="160" spans="2:2" x14ac:dyDescent="0.45">
      <c r="B160" s="29" t="s">
        <v>1224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63C9B-BAB5-47CA-90A6-1916DB086554}">
  <dimension ref="A1:AA188"/>
  <sheetViews>
    <sheetView workbookViewId="0">
      <selection activeCell="F2" sqref="F2:F129"/>
    </sheetView>
  </sheetViews>
  <sheetFormatPr defaultRowHeight="14.25" x14ac:dyDescent="0.45"/>
  <cols>
    <col min="1" max="1" width="23.1328125" customWidth="1"/>
    <col min="2" max="2" width="23.6640625" customWidth="1"/>
    <col min="3" max="3" width="16.86328125" customWidth="1"/>
    <col min="5" max="5" width="7.46484375" customWidth="1"/>
    <col min="6" max="6" width="6.06640625" customWidth="1"/>
    <col min="7" max="7" width="18.86328125" customWidth="1"/>
    <col min="8" max="8" width="12.86328125" customWidth="1"/>
    <col min="9" max="10" width="12.19921875" customWidth="1"/>
    <col min="16" max="16" width="12.1328125" customWidth="1"/>
    <col min="19" max="19" width="15.796875" customWidth="1"/>
  </cols>
  <sheetData>
    <row r="1" spans="1:27" x14ac:dyDescent="0.45">
      <c r="A1" t="s">
        <v>1244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VLOOKUP(D2,audio_list_stym!$A$3:$G$18,7,FALSE)</f>
        <v>Ake</v>
      </c>
      <c r="F2" s="22">
        <v>1</v>
      </c>
      <c r="G2" s="22" t="str">
        <f>C2&amp;F2</f>
        <v>Renan.pic.search1</v>
      </c>
      <c r="H2" s="22" t="str">
        <f>E2&amp;"_"&amp;F2</f>
        <v>Ake_1</v>
      </c>
      <c r="I2">
        <f>VLOOKUP(E2,$P$2:$Q$9,2,FALSE)</f>
        <v>2</v>
      </c>
      <c r="J2" s="30">
        <f>IF(I2&lt;4,I2+1,I2-1)</f>
        <v>3</v>
      </c>
      <c r="K2" s="32">
        <f>IF(I2&lt;4,I2+2,I2-2)</f>
        <v>4</v>
      </c>
      <c r="L2" s="32">
        <f>IF(I2&lt;4,I2+3,I2-3)</f>
        <v>5</v>
      </c>
      <c r="M2">
        <v>1</v>
      </c>
      <c r="N2" t="str">
        <f>IF(M2=1,"q",IF(M2=2,"w",IF(M2=3,"a",IF(M2=4,"s",0))))</f>
        <v>q</v>
      </c>
      <c r="O2">
        <f ca="1">RAND()</f>
        <v>0.18999307971426738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0">LEFT(C3,5)</f>
        <v>Renan</v>
      </c>
      <c r="E3" s="22" t="str">
        <f>VLOOKUP(D3,audio_list_stym!$A$3:$G$18,7,FALSE)</f>
        <v>Ake</v>
      </c>
      <c r="F3" s="22">
        <v>2</v>
      </c>
      <c r="G3" s="22" t="str">
        <f t="shared" ref="G3:G66" si="1">C3&amp;F3</f>
        <v>Renan.pic.search2</v>
      </c>
      <c r="H3" s="22" t="str">
        <f t="shared" ref="H3:H65" si="2">E3&amp;"_"&amp;F3</f>
        <v>Ake_2</v>
      </c>
      <c r="I3" s="30">
        <f>IF(J3&lt;4,J3+1,J3-1)</f>
        <v>3</v>
      </c>
      <c r="J3">
        <f>VLOOKUP(E3,$P$2:$Q$9,2,FALSE)</f>
        <v>2</v>
      </c>
      <c r="K3" s="32">
        <f>IF(J3&lt;4,J3+2,J3-2)</f>
        <v>4</v>
      </c>
      <c r="L3" s="32">
        <f>IF(J3&lt;4,J3+3,J3-3)</f>
        <v>5</v>
      </c>
      <c r="M3">
        <v>2</v>
      </c>
      <c r="N3" t="str">
        <f t="shared" ref="N3:N66" si="3">IF(M3=1,"q",IF(M3=2,"w",IF(M3=3,"a",IF(M3=4,"s",0))))</f>
        <v>w</v>
      </c>
      <c r="O3">
        <f ca="1">RAND()</f>
        <v>0.83194311045854785</v>
      </c>
      <c r="P3" t="s">
        <v>671</v>
      </c>
      <c r="Q3">
        <v>2</v>
      </c>
      <c r="S3" s="29" t="s">
        <v>1182</v>
      </c>
      <c r="T3" t="str">
        <f t="shared" ref="T3:T9" si="4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5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0"/>
        <v>Renan</v>
      </c>
      <c r="E4" s="22" t="str">
        <f>VLOOKUP(D4,audio_list_stym!$A$3:$G$18,7,FALSE)</f>
        <v>Ake</v>
      </c>
      <c r="F4" s="22">
        <v>3</v>
      </c>
      <c r="G4" s="22" t="str">
        <f t="shared" si="1"/>
        <v>Renan.pic.search3</v>
      </c>
      <c r="H4" s="22" t="str">
        <f t="shared" si="2"/>
        <v>Ake_3</v>
      </c>
      <c r="I4" s="30">
        <f>IF(K4&lt;4,K4+1,K4-1)</f>
        <v>3</v>
      </c>
      <c r="J4" s="30">
        <f>IF(K4&lt;4,K4+2,K4-2)</f>
        <v>4</v>
      </c>
      <c r="K4">
        <f>VLOOKUP(E4,$P$2:$Q$9,2,FALSE)</f>
        <v>2</v>
      </c>
      <c r="L4" s="32">
        <f>IF(K4&lt;4,K4+3,K4-3)</f>
        <v>5</v>
      </c>
      <c r="M4">
        <v>3</v>
      </c>
      <c r="N4" t="str">
        <f t="shared" si="3"/>
        <v>a</v>
      </c>
      <c r="O4">
        <f ca="1">RAND()</f>
        <v>0.80270606976531389</v>
      </c>
      <c r="P4" t="s">
        <v>672</v>
      </c>
      <c r="Q4">
        <v>3</v>
      </c>
      <c r="S4" s="29" t="s">
        <v>1182</v>
      </c>
      <c r="T4" t="str">
        <f t="shared" si="4"/>
        <v>Renan</v>
      </c>
      <c r="U4" s="22" t="str">
        <f>VLOOKUP(T4,audio_list_stym!$A$3:$H$18,7,FALSE)</f>
        <v>Ake</v>
      </c>
      <c r="V4" s="22">
        <v>3</v>
      </c>
      <c r="W4" s="22" t="str">
        <f t="shared" si="5"/>
        <v>Ake3</v>
      </c>
    </row>
    <row r="5" spans="1:27" x14ac:dyDescent="0.45">
      <c r="B5" s="29" t="s">
        <v>1180</v>
      </c>
      <c r="C5" s="22" t="s">
        <v>1182</v>
      </c>
      <c r="D5" t="str">
        <f t="shared" si="0"/>
        <v>Renan</v>
      </c>
      <c r="E5" s="22" t="str">
        <f>VLOOKUP(D5,audio_list_stym!$A$3:$G$18,7,FALSE)</f>
        <v>Ake</v>
      </c>
      <c r="F5" s="22">
        <v>4</v>
      </c>
      <c r="G5" s="22" t="str">
        <f t="shared" si="1"/>
        <v>Renan.pic.search4</v>
      </c>
      <c r="H5" s="22" t="str">
        <f t="shared" si="2"/>
        <v>Ake_4</v>
      </c>
      <c r="I5" s="30">
        <f>IF(L5&lt;4,L5+1,L5-1)</f>
        <v>3</v>
      </c>
      <c r="J5" s="30">
        <f>IF(L5&lt;4,L5+2,L5-2)</f>
        <v>4</v>
      </c>
      <c r="K5" s="30">
        <f>IF(L5&lt;4,L5+3,L5-3)</f>
        <v>5</v>
      </c>
      <c r="L5">
        <f>VLOOKUP(E5,$P$2:$Q$9,2,FALSE)</f>
        <v>2</v>
      </c>
      <c r="M5">
        <v>4</v>
      </c>
      <c r="N5" t="str">
        <f t="shared" si="3"/>
        <v>s</v>
      </c>
      <c r="O5">
        <f ca="1">RAND()</f>
        <v>0.35542508734121814</v>
      </c>
      <c r="P5" t="s">
        <v>673</v>
      </c>
      <c r="Q5">
        <v>4</v>
      </c>
      <c r="S5" s="29" t="s">
        <v>1182</v>
      </c>
      <c r="T5" t="str">
        <f t="shared" si="4"/>
        <v>Renan</v>
      </c>
      <c r="U5" s="22" t="str">
        <f>VLOOKUP(T5,audio_list_stym!$A$3:$H$18,7,FALSE)</f>
        <v>Ake</v>
      </c>
      <c r="V5" s="22">
        <v>4</v>
      </c>
      <c r="W5" s="22" t="str">
        <f t="shared" si="5"/>
        <v>Ake4</v>
      </c>
    </row>
    <row r="6" spans="1:27" x14ac:dyDescent="0.45">
      <c r="B6" s="29" t="s">
        <v>1184</v>
      </c>
      <c r="C6" s="22" t="s">
        <v>1186</v>
      </c>
      <c r="D6" t="str">
        <f t="shared" si="0"/>
        <v>Baroh</v>
      </c>
      <c r="E6" s="22" t="str">
        <f>VLOOKUP(D6,audio_list_stym!$A$3:$G$18,7,FALSE)</f>
        <v>Finger</v>
      </c>
      <c r="F6" s="22">
        <v>1</v>
      </c>
      <c r="G6" s="22" t="str">
        <f t="shared" si="1"/>
        <v>Baroh.pic.search1</v>
      </c>
      <c r="H6" s="22" t="str">
        <f t="shared" si="2"/>
        <v>Finger_1</v>
      </c>
      <c r="I6">
        <f>VLOOKUP(E6,$P$2:$Q$9,2,FALSE)</f>
        <v>3</v>
      </c>
      <c r="J6" s="30">
        <f>IF(I6&lt;4,I6+1,I6-1)</f>
        <v>4</v>
      </c>
      <c r="K6" s="32">
        <f>IF(I6&lt;4,I6+2,I6-2)</f>
        <v>5</v>
      </c>
      <c r="L6" s="32">
        <f>IF(I6&lt;4,I6+3,I6-3)</f>
        <v>6</v>
      </c>
      <c r="M6">
        <v>1</v>
      </c>
      <c r="N6" t="str">
        <f t="shared" si="3"/>
        <v>q</v>
      </c>
      <c r="O6">
        <f ca="1">RAND()</f>
        <v>0.91332147449086676</v>
      </c>
      <c r="P6" t="s">
        <v>674</v>
      </c>
      <c r="Q6">
        <v>5</v>
      </c>
      <c r="S6" s="29" t="s">
        <v>1198</v>
      </c>
      <c r="T6" t="str">
        <f t="shared" si="4"/>
        <v>Codis</v>
      </c>
      <c r="U6" s="22" t="str">
        <f>VLOOKUP(T6,audio_list_stym!$A$3:$H$18,7,FALSE)</f>
        <v>Sapota</v>
      </c>
      <c r="V6" s="22">
        <v>1</v>
      </c>
      <c r="W6" s="22" t="str">
        <f t="shared" si="5"/>
        <v>Sapota1</v>
      </c>
    </row>
    <row r="7" spans="1:27" x14ac:dyDescent="0.45">
      <c r="B7" s="29" t="s">
        <v>1184</v>
      </c>
      <c r="C7" s="22" t="s">
        <v>1186</v>
      </c>
      <c r="D7" t="str">
        <f t="shared" si="0"/>
        <v>Baroh</v>
      </c>
      <c r="E7" s="22" t="str">
        <f>VLOOKUP(D7,audio_list_stym!$A$3:$G$18,7,FALSE)</f>
        <v>Finger</v>
      </c>
      <c r="F7" s="22">
        <v>2</v>
      </c>
      <c r="G7" s="22" t="str">
        <f t="shared" si="1"/>
        <v>Baroh.pic.search2</v>
      </c>
      <c r="H7" s="22" t="str">
        <f t="shared" si="2"/>
        <v>Finger_2</v>
      </c>
      <c r="I7" s="30">
        <f>IF(J7&lt;4,J7+1,J7-1)</f>
        <v>4</v>
      </c>
      <c r="J7">
        <f>VLOOKUP(E7,$P$2:$Q$9,2,FALSE)</f>
        <v>3</v>
      </c>
      <c r="K7" s="32">
        <f>IF(J7&lt;4,J7+2,J7-2)</f>
        <v>5</v>
      </c>
      <c r="L7" s="32">
        <f>IF(J7&lt;4,J7+3,J7-3)</f>
        <v>6</v>
      </c>
      <c r="M7">
        <v>2</v>
      </c>
      <c r="N7" t="str">
        <f t="shared" si="3"/>
        <v>w</v>
      </c>
      <c r="O7">
        <f ca="1">RAND()</f>
        <v>0.91555270821641288</v>
      </c>
      <c r="P7" t="s">
        <v>675</v>
      </c>
      <c r="Q7">
        <v>6</v>
      </c>
      <c r="S7" s="29" t="s">
        <v>1198</v>
      </c>
      <c r="T7" t="str">
        <f t="shared" si="4"/>
        <v>Codis</v>
      </c>
      <c r="U7" s="22" t="str">
        <f>VLOOKUP(T7,audio_list_stym!$A$3:$H$18,7,FALSE)</f>
        <v>Sapota</v>
      </c>
      <c r="V7" s="22">
        <v>2</v>
      </c>
      <c r="W7" s="22" t="str">
        <f t="shared" si="5"/>
        <v>Sapota2</v>
      </c>
    </row>
    <row r="8" spans="1:27" x14ac:dyDescent="0.45">
      <c r="B8" s="29" t="s">
        <v>1184</v>
      </c>
      <c r="C8" s="22" t="s">
        <v>1186</v>
      </c>
      <c r="D8" t="str">
        <f t="shared" si="0"/>
        <v>Baroh</v>
      </c>
      <c r="E8" s="22" t="str">
        <f>VLOOKUP(D8,audio_list_stym!$A$3:$G$18,7,FALSE)</f>
        <v>Finger</v>
      </c>
      <c r="F8" s="22">
        <v>3</v>
      </c>
      <c r="G8" s="22" t="str">
        <f t="shared" si="1"/>
        <v>Baroh.pic.search3</v>
      </c>
      <c r="H8" s="22" t="str">
        <f t="shared" si="2"/>
        <v>Finger_3</v>
      </c>
      <c r="I8" s="30">
        <f>IF(K8&lt;4,K8+1,K8-1)</f>
        <v>4</v>
      </c>
      <c r="J8" s="30">
        <f>IF(K8&lt;4,K8+2,K8-2)</f>
        <v>5</v>
      </c>
      <c r="K8">
        <f>VLOOKUP(E8,$P$2:$Q$9,2,FALSE)</f>
        <v>3</v>
      </c>
      <c r="L8" s="32">
        <f>IF(K8&lt;4,K8+3,K8-3)</f>
        <v>6</v>
      </c>
      <c r="M8">
        <v>3</v>
      </c>
      <c r="N8" t="str">
        <f t="shared" si="3"/>
        <v>a</v>
      </c>
      <c r="O8">
        <f ca="1">RAND()</f>
        <v>9.8324060066042773E-2</v>
      </c>
      <c r="P8" t="s">
        <v>676</v>
      </c>
      <c r="Q8">
        <v>7</v>
      </c>
      <c r="S8" s="29" t="s">
        <v>1198</v>
      </c>
      <c r="T8" t="str">
        <f t="shared" si="4"/>
        <v>Codis</v>
      </c>
      <c r="U8" s="22" t="str">
        <f>VLOOKUP(T8,audio_list_stym!$A$3:$H$18,7,FALSE)</f>
        <v>Sapota</v>
      </c>
      <c r="V8" s="22">
        <v>3</v>
      </c>
      <c r="W8" s="22" t="str">
        <f t="shared" si="5"/>
        <v>Sapota3</v>
      </c>
    </row>
    <row r="9" spans="1:27" x14ac:dyDescent="0.45">
      <c r="B9" s="29" t="s">
        <v>1184</v>
      </c>
      <c r="C9" s="22" t="s">
        <v>1186</v>
      </c>
      <c r="D9" t="str">
        <f t="shared" si="0"/>
        <v>Baroh</v>
      </c>
      <c r="E9" s="22" t="str">
        <f>VLOOKUP(D9,audio_list_stym!$A$3:$G$18,7,FALSE)</f>
        <v>Finger</v>
      </c>
      <c r="F9" s="22">
        <v>4</v>
      </c>
      <c r="G9" s="22" t="str">
        <f t="shared" si="1"/>
        <v>Baroh.pic.search4</v>
      </c>
      <c r="H9" s="22" t="str">
        <f t="shared" si="2"/>
        <v>Finger_4</v>
      </c>
      <c r="I9" s="30">
        <f>IF(L9&lt;4,L9+1,L9-1)</f>
        <v>4</v>
      </c>
      <c r="J9" s="30">
        <f>IF(L9&lt;4,L9+2,L9-2)</f>
        <v>5</v>
      </c>
      <c r="K9" s="30">
        <f>IF(L9&lt;4,L9+3,L9-3)</f>
        <v>6</v>
      </c>
      <c r="L9">
        <f>VLOOKUP(E9,$P$2:$Q$9,2,FALSE)</f>
        <v>3</v>
      </c>
      <c r="M9">
        <v>4</v>
      </c>
      <c r="N9" t="str">
        <f t="shared" si="3"/>
        <v>s</v>
      </c>
      <c r="O9">
        <f ca="1">RAND()</f>
        <v>0.92405084837951412</v>
      </c>
      <c r="P9" t="s">
        <v>677</v>
      </c>
      <c r="Q9">
        <v>8</v>
      </c>
      <c r="S9" s="29" t="s">
        <v>1198</v>
      </c>
      <c r="T9" t="str">
        <f t="shared" si="4"/>
        <v>Codis</v>
      </c>
      <c r="U9" s="22" t="str">
        <f>VLOOKUP(T9,audio_list_stym!$A$3:$H$18,7,FALSE)</f>
        <v>Sapota</v>
      </c>
      <c r="V9" s="22">
        <v>4</v>
      </c>
      <c r="W9" s="22" t="str">
        <f t="shared" si="5"/>
        <v>Sapota4</v>
      </c>
    </row>
    <row r="10" spans="1:27" x14ac:dyDescent="0.45">
      <c r="B10" s="29" t="s">
        <v>1188</v>
      </c>
      <c r="C10" s="22" t="s">
        <v>1190</v>
      </c>
      <c r="D10" t="str">
        <f t="shared" si="0"/>
        <v>Liroh</v>
      </c>
      <c r="E10" s="22" t="str">
        <f>VLOOKUP(D10,audio_list_stym!$A$3:$G$18,7,FALSE)</f>
        <v>Gac</v>
      </c>
      <c r="F10" s="22">
        <v>1</v>
      </c>
      <c r="G10" s="22" t="str">
        <f t="shared" si="1"/>
        <v>Liroh.pic.search1</v>
      </c>
      <c r="H10" s="22" t="str">
        <f t="shared" si="2"/>
        <v>Gac_1</v>
      </c>
      <c r="I10">
        <f>VLOOKUP(E10,$P$2:$Q$9,2,FALSE)</f>
        <v>4</v>
      </c>
      <c r="J10" s="30">
        <f>IF(I10&lt;4,I10+1,I10-1)</f>
        <v>3</v>
      </c>
      <c r="K10" s="32">
        <f>IF(I10&lt;4,I10+2,I10-2)</f>
        <v>2</v>
      </c>
      <c r="L10" s="32">
        <f>IF(I10&lt;4,I10+3,I10-3)</f>
        <v>1</v>
      </c>
      <c r="M10">
        <v>1</v>
      </c>
      <c r="N10" t="str">
        <f t="shared" si="3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0"/>
        <v>Liroh</v>
      </c>
      <c r="E11" s="22" t="str">
        <f>VLOOKUP(D11,audio_list_stym!$A$3:$G$18,7,FALSE)</f>
        <v>Gac</v>
      </c>
      <c r="F11" s="22">
        <v>2</v>
      </c>
      <c r="G11" s="22" t="str">
        <f t="shared" si="1"/>
        <v>Liroh.pic.search2</v>
      </c>
      <c r="H11" s="22" t="str">
        <f t="shared" si="2"/>
        <v>Gac_2</v>
      </c>
      <c r="I11" s="30">
        <f>IF(J11&lt;4,J11+1,J11-1)</f>
        <v>3</v>
      </c>
      <c r="J11">
        <f>VLOOKUP(E11,$P$2:$Q$9,2,FALSE)</f>
        <v>4</v>
      </c>
      <c r="K11" s="32">
        <f>IF(J11&lt;4,J11+2,J11-2)</f>
        <v>2</v>
      </c>
      <c r="L11" s="32">
        <f>IF(J11&lt;4,J11+3,J11-3)</f>
        <v>1</v>
      </c>
      <c r="M11">
        <v>2</v>
      </c>
      <c r="N11" t="str">
        <f t="shared" si="3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0"/>
        <v>Liroh</v>
      </c>
      <c r="E12" s="22" t="str">
        <f>VLOOKUP(D12,audio_list_stym!$A$3:$G$18,7,FALSE)</f>
        <v>Gac</v>
      </c>
      <c r="F12" s="22">
        <v>3</v>
      </c>
      <c r="G12" s="22" t="str">
        <f t="shared" si="1"/>
        <v>Liroh.pic.search3</v>
      </c>
      <c r="H12" s="22" t="str">
        <f t="shared" si="2"/>
        <v>Gac_3</v>
      </c>
      <c r="I12" s="30">
        <f>IF(K12&lt;4,K12+1,K12-1)</f>
        <v>3</v>
      </c>
      <c r="J12" s="30">
        <f>IF(K12&lt;4,K12+2,K12-2)</f>
        <v>2</v>
      </c>
      <c r="K12">
        <f>VLOOKUP(E12,$P$2:$Q$9,2,FALSE)</f>
        <v>4</v>
      </c>
      <c r="L12" s="32">
        <f>IF(K12&lt;4,K12+3,K12-3)</f>
        <v>1</v>
      </c>
      <c r="M12">
        <v>3</v>
      </c>
      <c r="N12" t="str">
        <f t="shared" si="3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0"/>
        <v>Liroh</v>
      </c>
      <c r="E13" s="22" t="str">
        <f>VLOOKUP(D13,audio_list_stym!$A$3:$G$18,7,FALSE)</f>
        <v>Gac</v>
      </c>
      <c r="F13" s="22">
        <v>4</v>
      </c>
      <c r="G13" s="22" t="str">
        <f t="shared" si="1"/>
        <v>Liroh.pic.search4</v>
      </c>
      <c r="H13" s="22" t="str">
        <f t="shared" si="2"/>
        <v>Gac_4</v>
      </c>
      <c r="I13" s="30">
        <f>IF(L13&lt;4,L13+1,L13-1)</f>
        <v>3</v>
      </c>
      <c r="J13" s="30">
        <f>IF(L13&lt;4,L13+2,L13-2)</f>
        <v>2</v>
      </c>
      <c r="K13" s="30">
        <f>IF(L13&lt;4,L13+3,L13-3)</f>
        <v>1</v>
      </c>
      <c r="L13">
        <f>VLOOKUP(E13,$P$2:$Q$9,2,FALSE)</f>
        <v>4</v>
      </c>
      <c r="M13">
        <v>4</v>
      </c>
      <c r="N13" t="str">
        <f t="shared" si="3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0"/>
        <v>Fimon</v>
      </c>
      <c r="E14" s="22" t="str">
        <f>VLOOKUP(D14,audio_list_stym!$A$3:$G$18,7,FALSE)</f>
        <v>Noni</v>
      </c>
      <c r="F14" s="22">
        <v>1</v>
      </c>
      <c r="G14" s="22" t="str">
        <f t="shared" si="1"/>
        <v>Fimon.pic.search1</v>
      </c>
      <c r="H14" s="22" t="str">
        <f t="shared" si="2"/>
        <v>Noni_1</v>
      </c>
      <c r="I14">
        <f>VLOOKUP(E14,$P$2:$Q$9,2,FALSE)</f>
        <v>5</v>
      </c>
      <c r="J14" s="30">
        <f>IF(I14&lt;4,I14+1,I14-1)</f>
        <v>4</v>
      </c>
      <c r="K14" s="32">
        <f>IF(I14&lt;4,I14+2,I14-2)</f>
        <v>3</v>
      </c>
      <c r="L14" s="32">
        <f>IF(I14&lt;4,I14+3,I14-3)</f>
        <v>2</v>
      </c>
      <c r="M14">
        <v>1</v>
      </c>
      <c r="N14" t="str">
        <f t="shared" si="3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0"/>
        <v>Fimon</v>
      </c>
      <c r="E15" s="22" t="str">
        <f>VLOOKUP(D15,audio_list_stym!$A$3:$G$18,7,FALSE)</f>
        <v>Noni</v>
      </c>
      <c r="F15" s="22">
        <v>2</v>
      </c>
      <c r="G15" s="22" t="str">
        <f t="shared" si="1"/>
        <v>Fimon.pic.search2</v>
      </c>
      <c r="H15" s="22" t="str">
        <f t="shared" si="2"/>
        <v>Noni_2</v>
      </c>
      <c r="I15" s="30">
        <f>IF(J15&lt;4,J15+1,J15-1)</f>
        <v>4</v>
      </c>
      <c r="J15">
        <f>VLOOKUP(E15,$P$2:$Q$9,2,FALSE)</f>
        <v>5</v>
      </c>
      <c r="K15" s="32">
        <f>IF(J15&lt;4,J15+2,J15-2)</f>
        <v>3</v>
      </c>
      <c r="L15" s="32">
        <f>IF(J15&lt;4,J15+3,J15-3)</f>
        <v>2</v>
      </c>
      <c r="M15">
        <v>2</v>
      </c>
      <c r="N15" t="str">
        <f t="shared" si="3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0"/>
        <v>Fimon</v>
      </c>
      <c r="E16" s="22" t="str">
        <f>VLOOKUP(D16,audio_list_stym!$A$3:$G$18,7,FALSE)</f>
        <v>Noni</v>
      </c>
      <c r="F16" s="22">
        <v>3</v>
      </c>
      <c r="G16" s="22" t="str">
        <f t="shared" si="1"/>
        <v>Fimon.pic.search3</v>
      </c>
      <c r="H16" s="22" t="str">
        <f t="shared" si="2"/>
        <v>Noni_3</v>
      </c>
      <c r="I16" s="30">
        <f>IF(K16&lt;4,K16+1,K16-1)</f>
        <v>4</v>
      </c>
      <c r="J16" s="30">
        <f>IF(K16&lt;4,K16+2,K16-2)</f>
        <v>3</v>
      </c>
      <c r="K16">
        <f>VLOOKUP(E16,$P$2:$Q$9,2,FALSE)</f>
        <v>5</v>
      </c>
      <c r="L16" s="32">
        <f>IF(K16&lt;4,K16+3,K16-3)</f>
        <v>2</v>
      </c>
      <c r="M16">
        <v>3</v>
      </c>
      <c r="N16" t="str">
        <f t="shared" si="3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0"/>
        <v>Fimon</v>
      </c>
      <c r="E17" s="22" t="str">
        <f>VLOOKUP(D17,audio_list_stym!$A$3:$G$18,7,FALSE)</f>
        <v>Noni</v>
      </c>
      <c r="F17" s="22">
        <v>4</v>
      </c>
      <c r="G17" s="22" t="str">
        <f t="shared" si="1"/>
        <v>Fimon.pic.search4</v>
      </c>
      <c r="H17" s="22" t="str">
        <f t="shared" si="2"/>
        <v>Noni_4</v>
      </c>
      <c r="I17" s="30">
        <f>IF(L17&lt;4,L17+1,L17-1)</f>
        <v>4</v>
      </c>
      <c r="J17" s="30">
        <f>IF(L17&lt;4,L17+2,L17-2)</f>
        <v>3</v>
      </c>
      <c r="K17" s="30">
        <f>IF(L17&lt;4,L17+3,L17-3)</f>
        <v>2</v>
      </c>
      <c r="L17">
        <f>VLOOKUP(E17,$P$2:$Q$9,2,FALSE)</f>
        <v>5</v>
      </c>
      <c r="M17">
        <v>4</v>
      </c>
      <c r="N17" t="str">
        <f t="shared" si="3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0"/>
        <v>Codis</v>
      </c>
      <c r="E18" s="22" t="str">
        <f>VLOOKUP(D18,audio_list_stym!$A$3:$G$18,7,FALSE)</f>
        <v>Sapota</v>
      </c>
      <c r="F18" s="22">
        <v>1</v>
      </c>
      <c r="G18" s="22" t="str">
        <f t="shared" si="1"/>
        <v>Codis.pic.search1</v>
      </c>
      <c r="H18" s="22" t="str">
        <f t="shared" si="2"/>
        <v>Sapota_1</v>
      </c>
      <c r="I18">
        <f>VLOOKUP(E18,$P$2:$Q$9,2,FALSE)</f>
        <v>6</v>
      </c>
      <c r="J18" s="30">
        <f>IF(I18&lt;4,I18+1,I18-1)</f>
        <v>5</v>
      </c>
      <c r="K18" s="32">
        <f>IF(I18&lt;4,I18+2,I18-2)</f>
        <v>4</v>
      </c>
      <c r="L18" s="32">
        <f>IF(I18&lt;4,I18+3,I18-3)</f>
        <v>3</v>
      </c>
      <c r="M18">
        <v>1</v>
      </c>
      <c r="N18" t="str">
        <f t="shared" si="3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0"/>
        <v>Codis</v>
      </c>
      <c r="E19" s="22" t="str">
        <f>VLOOKUP(D19,audio_list_stym!$A$3:$G$18,7,FALSE)</f>
        <v>Sapota</v>
      </c>
      <c r="F19" s="22">
        <v>2</v>
      </c>
      <c r="G19" s="22" t="str">
        <f t="shared" si="1"/>
        <v>Codis.pic.search2</v>
      </c>
      <c r="H19" s="22" t="str">
        <f t="shared" si="2"/>
        <v>Sapota_2</v>
      </c>
      <c r="I19" s="30">
        <f>IF(J19&lt;4,J19+1,J19-1)</f>
        <v>5</v>
      </c>
      <c r="J19">
        <f>VLOOKUP(E19,$P$2:$Q$9,2,FALSE)</f>
        <v>6</v>
      </c>
      <c r="K19" s="32">
        <f>IF(J19&lt;4,J19+2,J19-2)</f>
        <v>4</v>
      </c>
      <c r="L19" s="32">
        <f>IF(J19&lt;4,J19+3,J19-3)</f>
        <v>3</v>
      </c>
      <c r="M19">
        <v>2</v>
      </c>
      <c r="N19" t="str">
        <f t="shared" si="3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0"/>
        <v>Codis</v>
      </c>
      <c r="E20" s="22" t="str">
        <f>VLOOKUP(D20,audio_list_stym!$A$3:$G$18,7,FALSE)</f>
        <v>Sapota</v>
      </c>
      <c r="F20" s="22">
        <v>3</v>
      </c>
      <c r="G20" s="22" t="str">
        <f t="shared" si="1"/>
        <v>Codis.pic.search3</v>
      </c>
      <c r="H20" s="22" t="str">
        <f t="shared" si="2"/>
        <v>Sapota_3</v>
      </c>
      <c r="I20" s="30">
        <f>IF(K20&lt;4,K20+1,K20-1)</f>
        <v>5</v>
      </c>
      <c r="J20" s="30">
        <f>IF(K20&lt;4,K20+2,K20-2)</f>
        <v>4</v>
      </c>
      <c r="K20">
        <f>VLOOKUP(E20,$P$2:$Q$9,2,FALSE)</f>
        <v>6</v>
      </c>
      <c r="L20" s="32">
        <f>IF(K20&lt;4,K20+3,K20-3)</f>
        <v>3</v>
      </c>
      <c r="M20">
        <v>3</v>
      </c>
      <c r="N20" t="str">
        <f t="shared" si="3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0"/>
        <v>Codis</v>
      </c>
      <c r="E21" s="22" t="str">
        <f>VLOOKUP(D21,audio_list_stym!$A$3:$G$18,7,FALSE)</f>
        <v>Sapota</v>
      </c>
      <c r="F21" s="22">
        <v>4</v>
      </c>
      <c r="G21" s="22" t="str">
        <f t="shared" si="1"/>
        <v>Codis.pic.search4</v>
      </c>
      <c r="H21" s="22" t="str">
        <f t="shared" si="2"/>
        <v>Sapota_4</v>
      </c>
      <c r="I21" s="30">
        <f>IF(L21&lt;4,L21+1,L21-1)</f>
        <v>5</v>
      </c>
      <c r="J21" s="30">
        <f>IF(L21&lt;4,L21+2,L21-2)</f>
        <v>4</v>
      </c>
      <c r="K21" s="30">
        <f>IF(L21&lt;4,L21+3,L21-3)</f>
        <v>3</v>
      </c>
      <c r="L21">
        <f>VLOOKUP(E21,$P$2:$Q$9,2,FALSE)</f>
        <v>6</v>
      </c>
      <c r="M21">
        <v>4</v>
      </c>
      <c r="N21" t="str">
        <f t="shared" si="3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0"/>
        <v>Gonic</v>
      </c>
      <c r="E22" s="22" t="str">
        <f>VLOOKUP(D22,audio_list_stym!$A$3:$G$18,7,FALSE)</f>
        <v>Tamanid</v>
      </c>
      <c r="F22" s="22">
        <v>1</v>
      </c>
      <c r="G22" s="22" t="str">
        <f t="shared" si="1"/>
        <v>Gonic.pic.search1</v>
      </c>
      <c r="H22" s="22" t="str">
        <f t="shared" si="2"/>
        <v>Tamanid_1</v>
      </c>
      <c r="I22">
        <f>VLOOKUP(E22,$P$2:$Q$9,2,FALSE)</f>
        <v>7</v>
      </c>
      <c r="J22" s="30">
        <f>IF(I22&lt;4,I22+1,I22-1)</f>
        <v>6</v>
      </c>
      <c r="K22" s="32">
        <f>IF(I22&lt;4,I22+2,I22-2)</f>
        <v>5</v>
      </c>
      <c r="L22" s="32">
        <f>IF(I22&lt;4,I22+3,I22-3)</f>
        <v>4</v>
      </c>
      <c r="M22">
        <v>1</v>
      </c>
      <c r="N22" t="str">
        <f t="shared" si="3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0"/>
        <v>Gonic</v>
      </c>
      <c r="E23" s="22" t="str">
        <f>VLOOKUP(D23,audio_list_stym!$A$3:$G$18,7,FALSE)</f>
        <v>Tamanid</v>
      </c>
      <c r="F23" s="22">
        <v>2</v>
      </c>
      <c r="G23" s="22" t="str">
        <f t="shared" si="1"/>
        <v>Gonic.pic.search2</v>
      </c>
      <c r="H23" s="22" t="str">
        <f t="shared" si="2"/>
        <v>Tamanid_2</v>
      </c>
      <c r="I23" s="30">
        <f>IF(J23&lt;4,J23+1,J23-1)</f>
        <v>6</v>
      </c>
      <c r="J23">
        <f>VLOOKUP(E23,$P$2:$Q$9,2,FALSE)</f>
        <v>7</v>
      </c>
      <c r="K23" s="32">
        <f>IF(J23&lt;4,J23+2,J23-2)</f>
        <v>5</v>
      </c>
      <c r="L23" s="32">
        <f>IF(J23&lt;4,J23+3,J23-3)</f>
        <v>4</v>
      </c>
      <c r="M23">
        <v>2</v>
      </c>
      <c r="N23" t="str">
        <f t="shared" si="3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0"/>
        <v>Gonic</v>
      </c>
      <c r="E24" s="22" t="str">
        <f>VLOOKUP(D24,audio_list_stym!$A$3:$G$18,7,FALSE)</f>
        <v>Tamanid</v>
      </c>
      <c r="F24" s="22">
        <v>3</v>
      </c>
      <c r="G24" s="22" t="str">
        <f t="shared" si="1"/>
        <v>Gonic.pic.search3</v>
      </c>
      <c r="H24" s="22" t="str">
        <f t="shared" si="2"/>
        <v>Tamanid_3</v>
      </c>
      <c r="I24" s="30">
        <f>IF(K24&lt;4,K24+1,K24-1)</f>
        <v>6</v>
      </c>
      <c r="J24" s="30">
        <f>IF(K24&lt;4,K24+2,K24-2)</f>
        <v>5</v>
      </c>
      <c r="K24">
        <f>VLOOKUP(E24,$P$2:$Q$9,2,FALSE)</f>
        <v>7</v>
      </c>
      <c r="L24" s="32">
        <f>IF(K24&lt;4,K24+3,K24-3)</f>
        <v>4</v>
      </c>
      <c r="M24">
        <v>3</v>
      </c>
      <c r="N24" t="str">
        <f t="shared" si="3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0"/>
        <v>Gonic</v>
      </c>
      <c r="E25" s="22" t="str">
        <f>VLOOKUP(D25,audio_list_stym!$A$3:$G$18,7,FALSE)</f>
        <v>Tamanid</v>
      </c>
      <c r="F25" s="22">
        <v>4</v>
      </c>
      <c r="G25" s="22" t="str">
        <f t="shared" si="1"/>
        <v>Gonic.pic.search4</v>
      </c>
      <c r="H25" s="22" t="str">
        <f t="shared" si="2"/>
        <v>Tamanid_4</v>
      </c>
      <c r="I25" s="30">
        <f>IF(L25&lt;4,L25+1,L25-1)</f>
        <v>6</v>
      </c>
      <c r="J25" s="30">
        <f>IF(L25&lt;4,L25+2,L25-2)</f>
        <v>5</v>
      </c>
      <c r="K25" s="30">
        <f>IF(L25&lt;4,L25+3,L25-3)</f>
        <v>4</v>
      </c>
      <c r="L25">
        <f>VLOOKUP(E25,$P$2:$Q$9,2,FALSE)</f>
        <v>7</v>
      </c>
      <c r="M25">
        <v>4</v>
      </c>
      <c r="N25" t="str">
        <f t="shared" si="3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0"/>
        <v>Todis</v>
      </c>
      <c r="E26" s="22" t="str">
        <f>VLOOKUP(D26,audio_list_stym!$A$3:$G$18,7,FALSE)</f>
        <v>ZF</v>
      </c>
      <c r="F26" s="22">
        <v>1</v>
      </c>
      <c r="G26" s="22" t="str">
        <f t="shared" si="1"/>
        <v>Todis.pic.search1</v>
      </c>
      <c r="H26" s="22" t="str">
        <f t="shared" si="2"/>
        <v>ZF_1</v>
      </c>
      <c r="I26">
        <f>VLOOKUP(E26,$P$2:$Q$9,2,FALSE)</f>
        <v>8</v>
      </c>
      <c r="J26" s="30">
        <f>IF(I26&lt;4,I26+1,I26-1)</f>
        <v>7</v>
      </c>
      <c r="K26" s="32">
        <f>IF(I26&lt;4,I26+2,I26-2)</f>
        <v>6</v>
      </c>
      <c r="L26" s="32">
        <f>IF(I26&lt;4,I26+3,I26-3)</f>
        <v>5</v>
      </c>
      <c r="M26">
        <v>1</v>
      </c>
      <c r="N26" t="str">
        <f t="shared" si="3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0"/>
        <v>Todis</v>
      </c>
      <c r="E27" s="22" t="str">
        <f>VLOOKUP(D27,audio_list_stym!$A$3:$G$18,7,FALSE)</f>
        <v>ZF</v>
      </c>
      <c r="F27" s="22">
        <v>2</v>
      </c>
      <c r="G27" s="22" t="str">
        <f t="shared" si="1"/>
        <v>Todis.pic.search2</v>
      </c>
      <c r="H27" s="22" t="str">
        <f t="shared" si="2"/>
        <v>ZF_2</v>
      </c>
      <c r="I27" s="30">
        <f>IF(J27&lt;4,J27+1,J27-1)</f>
        <v>7</v>
      </c>
      <c r="J27">
        <f>VLOOKUP(E27,$P$2:$Q$9,2,FALSE)</f>
        <v>8</v>
      </c>
      <c r="K27" s="32">
        <f>IF(J27&lt;4,J27+2,J27-2)</f>
        <v>6</v>
      </c>
      <c r="L27" s="32">
        <f>IF(J27&lt;4,J27+3,J27-3)</f>
        <v>5</v>
      </c>
      <c r="M27">
        <v>2</v>
      </c>
      <c r="N27" t="str">
        <f t="shared" si="3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0"/>
        <v>Todis</v>
      </c>
      <c r="E28" s="22" t="str">
        <f>VLOOKUP(D28,audio_list_stym!$A$3:$G$18,7,FALSE)</f>
        <v>ZF</v>
      </c>
      <c r="F28" s="22">
        <v>3</v>
      </c>
      <c r="G28" s="22" t="str">
        <f t="shared" si="1"/>
        <v>Todis.pic.search3</v>
      </c>
      <c r="H28" s="22" t="str">
        <f t="shared" si="2"/>
        <v>ZF_3</v>
      </c>
      <c r="I28" s="30">
        <f>IF(K28&lt;4,K28+1,K28-1)</f>
        <v>7</v>
      </c>
      <c r="J28" s="30">
        <f>IF(K28&lt;4,K28+2,K28-2)</f>
        <v>6</v>
      </c>
      <c r="K28">
        <f>VLOOKUP(E28,$P$2:$Q$9,2,FALSE)</f>
        <v>8</v>
      </c>
      <c r="L28" s="32">
        <f>IF(K28&lt;4,K28+3,K28-3)</f>
        <v>5</v>
      </c>
      <c r="M28">
        <v>3</v>
      </c>
      <c r="N28" t="str">
        <f t="shared" si="3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0"/>
        <v>Todis</v>
      </c>
      <c r="E29" s="22" t="str">
        <f>VLOOKUP(D29,audio_list_stym!$A$3:$G$18,7,FALSE)</f>
        <v>ZF</v>
      </c>
      <c r="F29" s="22">
        <v>4</v>
      </c>
      <c r="G29" s="22" t="str">
        <f t="shared" si="1"/>
        <v>Todis.pic.search4</v>
      </c>
      <c r="H29" s="22" t="str">
        <f t="shared" si="2"/>
        <v>ZF_4</v>
      </c>
      <c r="I29" s="30">
        <f>IF(L29&lt;4,L29+1,L29-1)</f>
        <v>7</v>
      </c>
      <c r="J29" s="30">
        <f>IF(L29&lt;4,L29+2,L29-2)</f>
        <v>6</v>
      </c>
      <c r="K29" s="30">
        <f>IF(L29&lt;4,L29+3,L29-3)</f>
        <v>5</v>
      </c>
      <c r="L29">
        <f>VLOOKUP(E29,$P$2:$Q$9,2,FALSE)</f>
        <v>8</v>
      </c>
      <c r="M29">
        <v>4</v>
      </c>
      <c r="N29" t="str">
        <f t="shared" si="3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0"/>
        <v>Pemat</v>
      </c>
      <c r="E30" s="22" t="str">
        <f>VLOOKUP(D30,audio_list_stym!$A$3:$G$18,7,FALSE)</f>
        <v>Ackee</v>
      </c>
      <c r="F30" s="22">
        <v>1</v>
      </c>
      <c r="G30" s="22" t="str">
        <f t="shared" si="1"/>
        <v>Pemat.pic.search1</v>
      </c>
      <c r="H30" s="22" t="str">
        <f t="shared" si="2"/>
        <v>Ackee_1</v>
      </c>
      <c r="I30">
        <f>VLOOKUP(E30,$P$2:$Q$9,2,FALSE)</f>
        <v>1</v>
      </c>
      <c r="J30" s="30">
        <f>IF(I30&lt;4,I30+1,I30-1)</f>
        <v>2</v>
      </c>
      <c r="K30" s="32">
        <f>IF(I30&lt;4,I30+2,I30-2)</f>
        <v>3</v>
      </c>
      <c r="L30" s="32">
        <f>IF(I30&lt;4,I30+3,I30-3)</f>
        <v>4</v>
      </c>
      <c r="M30">
        <v>1</v>
      </c>
      <c r="N30" t="str">
        <f t="shared" si="3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0"/>
        <v>Pemat</v>
      </c>
      <c r="E31" s="22" t="str">
        <f>VLOOKUP(D31,audio_list_stym!$A$3:$G$18,7,FALSE)</f>
        <v>Ackee</v>
      </c>
      <c r="F31" s="22">
        <v>2</v>
      </c>
      <c r="G31" s="22" t="str">
        <f t="shared" si="1"/>
        <v>Pemat.pic.search2</v>
      </c>
      <c r="H31" s="22" t="str">
        <f t="shared" si="2"/>
        <v>Ackee_2</v>
      </c>
      <c r="I31" s="30">
        <f>IF(J31&lt;4,J31+1,J31-1)</f>
        <v>2</v>
      </c>
      <c r="J31">
        <f>VLOOKUP(E31,$P$2:$Q$9,2,FALSE)</f>
        <v>1</v>
      </c>
      <c r="K31" s="32">
        <f>IF(J31&lt;4,J31+2,J31-2)</f>
        <v>3</v>
      </c>
      <c r="L31" s="32">
        <f>IF(J31&lt;4,J31+3,J31-3)</f>
        <v>4</v>
      </c>
      <c r="M31">
        <v>2</v>
      </c>
      <c r="N31" t="str">
        <f t="shared" si="3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0"/>
        <v>Pemat</v>
      </c>
      <c r="E32" s="22" t="str">
        <f>VLOOKUP(D32,audio_list_stym!$A$3:$G$18,7,FALSE)</f>
        <v>Ackee</v>
      </c>
      <c r="F32" s="22">
        <v>3</v>
      </c>
      <c r="G32" s="22" t="str">
        <f t="shared" si="1"/>
        <v>Pemat.pic.search3</v>
      </c>
      <c r="H32" s="22" t="str">
        <f t="shared" si="2"/>
        <v>Ackee_3</v>
      </c>
      <c r="I32" s="30">
        <f>IF(K32&lt;4,K32+1,K32-1)</f>
        <v>2</v>
      </c>
      <c r="J32" s="30">
        <f>IF(K32&lt;4,K32+2,K32-2)</f>
        <v>3</v>
      </c>
      <c r="K32">
        <f>VLOOKUP(E32,$P$2:$Q$9,2,FALSE)</f>
        <v>1</v>
      </c>
      <c r="L32" s="32">
        <f>IF(K32&lt;4,K32+3,K32-3)</f>
        <v>4</v>
      </c>
      <c r="M32">
        <v>3</v>
      </c>
      <c r="N32" t="str">
        <f t="shared" si="3"/>
        <v>a</v>
      </c>
      <c r="P32" s="29" t="s">
        <v>1220</v>
      </c>
      <c r="S32" s="29"/>
      <c r="U32" s="22"/>
      <c r="V32" s="22"/>
      <c r="W32" s="22"/>
    </row>
    <row r="33" spans="2:23" x14ac:dyDescent="0.45">
      <c r="B33" s="29" t="s">
        <v>1218</v>
      </c>
      <c r="C33" s="22" t="s">
        <v>1210</v>
      </c>
      <c r="D33" t="str">
        <f t="shared" si="0"/>
        <v>Pemat</v>
      </c>
      <c r="E33" s="22" t="str">
        <f>VLOOKUP(D33,audio_list_stym!$A$3:$G$18,7,FALSE)</f>
        <v>Ackee</v>
      </c>
      <c r="F33" s="22">
        <v>4</v>
      </c>
      <c r="G33" s="22" t="str">
        <f t="shared" si="1"/>
        <v>Pemat.pic.search4</v>
      </c>
      <c r="H33" s="22" t="str">
        <f t="shared" si="2"/>
        <v>Ackee_4</v>
      </c>
      <c r="I33" s="30">
        <f>IF(L33&lt;4,L33+1,L33-1)</f>
        <v>2</v>
      </c>
      <c r="J33" s="30">
        <f>IF(L33&lt;4,L33+2,L33-2)</f>
        <v>3</v>
      </c>
      <c r="K33" s="30">
        <f>IF(L33&lt;4,L33+3,L33-3)</f>
        <v>4</v>
      </c>
      <c r="L33">
        <f>VLOOKUP(E33,$P$2:$Q$9,2,FALSE)</f>
        <v>1</v>
      </c>
      <c r="M33">
        <v>4</v>
      </c>
      <c r="N33" t="str">
        <f t="shared" si="3"/>
        <v>s</v>
      </c>
      <c r="P33" s="29" t="s">
        <v>1240</v>
      </c>
      <c r="S33" s="29"/>
      <c r="U33" s="22"/>
      <c r="V33" s="22"/>
      <c r="W33" s="22"/>
    </row>
    <row r="34" spans="2:23" x14ac:dyDescent="0.45"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VLOOKUP(D34,audio_list_stym!$A$3:$G$18,7,FALSE)</f>
        <v>Ake</v>
      </c>
      <c r="F34" s="22">
        <v>5</v>
      </c>
      <c r="G34" s="22" t="str">
        <f t="shared" si="1"/>
        <v>Renan.pic.search5</v>
      </c>
      <c r="H34" s="22" t="str">
        <f t="shared" si="2"/>
        <v>Ake_5</v>
      </c>
      <c r="I34" s="30">
        <f>IF(L34&lt;4,L34+1,L34-1)</f>
        <v>3</v>
      </c>
      <c r="J34" s="30">
        <f>IF(L34&lt;4,L34+2,L34-2)</f>
        <v>4</v>
      </c>
      <c r="K34" s="30">
        <f>IF(L34&lt;4,L34+3,L34-3)</f>
        <v>5</v>
      </c>
      <c r="L34">
        <f>VLOOKUP(E34,$P$2:$Q$9,2,FALSE)</f>
        <v>2</v>
      </c>
      <c r="M34">
        <v>4</v>
      </c>
      <c r="N34" t="str">
        <f t="shared" si="3"/>
        <v>s</v>
      </c>
      <c r="P34" s="29" t="s">
        <v>1222</v>
      </c>
      <c r="S34" s="29"/>
      <c r="U34" s="22"/>
      <c r="V34" s="22"/>
      <c r="W34" s="22"/>
    </row>
    <row r="35" spans="2:23" x14ac:dyDescent="0.45">
      <c r="B35" s="29" t="s">
        <v>1240</v>
      </c>
      <c r="C35" s="22" t="s">
        <v>1182</v>
      </c>
      <c r="D35" t="str">
        <f t="shared" ref="D35:D37" si="6">LEFT(C35,5)</f>
        <v>Renan</v>
      </c>
      <c r="E35" s="22" t="str">
        <f>VLOOKUP(D35,audio_list_stym!$A$3:$G$18,7,FALSE)</f>
        <v>Ake</v>
      </c>
      <c r="F35" s="22">
        <v>6</v>
      </c>
      <c r="G35" s="22" t="str">
        <f t="shared" si="1"/>
        <v>Renan.pic.search6</v>
      </c>
      <c r="H35" s="22" t="str">
        <f t="shared" si="2"/>
        <v>Ake_6</v>
      </c>
      <c r="I35" s="30">
        <f>IF(K35&lt;4,K35+1,K35-1)</f>
        <v>3</v>
      </c>
      <c r="J35" s="30">
        <f>IF(K35&lt;4,K35+2,K35-2)</f>
        <v>4</v>
      </c>
      <c r="K35">
        <f>VLOOKUP(E35,$P$2:$Q$9,2,FALSE)</f>
        <v>2</v>
      </c>
      <c r="L35" s="30">
        <f>IF(K35&lt;4,K35+3,K35-3)</f>
        <v>5</v>
      </c>
      <c r="M35">
        <v>3</v>
      </c>
      <c r="N35" t="str">
        <f t="shared" si="3"/>
        <v>a</v>
      </c>
      <c r="P35" s="29" t="s">
        <v>1224</v>
      </c>
      <c r="S35" s="29"/>
      <c r="U35" s="22"/>
      <c r="V35" s="22"/>
      <c r="W35" s="22"/>
    </row>
    <row r="36" spans="2:23" x14ac:dyDescent="0.45">
      <c r="B36" s="29" t="s">
        <v>1222</v>
      </c>
      <c r="C36" s="22" t="s">
        <v>1182</v>
      </c>
      <c r="D36" t="str">
        <f t="shared" si="6"/>
        <v>Renan</v>
      </c>
      <c r="E36" s="22" t="str">
        <f>VLOOKUP(D36,audio_list_stym!$A$3:$G$18,7,FALSE)</f>
        <v>Ake</v>
      </c>
      <c r="F36" s="22">
        <v>7</v>
      </c>
      <c r="G36" s="22" t="str">
        <f t="shared" si="1"/>
        <v>Renan.pic.search7</v>
      </c>
      <c r="H36" s="22" t="str">
        <f t="shared" si="2"/>
        <v>Ake_7</v>
      </c>
      <c r="I36" s="30">
        <f>IF(J36&lt;4,J36+1,J36-1)</f>
        <v>3</v>
      </c>
      <c r="J36">
        <f>VLOOKUP(E36,$P$2:$Q$9,2,FALSE)</f>
        <v>2</v>
      </c>
      <c r="K36" s="30">
        <f>IF(J3&lt;4,J36+2,J36-2)</f>
        <v>4</v>
      </c>
      <c r="L36" s="30">
        <f>IF(J36&lt;4,J36+3,J36-3)</f>
        <v>5</v>
      </c>
      <c r="M36">
        <v>2</v>
      </c>
      <c r="N36" t="str">
        <f t="shared" si="3"/>
        <v>w</v>
      </c>
      <c r="S36" s="29"/>
      <c r="U36" s="22"/>
      <c r="V36" s="22"/>
      <c r="W36" s="22"/>
    </row>
    <row r="37" spans="2:23" x14ac:dyDescent="0.45">
      <c r="B37" s="29" t="s">
        <v>1224</v>
      </c>
      <c r="C37" s="22" t="s">
        <v>1182</v>
      </c>
      <c r="D37" t="str">
        <f t="shared" si="6"/>
        <v>Renan</v>
      </c>
      <c r="E37" s="22" t="str">
        <f>VLOOKUP(D37,audio_list_stym!$A$3:$G$18,7,FALSE)</f>
        <v>Ake</v>
      </c>
      <c r="F37" s="22">
        <v>8</v>
      </c>
      <c r="G37" s="22" t="str">
        <f t="shared" si="1"/>
        <v>Renan.pic.search8</v>
      </c>
      <c r="H37" s="22" t="str">
        <f t="shared" si="2"/>
        <v>Ake_8</v>
      </c>
      <c r="I37">
        <f>VLOOKUP(E37,$P$2:$Q$9,2,FALSE)</f>
        <v>2</v>
      </c>
      <c r="J37" s="30">
        <f>IF(I37&lt;4,I37+2,I37-2)</f>
        <v>4</v>
      </c>
      <c r="K37" s="30">
        <f>IF(I37&lt;4,I37+3,I37-3)</f>
        <v>5</v>
      </c>
      <c r="L37" s="30">
        <f>IF(I37&lt;4,I37+4,I37-4)</f>
        <v>6</v>
      </c>
      <c r="M37">
        <v>1</v>
      </c>
      <c r="N37" t="str">
        <f t="shared" si="3"/>
        <v>q</v>
      </c>
      <c r="S37" s="29"/>
      <c r="U37" s="22"/>
      <c r="V37" s="22"/>
      <c r="W37" s="22"/>
    </row>
    <row r="38" spans="2:23" x14ac:dyDescent="0.45">
      <c r="B38" s="29" t="s">
        <v>1216</v>
      </c>
      <c r="C38" s="22" t="s">
        <v>1186</v>
      </c>
      <c r="D38" t="str">
        <f t="shared" si="0"/>
        <v>Baroh</v>
      </c>
      <c r="E38" s="22" t="str">
        <f>VLOOKUP(D38,audio_list_stym!$A$3:$G$18,7,FALSE)</f>
        <v>Finger</v>
      </c>
      <c r="F38" s="22">
        <v>5</v>
      </c>
      <c r="G38" s="22" t="str">
        <f t="shared" si="1"/>
        <v>Baroh.pic.search5</v>
      </c>
      <c r="H38" s="22" t="str">
        <f t="shared" si="2"/>
        <v>Finger_5</v>
      </c>
      <c r="I38" s="30">
        <f>IF(L38&lt;4,L38+1,L38-1)</f>
        <v>4</v>
      </c>
      <c r="J38" s="30">
        <f>IF(L38&lt;4,L38+2,L38-2)</f>
        <v>5</v>
      </c>
      <c r="K38" s="30">
        <f>IF(L38&lt;4,L38+3,L38-3)</f>
        <v>6</v>
      </c>
      <c r="L38">
        <f>VLOOKUP(E38,$P$2:$Q$9,2,FALSE)</f>
        <v>3</v>
      </c>
      <c r="M38">
        <v>4</v>
      </c>
      <c r="N38" t="str">
        <f t="shared" si="3"/>
        <v>s</v>
      </c>
      <c r="S38" s="29"/>
      <c r="U38" s="22"/>
      <c r="V38" s="22"/>
      <c r="W38" s="22"/>
    </row>
    <row r="39" spans="2:23" x14ac:dyDescent="0.45">
      <c r="B39" s="29" t="s">
        <v>1218</v>
      </c>
      <c r="C39" s="22" t="s">
        <v>1186</v>
      </c>
      <c r="D39" t="str">
        <f t="shared" si="0"/>
        <v>Baroh</v>
      </c>
      <c r="E39" s="22" t="str">
        <f>VLOOKUP(D39,audio_list_stym!$A$3:$G$18,7,FALSE)</f>
        <v>Finger</v>
      </c>
      <c r="F39" s="22">
        <v>6</v>
      </c>
      <c r="G39" s="22" t="str">
        <f t="shared" si="1"/>
        <v>Baroh.pic.search6</v>
      </c>
      <c r="H39" s="22" t="str">
        <f t="shared" si="2"/>
        <v>Finger_6</v>
      </c>
      <c r="I39" s="30">
        <f>IF(K39&lt;4,K39+1,K39-1)</f>
        <v>4</v>
      </c>
      <c r="J39" s="30">
        <f>IF(K39&lt;4,K39+2,K39-2)</f>
        <v>5</v>
      </c>
      <c r="K39">
        <f>VLOOKUP(E39,$P$2:$Q$9,2,FALSE)</f>
        <v>3</v>
      </c>
      <c r="L39" s="30">
        <f>IF(K39&lt;4,K39+3,K39-3)</f>
        <v>6</v>
      </c>
      <c r="M39">
        <v>3</v>
      </c>
      <c r="N39" t="str">
        <f t="shared" si="3"/>
        <v>a</v>
      </c>
      <c r="S39" s="29"/>
      <c r="U39" s="22"/>
      <c r="V39" s="22"/>
      <c r="W39" s="22"/>
    </row>
    <row r="40" spans="2:23" x14ac:dyDescent="0.45">
      <c r="B40" s="29" t="s">
        <v>1220</v>
      </c>
      <c r="C40" s="22" t="s">
        <v>1186</v>
      </c>
      <c r="D40" t="str">
        <f t="shared" si="0"/>
        <v>Baroh</v>
      </c>
      <c r="E40" s="22" t="str">
        <f>VLOOKUP(D40,audio_list_stym!$A$3:$G$18,7,FALSE)</f>
        <v>Finger</v>
      </c>
      <c r="F40" s="22">
        <v>7</v>
      </c>
      <c r="G40" s="22" t="str">
        <f t="shared" si="1"/>
        <v>Baroh.pic.search7</v>
      </c>
      <c r="H40" s="22" t="str">
        <f t="shared" si="2"/>
        <v>Finger_7</v>
      </c>
      <c r="I40" s="30">
        <f>IF(J40&lt;4,J40+1,J40-1)</f>
        <v>4</v>
      </c>
      <c r="J40">
        <f>VLOOKUP(E40,$P$2:$Q$9,2,FALSE)</f>
        <v>3</v>
      </c>
      <c r="K40" s="30">
        <f>IF(J7&lt;4,J40+2,J40-2)</f>
        <v>5</v>
      </c>
      <c r="L40" s="30">
        <f>IF(J40&lt;4,J40+3,J40-3)</f>
        <v>6</v>
      </c>
      <c r="M40">
        <v>2</v>
      </c>
      <c r="N40" t="str">
        <f t="shared" si="3"/>
        <v>w</v>
      </c>
      <c r="S40" s="29"/>
      <c r="U40" s="22"/>
      <c r="V40" s="22"/>
      <c r="W40" s="22"/>
    </row>
    <row r="41" spans="2:23" x14ac:dyDescent="0.45">
      <c r="B41" s="29" t="s">
        <v>1240</v>
      </c>
      <c r="C41" s="22" t="s">
        <v>1186</v>
      </c>
      <c r="D41" t="str">
        <f t="shared" si="0"/>
        <v>Baroh</v>
      </c>
      <c r="E41" s="22" t="str">
        <f>VLOOKUP(D41,audio_list_stym!$A$3:$G$18,7,FALSE)</f>
        <v>Finger</v>
      </c>
      <c r="F41" s="22">
        <v>8</v>
      </c>
      <c r="G41" s="22" t="str">
        <f t="shared" si="1"/>
        <v>Baroh.pic.search8</v>
      </c>
      <c r="H41" s="22" t="str">
        <f t="shared" si="2"/>
        <v>Finger_8</v>
      </c>
      <c r="I41">
        <f>VLOOKUP(E41,$P$2:$Q$9,2,FALSE)</f>
        <v>3</v>
      </c>
      <c r="J41" s="30">
        <f>IF(I41&lt;4,I41+2,I41-2)</f>
        <v>5</v>
      </c>
      <c r="K41" s="30">
        <f>IF(I41&lt;4,I41+3,I41-3)</f>
        <v>6</v>
      </c>
      <c r="L41" s="30">
        <f>IF(I41&lt;4,I41+4,I41-4)</f>
        <v>7</v>
      </c>
      <c r="M41">
        <v>1</v>
      </c>
      <c r="N41" t="str">
        <f t="shared" si="3"/>
        <v>q</v>
      </c>
      <c r="S41" s="29"/>
      <c r="U41" s="22"/>
      <c r="V41" s="22"/>
      <c r="W41" s="22"/>
    </row>
    <row r="42" spans="2:23" x14ac:dyDescent="0.45">
      <c r="B42" s="29" t="s">
        <v>1224</v>
      </c>
      <c r="C42" s="22" t="s">
        <v>1190</v>
      </c>
      <c r="D42" t="str">
        <f t="shared" si="0"/>
        <v>Liroh</v>
      </c>
      <c r="E42" s="22" t="str">
        <f>VLOOKUP(D42,audio_list_stym!$A$3:$G$18,7,FALSE)</f>
        <v>Gac</v>
      </c>
      <c r="F42" s="22">
        <v>5</v>
      </c>
      <c r="G42" s="22" t="str">
        <f t="shared" si="1"/>
        <v>Liroh.pic.search5</v>
      </c>
      <c r="H42" s="22" t="str">
        <f t="shared" si="2"/>
        <v>Gac_5</v>
      </c>
      <c r="I42" s="30">
        <f>IF(L42&lt;4,L42+1,L42-1)</f>
        <v>3</v>
      </c>
      <c r="J42" s="30">
        <f>IF(L42&lt;4,L42+2,L42-2)</f>
        <v>2</v>
      </c>
      <c r="K42" s="30">
        <f>IF(L42&lt;4,L42+3,L42-3)</f>
        <v>1</v>
      </c>
      <c r="L42">
        <f>VLOOKUP(E42,$P$2:$Q$9,2,FALSE)</f>
        <v>4</v>
      </c>
      <c r="M42">
        <v>4</v>
      </c>
      <c r="N42" t="str">
        <f t="shared" si="3"/>
        <v>s</v>
      </c>
      <c r="S42" s="29"/>
      <c r="U42" s="22"/>
      <c r="V42" s="22"/>
      <c r="W42" s="22"/>
    </row>
    <row r="43" spans="2:23" x14ac:dyDescent="0.45">
      <c r="B43" s="29" t="s">
        <v>1240</v>
      </c>
      <c r="C43" s="22" t="s">
        <v>1190</v>
      </c>
      <c r="D43" t="str">
        <f t="shared" si="0"/>
        <v>Liroh</v>
      </c>
      <c r="E43" s="22" t="str">
        <f>VLOOKUP(D43,audio_list_stym!$A$3:$G$18,7,FALSE)</f>
        <v>Gac</v>
      </c>
      <c r="F43" s="22">
        <v>6</v>
      </c>
      <c r="G43" s="22" t="str">
        <f t="shared" si="1"/>
        <v>Liroh.pic.search6</v>
      </c>
      <c r="H43" s="22" t="str">
        <f t="shared" si="2"/>
        <v>Gac_6</v>
      </c>
      <c r="I43" s="30">
        <f>IF(K43&lt;4,K43+1,K43-1)</f>
        <v>3</v>
      </c>
      <c r="J43" s="30">
        <f>IF(K43&lt;4,K43+2,K43-2)</f>
        <v>2</v>
      </c>
      <c r="K43">
        <f>VLOOKUP(E43,$P$2:$Q$9,2,FALSE)</f>
        <v>4</v>
      </c>
      <c r="L43" s="30">
        <f>IF(K43&lt;4,K43+3,K43-3)</f>
        <v>1</v>
      </c>
      <c r="M43">
        <v>3</v>
      </c>
      <c r="N43" t="str">
        <f t="shared" si="3"/>
        <v>a</v>
      </c>
      <c r="S43" s="29"/>
      <c r="U43" s="22"/>
      <c r="V43" s="22"/>
      <c r="W43" s="22"/>
    </row>
    <row r="44" spans="2:23" x14ac:dyDescent="0.45">
      <c r="B44" s="29" t="s">
        <v>1218</v>
      </c>
      <c r="C44" s="22" t="s">
        <v>1190</v>
      </c>
      <c r="D44" t="str">
        <f t="shared" si="0"/>
        <v>Liroh</v>
      </c>
      <c r="E44" s="22" t="str">
        <f>VLOOKUP(D44,audio_list_stym!$A$3:$G$18,7,FALSE)</f>
        <v>Gac</v>
      </c>
      <c r="F44" s="22">
        <v>7</v>
      </c>
      <c r="G44" s="22" t="str">
        <f t="shared" si="1"/>
        <v>Liroh.pic.search7</v>
      </c>
      <c r="H44" s="22" t="str">
        <f t="shared" si="2"/>
        <v>Gac_7</v>
      </c>
      <c r="I44" s="30">
        <f>IF(J44&lt;4,J44+1,J44-1)</f>
        <v>3</v>
      </c>
      <c r="J44">
        <f>VLOOKUP(E44,$P$2:$Q$9,2,FALSE)</f>
        <v>4</v>
      </c>
      <c r="K44" s="30">
        <f>IF(J11&lt;4,J44+2,J44-2)</f>
        <v>2</v>
      </c>
      <c r="L44" s="30">
        <f>IF(J44&lt;4,J44+3,J44-3)</f>
        <v>1</v>
      </c>
      <c r="M44">
        <v>2</v>
      </c>
      <c r="N44" t="str">
        <f t="shared" si="3"/>
        <v>w</v>
      </c>
      <c r="S44" s="29"/>
      <c r="U44" s="22"/>
      <c r="V44" s="22"/>
      <c r="W44" s="22"/>
    </row>
    <row r="45" spans="2:23" x14ac:dyDescent="0.45">
      <c r="B45" s="29" t="s">
        <v>1216</v>
      </c>
      <c r="C45" s="22" t="s">
        <v>1190</v>
      </c>
      <c r="D45" t="str">
        <f t="shared" si="0"/>
        <v>Liroh</v>
      </c>
      <c r="E45" s="22" t="str">
        <f>VLOOKUP(D45,audio_list_stym!$A$3:$G$18,7,FALSE)</f>
        <v>Gac</v>
      </c>
      <c r="F45" s="22">
        <v>8</v>
      </c>
      <c r="G45" s="22" t="str">
        <f t="shared" si="1"/>
        <v>Liroh.pic.search8</v>
      </c>
      <c r="H45" s="22" t="str">
        <f t="shared" si="2"/>
        <v>Gac_8</v>
      </c>
      <c r="I45">
        <f>VLOOKUP(E45,$P$2:$Q$9,2,FALSE)</f>
        <v>4</v>
      </c>
      <c r="J45" s="30">
        <f>IF(I45&lt;4,I45+2,I45-2)</f>
        <v>2</v>
      </c>
      <c r="K45" s="30">
        <f>IF(I45&lt;4,I45+3,I45-3)</f>
        <v>1</v>
      </c>
      <c r="L45" s="30">
        <f>IF(I45&lt;4,I45+4,I45-4)</f>
        <v>0</v>
      </c>
      <c r="M45">
        <v>1</v>
      </c>
      <c r="N45" t="str">
        <f t="shared" si="3"/>
        <v>q</v>
      </c>
      <c r="S45" s="29"/>
      <c r="U45" s="22"/>
      <c r="V45" s="22"/>
      <c r="W45" s="22"/>
    </row>
    <row r="46" spans="2:23" x14ac:dyDescent="0.45">
      <c r="B46" s="29" t="s">
        <v>1222</v>
      </c>
      <c r="C46" s="22" t="s">
        <v>1194</v>
      </c>
      <c r="D46" t="str">
        <f t="shared" si="0"/>
        <v>Fimon</v>
      </c>
      <c r="E46" s="22" t="str">
        <f>VLOOKUP(D46,audio_list_stym!$A$3:$G$18,7,FALSE)</f>
        <v>Noni</v>
      </c>
      <c r="F46" s="22">
        <v>5</v>
      </c>
      <c r="G46" s="22" t="str">
        <f t="shared" si="1"/>
        <v>Fimon.pic.search5</v>
      </c>
      <c r="H46" s="22" t="str">
        <f t="shared" si="2"/>
        <v>Noni_5</v>
      </c>
      <c r="I46" s="30">
        <f>IF(L46&lt;4,L46+1,L46-1)</f>
        <v>4</v>
      </c>
      <c r="J46" s="30">
        <f>IF(L46&lt;4,L46+2,L46-2)</f>
        <v>3</v>
      </c>
      <c r="K46" s="30">
        <f>IF(L46&lt;4,L46+3,L46-3)</f>
        <v>2</v>
      </c>
      <c r="L46">
        <f>VLOOKUP(E46,$P$2:$Q$9,2,FALSE)</f>
        <v>5</v>
      </c>
      <c r="M46">
        <v>4</v>
      </c>
      <c r="N46" t="str">
        <f t="shared" si="3"/>
        <v>s</v>
      </c>
      <c r="S46" s="29"/>
      <c r="U46" s="22"/>
      <c r="V46" s="22"/>
      <c r="W46" s="22"/>
    </row>
    <row r="47" spans="2:23" x14ac:dyDescent="0.45">
      <c r="B47" s="29" t="s">
        <v>1224</v>
      </c>
      <c r="C47" s="22" t="s">
        <v>1194</v>
      </c>
      <c r="D47" t="str">
        <f t="shared" si="0"/>
        <v>Fimon</v>
      </c>
      <c r="E47" s="22" t="str">
        <f>VLOOKUP(D47,audio_list_stym!$A$3:$G$18,7,FALSE)</f>
        <v>Noni</v>
      </c>
      <c r="F47" s="22">
        <v>6</v>
      </c>
      <c r="G47" s="22" t="str">
        <f t="shared" si="1"/>
        <v>Fimon.pic.search6</v>
      </c>
      <c r="H47" s="22" t="str">
        <f t="shared" si="2"/>
        <v>Noni_6</v>
      </c>
      <c r="I47" s="30">
        <f>IF(K47&lt;4,K47+1,K47-1)</f>
        <v>4</v>
      </c>
      <c r="J47" s="30">
        <f>IF(K47&lt;4,K47+2,K47-2)</f>
        <v>3</v>
      </c>
      <c r="K47">
        <f>VLOOKUP(E47,$P$2:$Q$9,2,FALSE)</f>
        <v>5</v>
      </c>
      <c r="L47" s="30">
        <f>IF(K47&lt;4,K47+3,K47-3)</f>
        <v>2</v>
      </c>
      <c r="M47">
        <v>3</v>
      </c>
      <c r="N47" t="str">
        <f t="shared" si="3"/>
        <v>a</v>
      </c>
      <c r="S47" s="29"/>
      <c r="U47" s="22"/>
      <c r="V47" s="22"/>
      <c r="W47" s="22"/>
    </row>
    <row r="48" spans="2:23" x14ac:dyDescent="0.45">
      <c r="B48" s="29" t="s">
        <v>1220</v>
      </c>
      <c r="C48" s="22" t="s">
        <v>1194</v>
      </c>
      <c r="D48" t="str">
        <f t="shared" si="0"/>
        <v>Fimon</v>
      </c>
      <c r="E48" s="22" t="str">
        <f>VLOOKUP(D48,audio_list_stym!$A$3:$G$18,7,FALSE)</f>
        <v>Noni</v>
      </c>
      <c r="F48" s="22">
        <v>7</v>
      </c>
      <c r="G48" s="22" t="str">
        <f t="shared" si="1"/>
        <v>Fimon.pic.search7</v>
      </c>
      <c r="H48" s="22" t="str">
        <f t="shared" si="2"/>
        <v>Noni_7</v>
      </c>
      <c r="I48" s="30">
        <f>IF(J48&lt;4,J48+1,J48-1)</f>
        <v>4</v>
      </c>
      <c r="J48">
        <f>VLOOKUP(E48,$P$2:$Q$9,2,FALSE)</f>
        <v>5</v>
      </c>
      <c r="K48" s="30">
        <f>IF(J15&lt;4,J48+2,J48-2)</f>
        <v>3</v>
      </c>
      <c r="L48" s="30">
        <f>IF(J48&lt;4,J48+3,J48-3)</f>
        <v>2</v>
      </c>
      <c r="M48">
        <v>2</v>
      </c>
      <c r="N48" t="str">
        <f t="shared" si="3"/>
        <v>w</v>
      </c>
      <c r="S48" s="29"/>
      <c r="U48" s="22"/>
      <c r="V48" s="22"/>
      <c r="W48" s="22"/>
    </row>
    <row r="49" spans="2:23" x14ac:dyDescent="0.45">
      <c r="B49" s="29" t="s">
        <v>1240</v>
      </c>
      <c r="C49" s="22" t="s">
        <v>1194</v>
      </c>
      <c r="D49" t="str">
        <f t="shared" si="0"/>
        <v>Fimon</v>
      </c>
      <c r="E49" s="22" t="str">
        <f>VLOOKUP(D49,audio_list_stym!$A$3:$G$18,7,FALSE)</f>
        <v>Noni</v>
      </c>
      <c r="F49" s="22">
        <v>8</v>
      </c>
      <c r="G49" s="22" t="str">
        <f t="shared" si="1"/>
        <v>Fimon.pic.search8</v>
      </c>
      <c r="H49" s="22" t="str">
        <f t="shared" si="2"/>
        <v>Noni_8</v>
      </c>
      <c r="I49">
        <f>VLOOKUP(E49,$P$2:$Q$9,2,FALSE)</f>
        <v>5</v>
      </c>
      <c r="J49" s="30">
        <f>IF(I49&lt;4,I49+2,I49-2)</f>
        <v>3</v>
      </c>
      <c r="K49" s="30">
        <f>IF(I49&lt;4,I49+3,I49-3)</f>
        <v>2</v>
      </c>
      <c r="L49" s="33">
        <f>IF(I49&lt;4,I49+4,I49-4)</f>
        <v>1</v>
      </c>
      <c r="M49">
        <v>1</v>
      </c>
      <c r="N49" t="str">
        <f t="shared" si="3"/>
        <v>q</v>
      </c>
      <c r="S49" s="29"/>
      <c r="U49" s="22"/>
      <c r="V49" s="22"/>
      <c r="W49" s="22"/>
    </row>
    <row r="50" spans="2:23" x14ac:dyDescent="0.45">
      <c r="B50" s="29" t="s">
        <v>1216</v>
      </c>
      <c r="C50" s="22" t="s">
        <v>1198</v>
      </c>
      <c r="D50" t="str">
        <f t="shared" si="0"/>
        <v>Codis</v>
      </c>
      <c r="E50" s="22" t="str">
        <f>VLOOKUP(D50,audio_list_stym!$A$3:$G$18,7,FALSE)</f>
        <v>Sapota</v>
      </c>
      <c r="F50" s="22">
        <v>5</v>
      </c>
      <c r="G50" s="22" t="str">
        <f t="shared" si="1"/>
        <v>Codis.pic.search5</v>
      </c>
      <c r="H50" s="22" t="str">
        <f t="shared" si="2"/>
        <v>Sapota_5</v>
      </c>
      <c r="I50" s="30">
        <f>IF(L50&lt;4,L50+1,L50-1)</f>
        <v>5</v>
      </c>
      <c r="J50" s="30">
        <f>IF(L50&lt;4,L50+2,L50-2)</f>
        <v>4</v>
      </c>
      <c r="K50" s="30">
        <f>IF(L50&lt;4,L50+3,L50-3)</f>
        <v>3</v>
      </c>
      <c r="L50">
        <f>VLOOKUP(E50,$P$2:$Q$9,2,FALSE)</f>
        <v>6</v>
      </c>
      <c r="M50">
        <v>4</v>
      </c>
      <c r="N50" t="str">
        <f t="shared" si="3"/>
        <v>s</v>
      </c>
      <c r="S50" s="29"/>
      <c r="U50" s="22"/>
      <c r="V50" s="22"/>
      <c r="W50" s="22"/>
    </row>
    <row r="51" spans="2:23" x14ac:dyDescent="0.45">
      <c r="B51" s="29" t="s">
        <v>1218</v>
      </c>
      <c r="C51" s="22" t="s">
        <v>1198</v>
      </c>
      <c r="D51" t="str">
        <f t="shared" si="0"/>
        <v>Codis</v>
      </c>
      <c r="E51" s="22" t="str">
        <f>VLOOKUP(D51,audio_list_stym!$A$3:$G$18,7,FALSE)</f>
        <v>Sapota</v>
      </c>
      <c r="F51" s="22">
        <v>6</v>
      </c>
      <c r="G51" s="22" t="str">
        <f t="shared" si="1"/>
        <v>Codis.pic.search6</v>
      </c>
      <c r="H51" s="22" t="str">
        <f t="shared" si="2"/>
        <v>Sapota_6</v>
      </c>
      <c r="I51" s="30">
        <f>IF(K51&lt;4,K51+1,K51-1)</f>
        <v>5</v>
      </c>
      <c r="J51" s="30">
        <f>IF(K51&lt;4,K51+2,K51-2)</f>
        <v>4</v>
      </c>
      <c r="K51">
        <f>VLOOKUP(E51,$P$2:$Q$9,2,FALSE)</f>
        <v>6</v>
      </c>
      <c r="L51" s="30">
        <f>IF(K51&lt;4,K51+3,K51-3)</f>
        <v>3</v>
      </c>
      <c r="M51">
        <v>3</v>
      </c>
      <c r="N51" t="str">
        <f t="shared" si="3"/>
        <v>a</v>
      </c>
      <c r="S51" s="29"/>
      <c r="U51" s="22"/>
      <c r="V51" s="22"/>
      <c r="W51" s="22"/>
    </row>
    <row r="52" spans="2:23" x14ac:dyDescent="0.45">
      <c r="B52" s="29" t="s">
        <v>1212</v>
      </c>
      <c r="C52" s="22" t="s">
        <v>1198</v>
      </c>
      <c r="D52" t="str">
        <f t="shared" si="0"/>
        <v>Codis</v>
      </c>
      <c r="E52" s="22" t="str">
        <f>VLOOKUP(D52,audio_list_stym!$A$3:$G$18,7,FALSE)</f>
        <v>Sapota</v>
      </c>
      <c r="F52" s="22">
        <v>7</v>
      </c>
      <c r="G52" s="22" t="str">
        <f t="shared" si="1"/>
        <v>Codis.pic.search7</v>
      </c>
      <c r="H52" s="22" t="str">
        <f t="shared" si="2"/>
        <v>Sapota_7</v>
      </c>
      <c r="I52" s="30">
        <f>IF(J52&lt;4,J52+1,J52-1)</f>
        <v>5</v>
      </c>
      <c r="J52">
        <f>VLOOKUP(E52,$P$2:$Q$9,2,FALSE)</f>
        <v>6</v>
      </c>
      <c r="K52" s="30">
        <f>IF(J19&lt;4,J52+2,J52-2)</f>
        <v>4</v>
      </c>
      <c r="L52" s="30">
        <f>IF(J52&lt;4,J52+3,J52-3)</f>
        <v>3</v>
      </c>
      <c r="M52">
        <v>2</v>
      </c>
      <c r="N52" t="str">
        <f t="shared" si="3"/>
        <v>w</v>
      </c>
      <c r="S52" s="29"/>
      <c r="U52" s="22"/>
      <c r="V52" s="22"/>
      <c r="W52" s="22"/>
    </row>
    <row r="53" spans="2:23" x14ac:dyDescent="0.45">
      <c r="B53" s="29" t="s">
        <v>1214</v>
      </c>
      <c r="C53" s="22" t="s">
        <v>1198</v>
      </c>
      <c r="D53" t="str">
        <f t="shared" si="0"/>
        <v>Codis</v>
      </c>
      <c r="E53" s="22" t="str">
        <f>VLOOKUP(D53,audio_list_stym!$A$3:$G$18,7,FALSE)</f>
        <v>Sapota</v>
      </c>
      <c r="F53" s="22">
        <v>8</v>
      </c>
      <c r="G53" s="22" t="str">
        <f t="shared" si="1"/>
        <v>Codis.pic.search8</v>
      </c>
      <c r="H53" s="22" t="str">
        <f t="shared" si="2"/>
        <v>Sapota_8</v>
      </c>
      <c r="I53">
        <f>VLOOKUP(E53,$P$2:$Q$9,2,FALSE)</f>
        <v>6</v>
      </c>
      <c r="J53" s="30">
        <f>IF(I53&lt;4,I53+2,I53-2)</f>
        <v>4</v>
      </c>
      <c r="K53" s="30">
        <f>IF(I53&lt;4,I53+3,I53-3)</f>
        <v>3</v>
      </c>
      <c r="L53" s="30">
        <f>IF(I53&lt;4,I53+4,I53-4)</f>
        <v>2</v>
      </c>
      <c r="M53">
        <v>1</v>
      </c>
      <c r="N53" t="str">
        <f t="shared" si="3"/>
        <v>q</v>
      </c>
      <c r="S53" s="29"/>
      <c r="U53" s="22"/>
      <c r="V53" s="22"/>
      <c r="W53" s="22"/>
    </row>
    <row r="54" spans="2:23" x14ac:dyDescent="0.45">
      <c r="B54" s="29" t="s">
        <v>1212</v>
      </c>
      <c r="C54" s="22" t="s">
        <v>1202</v>
      </c>
      <c r="D54" t="str">
        <f t="shared" si="0"/>
        <v>Gonic</v>
      </c>
      <c r="E54" s="22" t="str">
        <f>VLOOKUP(D54,audio_list_stym!$A$3:$G$18,7,FALSE)</f>
        <v>Tamanid</v>
      </c>
      <c r="F54" s="22">
        <v>5</v>
      </c>
      <c r="G54" s="22" t="str">
        <f t="shared" si="1"/>
        <v>Gonic.pic.search5</v>
      </c>
      <c r="H54" s="22" t="str">
        <f t="shared" si="2"/>
        <v>Tamanid_5</v>
      </c>
      <c r="I54" s="30">
        <f>IF(L54&lt;4,L54+1,L54-1)</f>
        <v>6</v>
      </c>
      <c r="J54" s="30">
        <f>IF(L54&lt;4,L54+2,L54-2)</f>
        <v>5</v>
      </c>
      <c r="K54" s="30">
        <f>IF(L54&lt;4,L54+3,L54-3)</f>
        <v>4</v>
      </c>
      <c r="L54">
        <f>VLOOKUP(E54,$P$2:$Q$9,2,FALSE)</f>
        <v>7</v>
      </c>
      <c r="M54">
        <v>4</v>
      </c>
      <c r="N54" t="str">
        <f t="shared" si="3"/>
        <v>s</v>
      </c>
      <c r="S54" s="29"/>
      <c r="U54" s="22"/>
      <c r="V54" s="22"/>
      <c r="W54" s="22"/>
    </row>
    <row r="55" spans="2:23" x14ac:dyDescent="0.45">
      <c r="B55" s="29" t="s">
        <v>1214</v>
      </c>
      <c r="C55" s="22" t="s">
        <v>1202</v>
      </c>
      <c r="D55" t="str">
        <f t="shared" si="0"/>
        <v>Gonic</v>
      </c>
      <c r="E55" s="22" t="str">
        <f>VLOOKUP(D55,audio_list_stym!$A$3:$G$18,7,FALSE)</f>
        <v>Tamanid</v>
      </c>
      <c r="F55" s="22">
        <v>6</v>
      </c>
      <c r="G55" s="22" t="str">
        <f t="shared" si="1"/>
        <v>Gonic.pic.search6</v>
      </c>
      <c r="H55" s="22" t="str">
        <f t="shared" si="2"/>
        <v>Tamanid_6</v>
      </c>
      <c r="I55" s="30">
        <f>IF(K55&lt;4,K55+1,K55-1)</f>
        <v>6</v>
      </c>
      <c r="J55" s="30">
        <f>IF(K55&lt;4,K55+2,K55-2)</f>
        <v>5</v>
      </c>
      <c r="K55">
        <f>VLOOKUP(E55,$P$2:$Q$9,2,FALSE)</f>
        <v>7</v>
      </c>
      <c r="L55" s="30">
        <f>IF(K55&lt;4,K55+3,K55-3)</f>
        <v>4</v>
      </c>
      <c r="M55">
        <v>3</v>
      </c>
      <c r="N55" t="str">
        <f t="shared" si="3"/>
        <v>a</v>
      </c>
      <c r="S55" s="29"/>
      <c r="U55" s="22"/>
      <c r="V55" s="22"/>
      <c r="W55" s="22"/>
    </row>
    <row r="56" spans="2:23" x14ac:dyDescent="0.45">
      <c r="B56" s="29" t="s">
        <v>1218</v>
      </c>
      <c r="C56" s="22" t="s">
        <v>1202</v>
      </c>
      <c r="D56" t="str">
        <f t="shared" si="0"/>
        <v>Gonic</v>
      </c>
      <c r="E56" s="22" t="str">
        <f>VLOOKUP(D56,audio_list_stym!$A$3:$G$18,7,FALSE)</f>
        <v>Tamanid</v>
      </c>
      <c r="F56" s="22">
        <v>7</v>
      </c>
      <c r="G56" s="22" t="str">
        <f t="shared" si="1"/>
        <v>Gonic.pic.search7</v>
      </c>
      <c r="H56" s="22" t="str">
        <f t="shared" si="2"/>
        <v>Tamanid_7</v>
      </c>
      <c r="I56" s="30">
        <f>IF(J56&lt;4,J56+1,J56-1)</f>
        <v>6</v>
      </c>
      <c r="J56">
        <f>VLOOKUP(E56,$P$2:$Q$9,2,FALSE)</f>
        <v>7</v>
      </c>
      <c r="K56" s="30">
        <f>IF(J23&lt;4,J56+2,J56-2)</f>
        <v>5</v>
      </c>
      <c r="L56" s="30">
        <f>IF(J56&lt;4,J56+3,J56-3)</f>
        <v>4</v>
      </c>
      <c r="M56">
        <v>2</v>
      </c>
      <c r="N56" t="str">
        <f t="shared" si="3"/>
        <v>w</v>
      </c>
      <c r="S56" s="29"/>
      <c r="U56" s="22"/>
      <c r="V56" s="22"/>
      <c r="W56" s="22"/>
    </row>
    <row r="57" spans="2:23" x14ac:dyDescent="0.45">
      <c r="B57" s="29" t="s">
        <v>1240</v>
      </c>
      <c r="C57" s="22" t="s">
        <v>1202</v>
      </c>
      <c r="D57" t="str">
        <f t="shared" si="0"/>
        <v>Gonic</v>
      </c>
      <c r="E57" s="22" t="str">
        <f>VLOOKUP(D57,audio_list_stym!$A$3:$G$18,7,FALSE)</f>
        <v>Tamanid</v>
      </c>
      <c r="F57" s="22">
        <v>8</v>
      </c>
      <c r="G57" s="22" t="str">
        <f t="shared" si="1"/>
        <v>Gonic.pic.search8</v>
      </c>
      <c r="H57" s="22" t="str">
        <f t="shared" si="2"/>
        <v>Tamanid_8</v>
      </c>
      <c r="I57">
        <f>VLOOKUP(E57,$P$2:$Q$9,2,FALSE)</f>
        <v>7</v>
      </c>
      <c r="J57" s="30">
        <f>IF(I57&lt;4,I57+2,I57-2)</f>
        <v>5</v>
      </c>
      <c r="K57" s="30">
        <f>IF(I57&lt;4,I57+3,I57-3)</f>
        <v>4</v>
      </c>
      <c r="L57" s="30">
        <f>IF(I57&lt;4,I57+4,I57-4)</f>
        <v>3</v>
      </c>
      <c r="M57">
        <v>1</v>
      </c>
      <c r="N57" t="str">
        <f t="shared" si="3"/>
        <v>q</v>
      </c>
      <c r="S57" s="29"/>
      <c r="U57" s="22"/>
      <c r="V57" s="22"/>
      <c r="W57" s="22"/>
    </row>
    <row r="58" spans="2:23" x14ac:dyDescent="0.45">
      <c r="B58" s="29" t="s">
        <v>1224</v>
      </c>
      <c r="C58" s="22" t="s">
        <v>1206</v>
      </c>
      <c r="D58" t="str">
        <f t="shared" si="0"/>
        <v>Todis</v>
      </c>
      <c r="E58" s="22" t="str">
        <f>VLOOKUP(D58,audio_list_stym!$A$3:$G$18,7,FALSE)</f>
        <v>ZF</v>
      </c>
      <c r="F58" s="22">
        <v>5</v>
      </c>
      <c r="G58" s="22" t="str">
        <f t="shared" si="1"/>
        <v>Todis.pic.search5</v>
      </c>
      <c r="H58" s="22" t="str">
        <f t="shared" si="2"/>
        <v>ZF_5</v>
      </c>
      <c r="I58" s="30">
        <f>IF(L58&lt;4,L58+1,L58-1)</f>
        <v>7</v>
      </c>
      <c r="J58" s="30">
        <f>IF(L58&lt;4,L58+2,L58-2)</f>
        <v>6</v>
      </c>
      <c r="K58" s="30">
        <f>IF(L58&lt;4,L58+3,L58-3)</f>
        <v>5</v>
      </c>
      <c r="L58">
        <f>VLOOKUP(E58,$P$2:$Q$9,2,FALSE)</f>
        <v>8</v>
      </c>
      <c r="M58">
        <v>4</v>
      </c>
      <c r="N58" t="str">
        <f t="shared" si="3"/>
        <v>s</v>
      </c>
      <c r="S58" s="29"/>
      <c r="U58" s="22"/>
      <c r="V58" s="22"/>
      <c r="W58" s="22"/>
    </row>
    <row r="59" spans="2:23" x14ac:dyDescent="0.45">
      <c r="B59" s="29" t="s">
        <v>1220</v>
      </c>
      <c r="C59" s="22" t="s">
        <v>1206</v>
      </c>
      <c r="D59" t="str">
        <f t="shared" si="0"/>
        <v>Todis</v>
      </c>
      <c r="E59" s="22" t="str">
        <f>VLOOKUP(D59,audio_list_stym!$A$3:$G$18,7,FALSE)</f>
        <v>ZF</v>
      </c>
      <c r="F59" s="22">
        <v>6</v>
      </c>
      <c r="G59" s="22" t="str">
        <f t="shared" si="1"/>
        <v>Todis.pic.search6</v>
      </c>
      <c r="H59" s="22" t="str">
        <f t="shared" si="2"/>
        <v>ZF_6</v>
      </c>
      <c r="I59" s="30">
        <f>IF(K59&lt;4,K59+1,K59-1)</f>
        <v>7</v>
      </c>
      <c r="J59" s="30">
        <f>IF(K59&lt;4,K59+2,K59-2)</f>
        <v>6</v>
      </c>
      <c r="K59">
        <f>VLOOKUP(E59,$P$2:$Q$9,2,FALSE)</f>
        <v>8</v>
      </c>
      <c r="L59" s="30">
        <f>IF(K59&lt;4,K59+3,K59-3)</f>
        <v>5</v>
      </c>
      <c r="M59">
        <v>3</v>
      </c>
      <c r="N59" t="str">
        <f t="shared" si="3"/>
        <v>a</v>
      </c>
      <c r="S59" s="29"/>
      <c r="U59" s="22"/>
      <c r="V59" s="22"/>
      <c r="W59" s="22"/>
    </row>
    <row r="60" spans="2:23" x14ac:dyDescent="0.45">
      <c r="B60" s="29" t="s">
        <v>1240</v>
      </c>
      <c r="C60" s="22" t="s">
        <v>1206</v>
      </c>
      <c r="D60" t="str">
        <f t="shared" si="0"/>
        <v>Todis</v>
      </c>
      <c r="E60" s="22" t="str">
        <f>VLOOKUP(D60,audio_list_stym!$A$3:$G$18,7,FALSE)</f>
        <v>ZF</v>
      </c>
      <c r="F60" s="22">
        <v>7</v>
      </c>
      <c r="G60" s="22" t="str">
        <f t="shared" si="1"/>
        <v>Todis.pic.search7</v>
      </c>
      <c r="H60" s="22" t="str">
        <f t="shared" si="2"/>
        <v>ZF_7</v>
      </c>
      <c r="I60" s="30">
        <f>IF(J60&lt;4,J60+1,J60-1)</f>
        <v>7</v>
      </c>
      <c r="J60">
        <f>VLOOKUP(E60,$P$2:$Q$9,2,FALSE)</f>
        <v>8</v>
      </c>
      <c r="K60" s="30">
        <f>IF(J27&lt;4,J60+2,J60-2)</f>
        <v>6</v>
      </c>
      <c r="L60" s="30">
        <f>IF(J60&lt;4,J60+3,J60-3)</f>
        <v>5</v>
      </c>
      <c r="M60">
        <v>2</v>
      </c>
      <c r="N60" t="str">
        <f t="shared" si="3"/>
        <v>w</v>
      </c>
      <c r="S60" s="29"/>
      <c r="U60" s="22"/>
      <c r="V60" s="22"/>
      <c r="W60" s="22"/>
    </row>
    <row r="61" spans="2:23" x14ac:dyDescent="0.45">
      <c r="B61" s="29" t="s">
        <v>1222</v>
      </c>
      <c r="C61" s="22" t="s">
        <v>1206</v>
      </c>
      <c r="D61" t="str">
        <f t="shared" si="0"/>
        <v>Todis</v>
      </c>
      <c r="E61" s="22" t="str">
        <f>VLOOKUP(D61,audio_list_stym!$A$3:$G$18,7,FALSE)</f>
        <v>ZF</v>
      </c>
      <c r="F61" s="22">
        <v>8</v>
      </c>
      <c r="G61" s="22" t="str">
        <f t="shared" si="1"/>
        <v>Todis.pic.search8</v>
      </c>
      <c r="H61" s="22" t="str">
        <f t="shared" si="2"/>
        <v>ZF_8</v>
      </c>
      <c r="I61">
        <f>VLOOKUP(E61,$P$2:$Q$9,2,FALSE)</f>
        <v>8</v>
      </c>
      <c r="J61" s="30">
        <f>IF(I61&lt;4,I61+2,I61-2)</f>
        <v>6</v>
      </c>
      <c r="K61" s="30">
        <f>IF(I61&lt;4,I61+3,I61-3)</f>
        <v>5</v>
      </c>
      <c r="L61" s="30">
        <f>IF(I61&lt;4,I61+4,I61-4)</f>
        <v>4</v>
      </c>
      <c r="M61">
        <v>1</v>
      </c>
      <c r="N61" t="str">
        <f t="shared" si="3"/>
        <v>q</v>
      </c>
      <c r="S61" s="29"/>
      <c r="U61" s="22"/>
      <c r="V61" s="22"/>
      <c r="W61" s="22"/>
    </row>
    <row r="62" spans="2:23" x14ac:dyDescent="0.45">
      <c r="B62" s="29" t="s">
        <v>1220</v>
      </c>
      <c r="C62" s="22" t="s">
        <v>1210</v>
      </c>
      <c r="D62" t="str">
        <f t="shared" si="0"/>
        <v>Pemat</v>
      </c>
      <c r="E62" s="22" t="str">
        <f>VLOOKUP(D62,audio_list_stym!$A$3:$G$18,7,FALSE)</f>
        <v>Ackee</v>
      </c>
      <c r="F62" s="22">
        <v>5</v>
      </c>
      <c r="G62" s="22" t="str">
        <f t="shared" si="1"/>
        <v>Pemat.pic.search5</v>
      </c>
      <c r="H62" s="22" t="str">
        <f t="shared" si="2"/>
        <v>Ackee_5</v>
      </c>
      <c r="I62" s="30">
        <f>IF(L62&lt;4,L62+1,L62-1)</f>
        <v>2</v>
      </c>
      <c r="J62" s="30">
        <f>IF(L62&lt;4,L62+2,L62-2)</f>
        <v>3</v>
      </c>
      <c r="K62" s="30">
        <f>IF(L62&lt;4,L62+3,L62-3)</f>
        <v>4</v>
      </c>
      <c r="L62">
        <f>VLOOKUP(E62,$P$2:$Q$9,2,FALSE)</f>
        <v>1</v>
      </c>
      <c r="M62">
        <v>4</v>
      </c>
      <c r="N62" t="str">
        <f t="shared" si="3"/>
        <v>s</v>
      </c>
      <c r="S62" s="29"/>
      <c r="U62" s="22"/>
      <c r="V62" s="22"/>
      <c r="W62" s="22"/>
    </row>
    <row r="63" spans="2:23" x14ac:dyDescent="0.45">
      <c r="B63" s="29" t="s">
        <v>1240</v>
      </c>
      <c r="C63" s="22" t="s">
        <v>1210</v>
      </c>
      <c r="D63" t="str">
        <f t="shared" si="0"/>
        <v>Pemat</v>
      </c>
      <c r="E63" s="22" t="str">
        <f>VLOOKUP(D63,audio_list_stym!$A$3:$G$18,7,FALSE)</f>
        <v>Ackee</v>
      </c>
      <c r="F63" s="22">
        <v>6</v>
      </c>
      <c r="G63" s="22" t="str">
        <f t="shared" si="1"/>
        <v>Pemat.pic.search6</v>
      </c>
      <c r="H63" s="22" t="str">
        <f t="shared" si="2"/>
        <v>Ackee_6</v>
      </c>
      <c r="I63" s="30">
        <f>IF(K63&lt;4,K63+1,K63-1)</f>
        <v>2</v>
      </c>
      <c r="J63" s="30">
        <f>IF(K63&lt;4,K63+2,K63-2)</f>
        <v>3</v>
      </c>
      <c r="K63">
        <f>VLOOKUP(E63,$P$2:$Q$9,2,FALSE)</f>
        <v>1</v>
      </c>
      <c r="L63" s="30">
        <f>IF(K63&lt;4,K63+3,K63-3)</f>
        <v>4</v>
      </c>
      <c r="M63">
        <v>3</v>
      </c>
      <c r="N63" t="str">
        <f t="shared" si="3"/>
        <v>a</v>
      </c>
      <c r="S63" s="29"/>
      <c r="U63" s="22"/>
      <c r="V63" s="22"/>
      <c r="W63" s="22"/>
    </row>
    <row r="64" spans="2:23" x14ac:dyDescent="0.45">
      <c r="B64" s="29" t="s">
        <v>1222</v>
      </c>
      <c r="C64" s="22" t="s">
        <v>1210</v>
      </c>
      <c r="D64" t="str">
        <f t="shared" si="0"/>
        <v>Pemat</v>
      </c>
      <c r="E64" s="22" t="str">
        <f>VLOOKUP(D64,audio_list_stym!$A$3:$G$18,7,FALSE)</f>
        <v>Ackee</v>
      </c>
      <c r="F64" s="22">
        <v>7</v>
      </c>
      <c r="G64" s="22" t="str">
        <f t="shared" si="1"/>
        <v>Pemat.pic.search7</v>
      </c>
      <c r="H64" s="22" t="str">
        <f t="shared" si="2"/>
        <v>Ackee_7</v>
      </c>
      <c r="I64" s="30">
        <f>IF(J64&lt;4,J64+1,J64-1)</f>
        <v>2</v>
      </c>
      <c r="J64">
        <f>VLOOKUP(E64,$P$2:$Q$9,2,FALSE)</f>
        <v>1</v>
      </c>
      <c r="K64" s="30">
        <f>IF(J31&lt;4,J64+2,J64-2)</f>
        <v>3</v>
      </c>
      <c r="L64" s="30">
        <f>IF(J64&lt;4,J64+3,J64-3)</f>
        <v>4</v>
      </c>
      <c r="M64">
        <v>2</v>
      </c>
      <c r="N64" t="str">
        <f t="shared" si="3"/>
        <v>w</v>
      </c>
      <c r="S64" s="29"/>
      <c r="U64" s="22"/>
      <c r="V64" s="22"/>
      <c r="W64" s="22"/>
    </row>
    <row r="65" spans="1:23" x14ac:dyDescent="0.45">
      <c r="B65" s="29" t="s">
        <v>1224</v>
      </c>
      <c r="C65" s="22" t="s">
        <v>1210</v>
      </c>
      <c r="D65" t="str">
        <f t="shared" si="0"/>
        <v>Pemat</v>
      </c>
      <c r="E65" s="22" t="str">
        <f>VLOOKUP(D65,audio_list_stym!$A$3:$G$18,7,FALSE)</f>
        <v>Ackee</v>
      </c>
      <c r="F65" s="22">
        <v>8</v>
      </c>
      <c r="G65" s="22" t="str">
        <f t="shared" si="1"/>
        <v>Pemat.pic.search8</v>
      </c>
      <c r="H65" s="22" t="str">
        <f t="shared" si="2"/>
        <v>Ackee_8</v>
      </c>
      <c r="I65">
        <f>VLOOKUP(E65,$P$2:$Q$9,2,FALSE)</f>
        <v>1</v>
      </c>
      <c r="J65" s="30">
        <f>IF(I65&lt;4,I65+2,I65-2)</f>
        <v>3</v>
      </c>
      <c r="K65" s="30">
        <f>IF(I65&lt;4,I65+3,I65-3)</f>
        <v>4</v>
      </c>
      <c r="L65" s="30">
        <f>IF(I65&lt;4,I65+4,I65-4)</f>
        <v>5</v>
      </c>
      <c r="M65">
        <v>1</v>
      </c>
      <c r="N65" t="str">
        <f t="shared" si="3"/>
        <v>q</v>
      </c>
      <c r="S65" s="29"/>
      <c r="U65" s="22"/>
      <c r="V65" s="22"/>
      <c r="W65" s="22"/>
    </row>
    <row r="66" spans="1:23" x14ac:dyDescent="0.45">
      <c r="A66" t="str">
        <f>E66&amp;".pic"</f>
        <v>Ake.pic</v>
      </c>
      <c r="B66" t="str">
        <f>A66&amp;F66</f>
        <v>Ake.pic1</v>
      </c>
      <c r="C66" s="22" t="s">
        <v>1183</v>
      </c>
      <c r="D66" t="str">
        <f>LEFT(C66,5)</f>
        <v>Renan</v>
      </c>
      <c r="E66" s="22" t="str">
        <f>VLOOKUP(D66,audio_list_stym!$A$3:$G$18,7,FALSE)</f>
        <v>Ake</v>
      </c>
      <c r="F66" s="22">
        <v>1</v>
      </c>
      <c r="G66" s="22" t="str">
        <f t="shared" si="1"/>
        <v>Renan.word.search1</v>
      </c>
      <c r="H66" s="22" t="str">
        <f>VLOOKUP(D66,$P$11:$Q$18,2,FALSE)</f>
        <v>РЕНАН</v>
      </c>
      <c r="I66">
        <f>VLOOKUP(E66,$P$2:$Q$9,2,FALSE)</f>
        <v>2</v>
      </c>
      <c r="J66" s="30">
        <f>IF(I66&lt;4,I66+1,I66-1)</f>
        <v>3</v>
      </c>
      <c r="K66" s="32">
        <f>IF(I66&lt;4,I66+2,I66-2)</f>
        <v>4</v>
      </c>
      <c r="L66" s="32">
        <f>IF(I66&lt;4,I66+3,I66-3)</f>
        <v>5</v>
      </c>
      <c r="M66">
        <v>1</v>
      </c>
      <c r="N66" t="str">
        <f t="shared" si="3"/>
        <v>q</v>
      </c>
      <c r="S66" s="29"/>
      <c r="U66" s="22"/>
      <c r="V66" s="22"/>
      <c r="W66" s="22"/>
    </row>
    <row r="67" spans="1:23" x14ac:dyDescent="0.45">
      <c r="A67" t="str">
        <f t="shared" ref="A67:A97" si="7">E67&amp;".pic"</f>
        <v>Ake.pic</v>
      </c>
      <c r="B67" t="str">
        <f t="shared" ref="B67:B97" si="8">A67&amp;F67</f>
        <v>Ake.pic2</v>
      </c>
      <c r="C67" s="22" t="s">
        <v>1183</v>
      </c>
      <c r="D67" t="str">
        <f t="shared" ref="D67:D129" si="9">LEFT(C67,5)</f>
        <v>Renan</v>
      </c>
      <c r="E67" s="22" t="str">
        <f>VLOOKUP(D67,audio_list_stym!$A$3:$G$18,7,FALSE)</f>
        <v>Ake</v>
      </c>
      <c r="F67" s="22">
        <v>2</v>
      </c>
      <c r="G67" s="22" t="str">
        <f t="shared" ref="G67:G129" si="10">C67&amp;F67</f>
        <v>Renan.word.search2</v>
      </c>
      <c r="H67" s="22" t="str">
        <f t="shared" ref="H67:H129" si="11">VLOOKUP(D67,$P$11:$Q$18,2,FALSE)</f>
        <v>РЕНАН</v>
      </c>
      <c r="I67" s="30">
        <f>IF(J67&lt;4,J67+1,J67-1)</f>
        <v>3</v>
      </c>
      <c r="J67">
        <f>VLOOKUP(E67,$P$2:$Q$9,2,FALSE)</f>
        <v>2</v>
      </c>
      <c r="K67" s="32">
        <f>IF(J67&lt;4,J67+2,J67-2)</f>
        <v>4</v>
      </c>
      <c r="L67" s="32">
        <f>IF(J67&lt;4,J67+3,J67-3)</f>
        <v>5</v>
      </c>
      <c r="M67">
        <v>2</v>
      </c>
      <c r="N67" t="str">
        <f t="shared" ref="N67:N129" si="12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7"/>
        <v>Ake.pic</v>
      </c>
      <c r="B68" t="str">
        <f t="shared" si="8"/>
        <v>Ake.pic3</v>
      </c>
      <c r="C68" s="22" t="s">
        <v>1183</v>
      </c>
      <c r="D68" t="str">
        <f t="shared" si="9"/>
        <v>Renan</v>
      </c>
      <c r="E68" s="22" t="str">
        <f>VLOOKUP(D68,audio_list_stym!$A$3:$G$18,7,FALSE)</f>
        <v>Ake</v>
      </c>
      <c r="F68" s="22">
        <v>3</v>
      </c>
      <c r="G68" s="22" t="str">
        <f t="shared" si="10"/>
        <v>Renan.word.search3</v>
      </c>
      <c r="H68" s="22" t="str">
        <f t="shared" si="11"/>
        <v>РЕНАН</v>
      </c>
      <c r="I68" s="30">
        <f>IF(K68&lt;4,K68+1,K68-1)</f>
        <v>3</v>
      </c>
      <c r="J68" s="30">
        <f>IF(K68&lt;4,K68+2,K68-2)</f>
        <v>4</v>
      </c>
      <c r="K68">
        <f>VLOOKUP(E68,$P$2:$Q$9,2,FALSE)</f>
        <v>2</v>
      </c>
      <c r="L68" s="32">
        <f>IF(K68&lt;4,K68+3,K68-3)</f>
        <v>5</v>
      </c>
      <c r="M68">
        <v>3</v>
      </c>
      <c r="N68" t="str">
        <f t="shared" si="12"/>
        <v>a</v>
      </c>
      <c r="S68" s="29"/>
      <c r="U68" s="22"/>
      <c r="V68" s="22"/>
      <c r="W68" s="22"/>
    </row>
    <row r="69" spans="1:23" x14ac:dyDescent="0.45">
      <c r="A69" t="str">
        <f t="shared" si="7"/>
        <v>Ake.pic</v>
      </c>
      <c r="B69" t="str">
        <f t="shared" si="8"/>
        <v>Ake.pic4</v>
      </c>
      <c r="C69" s="22" t="s">
        <v>1183</v>
      </c>
      <c r="D69" t="str">
        <f t="shared" si="9"/>
        <v>Renan</v>
      </c>
      <c r="E69" s="22" t="str">
        <f>VLOOKUP(D69,audio_list_stym!$A$3:$G$18,7,FALSE)</f>
        <v>Ake</v>
      </c>
      <c r="F69" s="22">
        <v>4</v>
      </c>
      <c r="G69" s="22" t="str">
        <f t="shared" si="10"/>
        <v>Renan.word.search4</v>
      </c>
      <c r="H69" s="22" t="str">
        <f t="shared" si="11"/>
        <v>РЕНАН</v>
      </c>
      <c r="I69" s="30">
        <f>IF(L69&lt;4,L69+1,L69-1)</f>
        <v>3</v>
      </c>
      <c r="J69" s="30">
        <f>IF(L69&lt;4,L69+2,L69-2)</f>
        <v>4</v>
      </c>
      <c r="K69" s="30">
        <f>IF(L69&lt;4,L69+3,L69-3)</f>
        <v>5</v>
      </c>
      <c r="L69">
        <f>VLOOKUP(E69,$P$2:$Q$9,2,FALSE)</f>
        <v>2</v>
      </c>
      <c r="M69">
        <v>4</v>
      </c>
      <c r="N69" t="str">
        <f t="shared" si="12"/>
        <v>s</v>
      </c>
      <c r="S69" s="29"/>
      <c r="U69" s="22"/>
      <c r="V69" s="22"/>
      <c r="W69" s="22"/>
    </row>
    <row r="70" spans="1:23" x14ac:dyDescent="0.45">
      <c r="A70" t="str">
        <f t="shared" si="7"/>
        <v>Finger.pic</v>
      </c>
      <c r="B70" t="str">
        <f t="shared" si="8"/>
        <v>Finger.pic1</v>
      </c>
      <c r="C70" s="22" t="s">
        <v>1187</v>
      </c>
      <c r="D70" t="str">
        <f t="shared" si="9"/>
        <v>Baroh</v>
      </c>
      <c r="E70" s="22" t="str">
        <f>VLOOKUP(D70,audio_list_stym!$A$3:$G$18,7,FALSE)</f>
        <v>Finger</v>
      </c>
      <c r="F70" s="22">
        <v>1</v>
      </c>
      <c r="G70" s="22" t="str">
        <f t="shared" si="10"/>
        <v>Baroh.word.search1</v>
      </c>
      <c r="H70" s="22" t="str">
        <f t="shared" si="11"/>
        <v>БАРОХ</v>
      </c>
      <c r="I70">
        <f>VLOOKUP(E70,$P$2:$Q$9,2,FALSE)</f>
        <v>3</v>
      </c>
      <c r="J70" s="30">
        <f>IF(I70&lt;4,I70+1,I70-1)</f>
        <v>4</v>
      </c>
      <c r="K70" s="32">
        <f>IF(I70&lt;4,I70+2,I70-2)</f>
        <v>5</v>
      </c>
      <c r="L70" s="32">
        <f>IF(I70&lt;4,I70+3,I70-3)</f>
        <v>6</v>
      </c>
      <c r="M70">
        <v>1</v>
      </c>
      <c r="N70" t="str">
        <f t="shared" si="12"/>
        <v>q</v>
      </c>
      <c r="S70" s="29" t="s">
        <v>1198</v>
      </c>
      <c r="T70" t="str">
        <f t="shared" ref="T70:T132" si="13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4">U70&amp;V70</f>
        <v>Sapota1</v>
      </c>
    </row>
    <row r="71" spans="1:23" x14ac:dyDescent="0.45">
      <c r="A71" t="str">
        <f t="shared" si="7"/>
        <v>Finger.pic</v>
      </c>
      <c r="B71" t="str">
        <f t="shared" si="8"/>
        <v>Finger.pic2</v>
      </c>
      <c r="C71" s="22" t="s">
        <v>1187</v>
      </c>
      <c r="D71" t="str">
        <f t="shared" si="9"/>
        <v>Baroh</v>
      </c>
      <c r="E71" s="22" t="str">
        <f>VLOOKUP(D71,audio_list_stym!$A$3:$G$18,7,FALSE)</f>
        <v>Finger</v>
      </c>
      <c r="F71" s="22">
        <v>2</v>
      </c>
      <c r="G71" s="22" t="str">
        <f t="shared" si="10"/>
        <v>Baroh.word.search2</v>
      </c>
      <c r="H71" s="22" t="str">
        <f t="shared" si="11"/>
        <v>БАРОХ</v>
      </c>
      <c r="I71" s="30">
        <f>IF(J71&lt;4,J71+1,J71-1)</f>
        <v>4</v>
      </c>
      <c r="J71">
        <f>VLOOKUP(E71,$P$2:$Q$9,2,FALSE)</f>
        <v>3</v>
      </c>
      <c r="K71" s="32">
        <f>IF(J71&lt;4,J71+2,J71-2)</f>
        <v>5</v>
      </c>
      <c r="L71" s="32">
        <f>IF(J71&lt;4,J71+3,J71-3)</f>
        <v>6</v>
      </c>
      <c r="M71">
        <v>2</v>
      </c>
      <c r="N71" t="str">
        <f t="shared" si="12"/>
        <v>w</v>
      </c>
      <c r="S71" s="29" t="s">
        <v>1190</v>
      </c>
      <c r="T71" t="str">
        <f t="shared" si="13"/>
        <v>Liroh</v>
      </c>
      <c r="U71" s="22" t="str">
        <f>VLOOKUP(T71,audio_list_stym!$A$3:$H$18,7,FALSE)</f>
        <v>Gac</v>
      </c>
      <c r="V71" s="22">
        <v>1</v>
      </c>
      <c r="W71" s="22" t="str">
        <f t="shared" si="14"/>
        <v>Gac1</v>
      </c>
    </row>
    <row r="72" spans="1:23" x14ac:dyDescent="0.45">
      <c r="A72" t="str">
        <f t="shared" si="7"/>
        <v>Finger.pic</v>
      </c>
      <c r="B72" t="str">
        <f t="shared" si="8"/>
        <v>Finger.pic3</v>
      </c>
      <c r="C72" s="22" t="s">
        <v>1187</v>
      </c>
      <c r="D72" t="str">
        <f t="shared" si="9"/>
        <v>Baroh</v>
      </c>
      <c r="E72" s="22" t="str">
        <f>VLOOKUP(D72,audio_list_stym!$A$3:$G$18,7,FALSE)</f>
        <v>Finger</v>
      </c>
      <c r="F72" s="22">
        <v>3</v>
      </c>
      <c r="G72" s="22" t="str">
        <f t="shared" si="10"/>
        <v>Baroh.word.search3</v>
      </c>
      <c r="H72" s="22" t="str">
        <f t="shared" si="11"/>
        <v>БАРОХ</v>
      </c>
      <c r="I72" s="30">
        <f>IF(K72&lt;4,K72+1,K72-1)</f>
        <v>4</v>
      </c>
      <c r="J72" s="30">
        <f>IF(K72&lt;4,K72+2,K72-2)</f>
        <v>5</v>
      </c>
      <c r="K72">
        <f>VLOOKUP(E72,$P$2:$Q$9,2,FALSE)</f>
        <v>3</v>
      </c>
      <c r="L72" s="32">
        <f>IF(K72&lt;4,K72+3,K72-3)</f>
        <v>6</v>
      </c>
      <c r="M72">
        <v>3</v>
      </c>
      <c r="N72" t="str">
        <f t="shared" si="12"/>
        <v>a</v>
      </c>
      <c r="S72" s="29" t="s">
        <v>1194</v>
      </c>
      <c r="T72" t="str">
        <f t="shared" si="13"/>
        <v>Fimon</v>
      </c>
      <c r="U72" s="22" t="str">
        <f>VLOOKUP(T72,audio_list_stym!$A$3:$H$18,7,FALSE)</f>
        <v>Noni</v>
      </c>
      <c r="V72" s="22">
        <v>1</v>
      </c>
      <c r="W72" s="22" t="str">
        <f t="shared" si="14"/>
        <v>Noni1</v>
      </c>
    </row>
    <row r="73" spans="1:23" x14ac:dyDescent="0.45">
      <c r="A73" t="str">
        <f t="shared" si="7"/>
        <v>Finger.pic</v>
      </c>
      <c r="B73" t="str">
        <f t="shared" si="8"/>
        <v>Finger.pic4</v>
      </c>
      <c r="C73" s="22" t="s">
        <v>1187</v>
      </c>
      <c r="D73" t="str">
        <f t="shared" si="9"/>
        <v>Baroh</v>
      </c>
      <c r="E73" s="22" t="str">
        <f>VLOOKUP(D73,audio_list_stym!$A$3:$G$18,7,FALSE)</f>
        <v>Finger</v>
      </c>
      <c r="F73" s="22">
        <v>4</v>
      </c>
      <c r="G73" s="22" t="str">
        <f t="shared" si="10"/>
        <v>Baroh.word.search4</v>
      </c>
      <c r="H73" s="22" t="str">
        <f t="shared" si="11"/>
        <v>БАРОХ</v>
      </c>
      <c r="I73" s="30">
        <f>IF(L73&lt;4,L73+1,L73-1)</f>
        <v>4</v>
      </c>
      <c r="J73" s="30">
        <f>IF(L73&lt;4,L73+2,L73-2)</f>
        <v>5</v>
      </c>
      <c r="K73" s="30">
        <f>IF(L73&lt;4,L73+3,L73-3)</f>
        <v>6</v>
      </c>
      <c r="L73">
        <f>VLOOKUP(E73,$P$2:$Q$9,2,FALSE)</f>
        <v>3</v>
      </c>
      <c r="M73">
        <v>4</v>
      </c>
      <c r="N73" t="str">
        <f t="shared" si="12"/>
        <v>s</v>
      </c>
      <c r="S73" s="29" t="s">
        <v>1198</v>
      </c>
      <c r="T73" t="str">
        <f t="shared" si="13"/>
        <v>Codis</v>
      </c>
      <c r="U73" s="22" t="str">
        <f>VLOOKUP(T73,audio_list_stym!$A$3:$H$18,7,FALSE)</f>
        <v>Sapota</v>
      </c>
      <c r="V73" s="22">
        <v>1</v>
      </c>
      <c r="W73" s="22" t="str">
        <f t="shared" si="14"/>
        <v>Sapota1</v>
      </c>
    </row>
    <row r="74" spans="1:23" x14ac:dyDescent="0.45">
      <c r="A74" t="str">
        <f t="shared" si="7"/>
        <v>Gac.pic</v>
      </c>
      <c r="B74" t="str">
        <f t="shared" si="8"/>
        <v>Gac.pic1</v>
      </c>
      <c r="C74" s="22" t="s">
        <v>1191</v>
      </c>
      <c r="D74" t="str">
        <f t="shared" si="9"/>
        <v>Liroh</v>
      </c>
      <c r="E74" s="22" t="str">
        <f>VLOOKUP(D74,audio_list_stym!$A$3:$G$18,7,FALSE)</f>
        <v>Gac</v>
      </c>
      <c r="F74" s="22">
        <v>1</v>
      </c>
      <c r="G74" s="22" t="str">
        <f t="shared" si="10"/>
        <v>Liroh.word.search1</v>
      </c>
      <c r="H74" s="22" t="str">
        <f t="shared" si="11"/>
        <v>ЛИРОХ</v>
      </c>
      <c r="I74">
        <f>VLOOKUP(E74,$P$2:$Q$9,2,FALSE)</f>
        <v>4</v>
      </c>
      <c r="J74" s="30">
        <f>IF(I74&lt;4,I74+1,I74-1)</f>
        <v>3</v>
      </c>
      <c r="K74" s="32">
        <f>IF(I74&lt;4,I74+2,I74-2)</f>
        <v>2</v>
      </c>
      <c r="L74" s="32">
        <f>IF(I74&lt;4,I74+3,I74-3)</f>
        <v>1</v>
      </c>
      <c r="M74">
        <v>1</v>
      </c>
      <c r="N74" t="str">
        <f t="shared" si="12"/>
        <v>q</v>
      </c>
      <c r="S74" s="29" t="s">
        <v>1202</v>
      </c>
      <c r="T74" t="str">
        <f t="shared" si="13"/>
        <v>Gonic</v>
      </c>
      <c r="U74" s="22" t="str">
        <f>VLOOKUP(T74,audio_list_stym!$A$3:$H$18,7,FALSE)</f>
        <v>Tamanid</v>
      </c>
      <c r="V74" s="22">
        <v>1</v>
      </c>
      <c r="W74" s="22" t="str">
        <f t="shared" si="14"/>
        <v>Tamanid1</v>
      </c>
    </row>
    <row r="75" spans="1:23" x14ac:dyDescent="0.45">
      <c r="A75" t="str">
        <f t="shared" si="7"/>
        <v>Gac.pic</v>
      </c>
      <c r="B75" t="str">
        <f t="shared" si="8"/>
        <v>Gac.pic2</v>
      </c>
      <c r="C75" s="22" t="s">
        <v>1191</v>
      </c>
      <c r="D75" t="str">
        <f t="shared" si="9"/>
        <v>Liroh</v>
      </c>
      <c r="E75" s="22" t="str">
        <f>VLOOKUP(D75,audio_list_stym!$A$3:$G$18,7,FALSE)</f>
        <v>Gac</v>
      </c>
      <c r="F75" s="22">
        <v>2</v>
      </c>
      <c r="G75" s="22" t="str">
        <f t="shared" si="10"/>
        <v>Liroh.word.search2</v>
      </c>
      <c r="H75" s="22" t="str">
        <f t="shared" si="11"/>
        <v>ЛИРОХ</v>
      </c>
      <c r="I75" s="30">
        <f>IF(J75&lt;4,J75+1,J75-1)</f>
        <v>3</v>
      </c>
      <c r="J75">
        <f>VLOOKUP(E75,$P$2:$Q$9,2,FALSE)</f>
        <v>4</v>
      </c>
      <c r="K75" s="32">
        <f>IF(J75&lt;4,J75+2,J75-2)</f>
        <v>2</v>
      </c>
      <c r="L75" s="32">
        <f>IF(J75&lt;4,J75+3,J75-3)</f>
        <v>1</v>
      </c>
      <c r="M75">
        <v>2</v>
      </c>
      <c r="N75" t="str">
        <f t="shared" si="12"/>
        <v>w</v>
      </c>
      <c r="S75" s="29" t="s">
        <v>1206</v>
      </c>
      <c r="T75" t="str">
        <f t="shared" si="13"/>
        <v>Todis</v>
      </c>
      <c r="U75" s="22" t="str">
        <f>VLOOKUP(T75,audio_list_stym!$A$3:$H$18,7,FALSE)</f>
        <v>ZF</v>
      </c>
      <c r="V75" s="22">
        <v>1</v>
      </c>
      <c r="W75" s="22" t="str">
        <f t="shared" si="14"/>
        <v>ZF1</v>
      </c>
    </row>
    <row r="76" spans="1:23" x14ac:dyDescent="0.45">
      <c r="A76" t="str">
        <f t="shared" si="7"/>
        <v>Gac.pic</v>
      </c>
      <c r="B76" t="str">
        <f t="shared" si="8"/>
        <v>Gac.pic3</v>
      </c>
      <c r="C76" s="22" t="s">
        <v>1191</v>
      </c>
      <c r="D76" t="str">
        <f t="shared" si="9"/>
        <v>Liroh</v>
      </c>
      <c r="E76" s="22" t="str">
        <f>VLOOKUP(D76,audio_list_stym!$A$3:$G$18,7,FALSE)</f>
        <v>Gac</v>
      </c>
      <c r="F76" s="22">
        <v>3</v>
      </c>
      <c r="G76" s="22" t="str">
        <f t="shared" si="10"/>
        <v>Liroh.word.search3</v>
      </c>
      <c r="H76" s="22" t="str">
        <f t="shared" si="11"/>
        <v>ЛИРОХ</v>
      </c>
      <c r="I76" s="30">
        <f>IF(K76&lt;4,K76+1,K76-1)</f>
        <v>3</v>
      </c>
      <c r="J76" s="30">
        <f>IF(K76&lt;4,K76+2,K76-2)</f>
        <v>2</v>
      </c>
      <c r="K76">
        <f>VLOOKUP(E76,$P$2:$Q$9,2,FALSE)</f>
        <v>4</v>
      </c>
      <c r="L76" s="32">
        <f>IF(K76&lt;4,K76+3,K76-3)</f>
        <v>1</v>
      </c>
      <c r="M76">
        <v>3</v>
      </c>
      <c r="N76" t="str">
        <f t="shared" si="12"/>
        <v>a</v>
      </c>
      <c r="S76" s="29" t="s">
        <v>1210</v>
      </c>
      <c r="T76" t="str">
        <f t="shared" si="13"/>
        <v>Pemat</v>
      </c>
      <c r="U76" s="22" t="str">
        <f>VLOOKUP(T76,audio_list_stym!$A$3:$H$18,7,FALSE)</f>
        <v>Ackee</v>
      </c>
      <c r="V76" s="22">
        <v>1</v>
      </c>
      <c r="W76" s="22" t="str">
        <f t="shared" si="14"/>
        <v>Ackee1</v>
      </c>
    </row>
    <row r="77" spans="1:23" x14ac:dyDescent="0.45">
      <c r="A77" t="str">
        <f t="shared" si="7"/>
        <v>Gac.pic</v>
      </c>
      <c r="B77" t="str">
        <f t="shared" si="8"/>
        <v>Gac.pic4</v>
      </c>
      <c r="C77" s="22" t="s">
        <v>1191</v>
      </c>
      <c r="D77" t="str">
        <f t="shared" si="9"/>
        <v>Liroh</v>
      </c>
      <c r="E77" s="22" t="str">
        <f>VLOOKUP(D77,audio_list_stym!$A$3:$G$18,7,FALSE)</f>
        <v>Gac</v>
      </c>
      <c r="F77" s="22">
        <v>4</v>
      </c>
      <c r="G77" s="22" t="str">
        <f t="shared" si="10"/>
        <v>Liroh.word.search4</v>
      </c>
      <c r="H77" s="22" t="str">
        <f t="shared" si="11"/>
        <v>ЛИРОХ</v>
      </c>
      <c r="I77" s="30">
        <f>IF(L77&lt;4,L77+1,L77-1)</f>
        <v>3</v>
      </c>
      <c r="J77" s="30">
        <f>IF(L77&lt;4,L77+2,L77-2)</f>
        <v>2</v>
      </c>
      <c r="K77" s="30">
        <f>IF(L77&lt;4,L77+3,L77-3)</f>
        <v>1</v>
      </c>
      <c r="L77">
        <f>VLOOKUP(E77,$P$2:$Q$9,2,FALSE)</f>
        <v>4</v>
      </c>
      <c r="M77">
        <v>4</v>
      </c>
      <c r="N77" t="str">
        <f t="shared" si="12"/>
        <v>s</v>
      </c>
      <c r="S77" s="29" t="s">
        <v>1182</v>
      </c>
      <c r="T77" t="str">
        <f t="shared" si="13"/>
        <v>Renan</v>
      </c>
      <c r="U77" s="22" t="str">
        <f>VLOOKUP(T77,audio_list_stym!$A$3:$H$18,7,FALSE)</f>
        <v>Ake</v>
      </c>
      <c r="V77" s="22">
        <v>1</v>
      </c>
      <c r="W77" s="22" t="str">
        <f t="shared" si="14"/>
        <v>Ake1</v>
      </c>
    </row>
    <row r="78" spans="1:23" x14ac:dyDescent="0.45">
      <c r="A78" t="str">
        <f t="shared" si="7"/>
        <v>Noni.pic</v>
      </c>
      <c r="B78" t="str">
        <f t="shared" si="8"/>
        <v>Noni.pic1</v>
      </c>
      <c r="C78" s="22" t="s">
        <v>1195</v>
      </c>
      <c r="D78" t="str">
        <f t="shared" si="9"/>
        <v>Fimon</v>
      </c>
      <c r="E78" s="22" t="str">
        <f>VLOOKUP(D78,audio_list_stym!$A$3:$G$18,7,FALSE)</f>
        <v>Noni</v>
      </c>
      <c r="F78" s="22">
        <v>1</v>
      </c>
      <c r="G78" s="22" t="str">
        <f t="shared" si="10"/>
        <v>Fimon.word.search1</v>
      </c>
      <c r="H78" s="22" t="str">
        <f t="shared" si="11"/>
        <v>ФИМОН</v>
      </c>
      <c r="I78">
        <f>VLOOKUP(E78,$P$2:$Q$9,2,FALSE)</f>
        <v>5</v>
      </c>
      <c r="J78" s="30">
        <f>IF(I78&lt;4,I78+1,I78-1)</f>
        <v>4</v>
      </c>
      <c r="K78" s="32">
        <f>IF(I78&lt;4,I78+2,I78-2)</f>
        <v>3</v>
      </c>
      <c r="L78" s="32">
        <f>IF(I78&lt;4,I78+3,I78-3)</f>
        <v>2</v>
      </c>
      <c r="M78">
        <v>1</v>
      </c>
      <c r="N78" t="str">
        <f t="shared" si="12"/>
        <v>q</v>
      </c>
      <c r="S78" s="29" t="s">
        <v>1186</v>
      </c>
      <c r="T78" t="str">
        <f t="shared" si="13"/>
        <v>Baroh</v>
      </c>
      <c r="U78" s="22" t="str">
        <f>VLOOKUP(T78,audio_list_stym!$A$3:$H$18,7,FALSE)</f>
        <v>Finger</v>
      </c>
      <c r="V78" s="22">
        <v>1</v>
      </c>
      <c r="W78" s="22" t="str">
        <f t="shared" si="14"/>
        <v>Finger1</v>
      </c>
    </row>
    <row r="79" spans="1:23" x14ac:dyDescent="0.45">
      <c r="A79" t="str">
        <f t="shared" si="7"/>
        <v>Noni.pic</v>
      </c>
      <c r="B79" t="str">
        <f t="shared" si="8"/>
        <v>Noni.pic2</v>
      </c>
      <c r="C79" s="22" t="s">
        <v>1195</v>
      </c>
      <c r="D79" t="str">
        <f t="shared" si="9"/>
        <v>Fimon</v>
      </c>
      <c r="E79" s="22" t="str">
        <f>VLOOKUP(D79,audio_list_stym!$A$3:$G$18,7,FALSE)</f>
        <v>Noni</v>
      </c>
      <c r="F79" s="22">
        <v>2</v>
      </c>
      <c r="G79" s="22" t="str">
        <f t="shared" si="10"/>
        <v>Fimon.word.search2</v>
      </c>
      <c r="H79" s="22" t="str">
        <f t="shared" si="11"/>
        <v>ФИМОН</v>
      </c>
      <c r="I79" s="30">
        <f>IF(J79&lt;4,J79+1,J79-1)</f>
        <v>4</v>
      </c>
      <c r="J79">
        <f>VLOOKUP(E79,$P$2:$Q$9,2,FALSE)</f>
        <v>5</v>
      </c>
      <c r="K79" s="32">
        <f>IF(J79&lt;4,J79+2,J79-2)</f>
        <v>3</v>
      </c>
      <c r="L79" s="32">
        <f>IF(J79&lt;4,J79+3,J79-3)</f>
        <v>2</v>
      </c>
      <c r="M79">
        <v>2</v>
      </c>
      <c r="N79" t="str">
        <f t="shared" si="12"/>
        <v>w</v>
      </c>
      <c r="S79" s="29" t="s">
        <v>1190</v>
      </c>
      <c r="T79" t="str">
        <f t="shared" si="13"/>
        <v>Liroh</v>
      </c>
      <c r="U79" s="22" t="str">
        <f>VLOOKUP(T79,audio_list_stym!$A$3:$H$18,7,FALSE)</f>
        <v>Gac</v>
      </c>
      <c r="V79" s="22">
        <v>1</v>
      </c>
      <c r="W79" s="22" t="str">
        <f t="shared" si="14"/>
        <v>Gac1</v>
      </c>
    </row>
    <row r="80" spans="1:23" x14ac:dyDescent="0.45">
      <c r="A80" t="str">
        <f t="shared" si="7"/>
        <v>Noni.pic</v>
      </c>
      <c r="B80" t="str">
        <f t="shared" si="8"/>
        <v>Noni.pic3</v>
      </c>
      <c r="C80" s="22" t="s">
        <v>1195</v>
      </c>
      <c r="D80" t="str">
        <f t="shared" si="9"/>
        <v>Fimon</v>
      </c>
      <c r="E80" s="22" t="str">
        <f>VLOOKUP(D80,audio_list_stym!$A$3:$G$18,7,FALSE)</f>
        <v>Noni</v>
      </c>
      <c r="F80" s="22">
        <v>3</v>
      </c>
      <c r="G80" s="22" t="str">
        <f t="shared" si="10"/>
        <v>Fimon.word.search3</v>
      </c>
      <c r="H80" s="22" t="str">
        <f t="shared" si="11"/>
        <v>ФИМОН</v>
      </c>
      <c r="I80" s="30">
        <f>IF(K80&lt;4,K80+1,K80-1)</f>
        <v>4</v>
      </c>
      <c r="J80" s="30">
        <f>IF(K80&lt;4,K80+2,K80-2)</f>
        <v>3</v>
      </c>
      <c r="K80">
        <f>VLOOKUP(E80,$P$2:$Q$9,2,FALSE)</f>
        <v>5</v>
      </c>
      <c r="L80" s="32">
        <f>IF(K80&lt;4,K80+3,K80-3)</f>
        <v>2</v>
      </c>
      <c r="M80">
        <v>3</v>
      </c>
      <c r="N80" t="str">
        <f t="shared" si="12"/>
        <v>a</v>
      </c>
      <c r="S80" s="29" t="s">
        <v>1194</v>
      </c>
      <c r="T80" t="str">
        <f t="shared" si="13"/>
        <v>Fimon</v>
      </c>
      <c r="U80" s="22" t="str">
        <f>VLOOKUP(T80,audio_list_stym!$A$3:$H$18,7,FALSE)</f>
        <v>Noni</v>
      </c>
      <c r="V80" s="22">
        <v>1</v>
      </c>
      <c r="W80" s="22" t="str">
        <f t="shared" si="14"/>
        <v>Noni1</v>
      </c>
    </row>
    <row r="81" spans="1:23" x14ac:dyDescent="0.45">
      <c r="A81" t="str">
        <f t="shared" si="7"/>
        <v>Noni.pic</v>
      </c>
      <c r="B81" t="str">
        <f t="shared" si="8"/>
        <v>Noni.pic4</v>
      </c>
      <c r="C81" s="22" t="s">
        <v>1195</v>
      </c>
      <c r="D81" t="str">
        <f t="shared" si="9"/>
        <v>Fimon</v>
      </c>
      <c r="E81" s="22" t="str">
        <f>VLOOKUP(D81,audio_list_stym!$A$3:$G$18,7,FALSE)</f>
        <v>Noni</v>
      </c>
      <c r="F81" s="22">
        <v>4</v>
      </c>
      <c r="G81" s="22" t="str">
        <f t="shared" si="10"/>
        <v>Fimon.word.search4</v>
      </c>
      <c r="H81" s="22" t="str">
        <f t="shared" si="11"/>
        <v>ФИМОН</v>
      </c>
      <c r="I81" s="30">
        <f>IF(L81&lt;4,L81+1,L81-1)</f>
        <v>4</v>
      </c>
      <c r="J81" s="30">
        <f>IF(L81&lt;4,L81+2,L81-2)</f>
        <v>3</v>
      </c>
      <c r="K81" s="30">
        <f>IF(L81&lt;4,L81+3,L81-3)</f>
        <v>2</v>
      </c>
      <c r="L81">
        <f>VLOOKUP(E81,$P$2:$Q$9,2,FALSE)</f>
        <v>5</v>
      </c>
      <c r="M81">
        <v>4</v>
      </c>
      <c r="N81" t="str">
        <f t="shared" si="12"/>
        <v>s</v>
      </c>
      <c r="S81" s="29" t="s">
        <v>1198</v>
      </c>
      <c r="T81" t="str">
        <f t="shared" si="13"/>
        <v>Codis</v>
      </c>
      <c r="U81" s="22" t="str">
        <f>VLOOKUP(T81,audio_list_stym!$A$3:$H$18,7,FALSE)</f>
        <v>Sapota</v>
      </c>
      <c r="V81" s="22">
        <v>1</v>
      </c>
      <c r="W81" s="22" t="str">
        <f t="shared" si="14"/>
        <v>Sapota1</v>
      </c>
    </row>
    <row r="82" spans="1:23" x14ac:dyDescent="0.45">
      <c r="A82" t="str">
        <f t="shared" si="7"/>
        <v>Sapota.pic</v>
      </c>
      <c r="B82" t="str">
        <f t="shared" si="8"/>
        <v>Sapota.pic1</v>
      </c>
      <c r="C82" s="22" t="s">
        <v>1199</v>
      </c>
      <c r="D82" t="str">
        <f t="shared" si="9"/>
        <v>Codis</v>
      </c>
      <c r="E82" s="22" t="str">
        <f>VLOOKUP(D82,audio_list_stym!$A$3:$G$18,7,FALSE)</f>
        <v>Sapota</v>
      </c>
      <c r="F82" s="22">
        <v>1</v>
      </c>
      <c r="G82" s="22" t="str">
        <f t="shared" si="10"/>
        <v>Codis.word.search1</v>
      </c>
      <c r="H82" s="22" t="str">
        <f t="shared" si="11"/>
        <v>КОДИС</v>
      </c>
      <c r="I82">
        <f>VLOOKUP(E82,$P$2:$Q$9,2,FALSE)</f>
        <v>6</v>
      </c>
      <c r="J82" s="30">
        <f>IF(I82&lt;4,I82+1,I82-1)</f>
        <v>5</v>
      </c>
      <c r="K82" s="32">
        <f>IF(I82&lt;4,I82+2,I82-2)</f>
        <v>4</v>
      </c>
      <c r="L82" s="32">
        <f>IF(I82&lt;4,I82+3,I82-3)</f>
        <v>3</v>
      </c>
      <c r="M82">
        <v>1</v>
      </c>
      <c r="N82" t="str">
        <f t="shared" si="12"/>
        <v>q</v>
      </c>
      <c r="S82" s="29" t="s">
        <v>1202</v>
      </c>
      <c r="T82" t="str">
        <f t="shared" si="13"/>
        <v>Gonic</v>
      </c>
      <c r="U82" s="22" t="str">
        <f>VLOOKUP(T82,audio_list_stym!$A$3:$H$18,7,FALSE)</f>
        <v>Tamanid</v>
      </c>
      <c r="V82" s="22">
        <v>1</v>
      </c>
      <c r="W82" s="22" t="str">
        <f t="shared" si="14"/>
        <v>Tamanid1</v>
      </c>
    </row>
    <row r="83" spans="1:23" x14ac:dyDescent="0.45">
      <c r="A83" t="str">
        <f t="shared" si="7"/>
        <v>Sapota.pic</v>
      </c>
      <c r="B83" t="str">
        <f t="shared" si="8"/>
        <v>Sapota.pic2</v>
      </c>
      <c r="C83" s="22" t="s">
        <v>1199</v>
      </c>
      <c r="D83" t="str">
        <f t="shared" si="9"/>
        <v>Codis</v>
      </c>
      <c r="E83" s="22" t="str">
        <f>VLOOKUP(D83,audio_list_stym!$A$3:$G$18,7,FALSE)</f>
        <v>Sapota</v>
      </c>
      <c r="F83" s="22">
        <v>2</v>
      </c>
      <c r="G83" s="22" t="str">
        <f t="shared" si="10"/>
        <v>Codis.word.search2</v>
      </c>
      <c r="H83" s="22" t="str">
        <f t="shared" si="11"/>
        <v>КОДИС</v>
      </c>
      <c r="I83" s="30">
        <f>IF(J83&lt;4,J83+1,J83-1)</f>
        <v>5</v>
      </c>
      <c r="J83">
        <f>VLOOKUP(E83,$P$2:$Q$9,2,FALSE)</f>
        <v>6</v>
      </c>
      <c r="K83" s="32">
        <f>IF(J83&lt;4,J83+2,J83-2)</f>
        <v>4</v>
      </c>
      <c r="L83" s="32">
        <f>IF(J83&lt;4,J83+3,J83-3)</f>
        <v>3</v>
      </c>
      <c r="M83">
        <v>2</v>
      </c>
      <c r="N83" t="str">
        <f t="shared" si="12"/>
        <v>w</v>
      </c>
      <c r="S83" s="29" t="s">
        <v>1206</v>
      </c>
      <c r="T83" t="str">
        <f t="shared" si="13"/>
        <v>Todis</v>
      </c>
      <c r="U83" s="22" t="str">
        <f>VLOOKUP(T83,audio_list_stym!$A$3:$H$18,7,FALSE)</f>
        <v>ZF</v>
      </c>
      <c r="V83" s="22">
        <v>1</v>
      </c>
      <c r="W83" s="22" t="str">
        <f t="shared" si="14"/>
        <v>ZF1</v>
      </c>
    </row>
    <row r="84" spans="1:23" x14ac:dyDescent="0.45">
      <c r="A84" t="str">
        <f t="shared" si="7"/>
        <v>Sapota.pic</v>
      </c>
      <c r="B84" t="str">
        <f t="shared" si="8"/>
        <v>Sapota.pic3</v>
      </c>
      <c r="C84" s="22" t="s">
        <v>1199</v>
      </c>
      <c r="D84" t="str">
        <f t="shared" si="9"/>
        <v>Codis</v>
      </c>
      <c r="E84" s="22" t="str">
        <f>VLOOKUP(D84,audio_list_stym!$A$3:$G$18,7,FALSE)</f>
        <v>Sapota</v>
      </c>
      <c r="F84" s="22">
        <v>3</v>
      </c>
      <c r="G84" s="22" t="str">
        <f t="shared" si="10"/>
        <v>Codis.word.search3</v>
      </c>
      <c r="H84" s="22" t="str">
        <f t="shared" si="11"/>
        <v>КОДИС</v>
      </c>
      <c r="I84" s="30">
        <f>IF(K84&lt;4,K84+1,K84-1)</f>
        <v>5</v>
      </c>
      <c r="J84" s="30">
        <f>IF(K84&lt;4,K84+2,K84-2)</f>
        <v>4</v>
      </c>
      <c r="K84">
        <f>VLOOKUP(E84,$P$2:$Q$9,2,FALSE)</f>
        <v>6</v>
      </c>
      <c r="L84" s="32">
        <f>IF(K84&lt;4,K84+3,K84-3)</f>
        <v>3</v>
      </c>
      <c r="M84">
        <v>3</v>
      </c>
      <c r="N84" t="str">
        <f t="shared" si="12"/>
        <v>a</v>
      </c>
      <c r="S84" s="29" t="s">
        <v>1210</v>
      </c>
      <c r="T84" t="str">
        <f t="shared" si="13"/>
        <v>Pemat</v>
      </c>
      <c r="U84" s="22" t="str">
        <f>VLOOKUP(T84,audio_list_stym!$A$3:$H$18,7,FALSE)</f>
        <v>Ackee</v>
      </c>
      <c r="V84" s="22">
        <v>1</v>
      </c>
      <c r="W84" s="22" t="str">
        <f t="shared" si="14"/>
        <v>Ackee1</v>
      </c>
    </row>
    <row r="85" spans="1:23" x14ac:dyDescent="0.45">
      <c r="A85" t="str">
        <f t="shared" si="7"/>
        <v>Sapota.pic</v>
      </c>
      <c r="B85" t="str">
        <f t="shared" si="8"/>
        <v>Sapota.pic4</v>
      </c>
      <c r="C85" s="22" t="s">
        <v>1199</v>
      </c>
      <c r="D85" t="str">
        <f t="shared" si="9"/>
        <v>Codis</v>
      </c>
      <c r="E85" s="22" t="str">
        <f>VLOOKUP(D85,audio_list_stym!$A$3:$G$18,7,FALSE)</f>
        <v>Sapota</v>
      </c>
      <c r="F85" s="22">
        <v>4</v>
      </c>
      <c r="G85" s="22" t="str">
        <f t="shared" si="10"/>
        <v>Codis.word.search4</v>
      </c>
      <c r="H85" s="22" t="str">
        <f t="shared" si="11"/>
        <v>КОДИС</v>
      </c>
      <c r="I85" s="30">
        <f>IF(L85&lt;4,L85+1,L85-1)</f>
        <v>5</v>
      </c>
      <c r="J85" s="30">
        <f>IF(L85&lt;4,L85+2,L85-2)</f>
        <v>4</v>
      </c>
      <c r="K85" s="30">
        <f>IF(L85&lt;4,L85+3,L85-3)</f>
        <v>3</v>
      </c>
      <c r="L85">
        <f>VLOOKUP(E85,$P$2:$Q$9,2,FALSE)</f>
        <v>6</v>
      </c>
      <c r="M85">
        <v>4</v>
      </c>
      <c r="N85" t="str">
        <f t="shared" si="12"/>
        <v>s</v>
      </c>
      <c r="S85" s="29" t="s">
        <v>1182</v>
      </c>
      <c r="T85" t="str">
        <f t="shared" si="13"/>
        <v>Renan</v>
      </c>
      <c r="U85" s="22" t="str">
        <f>VLOOKUP(T85,audio_list_stym!$A$3:$H$18,7,FALSE)</f>
        <v>Ake</v>
      </c>
      <c r="V85" s="22">
        <v>2</v>
      </c>
      <c r="W85" s="22" t="str">
        <f t="shared" si="14"/>
        <v>Ake2</v>
      </c>
    </row>
    <row r="86" spans="1:23" x14ac:dyDescent="0.45">
      <c r="A86" t="str">
        <f t="shared" si="7"/>
        <v>Tamanid.pic</v>
      </c>
      <c r="B86" t="str">
        <f t="shared" si="8"/>
        <v>Tamanid.pic1</v>
      </c>
      <c r="C86" s="22" t="s">
        <v>1203</v>
      </c>
      <c r="D86" t="str">
        <f t="shared" si="9"/>
        <v>Gonic</v>
      </c>
      <c r="E86" s="22" t="str">
        <f>VLOOKUP(D86,audio_list_stym!$A$3:$G$18,7,FALSE)</f>
        <v>Tamanid</v>
      </c>
      <c r="F86" s="22">
        <v>1</v>
      </c>
      <c r="G86" s="22" t="str">
        <f t="shared" si="10"/>
        <v>Gonic.word.search1</v>
      </c>
      <c r="H86" s="22" t="str">
        <f t="shared" si="11"/>
        <v>ГОНИК</v>
      </c>
      <c r="I86">
        <f>VLOOKUP(E86,$P$2:$Q$9,2,FALSE)</f>
        <v>7</v>
      </c>
      <c r="J86" s="30">
        <f>IF(I86&lt;4,I86+1,I86-1)</f>
        <v>6</v>
      </c>
      <c r="K86" s="32">
        <f>IF(I86&lt;4,I86+2,I86-2)</f>
        <v>5</v>
      </c>
      <c r="L86" s="32">
        <f>IF(I86&lt;4,I86+3,I86-3)</f>
        <v>4</v>
      </c>
      <c r="M86">
        <v>1</v>
      </c>
      <c r="N86" t="str">
        <f t="shared" si="12"/>
        <v>q</v>
      </c>
      <c r="S86" s="29" t="s">
        <v>1186</v>
      </c>
      <c r="T86" t="str">
        <f t="shared" si="13"/>
        <v>Baroh</v>
      </c>
      <c r="U86" s="22" t="str">
        <f>VLOOKUP(T86,audio_list_stym!$A$3:$H$18,7,FALSE)</f>
        <v>Finger</v>
      </c>
      <c r="V86" s="22">
        <v>2</v>
      </c>
      <c r="W86" s="22" t="str">
        <f t="shared" si="14"/>
        <v>Finger2</v>
      </c>
    </row>
    <row r="87" spans="1:23" x14ac:dyDescent="0.45">
      <c r="A87" t="str">
        <f t="shared" si="7"/>
        <v>Tamanid.pic</v>
      </c>
      <c r="B87" t="str">
        <f t="shared" si="8"/>
        <v>Tamanid.pic2</v>
      </c>
      <c r="C87" s="22" t="s">
        <v>1203</v>
      </c>
      <c r="D87" t="str">
        <f t="shared" si="9"/>
        <v>Gonic</v>
      </c>
      <c r="E87" s="22" t="str">
        <f>VLOOKUP(D87,audio_list_stym!$A$3:$G$18,7,FALSE)</f>
        <v>Tamanid</v>
      </c>
      <c r="F87" s="22">
        <v>2</v>
      </c>
      <c r="G87" s="22" t="str">
        <f t="shared" si="10"/>
        <v>Gonic.word.search2</v>
      </c>
      <c r="H87" s="22" t="str">
        <f t="shared" si="11"/>
        <v>ГОНИК</v>
      </c>
      <c r="I87" s="30">
        <f>IF(J87&lt;4,J87+1,J87-1)</f>
        <v>6</v>
      </c>
      <c r="J87">
        <f>VLOOKUP(E87,$P$2:$Q$9,2,FALSE)</f>
        <v>7</v>
      </c>
      <c r="K87" s="32">
        <f>IF(J87&lt;4,J87+2,J87-2)</f>
        <v>5</v>
      </c>
      <c r="L87" s="32">
        <f>IF(J87&lt;4,J87+3,J87-3)</f>
        <v>4</v>
      </c>
      <c r="M87">
        <v>2</v>
      </c>
      <c r="N87" t="str">
        <f t="shared" si="12"/>
        <v>w</v>
      </c>
      <c r="S87" s="29" t="s">
        <v>1190</v>
      </c>
      <c r="T87" t="str">
        <f t="shared" si="13"/>
        <v>Liroh</v>
      </c>
      <c r="U87" s="22" t="str">
        <f>VLOOKUP(T87,audio_list_stym!$A$3:$H$18,7,FALSE)</f>
        <v>Gac</v>
      </c>
      <c r="V87" s="22">
        <v>2</v>
      </c>
      <c r="W87" s="22" t="str">
        <f t="shared" si="14"/>
        <v>Gac2</v>
      </c>
    </row>
    <row r="88" spans="1:23" x14ac:dyDescent="0.45">
      <c r="A88" t="str">
        <f t="shared" si="7"/>
        <v>Tamanid.pic</v>
      </c>
      <c r="B88" t="str">
        <f t="shared" si="8"/>
        <v>Tamanid.pic3</v>
      </c>
      <c r="C88" s="22" t="s">
        <v>1203</v>
      </c>
      <c r="D88" t="str">
        <f t="shared" si="9"/>
        <v>Gonic</v>
      </c>
      <c r="E88" s="22" t="str">
        <f>VLOOKUP(D88,audio_list_stym!$A$3:$G$18,7,FALSE)</f>
        <v>Tamanid</v>
      </c>
      <c r="F88" s="22">
        <v>3</v>
      </c>
      <c r="G88" s="22" t="str">
        <f t="shared" si="10"/>
        <v>Gonic.word.search3</v>
      </c>
      <c r="H88" s="22" t="str">
        <f t="shared" si="11"/>
        <v>ГОНИК</v>
      </c>
      <c r="I88" s="30">
        <f>IF(K88&lt;4,K88+1,K88-1)</f>
        <v>6</v>
      </c>
      <c r="J88" s="30">
        <f>IF(K88&lt;4,K88+2,K88-2)</f>
        <v>5</v>
      </c>
      <c r="K88">
        <f>VLOOKUP(E88,$P$2:$Q$9,2,FALSE)</f>
        <v>7</v>
      </c>
      <c r="L88" s="32">
        <f>IF(K88&lt;4,K88+3,K88-3)</f>
        <v>4</v>
      </c>
      <c r="M88">
        <v>3</v>
      </c>
      <c r="N88" t="str">
        <f t="shared" si="12"/>
        <v>a</v>
      </c>
      <c r="S88" s="29" t="s">
        <v>1194</v>
      </c>
      <c r="T88" t="str">
        <f t="shared" si="13"/>
        <v>Fimon</v>
      </c>
      <c r="U88" s="22" t="str">
        <f>VLOOKUP(T88,audio_list_stym!$A$3:$H$18,7,FALSE)</f>
        <v>Noni</v>
      </c>
      <c r="V88" s="22">
        <v>2</v>
      </c>
      <c r="W88" s="22" t="str">
        <f t="shared" si="14"/>
        <v>Noni2</v>
      </c>
    </row>
    <row r="89" spans="1:23" x14ac:dyDescent="0.45">
      <c r="A89" t="str">
        <f t="shared" si="7"/>
        <v>Tamanid.pic</v>
      </c>
      <c r="B89" t="str">
        <f t="shared" si="8"/>
        <v>Tamanid.pic4</v>
      </c>
      <c r="C89" s="22" t="s">
        <v>1203</v>
      </c>
      <c r="D89" t="str">
        <f t="shared" si="9"/>
        <v>Gonic</v>
      </c>
      <c r="E89" s="22" t="str">
        <f>VLOOKUP(D89,audio_list_stym!$A$3:$G$18,7,FALSE)</f>
        <v>Tamanid</v>
      </c>
      <c r="F89" s="22">
        <v>4</v>
      </c>
      <c r="G89" s="22" t="str">
        <f t="shared" si="10"/>
        <v>Gonic.word.search4</v>
      </c>
      <c r="H89" s="22" t="str">
        <f t="shared" si="11"/>
        <v>ГОНИК</v>
      </c>
      <c r="I89" s="30">
        <f>IF(L89&lt;4,L89+1,L89-1)</f>
        <v>6</v>
      </c>
      <c r="J89" s="30">
        <f>IF(L89&lt;4,L89+2,L89-2)</f>
        <v>5</v>
      </c>
      <c r="K89" s="30">
        <f>IF(L89&lt;4,L89+3,L89-3)</f>
        <v>4</v>
      </c>
      <c r="L89">
        <f>VLOOKUP(E89,$P$2:$Q$9,2,FALSE)</f>
        <v>7</v>
      </c>
      <c r="M89">
        <v>4</v>
      </c>
      <c r="N89" t="str">
        <f t="shared" si="12"/>
        <v>s</v>
      </c>
      <c r="S89" s="29" t="s">
        <v>1198</v>
      </c>
      <c r="T89" t="str">
        <f t="shared" si="13"/>
        <v>Codis</v>
      </c>
      <c r="U89" s="22" t="str">
        <f>VLOOKUP(T89,audio_list_stym!$A$3:$H$18,7,FALSE)</f>
        <v>Sapota</v>
      </c>
      <c r="V89" s="22">
        <v>2</v>
      </c>
      <c r="W89" s="22" t="str">
        <f t="shared" si="14"/>
        <v>Sapota2</v>
      </c>
    </row>
    <row r="90" spans="1:23" x14ac:dyDescent="0.45">
      <c r="A90" t="str">
        <f t="shared" si="7"/>
        <v>ZF.pic</v>
      </c>
      <c r="B90" t="str">
        <f t="shared" si="8"/>
        <v>ZF.pic1</v>
      </c>
      <c r="C90" s="22" t="s">
        <v>1207</v>
      </c>
      <c r="D90" t="str">
        <f t="shared" si="9"/>
        <v>Todis</v>
      </c>
      <c r="E90" s="22" t="str">
        <f>VLOOKUP(D90,audio_list_stym!$A$3:$G$18,7,FALSE)</f>
        <v>ZF</v>
      </c>
      <c r="F90" s="22">
        <v>1</v>
      </c>
      <c r="G90" s="22" t="str">
        <f t="shared" si="10"/>
        <v>Todis.word.search1</v>
      </c>
      <c r="H90" s="22" t="str">
        <f t="shared" si="11"/>
        <v>ТОДИС</v>
      </c>
      <c r="I90">
        <f>VLOOKUP(E90,$P$2:$Q$9,2,FALSE)</f>
        <v>8</v>
      </c>
      <c r="J90" s="30">
        <f>IF(I90&lt;4,I90+1,I90-1)</f>
        <v>7</v>
      </c>
      <c r="K90" s="32">
        <f>IF(I90&lt;4,I90+2,I90-2)</f>
        <v>6</v>
      </c>
      <c r="L90" s="32">
        <f>IF(I90&lt;4,I90+3,I90-3)</f>
        <v>5</v>
      </c>
      <c r="M90">
        <v>1</v>
      </c>
      <c r="N90" t="str">
        <f t="shared" si="12"/>
        <v>q</v>
      </c>
      <c r="S90" s="29" t="s">
        <v>1202</v>
      </c>
      <c r="T90" t="str">
        <f t="shared" si="13"/>
        <v>Gonic</v>
      </c>
      <c r="U90" s="22" t="str">
        <f>VLOOKUP(T90,audio_list_stym!$A$3:$H$18,7,FALSE)</f>
        <v>Tamanid</v>
      </c>
      <c r="V90" s="22">
        <v>2</v>
      </c>
      <c r="W90" s="22" t="str">
        <f t="shared" si="14"/>
        <v>Tamanid2</v>
      </c>
    </row>
    <row r="91" spans="1:23" x14ac:dyDescent="0.45">
      <c r="A91" t="str">
        <f t="shared" si="7"/>
        <v>ZF.pic</v>
      </c>
      <c r="B91" t="str">
        <f t="shared" si="8"/>
        <v>ZF.pic2</v>
      </c>
      <c r="C91" s="22" t="s">
        <v>1207</v>
      </c>
      <c r="D91" t="str">
        <f t="shared" si="9"/>
        <v>Todis</v>
      </c>
      <c r="E91" s="22" t="str">
        <f>VLOOKUP(D91,audio_list_stym!$A$3:$G$18,7,FALSE)</f>
        <v>ZF</v>
      </c>
      <c r="F91" s="22">
        <v>2</v>
      </c>
      <c r="G91" s="22" t="str">
        <f t="shared" si="10"/>
        <v>Todis.word.search2</v>
      </c>
      <c r="H91" s="22" t="str">
        <f t="shared" si="11"/>
        <v>ТОДИС</v>
      </c>
      <c r="I91" s="30">
        <f>IF(J91&lt;4,J91+1,J91-1)</f>
        <v>7</v>
      </c>
      <c r="J91">
        <f>VLOOKUP(E91,$P$2:$Q$9,2,FALSE)</f>
        <v>8</v>
      </c>
      <c r="K91" s="32">
        <f>IF(J91&lt;4,J91+2,J91-2)</f>
        <v>6</v>
      </c>
      <c r="L91" s="32">
        <f>IF(J91&lt;4,J91+3,J91-3)</f>
        <v>5</v>
      </c>
      <c r="M91">
        <v>2</v>
      </c>
      <c r="N91" t="str">
        <f t="shared" si="12"/>
        <v>w</v>
      </c>
      <c r="S91" s="29" t="s">
        <v>1206</v>
      </c>
      <c r="T91" t="str">
        <f t="shared" si="13"/>
        <v>Todis</v>
      </c>
      <c r="U91" s="22" t="str">
        <f>VLOOKUP(T91,audio_list_stym!$A$3:$H$18,7,FALSE)</f>
        <v>ZF</v>
      </c>
      <c r="V91" s="22">
        <v>2</v>
      </c>
      <c r="W91" s="22" t="str">
        <f t="shared" si="14"/>
        <v>ZF2</v>
      </c>
    </row>
    <row r="92" spans="1:23" x14ac:dyDescent="0.45">
      <c r="A92" t="str">
        <f t="shared" si="7"/>
        <v>ZF.pic</v>
      </c>
      <c r="B92" t="str">
        <f t="shared" si="8"/>
        <v>ZF.pic3</v>
      </c>
      <c r="C92" s="22" t="s">
        <v>1207</v>
      </c>
      <c r="D92" t="str">
        <f t="shared" si="9"/>
        <v>Todis</v>
      </c>
      <c r="E92" s="22" t="str">
        <f>VLOOKUP(D92,audio_list_stym!$A$3:$G$18,7,FALSE)</f>
        <v>ZF</v>
      </c>
      <c r="F92" s="22">
        <v>3</v>
      </c>
      <c r="G92" s="22" t="str">
        <f t="shared" si="10"/>
        <v>Todis.word.search3</v>
      </c>
      <c r="H92" s="22" t="str">
        <f t="shared" si="11"/>
        <v>ТОДИС</v>
      </c>
      <c r="I92" s="30">
        <f>IF(K92&lt;4,K92+1,K92-1)</f>
        <v>7</v>
      </c>
      <c r="J92" s="30">
        <f>IF(K92&lt;4,K92+2,K92-2)</f>
        <v>6</v>
      </c>
      <c r="K92">
        <f>VLOOKUP(E92,$P$2:$Q$9,2,FALSE)</f>
        <v>8</v>
      </c>
      <c r="L92" s="32">
        <f>IF(K92&lt;4,K92+3,K92-3)</f>
        <v>5</v>
      </c>
      <c r="M92">
        <v>3</v>
      </c>
      <c r="N92" t="str">
        <f t="shared" si="12"/>
        <v>a</v>
      </c>
      <c r="S92" s="29" t="s">
        <v>1210</v>
      </c>
      <c r="T92" t="str">
        <f t="shared" si="13"/>
        <v>Pemat</v>
      </c>
      <c r="U92" s="22" t="str">
        <f>VLOOKUP(T92,audio_list_stym!$A$3:$H$18,7,FALSE)</f>
        <v>Ackee</v>
      </c>
      <c r="V92" s="22">
        <v>2</v>
      </c>
      <c r="W92" s="22" t="str">
        <f t="shared" si="14"/>
        <v>Ackee2</v>
      </c>
    </row>
    <row r="93" spans="1:23" x14ac:dyDescent="0.45">
      <c r="A93" t="str">
        <f t="shared" si="7"/>
        <v>ZF.pic</v>
      </c>
      <c r="B93" t="str">
        <f t="shared" si="8"/>
        <v>ZF.pic4</v>
      </c>
      <c r="C93" s="22" t="s">
        <v>1207</v>
      </c>
      <c r="D93" t="str">
        <f t="shared" si="9"/>
        <v>Todis</v>
      </c>
      <c r="E93" s="22" t="str">
        <f>VLOOKUP(D93,audio_list_stym!$A$3:$G$18,7,FALSE)</f>
        <v>ZF</v>
      </c>
      <c r="F93" s="22">
        <v>4</v>
      </c>
      <c r="G93" s="22" t="str">
        <f t="shared" si="10"/>
        <v>Todis.word.search4</v>
      </c>
      <c r="H93" s="22" t="str">
        <f t="shared" si="11"/>
        <v>ТОДИС</v>
      </c>
      <c r="I93" s="30">
        <f>IF(L93&lt;4,L93+1,L93-1)</f>
        <v>7</v>
      </c>
      <c r="J93" s="30">
        <f>IF(L93&lt;4,L93+2,L93-2)</f>
        <v>6</v>
      </c>
      <c r="K93" s="30">
        <f>IF(L93&lt;4,L93+3,L93-3)</f>
        <v>5</v>
      </c>
      <c r="L93">
        <f>VLOOKUP(E93,$P$2:$Q$9,2,FALSE)</f>
        <v>8</v>
      </c>
      <c r="M93">
        <v>4</v>
      </c>
      <c r="N93" t="str">
        <f t="shared" si="12"/>
        <v>s</v>
      </c>
      <c r="S93" s="29" t="s">
        <v>1182</v>
      </c>
      <c r="T93" t="str">
        <f t="shared" si="13"/>
        <v>Renan</v>
      </c>
      <c r="U93" s="22" t="str">
        <f>VLOOKUP(T93,audio_list_stym!$A$3:$H$18,7,FALSE)</f>
        <v>Ake</v>
      </c>
      <c r="V93" s="22">
        <v>2</v>
      </c>
      <c r="W93" s="22" t="str">
        <f t="shared" si="14"/>
        <v>Ake2</v>
      </c>
    </row>
    <row r="94" spans="1:23" x14ac:dyDescent="0.45">
      <c r="A94" t="str">
        <f t="shared" si="7"/>
        <v>Ackee.pic</v>
      </c>
      <c r="B94" t="str">
        <f t="shared" si="8"/>
        <v>Ackee.pic1</v>
      </c>
      <c r="C94" s="22" t="s">
        <v>1211</v>
      </c>
      <c r="D94" t="str">
        <f t="shared" si="9"/>
        <v>Pemat</v>
      </c>
      <c r="E94" s="22" t="str">
        <f>VLOOKUP(D94,audio_list_stym!$A$3:$G$18,7,FALSE)</f>
        <v>Ackee</v>
      </c>
      <c r="F94" s="22">
        <v>1</v>
      </c>
      <c r="G94" s="22" t="str">
        <f t="shared" si="10"/>
        <v>Pemat.word.search1</v>
      </c>
      <c r="H94" s="22" t="str">
        <f t="shared" si="11"/>
        <v>ПЕМАТ</v>
      </c>
      <c r="I94">
        <f>VLOOKUP(E94,$P$2:$Q$9,2,FALSE)</f>
        <v>1</v>
      </c>
      <c r="J94" s="30">
        <f>IF(I94&lt;4,I94+1,I94-1)</f>
        <v>2</v>
      </c>
      <c r="K94" s="32">
        <f>IF(I94&lt;4,I94+2,I94-2)</f>
        <v>3</v>
      </c>
      <c r="L94" s="32">
        <f>IF(I94&lt;4,I94+3,I94-3)</f>
        <v>4</v>
      </c>
      <c r="M94">
        <v>1</v>
      </c>
      <c r="N94" t="str">
        <f t="shared" si="12"/>
        <v>q</v>
      </c>
      <c r="S94" s="29" t="s">
        <v>1186</v>
      </c>
      <c r="T94" t="str">
        <f t="shared" si="13"/>
        <v>Baroh</v>
      </c>
      <c r="U94" s="22" t="str">
        <f>VLOOKUP(T94,audio_list_stym!$A$3:$H$18,7,FALSE)</f>
        <v>Finger</v>
      </c>
      <c r="V94" s="22">
        <v>2</v>
      </c>
      <c r="W94" s="22" t="str">
        <f t="shared" si="14"/>
        <v>Finger2</v>
      </c>
    </row>
    <row r="95" spans="1:23" x14ac:dyDescent="0.45">
      <c r="A95" t="str">
        <f t="shared" si="7"/>
        <v>Ackee.pic</v>
      </c>
      <c r="B95" t="str">
        <f t="shared" si="8"/>
        <v>Ackee.pic2</v>
      </c>
      <c r="C95" s="22" t="s">
        <v>1211</v>
      </c>
      <c r="D95" t="str">
        <f t="shared" si="9"/>
        <v>Pemat</v>
      </c>
      <c r="E95" s="22" t="str">
        <f>VLOOKUP(D95,audio_list_stym!$A$3:$G$18,7,FALSE)</f>
        <v>Ackee</v>
      </c>
      <c r="F95" s="22">
        <v>2</v>
      </c>
      <c r="G95" s="22" t="str">
        <f t="shared" si="10"/>
        <v>Pemat.word.search2</v>
      </c>
      <c r="H95" s="22" t="str">
        <f t="shared" si="11"/>
        <v>ПЕМАТ</v>
      </c>
      <c r="I95" s="30">
        <f>IF(J95&lt;4,J95+1,J95-1)</f>
        <v>2</v>
      </c>
      <c r="J95">
        <f>VLOOKUP(E95,$P$2:$Q$9,2,FALSE)</f>
        <v>1</v>
      </c>
      <c r="K95" s="32">
        <f>IF(J95&lt;4,J95+2,J95-2)</f>
        <v>3</v>
      </c>
      <c r="L95" s="32">
        <f>IF(J95&lt;4,J95+3,J95-3)</f>
        <v>4</v>
      </c>
      <c r="M95">
        <v>2</v>
      </c>
      <c r="N95" t="str">
        <f t="shared" si="12"/>
        <v>w</v>
      </c>
      <c r="S95" s="29" t="s">
        <v>1190</v>
      </c>
      <c r="T95" t="str">
        <f t="shared" si="13"/>
        <v>Liroh</v>
      </c>
      <c r="U95" s="22" t="str">
        <f>VLOOKUP(T95,audio_list_stym!$A$3:$H$18,7,FALSE)</f>
        <v>Gac</v>
      </c>
      <c r="V95" s="22">
        <v>2</v>
      </c>
      <c r="W95" s="22" t="str">
        <f t="shared" si="14"/>
        <v>Gac2</v>
      </c>
    </row>
    <row r="96" spans="1:23" x14ac:dyDescent="0.45">
      <c r="A96" t="str">
        <f t="shared" si="7"/>
        <v>Ackee.pic</v>
      </c>
      <c r="B96" t="str">
        <f t="shared" si="8"/>
        <v>Ackee.pic3</v>
      </c>
      <c r="C96" s="22" t="s">
        <v>1211</v>
      </c>
      <c r="D96" t="str">
        <f t="shared" si="9"/>
        <v>Pemat</v>
      </c>
      <c r="E96" s="22" t="str">
        <f>VLOOKUP(D96,audio_list_stym!$A$3:$G$18,7,FALSE)</f>
        <v>Ackee</v>
      </c>
      <c r="F96" s="22">
        <v>3</v>
      </c>
      <c r="G96" s="22" t="str">
        <f t="shared" si="10"/>
        <v>Pemat.word.search3</v>
      </c>
      <c r="H96" s="22" t="str">
        <f t="shared" si="11"/>
        <v>ПЕМАТ</v>
      </c>
      <c r="I96" s="30">
        <f>IF(K96&lt;4,K96+1,K96-1)</f>
        <v>2</v>
      </c>
      <c r="J96" s="30">
        <f>IF(K96&lt;4,K96+2,K96-2)</f>
        <v>3</v>
      </c>
      <c r="K96">
        <f>VLOOKUP(E96,$P$2:$Q$9,2,FALSE)</f>
        <v>1</v>
      </c>
      <c r="L96" s="32">
        <f>IF(K96&lt;4,K96+3,K96-3)</f>
        <v>4</v>
      </c>
      <c r="M96">
        <v>3</v>
      </c>
      <c r="N96" t="str">
        <f t="shared" si="12"/>
        <v>a</v>
      </c>
      <c r="S96" s="29" t="s">
        <v>1194</v>
      </c>
      <c r="T96" t="str">
        <f t="shared" si="13"/>
        <v>Fimon</v>
      </c>
      <c r="U96" s="22" t="str">
        <f>VLOOKUP(T96,audio_list_stym!$A$3:$H$18,7,FALSE)</f>
        <v>Noni</v>
      </c>
      <c r="V96" s="22">
        <v>2</v>
      </c>
      <c r="W96" s="22" t="str">
        <f t="shared" si="14"/>
        <v>Noni2</v>
      </c>
    </row>
    <row r="97" spans="1:23" x14ac:dyDescent="0.45">
      <c r="A97" t="str">
        <f t="shared" si="7"/>
        <v>Ackee.pic</v>
      </c>
      <c r="B97" t="str">
        <f t="shared" si="8"/>
        <v>Ackee.pic4</v>
      </c>
      <c r="C97" s="22" t="s">
        <v>1211</v>
      </c>
      <c r="D97" t="str">
        <f t="shared" si="9"/>
        <v>Pemat</v>
      </c>
      <c r="E97" s="22" t="str">
        <f>VLOOKUP(D97,audio_list_stym!$A$3:$G$18,7,FALSE)</f>
        <v>Ackee</v>
      </c>
      <c r="F97" s="22">
        <v>4</v>
      </c>
      <c r="G97" s="22" t="str">
        <f t="shared" si="10"/>
        <v>Pemat.word.search4</v>
      </c>
      <c r="H97" s="22" t="str">
        <f t="shared" si="11"/>
        <v>ПЕМАТ</v>
      </c>
      <c r="I97" s="30">
        <f>IF(L97&lt;4,L97+1,L97-1)</f>
        <v>2</v>
      </c>
      <c r="J97" s="30">
        <f>IF(L97&lt;4,L97+2,L97-2)</f>
        <v>3</v>
      </c>
      <c r="K97" s="30">
        <f>IF(L97&lt;4,L97+3,L97-3)</f>
        <v>4</v>
      </c>
      <c r="L97">
        <f>VLOOKUP(E97,$P$2:$Q$9,2,FALSE)</f>
        <v>1</v>
      </c>
      <c r="M97">
        <v>4</v>
      </c>
      <c r="N97" t="str">
        <f t="shared" si="12"/>
        <v>s</v>
      </c>
      <c r="S97" s="29" t="s">
        <v>1198</v>
      </c>
      <c r="T97" t="str">
        <f t="shared" si="13"/>
        <v>Codis</v>
      </c>
      <c r="U97" s="22" t="str">
        <f>VLOOKUP(T97,audio_list_stym!$A$3:$H$18,7,FALSE)</f>
        <v>Sapota</v>
      </c>
      <c r="V97" s="22">
        <v>2</v>
      </c>
      <c r="W97" s="22" t="str">
        <f t="shared" si="14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VLOOKUP(D98,audio_list_stym!$A$3:$G$18,7,FALSE)</f>
        <v>Ake</v>
      </c>
      <c r="F98" s="22">
        <v>5</v>
      </c>
      <c r="G98" s="22" t="str">
        <f t="shared" si="10"/>
        <v>Renan.word.search5</v>
      </c>
      <c r="H98" s="22" t="str">
        <f t="shared" si="11"/>
        <v>РЕНАН</v>
      </c>
      <c r="I98" s="30">
        <f>IF(L98&lt;4,L98+1,L98-1)</f>
        <v>3</v>
      </c>
      <c r="J98" s="30">
        <f>IF(L98&lt;4,L98+2,L98-2)</f>
        <v>4</v>
      </c>
      <c r="K98" s="30">
        <f>IF(L98&lt;4,L98+3,L98-3)</f>
        <v>5</v>
      </c>
      <c r="L98">
        <f>VLOOKUP(E98,$P$2:$Q$9,2,FALSE)</f>
        <v>2</v>
      </c>
      <c r="M98">
        <v>4</v>
      </c>
      <c r="N98" t="str">
        <f t="shared" si="12"/>
        <v>s</v>
      </c>
      <c r="S98" s="29" t="s">
        <v>1202</v>
      </c>
      <c r="T98" t="str">
        <f t="shared" si="13"/>
        <v>Gonic</v>
      </c>
      <c r="U98" s="22" t="str">
        <f>VLOOKUP(T98,audio_list_stym!$A$3:$H$18,7,FALSE)</f>
        <v>Tamanid</v>
      </c>
      <c r="V98" s="22">
        <v>2</v>
      </c>
      <c r="W98" s="22" t="str">
        <f t="shared" si="14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5">LEFT(C99,5)</f>
        <v>Renan</v>
      </c>
      <c r="E99" s="22" t="str">
        <f>VLOOKUP(D99,audio_list_stym!$A$3:$G$18,7,FALSE)</f>
        <v>Ake</v>
      </c>
      <c r="F99" s="22">
        <v>6</v>
      </c>
      <c r="G99" s="22" t="str">
        <f t="shared" si="10"/>
        <v>Renan.word.search6</v>
      </c>
      <c r="H99" s="22" t="str">
        <f t="shared" si="11"/>
        <v>РЕНАН</v>
      </c>
      <c r="I99" s="30">
        <f>IF(K99&lt;4,K99+1,K99-1)</f>
        <v>3</v>
      </c>
      <c r="J99" s="30">
        <f>IF(K99&lt;4,K99+2,K99-2)</f>
        <v>4</v>
      </c>
      <c r="K99">
        <f>VLOOKUP(E99,$P$2:$Q$9,2,FALSE)</f>
        <v>2</v>
      </c>
      <c r="L99" s="30">
        <f>IF(K99&lt;4,K99+3,K99-3)</f>
        <v>5</v>
      </c>
      <c r="M99">
        <v>3</v>
      </c>
      <c r="N99" t="str">
        <f t="shared" si="12"/>
        <v>a</v>
      </c>
      <c r="S99" s="29" t="s">
        <v>1206</v>
      </c>
      <c r="T99" t="str">
        <f t="shared" si="13"/>
        <v>Todis</v>
      </c>
      <c r="U99" s="22" t="str">
        <f>VLOOKUP(T99,audio_list_stym!$A$3:$H$18,7,FALSE)</f>
        <v>ZF</v>
      </c>
      <c r="V99" s="22">
        <v>2</v>
      </c>
      <c r="W99" s="22" t="str">
        <f t="shared" si="14"/>
        <v>ZF2</v>
      </c>
    </row>
    <row r="100" spans="1:23" x14ac:dyDescent="0.45">
      <c r="B100" t="s">
        <v>1254</v>
      </c>
      <c r="C100" s="29" t="s">
        <v>1183</v>
      </c>
      <c r="D100" t="str">
        <f t="shared" si="15"/>
        <v>Renan</v>
      </c>
      <c r="E100" s="22" t="str">
        <f>VLOOKUP(D100,audio_list_stym!$A$3:$G$18,7,FALSE)</f>
        <v>Ake</v>
      </c>
      <c r="F100" s="22">
        <v>7</v>
      </c>
      <c r="G100" s="22" t="str">
        <f t="shared" si="10"/>
        <v>Renan.word.search7</v>
      </c>
      <c r="H100" s="22" t="str">
        <f t="shared" si="11"/>
        <v>РЕНАН</v>
      </c>
      <c r="I100" s="30">
        <f>IF(J100&lt;4,J100+1,J100-1)</f>
        <v>3</v>
      </c>
      <c r="J100">
        <f>VLOOKUP(E100,$P$2:$Q$9,2,FALSE)</f>
        <v>2</v>
      </c>
      <c r="K100" s="30">
        <f>IF(J67&lt;4,J100+2,J100-2)</f>
        <v>4</v>
      </c>
      <c r="L100" s="30">
        <f>IF(J100&lt;4,J100+3,J100-3)</f>
        <v>5</v>
      </c>
      <c r="M100">
        <v>2</v>
      </c>
      <c r="N100" t="str">
        <f t="shared" si="12"/>
        <v>w</v>
      </c>
      <c r="S100" s="29" t="s">
        <v>1210</v>
      </c>
      <c r="T100" t="str">
        <f t="shared" si="13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4"/>
        <v>Ackee2</v>
      </c>
    </row>
    <row r="101" spans="1:23" x14ac:dyDescent="0.45">
      <c r="B101" t="s">
        <v>1255</v>
      </c>
      <c r="C101" s="29" t="s">
        <v>1183</v>
      </c>
      <c r="D101" t="str">
        <f t="shared" si="15"/>
        <v>Renan</v>
      </c>
      <c r="E101" s="22" t="str">
        <f>VLOOKUP(D101,audio_list_stym!$A$3:$G$18,7,FALSE)</f>
        <v>Ake</v>
      </c>
      <c r="F101" s="22">
        <v>8</v>
      </c>
      <c r="G101" s="22" t="str">
        <f t="shared" si="10"/>
        <v>Renan.word.search8</v>
      </c>
      <c r="H101" s="22" t="str">
        <f t="shared" si="11"/>
        <v>РЕНАН</v>
      </c>
      <c r="I101">
        <f>VLOOKUP(E101,$P$2:$Q$9,2,FALSE)</f>
        <v>2</v>
      </c>
      <c r="J101" s="30">
        <f>IF(I101&lt;4,I101+2,I101-2)</f>
        <v>4</v>
      </c>
      <c r="K101" s="30">
        <f>IF(I101&lt;4,I101+3,I101-3)</f>
        <v>5</v>
      </c>
      <c r="L101" s="30">
        <f>IF(I101&lt;4,I101+4,I101-4)</f>
        <v>6</v>
      </c>
      <c r="M101">
        <v>1</v>
      </c>
      <c r="N101" t="str">
        <f t="shared" si="12"/>
        <v>q</v>
      </c>
      <c r="S101" s="29" t="s">
        <v>1182</v>
      </c>
      <c r="T101" t="str">
        <f t="shared" si="13"/>
        <v>Renan</v>
      </c>
      <c r="U101" s="22" t="str">
        <f>VLOOKUP(T101,audio_list_stym!$A$3:$H$18,7,FALSE)</f>
        <v>Ake</v>
      </c>
      <c r="V101" s="22">
        <v>3</v>
      </c>
      <c r="W101" s="22" t="str">
        <f t="shared" si="14"/>
        <v>Ake3</v>
      </c>
    </row>
    <row r="102" spans="1:23" x14ac:dyDescent="0.45">
      <c r="B102" t="s">
        <v>1256</v>
      </c>
      <c r="C102" s="29" t="s">
        <v>1187</v>
      </c>
      <c r="D102" t="str">
        <f t="shared" si="9"/>
        <v>Baroh</v>
      </c>
      <c r="E102" s="22" t="str">
        <f>VLOOKUP(D102,audio_list_stym!$A$3:$G$18,7,FALSE)</f>
        <v>Finger</v>
      </c>
      <c r="F102" s="22">
        <v>5</v>
      </c>
      <c r="G102" s="22" t="str">
        <f t="shared" si="10"/>
        <v>Baroh.word.search5</v>
      </c>
      <c r="H102" s="22" t="str">
        <f t="shared" si="11"/>
        <v>БАРОХ</v>
      </c>
      <c r="I102" s="30">
        <f>IF(L102&lt;4,L102+1,L102-1)</f>
        <v>4</v>
      </c>
      <c r="J102" s="30">
        <f>IF(L102&lt;4,L102+2,L102-2)</f>
        <v>5</v>
      </c>
      <c r="K102" s="30">
        <f>IF(L102&lt;4,L102+3,L102-3)</f>
        <v>6</v>
      </c>
      <c r="L102">
        <f>VLOOKUP(E102,$P$2:$Q$9,2,FALSE)</f>
        <v>3</v>
      </c>
      <c r="M102">
        <v>4</v>
      </c>
      <c r="N102" t="str">
        <f t="shared" si="12"/>
        <v>s</v>
      </c>
      <c r="S102" s="29" t="s">
        <v>1186</v>
      </c>
      <c r="T102" t="str">
        <f t="shared" si="13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4"/>
        <v>Finger3</v>
      </c>
    </row>
    <row r="103" spans="1:23" x14ac:dyDescent="0.45">
      <c r="B103" t="s">
        <v>1257</v>
      </c>
      <c r="C103" s="29" t="s">
        <v>1187</v>
      </c>
      <c r="D103" t="str">
        <f t="shared" si="9"/>
        <v>Baroh</v>
      </c>
      <c r="E103" s="22" t="str">
        <f>VLOOKUP(D103,audio_list_stym!$A$3:$G$18,7,FALSE)</f>
        <v>Finger</v>
      </c>
      <c r="F103" s="22">
        <v>6</v>
      </c>
      <c r="G103" s="22" t="str">
        <f t="shared" si="10"/>
        <v>Baroh.word.search6</v>
      </c>
      <c r="H103" s="22" t="str">
        <f t="shared" si="11"/>
        <v>БАРОХ</v>
      </c>
      <c r="I103" s="30">
        <f>IF(K103&lt;4,K103+1,K103-1)</f>
        <v>4</v>
      </c>
      <c r="J103" s="30">
        <f>IF(K103&lt;4,K103+2,K103-2)</f>
        <v>5</v>
      </c>
      <c r="K103">
        <f>VLOOKUP(E103,$P$2:$Q$9,2,FALSE)</f>
        <v>3</v>
      </c>
      <c r="L103" s="30">
        <f>IF(K103&lt;4,K103+3,K103-3)</f>
        <v>6</v>
      </c>
      <c r="M103">
        <v>3</v>
      </c>
      <c r="N103" t="str">
        <f t="shared" si="12"/>
        <v>a</v>
      </c>
      <c r="S103" s="29" t="s">
        <v>1190</v>
      </c>
      <c r="T103" t="str">
        <f t="shared" si="13"/>
        <v>Liroh</v>
      </c>
      <c r="U103" s="22" t="str">
        <f>VLOOKUP(T103,audio_list_stym!$A$3:$H$18,7,FALSE)</f>
        <v>Gac</v>
      </c>
      <c r="V103" s="22">
        <v>3</v>
      </c>
      <c r="W103" s="22" t="str">
        <f t="shared" si="14"/>
        <v>Gac3</v>
      </c>
    </row>
    <row r="104" spans="1:23" x14ac:dyDescent="0.45">
      <c r="B104" t="s">
        <v>1258</v>
      </c>
      <c r="C104" s="29" t="s">
        <v>1187</v>
      </c>
      <c r="D104" t="str">
        <f t="shared" si="9"/>
        <v>Baroh</v>
      </c>
      <c r="E104" s="22" t="str">
        <f>VLOOKUP(D104,audio_list_stym!$A$3:$G$18,7,FALSE)</f>
        <v>Finger</v>
      </c>
      <c r="F104" s="22">
        <v>7</v>
      </c>
      <c r="G104" s="22" t="str">
        <f t="shared" si="10"/>
        <v>Baroh.word.search7</v>
      </c>
      <c r="H104" s="22" t="str">
        <f t="shared" si="11"/>
        <v>БАРОХ</v>
      </c>
      <c r="I104" s="30">
        <f>IF(J104&lt;4,J104+1,J104-1)</f>
        <v>4</v>
      </c>
      <c r="J104">
        <f>VLOOKUP(E104,$P$2:$Q$9,2,FALSE)</f>
        <v>3</v>
      </c>
      <c r="K104" s="30">
        <f>IF(J71&lt;4,J104+2,J104-2)</f>
        <v>5</v>
      </c>
      <c r="L104" s="30">
        <f>IF(J104&lt;4,J104+3,J104-3)</f>
        <v>6</v>
      </c>
      <c r="M104">
        <v>2</v>
      </c>
      <c r="N104" t="str">
        <f t="shared" si="12"/>
        <v>w</v>
      </c>
      <c r="S104" s="29" t="s">
        <v>1194</v>
      </c>
      <c r="T104" t="str">
        <f t="shared" si="13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4"/>
        <v>Noni3</v>
      </c>
    </row>
    <row r="105" spans="1:23" x14ac:dyDescent="0.45">
      <c r="B105" t="s">
        <v>1259</v>
      </c>
      <c r="C105" s="29" t="s">
        <v>1187</v>
      </c>
      <c r="D105" t="str">
        <f t="shared" si="9"/>
        <v>Baroh</v>
      </c>
      <c r="E105" s="22" t="str">
        <f>VLOOKUP(D105,audio_list_stym!$A$3:$G$18,7,FALSE)</f>
        <v>Finger</v>
      </c>
      <c r="F105" s="22">
        <v>8</v>
      </c>
      <c r="G105" s="22" t="str">
        <f t="shared" si="10"/>
        <v>Baroh.word.search8</v>
      </c>
      <c r="H105" s="22" t="str">
        <f t="shared" si="11"/>
        <v>БАРОХ</v>
      </c>
      <c r="I105">
        <f>VLOOKUP(E105,$P$2:$Q$9,2,FALSE)</f>
        <v>3</v>
      </c>
      <c r="J105" s="30">
        <f>IF(I105&lt;4,I105+2,I105-2)</f>
        <v>5</v>
      </c>
      <c r="K105" s="30">
        <f>IF(I105&lt;4,I105+3,I105-3)</f>
        <v>6</v>
      </c>
      <c r="L105" s="30">
        <f>IF(I105&lt;4,I105+4,I105-4)</f>
        <v>7</v>
      </c>
      <c r="M105">
        <v>1</v>
      </c>
      <c r="N105" t="str">
        <f t="shared" si="12"/>
        <v>q</v>
      </c>
      <c r="S105" s="29" t="s">
        <v>1198</v>
      </c>
      <c r="T105" t="str">
        <f t="shared" si="13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4"/>
        <v>Sapota3</v>
      </c>
    </row>
    <row r="106" spans="1:23" x14ac:dyDescent="0.45">
      <c r="B106" t="s">
        <v>1256</v>
      </c>
      <c r="C106" s="29" t="s">
        <v>1191</v>
      </c>
      <c r="D106" t="str">
        <f t="shared" si="9"/>
        <v>Liroh</v>
      </c>
      <c r="E106" s="22" t="str">
        <f>VLOOKUP(D106,audio_list_stym!$A$3:$G$18,7,FALSE)</f>
        <v>Gac</v>
      </c>
      <c r="F106" s="22">
        <v>5</v>
      </c>
      <c r="G106" s="22" t="str">
        <f t="shared" si="10"/>
        <v>Liroh.word.search5</v>
      </c>
      <c r="H106" s="22" t="str">
        <f t="shared" si="11"/>
        <v>ЛИРОХ</v>
      </c>
      <c r="I106" s="30">
        <f>IF(L106&lt;4,L106+1,L106-1)</f>
        <v>3</v>
      </c>
      <c r="J106" s="30">
        <f>IF(L106&lt;4,L106+2,L106-2)</f>
        <v>2</v>
      </c>
      <c r="K106" s="30">
        <f>IF(L106&lt;4,L106+3,L106-3)</f>
        <v>1</v>
      </c>
      <c r="L106">
        <f>VLOOKUP(E106,$P$2:$Q$9,2,FALSE)</f>
        <v>4</v>
      </c>
      <c r="M106">
        <v>4</v>
      </c>
      <c r="N106" t="str">
        <f t="shared" si="12"/>
        <v>s</v>
      </c>
      <c r="S106" s="29" t="s">
        <v>1202</v>
      </c>
      <c r="T106" t="str">
        <f t="shared" si="13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4"/>
        <v>Tamanid3</v>
      </c>
    </row>
    <row r="107" spans="1:23" x14ac:dyDescent="0.45">
      <c r="B107" t="s">
        <v>1257</v>
      </c>
      <c r="C107" s="29" t="s">
        <v>1191</v>
      </c>
      <c r="D107" t="str">
        <f t="shared" si="9"/>
        <v>Liroh</v>
      </c>
      <c r="E107" s="22" t="str">
        <f>VLOOKUP(D107,audio_list_stym!$A$3:$G$18,7,FALSE)</f>
        <v>Gac</v>
      </c>
      <c r="F107" s="22">
        <v>6</v>
      </c>
      <c r="G107" s="22" t="str">
        <f t="shared" si="10"/>
        <v>Liroh.word.search6</v>
      </c>
      <c r="H107" s="22" t="str">
        <f t="shared" si="11"/>
        <v>ЛИРОХ</v>
      </c>
      <c r="I107" s="30">
        <f>IF(K107&lt;4,K107+1,K107-1)</f>
        <v>3</v>
      </c>
      <c r="J107" s="30">
        <f>IF(K107&lt;4,K107+2,K107-2)</f>
        <v>2</v>
      </c>
      <c r="K107">
        <f>VLOOKUP(E107,$P$2:$Q$9,2,FALSE)</f>
        <v>4</v>
      </c>
      <c r="L107" s="30">
        <f>IF(K107&lt;4,K107+3,K107-3)</f>
        <v>1</v>
      </c>
      <c r="M107">
        <v>3</v>
      </c>
      <c r="N107" t="str">
        <f t="shared" si="12"/>
        <v>a</v>
      </c>
      <c r="S107" s="29" t="s">
        <v>1206</v>
      </c>
      <c r="T107" t="str">
        <f t="shared" si="13"/>
        <v>Todis</v>
      </c>
      <c r="U107" s="22" t="str">
        <f>VLOOKUP(T107,audio_list_stym!$A$3:$H$18,7,FALSE)</f>
        <v>ZF</v>
      </c>
      <c r="V107" s="22">
        <v>3</v>
      </c>
      <c r="W107" s="22" t="str">
        <f t="shared" si="14"/>
        <v>ZF3</v>
      </c>
    </row>
    <row r="108" spans="1:23" x14ac:dyDescent="0.45">
      <c r="B108" t="s">
        <v>1258</v>
      </c>
      <c r="C108" s="29" t="s">
        <v>1191</v>
      </c>
      <c r="D108" t="str">
        <f t="shared" si="9"/>
        <v>Liroh</v>
      </c>
      <c r="E108" s="22" t="str">
        <f>VLOOKUP(D108,audio_list_stym!$A$3:$G$18,7,FALSE)</f>
        <v>Gac</v>
      </c>
      <c r="F108" s="22">
        <v>7</v>
      </c>
      <c r="G108" s="22" t="str">
        <f t="shared" si="10"/>
        <v>Liroh.word.search7</v>
      </c>
      <c r="H108" s="22" t="str">
        <f t="shared" si="11"/>
        <v>ЛИРОХ</v>
      </c>
      <c r="I108" s="30">
        <f>IF(J108&lt;4,J108+1,J108-1)</f>
        <v>3</v>
      </c>
      <c r="J108">
        <f>VLOOKUP(E108,$P$2:$Q$9,2,FALSE)</f>
        <v>4</v>
      </c>
      <c r="K108" s="30">
        <f>IF(J75&lt;4,J108+2,J108-2)</f>
        <v>2</v>
      </c>
      <c r="L108" s="30">
        <f>IF(J108&lt;4,J108+3,J108-3)</f>
        <v>1</v>
      </c>
      <c r="M108">
        <v>2</v>
      </c>
      <c r="N108" t="str">
        <f t="shared" si="12"/>
        <v>w</v>
      </c>
      <c r="S108" s="29" t="s">
        <v>1210</v>
      </c>
      <c r="T108" t="str">
        <f t="shared" si="13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4"/>
        <v>Ackee3</v>
      </c>
    </row>
    <row r="109" spans="1:23" x14ac:dyDescent="0.45">
      <c r="B109" t="s">
        <v>1259</v>
      </c>
      <c r="C109" s="29" t="s">
        <v>1191</v>
      </c>
      <c r="D109" t="str">
        <f t="shared" si="9"/>
        <v>Liroh</v>
      </c>
      <c r="E109" s="22" t="str">
        <f>VLOOKUP(D109,audio_list_stym!$A$3:$G$18,7,FALSE)</f>
        <v>Gac</v>
      </c>
      <c r="F109" s="22">
        <v>8</v>
      </c>
      <c r="G109" s="22" t="str">
        <f t="shared" si="10"/>
        <v>Liroh.word.search8</v>
      </c>
      <c r="H109" s="22" t="str">
        <f t="shared" si="11"/>
        <v>ЛИРОХ</v>
      </c>
      <c r="I109">
        <f>VLOOKUP(E109,$P$2:$Q$9,2,FALSE)</f>
        <v>4</v>
      </c>
      <c r="J109" s="30">
        <f>IF(I109&lt;4,I109+2,I109-2)</f>
        <v>2</v>
      </c>
      <c r="K109" s="30">
        <f>IF(I109&lt;4,I109+3,I109-3)</f>
        <v>1</v>
      </c>
      <c r="L109" s="30">
        <f>IF(I109&lt;4,I109+4,I109-4)</f>
        <v>0</v>
      </c>
      <c r="M109">
        <v>1</v>
      </c>
      <c r="N109" t="str">
        <f t="shared" si="12"/>
        <v>q</v>
      </c>
      <c r="S109" s="29" t="s">
        <v>1182</v>
      </c>
      <c r="T109" t="str">
        <f t="shared" si="13"/>
        <v>Renan</v>
      </c>
      <c r="U109" s="22" t="str">
        <f>VLOOKUP(T109,audio_list_stym!$A$3:$H$18,7,FALSE)</f>
        <v>Ake</v>
      </c>
      <c r="V109" s="22">
        <v>3</v>
      </c>
      <c r="W109" s="22" t="str">
        <f t="shared" si="14"/>
        <v>Ake3</v>
      </c>
    </row>
    <row r="110" spans="1:23" x14ac:dyDescent="0.45">
      <c r="B110" t="s">
        <v>1252</v>
      </c>
      <c r="C110" s="29" t="s">
        <v>1195</v>
      </c>
      <c r="D110" t="str">
        <f t="shared" si="9"/>
        <v>Fimon</v>
      </c>
      <c r="E110" s="22" t="str">
        <f>VLOOKUP(D110,audio_list_stym!$A$3:$G$18,7,FALSE)</f>
        <v>Noni</v>
      </c>
      <c r="F110" s="22">
        <v>5</v>
      </c>
      <c r="G110" s="22" t="str">
        <f t="shared" si="10"/>
        <v>Fimon.word.search5</v>
      </c>
      <c r="H110" s="22" t="str">
        <f t="shared" si="11"/>
        <v>ФИМОН</v>
      </c>
      <c r="I110" s="30">
        <f>IF(L110&lt;4,L110+1,L110-1)</f>
        <v>4</v>
      </c>
      <c r="J110" s="30">
        <f>IF(L110&lt;4,L110+2,L110-2)</f>
        <v>3</v>
      </c>
      <c r="K110" s="30">
        <f>IF(L110&lt;4,L110+3,L110-3)</f>
        <v>2</v>
      </c>
      <c r="L110">
        <f>VLOOKUP(E110,$P$2:$Q$9,2,FALSE)</f>
        <v>5</v>
      </c>
      <c r="M110">
        <v>4</v>
      </c>
      <c r="N110" t="str">
        <f t="shared" si="12"/>
        <v>s</v>
      </c>
      <c r="S110" s="29" t="s">
        <v>1186</v>
      </c>
      <c r="T110" t="str">
        <f t="shared" si="13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4"/>
        <v>Finger3</v>
      </c>
    </row>
    <row r="111" spans="1:23" x14ac:dyDescent="0.45">
      <c r="B111" t="s">
        <v>1253</v>
      </c>
      <c r="C111" s="29" t="s">
        <v>1195</v>
      </c>
      <c r="D111" t="str">
        <f t="shared" si="9"/>
        <v>Fimon</v>
      </c>
      <c r="E111" s="22" t="str">
        <f>VLOOKUP(D111,audio_list_stym!$A$3:$G$18,7,FALSE)</f>
        <v>Noni</v>
      </c>
      <c r="F111" s="22">
        <v>6</v>
      </c>
      <c r="G111" s="22" t="str">
        <f t="shared" si="10"/>
        <v>Fimon.word.search6</v>
      </c>
      <c r="H111" s="22" t="str">
        <f t="shared" si="11"/>
        <v>ФИМОН</v>
      </c>
      <c r="I111" s="30">
        <f>IF(K111&lt;4,K111+1,K111-1)</f>
        <v>4</v>
      </c>
      <c r="J111" s="30">
        <f>IF(K111&lt;4,K111+2,K111-2)</f>
        <v>3</v>
      </c>
      <c r="K111">
        <f>VLOOKUP(E111,$P$2:$Q$9,2,FALSE)</f>
        <v>5</v>
      </c>
      <c r="L111" s="30">
        <f>IF(K111&lt;4,K111+3,K111-3)</f>
        <v>2</v>
      </c>
      <c r="M111">
        <v>3</v>
      </c>
      <c r="N111" t="str">
        <f t="shared" si="12"/>
        <v>a</v>
      </c>
      <c r="S111" s="29" t="s">
        <v>1190</v>
      </c>
      <c r="T111" t="str">
        <f t="shared" si="13"/>
        <v>Liroh</v>
      </c>
      <c r="U111" s="22" t="str">
        <f>VLOOKUP(T111,audio_list_stym!$A$3:$H$18,7,FALSE)</f>
        <v>Gac</v>
      </c>
      <c r="V111" s="22">
        <v>3</v>
      </c>
      <c r="W111" s="22" t="str">
        <f t="shared" si="14"/>
        <v>Gac3</v>
      </c>
    </row>
    <row r="112" spans="1:23" x14ac:dyDescent="0.45">
      <c r="B112" t="s">
        <v>1254</v>
      </c>
      <c r="C112" s="29" t="s">
        <v>1195</v>
      </c>
      <c r="D112" t="str">
        <f t="shared" si="9"/>
        <v>Fimon</v>
      </c>
      <c r="E112" s="22" t="str">
        <f>VLOOKUP(D112,audio_list_stym!$A$3:$G$18,7,FALSE)</f>
        <v>Noni</v>
      </c>
      <c r="F112" s="22">
        <v>7</v>
      </c>
      <c r="G112" s="22" t="str">
        <f t="shared" si="10"/>
        <v>Fimon.word.search7</v>
      </c>
      <c r="H112" s="22" t="str">
        <f t="shared" si="11"/>
        <v>ФИМОН</v>
      </c>
      <c r="I112" s="30">
        <f>IF(J112&lt;4,J112+1,J112-1)</f>
        <v>4</v>
      </c>
      <c r="J112">
        <f>VLOOKUP(E112,$P$2:$Q$9,2,FALSE)</f>
        <v>5</v>
      </c>
      <c r="K112" s="30">
        <f>IF(J79&lt;4,J112+2,J112-2)</f>
        <v>3</v>
      </c>
      <c r="L112" s="30">
        <f>IF(J112&lt;4,J112+3,J112-3)</f>
        <v>2</v>
      </c>
      <c r="M112">
        <v>2</v>
      </c>
      <c r="N112" t="str">
        <f t="shared" si="12"/>
        <v>w</v>
      </c>
      <c r="S112" s="29" t="s">
        <v>1194</v>
      </c>
      <c r="T112" t="str">
        <f t="shared" si="13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4"/>
        <v>Noni3</v>
      </c>
    </row>
    <row r="113" spans="2:23" x14ac:dyDescent="0.45">
      <c r="B113" t="s">
        <v>1255</v>
      </c>
      <c r="C113" s="29" t="s">
        <v>1195</v>
      </c>
      <c r="D113" t="str">
        <f t="shared" si="9"/>
        <v>Fimon</v>
      </c>
      <c r="E113" s="22" t="str">
        <f>VLOOKUP(D113,audio_list_stym!$A$3:$G$18,7,FALSE)</f>
        <v>Noni</v>
      </c>
      <c r="F113" s="22">
        <v>8</v>
      </c>
      <c r="G113" s="22" t="str">
        <f t="shared" si="10"/>
        <v>Fimon.word.search8</v>
      </c>
      <c r="H113" s="22" t="str">
        <f t="shared" si="11"/>
        <v>ФИМОН</v>
      </c>
      <c r="I113">
        <f>VLOOKUP(E113,$P$2:$Q$9,2,FALSE)</f>
        <v>5</v>
      </c>
      <c r="J113" s="30">
        <f>IF(I113&lt;4,I113+2,I113-2)</f>
        <v>3</v>
      </c>
      <c r="K113" s="30">
        <f>IF(I113&lt;4,I113+3,I113-3)</f>
        <v>2</v>
      </c>
      <c r="L113" s="33">
        <f>IF(I113&lt;4,I113+4,I113-4)</f>
        <v>1</v>
      </c>
      <c r="M113">
        <v>1</v>
      </c>
      <c r="N113" t="str">
        <f t="shared" si="12"/>
        <v>q</v>
      </c>
      <c r="S113" s="29" t="s">
        <v>1198</v>
      </c>
      <c r="T113" t="str">
        <f t="shared" si="13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4"/>
        <v>Sapota3</v>
      </c>
    </row>
    <row r="114" spans="2:23" x14ac:dyDescent="0.45">
      <c r="B114" t="s">
        <v>1252</v>
      </c>
      <c r="C114" s="29" t="s">
        <v>1199</v>
      </c>
      <c r="D114" t="str">
        <f t="shared" si="9"/>
        <v>Codis</v>
      </c>
      <c r="E114" s="22" t="str">
        <f>VLOOKUP(D114,audio_list_stym!$A$3:$G$18,7,FALSE)</f>
        <v>Sapota</v>
      </c>
      <c r="F114" s="22">
        <v>5</v>
      </c>
      <c r="G114" s="22" t="str">
        <f t="shared" si="10"/>
        <v>Codis.word.search5</v>
      </c>
      <c r="H114" s="22" t="str">
        <f t="shared" si="11"/>
        <v>КОДИС</v>
      </c>
      <c r="I114" s="30">
        <f>IF(L114&lt;4,L114+1,L114-1)</f>
        <v>5</v>
      </c>
      <c r="J114" s="30">
        <f>IF(L114&lt;4,L114+2,L114-2)</f>
        <v>4</v>
      </c>
      <c r="K114" s="30">
        <f>IF(L114&lt;4,L114+3,L114-3)</f>
        <v>3</v>
      </c>
      <c r="L114">
        <f>VLOOKUP(E114,$P$2:$Q$9,2,FALSE)</f>
        <v>6</v>
      </c>
      <c r="M114">
        <v>4</v>
      </c>
      <c r="N114" t="str">
        <f t="shared" si="12"/>
        <v>s</v>
      </c>
      <c r="S114" s="29" t="s">
        <v>1202</v>
      </c>
      <c r="T114" t="str">
        <f t="shared" si="13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4"/>
        <v>Tamanid3</v>
      </c>
    </row>
    <row r="115" spans="2:23" x14ac:dyDescent="0.45">
      <c r="B115" t="s">
        <v>1253</v>
      </c>
      <c r="C115" s="29" t="s">
        <v>1199</v>
      </c>
      <c r="D115" t="str">
        <f t="shared" si="9"/>
        <v>Codis</v>
      </c>
      <c r="E115" s="22" t="str">
        <f>VLOOKUP(D115,audio_list_stym!$A$3:$G$18,7,FALSE)</f>
        <v>Sapota</v>
      </c>
      <c r="F115" s="22">
        <v>6</v>
      </c>
      <c r="G115" s="22" t="str">
        <f t="shared" si="10"/>
        <v>Codis.word.search6</v>
      </c>
      <c r="H115" s="22" t="str">
        <f t="shared" si="11"/>
        <v>КОДИС</v>
      </c>
      <c r="I115" s="30">
        <f>IF(K115&lt;4,K115+1,K115-1)</f>
        <v>5</v>
      </c>
      <c r="J115" s="30">
        <f>IF(K115&lt;4,K115+2,K115-2)</f>
        <v>4</v>
      </c>
      <c r="K115">
        <f>VLOOKUP(E115,$P$2:$Q$9,2,FALSE)</f>
        <v>6</v>
      </c>
      <c r="L115" s="30">
        <f>IF(K115&lt;4,K115+3,K115-3)</f>
        <v>3</v>
      </c>
      <c r="M115">
        <v>3</v>
      </c>
      <c r="N115" t="str">
        <f t="shared" si="12"/>
        <v>a</v>
      </c>
      <c r="S115" s="29" t="s">
        <v>1206</v>
      </c>
      <c r="T115" t="str">
        <f t="shared" si="13"/>
        <v>Todis</v>
      </c>
      <c r="U115" s="22" t="str">
        <f>VLOOKUP(T115,audio_list_stym!$A$3:$H$18,7,FALSE)</f>
        <v>ZF</v>
      </c>
      <c r="V115" s="22">
        <v>3</v>
      </c>
      <c r="W115" s="22" t="str">
        <f t="shared" si="14"/>
        <v>ZF3</v>
      </c>
    </row>
    <row r="116" spans="2:23" x14ac:dyDescent="0.45">
      <c r="B116" t="s">
        <v>1255</v>
      </c>
      <c r="C116" s="29" t="s">
        <v>1199</v>
      </c>
      <c r="D116" t="str">
        <f t="shared" si="9"/>
        <v>Codis</v>
      </c>
      <c r="E116" s="22" t="str">
        <f>VLOOKUP(D116,audio_list_stym!$A$3:$G$18,7,FALSE)</f>
        <v>Sapota</v>
      </c>
      <c r="F116" s="22">
        <v>7</v>
      </c>
      <c r="G116" s="22" t="str">
        <f t="shared" si="10"/>
        <v>Codis.word.search7</v>
      </c>
      <c r="H116" s="22" t="str">
        <f t="shared" si="11"/>
        <v>КОДИС</v>
      </c>
      <c r="I116" s="30">
        <f>IF(J116&lt;4,J116+1,J116-1)</f>
        <v>5</v>
      </c>
      <c r="J116">
        <f>VLOOKUP(E116,$P$2:$Q$9,2,FALSE)</f>
        <v>6</v>
      </c>
      <c r="K116" s="30">
        <f>IF(J83&lt;4,J116+2,J116-2)</f>
        <v>4</v>
      </c>
      <c r="L116" s="30">
        <f>IF(J116&lt;4,J116+3,J116-3)</f>
        <v>3</v>
      </c>
      <c r="M116">
        <v>2</v>
      </c>
      <c r="N116" t="str">
        <f t="shared" si="12"/>
        <v>w</v>
      </c>
      <c r="S116" s="29" t="s">
        <v>1210</v>
      </c>
      <c r="T116" t="str">
        <f t="shared" si="13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4"/>
        <v>Ackee3</v>
      </c>
    </row>
    <row r="117" spans="2:23" x14ac:dyDescent="0.45">
      <c r="B117" t="s">
        <v>1257</v>
      </c>
      <c r="C117" s="29" t="s">
        <v>1199</v>
      </c>
      <c r="D117" t="str">
        <f t="shared" si="9"/>
        <v>Codis</v>
      </c>
      <c r="E117" s="22" t="str">
        <f>VLOOKUP(D117,audio_list_stym!$A$3:$G$18,7,FALSE)</f>
        <v>Sapota</v>
      </c>
      <c r="F117" s="22">
        <v>8</v>
      </c>
      <c r="G117" s="22" t="str">
        <f t="shared" si="10"/>
        <v>Codis.word.search8</v>
      </c>
      <c r="H117" s="22" t="str">
        <f t="shared" si="11"/>
        <v>КОДИС</v>
      </c>
      <c r="I117">
        <f>VLOOKUP(E117,$P$2:$Q$9,2,FALSE)</f>
        <v>6</v>
      </c>
      <c r="J117" s="30">
        <f>IF(I117&lt;4,I117+2,I117-2)</f>
        <v>4</v>
      </c>
      <c r="K117" s="30">
        <f>IF(I117&lt;4,I117+3,I117-3)</f>
        <v>3</v>
      </c>
      <c r="L117" s="30">
        <f>IF(I117&lt;4,I117+4,I117-4)</f>
        <v>2</v>
      </c>
      <c r="M117">
        <v>1</v>
      </c>
      <c r="N117" t="str">
        <f t="shared" si="12"/>
        <v>q</v>
      </c>
      <c r="S117" s="29" t="s">
        <v>1182</v>
      </c>
      <c r="T117" t="str">
        <f t="shared" si="13"/>
        <v>Renan</v>
      </c>
      <c r="U117" s="22" t="str">
        <f>VLOOKUP(T117,audio_list_stym!$A$3:$H$18,7,FALSE)</f>
        <v>Ake</v>
      </c>
      <c r="V117" s="22">
        <v>4</v>
      </c>
      <c r="W117" s="22" t="str">
        <f t="shared" si="14"/>
        <v>Ake4</v>
      </c>
    </row>
    <row r="118" spans="2:23" x14ac:dyDescent="0.45">
      <c r="B118" t="s">
        <v>1259</v>
      </c>
      <c r="C118" s="29" t="s">
        <v>1203</v>
      </c>
      <c r="D118" t="str">
        <f t="shared" si="9"/>
        <v>Gonic</v>
      </c>
      <c r="E118" s="22" t="str">
        <f>VLOOKUP(D118,audio_list_stym!$A$3:$G$18,7,FALSE)</f>
        <v>Tamanid</v>
      </c>
      <c r="F118" s="22">
        <v>5</v>
      </c>
      <c r="G118" s="22" t="str">
        <f t="shared" si="10"/>
        <v>Gonic.word.search5</v>
      </c>
      <c r="H118" s="22" t="str">
        <f t="shared" si="11"/>
        <v>ГОНИК</v>
      </c>
      <c r="I118" s="30">
        <f>IF(L118&lt;4,L118+1,L118-1)</f>
        <v>6</v>
      </c>
      <c r="J118" s="30">
        <f>IF(L118&lt;4,L118+2,L118-2)</f>
        <v>5</v>
      </c>
      <c r="K118" s="30">
        <f>IF(L118&lt;4,L118+3,L118-3)</f>
        <v>4</v>
      </c>
      <c r="L118">
        <f>VLOOKUP(E118,$P$2:$Q$9,2,FALSE)</f>
        <v>7</v>
      </c>
      <c r="M118">
        <v>4</v>
      </c>
      <c r="N118" t="str">
        <f t="shared" si="12"/>
        <v>s</v>
      </c>
      <c r="S118" s="29" t="s">
        <v>1186</v>
      </c>
      <c r="T118" t="str">
        <f t="shared" si="13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4"/>
        <v>Finger4</v>
      </c>
    </row>
    <row r="119" spans="2:23" x14ac:dyDescent="0.45">
      <c r="B119" t="s">
        <v>1252</v>
      </c>
      <c r="C119" s="29" t="s">
        <v>1203</v>
      </c>
      <c r="D119" t="str">
        <f t="shared" si="9"/>
        <v>Gonic</v>
      </c>
      <c r="E119" s="22" t="str">
        <f>VLOOKUP(D119,audio_list_stym!$A$3:$G$18,7,FALSE)</f>
        <v>Tamanid</v>
      </c>
      <c r="F119" s="22">
        <v>6</v>
      </c>
      <c r="G119" s="22" t="str">
        <f t="shared" si="10"/>
        <v>Gonic.word.search6</v>
      </c>
      <c r="H119" s="22" t="str">
        <f t="shared" si="11"/>
        <v>ГОНИК</v>
      </c>
      <c r="I119" s="30">
        <f>IF(K119&lt;4,K119+1,K119-1)</f>
        <v>6</v>
      </c>
      <c r="J119" s="30">
        <f>IF(K119&lt;4,K119+2,K119-2)</f>
        <v>5</v>
      </c>
      <c r="K119">
        <f>VLOOKUP(E119,$P$2:$Q$9,2,FALSE)</f>
        <v>7</v>
      </c>
      <c r="L119" s="30">
        <f>IF(K119&lt;4,K119+3,K119-3)</f>
        <v>4</v>
      </c>
      <c r="M119">
        <v>3</v>
      </c>
      <c r="N119" t="str">
        <f t="shared" si="12"/>
        <v>a</v>
      </c>
      <c r="S119" s="29" t="s">
        <v>1190</v>
      </c>
      <c r="T119" t="str">
        <f t="shared" si="13"/>
        <v>Liroh</v>
      </c>
      <c r="U119" s="22" t="str">
        <f>VLOOKUP(T119,audio_list_stym!$A$3:$H$18,7,FALSE)</f>
        <v>Gac</v>
      </c>
      <c r="V119" s="22">
        <v>4</v>
      </c>
      <c r="W119" s="22" t="str">
        <f t="shared" si="14"/>
        <v>Gac4</v>
      </c>
    </row>
    <row r="120" spans="2:23" x14ac:dyDescent="0.45">
      <c r="B120" t="s">
        <v>1253</v>
      </c>
      <c r="C120" s="29" t="s">
        <v>1203</v>
      </c>
      <c r="D120" t="str">
        <f t="shared" si="9"/>
        <v>Gonic</v>
      </c>
      <c r="E120" s="22" t="str">
        <f>VLOOKUP(D120,audio_list_stym!$A$3:$G$18,7,FALSE)</f>
        <v>Tamanid</v>
      </c>
      <c r="F120" s="22">
        <v>7</v>
      </c>
      <c r="G120" s="22" t="str">
        <f t="shared" si="10"/>
        <v>Gonic.word.search7</v>
      </c>
      <c r="H120" s="22" t="str">
        <f t="shared" si="11"/>
        <v>ГОНИК</v>
      </c>
      <c r="I120" s="30">
        <f>IF(J120&lt;4,J120+1,J120-1)</f>
        <v>6</v>
      </c>
      <c r="J120">
        <f>VLOOKUP(E120,$P$2:$Q$9,2,FALSE)</f>
        <v>7</v>
      </c>
      <c r="K120" s="30">
        <f>IF(J87&lt;4,J120+2,J120-2)</f>
        <v>5</v>
      </c>
      <c r="L120" s="30">
        <f>IF(J120&lt;4,J120+3,J120-3)</f>
        <v>4</v>
      </c>
      <c r="M120">
        <v>2</v>
      </c>
      <c r="N120" t="str">
        <f t="shared" si="12"/>
        <v>w</v>
      </c>
      <c r="S120" s="29" t="s">
        <v>1194</v>
      </c>
      <c r="T120" t="str">
        <f t="shared" si="13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4"/>
        <v>Noni4</v>
      </c>
    </row>
    <row r="121" spans="2:23" x14ac:dyDescent="0.45">
      <c r="B121" t="s">
        <v>1256</v>
      </c>
      <c r="C121" s="29" t="s">
        <v>1203</v>
      </c>
      <c r="D121" t="str">
        <f t="shared" si="9"/>
        <v>Gonic</v>
      </c>
      <c r="E121" s="22" t="str">
        <f>VLOOKUP(D121,audio_list_stym!$A$3:$G$18,7,FALSE)</f>
        <v>Tamanid</v>
      </c>
      <c r="F121" s="22">
        <v>8</v>
      </c>
      <c r="G121" s="22" t="str">
        <f t="shared" si="10"/>
        <v>Gonic.word.search8</v>
      </c>
      <c r="H121" s="22" t="str">
        <f t="shared" si="11"/>
        <v>ГОНИК</v>
      </c>
      <c r="I121">
        <f>VLOOKUP(E121,$P$2:$Q$9,2,FALSE)</f>
        <v>7</v>
      </c>
      <c r="J121" s="30">
        <f>IF(I121&lt;4,I121+2,I121-2)</f>
        <v>5</v>
      </c>
      <c r="K121" s="30">
        <f>IF(I121&lt;4,I121+3,I121-3)</f>
        <v>4</v>
      </c>
      <c r="L121" s="30">
        <f>IF(I121&lt;4,I121+4,I121-4)</f>
        <v>3</v>
      </c>
      <c r="M121">
        <v>1</v>
      </c>
      <c r="N121" t="str">
        <f t="shared" si="12"/>
        <v>q</v>
      </c>
      <c r="S121" s="29" t="s">
        <v>1198</v>
      </c>
      <c r="T121" t="str">
        <f t="shared" si="13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4"/>
        <v>Sapota4</v>
      </c>
    </row>
    <row r="122" spans="2:23" x14ac:dyDescent="0.45">
      <c r="B122" t="s">
        <v>1257</v>
      </c>
      <c r="C122" s="29" t="s">
        <v>1207</v>
      </c>
      <c r="D122" t="str">
        <f t="shared" si="9"/>
        <v>Todis</v>
      </c>
      <c r="E122" s="22" t="str">
        <f>VLOOKUP(D122,audio_list_stym!$A$3:$G$18,7,FALSE)</f>
        <v>ZF</v>
      </c>
      <c r="F122" s="22">
        <v>5</v>
      </c>
      <c r="G122" s="22" t="str">
        <f t="shared" si="10"/>
        <v>Todis.word.search5</v>
      </c>
      <c r="H122" s="22" t="str">
        <f t="shared" si="11"/>
        <v>ТОДИС</v>
      </c>
      <c r="I122" s="30">
        <f>IF(L122&lt;4,L122+1,L122-1)</f>
        <v>7</v>
      </c>
      <c r="J122" s="30">
        <f>IF(L122&lt;4,L122+2,L122-2)</f>
        <v>6</v>
      </c>
      <c r="K122" s="30">
        <f>IF(L122&lt;4,L122+3,L122-3)</f>
        <v>5</v>
      </c>
      <c r="L122">
        <f>VLOOKUP(E122,$P$2:$Q$9,2,FALSE)</f>
        <v>8</v>
      </c>
      <c r="M122">
        <v>4</v>
      </c>
      <c r="N122" t="str">
        <f t="shared" si="12"/>
        <v>s</v>
      </c>
      <c r="S122" s="29" t="s">
        <v>1202</v>
      </c>
      <c r="T122" t="str">
        <f t="shared" si="13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4"/>
        <v>Tamanid4</v>
      </c>
    </row>
    <row r="123" spans="2:23" x14ac:dyDescent="0.45">
      <c r="B123" t="s">
        <v>1254</v>
      </c>
      <c r="C123" s="29" t="s">
        <v>1207</v>
      </c>
      <c r="D123" t="str">
        <f t="shared" si="9"/>
        <v>Todis</v>
      </c>
      <c r="E123" s="22" t="str">
        <f>VLOOKUP(D123,audio_list_stym!$A$3:$G$18,7,FALSE)</f>
        <v>ZF</v>
      </c>
      <c r="F123" s="22">
        <v>6</v>
      </c>
      <c r="G123" s="22" t="str">
        <f t="shared" si="10"/>
        <v>Todis.word.search6</v>
      </c>
      <c r="H123" s="22" t="str">
        <f t="shared" si="11"/>
        <v>ТОДИС</v>
      </c>
      <c r="I123" s="30">
        <f>IF(K123&lt;4,K123+1,K123-1)</f>
        <v>7</v>
      </c>
      <c r="J123" s="30">
        <f>IF(K123&lt;4,K123+2,K123-2)</f>
        <v>6</v>
      </c>
      <c r="K123">
        <f>VLOOKUP(E123,$P$2:$Q$9,2,FALSE)</f>
        <v>8</v>
      </c>
      <c r="L123" s="30">
        <f>IF(K123&lt;4,K123+3,K123-3)</f>
        <v>5</v>
      </c>
      <c r="M123">
        <v>3</v>
      </c>
      <c r="N123" t="str">
        <f t="shared" si="12"/>
        <v>a</v>
      </c>
      <c r="S123" s="29" t="s">
        <v>1206</v>
      </c>
      <c r="T123" t="str">
        <f t="shared" si="13"/>
        <v>Todis</v>
      </c>
      <c r="U123" s="22" t="str">
        <f>VLOOKUP(T123,audio_list_stym!$A$3:$H$18,7,FALSE)</f>
        <v>ZF</v>
      </c>
      <c r="V123" s="22">
        <v>4</v>
      </c>
      <c r="W123" s="22" t="str">
        <f t="shared" si="14"/>
        <v>ZF4</v>
      </c>
    </row>
    <row r="124" spans="2:23" x14ac:dyDescent="0.45">
      <c r="B124" t="s">
        <v>1255</v>
      </c>
      <c r="C124" s="29" t="s">
        <v>1207</v>
      </c>
      <c r="D124" t="str">
        <f t="shared" si="9"/>
        <v>Todis</v>
      </c>
      <c r="E124" s="22" t="str">
        <f>VLOOKUP(D124,audio_list_stym!$A$3:$G$18,7,FALSE)</f>
        <v>ZF</v>
      </c>
      <c r="F124" s="22">
        <v>7</v>
      </c>
      <c r="G124" s="22" t="str">
        <f t="shared" si="10"/>
        <v>Todis.word.search7</v>
      </c>
      <c r="H124" s="22" t="str">
        <f t="shared" si="11"/>
        <v>ТОДИС</v>
      </c>
      <c r="I124" s="30">
        <f>IF(J124&lt;4,J124+1,J124-1)</f>
        <v>7</v>
      </c>
      <c r="J124">
        <f>VLOOKUP(E124,$P$2:$Q$9,2,FALSE)</f>
        <v>8</v>
      </c>
      <c r="K124" s="30">
        <f>IF(J91&lt;4,J124+2,J124-2)</f>
        <v>6</v>
      </c>
      <c r="L124" s="30">
        <f>IF(J124&lt;4,J124+3,J124-3)</f>
        <v>5</v>
      </c>
      <c r="M124">
        <v>2</v>
      </c>
      <c r="N124" t="str">
        <f t="shared" si="12"/>
        <v>w</v>
      </c>
      <c r="S124" s="29" t="s">
        <v>1210</v>
      </c>
      <c r="T124" t="str">
        <f t="shared" si="13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4"/>
        <v>Ackee4</v>
      </c>
    </row>
    <row r="125" spans="2:23" x14ac:dyDescent="0.45">
      <c r="B125" t="s">
        <v>1258</v>
      </c>
      <c r="C125" s="29" t="s">
        <v>1207</v>
      </c>
      <c r="D125" t="str">
        <f t="shared" si="9"/>
        <v>Todis</v>
      </c>
      <c r="E125" s="22" t="str">
        <f>VLOOKUP(D125,audio_list_stym!$A$3:$G$18,7,FALSE)</f>
        <v>ZF</v>
      </c>
      <c r="F125" s="22">
        <v>8</v>
      </c>
      <c r="G125" s="22" t="str">
        <f t="shared" si="10"/>
        <v>Todis.word.search8</v>
      </c>
      <c r="H125" s="22" t="str">
        <f t="shared" si="11"/>
        <v>ТОДИС</v>
      </c>
      <c r="I125">
        <f>VLOOKUP(E125,$P$2:$Q$9,2,FALSE)</f>
        <v>8</v>
      </c>
      <c r="J125" s="30">
        <f>IF(I125&lt;4,I125+2,I125-2)</f>
        <v>6</v>
      </c>
      <c r="K125" s="30">
        <f>IF(I125&lt;4,I125+3,I125-3)</f>
        <v>5</v>
      </c>
      <c r="L125" s="30">
        <f>IF(I125&lt;4,I125+4,I125-4)</f>
        <v>4</v>
      </c>
      <c r="M125">
        <v>1</v>
      </c>
      <c r="N125" t="str">
        <f t="shared" si="12"/>
        <v>q</v>
      </c>
      <c r="S125" s="29" t="s">
        <v>1182</v>
      </c>
      <c r="T125" t="str">
        <f t="shared" si="13"/>
        <v>Renan</v>
      </c>
      <c r="U125" s="22" t="str">
        <f>VLOOKUP(T125,audio_list_stym!$A$3:$H$18,7,FALSE)</f>
        <v>Ake</v>
      </c>
      <c r="V125" s="22">
        <v>4</v>
      </c>
      <c r="W125" s="22" t="str">
        <f t="shared" si="14"/>
        <v>Ake4</v>
      </c>
    </row>
    <row r="126" spans="2:23" x14ac:dyDescent="0.45">
      <c r="B126" t="s">
        <v>1259</v>
      </c>
      <c r="C126" s="29" t="s">
        <v>1211</v>
      </c>
      <c r="D126" t="str">
        <f t="shared" si="9"/>
        <v>Pemat</v>
      </c>
      <c r="E126" s="22" t="str">
        <f>VLOOKUP(D126,audio_list_stym!$A$3:$G$18,7,FALSE)</f>
        <v>Ackee</v>
      </c>
      <c r="F126" s="22">
        <v>5</v>
      </c>
      <c r="G126" s="22" t="str">
        <f t="shared" si="10"/>
        <v>Pemat.word.search5</v>
      </c>
      <c r="H126" s="22" t="str">
        <f t="shared" si="11"/>
        <v>ПЕМАТ</v>
      </c>
      <c r="I126" s="30">
        <f>IF(L126&lt;4,L126+1,L126-1)</f>
        <v>2</v>
      </c>
      <c r="J126" s="30">
        <f>IF(L126&lt;4,L126+2,L126-2)</f>
        <v>3</v>
      </c>
      <c r="K126" s="30">
        <f>IF(L126&lt;4,L126+3,L126-3)</f>
        <v>4</v>
      </c>
      <c r="L126">
        <f>VLOOKUP(E126,$P$2:$Q$9,2,FALSE)</f>
        <v>1</v>
      </c>
      <c r="M126">
        <v>4</v>
      </c>
      <c r="N126" t="str">
        <f t="shared" si="12"/>
        <v>s</v>
      </c>
      <c r="S126" s="29" t="s">
        <v>1186</v>
      </c>
      <c r="T126" t="str">
        <f t="shared" si="13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4"/>
        <v>Finger4</v>
      </c>
    </row>
    <row r="127" spans="2:23" x14ac:dyDescent="0.45">
      <c r="B127" t="s">
        <v>1252</v>
      </c>
      <c r="C127" s="29" t="s">
        <v>1211</v>
      </c>
      <c r="D127" t="str">
        <f t="shared" si="9"/>
        <v>Pemat</v>
      </c>
      <c r="E127" s="22" t="str">
        <f>VLOOKUP(D127,audio_list_stym!$A$3:$G$18,7,FALSE)</f>
        <v>Ackee</v>
      </c>
      <c r="F127" s="22">
        <v>6</v>
      </c>
      <c r="G127" s="22" t="str">
        <f t="shared" si="10"/>
        <v>Pemat.word.search6</v>
      </c>
      <c r="H127" s="22" t="str">
        <f t="shared" si="11"/>
        <v>ПЕМАТ</v>
      </c>
      <c r="I127" s="30">
        <f>IF(K127&lt;4,K127+1,K127-1)</f>
        <v>2</v>
      </c>
      <c r="J127" s="30">
        <f>IF(K127&lt;4,K127+2,K127-2)</f>
        <v>3</v>
      </c>
      <c r="K127">
        <f>VLOOKUP(E127,$P$2:$Q$9,2,FALSE)</f>
        <v>1</v>
      </c>
      <c r="L127" s="30">
        <f>IF(K127&lt;4,K127+3,K127-3)</f>
        <v>4</v>
      </c>
      <c r="M127">
        <v>3</v>
      </c>
      <c r="N127" t="str">
        <f t="shared" si="12"/>
        <v>a</v>
      </c>
      <c r="S127" s="29" t="s">
        <v>1190</v>
      </c>
      <c r="T127" t="str">
        <f t="shared" si="13"/>
        <v>Liroh</v>
      </c>
      <c r="U127" s="22" t="str">
        <f>VLOOKUP(T127,audio_list_stym!$A$3:$H$18,7,FALSE)</f>
        <v>Gac</v>
      </c>
      <c r="V127" s="22">
        <v>4</v>
      </c>
      <c r="W127" s="22" t="str">
        <f t="shared" si="14"/>
        <v>Gac4</v>
      </c>
    </row>
    <row r="128" spans="2:23" x14ac:dyDescent="0.45">
      <c r="B128" t="s">
        <v>1253</v>
      </c>
      <c r="C128" s="29" t="s">
        <v>1211</v>
      </c>
      <c r="D128" t="str">
        <f t="shared" si="9"/>
        <v>Pemat</v>
      </c>
      <c r="E128" s="22" t="str">
        <f>VLOOKUP(D128,audio_list_stym!$A$3:$G$18,7,FALSE)</f>
        <v>Ackee</v>
      </c>
      <c r="F128" s="22">
        <v>7</v>
      </c>
      <c r="G128" s="22" t="str">
        <f t="shared" si="10"/>
        <v>Pemat.word.search7</v>
      </c>
      <c r="H128" s="22" t="str">
        <f t="shared" si="11"/>
        <v>ПЕМАТ</v>
      </c>
      <c r="I128" s="30">
        <f>IF(J128&lt;4,J128+1,J128-1)</f>
        <v>2</v>
      </c>
      <c r="J128">
        <f>VLOOKUP(E128,$P$2:$Q$9,2,FALSE)</f>
        <v>1</v>
      </c>
      <c r="K128" s="30">
        <f>IF(J95&lt;4,J128+2,J128-2)</f>
        <v>3</v>
      </c>
      <c r="L128" s="30">
        <f>IF(J128&lt;4,J128+3,J128-3)</f>
        <v>4</v>
      </c>
      <c r="M128">
        <v>2</v>
      </c>
      <c r="N128" t="str">
        <f t="shared" si="12"/>
        <v>w</v>
      </c>
      <c r="S128" s="29" t="s">
        <v>1194</v>
      </c>
      <c r="T128" t="str">
        <f t="shared" si="13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4"/>
        <v>Noni4</v>
      </c>
    </row>
    <row r="129" spans="2:23" x14ac:dyDescent="0.45">
      <c r="B129" t="s">
        <v>1256</v>
      </c>
      <c r="C129" s="29" t="s">
        <v>1211</v>
      </c>
      <c r="D129" t="str">
        <f t="shared" si="9"/>
        <v>Pemat</v>
      </c>
      <c r="E129" s="22" t="str">
        <f>VLOOKUP(D129,audio_list_stym!$A$3:$G$18,7,FALSE)</f>
        <v>Ackee</v>
      </c>
      <c r="F129" s="22">
        <v>8</v>
      </c>
      <c r="G129" s="22" t="str">
        <f t="shared" si="10"/>
        <v>Pemat.word.search8</v>
      </c>
      <c r="H129" s="22" t="str">
        <f t="shared" si="11"/>
        <v>ПЕМАТ</v>
      </c>
      <c r="I129">
        <f>VLOOKUP(E129,$P$2:$Q$9,2,FALSE)</f>
        <v>1</v>
      </c>
      <c r="J129" s="30">
        <f>IF(I129&lt;4,I129+2,I129-2)</f>
        <v>3</v>
      </c>
      <c r="K129" s="30">
        <f>IF(I129&lt;4,I129+3,I129-3)</f>
        <v>4</v>
      </c>
      <c r="L129" s="30">
        <f>IF(I129&lt;4,I129+4,I129-4)</f>
        <v>5</v>
      </c>
      <c r="M129">
        <v>1</v>
      </c>
      <c r="N129" t="str">
        <f t="shared" si="12"/>
        <v>q</v>
      </c>
      <c r="S129" s="29" t="s">
        <v>1198</v>
      </c>
      <c r="T129" t="str">
        <f t="shared" si="13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4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3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4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3"/>
        <v>Todis</v>
      </c>
      <c r="U131" s="22" t="str">
        <f>VLOOKUP(T131,audio_list_stym!$A$3:$H$18,7,FALSE)</f>
        <v>ZF</v>
      </c>
      <c r="V131" s="22">
        <v>4</v>
      </c>
      <c r="W131" s="22" t="str">
        <f t="shared" si="14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3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4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2" x14ac:dyDescent="0.45">
      <c r="B145" s="29" t="s">
        <v>1180</v>
      </c>
    </row>
    <row r="146" spans="2:2" x14ac:dyDescent="0.45">
      <c r="B146" s="29" t="s">
        <v>1184</v>
      </c>
    </row>
    <row r="147" spans="2:2" x14ac:dyDescent="0.45">
      <c r="B147" s="29" t="s">
        <v>1188</v>
      </c>
    </row>
    <row r="148" spans="2:2" x14ac:dyDescent="0.45">
      <c r="B148" s="29" t="s">
        <v>1192</v>
      </c>
    </row>
    <row r="149" spans="2:2" x14ac:dyDescent="0.45">
      <c r="B149" s="29" t="s">
        <v>1196</v>
      </c>
    </row>
    <row r="150" spans="2:2" x14ac:dyDescent="0.45">
      <c r="B150" s="29" t="s">
        <v>1200</v>
      </c>
    </row>
    <row r="151" spans="2:2" x14ac:dyDescent="0.45">
      <c r="B151" s="29" t="s">
        <v>1204</v>
      </c>
    </row>
    <row r="152" spans="2:2" x14ac:dyDescent="0.45">
      <c r="B152" s="29" t="s">
        <v>1208</v>
      </c>
    </row>
    <row r="153" spans="2:2" x14ac:dyDescent="0.45">
      <c r="B153" s="29" t="s">
        <v>1212</v>
      </c>
    </row>
    <row r="154" spans="2:2" x14ac:dyDescent="0.45">
      <c r="B154" s="29" t="s">
        <v>1214</v>
      </c>
    </row>
    <row r="155" spans="2:2" x14ac:dyDescent="0.45">
      <c r="B155" s="29" t="s">
        <v>1216</v>
      </c>
    </row>
    <row r="156" spans="2:2" x14ac:dyDescent="0.45">
      <c r="B156" s="29" t="s">
        <v>1218</v>
      </c>
    </row>
    <row r="157" spans="2:2" x14ac:dyDescent="0.45">
      <c r="B157" s="29" t="s">
        <v>1220</v>
      </c>
    </row>
    <row r="158" spans="2:2" x14ac:dyDescent="0.45">
      <c r="B158" s="29" t="s">
        <v>1240</v>
      </c>
    </row>
    <row r="159" spans="2:2" x14ac:dyDescent="0.45">
      <c r="B159" s="29" t="s">
        <v>1222</v>
      </c>
    </row>
    <row r="160" spans="2:2" x14ac:dyDescent="0.45">
      <c r="B160" s="29" t="s">
        <v>1224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autoFilter ref="A1:AA132" xr:uid="{53A63C9B-BAB5-47CA-90A6-1916DB086554}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1A30-CD52-4854-8A9A-3081287516C9}">
  <dimension ref="A1:AA188"/>
  <sheetViews>
    <sheetView topLeftCell="A100" workbookViewId="0">
      <selection activeCell="E2" sqref="E2:E129"/>
    </sheetView>
  </sheetViews>
  <sheetFormatPr defaultRowHeight="14.25" x14ac:dyDescent="0.45"/>
  <cols>
    <col min="1" max="1" width="23.1328125" customWidth="1"/>
    <col min="2" max="2" width="23.6640625" customWidth="1"/>
    <col min="3" max="3" width="16.86328125" customWidth="1"/>
    <col min="5" max="5" width="7.46484375" customWidth="1"/>
    <col min="6" max="6" width="6.06640625" customWidth="1"/>
    <col min="7" max="7" width="18.86328125" customWidth="1"/>
    <col min="8" max="8" width="12.86328125" customWidth="1"/>
    <col min="9" max="10" width="12.19921875" customWidth="1"/>
    <col min="16" max="16" width="12.1328125" customWidth="1"/>
    <col min="19" max="19" width="15.796875" customWidth="1"/>
  </cols>
  <sheetData>
    <row r="1" spans="1:27" x14ac:dyDescent="0.45">
      <c r="A1" t="s">
        <v>1244</v>
      </c>
      <c r="B1" t="s">
        <v>1247</v>
      </c>
      <c r="C1" t="s">
        <v>1226</v>
      </c>
      <c r="D1" t="s">
        <v>0</v>
      </c>
      <c r="E1" s="22" t="s">
        <v>1249</v>
      </c>
      <c r="F1" s="22" t="s">
        <v>1250</v>
      </c>
      <c r="G1" s="22" t="s">
        <v>1245</v>
      </c>
      <c r="H1" s="22" t="s">
        <v>1239</v>
      </c>
      <c r="I1" t="s">
        <v>1236</v>
      </c>
      <c r="J1" t="s">
        <v>1237</v>
      </c>
      <c r="K1" t="s">
        <v>1238</v>
      </c>
      <c r="L1" t="s">
        <v>1243</v>
      </c>
      <c r="M1" t="s">
        <v>1235</v>
      </c>
      <c r="N1" t="s">
        <v>1251</v>
      </c>
      <c r="S1" t="s">
        <v>1244</v>
      </c>
      <c r="U1" s="22" t="s">
        <v>1239</v>
      </c>
      <c r="V1" s="22"/>
      <c r="W1" s="22" t="s">
        <v>1239</v>
      </c>
      <c r="X1" t="s">
        <v>1236</v>
      </c>
      <c r="Y1" t="s">
        <v>1237</v>
      </c>
      <c r="Z1" t="s">
        <v>1238</v>
      </c>
      <c r="AA1" t="s">
        <v>1243</v>
      </c>
    </row>
    <row r="2" spans="1:27" x14ac:dyDescent="0.45">
      <c r="A2" t="s">
        <v>1226</v>
      </c>
      <c r="B2" s="29" t="s">
        <v>1180</v>
      </c>
      <c r="C2" s="22" t="s">
        <v>1182</v>
      </c>
      <c r="D2" t="str">
        <f>LEFT(C2,5)</f>
        <v>Renan</v>
      </c>
      <c r="E2" s="22" t="str">
        <f>VLOOKUP(D2,audio_list_stym!$A$3:$H$18,8,FALSE)</f>
        <v>Ake</v>
      </c>
      <c r="F2" s="22">
        <v>1</v>
      </c>
      <c r="G2" s="22" t="str">
        <f>C2&amp;F2</f>
        <v>Renan.pic.search1</v>
      </c>
      <c r="H2" s="22" t="str">
        <f>E2&amp;"_"&amp;F2</f>
        <v>Ake_1</v>
      </c>
      <c r="I2">
        <f>VLOOKUP(E2,$P$2:$Q$9,2,FALSE)</f>
        <v>2</v>
      </c>
      <c r="J2" s="30">
        <f>IF(I2&lt;4,I2+1,I2-1)</f>
        <v>3</v>
      </c>
      <c r="K2" s="32">
        <f>IF(I2&lt;4,I2+2,I2-2)</f>
        <v>4</v>
      </c>
      <c r="L2" s="32">
        <f>IF(I2&lt;4,I2+3,I2-3)</f>
        <v>5</v>
      </c>
      <c r="M2">
        <v>1</v>
      </c>
      <c r="N2" t="str">
        <f>IF(M2=1,"q",IF(M2=2,"w",IF(M2=3,"a",IF(M2=4,"s",0))))</f>
        <v>q</v>
      </c>
      <c r="O2">
        <f ca="1">RAND()</f>
        <v>0.89299056875793914</v>
      </c>
      <c r="P2" t="s">
        <v>670</v>
      </c>
      <c r="Q2">
        <v>1</v>
      </c>
      <c r="R2" t="s">
        <v>1244</v>
      </c>
      <c r="S2" s="29" t="s">
        <v>1182</v>
      </c>
      <c r="T2" t="str">
        <f>LEFT(S2,5)</f>
        <v>Renan</v>
      </c>
      <c r="U2" s="22" t="str">
        <f>VLOOKUP(T2,audio_list_stym!$A$3:$H$18,7,FALSE)</f>
        <v>Ake</v>
      </c>
      <c r="V2" s="22">
        <v>1</v>
      </c>
      <c r="W2" s="22" t="str">
        <f>U2&amp;V2</f>
        <v>Ake1</v>
      </c>
      <c r="X2" t="s">
        <v>1227</v>
      </c>
    </row>
    <row r="3" spans="1:27" x14ac:dyDescent="0.45">
      <c r="B3" s="29" t="s">
        <v>1180</v>
      </c>
      <c r="C3" s="22" t="s">
        <v>1182</v>
      </c>
      <c r="D3" t="str">
        <f t="shared" ref="D3:D65" si="0">LEFT(C3,5)</f>
        <v>Renan</v>
      </c>
      <c r="E3" s="22" t="str">
        <f>VLOOKUP(D3,audio_list_stym!$A$3:$H$18,8,FALSE)</f>
        <v>Ake</v>
      </c>
      <c r="F3" s="22">
        <v>2</v>
      </c>
      <c r="G3" s="22" t="str">
        <f t="shared" ref="G3:G66" si="1">C3&amp;F3</f>
        <v>Renan.pic.search2</v>
      </c>
      <c r="H3" s="22" t="str">
        <f t="shared" ref="H3:H65" si="2">E3&amp;"_"&amp;F3</f>
        <v>Ake_2</v>
      </c>
      <c r="I3" s="30">
        <f>IF(J3&lt;4,J3+1,J3-1)</f>
        <v>3</v>
      </c>
      <c r="J3">
        <f>VLOOKUP(E3,$P$2:$Q$9,2,FALSE)</f>
        <v>2</v>
      </c>
      <c r="K3" s="32">
        <f>IF(J3&lt;4,J3+2,J3-2)</f>
        <v>4</v>
      </c>
      <c r="L3" s="32">
        <f>IF(J3&lt;4,J3+3,J3-3)</f>
        <v>5</v>
      </c>
      <c r="M3">
        <v>2</v>
      </c>
      <c r="N3" t="str">
        <f t="shared" ref="N3:N66" si="3">IF(M3=1,"q",IF(M3=2,"w",IF(M3=3,"a",IF(M3=4,"s",0))))</f>
        <v>w</v>
      </c>
      <c r="O3">
        <f ca="1">RAND()</f>
        <v>0.82284580452534173</v>
      </c>
      <c r="P3" t="s">
        <v>671</v>
      </c>
      <c r="Q3">
        <v>2</v>
      </c>
      <c r="S3" s="29" t="s">
        <v>1182</v>
      </c>
      <c r="T3" t="str">
        <f t="shared" ref="T3:T9" si="4">LEFT(S3,5)</f>
        <v>Renan</v>
      </c>
      <c r="U3" s="22" t="str">
        <f>VLOOKUP(T3,audio_list_stym!$A$3:$H$18,7,FALSE)</f>
        <v>Ake</v>
      </c>
      <c r="V3" s="22">
        <v>2</v>
      </c>
      <c r="W3" s="22" t="str">
        <f t="shared" ref="W3:W9" si="5">U3&amp;V3</f>
        <v>Ake2</v>
      </c>
    </row>
    <row r="4" spans="1:27" x14ac:dyDescent="0.45">
      <c r="B4" s="29" t="s">
        <v>1180</v>
      </c>
      <c r="C4" s="22" t="s">
        <v>1182</v>
      </c>
      <c r="D4" t="str">
        <f t="shared" si="0"/>
        <v>Renan</v>
      </c>
      <c r="E4" s="22" t="str">
        <f>VLOOKUP(D4,audio_list_stym!$A$3:$H$18,8,FALSE)</f>
        <v>Ake</v>
      </c>
      <c r="F4" s="22">
        <v>3</v>
      </c>
      <c r="G4" s="22" t="str">
        <f t="shared" si="1"/>
        <v>Renan.pic.search3</v>
      </c>
      <c r="H4" s="22" t="str">
        <f t="shared" si="2"/>
        <v>Ake_3</v>
      </c>
      <c r="I4" s="30">
        <f>IF(K4&lt;4,K4+1,K4-1)</f>
        <v>3</v>
      </c>
      <c r="J4" s="30">
        <f>IF(K4&lt;4,K4+2,K4-2)</f>
        <v>4</v>
      </c>
      <c r="K4">
        <f>VLOOKUP(E4,$P$2:$Q$9,2,FALSE)</f>
        <v>2</v>
      </c>
      <c r="L4" s="32">
        <f>IF(K4&lt;4,K4+3,K4-3)</f>
        <v>5</v>
      </c>
      <c r="M4">
        <v>3</v>
      </c>
      <c r="N4" t="str">
        <f t="shared" si="3"/>
        <v>a</v>
      </c>
      <c r="O4">
        <f ca="1">RAND()</f>
        <v>0.23947910784262749</v>
      </c>
      <c r="P4" t="s">
        <v>672</v>
      </c>
      <c r="Q4">
        <v>3</v>
      </c>
      <c r="S4" s="29" t="s">
        <v>1182</v>
      </c>
      <c r="T4" t="str">
        <f t="shared" si="4"/>
        <v>Renan</v>
      </c>
      <c r="U4" s="22" t="str">
        <f>VLOOKUP(T4,audio_list_stym!$A$3:$H$18,7,FALSE)</f>
        <v>Ake</v>
      </c>
      <c r="V4" s="22">
        <v>3</v>
      </c>
      <c r="W4" s="22" t="str">
        <f t="shared" si="5"/>
        <v>Ake3</v>
      </c>
    </row>
    <row r="5" spans="1:27" x14ac:dyDescent="0.45">
      <c r="B5" s="29" t="s">
        <v>1180</v>
      </c>
      <c r="C5" s="22" t="s">
        <v>1182</v>
      </c>
      <c r="D5" t="str">
        <f t="shared" si="0"/>
        <v>Renan</v>
      </c>
      <c r="E5" s="22" t="str">
        <f>VLOOKUP(D5,audio_list_stym!$A$3:$H$18,8,FALSE)</f>
        <v>Ake</v>
      </c>
      <c r="F5" s="22">
        <v>4</v>
      </c>
      <c r="G5" s="22" t="str">
        <f t="shared" si="1"/>
        <v>Renan.pic.search4</v>
      </c>
      <c r="H5" s="22" t="str">
        <f t="shared" si="2"/>
        <v>Ake_4</v>
      </c>
      <c r="I5" s="30">
        <f>IF(L5&lt;4,L5+1,L5-1)</f>
        <v>3</v>
      </c>
      <c r="J5" s="30">
        <f>IF(L5&lt;4,L5+2,L5-2)</f>
        <v>4</v>
      </c>
      <c r="K5" s="30">
        <f>IF(L5&lt;4,L5+3,L5-3)</f>
        <v>5</v>
      </c>
      <c r="L5">
        <f>VLOOKUP(E5,$P$2:$Q$9,2,FALSE)</f>
        <v>2</v>
      </c>
      <c r="M5">
        <v>4</v>
      </c>
      <c r="N5" t="str">
        <f t="shared" si="3"/>
        <v>s</v>
      </c>
      <c r="O5">
        <f ca="1">RAND()</f>
        <v>3.5022737920479163E-2</v>
      </c>
      <c r="P5" t="s">
        <v>673</v>
      </c>
      <c r="Q5">
        <v>4</v>
      </c>
      <c r="S5" s="29" t="s">
        <v>1182</v>
      </c>
      <c r="T5" t="str">
        <f t="shared" si="4"/>
        <v>Renan</v>
      </c>
      <c r="U5" s="22" t="str">
        <f>VLOOKUP(T5,audio_list_stym!$A$3:$H$18,7,FALSE)</f>
        <v>Ake</v>
      </c>
      <c r="V5" s="22">
        <v>4</v>
      </c>
      <c r="W5" s="22" t="str">
        <f t="shared" si="5"/>
        <v>Ake4</v>
      </c>
    </row>
    <row r="6" spans="1:27" x14ac:dyDescent="0.45">
      <c r="B6" s="29" t="s">
        <v>1184</v>
      </c>
      <c r="C6" s="22" t="s">
        <v>1186</v>
      </c>
      <c r="D6" t="str">
        <f t="shared" si="0"/>
        <v>Baroh</v>
      </c>
      <c r="E6" s="22" t="str">
        <f>VLOOKUP(D6,audio_list_stym!$A$3:$H$18,8,FALSE)</f>
        <v>Finger</v>
      </c>
      <c r="F6" s="22">
        <v>1</v>
      </c>
      <c r="G6" s="22" t="str">
        <f t="shared" si="1"/>
        <v>Baroh.pic.search1</v>
      </c>
      <c r="H6" s="22" t="str">
        <f t="shared" si="2"/>
        <v>Finger_1</v>
      </c>
      <c r="I6">
        <f>VLOOKUP(E6,$P$2:$Q$9,2,FALSE)</f>
        <v>3</v>
      </c>
      <c r="J6" s="30">
        <f>IF(I6&lt;4,I6+1,I6-1)</f>
        <v>4</v>
      </c>
      <c r="K6" s="32">
        <f>IF(I6&lt;4,I6+2,I6-2)</f>
        <v>5</v>
      </c>
      <c r="L6" s="32">
        <f>IF(I6&lt;4,I6+3,I6-3)</f>
        <v>6</v>
      </c>
      <c r="M6">
        <v>1</v>
      </c>
      <c r="N6" t="str">
        <f t="shared" si="3"/>
        <v>q</v>
      </c>
      <c r="O6">
        <f ca="1">RAND()</f>
        <v>0.8464606692501313</v>
      </c>
      <c r="P6" t="s">
        <v>674</v>
      </c>
      <c r="Q6">
        <v>5</v>
      </c>
      <c r="S6" s="29" t="s">
        <v>1198</v>
      </c>
      <c r="T6" t="str">
        <f t="shared" si="4"/>
        <v>Codis</v>
      </c>
      <c r="U6" s="22" t="str">
        <f>VLOOKUP(T6,audio_list_stym!$A$3:$H$18,7,FALSE)</f>
        <v>Sapota</v>
      </c>
      <c r="V6" s="22">
        <v>1</v>
      </c>
      <c r="W6" s="22" t="str">
        <f t="shared" si="5"/>
        <v>Sapota1</v>
      </c>
    </row>
    <row r="7" spans="1:27" x14ac:dyDescent="0.45">
      <c r="B7" s="29" t="s">
        <v>1184</v>
      </c>
      <c r="C7" s="22" t="s">
        <v>1186</v>
      </c>
      <c r="D7" t="str">
        <f t="shared" si="0"/>
        <v>Baroh</v>
      </c>
      <c r="E7" s="22" t="str">
        <f>VLOOKUP(D7,audio_list_stym!$A$3:$H$18,8,FALSE)</f>
        <v>Finger</v>
      </c>
      <c r="F7" s="22">
        <v>2</v>
      </c>
      <c r="G7" s="22" t="str">
        <f t="shared" si="1"/>
        <v>Baroh.pic.search2</v>
      </c>
      <c r="H7" s="22" t="str">
        <f t="shared" si="2"/>
        <v>Finger_2</v>
      </c>
      <c r="I7" s="30">
        <f>IF(J7&lt;4,J7+1,J7-1)</f>
        <v>4</v>
      </c>
      <c r="J7">
        <f>VLOOKUP(E7,$P$2:$Q$9,2,FALSE)</f>
        <v>3</v>
      </c>
      <c r="K7" s="32">
        <f>IF(J7&lt;4,J7+2,J7-2)</f>
        <v>5</v>
      </c>
      <c r="L7" s="32">
        <f>IF(J7&lt;4,J7+3,J7-3)</f>
        <v>6</v>
      </c>
      <c r="M7">
        <v>2</v>
      </c>
      <c r="N7" t="str">
        <f t="shared" si="3"/>
        <v>w</v>
      </c>
      <c r="O7">
        <f ca="1">RAND()</f>
        <v>2.8729973597258152E-2</v>
      </c>
      <c r="P7" t="s">
        <v>675</v>
      </c>
      <c r="Q7">
        <v>6</v>
      </c>
      <c r="S7" s="29" t="s">
        <v>1198</v>
      </c>
      <c r="T7" t="str">
        <f t="shared" si="4"/>
        <v>Codis</v>
      </c>
      <c r="U7" s="22" t="str">
        <f>VLOOKUP(T7,audio_list_stym!$A$3:$H$18,7,FALSE)</f>
        <v>Sapota</v>
      </c>
      <c r="V7" s="22">
        <v>2</v>
      </c>
      <c r="W7" s="22" t="str">
        <f t="shared" si="5"/>
        <v>Sapota2</v>
      </c>
    </row>
    <row r="8" spans="1:27" x14ac:dyDescent="0.45">
      <c r="B8" s="29" t="s">
        <v>1184</v>
      </c>
      <c r="C8" s="22" t="s">
        <v>1186</v>
      </c>
      <c r="D8" t="str">
        <f t="shared" si="0"/>
        <v>Baroh</v>
      </c>
      <c r="E8" s="22" t="str">
        <f>VLOOKUP(D8,audio_list_stym!$A$3:$H$18,8,FALSE)</f>
        <v>Finger</v>
      </c>
      <c r="F8" s="22">
        <v>3</v>
      </c>
      <c r="G8" s="22" t="str">
        <f t="shared" si="1"/>
        <v>Baroh.pic.search3</v>
      </c>
      <c r="H8" s="22" t="str">
        <f t="shared" si="2"/>
        <v>Finger_3</v>
      </c>
      <c r="I8" s="30">
        <f>IF(K8&lt;4,K8+1,K8-1)</f>
        <v>4</v>
      </c>
      <c r="J8" s="30">
        <f>IF(K8&lt;4,K8+2,K8-2)</f>
        <v>5</v>
      </c>
      <c r="K8">
        <f>VLOOKUP(E8,$P$2:$Q$9,2,FALSE)</f>
        <v>3</v>
      </c>
      <c r="L8" s="32">
        <f>IF(K8&lt;4,K8+3,K8-3)</f>
        <v>6</v>
      </c>
      <c r="M8">
        <v>3</v>
      </c>
      <c r="N8" t="str">
        <f t="shared" si="3"/>
        <v>a</v>
      </c>
      <c r="O8">
        <f ca="1">RAND()</f>
        <v>0.56388772831558909</v>
      </c>
      <c r="P8" t="s">
        <v>676</v>
      </c>
      <c r="Q8">
        <v>7</v>
      </c>
      <c r="S8" s="29" t="s">
        <v>1198</v>
      </c>
      <c r="T8" t="str">
        <f t="shared" si="4"/>
        <v>Codis</v>
      </c>
      <c r="U8" s="22" t="str">
        <f>VLOOKUP(T8,audio_list_stym!$A$3:$H$18,7,FALSE)</f>
        <v>Sapota</v>
      </c>
      <c r="V8" s="22">
        <v>3</v>
      </c>
      <c r="W8" s="22" t="str">
        <f t="shared" si="5"/>
        <v>Sapota3</v>
      </c>
    </row>
    <row r="9" spans="1:27" x14ac:dyDescent="0.45">
      <c r="B9" s="29" t="s">
        <v>1184</v>
      </c>
      <c r="C9" s="22" t="s">
        <v>1186</v>
      </c>
      <c r="D9" t="str">
        <f t="shared" si="0"/>
        <v>Baroh</v>
      </c>
      <c r="E9" s="22" t="str">
        <f>VLOOKUP(D9,audio_list_stym!$A$3:$H$18,8,FALSE)</f>
        <v>Finger</v>
      </c>
      <c r="F9" s="22">
        <v>4</v>
      </c>
      <c r="G9" s="22" t="str">
        <f t="shared" si="1"/>
        <v>Baroh.pic.search4</v>
      </c>
      <c r="H9" s="22" t="str">
        <f t="shared" si="2"/>
        <v>Finger_4</v>
      </c>
      <c r="I9" s="30">
        <f>IF(L9&lt;4,L9+1,L9-1)</f>
        <v>4</v>
      </c>
      <c r="J9" s="30">
        <f>IF(L9&lt;4,L9+2,L9-2)</f>
        <v>5</v>
      </c>
      <c r="K9" s="30">
        <f>IF(L9&lt;4,L9+3,L9-3)</f>
        <v>6</v>
      </c>
      <c r="L9">
        <f>VLOOKUP(E9,$P$2:$Q$9,2,FALSE)</f>
        <v>3</v>
      </c>
      <c r="M9">
        <v>4</v>
      </c>
      <c r="N9" t="str">
        <f t="shared" si="3"/>
        <v>s</v>
      </c>
      <c r="O9">
        <f ca="1">RAND()</f>
        <v>0.84466797872062949</v>
      </c>
      <c r="P9" t="s">
        <v>677</v>
      </c>
      <c r="Q9">
        <v>8</v>
      </c>
      <c r="S9" s="29" t="s">
        <v>1198</v>
      </c>
      <c r="T9" t="str">
        <f t="shared" si="4"/>
        <v>Codis</v>
      </c>
      <c r="U9" s="22" t="str">
        <f>VLOOKUP(T9,audio_list_stym!$A$3:$H$18,7,FALSE)</f>
        <v>Sapota</v>
      </c>
      <c r="V9" s="22">
        <v>4</v>
      </c>
      <c r="W9" s="22" t="str">
        <f t="shared" si="5"/>
        <v>Sapota4</v>
      </c>
    </row>
    <row r="10" spans="1:27" x14ac:dyDescent="0.45">
      <c r="B10" s="29" t="s">
        <v>1188</v>
      </c>
      <c r="C10" s="22" t="s">
        <v>1190</v>
      </c>
      <c r="D10" t="str">
        <f t="shared" si="0"/>
        <v>Liroh</v>
      </c>
      <c r="E10" s="22" t="str">
        <f>VLOOKUP(D10,audio_list_stym!$A$3:$H$18,8,FALSE)</f>
        <v>Gac</v>
      </c>
      <c r="F10" s="22">
        <v>1</v>
      </c>
      <c r="G10" s="22" t="str">
        <f t="shared" si="1"/>
        <v>Liroh.pic.search1</v>
      </c>
      <c r="H10" s="22" t="str">
        <f t="shared" si="2"/>
        <v>Gac_1</v>
      </c>
      <c r="I10">
        <f>VLOOKUP(E10,$P$2:$Q$9,2,FALSE)</f>
        <v>4</v>
      </c>
      <c r="J10" s="30">
        <f>IF(I10&lt;4,I10+1,I10-1)</f>
        <v>3</v>
      </c>
      <c r="K10" s="32">
        <f>IF(I10&lt;4,I10+2,I10-2)</f>
        <v>2</v>
      </c>
      <c r="L10" s="32">
        <f>IF(I10&lt;4,I10+3,I10-3)</f>
        <v>1</v>
      </c>
      <c r="M10">
        <v>1</v>
      </c>
      <c r="N10" t="str">
        <f t="shared" si="3"/>
        <v>q</v>
      </c>
      <c r="S10" s="29"/>
      <c r="U10" s="22"/>
      <c r="V10" s="22"/>
      <c r="W10" s="22"/>
    </row>
    <row r="11" spans="1:27" x14ac:dyDescent="0.45">
      <c r="B11" s="29" t="s">
        <v>1188</v>
      </c>
      <c r="C11" s="22" t="s">
        <v>1190</v>
      </c>
      <c r="D11" t="str">
        <f t="shared" si="0"/>
        <v>Liroh</v>
      </c>
      <c r="E11" s="22" t="str">
        <f>VLOOKUP(D11,audio_list_stym!$A$3:$H$18,8,FALSE)</f>
        <v>Gac</v>
      </c>
      <c r="F11" s="22">
        <v>2</v>
      </c>
      <c r="G11" s="22" t="str">
        <f t="shared" si="1"/>
        <v>Liroh.pic.search2</v>
      </c>
      <c r="H11" s="22" t="str">
        <f t="shared" si="2"/>
        <v>Gac_2</v>
      </c>
      <c r="I11" s="30">
        <f>IF(J11&lt;4,J11+1,J11-1)</f>
        <v>3</v>
      </c>
      <c r="J11">
        <f>VLOOKUP(E11,$P$2:$Q$9,2,FALSE)</f>
        <v>4</v>
      </c>
      <c r="K11" s="32">
        <f>IF(J11&lt;4,J11+2,J11-2)</f>
        <v>2</v>
      </c>
      <c r="L11" s="32">
        <f>IF(J11&lt;4,J11+3,J11-3)</f>
        <v>1</v>
      </c>
      <c r="M11">
        <v>2</v>
      </c>
      <c r="N11" t="str">
        <f t="shared" si="3"/>
        <v>w</v>
      </c>
      <c r="P11" t="s">
        <v>350</v>
      </c>
      <c r="Q11" t="s">
        <v>895</v>
      </c>
      <c r="S11" s="29"/>
      <c r="U11" s="22"/>
      <c r="V11" s="22"/>
      <c r="W11" s="22"/>
    </row>
    <row r="12" spans="1:27" x14ac:dyDescent="0.45">
      <c r="B12" s="29" t="s">
        <v>1188</v>
      </c>
      <c r="C12" s="22" t="s">
        <v>1190</v>
      </c>
      <c r="D12" t="str">
        <f t="shared" si="0"/>
        <v>Liroh</v>
      </c>
      <c r="E12" s="22" t="str">
        <f>VLOOKUP(D12,audio_list_stym!$A$3:$H$18,8,FALSE)</f>
        <v>Gac</v>
      </c>
      <c r="F12" s="22">
        <v>3</v>
      </c>
      <c r="G12" s="22" t="str">
        <f t="shared" si="1"/>
        <v>Liroh.pic.search3</v>
      </c>
      <c r="H12" s="22" t="str">
        <f t="shared" si="2"/>
        <v>Gac_3</v>
      </c>
      <c r="I12" s="30">
        <f>IF(K12&lt;4,K12+1,K12-1)</f>
        <v>3</v>
      </c>
      <c r="J12" s="30">
        <f>IF(K12&lt;4,K12+2,K12-2)</f>
        <v>2</v>
      </c>
      <c r="K12">
        <f>VLOOKUP(E12,$P$2:$Q$9,2,FALSE)</f>
        <v>4</v>
      </c>
      <c r="L12" s="32">
        <f>IF(K12&lt;4,K12+3,K12-3)</f>
        <v>1</v>
      </c>
      <c r="M12">
        <v>3</v>
      </c>
      <c r="N12" t="str">
        <f t="shared" si="3"/>
        <v>a</v>
      </c>
      <c r="P12" t="s">
        <v>351</v>
      </c>
      <c r="Q12" t="s">
        <v>896</v>
      </c>
      <c r="S12" s="29"/>
      <c r="U12" s="22"/>
      <c r="V12" s="22"/>
      <c r="W12" s="22"/>
    </row>
    <row r="13" spans="1:27" x14ac:dyDescent="0.45">
      <c r="B13" s="29" t="s">
        <v>1188</v>
      </c>
      <c r="C13" s="22" t="s">
        <v>1190</v>
      </c>
      <c r="D13" t="str">
        <f t="shared" si="0"/>
        <v>Liroh</v>
      </c>
      <c r="E13" s="22" t="str">
        <f>VLOOKUP(D13,audio_list_stym!$A$3:$H$18,8,FALSE)</f>
        <v>Gac</v>
      </c>
      <c r="F13" s="22">
        <v>4</v>
      </c>
      <c r="G13" s="22" t="str">
        <f t="shared" si="1"/>
        <v>Liroh.pic.search4</v>
      </c>
      <c r="H13" s="22" t="str">
        <f t="shared" si="2"/>
        <v>Gac_4</v>
      </c>
      <c r="I13" s="30">
        <f>IF(L13&lt;4,L13+1,L13-1)</f>
        <v>3</v>
      </c>
      <c r="J13" s="30">
        <f>IF(L13&lt;4,L13+2,L13-2)</f>
        <v>2</v>
      </c>
      <c r="K13" s="30">
        <f>IF(L13&lt;4,L13+3,L13-3)</f>
        <v>1</v>
      </c>
      <c r="L13">
        <f>VLOOKUP(E13,$P$2:$Q$9,2,FALSE)</f>
        <v>4</v>
      </c>
      <c r="M13">
        <v>4</v>
      </c>
      <c r="N13" t="str">
        <f t="shared" si="3"/>
        <v>s</v>
      </c>
      <c r="P13" t="s">
        <v>352</v>
      </c>
      <c r="Q13" t="s">
        <v>897</v>
      </c>
      <c r="S13" s="29"/>
      <c r="U13" s="22"/>
      <c r="V13" s="22"/>
      <c r="W13" s="22"/>
    </row>
    <row r="14" spans="1:27" x14ac:dyDescent="0.45">
      <c r="B14" s="29" t="s">
        <v>1192</v>
      </c>
      <c r="C14" s="22" t="s">
        <v>1194</v>
      </c>
      <c r="D14" t="str">
        <f t="shared" si="0"/>
        <v>Fimon</v>
      </c>
      <c r="E14" s="22" t="str">
        <f>VLOOKUP(D14,audio_list_stym!$A$3:$H$18,8,FALSE)</f>
        <v>Noni</v>
      </c>
      <c r="F14" s="22">
        <v>1</v>
      </c>
      <c r="G14" s="22" t="str">
        <f t="shared" si="1"/>
        <v>Fimon.pic.search1</v>
      </c>
      <c r="H14" s="22" t="str">
        <f t="shared" si="2"/>
        <v>Noni_1</v>
      </c>
      <c r="I14">
        <f>VLOOKUP(E14,$P$2:$Q$9,2,FALSE)</f>
        <v>5</v>
      </c>
      <c r="J14" s="30">
        <f>IF(I14&lt;4,I14+1,I14-1)</f>
        <v>4</v>
      </c>
      <c r="K14" s="32">
        <f>IF(I14&lt;4,I14+2,I14-2)</f>
        <v>3</v>
      </c>
      <c r="L14" s="32">
        <f>IF(I14&lt;4,I14+3,I14-3)</f>
        <v>2</v>
      </c>
      <c r="M14">
        <v>1</v>
      </c>
      <c r="N14" t="str">
        <f t="shared" si="3"/>
        <v>q</v>
      </c>
      <c r="P14" t="s">
        <v>353</v>
      </c>
      <c r="Q14" t="s">
        <v>898</v>
      </c>
      <c r="S14" s="29"/>
      <c r="U14" s="22"/>
      <c r="V14" s="22"/>
      <c r="W14" s="22"/>
    </row>
    <row r="15" spans="1:27" x14ac:dyDescent="0.45">
      <c r="B15" s="29" t="s">
        <v>1192</v>
      </c>
      <c r="C15" s="22" t="s">
        <v>1194</v>
      </c>
      <c r="D15" t="str">
        <f t="shared" si="0"/>
        <v>Fimon</v>
      </c>
      <c r="E15" s="22" t="str">
        <f>VLOOKUP(D15,audio_list_stym!$A$3:$H$18,8,FALSE)</f>
        <v>Noni</v>
      </c>
      <c r="F15" s="22">
        <v>2</v>
      </c>
      <c r="G15" s="22" t="str">
        <f t="shared" si="1"/>
        <v>Fimon.pic.search2</v>
      </c>
      <c r="H15" s="22" t="str">
        <f t="shared" si="2"/>
        <v>Noni_2</v>
      </c>
      <c r="I15" s="30">
        <f>IF(J15&lt;4,J15+1,J15-1)</f>
        <v>4</v>
      </c>
      <c r="J15">
        <f>VLOOKUP(E15,$P$2:$Q$9,2,FALSE)</f>
        <v>5</v>
      </c>
      <c r="K15" s="32">
        <f>IF(J15&lt;4,J15+2,J15-2)</f>
        <v>3</v>
      </c>
      <c r="L15" s="32">
        <f>IF(J15&lt;4,J15+3,J15-3)</f>
        <v>2</v>
      </c>
      <c r="M15">
        <v>2</v>
      </c>
      <c r="N15" t="str">
        <f t="shared" si="3"/>
        <v>w</v>
      </c>
      <c r="P15" t="s">
        <v>354</v>
      </c>
      <c r="Q15" t="s">
        <v>899</v>
      </c>
      <c r="S15" s="29"/>
      <c r="U15" s="22"/>
      <c r="V15" s="22"/>
      <c r="W15" s="22"/>
    </row>
    <row r="16" spans="1:27" x14ac:dyDescent="0.45">
      <c r="B16" s="29" t="s">
        <v>1192</v>
      </c>
      <c r="C16" s="22" t="s">
        <v>1194</v>
      </c>
      <c r="D16" t="str">
        <f t="shared" si="0"/>
        <v>Fimon</v>
      </c>
      <c r="E16" s="22" t="str">
        <f>VLOOKUP(D16,audio_list_stym!$A$3:$H$18,8,FALSE)</f>
        <v>Noni</v>
      </c>
      <c r="F16" s="22">
        <v>3</v>
      </c>
      <c r="G16" s="22" t="str">
        <f t="shared" si="1"/>
        <v>Fimon.pic.search3</v>
      </c>
      <c r="H16" s="22" t="str">
        <f t="shared" si="2"/>
        <v>Noni_3</v>
      </c>
      <c r="I16" s="30">
        <f>IF(K16&lt;4,K16+1,K16-1)</f>
        <v>4</v>
      </c>
      <c r="J16" s="30">
        <f>IF(K16&lt;4,K16+2,K16-2)</f>
        <v>3</v>
      </c>
      <c r="K16">
        <f>VLOOKUP(E16,$P$2:$Q$9,2,FALSE)</f>
        <v>5</v>
      </c>
      <c r="L16" s="32">
        <f>IF(K16&lt;4,K16+3,K16-3)</f>
        <v>2</v>
      </c>
      <c r="M16">
        <v>3</v>
      </c>
      <c r="N16" t="str">
        <f t="shared" si="3"/>
        <v>a</v>
      </c>
      <c r="P16" t="s">
        <v>355</v>
      </c>
      <c r="Q16" t="s">
        <v>900</v>
      </c>
      <c r="S16" s="29"/>
      <c r="U16" s="22"/>
      <c r="V16" s="22"/>
      <c r="W16" s="22"/>
    </row>
    <row r="17" spans="2:23" x14ac:dyDescent="0.45">
      <c r="B17" s="29" t="s">
        <v>1192</v>
      </c>
      <c r="C17" s="22" t="s">
        <v>1194</v>
      </c>
      <c r="D17" t="str">
        <f t="shared" si="0"/>
        <v>Fimon</v>
      </c>
      <c r="E17" s="22" t="str">
        <f>VLOOKUP(D17,audio_list_stym!$A$3:$H$18,8,FALSE)</f>
        <v>Noni</v>
      </c>
      <c r="F17" s="22">
        <v>4</v>
      </c>
      <c r="G17" s="22" t="str">
        <f t="shared" si="1"/>
        <v>Fimon.pic.search4</v>
      </c>
      <c r="H17" s="22" t="str">
        <f t="shared" si="2"/>
        <v>Noni_4</v>
      </c>
      <c r="I17" s="30">
        <f>IF(L17&lt;4,L17+1,L17-1)</f>
        <v>4</v>
      </c>
      <c r="J17" s="30">
        <f>IF(L17&lt;4,L17+2,L17-2)</f>
        <v>3</v>
      </c>
      <c r="K17" s="30">
        <f>IF(L17&lt;4,L17+3,L17-3)</f>
        <v>2</v>
      </c>
      <c r="L17">
        <f>VLOOKUP(E17,$P$2:$Q$9,2,FALSE)</f>
        <v>5</v>
      </c>
      <c r="M17">
        <v>4</v>
      </c>
      <c r="N17" t="str">
        <f t="shared" si="3"/>
        <v>s</v>
      </c>
      <c r="P17" t="s">
        <v>356</v>
      </c>
      <c r="Q17" t="s">
        <v>901</v>
      </c>
      <c r="S17" s="29"/>
      <c r="U17" s="22"/>
      <c r="V17" s="22"/>
      <c r="W17" s="22"/>
    </row>
    <row r="18" spans="2:23" x14ac:dyDescent="0.45">
      <c r="B18" s="29" t="s">
        <v>1196</v>
      </c>
      <c r="C18" s="22" t="s">
        <v>1198</v>
      </c>
      <c r="D18" t="str">
        <f t="shared" si="0"/>
        <v>Codis</v>
      </c>
      <c r="E18" s="22" t="str">
        <f>VLOOKUP(D18,audio_list_stym!$A$3:$H$18,8,FALSE)</f>
        <v>Sapota</v>
      </c>
      <c r="F18" s="22">
        <v>1</v>
      </c>
      <c r="G18" s="22" t="str">
        <f t="shared" si="1"/>
        <v>Codis.pic.search1</v>
      </c>
      <c r="H18" s="22" t="str">
        <f t="shared" si="2"/>
        <v>Sapota_1</v>
      </c>
      <c r="I18">
        <f>VLOOKUP(E18,$P$2:$Q$9,2,FALSE)</f>
        <v>6</v>
      </c>
      <c r="J18" s="30">
        <f>IF(I18&lt;4,I18+1,I18-1)</f>
        <v>5</v>
      </c>
      <c r="K18" s="32">
        <f>IF(I18&lt;4,I18+2,I18-2)</f>
        <v>4</v>
      </c>
      <c r="L18" s="32">
        <f>IF(I18&lt;4,I18+3,I18-3)</f>
        <v>3</v>
      </c>
      <c r="M18">
        <v>1</v>
      </c>
      <c r="N18" t="str">
        <f t="shared" si="3"/>
        <v>q</v>
      </c>
      <c r="P18" t="s">
        <v>357</v>
      </c>
      <c r="Q18" t="s">
        <v>884</v>
      </c>
      <c r="S18" s="29"/>
      <c r="U18" s="22"/>
      <c r="V18" s="22"/>
      <c r="W18" s="22"/>
    </row>
    <row r="19" spans="2:23" x14ac:dyDescent="0.45">
      <c r="B19" s="29" t="s">
        <v>1196</v>
      </c>
      <c r="C19" s="22" t="s">
        <v>1198</v>
      </c>
      <c r="D19" t="str">
        <f t="shared" si="0"/>
        <v>Codis</v>
      </c>
      <c r="E19" s="22" t="str">
        <f>VLOOKUP(D19,audio_list_stym!$A$3:$H$18,8,FALSE)</f>
        <v>Sapota</v>
      </c>
      <c r="F19" s="22">
        <v>2</v>
      </c>
      <c r="G19" s="22" t="str">
        <f t="shared" si="1"/>
        <v>Codis.pic.search2</v>
      </c>
      <c r="H19" s="22" t="str">
        <f t="shared" si="2"/>
        <v>Sapota_2</v>
      </c>
      <c r="I19" s="30">
        <f>IF(J19&lt;4,J19+1,J19-1)</f>
        <v>5</v>
      </c>
      <c r="J19">
        <f>VLOOKUP(E19,$P$2:$Q$9,2,FALSE)</f>
        <v>6</v>
      </c>
      <c r="K19" s="32">
        <f>IF(J19&lt;4,J19+2,J19-2)</f>
        <v>4</v>
      </c>
      <c r="L19" s="32">
        <f>IF(J19&lt;4,J19+3,J19-3)</f>
        <v>3</v>
      </c>
      <c r="M19">
        <v>2</v>
      </c>
      <c r="N19" t="str">
        <f t="shared" si="3"/>
        <v>w</v>
      </c>
      <c r="S19" s="29"/>
      <c r="U19" s="22"/>
      <c r="V19" s="22"/>
      <c r="W19" s="22"/>
    </row>
    <row r="20" spans="2:23" x14ac:dyDescent="0.45">
      <c r="B20" s="29" t="s">
        <v>1196</v>
      </c>
      <c r="C20" s="22" t="s">
        <v>1198</v>
      </c>
      <c r="D20" t="str">
        <f t="shared" si="0"/>
        <v>Codis</v>
      </c>
      <c r="E20" s="22" t="str">
        <f>VLOOKUP(D20,audio_list_stym!$A$3:$H$18,8,FALSE)</f>
        <v>Sapota</v>
      </c>
      <c r="F20" s="22">
        <v>3</v>
      </c>
      <c r="G20" s="22" t="str">
        <f t="shared" si="1"/>
        <v>Codis.pic.search3</v>
      </c>
      <c r="H20" s="22" t="str">
        <f t="shared" si="2"/>
        <v>Sapota_3</v>
      </c>
      <c r="I20" s="30">
        <f>IF(K20&lt;4,K20+1,K20-1)</f>
        <v>5</v>
      </c>
      <c r="J20" s="30">
        <f>IF(K20&lt;4,K20+2,K20-2)</f>
        <v>4</v>
      </c>
      <c r="K20">
        <f>VLOOKUP(E20,$P$2:$Q$9,2,FALSE)</f>
        <v>6</v>
      </c>
      <c r="L20" s="32">
        <f>IF(K20&lt;4,K20+3,K20-3)</f>
        <v>3</v>
      </c>
      <c r="M20">
        <v>3</v>
      </c>
      <c r="N20" t="str">
        <f t="shared" si="3"/>
        <v>a</v>
      </c>
      <c r="P20" s="29" t="s">
        <v>1180</v>
      </c>
      <c r="S20" s="29"/>
      <c r="U20" s="22"/>
      <c r="V20" s="22"/>
      <c r="W20" s="22"/>
    </row>
    <row r="21" spans="2:23" x14ac:dyDescent="0.45">
      <c r="B21" s="29" t="s">
        <v>1196</v>
      </c>
      <c r="C21" s="22" t="s">
        <v>1198</v>
      </c>
      <c r="D21" t="str">
        <f t="shared" si="0"/>
        <v>Codis</v>
      </c>
      <c r="E21" s="22" t="str">
        <f>VLOOKUP(D21,audio_list_stym!$A$3:$H$18,8,FALSE)</f>
        <v>Sapota</v>
      </c>
      <c r="F21" s="22">
        <v>4</v>
      </c>
      <c r="G21" s="22" t="str">
        <f t="shared" si="1"/>
        <v>Codis.pic.search4</v>
      </c>
      <c r="H21" s="22" t="str">
        <f t="shared" si="2"/>
        <v>Sapota_4</v>
      </c>
      <c r="I21" s="30">
        <f>IF(L21&lt;4,L21+1,L21-1)</f>
        <v>5</v>
      </c>
      <c r="J21" s="30">
        <f>IF(L21&lt;4,L21+2,L21-2)</f>
        <v>4</v>
      </c>
      <c r="K21" s="30">
        <f>IF(L21&lt;4,L21+3,L21-3)</f>
        <v>3</v>
      </c>
      <c r="L21">
        <f>VLOOKUP(E21,$P$2:$Q$9,2,FALSE)</f>
        <v>6</v>
      </c>
      <c r="M21">
        <v>4</v>
      </c>
      <c r="N21" t="str">
        <f t="shared" si="3"/>
        <v>s</v>
      </c>
      <c r="P21" s="29" t="s">
        <v>1184</v>
      </c>
      <c r="S21" s="29"/>
      <c r="U21" s="22"/>
      <c r="V21" s="22"/>
      <c r="W21" s="22"/>
    </row>
    <row r="22" spans="2:23" x14ac:dyDescent="0.45">
      <c r="B22" s="29" t="s">
        <v>1200</v>
      </c>
      <c r="C22" s="22" t="s">
        <v>1202</v>
      </c>
      <c r="D22" t="str">
        <f t="shared" si="0"/>
        <v>Gonic</v>
      </c>
      <c r="E22" s="22" t="str">
        <f>VLOOKUP(D22,audio_list_stym!$A$3:$H$18,8,FALSE)</f>
        <v>Tamanid</v>
      </c>
      <c r="F22" s="22">
        <v>1</v>
      </c>
      <c r="G22" s="22" t="str">
        <f t="shared" si="1"/>
        <v>Gonic.pic.search1</v>
      </c>
      <c r="H22" s="22" t="str">
        <f t="shared" si="2"/>
        <v>Tamanid_1</v>
      </c>
      <c r="I22">
        <f>VLOOKUP(E22,$P$2:$Q$9,2,FALSE)</f>
        <v>7</v>
      </c>
      <c r="J22" s="30">
        <f>IF(I22&lt;4,I22+1,I22-1)</f>
        <v>6</v>
      </c>
      <c r="K22" s="32">
        <f>IF(I22&lt;4,I22+2,I22-2)</f>
        <v>5</v>
      </c>
      <c r="L22" s="32">
        <f>IF(I22&lt;4,I22+3,I22-3)</f>
        <v>4</v>
      </c>
      <c r="M22">
        <v>1</v>
      </c>
      <c r="N22" t="str">
        <f t="shared" si="3"/>
        <v>q</v>
      </c>
      <c r="P22" s="29" t="s">
        <v>1188</v>
      </c>
      <c r="S22" s="29"/>
      <c r="U22" s="22"/>
      <c r="V22" s="22"/>
      <c r="W22" s="22"/>
    </row>
    <row r="23" spans="2:23" x14ac:dyDescent="0.45">
      <c r="B23" s="29" t="s">
        <v>1200</v>
      </c>
      <c r="C23" s="22" t="s">
        <v>1202</v>
      </c>
      <c r="D23" t="str">
        <f t="shared" si="0"/>
        <v>Gonic</v>
      </c>
      <c r="E23" s="22" t="str">
        <f>VLOOKUP(D23,audio_list_stym!$A$3:$H$18,8,FALSE)</f>
        <v>Tamanid</v>
      </c>
      <c r="F23" s="22">
        <v>2</v>
      </c>
      <c r="G23" s="22" t="str">
        <f t="shared" si="1"/>
        <v>Gonic.pic.search2</v>
      </c>
      <c r="H23" s="22" t="str">
        <f t="shared" si="2"/>
        <v>Tamanid_2</v>
      </c>
      <c r="I23" s="30">
        <f>IF(J23&lt;4,J23+1,J23-1)</f>
        <v>6</v>
      </c>
      <c r="J23">
        <f>VLOOKUP(E23,$P$2:$Q$9,2,FALSE)</f>
        <v>7</v>
      </c>
      <c r="K23" s="32">
        <f>IF(J23&lt;4,J23+2,J23-2)</f>
        <v>5</v>
      </c>
      <c r="L23" s="32">
        <f>IF(J23&lt;4,J23+3,J23-3)</f>
        <v>4</v>
      </c>
      <c r="M23">
        <v>2</v>
      </c>
      <c r="N23" t="str">
        <f t="shared" si="3"/>
        <v>w</v>
      </c>
      <c r="P23" s="29" t="s">
        <v>1192</v>
      </c>
      <c r="S23" s="29"/>
      <c r="U23" s="22"/>
      <c r="V23" s="22"/>
      <c r="W23" s="22"/>
    </row>
    <row r="24" spans="2:23" x14ac:dyDescent="0.45">
      <c r="B24" s="29" t="s">
        <v>1200</v>
      </c>
      <c r="C24" s="22" t="s">
        <v>1202</v>
      </c>
      <c r="D24" t="str">
        <f t="shared" si="0"/>
        <v>Gonic</v>
      </c>
      <c r="E24" s="22" t="str">
        <f>VLOOKUP(D24,audio_list_stym!$A$3:$H$18,8,FALSE)</f>
        <v>Tamanid</v>
      </c>
      <c r="F24" s="22">
        <v>3</v>
      </c>
      <c r="G24" s="22" t="str">
        <f t="shared" si="1"/>
        <v>Gonic.pic.search3</v>
      </c>
      <c r="H24" s="22" t="str">
        <f t="shared" si="2"/>
        <v>Tamanid_3</v>
      </c>
      <c r="I24" s="30">
        <f>IF(K24&lt;4,K24+1,K24-1)</f>
        <v>6</v>
      </c>
      <c r="J24" s="30">
        <f>IF(K24&lt;4,K24+2,K24-2)</f>
        <v>5</v>
      </c>
      <c r="K24">
        <f>VLOOKUP(E24,$P$2:$Q$9,2,FALSE)</f>
        <v>7</v>
      </c>
      <c r="L24" s="32">
        <f>IF(K24&lt;4,K24+3,K24-3)</f>
        <v>4</v>
      </c>
      <c r="M24">
        <v>3</v>
      </c>
      <c r="N24" t="str">
        <f t="shared" si="3"/>
        <v>a</v>
      </c>
      <c r="P24" s="29" t="s">
        <v>1196</v>
      </c>
      <c r="S24" s="29"/>
      <c r="U24" s="22"/>
      <c r="V24" s="22"/>
      <c r="W24" s="22"/>
    </row>
    <row r="25" spans="2:23" x14ac:dyDescent="0.45">
      <c r="B25" s="29" t="s">
        <v>1200</v>
      </c>
      <c r="C25" s="22" t="s">
        <v>1202</v>
      </c>
      <c r="D25" t="str">
        <f t="shared" si="0"/>
        <v>Gonic</v>
      </c>
      <c r="E25" s="22" t="str">
        <f>VLOOKUP(D25,audio_list_stym!$A$3:$H$18,8,FALSE)</f>
        <v>Tamanid</v>
      </c>
      <c r="F25" s="22">
        <v>4</v>
      </c>
      <c r="G25" s="22" t="str">
        <f t="shared" si="1"/>
        <v>Gonic.pic.search4</v>
      </c>
      <c r="H25" s="22" t="str">
        <f t="shared" si="2"/>
        <v>Tamanid_4</v>
      </c>
      <c r="I25" s="30">
        <f>IF(L25&lt;4,L25+1,L25-1)</f>
        <v>6</v>
      </c>
      <c r="J25" s="30">
        <f>IF(L25&lt;4,L25+2,L25-2)</f>
        <v>5</v>
      </c>
      <c r="K25" s="30">
        <f>IF(L25&lt;4,L25+3,L25-3)</f>
        <v>4</v>
      </c>
      <c r="L25">
        <f>VLOOKUP(E25,$P$2:$Q$9,2,FALSE)</f>
        <v>7</v>
      </c>
      <c r="M25">
        <v>4</v>
      </c>
      <c r="N25" t="str">
        <f t="shared" si="3"/>
        <v>s</v>
      </c>
      <c r="P25" s="29" t="s">
        <v>1200</v>
      </c>
      <c r="S25" s="29"/>
      <c r="U25" s="22"/>
      <c r="V25" s="22"/>
      <c r="W25" s="22"/>
    </row>
    <row r="26" spans="2:23" x14ac:dyDescent="0.45">
      <c r="B26" s="29" t="s">
        <v>1204</v>
      </c>
      <c r="C26" s="22" t="s">
        <v>1206</v>
      </c>
      <c r="D26" t="str">
        <f t="shared" si="0"/>
        <v>Todis</v>
      </c>
      <c r="E26" s="22" t="str">
        <f>VLOOKUP(D26,audio_list_stym!$A$3:$H$18,8,FALSE)</f>
        <v>ZF</v>
      </c>
      <c r="F26" s="22">
        <v>1</v>
      </c>
      <c r="G26" s="22" t="str">
        <f t="shared" si="1"/>
        <v>Todis.pic.search1</v>
      </c>
      <c r="H26" s="22" t="str">
        <f t="shared" si="2"/>
        <v>ZF_1</v>
      </c>
      <c r="I26">
        <f>VLOOKUP(E26,$P$2:$Q$9,2,FALSE)</f>
        <v>8</v>
      </c>
      <c r="J26" s="30">
        <f>IF(I26&lt;4,I26+1,I26-1)</f>
        <v>7</v>
      </c>
      <c r="K26" s="32">
        <f>IF(I26&lt;4,I26+2,I26-2)</f>
        <v>6</v>
      </c>
      <c r="L26" s="32">
        <f>IF(I26&lt;4,I26+3,I26-3)</f>
        <v>5</v>
      </c>
      <c r="M26">
        <v>1</v>
      </c>
      <c r="N26" t="str">
        <f t="shared" si="3"/>
        <v>q</v>
      </c>
      <c r="P26" s="29" t="s">
        <v>1204</v>
      </c>
      <c r="S26" s="29"/>
      <c r="U26" s="22"/>
      <c r="V26" s="22"/>
      <c r="W26" s="22"/>
    </row>
    <row r="27" spans="2:23" x14ac:dyDescent="0.45">
      <c r="B27" s="29" t="s">
        <v>1204</v>
      </c>
      <c r="C27" s="22" t="s">
        <v>1206</v>
      </c>
      <c r="D27" t="str">
        <f t="shared" si="0"/>
        <v>Todis</v>
      </c>
      <c r="E27" s="22" t="str">
        <f>VLOOKUP(D27,audio_list_stym!$A$3:$H$18,8,FALSE)</f>
        <v>ZF</v>
      </c>
      <c r="F27" s="22">
        <v>2</v>
      </c>
      <c r="G27" s="22" t="str">
        <f t="shared" si="1"/>
        <v>Todis.pic.search2</v>
      </c>
      <c r="H27" s="22" t="str">
        <f t="shared" si="2"/>
        <v>ZF_2</v>
      </c>
      <c r="I27" s="30">
        <f>IF(J27&lt;4,J27+1,J27-1)</f>
        <v>7</v>
      </c>
      <c r="J27">
        <f>VLOOKUP(E27,$P$2:$Q$9,2,FALSE)</f>
        <v>8</v>
      </c>
      <c r="K27" s="32">
        <f>IF(J27&lt;4,J27+2,J27-2)</f>
        <v>6</v>
      </c>
      <c r="L27" s="32">
        <f>IF(J27&lt;4,J27+3,J27-3)</f>
        <v>5</v>
      </c>
      <c r="M27">
        <v>2</v>
      </c>
      <c r="N27" t="str">
        <f t="shared" si="3"/>
        <v>w</v>
      </c>
      <c r="P27" s="29" t="s">
        <v>1208</v>
      </c>
      <c r="S27" s="29"/>
      <c r="U27" s="22"/>
      <c r="V27" s="22"/>
      <c r="W27" s="22"/>
    </row>
    <row r="28" spans="2:23" x14ac:dyDescent="0.45">
      <c r="B28" s="29" t="s">
        <v>1204</v>
      </c>
      <c r="C28" s="22" t="s">
        <v>1206</v>
      </c>
      <c r="D28" t="str">
        <f t="shared" si="0"/>
        <v>Todis</v>
      </c>
      <c r="E28" s="22" t="str">
        <f>VLOOKUP(D28,audio_list_stym!$A$3:$H$18,8,FALSE)</f>
        <v>ZF</v>
      </c>
      <c r="F28" s="22">
        <v>3</v>
      </c>
      <c r="G28" s="22" t="str">
        <f t="shared" si="1"/>
        <v>Todis.pic.search3</v>
      </c>
      <c r="H28" s="22" t="str">
        <f t="shared" si="2"/>
        <v>ZF_3</v>
      </c>
      <c r="I28" s="30">
        <f>IF(K28&lt;4,K28+1,K28-1)</f>
        <v>7</v>
      </c>
      <c r="J28" s="30">
        <f>IF(K28&lt;4,K28+2,K28-2)</f>
        <v>6</v>
      </c>
      <c r="K28">
        <f>VLOOKUP(E28,$P$2:$Q$9,2,FALSE)</f>
        <v>8</v>
      </c>
      <c r="L28" s="32">
        <f>IF(K28&lt;4,K28+3,K28-3)</f>
        <v>5</v>
      </c>
      <c r="M28">
        <v>3</v>
      </c>
      <c r="N28" t="str">
        <f t="shared" si="3"/>
        <v>a</v>
      </c>
      <c r="P28" s="29" t="s">
        <v>1212</v>
      </c>
      <c r="S28" s="29"/>
      <c r="U28" s="22"/>
      <c r="V28" s="22"/>
      <c r="W28" s="22"/>
    </row>
    <row r="29" spans="2:23" x14ac:dyDescent="0.45">
      <c r="B29" s="29" t="s">
        <v>1204</v>
      </c>
      <c r="C29" s="22" t="s">
        <v>1206</v>
      </c>
      <c r="D29" t="str">
        <f t="shared" si="0"/>
        <v>Todis</v>
      </c>
      <c r="E29" s="22" t="str">
        <f>VLOOKUP(D29,audio_list_stym!$A$3:$H$18,8,FALSE)</f>
        <v>ZF</v>
      </c>
      <c r="F29" s="22">
        <v>4</v>
      </c>
      <c r="G29" s="22" t="str">
        <f t="shared" si="1"/>
        <v>Todis.pic.search4</v>
      </c>
      <c r="H29" s="22" t="str">
        <f t="shared" si="2"/>
        <v>ZF_4</v>
      </c>
      <c r="I29" s="30">
        <f>IF(L29&lt;4,L29+1,L29-1)</f>
        <v>7</v>
      </c>
      <c r="J29" s="30">
        <f>IF(L29&lt;4,L29+2,L29-2)</f>
        <v>6</v>
      </c>
      <c r="K29" s="30">
        <f>IF(L29&lt;4,L29+3,L29-3)</f>
        <v>5</v>
      </c>
      <c r="L29">
        <f>VLOOKUP(E29,$P$2:$Q$9,2,FALSE)</f>
        <v>8</v>
      </c>
      <c r="M29">
        <v>4</v>
      </c>
      <c r="N29" t="str">
        <f t="shared" si="3"/>
        <v>s</v>
      </c>
      <c r="P29" s="29" t="s">
        <v>1214</v>
      </c>
      <c r="S29" s="29"/>
      <c r="U29" s="22"/>
      <c r="V29" s="22"/>
      <c r="W29" s="22"/>
    </row>
    <row r="30" spans="2:23" x14ac:dyDescent="0.45">
      <c r="B30" s="29" t="s">
        <v>1212</v>
      </c>
      <c r="C30" s="22" t="s">
        <v>1210</v>
      </c>
      <c r="D30" t="str">
        <f t="shared" si="0"/>
        <v>Pemat</v>
      </c>
      <c r="E30" s="22" t="str">
        <f>VLOOKUP(D30,audio_list_stym!$A$3:$H$18,8,FALSE)</f>
        <v>Ackee</v>
      </c>
      <c r="F30" s="22">
        <v>1</v>
      </c>
      <c r="G30" s="22" t="str">
        <f t="shared" si="1"/>
        <v>Pemat.pic.search1</v>
      </c>
      <c r="H30" s="22" t="str">
        <f t="shared" si="2"/>
        <v>Ackee_1</v>
      </c>
      <c r="I30">
        <f>VLOOKUP(E30,$P$2:$Q$9,2,FALSE)</f>
        <v>1</v>
      </c>
      <c r="J30" s="30">
        <f>IF(I30&lt;4,I30+1,I30-1)</f>
        <v>2</v>
      </c>
      <c r="K30" s="32">
        <f>IF(I30&lt;4,I30+2,I30-2)</f>
        <v>3</v>
      </c>
      <c r="L30" s="32">
        <f>IF(I30&lt;4,I30+3,I30-3)</f>
        <v>4</v>
      </c>
      <c r="M30">
        <v>1</v>
      </c>
      <c r="N30" t="str">
        <f t="shared" si="3"/>
        <v>q</v>
      </c>
      <c r="P30" s="29" t="s">
        <v>1216</v>
      </c>
      <c r="S30" s="29"/>
      <c r="U30" s="22"/>
      <c r="V30" s="22"/>
      <c r="W30" s="22"/>
    </row>
    <row r="31" spans="2:23" x14ac:dyDescent="0.45">
      <c r="B31" s="29" t="s">
        <v>1214</v>
      </c>
      <c r="C31" s="22" t="s">
        <v>1210</v>
      </c>
      <c r="D31" t="str">
        <f t="shared" si="0"/>
        <v>Pemat</v>
      </c>
      <c r="E31" s="22" t="str">
        <f>VLOOKUP(D31,audio_list_stym!$A$3:$H$18,8,FALSE)</f>
        <v>Ackee</v>
      </c>
      <c r="F31" s="22">
        <v>2</v>
      </c>
      <c r="G31" s="22" t="str">
        <f t="shared" si="1"/>
        <v>Pemat.pic.search2</v>
      </c>
      <c r="H31" s="22" t="str">
        <f t="shared" si="2"/>
        <v>Ackee_2</v>
      </c>
      <c r="I31" s="30">
        <f>IF(J31&lt;4,J31+1,J31-1)</f>
        <v>2</v>
      </c>
      <c r="J31">
        <f>VLOOKUP(E31,$P$2:$Q$9,2,FALSE)</f>
        <v>1</v>
      </c>
      <c r="K31" s="32">
        <f>IF(J31&lt;4,J31+2,J31-2)</f>
        <v>3</v>
      </c>
      <c r="L31" s="32">
        <f>IF(J31&lt;4,J31+3,J31-3)</f>
        <v>4</v>
      </c>
      <c r="M31">
        <v>2</v>
      </c>
      <c r="N31" t="str">
        <f t="shared" si="3"/>
        <v>w</v>
      </c>
      <c r="P31" s="29" t="s">
        <v>1218</v>
      </c>
      <c r="S31" s="29"/>
      <c r="U31" s="22"/>
      <c r="V31" s="22"/>
      <c r="W31" s="22"/>
    </row>
    <row r="32" spans="2:23" x14ac:dyDescent="0.45">
      <c r="B32" s="29" t="s">
        <v>1216</v>
      </c>
      <c r="C32" s="22" t="s">
        <v>1210</v>
      </c>
      <c r="D32" t="str">
        <f t="shared" si="0"/>
        <v>Pemat</v>
      </c>
      <c r="E32" s="22" t="str">
        <f>VLOOKUP(D32,audio_list_stym!$A$3:$H$18,8,FALSE)</f>
        <v>Ackee</v>
      </c>
      <c r="F32" s="22">
        <v>3</v>
      </c>
      <c r="G32" s="22" t="str">
        <f t="shared" si="1"/>
        <v>Pemat.pic.search3</v>
      </c>
      <c r="H32" s="22" t="str">
        <f t="shared" si="2"/>
        <v>Ackee_3</v>
      </c>
      <c r="I32" s="30">
        <f>IF(K32&lt;4,K32+1,K32-1)</f>
        <v>2</v>
      </c>
      <c r="J32" s="30">
        <f>IF(K32&lt;4,K32+2,K32-2)</f>
        <v>3</v>
      </c>
      <c r="K32">
        <f>VLOOKUP(E32,$P$2:$Q$9,2,FALSE)</f>
        <v>1</v>
      </c>
      <c r="L32" s="32">
        <f>IF(K32&lt;4,K32+3,K32-3)</f>
        <v>4</v>
      </c>
      <c r="M32">
        <v>3</v>
      </c>
      <c r="N32" t="str">
        <f t="shared" si="3"/>
        <v>a</v>
      </c>
      <c r="P32" s="29" t="s">
        <v>1220</v>
      </c>
      <c r="S32" s="29"/>
      <c r="U32" s="22"/>
      <c r="V32" s="22"/>
      <c r="W32" s="22"/>
    </row>
    <row r="33" spans="2:23" x14ac:dyDescent="0.45">
      <c r="B33" s="29" t="s">
        <v>1218</v>
      </c>
      <c r="C33" s="22" t="s">
        <v>1210</v>
      </c>
      <c r="D33" t="str">
        <f t="shared" si="0"/>
        <v>Pemat</v>
      </c>
      <c r="E33" s="22" t="str">
        <f>VLOOKUP(D33,audio_list_stym!$A$3:$H$18,8,FALSE)</f>
        <v>Ackee</v>
      </c>
      <c r="F33" s="22">
        <v>4</v>
      </c>
      <c r="G33" s="22" t="str">
        <f t="shared" si="1"/>
        <v>Pemat.pic.search4</v>
      </c>
      <c r="H33" s="22" t="str">
        <f t="shared" si="2"/>
        <v>Ackee_4</v>
      </c>
      <c r="I33" s="30">
        <f>IF(L33&lt;4,L33+1,L33-1)</f>
        <v>2</v>
      </c>
      <c r="J33" s="30">
        <f>IF(L33&lt;4,L33+2,L33-2)</f>
        <v>3</v>
      </c>
      <c r="K33" s="30">
        <f>IF(L33&lt;4,L33+3,L33-3)</f>
        <v>4</v>
      </c>
      <c r="L33">
        <f>VLOOKUP(E33,$P$2:$Q$9,2,FALSE)</f>
        <v>1</v>
      </c>
      <c r="M33">
        <v>4</v>
      </c>
      <c r="N33" t="str">
        <f t="shared" si="3"/>
        <v>s</v>
      </c>
      <c r="P33" s="29" t="s">
        <v>1240</v>
      </c>
      <c r="S33" s="29"/>
      <c r="U33" s="22"/>
      <c r="V33" s="22"/>
      <c r="W33" s="22"/>
    </row>
    <row r="34" spans="2:23" x14ac:dyDescent="0.45">
      <c r="B34" s="29" t="s">
        <v>1220</v>
      </c>
      <c r="C34" s="22" t="s">
        <v>1182</v>
      </c>
      <c r="D34" t="str">
        <f>LEFT(C34,5)</f>
        <v>Renan</v>
      </c>
      <c r="E34" s="22" t="str">
        <f>VLOOKUP(D34,audio_list_stym!$A$3:$H$18,8,FALSE)</f>
        <v>Ake</v>
      </c>
      <c r="F34" s="22">
        <v>5</v>
      </c>
      <c r="G34" s="22" t="str">
        <f t="shared" si="1"/>
        <v>Renan.pic.search5</v>
      </c>
      <c r="H34" s="22" t="str">
        <f t="shared" si="2"/>
        <v>Ake_5</v>
      </c>
      <c r="I34" s="30">
        <f>IF(L34&lt;4,L34+1,L34-1)</f>
        <v>3</v>
      </c>
      <c r="J34" s="30">
        <f>IF(L34&lt;4,L34+2,L34-2)</f>
        <v>4</v>
      </c>
      <c r="K34" s="30">
        <f>IF(L34&lt;4,L34+3,L34-3)</f>
        <v>5</v>
      </c>
      <c r="L34">
        <f>VLOOKUP(E34,$P$2:$Q$9,2,FALSE)</f>
        <v>2</v>
      </c>
      <c r="M34">
        <v>4</v>
      </c>
      <c r="N34" t="str">
        <f t="shared" si="3"/>
        <v>s</v>
      </c>
      <c r="P34" s="29" t="s">
        <v>1222</v>
      </c>
      <c r="S34" s="29"/>
      <c r="U34" s="22"/>
      <c r="V34" s="22"/>
      <c r="W34" s="22"/>
    </row>
    <row r="35" spans="2:23" x14ac:dyDescent="0.45">
      <c r="B35" s="29" t="s">
        <v>1240</v>
      </c>
      <c r="C35" s="22" t="s">
        <v>1182</v>
      </c>
      <c r="D35" t="str">
        <f t="shared" ref="D35:D37" si="6">LEFT(C35,5)</f>
        <v>Renan</v>
      </c>
      <c r="E35" s="22" t="str">
        <f>VLOOKUP(D35,audio_list_stym!$A$3:$H$18,8,FALSE)</f>
        <v>Ake</v>
      </c>
      <c r="F35" s="22">
        <v>6</v>
      </c>
      <c r="G35" s="22" t="str">
        <f t="shared" si="1"/>
        <v>Renan.pic.search6</v>
      </c>
      <c r="H35" s="22" t="str">
        <f t="shared" si="2"/>
        <v>Ake_6</v>
      </c>
      <c r="I35" s="30">
        <f>IF(K35&lt;4,K35+1,K35-1)</f>
        <v>3</v>
      </c>
      <c r="J35" s="30">
        <f>IF(K35&lt;4,K35+2,K35-2)</f>
        <v>4</v>
      </c>
      <c r="K35">
        <f>VLOOKUP(E35,$P$2:$Q$9,2,FALSE)</f>
        <v>2</v>
      </c>
      <c r="L35" s="30">
        <f>IF(K35&lt;4,K35+3,K35-3)</f>
        <v>5</v>
      </c>
      <c r="M35">
        <v>3</v>
      </c>
      <c r="N35" t="str">
        <f t="shared" si="3"/>
        <v>a</v>
      </c>
      <c r="P35" s="29" t="s">
        <v>1224</v>
      </c>
      <c r="S35" s="29"/>
      <c r="U35" s="22"/>
      <c r="V35" s="22"/>
      <c r="W35" s="22"/>
    </row>
    <row r="36" spans="2:23" x14ac:dyDescent="0.45">
      <c r="B36" s="29" t="s">
        <v>1222</v>
      </c>
      <c r="C36" s="22" t="s">
        <v>1182</v>
      </c>
      <c r="D36" t="str">
        <f t="shared" si="6"/>
        <v>Renan</v>
      </c>
      <c r="E36" s="22" t="str">
        <f>VLOOKUP(D36,audio_list_stym!$A$3:$H$18,8,FALSE)</f>
        <v>Ake</v>
      </c>
      <c r="F36" s="22">
        <v>7</v>
      </c>
      <c r="G36" s="22" t="str">
        <f t="shared" si="1"/>
        <v>Renan.pic.search7</v>
      </c>
      <c r="H36" s="22" t="str">
        <f t="shared" si="2"/>
        <v>Ake_7</v>
      </c>
      <c r="I36" s="30">
        <f>IF(J36&lt;4,J36+1,J36-1)</f>
        <v>3</v>
      </c>
      <c r="J36">
        <f>VLOOKUP(E36,$P$2:$Q$9,2,FALSE)</f>
        <v>2</v>
      </c>
      <c r="K36" s="30">
        <f>IF(J3&lt;4,J36+2,J36-2)</f>
        <v>4</v>
      </c>
      <c r="L36" s="30">
        <f>IF(J36&lt;4,J36+3,J36-3)</f>
        <v>5</v>
      </c>
      <c r="M36">
        <v>2</v>
      </c>
      <c r="N36" t="str">
        <f t="shared" si="3"/>
        <v>w</v>
      </c>
      <c r="S36" s="29"/>
      <c r="U36" s="22"/>
      <c r="V36" s="22"/>
      <c r="W36" s="22"/>
    </row>
    <row r="37" spans="2:23" x14ac:dyDescent="0.45">
      <c r="B37" s="29" t="s">
        <v>1224</v>
      </c>
      <c r="C37" s="22" t="s">
        <v>1182</v>
      </c>
      <c r="D37" t="str">
        <f t="shared" si="6"/>
        <v>Renan</v>
      </c>
      <c r="E37" s="22" t="str">
        <f>VLOOKUP(D37,audio_list_stym!$A$3:$H$18,8,FALSE)</f>
        <v>Ake</v>
      </c>
      <c r="F37" s="22">
        <v>8</v>
      </c>
      <c r="G37" s="22" t="str">
        <f t="shared" si="1"/>
        <v>Renan.pic.search8</v>
      </c>
      <c r="H37" s="22" t="str">
        <f t="shared" si="2"/>
        <v>Ake_8</v>
      </c>
      <c r="I37">
        <f>VLOOKUP(E37,$P$2:$Q$9,2,FALSE)</f>
        <v>2</v>
      </c>
      <c r="J37" s="30">
        <f>IF(I37&lt;4,I37+2,I37-2)</f>
        <v>4</v>
      </c>
      <c r="K37" s="30">
        <f>IF(I37&lt;4,I37+3,I37-3)</f>
        <v>5</v>
      </c>
      <c r="L37" s="30">
        <f>IF(I37&lt;4,I37+4,I37-4)</f>
        <v>6</v>
      </c>
      <c r="M37">
        <v>1</v>
      </c>
      <c r="N37" t="str">
        <f t="shared" si="3"/>
        <v>q</v>
      </c>
      <c r="S37" s="29"/>
      <c r="U37" s="22"/>
      <c r="V37" s="22"/>
      <c r="W37" s="22"/>
    </row>
    <row r="38" spans="2:23" x14ac:dyDescent="0.45">
      <c r="B38" s="29" t="s">
        <v>1216</v>
      </c>
      <c r="C38" s="22" t="s">
        <v>1186</v>
      </c>
      <c r="D38" t="str">
        <f t="shared" si="0"/>
        <v>Baroh</v>
      </c>
      <c r="E38" s="22" t="str">
        <f>VLOOKUP(D38,audio_list_stym!$A$3:$H$18,8,FALSE)</f>
        <v>Finger</v>
      </c>
      <c r="F38" s="22">
        <v>5</v>
      </c>
      <c r="G38" s="22" t="str">
        <f t="shared" si="1"/>
        <v>Baroh.pic.search5</v>
      </c>
      <c r="H38" s="22" t="str">
        <f t="shared" si="2"/>
        <v>Finger_5</v>
      </c>
      <c r="I38" s="30">
        <f>IF(L38&lt;4,L38+1,L38-1)</f>
        <v>4</v>
      </c>
      <c r="J38" s="30">
        <f>IF(L38&lt;4,L38+2,L38-2)</f>
        <v>5</v>
      </c>
      <c r="K38" s="30">
        <f>IF(L38&lt;4,L38+3,L38-3)</f>
        <v>6</v>
      </c>
      <c r="L38">
        <f>VLOOKUP(E38,$P$2:$Q$9,2,FALSE)</f>
        <v>3</v>
      </c>
      <c r="M38">
        <v>4</v>
      </c>
      <c r="N38" t="str">
        <f t="shared" si="3"/>
        <v>s</v>
      </c>
      <c r="S38" s="29"/>
      <c r="U38" s="22"/>
      <c r="V38" s="22"/>
      <c r="W38" s="22"/>
    </row>
    <row r="39" spans="2:23" x14ac:dyDescent="0.45">
      <c r="B39" s="29" t="s">
        <v>1218</v>
      </c>
      <c r="C39" s="22" t="s">
        <v>1186</v>
      </c>
      <c r="D39" t="str">
        <f t="shared" si="0"/>
        <v>Baroh</v>
      </c>
      <c r="E39" s="22" t="str">
        <f>VLOOKUP(D39,audio_list_stym!$A$3:$H$18,8,FALSE)</f>
        <v>Finger</v>
      </c>
      <c r="F39" s="22">
        <v>6</v>
      </c>
      <c r="G39" s="22" t="str">
        <f t="shared" si="1"/>
        <v>Baroh.pic.search6</v>
      </c>
      <c r="H39" s="22" t="str">
        <f t="shared" si="2"/>
        <v>Finger_6</v>
      </c>
      <c r="I39" s="30">
        <f>IF(K39&lt;4,K39+1,K39-1)</f>
        <v>4</v>
      </c>
      <c r="J39" s="30">
        <f>IF(K39&lt;4,K39+2,K39-2)</f>
        <v>5</v>
      </c>
      <c r="K39">
        <f>VLOOKUP(E39,$P$2:$Q$9,2,FALSE)</f>
        <v>3</v>
      </c>
      <c r="L39" s="30">
        <f>IF(K39&lt;4,K39+3,K39-3)</f>
        <v>6</v>
      </c>
      <c r="M39">
        <v>3</v>
      </c>
      <c r="N39" t="str">
        <f t="shared" si="3"/>
        <v>a</v>
      </c>
      <c r="S39" s="29"/>
      <c r="U39" s="22"/>
      <c r="V39" s="22"/>
      <c r="W39" s="22"/>
    </row>
    <row r="40" spans="2:23" x14ac:dyDescent="0.45">
      <c r="B40" s="29" t="s">
        <v>1220</v>
      </c>
      <c r="C40" s="22" t="s">
        <v>1186</v>
      </c>
      <c r="D40" t="str">
        <f t="shared" si="0"/>
        <v>Baroh</v>
      </c>
      <c r="E40" s="22" t="str">
        <f>VLOOKUP(D40,audio_list_stym!$A$3:$H$18,8,FALSE)</f>
        <v>Finger</v>
      </c>
      <c r="F40" s="22">
        <v>7</v>
      </c>
      <c r="G40" s="22" t="str">
        <f t="shared" si="1"/>
        <v>Baroh.pic.search7</v>
      </c>
      <c r="H40" s="22" t="str">
        <f t="shared" si="2"/>
        <v>Finger_7</v>
      </c>
      <c r="I40" s="30">
        <f>IF(J40&lt;4,J40+1,J40-1)</f>
        <v>4</v>
      </c>
      <c r="J40">
        <f>VLOOKUP(E40,$P$2:$Q$9,2,FALSE)</f>
        <v>3</v>
      </c>
      <c r="K40" s="30">
        <f>IF(J7&lt;4,J40+2,J40-2)</f>
        <v>5</v>
      </c>
      <c r="L40" s="30">
        <f>IF(J40&lt;4,J40+3,J40-3)</f>
        <v>6</v>
      </c>
      <c r="M40">
        <v>2</v>
      </c>
      <c r="N40" t="str">
        <f t="shared" si="3"/>
        <v>w</v>
      </c>
      <c r="S40" s="29"/>
      <c r="U40" s="22"/>
      <c r="V40" s="22"/>
      <c r="W40" s="22"/>
    </row>
    <row r="41" spans="2:23" x14ac:dyDescent="0.45">
      <c r="B41" s="29" t="s">
        <v>1240</v>
      </c>
      <c r="C41" s="22" t="s">
        <v>1186</v>
      </c>
      <c r="D41" t="str">
        <f t="shared" si="0"/>
        <v>Baroh</v>
      </c>
      <c r="E41" s="22" t="str">
        <f>VLOOKUP(D41,audio_list_stym!$A$3:$H$18,8,FALSE)</f>
        <v>Finger</v>
      </c>
      <c r="F41" s="22">
        <v>8</v>
      </c>
      <c r="G41" s="22" t="str">
        <f t="shared" si="1"/>
        <v>Baroh.pic.search8</v>
      </c>
      <c r="H41" s="22" t="str">
        <f t="shared" si="2"/>
        <v>Finger_8</v>
      </c>
      <c r="I41">
        <f>VLOOKUP(E41,$P$2:$Q$9,2,FALSE)</f>
        <v>3</v>
      </c>
      <c r="J41" s="30">
        <f>IF(I41&lt;4,I41+2,I41-2)</f>
        <v>5</v>
      </c>
      <c r="K41" s="30">
        <f>IF(I41&lt;4,I41+3,I41-3)</f>
        <v>6</v>
      </c>
      <c r="L41" s="30">
        <f>IF(I41&lt;4,I41+4,I41-4)</f>
        <v>7</v>
      </c>
      <c r="M41">
        <v>1</v>
      </c>
      <c r="N41" t="str">
        <f t="shared" si="3"/>
        <v>q</v>
      </c>
      <c r="S41" s="29"/>
      <c r="U41" s="22"/>
      <c r="V41" s="22"/>
      <c r="W41" s="22"/>
    </row>
    <row r="42" spans="2:23" x14ac:dyDescent="0.45">
      <c r="B42" s="29" t="s">
        <v>1224</v>
      </c>
      <c r="C42" s="22" t="s">
        <v>1190</v>
      </c>
      <c r="D42" t="str">
        <f t="shared" si="0"/>
        <v>Liroh</v>
      </c>
      <c r="E42" s="22" t="str">
        <f>VLOOKUP(D42,audio_list_stym!$A$3:$H$18,8,FALSE)</f>
        <v>Gac</v>
      </c>
      <c r="F42" s="22">
        <v>5</v>
      </c>
      <c r="G42" s="22" t="str">
        <f t="shared" si="1"/>
        <v>Liroh.pic.search5</v>
      </c>
      <c r="H42" s="22" t="str">
        <f t="shared" si="2"/>
        <v>Gac_5</v>
      </c>
      <c r="I42" s="30">
        <f>IF(L42&lt;4,L42+1,L42-1)</f>
        <v>3</v>
      </c>
      <c r="J42" s="30">
        <f>IF(L42&lt;4,L42+2,L42-2)</f>
        <v>2</v>
      </c>
      <c r="K42" s="30">
        <f>IF(L42&lt;4,L42+3,L42-3)</f>
        <v>1</v>
      </c>
      <c r="L42">
        <f>VLOOKUP(E42,$P$2:$Q$9,2,FALSE)</f>
        <v>4</v>
      </c>
      <c r="M42">
        <v>4</v>
      </c>
      <c r="N42" t="str">
        <f t="shared" si="3"/>
        <v>s</v>
      </c>
      <c r="S42" s="29"/>
      <c r="U42" s="22"/>
      <c r="V42" s="22"/>
      <c r="W42" s="22"/>
    </row>
    <row r="43" spans="2:23" x14ac:dyDescent="0.45">
      <c r="B43" s="29" t="s">
        <v>1240</v>
      </c>
      <c r="C43" s="22" t="s">
        <v>1190</v>
      </c>
      <c r="D43" t="str">
        <f t="shared" si="0"/>
        <v>Liroh</v>
      </c>
      <c r="E43" s="22" t="str">
        <f>VLOOKUP(D43,audio_list_stym!$A$3:$H$18,8,FALSE)</f>
        <v>Gac</v>
      </c>
      <c r="F43" s="22">
        <v>6</v>
      </c>
      <c r="G43" s="22" t="str">
        <f t="shared" si="1"/>
        <v>Liroh.pic.search6</v>
      </c>
      <c r="H43" s="22" t="str">
        <f t="shared" si="2"/>
        <v>Gac_6</v>
      </c>
      <c r="I43" s="30">
        <f>IF(K43&lt;4,K43+1,K43-1)</f>
        <v>3</v>
      </c>
      <c r="J43" s="30">
        <f>IF(K43&lt;4,K43+2,K43-2)</f>
        <v>2</v>
      </c>
      <c r="K43">
        <f>VLOOKUP(E43,$P$2:$Q$9,2,FALSE)</f>
        <v>4</v>
      </c>
      <c r="L43" s="30">
        <f>IF(K43&lt;4,K43+3,K43-3)</f>
        <v>1</v>
      </c>
      <c r="M43">
        <v>3</v>
      </c>
      <c r="N43" t="str">
        <f t="shared" si="3"/>
        <v>a</v>
      </c>
      <c r="S43" s="29"/>
      <c r="U43" s="22"/>
      <c r="V43" s="22"/>
      <c r="W43" s="22"/>
    </row>
    <row r="44" spans="2:23" x14ac:dyDescent="0.45">
      <c r="B44" s="29" t="s">
        <v>1218</v>
      </c>
      <c r="C44" s="22" t="s">
        <v>1190</v>
      </c>
      <c r="D44" t="str">
        <f t="shared" si="0"/>
        <v>Liroh</v>
      </c>
      <c r="E44" s="22" t="str">
        <f>VLOOKUP(D44,audio_list_stym!$A$3:$H$18,8,FALSE)</f>
        <v>Gac</v>
      </c>
      <c r="F44" s="22">
        <v>7</v>
      </c>
      <c r="G44" s="22" t="str">
        <f t="shared" si="1"/>
        <v>Liroh.pic.search7</v>
      </c>
      <c r="H44" s="22" t="str">
        <f t="shared" si="2"/>
        <v>Gac_7</v>
      </c>
      <c r="I44" s="30">
        <f>IF(J44&lt;4,J44+1,J44-1)</f>
        <v>3</v>
      </c>
      <c r="J44">
        <f>VLOOKUP(E44,$P$2:$Q$9,2,FALSE)</f>
        <v>4</v>
      </c>
      <c r="K44" s="30">
        <f>IF(J11&lt;4,J44+2,J44-2)</f>
        <v>2</v>
      </c>
      <c r="L44" s="30">
        <f>IF(J44&lt;4,J44+3,J44-3)</f>
        <v>1</v>
      </c>
      <c r="M44">
        <v>2</v>
      </c>
      <c r="N44" t="str">
        <f t="shared" si="3"/>
        <v>w</v>
      </c>
      <c r="S44" s="29"/>
      <c r="U44" s="22"/>
      <c r="V44" s="22"/>
      <c r="W44" s="22"/>
    </row>
    <row r="45" spans="2:23" x14ac:dyDescent="0.45">
      <c r="B45" s="29" t="s">
        <v>1216</v>
      </c>
      <c r="C45" s="22" t="s">
        <v>1190</v>
      </c>
      <c r="D45" t="str">
        <f t="shared" si="0"/>
        <v>Liroh</v>
      </c>
      <c r="E45" s="22" t="str">
        <f>VLOOKUP(D45,audio_list_stym!$A$3:$H$18,8,FALSE)</f>
        <v>Gac</v>
      </c>
      <c r="F45" s="22">
        <v>8</v>
      </c>
      <c r="G45" s="22" t="str">
        <f t="shared" si="1"/>
        <v>Liroh.pic.search8</v>
      </c>
      <c r="H45" s="22" t="str">
        <f t="shared" si="2"/>
        <v>Gac_8</v>
      </c>
      <c r="I45">
        <f>VLOOKUP(E45,$P$2:$Q$9,2,FALSE)</f>
        <v>4</v>
      </c>
      <c r="J45" s="30">
        <f>IF(I45&lt;4,I45+2,I45-2)</f>
        <v>2</v>
      </c>
      <c r="K45" s="30">
        <f>IF(I45&lt;4,I45+3,I45-3)</f>
        <v>1</v>
      </c>
      <c r="L45" s="30">
        <f>IF(I45&lt;4,I45+4,I45-4)</f>
        <v>0</v>
      </c>
      <c r="M45">
        <v>1</v>
      </c>
      <c r="N45" t="str">
        <f t="shared" si="3"/>
        <v>q</v>
      </c>
      <c r="S45" s="29"/>
      <c r="U45" s="22"/>
      <c r="V45" s="22"/>
      <c r="W45" s="22"/>
    </row>
    <row r="46" spans="2:23" x14ac:dyDescent="0.45">
      <c r="B46" s="29" t="s">
        <v>1222</v>
      </c>
      <c r="C46" s="22" t="s">
        <v>1194</v>
      </c>
      <c r="D46" t="str">
        <f t="shared" si="0"/>
        <v>Fimon</v>
      </c>
      <c r="E46" s="22" t="str">
        <f>VLOOKUP(D46,audio_list_stym!$A$3:$H$18,8,FALSE)</f>
        <v>Noni</v>
      </c>
      <c r="F46" s="22">
        <v>5</v>
      </c>
      <c r="G46" s="22" t="str">
        <f t="shared" si="1"/>
        <v>Fimon.pic.search5</v>
      </c>
      <c r="H46" s="22" t="str">
        <f t="shared" si="2"/>
        <v>Noni_5</v>
      </c>
      <c r="I46" s="30">
        <f>IF(L46&lt;4,L46+1,L46-1)</f>
        <v>4</v>
      </c>
      <c r="J46" s="30">
        <f>IF(L46&lt;4,L46+2,L46-2)</f>
        <v>3</v>
      </c>
      <c r="K46" s="30">
        <f>IF(L46&lt;4,L46+3,L46-3)</f>
        <v>2</v>
      </c>
      <c r="L46">
        <f>VLOOKUP(E46,$P$2:$Q$9,2,FALSE)</f>
        <v>5</v>
      </c>
      <c r="M46">
        <v>4</v>
      </c>
      <c r="N46" t="str">
        <f t="shared" si="3"/>
        <v>s</v>
      </c>
      <c r="S46" s="29"/>
      <c r="U46" s="22"/>
      <c r="V46" s="22"/>
      <c r="W46" s="22"/>
    </row>
    <row r="47" spans="2:23" x14ac:dyDescent="0.45">
      <c r="B47" s="29" t="s">
        <v>1224</v>
      </c>
      <c r="C47" s="22" t="s">
        <v>1194</v>
      </c>
      <c r="D47" t="str">
        <f t="shared" si="0"/>
        <v>Fimon</v>
      </c>
      <c r="E47" s="22" t="str">
        <f>VLOOKUP(D47,audio_list_stym!$A$3:$H$18,8,FALSE)</f>
        <v>Noni</v>
      </c>
      <c r="F47" s="22">
        <v>6</v>
      </c>
      <c r="G47" s="22" t="str">
        <f t="shared" si="1"/>
        <v>Fimon.pic.search6</v>
      </c>
      <c r="H47" s="22" t="str">
        <f t="shared" si="2"/>
        <v>Noni_6</v>
      </c>
      <c r="I47" s="30">
        <f>IF(K47&lt;4,K47+1,K47-1)</f>
        <v>4</v>
      </c>
      <c r="J47" s="30">
        <f>IF(K47&lt;4,K47+2,K47-2)</f>
        <v>3</v>
      </c>
      <c r="K47">
        <f>VLOOKUP(E47,$P$2:$Q$9,2,FALSE)</f>
        <v>5</v>
      </c>
      <c r="L47" s="30">
        <f>IF(K47&lt;4,K47+3,K47-3)</f>
        <v>2</v>
      </c>
      <c r="M47">
        <v>3</v>
      </c>
      <c r="N47" t="str">
        <f t="shared" si="3"/>
        <v>a</v>
      </c>
      <c r="S47" s="29"/>
      <c r="U47" s="22"/>
      <c r="V47" s="22"/>
      <c r="W47" s="22"/>
    </row>
    <row r="48" spans="2:23" x14ac:dyDescent="0.45">
      <c r="B48" s="29" t="s">
        <v>1220</v>
      </c>
      <c r="C48" s="22" t="s">
        <v>1194</v>
      </c>
      <c r="D48" t="str">
        <f t="shared" si="0"/>
        <v>Fimon</v>
      </c>
      <c r="E48" s="22" t="str">
        <f>VLOOKUP(D48,audio_list_stym!$A$3:$H$18,8,FALSE)</f>
        <v>Noni</v>
      </c>
      <c r="F48" s="22">
        <v>7</v>
      </c>
      <c r="G48" s="22" t="str">
        <f t="shared" si="1"/>
        <v>Fimon.pic.search7</v>
      </c>
      <c r="H48" s="22" t="str">
        <f t="shared" si="2"/>
        <v>Noni_7</v>
      </c>
      <c r="I48" s="30">
        <f>IF(J48&lt;4,J48+1,J48-1)</f>
        <v>4</v>
      </c>
      <c r="J48">
        <f>VLOOKUP(E48,$P$2:$Q$9,2,FALSE)</f>
        <v>5</v>
      </c>
      <c r="K48" s="30">
        <f>IF(J15&lt;4,J48+2,J48-2)</f>
        <v>3</v>
      </c>
      <c r="L48" s="30">
        <f>IF(J48&lt;4,J48+3,J48-3)</f>
        <v>2</v>
      </c>
      <c r="M48">
        <v>2</v>
      </c>
      <c r="N48" t="str">
        <f t="shared" si="3"/>
        <v>w</v>
      </c>
      <c r="S48" s="29"/>
      <c r="U48" s="22"/>
      <c r="V48" s="22"/>
      <c r="W48" s="22"/>
    </row>
    <row r="49" spans="2:23" x14ac:dyDescent="0.45">
      <c r="B49" s="29" t="s">
        <v>1240</v>
      </c>
      <c r="C49" s="22" t="s">
        <v>1194</v>
      </c>
      <c r="D49" t="str">
        <f t="shared" si="0"/>
        <v>Fimon</v>
      </c>
      <c r="E49" s="22" t="str">
        <f>VLOOKUP(D49,audio_list_stym!$A$3:$H$18,8,FALSE)</f>
        <v>Noni</v>
      </c>
      <c r="F49" s="22">
        <v>8</v>
      </c>
      <c r="G49" s="22" t="str">
        <f t="shared" si="1"/>
        <v>Fimon.pic.search8</v>
      </c>
      <c r="H49" s="22" t="str">
        <f t="shared" si="2"/>
        <v>Noni_8</v>
      </c>
      <c r="I49">
        <f>VLOOKUP(E49,$P$2:$Q$9,2,FALSE)</f>
        <v>5</v>
      </c>
      <c r="J49" s="30">
        <f>IF(I49&lt;4,I49+2,I49-2)</f>
        <v>3</v>
      </c>
      <c r="K49" s="30">
        <f>IF(I49&lt;4,I49+3,I49-3)</f>
        <v>2</v>
      </c>
      <c r="L49" s="33">
        <f>IF(I49&lt;4,I49+4,I49-4)</f>
        <v>1</v>
      </c>
      <c r="M49">
        <v>1</v>
      </c>
      <c r="N49" t="str">
        <f t="shared" si="3"/>
        <v>q</v>
      </c>
      <c r="S49" s="29"/>
      <c r="U49" s="22"/>
      <c r="V49" s="22"/>
      <c r="W49" s="22"/>
    </row>
    <row r="50" spans="2:23" x14ac:dyDescent="0.45">
      <c r="B50" s="29" t="s">
        <v>1216</v>
      </c>
      <c r="C50" s="22" t="s">
        <v>1198</v>
      </c>
      <c r="D50" t="str">
        <f t="shared" si="0"/>
        <v>Codis</v>
      </c>
      <c r="E50" s="22" t="str">
        <f>VLOOKUP(D50,audio_list_stym!$A$3:$H$18,8,FALSE)</f>
        <v>Sapota</v>
      </c>
      <c r="F50" s="22">
        <v>5</v>
      </c>
      <c r="G50" s="22" t="str">
        <f t="shared" si="1"/>
        <v>Codis.pic.search5</v>
      </c>
      <c r="H50" s="22" t="str">
        <f t="shared" si="2"/>
        <v>Sapota_5</v>
      </c>
      <c r="I50" s="30">
        <f>IF(L50&lt;4,L50+1,L50-1)</f>
        <v>5</v>
      </c>
      <c r="J50" s="30">
        <f>IF(L50&lt;4,L50+2,L50-2)</f>
        <v>4</v>
      </c>
      <c r="K50" s="30">
        <f>IF(L50&lt;4,L50+3,L50-3)</f>
        <v>3</v>
      </c>
      <c r="L50">
        <f>VLOOKUP(E50,$P$2:$Q$9,2,FALSE)</f>
        <v>6</v>
      </c>
      <c r="M50">
        <v>4</v>
      </c>
      <c r="N50" t="str">
        <f t="shared" si="3"/>
        <v>s</v>
      </c>
      <c r="S50" s="29"/>
      <c r="U50" s="22"/>
      <c r="V50" s="22"/>
      <c r="W50" s="22"/>
    </row>
    <row r="51" spans="2:23" x14ac:dyDescent="0.45">
      <c r="B51" s="29" t="s">
        <v>1218</v>
      </c>
      <c r="C51" s="22" t="s">
        <v>1198</v>
      </c>
      <c r="D51" t="str">
        <f t="shared" si="0"/>
        <v>Codis</v>
      </c>
      <c r="E51" s="22" t="str">
        <f>VLOOKUP(D51,audio_list_stym!$A$3:$H$18,8,FALSE)</f>
        <v>Sapota</v>
      </c>
      <c r="F51" s="22">
        <v>6</v>
      </c>
      <c r="G51" s="22" t="str">
        <f t="shared" si="1"/>
        <v>Codis.pic.search6</v>
      </c>
      <c r="H51" s="22" t="str">
        <f t="shared" si="2"/>
        <v>Sapota_6</v>
      </c>
      <c r="I51" s="30">
        <f>IF(K51&lt;4,K51+1,K51-1)</f>
        <v>5</v>
      </c>
      <c r="J51" s="30">
        <f>IF(K51&lt;4,K51+2,K51-2)</f>
        <v>4</v>
      </c>
      <c r="K51">
        <f>VLOOKUP(E51,$P$2:$Q$9,2,FALSE)</f>
        <v>6</v>
      </c>
      <c r="L51" s="30">
        <f>IF(K51&lt;4,K51+3,K51-3)</f>
        <v>3</v>
      </c>
      <c r="M51">
        <v>3</v>
      </c>
      <c r="N51" t="str">
        <f t="shared" si="3"/>
        <v>a</v>
      </c>
      <c r="S51" s="29"/>
      <c r="U51" s="22"/>
      <c r="V51" s="22"/>
      <c r="W51" s="22"/>
    </row>
    <row r="52" spans="2:23" x14ac:dyDescent="0.45">
      <c r="B52" s="29" t="s">
        <v>1212</v>
      </c>
      <c r="C52" s="22" t="s">
        <v>1198</v>
      </c>
      <c r="D52" t="str">
        <f t="shared" si="0"/>
        <v>Codis</v>
      </c>
      <c r="E52" s="22" t="str">
        <f>VLOOKUP(D52,audio_list_stym!$A$3:$H$18,8,FALSE)</f>
        <v>Sapota</v>
      </c>
      <c r="F52" s="22">
        <v>7</v>
      </c>
      <c r="G52" s="22" t="str">
        <f t="shared" si="1"/>
        <v>Codis.pic.search7</v>
      </c>
      <c r="H52" s="22" t="str">
        <f t="shared" si="2"/>
        <v>Sapota_7</v>
      </c>
      <c r="I52" s="30">
        <f>IF(J52&lt;4,J52+1,J52-1)</f>
        <v>5</v>
      </c>
      <c r="J52">
        <f>VLOOKUP(E52,$P$2:$Q$9,2,FALSE)</f>
        <v>6</v>
      </c>
      <c r="K52" s="30">
        <f>IF(J19&lt;4,J52+2,J52-2)</f>
        <v>4</v>
      </c>
      <c r="L52" s="30">
        <f>IF(J52&lt;4,J52+3,J52-3)</f>
        <v>3</v>
      </c>
      <c r="M52">
        <v>2</v>
      </c>
      <c r="N52" t="str">
        <f t="shared" si="3"/>
        <v>w</v>
      </c>
      <c r="S52" s="29"/>
      <c r="U52" s="22"/>
      <c r="V52" s="22"/>
      <c r="W52" s="22"/>
    </row>
    <row r="53" spans="2:23" x14ac:dyDescent="0.45">
      <c r="B53" s="29" t="s">
        <v>1214</v>
      </c>
      <c r="C53" s="22" t="s">
        <v>1198</v>
      </c>
      <c r="D53" t="str">
        <f t="shared" si="0"/>
        <v>Codis</v>
      </c>
      <c r="E53" s="22" t="str">
        <f>VLOOKUP(D53,audio_list_stym!$A$3:$H$18,8,FALSE)</f>
        <v>Sapota</v>
      </c>
      <c r="F53" s="22">
        <v>8</v>
      </c>
      <c r="G53" s="22" t="str">
        <f t="shared" si="1"/>
        <v>Codis.pic.search8</v>
      </c>
      <c r="H53" s="22" t="str">
        <f t="shared" si="2"/>
        <v>Sapota_8</v>
      </c>
      <c r="I53">
        <f>VLOOKUP(E53,$P$2:$Q$9,2,FALSE)</f>
        <v>6</v>
      </c>
      <c r="J53" s="30">
        <f>IF(I53&lt;4,I53+2,I53-2)</f>
        <v>4</v>
      </c>
      <c r="K53" s="30">
        <f>IF(I53&lt;4,I53+3,I53-3)</f>
        <v>3</v>
      </c>
      <c r="L53" s="30">
        <f>IF(I53&lt;4,I53+4,I53-4)</f>
        <v>2</v>
      </c>
      <c r="M53">
        <v>1</v>
      </c>
      <c r="N53" t="str">
        <f t="shared" si="3"/>
        <v>q</v>
      </c>
      <c r="S53" s="29"/>
      <c r="U53" s="22"/>
      <c r="V53" s="22"/>
      <c r="W53" s="22"/>
    </row>
    <row r="54" spans="2:23" x14ac:dyDescent="0.45">
      <c r="B54" s="29" t="s">
        <v>1212</v>
      </c>
      <c r="C54" s="22" t="s">
        <v>1202</v>
      </c>
      <c r="D54" t="str">
        <f t="shared" si="0"/>
        <v>Gonic</v>
      </c>
      <c r="E54" s="22" t="str">
        <f>VLOOKUP(D54,audio_list_stym!$A$3:$H$18,8,FALSE)</f>
        <v>Tamanid</v>
      </c>
      <c r="F54" s="22">
        <v>5</v>
      </c>
      <c r="G54" s="22" t="str">
        <f t="shared" si="1"/>
        <v>Gonic.pic.search5</v>
      </c>
      <c r="H54" s="22" t="str">
        <f t="shared" si="2"/>
        <v>Tamanid_5</v>
      </c>
      <c r="I54" s="30">
        <f>IF(L54&lt;4,L54+1,L54-1)</f>
        <v>6</v>
      </c>
      <c r="J54" s="30">
        <f>IF(L54&lt;4,L54+2,L54-2)</f>
        <v>5</v>
      </c>
      <c r="K54" s="30">
        <f>IF(L54&lt;4,L54+3,L54-3)</f>
        <v>4</v>
      </c>
      <c r="L54">
        <f>VLOOKUP(E54,$P$2:$Q$9,2,FALSE)</f>
        <v>7</v>
      </c>
      <c r="M54">
        <v>4</v>
      </c>
      <c r="N54" t="str">
        <f t="shared" si="3"/>
        <v>s</v>
      </c>
      <c r="S54" s="29"/>
      <c r="U54" s="22"/>
      <c r="V54" s="22"/>
      <c r="W54" s="22"/>
    </row>
    <row r="55" spans="2:23" x14ac:dyDescent="0.45">
      <c r="B55" s="29" t="s">
        <v>1214</v>
      </c>
      <c r="C55" s="22" t="s">
        <v>1202</v>
      </c>
      <c r="D55" t="str">
        <f t="shared" si="0"/>
        <v>Gonic</v>
      </c>
      <c r="E55" s="22" t="str">
        <f>VLOOKUP(D55,audio_list_stym!$A$3:$H$18,8,FALSE)</f>
        <v>Tamanid</v>
      </c>
      <c r="F55" s="22">
        <v>6</v>
      </c>
      <c r="G55" s="22" t="str">
        <f t="shared" si="1"/>
        <v>Gonic.pic.search6</v>
      </c>
      <c r="H55" s="22" t="str">
        <f t="shared" si="2"/>
        <v>Tamanid_6</v>
      </c>
      <c r="I55" s="30">
        <f>IF(K55&lt;4,K55+1,K55-1)</f>
        <v>6</v>
      </c>
      <c r="J55" s="30">
        <f>IF(K55&lt;4,K55+2,K55-2)</f>
        <v>5</v>
      </c>
      <c r="K55">
        <f>VLOOKUP(E55,$P$2:$Q$9,2,FALSE)</f>
        <v>7</v>
      </c>
      <c r="L55" s="30">
        <f>IF(K55&lt;4,K55+3,K55-3)</f>
        <v>4</v>
      </c>
      <c r="M55">
        <v>3</v>
      </c>
      <c r="N55" t="str">
        <f t="shared" si="3"/>
        <v>a</v>
      </c>
      <c r="S55" s="29"/>
      <c r="U55" s="22"/>
      <c r="V55" s="22"/>
      <c r="W55" s="22"/>
    </row>
    <row r="56" spans="2:23" x14ac:dyDescent="0.45">
      <c r="B56" s="29" t="s">
        <v>1218</v>
      </c>
      <c r="C56" s="22" t="s">
        <v>1202</v>
      </c>
      <c r="D56" t="str">
        <f t="shared" si="0"/>
        <v>Gonic</v>
      </c>
      <c r="E56" s="22" t="str">
        <f>VLOOKUP(D56,audio_list_stym!$A$3:$H$18,8,FALSE)</f>
        <v>Tamanid</v>
      </c>
      <c r="F56" s="22">
        <v>7</v>
      </c>
      <c r="G56" s="22" t="str">
        <f t="shared" si="1"/>
        <v>Gonic.pic.search7</v>
      </c>
      <c r="H56" s="22" t="str">
        <f t="shared" si="2"/>
        <v>Tamanid_7</v>
      </c>
      <c r="I56" s="30">
        <f>IF(J56&lt;4,J56+1,J56-1)</f>
        <v>6</v>
      </c>
      <c r="J56">
        <f>VLOOKUP(E56,$P$2:$Q$9,2,FALSE)</f>
        <v>7</v>
      </c>
      <c r="K56" s="30">
        <f>IF(J23&lt;4,J56+2,J56-2)</f>
        <v>5</v>
      </c>
      <c r="L56" s="30">
        <f>IF(J56&lt;4,J56+3,J56-3)</f>
        <v>4</v>
      </c>
      <c r="M56">
        <v>2</v>
      </c>
      <c r="N56" t="str">
        <f t="shared" si="3"/>
        <v>w</v>
      </c>
      <c r="S56" s="29"/>
      <c r="U56" s="22"/>
      <c r="V56" s="22"/>
      <c r="W56" s="22"/>
    </row>
    <row r="57" spans="2:23" x14ac:dyDescent="0.45">
      <c r="B57" s="29" t="s">
        <v>1240</v>
      </c>
      <c r="C57" s="22" t="s">
        <v>1202</v>
      </c>
      <c r="D57" t="str">
        <f t="shared" si="0"/>
        <v>Gonic</v>
      </c>
      <c r="E57" s="22" t="str">
        <f>VLOOKUP(D57,audio_list_stym!$A$3:$H$18,8,FALSE)</f>
        <v>Tamanid</v>
      </c>
      <c r="F57" s="22">
        <v>8</v>
      </c>
      <c r="G57" s="22" t="str">
        <f t="shared" si="1"/>
        <v>Gonic.pic.search8</v>
      </c>
      <c r="H57" s="22" t="str">
        <f t="shared" si="2"/>
        <v>Tamanid_8</v>
      </c>
      <c r="I57">
        <f>VLOOKUP(E57,$P$2:$Q$9,2,FALSE)</f>
        <v>7</v>
      </c>
      <c r="J57" s="30">
        <f>IF(I57&lt;4,I57+2,I57-2)</f>
        <v>5</v>
      </c>
      <c r="K57" s="30">
        <f>IF(I57&lt;4,I57+3,I57-3)</f>
        <v>4</v>
      </c>
      <c r="L57" s="30">
        <f>IF(I57&lt;4,I57+4,I57-4)</f>
        <v>3</v>
      </c>
      <c r="M57">
        <v>1</v>
      </c>
      <c r="N57" t="str">
        <f t="shared" si="3"/>
        <v>q</v>
      </c>
      <c r="S57" s="29"/>
      <c r="U57" s="22"/>
      <c r="V57" s="22"/>
      <c r="W57" s="22"/>
    </row>
    <row r="58" spans="2:23" x14ac:dyDescent="0.45">
      <c r="B58" s="29" t="s">
        <v>1224</v>
      </c>
      <c r="C58" s="22" t="s">
        <v>1206</v>
      </c>
      <c r="D58" t="str">
        <f t="shared" si="0"/>
        <v>Todis</v>
      </c>
      <c r="E58" s="22" t="str">
        <f>VLOOKUP(D58,audio_list_stym!$A$3:$H$18,8,FALSE)</f>
        <v>ZF</v>
      </c>
      <c r="F58" s="22">
        <v>5</v>
      </c>
      <c r="G58" s="22" t="str">
        <f t="shared" si="1"/>
        <v>Todis.pic.search5</v>
      </c>
      <c r="H58" s="22" t="str">
        <f t="shared" si="2"/>
        <v>ZF_5</v>
      </c>
      <c r="I58" s="30">
        <f>IF(L58&lt;4,L58+1,L58-1)</f>
        <v>7</v>
      </c>
      <c r="J58" s="30">
        <f>IF(L58&lt;4,L58+2,L58-2)</f>
        <v>6</v>
      </c>
      <c r="K58" s="30">
        <f>IF(L58&lt;4,L58+3,L58-3)</f>
        <v>5</v>
      </c>
      <c r="L58">
        <f>VLOOKUP(E58,$P$2:$Q$9,2,FALSE)</f>
        <v>8</v>
      </c>
      <c r="M58">
        <v>4</v>
      </c>
      <c r="N58" t="str">
        <f t="shared" si="3"/>
        <v>s</v>
      </c>
      <c r="S58" s="29"/>
      <c r="U58" s="22"/>
      <c r="V58" s="22"/>
      <c r="W58" s="22"/>
    </row>
    <row r="59" spans="2:23" x14ac:dyDescent="0.45">
      <c r="B59" s="29" t="s">
        <v>1220</v>
      </c>
      <c r="C59" s="22" t="s">
        <v>1206</v>
      </c>
      <c r="D59" t="str">
        <f t="shared" si="0"/>
        <v>Todis</v>
      </c>
      <c r="E59" s="22" t="str">
        <f>VLOOKUP(D59,audio_list_stym!$A$3:$H$18,8,FALSE)</f>
        <v>ZF</v>
      </c>
      <c r="F59" s="22">
        <v>6</v>
      </c>
      <c r="G59" s="22" t="str">
        <f t="shared" si="1"/>
        <v>Todis.pic.search6</v>
      </c>
      <c r="H59" s="22" t="str">
        <f t="shared" si="2"/>
        <v>ZF_6</v>
      </c>
      <c r="I59" s="30">
        <f>IF(K59&lt;4,K59+1,K59-1)</f>
        <v>7</v>
      </c>
      <c r="J59" s="30">
        <f>IF(K59&lt;4,K59+2,K59-2)</f>
        <v>6</v>
      </c>
      <c r="K59">
        <f>VLOOKUP(E59,$P$2:$Q$9,2,FALSE)</f>
        <v>8</v>
      </c>
      <c r="L59" s="30">
        <f>IF(K59&lt;4,K59+3,K59-3)</f>
        <v>5</v>
      </c>
      <c r="M59">
        <v>3</v>
      </c>
      <c r="N59" t="str">
        <f t="shared" si="3"/>
        <v>a</v>
      </c>
      <c r="S59" s="29"/>
      <c r="U59" s="22"/>
      <c r="V59" s="22"/>
      <c r="W59" s="22"/>
    </row>
    <row r="60" spans="2:23" x14ac:dyDescent="0.45">
      <c r="B60" s="29" t="s">
        <v>1240</v>
      </c>
      <c r="C60" s="22" t="s">
        <v>1206</v>
      </c>
      <c r="D60" t="str">
        <f t="shared" si="0"/>
        <v>Todis</v>
      </c>
      <c r="E60" s="22" t="str">
        <f>VLOOKUP(D60,audio_list_stym!$A$3:$H$18,8,FALSE)</f>
        <v>ZF</v>
      </c>
      <c r="F60" s="22">
        <v>7</v>
      </c>
      <c r="G60" s="22" t="str">
        <f t="shared" si="1"/>
        <v>Todis.pic.search7</v>
      </c>
      <c r="H60" s="22" t="str">
        <f t="shared" si="2"/>
        <v>ZF_7</v>
      </c>
      <c r="I60" s="30">
        <f>IF(J60&lt;4,J60+1,J60-1)</f>
        <v>7</v>
      </c>
      <c r="J60">
        <f>VLOOKUP(E60,$P$2:$Q$9,2,FALSE)</f>
        <v>8</v>
      </c>
      <c r="K60" s="30">
        <f>IF(J27&lt;4,J60+2,J60-2)</f>
        <v>6</v>
      </c>
      <c r="L60" s="30">
        <f>IF(J60&lt;4,J60+3,J60-3)</f>
        <v>5</v>
      </c>
      <c r="M60">
        <v>2</v>
      </c>
      <c r="N60" t="str">
        <f t="shared" si="3"/>
        <v>w</v>
      </c>
      <c r="S60" s="29"/>
      <c r="U60" s="22"/>
      <c r="V60" s="22"/>
      <c r="W60" s="22"/>
    </row>
    <row r="61" spans="2:23" x14ac:dyDescent="0.45">
      <c r="B61" s="29" t="s">
        <v>1222</v>
      </c>
      <c r="C61" s="22" t="s">
        <v>1206</v>
      </c>
      <c r="D61" t="str">
        <f t="shared" si="0"/>
        <v>Todis</v>
      </c>
      <c r="E61" s="22" t="str">
        <f>VLOOKUP(D61,audio_list_stym!$A$3:$H$18,8,FALSE)</f>
        <v>ZF</v>
      </c>
      <c r="F61" s="22">
        <v>8</v>
      </c>
      <c r="G61" s="22" t="str">
        <f t="shared" si="1"/>
        <v>Todis.pic.search8</v>
      </c>
      <c r="H61" s="22" t="str">
        <f t="shared" si="2"/>
        <v>ZF_8</v>
      </c>
      <c r="I61">
        <f>VLOOKUP(E61,$P$2:$Q$9,2,FALSE)</f>
        <v>8</v>
      </c>
      <c r="J61" s="30">
        <f>IF(I61&lt;4,I61+2,I61-2)</f>
        <v>6</v>
      </c>
      <c r="K61" s="30">
        <f>IF(I61&lt;4,I61+3,I61-3)</f>
        <v>5</v>
      </c>
      <c r="L61" s="30">
        <f>IF(I61&lt;4,I61+4,I61-4)</f>
        <v>4</v>
      </c>
      <c r="M61">
        <v>1</v>
      </c>
      <c r="N61" t="str">
        <f t="shared" si="3"/>
        <v>q</v>
      </c>
      <c r="S61" s="29"/>
      <c r="U61" s="22"/>
      <c r="V61" s="22"/>
      <c r="W61" s="22"/>
    </row>
    <row r="62" spans="2:23" x14ac:dyDescent="0.45">
      <c r="B62" s="29" t="s">
        <v>1220</v>
      </c>
      <c r="C62" s="22" t="s">
        <v>1210</v>
      </c>
      <c r="D62" t="str">
        <f t="shared" si="0"/>
        <v>Pemat</v>
      </c>
      <c r="E62" s="22" t="str">
        <f>VLOOKUP(D62,audio_list_stym!$A$3:$H$18,8,FALSE)</f>
        <v>Ackee</v>
      </c>
      <c r="F62" s="22">
        <v>5</v>
      </c>
      <c r="G62" s="22" t="str">
        <f t="shared" si="1"/>
        <v>Pemat.pic.search5</v>
      </c>
      <c r="H62" s="22" t="str">
        <f t="shared" si="2"/>
        <v>Ackee_5</v>
      </c>
      <c r="I62" s="30">
        <f>IF(L62&lt;4,L62+1,L62-1)</f>
        <v>2</v>
      </c>
      <c r="J62" s="30">
        <f>IF(L62&lt;4,L62+2,L62-2)</f>
        <v>3</v>
      </c>
      <c r="K62" s="30">
        <f>IF(L62&lt;4,L62+3,L62-3)</f>
        <v>4</v>
      </c>
      <c r="L62">
        <f>VLOOKUP(E62,$P$2:$Q$9,2,FALSE)</f>
        <v>1</v>
      </c>
      <c r="M62">
        <v>4</v>
      </c>
      <c r="N62" t="str">
        <f t="shared" si="3"/>
        <v>s</v>
      </c>
      <c r="S62" s="29"/>
      <c r="U62" s="22"/>
      <c r="V62" s="22"/>
      <c r="W62" s="22"/>
    </row>
    <row r="63" spans="2:23" x14ac:dyDescent="0.45">
      <c r="B63" s="29" t="s">
        <v>1240</v>
      </c>
      <c r="C63" s="22" t="s">
        <v>1210</v>
      </c>
      <c r="D63" t="str">
        <f t="shared" si="0"/>
        <v>Pemat</v>
      </c>
      <c r="E63" s="22" t="str">
        <f>VLOOKUP(D63,audio_list_stym!$A$3:$H$18,8,FALSE)</f>
        <v>Ackee</v>
      </c>
      <c r="F63" s="22">
        <v>6</v>
      </c>
      <c r="G63" s="22" t="str">
        <f t="shared" si="1"/>
        <v>Pemat.pic.search6</v>
      </c>
      <c r="H63" s="22" t="str">
        <f t="shared" si="2"/>
        <v>Ackee_6</v>
      </c>
      <c r="I63" s="30">
        <f>IF(K63&lt;4,K63+1,K63-1)</f>
        <v>2</v>
      </c>
      <c r="J63" s="30">
        <f>IF(K63&lt;4,K63+2,K63-2)</f>
        <v>3</v>
      </c>
      <c r="K63">
        <f>VLOOKUP(E63,$P$2:$Q$9,2,FALSE)</f>
        <v>1</v>
      </c>
      <c r="L63" s="30">
        <f>IF(K63&lt;4,K63+3,K63-3)</f>
        <v>4</v>
      </c>
      <c r="M63">
        <v>3</v>
      </c>
      <c r="N63" t="str">
        <f t="shared" si="3"/>
        <v>a</v>
      </c>
      <c r="S63" s="29"/>
      <c r="U63" s="22"/>
      <c r="V63" s="22"/>
      <c r="W63" s="22"/>
    </row>
    <row r="64" spans="2:23" x14ac:dyDescent="0.45">
      <c r="B64" s="29" t="s">
        <v>1222</v>
      </c>
      <c r="C64" s="22" t="s">
        <v>1210</v>
      </c>
      <c r="D64" t="str">
        <f t="shared" si="0"/>
        <v>Pemat</v>
      </c>
      <c r="E64" s="22" t="str">
        <f>VLOOKUP(D64,audio_list_stym!$A$3:$H$18,8,FALSE)</f>
        <v>Ackee</v>
      </c>
      <c r="F64" s="22">
        <v>7</v>
      </c>
      <c r="G64" s="22" t="str">
        <f t="shared" si="1"/>
        <v>Pemat.pic.search7</v>
      </c>
      <c r="H64" s="22" t="str">
        <f t="shared" si="2"/>
        <v>Ackee_7</v>
      </c>
      <c r="I64" s="30">
        <f>IF(J64&lt;4,J64+1,J64-1)</f>
        <v>2</v>
      </c>
      <c r="J64">
        <f>VLOOKUP(E64,$P$2:$Q$9,2,FALSE)</f>
        <v>1</v>
      </c>
      <c r="K64" s="30">
        <f>IF(J31&lt;4,J64+2,J64-2)</f>
        <v>3</v>
      </c>
      <c r="L64" s="30">
        <f>IF(J64&lt;4,J64+3,J64-3)</f>
        <v>4</v>
      </c>
      <c r="M64">
        <v>2</v>
      </c>
      <c r="N64" t="str">
        <f t="shared" si="3"/>
        <v>w</v>
      </c>
      <c r="S64" s="29"/>
      <c r="U64" s="22"/>
      <c r="V64" s="22"/>
      <c r="W64" s="22"/>
    </row>
    <row r="65" spans="1:23" x14ac:dyDescent="0.45">
      <c r="B65" s="29" t="s">
        <v>1224</v>
      </c>
      <c r="C65" s="22" t="s">
        <v>1210</v>
      </c>
      <c r="D65" t="str">
        <f t="shared" si="0"/>
        <v>Pemat</v>
      </c>
      <c r="E65" s="22" t="str">
        <f>VLOOKUP(D65,audio_list_stym!$A$3:$H$18,8,FALSE)</f>
        <v>Ackee</v>
      </c>
      <c r="F65" s="22">
        <v>8</v>
      </c>
      <c r="G65" s="22" t="str">
        <f t="shared" si="1"/>
        <v>Pemat.pic.search8</v>
      </c>
      <c r="H65" s="22" t="str">
        <f t="shared" si="2"/>
        <v>Ackee_8</v>
      </c>
      <c r="I65">
        <f>VLOOKUP(E65,$P$2:$Q$9,2,FALSE)</f>
        <v>1</v>
      </c>
      <c r="J65" s="30">
        <f>IF(I65&lt;4,I65+2,I65-2)</f>
        <v>3</v>
      </c>
      <c r="K65" s="30">
        <f>IF(I65&lt;4,I65+3,I65-3)</f>
        <v>4</v>
      </c>
      <c r="L65" s="30">
        <f>IF(I65&lt;4,I65+4,I65-4)</f>
        <v>5</v>
      </c>
      <c r="M65">
        <v>1</v>
      </c>
      <c r="N65" t="str">
        <f t="shared" si="3"/>
        <v>q</v>
      </c>
      <c r="S65" s="29"/>
      <c r="U65" s="22"/>
      <c r="V65" s="22"/>
      <c r="W65" s="22"/>
    </row>
    <row r="66" spans="1:23" x14ac:dyDescent="0.45">
      <c r="A66" t="str">
        <f>E66&amp;".pic"</f>
        <v>Ake.pic</v>
      </c>
      <c r="B66" t="str">
        <f>A66&amp;F66</f>
        <v>Ake.pic1</v>
      </c>
      <c r="C66" s="22" t="s">
        <v>1183</v>
      </c>
      <c r="D66" t="str">
        <f>LEFT(C66,5)</f>
        <v>Renan</v>
      </c>
      <c r="E66" s="22" t="str">
        <f>VLOOKUP(D66,audio_list_stym!$A$3:$H$18,8,FALSE)</f>
        <v>Ake</v>
      </c>
      <c r="F66" s="22">
        <v>1</v>
      </c>
      <c r="G66" s="22" t="str">
        <f t="shared" si="1"/>
        <v>Renan.word.search1</v>
      </c>
      <c r="H66" s="22" t="str">
        <f>VLOOKUP(D66,$P$11:$Q$18,2,FALSE)</f>
        <v>РЕНАН</v>
      </c>
      <c r="I66">
        <f>VLOOKUP(E66,$P$2:$Q$9,2,FALSE)</f>
        <v>2</v>
      </c>
      <c r="J66" s="30">
        <f>IF(I66&lt;4,I66+1,I66-1)</f>
        <v>3</v>
      </c>
      <c r="K66" s="32">
        <f>IF(I66&lt;4,I66+2,I66-2)</f>
        <v>4</v>
      </c>
      <c r="L66" s="32">
        <f>IF(I66&lt;4,I66+3,I66-3)</f>
        <v>5</v>
      </c>
      <c r="M66">
        <v>1</v>
      </c>
      <c r="N66" t="str">
        <f t="shared" si="3"/>
        <v>q</v>
      </c>
      <c r="S66" s="29"/>
      <c r="U66" s="22"/>
      <c r="V66" s="22"/>
      <c r="W66" s="22"/>
    </row>
    <row r="67" spans="1:23" x14ac:dyDescent="0.45">
      <c r="A67" t="str">
        <f t="shared" ref="A67:A97" si="7">E67&amp;".pic"</f>
        <v>Ake.pic</v>
      </c>
      <c r="B67" t="str">
        <f t="shared" ref="B67:B97" si="8">A67&amp;F67</f>
        <v>Ake.pic2</v>
      </c>
      <c r="C67" s="22" t="s">
        <v>1183</v>
      </c>
      <c r="D67" t="str">
        <f t="shared" ref="D67:D129" si="9">LEFT(C67,5)</f>
        <v>Renan</v>
      </c>
      <c r="E67" s="22" t="str">
        <f>VLOOKUP(D67,audio_list_stym!$A$3:$H$18,8,FALSE)</f>
        <v>Ake</v>
      </c>
      <c r="F67" s="22">
        <v>2</v>
      </c>
      <c r="G67" s="22" t="str">
        <f t="shared" ref="G67:G129" si="10">C67&amp;F67</f>
        <v>Renan.word.search2</v>
      </c>
      <c r="H67" s="22" t="str">
        <f t="shared" ref="H67:H129" si="11">VLOOKUP(D67,$P$11:$Q$18,2,FALSE)</f>
        <v>РЕНАН</v>
      </c>
      <c r="I67" s="30">
        <f>IF(J67&lt;4,J67+1,J67-1)</f>
        <v>3</v>
      </c>
      <c r="J67">
        <f>VLOOKUP(E67,$P$2:$Q$9,2,FALSE)</f>
        <v>2</v>
      </c>
      <c r="K67" s="32">
        <f>IF(J67&lt;4,J67+2,J67-2)</f>
        <v>4</v>
      </c>
      <c r="L67" s="32">
        <f>IF(J67&lt;4,J67+3,J67-3)</f>
        <v>5</v>
      </c>
      <c r="M67">
        <v>2</v>
      </c>
      <c r="N67" t="str">
        <f t="shared" ref="N67:N129" si="12">IF(M67=1,"q",IF(M67=2,"w",IF(M67=3,"a",IF(M67=4,"s",0))))</f>
        <v>w</v>
      </c>
      <c r="S67" s="29"/>
      <c r="U67" s="22"/>
      <c r="V67" s="22"/>
      <c r="W67" s="22"/>
    </row>
    <row r="68" spans="1:23" x14ac:dyDescent="0.45">
      <c r="A68" t="str">
        <f t="shared" si="7"/>
        <v>Ake.pic</v>
      </c>
      <c r="B68" t="str">
        <f t="shared" si="8"/>
        <v>Ake.pic3</v>
      </c>
      <c r="C68" s="22" t="s">
        <v>1183</v>
      </c>
      <c r="D68" t="str">
        <f t="shared" si="9"/>
        <v>Renan</v>
      </c>
      <c r="E68" s="22" t="str">
        <f>VLOOKUP(D68,audio_list_stym!$A$3:$H$18,8,FALSE)</f>
        <v>Ake</v>
      </c>
      <c r="F68" s="22">
        <v>3</v>
      </c>
      <c r="G68" s="22" t="str">
        <f t="shared" si="10"/>
        <v>Renan.word.search3</v>
      </c>
      <c r="H68" s="22" t="str">
        <f t="shared" si="11"/>
        <v>РЕНАН</v>
      </c>
      <c r="I68" s="30">
        <f>IF(K68&lt;4,K68+1,K68-1)</f>
        <v>3</v>
      </c>
      <c r="J68" s="30">
        <f>IF(K68&lt;4,K68+2,K68-2)</f>
        <v>4</v>
      </c>
      <c r="K68">
        <f>VLOOKUP(E68,$P$2:$Q$9,2,FALSE)</f>
        <v>2</v>
      </c>
      <c r="L68" s="32">
        <f>IF(K68&lt;4,K68+3,K68-3)</f>
        <v>5</v>
      </c>
      <c r="M68">
        <v>3</v>
      </c>
      <c r="N68" t="str">
        <f t="shared" si="12"/>
        <v>a</v>
      </c>
      <c r="S68" s="29"/>
      <c r="U68" s="22"/>
      <c r="V68" s="22"/>
      <c r="W68" s="22"/>
    </row>
    <row r="69" spans="1:23" x14ac:dyDescent="0.45">
      <c r="A69" t="str">
        <f t="shared" si="7"/>
        <v>Ake.pic</v>
      </c>
      <c r="B69" t="str">
        <f t="shared" si="8"/>
        <v>Ake.pic4</v>
      </c>
      <c r="C69" s="22" t="s">
        <v>1183</v>
      </c>
      <c r="D69" t="str">
        <f t="shared" si="9"/>
        <v>Renan</v>
      </c>
      <c r="E69" s="22" t="str">
        <f>VLOOKUP(D69,audio_list_stym!$A$3:$H$18,8,FALSE)</f>
        <v>Ake</v>
      </c>
      <c r="F69" s="22">
        <v>4</v>
      </c>
      <c r="G69" s="22" t="str">
        <f t="shared" si="10"/>
        <v>Renan.word.search4</v>
      </c>
      <c r="H69" s="22" t="str">
        <f t="shared" si="11"/>
        <v>РЕНАН</v>
      </c>
      <c r="I69" s="30">
        <f>IF(L69&lt;4,L69+1,L69-1)</f>
        <v>3</v>
      </c>
      <c r="J69" s="30">
        <f>IF(L69&lt;4,L69+2,L69-2)</f>
        <v>4</v>
      </c>
      <c r="K69" s="30">
        <f>IF(L69&lt;4,L69+3,L69-3)</f>
        <v>5</v>
      </c>
      <c r="L69">
        <f>VLOOKUP(E69,$P$2:$Q$9,2,FALSE)</f>
        <v>2</v>
      </c>
      <c r="M69">
        <v>4</v>
      </c>
      <c r="N69" t="str">
        <f t="shared" si="12"/>
        <v>s</v>
      </c>
      <c r="S69" s="29"/>
      <c r="U69" s="22"/>
      <c r="V69" s="22"/>
      <c r="W69" s="22"/>
    </row>
    <row r="70" spans="1:23" x14ac:dyDescent="0.45">
      <c r="A70" t="str">
        <f t="shared" si="7"/>
        <v>Finger.pic</v>
      </c>
      <c r="B70" t="str">
        <f t="shared" si="8"/>
        <v>Finger.pic1</v>
      </c>
      <c r="C70" s="22" t="s">
        <v>1187</v>
      </c>
      <c r="D70" t="str">
        <f t="shared" si="9"/>
        <v>Baroh</v>
      </c>
      <c r="E70" s="22" t="str">
        <f>VLOOKUP(D70,audio_list_stym!$A$3:$H$18,8,FALSE)</f>
        <v>Finger</v>
      </c>
      <c r="F70" s="22">
        <v>1</v>
      </c>
      <c r="G70" s="22" t="str">
        <f t="shared" si="10"/>
        <v>Baroh.word.search1</v>
      </c>
      <c r="H70" s="22" t="str">
        <f t="shared" si="11"/>
        <v>БАРОХ</v>
      </c>
      <c r="I70">
        <f>VLOOKUP(E70,$P$2:$Q$9,2,FALSE)</f>
        <v>3</v>
      </c>
      <c r="J70" s="30">
        <f>IF(I70&lt;4,I70+1,I70-1)</f>
        <v>4</v>
      </c>
      <c r="K70" s="32">
        <f>IF(I70&lt;4,I70+2,I70-2)</f>
        <v>5</v>
      </c>
      <c r="L70" s="32">
        <f>IF(I70&lt;4,I70+3,I70-3)</f>
        <v>6</v>
      </c>
      <c r="M70">
        <v>1</v>
      </c>
      <c r="N70" t="str">
        <f t="shared" si="12"/>
        <v>q</v>
      </c>
      <c r="S70" s="29" t="s">
        <v>1198</v>
      </c>
      <c r="T70" t="str">
        <f t="shared" ref="T70:T132" si="13">LEFT(S70,5)</f>
        <v>Codis</v>
      </c>
      <c r="U70" s="22" t="str">
        <f>VLOOKUP(T70,audio_list_stym!$A$3:$H$18,7,FALSE)</f>
        <v>Sapota</v>
      </c>
      <c r="V70" s="22">
        <v>1</v>
      </c>
      <c r="W70" s="22" t="str">
        <f t="shared" ref="W70:W132" si="14">U70&amp;V70</f>
        <v>Sapota1</v>
      </c>
    </row>
    <row r="71" spans="1:23" x14ac:dyDescent="0.45">
      <c r="A71" t="str">
        <f t="shared" si="7"/>
        <v>Finger.pic</v>
      </c>
      <c r="B71" t="str">
        <f t="shared" si="8"/>
        <v>Finger.pic2</v>
      </c>
      <c r="C71" s="22" t="s">
        <v>1187</v>
      </c>
      <c r="D71" t="str">
        <f t="shared" si="9"/>
        <v>Baroh</v>
      </c>
      <c r="E71" s="22" t="str">
        <f>VLOOKUP(D71,audio_list_stym!$A$3:$H$18,8,FALSE)</f>
        <v>Finger</v>
      </c>
      <c r="F71" s="22">
        <v>2</v>
      </c>
      <c r="G71" s="22" t="str">
        <f t="shared" si="10"/>
        <v>Baroh.word.search2</v>
      </c>
      <c r="H71" s="22" t="str">
        <f t="shared" si="11"/>
        <v>БАРОХ</v>
      </c>
      <c r="I71" s="30">
        <f>IF(J71&lt;4,J71+1,J71-1)</f>
        <v>4</v>
      </c>
      <c r="J71">
        <f>VLOOKUP(E71,$P$2:$Q$9,2,FALSE)</f>
        <v>3</v>
      </c>
      <c r="K71" s="32">
        <f>IF(J71&lt;4,J71+2,J71-2)</f>
        <v>5</v>
      </c>
      <c r="L71" s="32">
        <f>IF(J71&lt;4,J71+3,J71-3)</f>
        <v>6</v>
      </c>
      <c r="M71">
        <v>2</v>
      </c>
      <c r="N71" t="str">
        <f t="shared" si="12"/>
        <v>w</v>
      </c>
      <c r="S71" s="29" t="s">
        <v>1190</v>
      </c>
      <c r="T71" t="str">
        <f t="shared" si="13"/>
        <v>Liroh</v>
      </c>
      <c r="U71" s="22" t="str">
        <f>VLOOKUP(T71,audio_list_stym!$A$3:$H$18,7,FALSE)</f>
        <v>Gac</v>
      </c>
      <c r="V71" s="22">
        <v>1</v>
      </c>
      <c r="W71" s="22" t="str">
        <f t="shared" si="14"/>
        <v>Gac1</v>
      </c>
    </row>
    <row r="72" spans="1:23" x14ac:dyDescent="0.45">
      <c r="A72" t="str">
        <f t="shared" si="7"/>
        <v>Finger.pic</v>
      </c>
      <c r="B72" t="str">
        <f t="shared" si="8"/>
        <v>Finger.pic3</v>
      </c>
      <c r="C72" s="22" t="s">
        <v>1187</v>
      </c>
      <c r="D72" t="str">
        <f t="shared" si="9"/>
        <v>Baroh</v>
      </c>
      <c r="E72" s="22" t="str">
        <f>VLOOKUP(D72,audio_list_stym!$A$3:$H$18,8,FALSE)</f>
        <v>Finger</v>
      </c>
      <c r="F72" s="22">
        <v>3</v>
      </c>
      <c r="G72" s="22" t="str">
        <f t="shared" si="10"/>
        <v>Baroh.word.search3</v>
      </c>
      <c r="H72" s="22" t="str">
        <f t="shared" si="11"/>
        <v>БАРОХ</v>
      </c>
      <c r="I72" s="30">
        <f>IF(K72&lt;4,K72+1,K72-1)</f>
        <v>4</v>
      </c>
      <c r="J72" s="30">
        <f>IF(K72&lt;4,K72+2,K72-2)</f>
        <v>5</v>
      </c>
      <c r="K72">
        <f>VLOOKUP(E72,$P$2:$Q$9,2,FALSE)</f>
        <v>3</v>
      </c>
      <c r="L72" s="32">
        <f>IF(K72&lt;4,K72+3,K72-3)</f>
        <v>6</v>
      </c>
      <c r="M72">
        <v>3</v>
      </c>
      <c r="N72" t="str">
        <f t="shared" si="12"/>
        <v>a</v>
      </c>
      <c r="S72" s="29" t="s">
        <v>1194</v>
      </c>
      <c r="T72" t="str">
        <f t="shared" si="13"/>
        <v>Fimon</v>
      </c>
      <c r="U72" s="22" t="str">
        <f>VLOOKUP(T72,audio_list_stym!$A$3:$H$18,7,FALSE)</f>
        <v>Noni</v>
      </c>
      <c r="V72" s="22">
        <v>1</v>
      </c>
      <c r="W72" s="22" t="str">
        <f t="shared" si="14"/>
        <v>Noni1</v>
      </c>
    </row>
    <row r="73" spans="1:23" x14ac:dyDescent="0.45">
      <c r="A73" t="str">
        <f t="shared" si="7"/>
        <v>Finger.pic</v>
      </c>
      <c r="B73" t="str">
        <f t="shared" si="8"/>
        <v>Finger.pic4</v>
      </c>
      <c r="C73" s="22" t="s">
        <v>1187</v>
      </c>
      <c r="D73" t="str">
        <f t="shared" si="9"/>
        <v>Baroh</v>
      </c>
      <c r="E73" s="22" t="str">
        <f>VLOOKUP(D73,audio_list_stym!$A$3:$H$18,8,FALSE)</f>
        <v>Finger</v>
      </c>
      <c r="F73" s="22">
        <v>4</v>
      </c>
      <c r="G73" s="22" t="str">
        <f t="shared" si="10"/>
        <v>Baroh.word.search4</v>
      </c>
      <c r="H73" s="22" t="str">
        <f t="shared" si="11"/>
        <v>БАРОХ</v>
      </c>
      <c r="I73" s="30">
        <f>IF(L73&lt;4,L73+1,L73-1)</f>
        <v>4</v>
      </c>
      <c r="J73" s="30">
        <f>IF(L73&lt;4,L73+2,L73-2)</f>
        <v>5</v>
      </c>
      <c r="K73" s="30">
        <f>IF(L73&lt;4,L73+3,L73-3)</f>
        <v>6</v>
      </c>
      <c r="L73">
        <f>VLOOKUP(E73,$P$2:$Q$9,2,FALSE)</f>
        <v>3</v>
      </c>
      <c r="M73">
        <v>4</v>
      </c>
      <c r="N73" t="str">
        <f t="shared" si="12"/>
        <v>s</v>
      </c>
      <c r="S73" s="29" t="s">
        <v>1198</v>
      </c>
      <c r="T73" t="str">
        <f t="shared" si="13"/>
        <v>Codis</v>
      </c>
      <c r="U73" s="22" t="str">
        <f>VLOOKUP(T73,audio_list_stym!$A$3:$H$18,7,FALSE)</f>
        <v>Sapota</v>
      </c>
      <c r="V73" s="22">
        <v>1</v>
      </c>
      <c r="W73" s="22" t="str">
        <f t="shared" si="14"/>
        <v>Sapota1</v>
      </c>
    </row>
    <row r="74" spans="1:23" x14ac:dyDescent="0.45">
      <c r="A74" t="str">
        <f t="shared" si="7"/>
        <v>Gac.pic</v>
      </c>
      <c r="B74" t="str">
        <f t="shared" si="8"/>
        <v>Gac.pic1</v>
      </c>
      <c r="C74" s="22" t="s">
        <v>1191</v>
      </c>
      <c r="D74" t="str">
        <f t="shared" si="9"/>
        <v>Liroh</v>
      </c>
      <c r="E74" s="22" t="str">
        <f>VLOOKUP(D74,audio_list_stym!$A$3:$H$18,8,FALSE)</f>
        <v>Gac</v>
      </c>
      <c r="F74" s="22">
        <v>1</v>
      </c>
      <c r="G74" s="22" t="str">
        <f t="shared" si="10"/>
        <v>Liroh.word.search1</v>
      </c>
      <c r="H74" s="22" t="str">
        <f t="shared" si="11"/>
        <v>ЛИРОХ</v>
      </c>
      <c r="I74">
        <f>VLOOKUP(E74,$P$2:$Q$9,2,FALSE)</f>
        <v>4</v>
      </c>
      <c r="J74" s="30">
        <f>IF(I74&lt;4,I74+1,I74-1)</f>
        <v>3</v>
      </c>
      <c r="K74" s="32">
        <f>IF(I74&lt;4,I74+2,I74-2)</f>
        <v>2</v>
      </c>
      <c r="L74" s="32">
        <f>IF(I74&lt;4,I74+3,I74-3)</f>
        <v>1</v>
      </c>
      <c r="M74">
        <v>1</v>
      </c>
      <c r="N74" t="str">
        <f t="shared" si="12"/>
        <v>q</v>
      </c>
      <c r="S74" s="29" t="s">
        <v>1202</v>
      </c>
      <c r="T74" t="str">
        <f t="shared" si="13"/>
        <v>Gonic</v>
      </c>
      <c r="U74" s="22" t="str">
        <f>VLOOKUP(T74,audio_list_stym!$A$3:$H$18,7,FALSE)</f>
        <v>Tamanid</v>
      </c>
      <c r="V74" s="22">
        <v>1</v>
      </c>
      <c r="W74" s="22" t="str">
        <f t="shared" si="14"/>
        <v>Tamanid1</v>
      </c>
    </row>
    <row r="75" spans="1:23" x14ac:dyDescent="0.45">
      <c r="A75" t="str">
        <f t="shared" si="7"/>
        <v>Gac.pic</v>
      </c>
      <c r="B75" t="str">
        <f t="shared" si="8"/>
        <v>Gac.pic2</v>
      </c>
      <c r="C75" s="22" t="s">
        <v>1191</v>
      </c>
      <c r="D75" t="str">
        <f t="shared" si="9"/>
        <v>Liroh</v>
      </c>
      <c r="E75" s="22" t="str">
        <f>VLOOKUP(D75,audio_list_stym!$A$3:$H$18,8,FALSE)</f>
        <v>Gac</v>
      </c>
      <c r="F75" s="22">
        <v>2</v>
      </c>
      <c r="G75" s="22" t="str">
        <f t="shared" si="10"/>
        <v>Liroh.word.search2</v>
      </c>
      <c r="H75" s="22" t="str">
        <f t="shared" si="11"/>
        <v>ЛИРОХ</v>
      </c>
      <c r="I75" s="30">
        <f>IF(J75&lt;4,J75+1,J75-1)</f>
        <v>3</v>
      </c>
      <c r="J75">
        <f>VLOOKUP(E75,$P$2:$Q$9,2,FALSE)</f>
        <v>4</v>
      </c>
      <c r="K75" s="32">
        <f>IF(J75&lt;4,J75+2,J75-2)</f>
        <v>2</v>
      </c>
      <c r="L75" s="32">
        <f>IF(J75&lt;4,J75+3,J75-3)</f>
        <v>1</v>
      </c>
      <c r="M75">
        <v>2</v>
      </c>
      <c r="N75" t="str">
        <f t="shared" si="12"/>
        <v>w</v>
      </c>
      <c r="S75" s="29" t="s">
        <v>1206</v>
      </c>
      <c r="T75" t="str">
        <f t="shared" si="13"/>
        <v>Todis</v>
      </c>
      <c r="U75" s="22" t="str">
        <f>VLOOKUP(T75,audio_list_stym!$A$3:$H$18,7,FALSE)</f>
        <v>ZF</v>
      </c>
      <c r="V75" s="22">
        <v>1</v>
      </c>
      <c r="W75" s="22" t="str">
        <f t="shared" si="14"/>
        <v>ZF1</v>
      </c>
    </row>
    <row r="76" spans="1:23" x14ac:dyDescent="0.45">
      <c r="A76" t="str">
        <f t="shared" si="7"/>
        <v>Gac.pic</v>
      </c>
      <c r="B76" t="str">
        <f t="shared" si="8"/>
        <v>Gac.pic3</v>
      </c>
      <c r="C76" s="22" t="s">
        <v>1191</v>
      </c>
      <c r="D76" t="str">
        <f t="shared" si="9"/>
        <v>Liroh</v>
      </c>
      <c r="E76" s="22" t="str">
        <f>VLOOKUP(D76,audio_list_stym!$A$3:$H$18,8,FALSE)</f>
        <v>Gac</v>
      </c>
      <c r="F76" s="22">
        <v>3</v>
      </c>
      <c r="G76" s="22" t="str">
        <f t="shared" si="10"/>
        <v>Liroh.word.search3</v>
      </c>
      <c r="H76" s="22" t="str">
        <f t="shared" si="11"/>
        <v>ЛИРОХ</v>
      </c>
      <c r="I76" s="30">
        <f>IF(K76&lt;4,K76+1,K76-1)</f>
        <v>3</v>
      </c>
      <c r="J76" s="30">
        <f>IF(K76&lt;4,K76+2,K76-2)</f>
        <v>2</v>
      </c>
      <c r="K76">
        <f>VLOOKUP(E76,$P$2:$Q$9,2,FALSE)</f>
        <v>4</v>
      </c>
      <c r="L76" s="32">
        <f>IF(K76&lt;4,K76+3,K76-3)</f>
        <v>1</v>
      </c>
      <c r="M76">
        <v>3</v>
      </c>
      <c r="N76" t="str">
        <f t="shared" si="12"/>
        <v>a</v>
      </c>
      <c r="S76" s="29" t="s">
        <v>1210</v>
      </c>
      <c r="T76" t="str">
        <f t="shared" si="13"/>
        <v>Pemat</v>
      </c>
      <c r="U76" s="22" t="str">
        <f>VLOOKUP(T76,audio_list_stym!$A$3:$H$18,7,FALSE)</f>
        <v>Ackee</v>
      </c>
      <c r="V76" s="22">
        <v>1</v>
      </c>
      <c r="W76" s="22" t="str">
        <f t="shared" si="14"/>
        <v>Ackee1</v>
      </c>
    </row>
    <row r="77" spans="1:23" x14ac:dyDescent="0.45">
      <c r="A77" t="str">
        <f t="shared" si="7"/>
        <v>Gac.pic</v>
      </c>
      <c r="B77" t="str">
        <f t="shared" si="8"/>
        <v>Gac.pic4</v>
      </c>
      <c r="C77" s="22" t="s">
        <v>1191</v>
      </c>
      <c r="D77" t="str">
        <f t="shared" si="9"/>
        <v>Liroh</v>
      </c>
      <c r="E77" s="22" t="str">
        <f>VLOOKUP(D77,audio_list_stym!$A$3:$H$18,8,FALSE)</f>
        <v>Gac</v>
      </c>
      <c r="F77" s="22">
        <v>4</v>
      </c>
      <c r="G77" s="22" t="str">
        <f t="shared" si="10"/>
        <v>Liroh.word.search4</v>
      </c>
      <c r="H77" s="22" t="str">
        <f t="shared" si="11"/>
        <v>ЛИРОХ</v>
      </c>
      <c r="I77" s="30">
        <f>IF(L77&lt;4,L77+1,L77-1)</f>
        <v>3</v>
      </c>
      <c r="J77" s="30">
        <f>IF(L77&lt;4,L77+2,L77-2)</f>
        <v>2</v>
      </c>
      <c r="K77" s="30">
        <f>IF(L77&lt;4,L77+3,L77-3)</f>
        <v>1</v>
      </c>
      <c r="L77">
        <f>VLOOKUP(E77,$P$2:$Q$9,2,FALSE)</f>
        <v>4</v>
      </c>
      <c r="M77">
        <v>4</v>
      </c>
      <c r="N77" t="str">
        <f t="shared" si="12"/>
        <v>s</v>
      </c>
      <c r="S77" s="29" t="s">
        <v>1182</v>
      </c>
      <c r="T77" t="str">
        <f t="shared" si="13"/>
        <v>Renan</v>
      </c>
      <c r="U77" s="22" t="str">
        <f>VLOOKUP(T77,audio_list_stym!$A$3:$H$18,7,FALSE)</f>
        <v>Ake</v>
      </c>
      <c r="V77" s="22">
        <v>1</v>
      </c>
      <c r="W77" s="22" t="str">
        <f t="shared" si="14"/>
        <v>Ake1</v>
      </c>
    </row>
    <row r="78" spans="1:23" x14ac:dyDescent="0.45">
      <c r="A78" t="str">
        <f t="shared" si="7"/>
        <v>Noni.pic</v>
      </c>
      <c r="B78" t="str">
        <f t="shared" si="8"/>
        <v>Noni.pic1</v>
      </c>
      <c r="C78" s="22" t="s">
        <v>1195</v>
      </c>
      <c r="D78" t="str">
        <f t="shared" si="9"/>
        <v>Fimon</v>
      </c>
      <c r="E78" s="22" t="str">
        <f>VLOOKUP(D78,audio_list_stym!$A$3:$H$18,8,FALSE)</f>
        <v>Noni</v>
      </c>
      <c r="F78" s="22">
        <v>1</v>
      </c>
      <c r="G78" s="22" t="str">
        <f t="shared" si="10"/>
        <v>Fimon.word.search1</v>
      </c>
      <c r="H78" s="22" t="str">
        <f t="shared" si="11"/>
        <v>ФИМОН</v>
      </c>
      <c r="I78">
        <f>VLOOKUP(E78,$P$2:$Q$9,2,FALSE)</f>
        <v>5</v>
      </c>
      <c r="J78" s="30">
        <f>IF(I78&lt;4,I78+1,I78-1)</f>
        <v>4</v>
      </c>
      <c r="K78" s="32">
        <f>IF(I78&lt;4,I78+2,I78-2)</f>
        <v>3</v>
      </c>
      <c r="L78" s="32">
        <f>IF(I78&lt;4,I78+3,I78-3)</f>
        <v>2</v>
      </c>
      <c r="M78">
        <v>1</v>
      </c>
      <c r="N78" t="str">
        <f t="shared" si="12"/>
        <v>q</v>
      </c>
      <c r="S78" s="29" t="s">
        <v>1186</v>
      </c>
      <c r="T78" t="str">
        <f t="shared" si="13"/>
        <v>Baroh</v>
      </c>
      <c r="U78" s="22" t="str">
        <f>VLOOKUP(T78,audio_list_stym!$A$3:$H$18,7,FALSE)</f>
        <v>Finger</v>
      </c>
      <c r="V78" s="22">
        <v>1</v>
      </c>
      <c r="W78" s="22" t="str">
        <f t="shared" si="14"/>
        <v>Finger1</v>
      </c>
    </row>
    <row r="79" spans="1:23" x14ac:dyDescent="0.45">
      <c r="A79" t="str">
        <f t="shared" si="7"/>
        <v>Noni.pic</v>
      </c>
      <c r="B79" t="str">
        <f t="shared" si="8"/>
        <v>Noni.pic2</v>
      </c>
      <c r="C79" s="22" t="s">
        <v>1195</v>
      </c>
      <c r="D79" t="str">
        <f t="shared" si="9"/>
        <v>Fimon</v>
      </c>
      <c r="E79" s="22" t="str">
        <f>VLOOKUP(D79,audio_list_stym!$A$3:$H$18,8,FALSE)</f>
        <v>Noni</v>
      </c>
      <c r="F79" s="22">
        <v>2</v>
      </c>
      <c r="G79" s="22" t="str">
        <f t="shared" si="10"/>
        <v>Fimon.word.search2</v>
      </c>
      <c r="H79" s="22" t="str">
        <f t="shared" si="11"/>
        <v>ФИМОН</v>
      </c>
      <c r="I79" s="30">
        <f>IF(J79&lt;4,J79+1,J79-1)</f>
        <v>4</v>
      </c>
      <c r="J79">
        <f>VLOOKUP(E79,$P$2:$Q$9,2,FALSE)</f>
        <v>5</v>
      </c>
      <c r="K79" s="32">
        <f>IF(J79&lt;4,J79+2,J79-2)</f>
        <v>3</v>
      </c>
      <c r="L79" s="32">
        <f>IF(J79&lt;4,J79+3,J79-3)</f>
        <v>2</v>
      </c>
      <c r="M79">
        <v>2</v>
      </c>
      <c r="N79" t="str">
        <f t="shared" si="12"/>
        <v>w</v>
      </c>
      <c r="S79" s="29" t="s">
        <v>1190</v>
      </c>
      <c r="T79" t="str">
        <f t="shared" si="13"/>
        <v>Liroh</v>
      </c>
      <c r="U79" s="22" t="str">
        <f>VLOOKUP(T79,audio_list_stym!$A$3:$H$18,7,FALSE)</f>
        <v>Gac</v>
      </c>
      <c r="V79" s="22">
        <v>1</v>
      </c>
      <c r="W79" s="22" t="str">
        <f t="shared" si="14"/>
        <v>Gac1</v>
      </c>
    </row>
    <row r="80" spans="1:23" x14ac:dyDescent="0.45">
      <c r="A80" t="str">
        <f t="shared" si="7"/>
        <v>Noni.pic</v>
      </c>
      <c r="B80" t="str">
        <f t="shared" si="8"/>
        <v>Noni.pic3</v>
      </c>
      <c r="C80" s="22" t="s">
        <v>1195</v>
      </c>
      <c r="D80" t="str">
        <f t="shared" si="9"/>
        <v>Fimon</v>
      </c>
      <c r="E80" s="22" t="str">
        <f>VLOOKUP(D80,audio_list_stym!$A$3:$H$18,8,FALSE)</f>
        <v>Noni</v>
      </c>
      <c r="F80" s="22">
        <v>3</v>
      </c>
      <c r="G80" s="22" t="str">
        <f t="shared" si="10"/>
        <v>Fimon.word.search3</v>
      </c>
      <c r="H80" s="22" t="str">
        <f t="shared" si="11"/>
        <v>ФИМОН</v>
      </c>
      <c r="I80" s="30">
        <f>IF(K80&lt;4,K80+1,K80-1)</f>
        <v>4</v>
      </c>
      <c r="J80" s="30">
        <f>IF(K80&lt;4,K80+2,K80-2)</f>
        <v>3</v>
      </c>
      <c r="K80">
        <f>VLOOKUP(E80,$P$2:$Q$9,2,FALSE)</f>
        <v>5</v>
      </c>
      <c r="L80" s="32">
        <f>IF(K80&lt;4,K80+3,K80-3)</f>
        <v>2</v>
      </c>
      <c r="M80">
        <v>3</v>
      </c>
      <c r="N80" t="str">
        <f t="shared" si="12"/>
        <v>a</v>
      </c>
      <c r="S80" s="29" t="s">
        <v>1194</v>
      </c>
      <c r="T80" t="str">
        <f t="shared" si="13"/>
        <v>Fimon</v>
      </c>
      <c r="U80" s="22" t="str">
        <f>VLOOKUP(T80,audio_list_stym!$A$3:$H$18,7,FALSE)</f>
        <v>Noni</v>
      </c>
      <c r="V80" s="22">
        <v>1</v>
      </c>
      <c r="W80" s="22" t="str">
        <f t="shared" si="14"/>
        <v>Noni1</v>
      </c>
    </row>
    <row r="81" spans="1:23" x14ac:dyDescent="0.45">
      <c r="A81" t="str">
        <f t="shared" si="7"/>
        <v>Noni.pic</v>
      </c>
      <c r="B81" t="str">
        <f t="shared" si="8"/>
        <v>Noni.pic4</v>
      </c>
      <c r="C81" s="22" t="s">
        <v>1195</v>
      </c>
      <c r="D81" t="str">
        <f t="shared" si="9"/>
        <v>Fimon</v>
      </c>
      <c r="E81" s="22" t="str">
        <f>VLOOKUP(D81,audio_list_stym!$A$3:$H$18,8,FALSE)</f>
        <v>Noni</v>
      </c>
      <c r="F81" s="22">
        <v>4</v>
      </c>
      <c r="G81" s="22" t="str">
        <f t="shared" si="10"/>
        <v>Fimon.word.search4</v>
      </c>
      <c r="H81" s="22" t="str">
        <f t="shared" si="11"/>
        <v>ФИМОН</v>
      </c>
      <c r="I81" s="30">
        <f>IF(L81&lt;4,L81+1,L81-1)</f>
        <v>4</v>
      </c>
      <c r="J81" s="30">
        <f>IF(L81&lt;4,L81+2,L81-2)</f>
        <v>3</v>
      </c>
      <c r="K81" s="30">
        <f>IF(L81&lt;4,L81+3,L81-3)</f>
        <v>2</v>
      </c>
      <c r="L81">
        <f>VLOOKUP(E81,$P$2:$Q$9,2,FALSE)</f>
        <v>5</v>
      </c>
      <c r="M81">
        <v>4</v>
      </c>
      <c r="N81" t="str">
        <f t="shared" si="12"/>
        <v>s</v>
      </c>
      <c r="S81" s="29" t="s">
        <v>1198</v>
      </c>
      <c r="T81" t="str">
        <f t="shared" si="13"/>
        <v>Codis</v>
      </c>
      <c r="U81" s="22" t="str">
        <f>VLOOKUP(T81,audio_list_stym!$A$3:$H$18,7,FALSE)</f>
        <v>Sapota</v>
      </c>
      <c r="V81" s="22">
        <v>1</v>
      </c>
      <c r="W81" s="22" t="str">
        <f t="shared" si="14"/>
        <v>Sapota1</v>
      </c>
    </row>
    <row r="82" spans="1:23" x14ac:dyDescent="0.45">
      <c r="A82" t="str">
        <f t="shared" si="7"/>
        <v>Sapota.pic</v>
      </c>
      <c r="B82" t="str">
        <f t="shared" si="8"/>
        <v>Sapota.pic1</v>
      </c>
      <c r="C82" s="22" t="s">
        <v>1199</v>
      </c>
      <c r="D82" t="str">
        <f t="shared" si="9"/>
        <v>Codis</v>
      </c>
      <c r="E82" s="22" t="str">
        <f>VLOOKUP(D82,audio_list_stym!$A$3:$H$18,8,FALSE)</f>
        <v>Sapota</v>
      </c>
      <c r="F82" s="22">
        <v>1</v>
      </c>
      <c r="G82" s="22" t="str">
        <f t="shared" si="10"/>
        <v>Codis.word.search1</v>
      </c>
      <c r="H82" s="22" t="str">
        <f t="shared" si="11"/>
        <v>КОДИС</v>
      </c>
      <c r="I82">
        <f>VLOOKUP(E82,$P$2:$Q$9,2,FALSE)</f>
        <v>6</v>
      </c>
      <c r="J82" s="30">
        <f>IF(I82&lt;4,I82+1,I82-1)</f>
        <v>5</v>
      </c>
      <c r="K82" s="32">
        <f>IF(I82&lt;4,I82+2,I82-2)</f>
        <v>4</v>
      </c>
      <c r="L82" s="32">
        <f>IF(I82&lt;4,I82+3,I82-3)</f>
        <v>3</v>
      </c>
      <c r="M82">
        <v>1</v>
      </c>
      <c r="N82" t="str">
        <f t="shared" si="12"/>
        <v>q</v>
      </c>
      <c r="S82" s="29" t="s">
        <v>1202</v>
      </c>
      <c r="T82" t="str">
        <f t="shared" si="13"/>
        <v>Gonic</v>
      </c>
      <c r="U82" s="22" t="str">
        <f>VLOOKUP(T82,audio_list_stym!$A$3:$H$18,7,FALSE)</f>
        <v>Tamanid</v>
      </c>
      <c r="V82" s="22">
        <v>1</v>
      </c>
      <c r="W82" s="22" t="str">
        <f t="shared" si="14"/>
        <v>Tamanid1</v>
      </c>
    </row>
    <row r="83" spans="1:23" x14ac:dyDescent="0.45">
      <c r="A83" t="str">
        <f t="shared" si="7"/>
        <v>Sapota.pic</v>
      </c>
      <c r="B83" t="str">
        <f t="shared" si="8"/>
        <v>Sapota.pic2</v>
      </c>
      <c r="C83" s="22" t="s">
        <v>1199</v>
      </c>
      <c r="D83" t="str">
        <f t="shared" si="9"/>
        <v>Codis</v>
      </c>
      <c r="E83" s="22" t="str">
        <f>VLOOKUP(D83,audio_list_stym!$A$3:$H$18,8,FALSE)</f>
        <v>Sapota</v>
      </c>
      <c r="F83" s="22">
        <v>2</v>
      </c>
      <c r="G83" s="22" t="str">
        <f t="shared" si="10"/>
        <v>Codis.word.search2</v>
      </c>
      <c r="H83" s="22" t="str">
        <f t="shared" si="11"/>
        <v>КОДИС</v>
      </c>
      <c r="I83" s="30">
        <f>IF(J83&lt;4,J83+1,J83-1)</f>
        <v>5</v>
      </c>
      <c r="J83">
        <f>VLOOKUP(E83,$P$2:$Q$9,2,FALSE)</f>
        <v>6</v>
      </c>
      <c r="K83" s="32">
        <f>IF(J83&lt;4,J83+2,J83-2)</f>
        <v>4</v>
      </c>
      <c r="L83" s="32">
        <f>IF(J83&lt;4,J83+3,J83-3)</f>
        <v>3</v>
      </c>
      <c r="M83">
        <v>2</v>
      </c>
      <c r="N83" t="str">
        <f t="shared" si="12"/>
        <v>w</v>
      </c>
      <c r="S83" s="29" t="s">
        <v>1206</v>
      </c>
      <c r="T83" t="str">
        <f t="shared" si="13"/>
        <v>Todis</v>
      </c>
      <c r="U83" s="22" t="str">
        <f>VLOOKUP(T83,audio_list_stym!$A$3:$H$18,7,FALSE)</f>
        <v>ZF</v>
      </c>
      <c r="V83" s="22">
        <v>1</v>
      </c>
      <c r="W83" s="22" t="str">
        <f t="shared" si="14"/>
        <v>ZF1</v>
      </c>
    </row>
    <row r="84" spans="1:23" x14ac:dyDescent="0.45">
      <c r="A84" t="str">
        <f t="shared" si="7"/>
        <v>Sapota.pic</v>
      </c>
      <c r="B84" t="str">
        <f t="shared" si="8"/>
        <v>Sapota.pic3</v>
      </c>
      <c r="C84" s="22" t="s">
        <v>1199</v>
      </c>
      <c r="D84" t="str">
        <f t="shared" si="9"/>
        <v>Codis</v>
      </c>
      <c r="E84" s="22" t="str">
        <f>VLOOKUP(D84,audio_list_stym!$A$3:$H$18,8,FALSE)</f>
        <v>Sapota</v>
      </c>
      <c r="F84" s="22">
        <v>3</v>
      </c>
      <c r="G84" s="22" t="str">
        <f t="shared" si="10"/>
        <v>Codis.word.search3</v>
      </c>
      <c r="H84" s="22" t="str">
        <f t="shared" si="11"/>
        <v>КОДИС</v>
      </c>
      <c r="I84" s="30">
        <f>IF(K84&lt;4,K84+1,K84-1)</f>
        <v>5</v>
      </c>
      <c r="J84" s="30">
        <f>IF(K84&lt;4,K84+2,K84-2)</f>
        <v>4</v>
      </c>
      <c r="K84">
        <f>VLOOKUP(E84,$P$2:$Q$9,2,FALSE)</f>
        <v>6</v>
      </c>
      <c r="L84" s="32">
        <f>IF(K84&lt;4,K84+3,K84-3)</f>
        <v>3</v>
      </c>
      <c r="M84">
        <v>3</v>
      </c>
      <c r="N84" t="str">
        <f t="shared" si="12"/>
        <v>a</v>
      </c>
      <c r="S84" s="29" t="s">
        <v>1210</v>
      </c>
      <c r="T84" t="str">
        <f t="shared" si="13"/>
        <v>Pemat</v>
      </c>
      <c r="U84" s="22" t="str">
        <f>VLOOKUP(T84,audio_list_stym!$A$3:$H$18,7,FALSE)</f>
        <v>Ackee</v>
      </c>
      <c r="V84" s="22">
        <v>1</v>
      </c>
      <c r="W84" s="22" t="str">
        <f t="shared" si="14"/>
        <v>Ackee1</v>
      </c>
    </row>
    <row r="85" spans="1:23" x14ac:dyDescent="0.45">
      <c r="A85" t="str">
        <f t="shared" si="7"/>
        <v>Sapota.pic</v>
      </c>
      <c r="B85" t="str">
        <f t="shared" si="8"/>
        <v>Sapota.pic4</v>
      </c>
      <c r="C85" s="22" t="s">
        <v>1199</v>
      </c>
      <c r="D85" t="str">
        <f t="shared" si="9"/>
        <v>Codis</v>
      </c>
      <c r="E85" s="22" t="str">
        <f>VLOOKUP(D85,audio_list_stym!$A$3:$H$18,8,FALSE)</f>
        <v>Sapota</v>
      </c>
      <c r="F85" s="22">
        <v>4</v>
      </c>
      <c r="G85" s="22" t="str">
        <f t="shared" si="10"/>
        <v>Codis.word.search4</v>
      </c>
      <c r="H85" s="22" t="str">
        <f t="shared" si="11"/>
        <v>КОДИС</v>
      </c>
      <c r="I85" s="30">
        <f>IF(L85&lt;4,L85+1,L85-1)</f>
        <v>5</v>
      </c>
      <c r="J85" s="30">
        <f>IF(L85&lt;4,L85+2,L85-2)</f>
        <v>4</v>
      </c>
      <c r="K85" s="30">
        <f>IF(L85&lt;4,L85+3,L85-3)</f>
        <v>3</v>
      </c>
      <c r="L85">
        <f>VLOOKUP(E85,$P$2:$Q$9,2,FALSE)</f>
        <v>6</v>
      </c>
      <c r="M85">
        <v>4</v>
      </c>
      <c r="N85" t="str">
        <f t="shared" si="12"/>
        <v>s</v>
      </c>
      <c r="S85" s="29" t="s">
        <v>1182</v>
      </c>
      <c r="T85" t="str">
        <f t="shared" si="13"/>
        <v>Renan</v>
      </c>
      <c r="U85" s="22" t="str">
        <f>VLOOKUP(T85,audio_list_stym!$A$3:$H$18,7,FALSE)</f>
        <v>Ake</v>
      </c>
      <c r="V85" s="22">
        <v>2</v>
      </c>
      <c r="W85" s="22" t="str">
        <f t="shared" si="14"/>
        <v>Ake2</v>
      </c>
    </row>
    <row r="86" spans="1:23" x14ac:dyDescent="0.45">
      <c r="A86" t="str">
        <f t="shared" si="7"/>
        <v>Tamanid.pic</v>
      </c>
      <c r="B86" t="str">
        <f t="shared" si="8"/>
        <v>Tamanid.pic1</v>
      </c>
      <c r="C86" s="22" t="s">
        <v>1203</v>
      </c>
      <c r="D86" t="str">
        <f t="shared" si="9"/>
        <v>Gonic</v>
      </c>
      <c r="E86" s="22" t="str">
        <f>VLOOKUP(D86,audio_list_stym!$A$3:$H$18,8,FALSE)</f>
        <v>Tamanid</v>
      </c>
      <c r="F86" s="22">
        <v>1</v>
      </c>
      <c r="G86" s="22" t="str">
        <f t="shared" si="10"/>
        <v>Gonic.word.search1</v>
      </c>
      <c r="H86" s="22" t="str">
        <f t="shared" si="11"/>
        <v>ГОНИК</v>
      </c>
      <c r="I86">
        <f>VLOOKUP(E86,$P$2:$Q$9,2,FALSE)</f>
        <v>7</v>
      </c>
      <c r="J86" s="30">
        <f>IF(I86&lt;4,I86+1,I86-1)</f>
        <v>6</v>
      </c>
      <c r="K86" s="32">
        <f>IF(I86&lt;4,I86+2,I86-2)</f>
        <v>5</v>
      </c>
      <c r="L86" s="32">
        <f>IF(I86&lt;4,I86+3,I86-3)</f>
        <v>4</v>
      </c>
      <c r="M86">
        <v>1</v>
      </c>
      <c r="N86" t="str">
        <f t="shared" si="12"/>
        <v>q</v>
      </c>
      <c r="S86" s="29" t="s">
        <v>1186</v>
      </c>
      <c r="T86" t="str">
        <f t="shared" si="13"/>
        <v>Baroh</v>
      </c>
      <c r="U86" s="22" t="str">
        <f>VLOOKUP(T86,audio_list_stym!$A$3:$H$18,7,FALSE)</f>
        <v>Finger</v>
      </c>
      <c r="V86" s="22">
        <v>2</v>
      </c>
      <c r="W86" s="22" t="str">
        <f t="shared" si="14"/>
        <v>Finger2</v>
      </c>
    </row>
    <row r="87" spans="1:23" x14ac:dyDescent="0.45">
      <c r="A87" t="str">
        <f t="shared" si="7"/>
        <v>Tamanid.pic</v>
      </c>
      <c r="B87" t="str">
        <f t="shared" si="8"/>
        <v>Tamanid.pic2</v>
      </c>
      <c r="C87" s="22" t="s">
        <v>1203</v>
      </c>
      <c r="D87" t="str">
        <f t="shared" si="9"/>
        <v>Gonic</v>
      </c>
      <c r="E87" s="22" t="str">
        <f>VLOOKUP(D87,audio_list_stym!$A$3:$H$18,8,FALSE)</f>
        <v>Tamanid</v>
      </c>
      <c r="F87" s="22">
        <v>2</v>
      </c>
      <c r="G87" s="22" t="str">
        <f t="shared" si="10"/>
        <v>Gonic.word.search2</v>
      </c>
      <c r="H87" s="22" t="str">
        <f t="shared" si="11"/>
        <v>ГОНИК</v>
      </c>
      <c r="I87" s="30">
        <f>IF(J87&lt;4,J87+1,J87-1)</f>
        <v>6</v>
      </c>
      <c r="J87">
        <f>VLOOKUP(E87,$P$2:$Q$9,2,FALSE)</f>
        <v>7</v>
      </c>
      <c r="K87" s="32">
        <f>IF(J87&lt;4,J87+2,J87-2)</f>
        <v>5</v>
      </c>
      <c r="L87" s="32">
        <f>IF(J87&lt;4,J87+3,J87-3)</f>
        <v>4</v>
      </c>
      <c r="M87">
        <v>2</v>
      </c>
      <c r="N87" t="str">
        <f t="shared" si="12"/>
        <v>w</v>
      </c>
      <c r="S87" s="29" t="s">
        <v>1190</v>
      </c>
      <c r="T87" t="str">
        <f t="shared" si="13"/>
        <v>Liroh</v>
      </c>
      <c r="U87" s="22" t="str">
        <f>VLOOKUP(T87,audio_list_stym!$A$3:$H$18,7,FALSE)</f>
        <v>Gac</v>
      </c>
      <c r="V87" s="22">
        <v>2</v>
      </c>
      <c r="W87" s="22" t="str">
        <f t="shared" si="14"/>
        <v>Gac2</v>
      </c>
    </row>
    <row r="88" spans="1:23" x14ac:dyDescent="0.45">
      <c r="A88" t="str">
        <f t="shared" si="7"/>
        <v>Tamanid.pic</v>
      </c>
      <c r="B88" t="str">
        <f t="shared" si="8"/>
        <v>Tamanid.pic3</v>
      </c>
      <c r="C88" s="22" t="s">
        <v>1203</v>
      </c>
      <c r="D88" t="str">
        <f t="shared" si="9"/>
        <v>Gonic</v>
      </c>
      <c r="E88" s="22" t="str">
        <f>VLOOKUP(D88,audio_list_stym!$A$3:$H$18,8,FALSE)</f>
        <v>Tamanid</v>
      </c>
      <c r="F88" s="22">
        <v>3</v>
      </c>
      <c r="G88" s="22" t="str">
        <f t="shared" si="10"/>
        <v>Gonic.word.search3</v>
      </c>
      <c r="H88" s="22" t="str">
        <f t="shared" si="11"/>
        <v>ГОНИК</v>
      </c>
      <c r="I88" s="30">
        <f>IF(K88&lt;4,K88+1,K88-1)</f>
        <v>6</v>
      </c>
      <c r="J88" s="30">
        <f>IF(K88&lt;4,K88+2,K88-2)</f>
        <v>5</v>
      </c>
      <c r="K88">
        <f>VLOOKUP(E88,$P$2:$Q$9,2,FALSE)</f>
        <v>7</v>
      </c>
      <c r="L88" s="32">
        <f>IF(K88&lt;4,K88+3,K88-3)</f>
        <v>4</v>
      </c>
      <c r="M88">
        <v>3</v>
      </c>
      <c r="N88" t="str">
        <f t="shared" si="12"/>
        <v>a</v>
      </c>
      <c r="S88" s="29" t="s">
        <v>1194</v>
      </c>
      <c r="T88" t="str">
        <f t="shared" si="13"/>
        <v>Fimon</v>
      </c>
      <c r="U88" s="22" t="str">
        <f>VLOOKUP(T88,audio_list_stym!$A$3:$H$18,7,FALSE)</f>
        <v>Noni</v>
      </c>
      <c r="V88" s="22">
        <v>2</v>
      </c>
      <c r="W88" s="22" t="str">
        <f t="shared" si="14"/>
        <v>Noni2</v>
      </c>
    </row>
    <row r="89" spans="1:23" x14ac:dyDescent="0.45">
      <c r="A89" t="str">
        <f t="shared" si="7"/>
        <v>Tamanid.pic</v>
      </c>
      <c r="B89" t="str">
        <f t="shared" si="8"/>
        <v>Tamanid.pic4</v>
      </c>
      <c r="C89" s="22" t="s">
        <v>1203</v>
      </c>
      <c r="D89" t="str">
        <f t="shared" si="9"/>
        <v>Gonic</v>
      </c>
      <c r="E89" s="22" t="str">
        <f>VLOOKUP(D89,audio_list_stym!$A$3:$H$18,8,FALSE)</f>
        <v>Tamanid</v>
      </c>
      <c r="F89" s="22">
        <v>4</v>
      </c>
      <c r="G89" s="22" t="str">
        <f t="shared" si="10"/>
        <v>Gonic.word.search4</v>
      </c>
      <c r="H89" s="22" t="str">
        <f t="shared" si="11"/>
        <v>ГОНИК</v>
      </c>
      <c r="I89" s="30">
        <f>IF(L89&lt;4,L89+1,L89-1)</f>
        <v>6</v>
      </c>
      <c r="J89" s="30">
        <f>IF(L89&lt;4,L89+2,L89-2)</f>
        <v>5</v>
      </c>
      <c r="K89" s="30">
        <f>IF(L89&lt;4,L89+3,L89-3)</f>
        <v>4</v>
      </c>
      <c r="L89">
        <f>VLOOKUP(E89,$P$2:$Q$9,2,FALSE)</f>
        <v>7</v>
      </c>
      <c r="M89">
        <v>4</v>
      </c>
      <c r="N89" t="str">
        <f t="shared" si="12"/>
        <v>s</v>
      </c>
      <c r="S89" s="29" t="s">
        <v>1198</v>
      </c>
      <c r="T89" t="str">
        <f t="shared" si="13"/>
        <v>Codis</v>
      </c>
      <c r="U89" s="22" t="str">
        <f>VLOOKUP(T89,audio_list_stym!$A$3:$H$18,7,FALSE)</f>
        <v>Sapota</v>
      </c>
      <c r="V89" s="22">
        <v>2</v>
      </c>
      <c r="W89" s="22" t="str">
        <f t="shared" si="14"/>
        <v>Sapota2</v>
      </c>
    </row>
    <row r="90" spans="1:23" x14ac:dyDescent="0.45">
      <c r="A90" t="str">
        <f t="shared" si="7"/>
        <v>ZF.pic</v>
      </c>
      <c r="B90" t="str">
        <f t="shared" si="8"/>
        <v>ZF.pic1</v>
      </c>
      <c r="C90" s="22" t="s">
        <v>1207</v>
      </c>
      <c r="D90" t="str">
        <f t="shared" si="9"/>
        <v>Todis</v>
      </c>
      <c r="E90" s="22" t="str">
        <f>VLOOKUP(D90,audio_list_stym!$A$3:$H$18,8,FALSE)</f>
        <v>ZF</v>
      </c>
      <c r="F90" s="22">
        <v>1</v>
      </c>
      <c r="G90" s="22" t="str">
        <f t="shared" si="10"/>
        <v>Todis.word.search1</v>
      </c>
      <c r="H90" s="22" t="str">
        <f t="shared" si="11"/>
        <v>ТОДИС</v>
      </c>
      <c r="I90">
        <f>VLOOKUP(E90,$P$2:$Q$9,2,FALSE)</f>
        <v>8</v>
      </c>
      <c r="J90" s="30">
        <f>IF(I90&lt;4,I90+1,I90-1)</f>
        <v>7</v>
      </c>
      <c r="K90" s="32">
        <f>IF(I90&lt;4,I90+2,I90-2)</f>
        <v>6</v>
      </c>
      <c r="L90" s="32">
        <f>IF(I90&lt;4,I90+3,I90-3)</f>
        <v>5</v>
      </c>
      <c r="M90">
        <v>1</v>
      </c>
      <c r="N90" t="str">
        <f t="shared" si="12"/>
        <v>q</v>
      </c>
      <c r="S90" s="29" t="s">
        <v>1202</v>
      </c>
      <c r="T90" t="str">
        <f t="shared" si="13"/>
        <v>Gonic</v>
      </c>
      <c r="U90" s="22" t="str">
        <f>VLOOKUP(T90,audio_list_stym!$A$3:$H$18,7,FALSE)</f>
        <v>Tamanid</v>
      </c>
      <c r="V90" s="22">
        <v>2</v>
      </c>
      <c r="W90" s="22" t="str">
        <f t="shared" si="14"/>
        <v>Tamanid2</v>
      </c>
    </row>
    <row r="91" spans="1:23" x14ac:dyDescent="0.45">
      <c r="A91" t="str">
        <f t="shared" si="7"/>
        <v>ZF.pic</v>
      </c>
      <c r="B91" t="str">
        <f t="shared" si="8"/>
        <v>ZF.pic2</v>
      </c>
      <c r="C91" s="22" t="s">
        <v>1207</v>
      </c>
      <c r="D91" t="str">
        <f t="shared" si="9"/>
        <v>Todis</v>
      </c>
      <c r="E91" s="22" t="str">
        <f>VLOOKUP(D91,audio_list_stym!$A$3:$H$18,8,FALSE)</f>
        <v>ZF</v>
      </c>
      <c r="F91" s="22">
        <v>2</v>
      </c>
      <c r="G91" s="22" t="str">
        <f t="shared" si="10"/>
        <v>Todis.word.search2</v>
      </c>
      <c r="H91" s="22" t="str">
        <f t="shared" si="11"/>
        <v>ТОДИС</v>
      </c>
      <c r="I91" s="30">
        <f>IF(J91&lt;4,J91+1,J91-1)</f>
        <v>7</v>
      </c>
      <c r="J91">
        <f>VLOOKUP(E91,$P$2:$Q$9,2,FALSE)</f>
        <v>8</v>
      </c>
      <c r="K91" s="32">
        <f>IF(J91&lt;4,J91+2,J91-2)</f>
        <v>6</v>
      </c>
      <c r="L91" s="32">
        <f>IF(J91&lt;4,J91+3,J91-3)</f>
        <v>5</v>
      </c>
      <c r="M91">
        <v>2</v>
      </c>
      <c r="N91" t="str">
        <f t="shared" si="12"/>
        <v>w</v>
      </c>
      <c r="S91" s="29" t="s">
        <v>1206</v>
      </c>
      <c r="T91" t="str">
        <f t="shared" si="13"/>
        <v>Todis</v>
      </c>
      <c r="U91" s="22" t="str">
        <f>VLOOKUP(T91,audio_list_stym!$A$3:$H$18,7,FALSE)</f>
        <v>ZF</v>
      </c>
      <c r="V91" s="22">
        <v>2</v>
      </c>
      <c r="W91" s="22" t="str">
        <f t="shared" si="14"/>
        <v>ZF2</v>
      </c>
    </row>
    <row r="92" spans="1:23" x14ac:dyDescent="0.45">
      <c r="A92" t="str">
        <f t="shared" si="7"/>
        <v>ZF.pic</v>
      </c>
      <c r="B92" t="str">
        <f t="shared" si="8"/>
        <v>ZF.pic3</v>
      </c>
      <c r="C92" s="22" t="s">
        <v>1207</v>
      </c>
      <c r="D92" t="str">
        <f t="shared" si="9"/>
        <v>Todis</v>
      </c>
      <c r="E92" s="22" t="str">
        <f>VLOOKUP(D92,audio_list_stym!$A$3:$H$18,8,FALSE)</f>
        <v>ZF</v>
      </c>
      <c r="F92" s="22">
        <v>3</v>
      </c>
      <c r="G92" s="22" t="str">
        <f t="shared" si="10"/>
        <v>Todis.word.search3</v>
      </c>
      <c r="H92" s="22" t="str">
        <f t="shared" si="11"/>
        <v>ТОДИС</v>
      </c>
      <c r="I92" s="30">
        <f>IF(K92&lt;4,K92+1,K92-1)</f>
        <v>7</v>
      </c>
      <c r="J92" s="30">
        <f>IF(K92&lt;4,K92+2,K92-2)</f>
        <v>6</v>
      </c>
      <c r="K92">
        <f>VLOOKUP(E92,$P$2:$Q$9,2,FALSE)</f>
        <v>8</v>
      </c>
      <c r="L92" s="32">
        <f>IF(K92&lt;4,K92+3,K92-3)</f>
        <v>5</v>
      </c>
      <c r="M92">
        <v>3</v>
      </c>
      <c r="N92" t="str">
        <f t="shared" si="12"/>
        <v>a</v>
      </c>
      <c r="S92" s="29" t="s">
        <v>1210</v>
      </c>
      <c r="T92" t="str">
        <f t="shared" si="13"/>
        <v>Pemat</v>
      </c>
      <c r="U92" s="22" t="str">
        <f>VLOOKUP(T92,audio_list_stym!$A$3:$H$18,7,FALSE)</f>
        <v>Ackee</v>
      </c>
      <c r="V92" s="22">
        <v>2</v>
      </c>
      <c r="W92" s="22" t="str">
        <f t="shared" si="14"/>
        <v>Ackee2</v>
      </c>
    </row>
    <row r="93" spans="1:23" x14ac:dyDescent="0.45">
      <c r="A93" t="str">
        <f t="shared" si="7"/>
        <v>ZF.pic</v>
      </c>
      <c r="B93" t="str">
        <f t="shared" si="8"/>
        <v>ZF.pic4</v>
      </c>
      <c r="C93" s="22" t="s">
        <v>1207</v>
      </c>
      <c r="D93" t="str">
        <f t="shared" si="9"/>
        <v>Todis</v>
      </c>
      <c r="E93" s="22" t="str">
        <f>VLOOKUP(D93,audio_list_stym!$A$3:$H$18,8,FALSE)</f>
        <v>ZF</v>
      </c>
      <c r="F93" s="22">
        <v>4</v>
      </c>
      <c r="G93" s="22" t="str">
        <f t="shared" si="10"/>
        <v>Todis.word.search4</v>
      </c>
      <c r="H93" s="22" t="str">
        <f t="shared" si="11"/>
        <v>ТОДИС</v>
      </c>
      <c r="I93" s="30">
        <f>IF(L93&lt;4,L93+1,L93-1)</f>
        <v>7</v>
      </c>
      <c r="J93" s="30">
        <f>IF(L93&lt;4,L93+2,L93-2)</f>
        <v>6</v>
      </c>
      <c r="K93" s="30">
        <f>IF(L93&lt;4,L93+3,L93-3)</f>
        <v>5</v>
      </c>
      <c r="L93">
        <f>VLOOKUP(E93,$P$2:$Q$9,2,FALSE)</f>
        <v>8</v>
      </c>
      <c r="M93">
        <v>4</v>
      </c>
      <c r="N93" t="str">
        <f t="shared" si="12"/>
        <v>s</v>
      </c>
      <c r="S93" s="29" t="s">
        <v>1182</v>
      </c>
      <c r="T93" t="str">
        <f t="shared" si="13"/>
        <v>Renan</v>
      </c>
      <c r="U93" s="22" t="str">
        <f>VLOOKUP(T93,audio_list_stym!$A$3:$H$18,7,FALSE)</f>
        <v>Ake</v>
      </c>
      <c r="V93" s="22">
        <v>2</v>
      </c>
      <c r="W93" s="22" t="str">
        <f t="shared" si="14"/>
        <v>Ake2</v>
      </c>
    </row>
    <row r="94" spans="1:23" x14ac:dyDescent="0.45">
      <c r="A94" t="str">
        <f t="shared" si="7"/>
        <v>Ackee.pic</v>
      </c>
      <c r="B94" t="str">
        <f t="shared" si="8"/>
        <v>Ackee.pic1</v>
      </c>
      <c r="C94" s="22" t="s">
        <v>1211</v>
      </c>
      <c r="D94" t="str">
        <f t="shared" si="9"/>
        <v>Pemat</v>
      </c>
      <c r="E94" s="22" t="str">
        <f>VLOOKUP(D94,audio_list_stym!$A$3:$H$18,8,FALSE)</f>
        <v>Ackee</v>
      </c>
      <c r="F94" s="22">
        <v>1</v>
      </c>
      <c r="G94" s="22" t="str">
        <f t="shared" si="10"/>
        <v>Pemat.word.search1</v>
      </c>
      <c r="H94" s="22" t="str">
        <f t="shared" si="11"/>
        <v>ПЕМАТ</v>
      </c>
      <c r="I94">
        <f>VLOOKUP(E94,$P$2:$Q$9,2,FALSE)</f>
        <v>1</v>
      </c>
      <c r="J94" s="30">
        <f>IF(I94&lt;4,I94+1,I94-1)</f>
        <v>2</v>
      </c>
      <c r="K94" s="32">
        <f>IF(I94&lt;4,I94+2,I94-2)</f>
        <v>3</v>
      </c>
      <c r="L94" s="32">
        <f>IF(I94&lt;4,I94+3,I94-3)</f>
        <v>4</v>
      </c>
      <c r="M94">
        <v>1</v>
      </c>
      <c r="N94" t="str">
        <f t="shared" si="12"/>
        <v>q</v>
      </c>
      <c r="S94" s="29" t="s">
        <v>1186</v>
      </c>
      <c r="T94" t="str">
        <f t="shared" si="13"/>
        <v>Baroh</v>
      </c>
      <c r="U94" s="22" t="str">
        <f>VLOOKUP(T94,audio_list_stym!$A$3:$H$18,7,FALSE)</f>
        <v>Finger</v>
      </c>
      <c r="V94" s="22">
        <v>2</v>
      </c>
      <c r="W94" s="22" t="str">
        <f t="shared" si="14"/>
        <v>Finger2</v>
      </c>
    </row>
    <row r="95" spans="1:23" x14ac:dyDescent="0.45">
      <c r="A95" t="str">
        <f t="shared" si="7"/>
        <v>Ackee.pic</v>
      </c>
      <c r="B95" t="str">
        <f t="shared" si="8"/>
        <v>Ackee.pic2</v>
      </c>
      <c r="C95" s="22" t="s">
        <v>1211</v>
      </c>
      <c r="D95" t="str">
        <f t="shared" si="9"/>
        <v>Pemat</v>
      </c>
      <c r="E95" s="22" t="str">
        <f>VLOOKUP(D95,audio_list_stym!$A$3:$H$18,8,FALSE)</f>
        <v>Ackee</v>
      </c>
      <c r="F95" s="22">
        <v>2</v>
      </c>
      <c r="G95" s="22" t="str">
        <f t="shared" si="10"/>
        <v>Pemat.word.search2</v>
      </c>
      <c r="H95" s="22" t="str">
        <f t="shared" si="11"/>
        <v>ПЕМАТ</v>
      </c>
      <c r="I95" s="30">
        <f>IF(J95&lt;4,J95+1,J95-1)</f>
        <v>2</v>
      </c>
      <c r="J95">
        <f>VLOOKUP(E95,$P$2:$Q$9,2,FALSE)</f>
        <v>1</v>
      </c>
      <c r="K95" s="32">
        <f>IF(J95&lt;4,J95+2,J95-2)</f>
        <v>3</v>
      </c>
      <c r="L95" s="32">
        <f>IF(J95&lt;4,J95+3,J95-3)</f>
        <v>4</v>
      </c>
      <c r="M95">
        <v>2</v>
      </c>
      <c r="N95" t="str">
        <f t="shared" si="12"/>
        <v>w</v>
      </c>
      <c r="S95" s="29" t="s">
        <v>1190</v>
      </c>
      <c r="T95" t="str">
        <f t="shared" si="13"/>
        <v>Liroh</v>
      </c>
      <c r="U95" s="22" t="str">
        <f>VLOOKUP(T95,audio_list_stym!$A$3:$H$18,7,FALSE)</f>
        <v>Gac</v>
      </c>
      <c r="V95" s="22">
        <v>2</v>
      </c>
      <c r="W95" s="22" t="str">
        <f t="shared" si="14"/>
        <v>Gac2</v>
      </c>
    </row>
    <row r="96" spans="1:23" x14ac:dyDescent="0.45">
      <c r="A96" t="str">
        <f t="shared" si="7"/>
        <v>Ackee.pic</v>
      </c>
      <c r="B96" t="str">
        <f t="shared" si="8"/>
        <v>Ackee.pic3</v>
      </c>
      <c r="C96" s="22" t="s">
        <v>1211</v>
      </c>
      <c r="D96" t="str">
        <f t="shared" si="9"/>
        <v>Pemat</v>
      </c>
      <c r="E96" s="22" t="str">
        <f>VLOOKUP(D96,audio_list_stym!$A$3:$H$18,8,FALSE)</f>
        <v>Ackee</v>
      </c>
      <c r="F96" s="22">
        <v>3</v>
      </c>
      <c r="G96" s="22" t="str">
        <f t="shared" si="10"/>
        <v>Pemat.word.search3</v>
      </c>
      <c r="H96" s="22" t="str">
        <f t="shared" si="11"/>
        <v>ПЕМАТ</v>
      </c>
      <c r="I96" s="30">
        <f>IF(K96&lt;4,K96+1,K96-1)</f>
        <v>2</v>
      </c>
      <c r="J96" s="30">
        <f>IF(K96&lt;4,K96+2,K96-2)</f>
        <v>3</v>
      </c>
      <c r="K96">
        <f>VLOOKUP(E96,$P$2:$Q$9,2,FALSE)</f>
        <v>1</v>
      </c>
      <c r="L96" s="32">
        <f>IF(K96&lt;4,K96+3,K96-3)</f>
        <v>4</v>
      </c>
      <c r="M96">
        <v>3</v>
      </c>
      <c r="N96" t="str">
        <f t="shared" si="12"/>
        <v>a</v>
      </c>
      <c r="S96" s="29" t="s">
        <v>1194</v>
      </c>
      <c r="T96" t="str">
        <f t="shared" si="13"/>
        <v>Fimon</v>
      </c>
      <c r="U96" s="22" t="str">
        <f>VLOOKUP(T96,audio_list_stym!$A$3:$H$18,7,FALSE)</f>
        <v>Noni</v>
      </c>
      <c r="V96" s="22">
        <v>2</v>
      </c>
      <c r="W96" s="22" t="str">
        <f t="shared" si="14"/>
        <v>Noni2</v>
      </c>
    </row>
    <row r="97" spans="1:23" x14ac:dyDescent="0.45">
      <c r="A97" t="str">
        <f t="shared" si="7"/>
        <v>Ackee.pic</v>
      </c>
      <c r="B97" t="str">
        <f t="shared" si="8"/>
        <v>Ackee.pic4</v>
      </c>
      <c r="C97" s="22" t="s">
        <v>1211</v>
      </c>
      <c r="D97" t="str">
        <f t="shared" si="9"/>
        <v>Pemat</v>
      </c>
      <c r="E97" s="22" t="str">
        <f>VLOOKUP(D97,audio_list_stym!$A$3:$H$18,8,FALSE)</f>
        <v>Ackee</v>
      </c>
      <c r="F97" s="22">
        <v>4</v>
      </c>
      <c r="G97" s="22" t="str">
        <f t="shared" si="10"/>
        <v>Pemat.word.search4</v>
      </c>
      <c r="H97" s="22" t="str">
        <f t="shared" si="11"/>
        <v>ПЕМАТ</v>
      </c>
      <c r="I97" s="30">
        <f>IF(L97&lt;4,L97+1,L97-1)</f>
        <v>2</v>
      </c>
      <c r="J97" s="30">
        <f>IF(L97&lt;4,L97+2,L97-2)</f>
        <v>3</v>
      </c>
      <c r="K97" s="30">
        <f>IF(L97&lt;4,L97+3,L97-3)</f>
        <v>4</v>
      </c>
      <c r="L97">
        <f>VLOOKUP(E97,$P$2:$Q$9,2,FALSE)</f>
        <v>1</v>
      </c>
      <c r="M97">
        <v>4</v>
      </c>
      <c r="N97" t="str">
        <f t="shared" si="12"/>
        <v>s</v>
      </c>
      <c r="S97" s="29" t="s">
        <v>1198</v>
      </c>
      <c r="T97" t="str">
        <f t="shared" si="13"/>
        <v>Codis</v>
      </c>
      <c r="U97" s="22" t="str">
        <f>VLOOKUP(T97,audio_list_stym!$A$3:$H$18,7,FALSE)</f>
        <v>Sapota</v>
      </c>
      <c r="V97" s="22">
        <v>2</v>
      </c>
      <c r="W97" s="22" t="str">
        <f t="shared" si="14"/>
        <v>Sapota2</v>
      </c>
    </row>
    <row r="98" spans="1:23" x14ac:dyDescent="0.45">
      <c r="B98" t="s">
        <v>1252</v>
      </c>
      <c r="C98" s="29" t="s">
        <v>1183</v>
      </c>
      <c r="D98" t="str">
        <f>LEFT(C98,5)</f>
        <v>Renan</v>
      </c>
      <c r="E98" s="22" t="str">
        <f>VLOOKUP(D98,audio_list_stym!$A$3:$H$18,8,FALSE)</f>
        <v>Ake</v>
      </c>
      <c r="F98" s="22">
        <v>5</v>
      </c>
      <c r="G98" s="22" t="str">
        <f t="shared" si="10"/>
        <v>Renan.word.search5</v>
      </c>
      <c r="H98" s="22" t="str">
        <f t="shared" si="11"/>
        <v>РЕНАН</v>
      </c>
      <c r="I98" s="30">
        <f>IF(L98&lt;4,L98+1,L98-1)</f>
        <v>3</v>
      </c>
      <c r="J98" s="30">
        <f>IF(L98&lt;4,L98+2,L98-2)</f>
        <v>4</v>
      </c>
      <c r="K98" s="30">
        <f>IF(L98&lt;4,L98+3,L98-3)</f>
        <v>5</v>
      </c>
      <c r="L98">
        <f>VLOOKUP(E98,$P$2:$Q$9,2,FALSE)</f>
        <v>2</v>
      </c>
      <c r="M98">
        <v>4</v>
      </c>
      <c r="N98" t="str">
        <f t="shared" si="12"/>
        <v>s</v>
      </c>
      <c r="S98" s="29" t="s">
        <v>1202</v>
      </c>
      <c r="T98" t="str">
        <f t="shared" si="13"/>
        <v>Gonic</v>
      </c>
      <c r="U98" s="22" t="str">
        <f>VLOOKUP(T98,audio_list_stym!$A$3:$H$18,7,FALSE)</f>
        <v>Tamanid</v>
      </c>
      <c r="V98" s="22">
        <v>2</v>
      </c>
      <c r="W98" s="22" t="str">
        <f t="shared" si="14"/>
        <v>Tamanid2</v>
      </c>
    </row>
    <row r="99" spans="1:23" x14ac:dyDescent="0.45">
      <c r="B99" t="s">
        <v>1253</v>
      </c>
      <c r="C99" s="29" t="s">
        <v>1183</v>
      </c>
      <c r="D99" t="str">
        <f t="shared" ref="D99:D101" si="15">LEFT(C99,5)</f>
        <v>Renan</v>
      </c>
      <c r="E99" s="22" t="str">
        <f>VLOOKUP(D99,audio_list_stym!$A$3:$H$18,8,FALSE)</f>
        <v>Ake</v>
      </c>
      <c r="F99" s="22">
        <v>6</v>
      </c>
      <c r="G99" s="22" t="str">
        <f t="shared" si="10"/>
        <v>Renan.word.search6</v>
      </c>
      <c r="H99" s="22" t="str">
        <f t="shared" si="11"/>
        <v>РЕНАН</v>
      </c>
      <c r="I99" s="30">
        <f>IF(K99&lt;4,K99+1,K99-1)</f>
        <v>3</v>
      </c>
      <c r="J99" s="30">
        <f>IF(K99&lt;4,K99+2,K99-2)</f>
        <v>4</v>
      </c>
      <c r="K99">
        <f>VLOOKUP(E99,$P$2:$Q$9,2,FALSE)</f>
        <v>2</v>
      </c>
      <c r="L99" s="30">
        <f>IF(K99&lt;4,K99+3,K99-3)</f>
        <v>5</v>
      </c>
      <c r="M99">
        <v>3</v>
      </c>
      <c r="N99" t="str">
        <f t="shared" si="12"/>
        <v>a</v>
      </c>
      <c r="S99" s="29" t="s">
        <v>1206</v>
      </c>
      <c r="T99" t="str">
        <f t="shared" si="13"/>
        <v>Todis</v>
      </c>
      <c r="U99" s="22" t="str">
        <f>VLOOKUP(T99,audio_list_stym!$A$3:$H$18,7,FALSE)</f>
        <v>ZF</v>
      </c>
      <c r="V99" s="22">
        <v>2</v>
      </c>
      <c r="W99" s="22" t="str">
        <f t="shared" si="14"/>
        <v>ZF2</v>
      </c>
    </row>
    <row r="100" spans="1:23" x14ac:dyDescent="0.45">
      <c r="B100" t="s">
        <v>1254</v>
      </c>
      <c r="C100" s="29" t="s">
        <v>1183</v>
      </c>
      <c r="D100" t="str">
        <f t="shared" si="15"/>
        <v>Renan</v>
      </c>
      <c r="E100" s="22" t="str">
        <f>VLOOKUP(D100,audio_list_stym!$A$3:$H$18,8,FALSE)</f>
        <v>Ake</v>
      </c>
      <c r="F100" s="22">
        <v>7</v>
      </c>
      <c r="G100" s="22" t="str">
        <f t="shared" si="10"/>
        <v>Renan.word.search7</v>
      </c>
      <c r="H100" s="22" t="str">
        <f t="shared" si="11"/>
        <v>РЕНАН</v>
      </c>
      <c r="I100" s="30">
        <f>IF(J100&lt;4,J100+1,J100-1)</f>
        <v>3</v>
      </c>
      <c r="J100">
        <f>VLOOKUP(E100,$P$2:$Q$9,2,FALSE)</f>
        <v>2</v>
      </c>
      <c r="K100" s="30">
        <f>IF(J67&lt;4,J100+2,J100-2)</f>
        <v>4</v>
      </c>
      <c r="L100" s="30">
        <f>IF(J100&lt;4,J100+3,J100-3)</f>
        <v>5</v>
      </c>
      <c r="M100">
        <v>2</v>
      </c>
      <c r="N100" t="str">
        <f t="shared" si="12"/>
        <v>w</v>
      </c>
      <c r="S100" s="29" t="s">
        <v>1210</v>
      </c>
      <c r="T100" t="str">
        <f t="shared" si="13"/>
        <v>Pemat</v>
      </c>
      <c r="U100" s="22" t="str">
        <f>VLOOKUP(T100,audio_list_stym!$A$3:$H$18,7,FALSE)</f>
        <v>Ackee</v>
      </c>
      <c r="V100" s="22">
        <v>2</v>
      </c>
      <c r="W100" s="22" t="str">
        <f t="shared" si="14"/>
        <v>Ackee2</v>
      </c>
    </row>
    <row r="101" spans="1:23" x14ac:dyDescent="0.45">
      <c r="B101" t="s">
        <v>1255</v>
      </c>
      <c r="C101" s="29" t="s">
        <v>1183</v>
      </c>
      <c r="D101" t="str">
        <f t="shared" si="15"/>
        <v>Renan</v>
      </c>
      <c r="E101" s="22" t="str">
        <f>VLOOKUP(D101,audio_list_stym!$A$3:$H$18,8,FALSE)</f>
        <v>Ake</v>
      </c>
      <c r="F101" s="22">
        <v>8</v>
      </c>
      <c r="G101" s="22" t="str">
        <f t="shared" si="10"/>
        <v>Renan.word.search8</v>
      </c>
      <c r="H101" s="22" t="str">
        <f t="shared" si="11"/>
        <v>РЕНАН</v>
      </c>
      <c r="I101">
        <f>VLOOKUP(E101,$P$2:$Q$9,2,FALSE)</f>
        <v>2</v>
      </c>
      <c r="J101" s="30">
        <f>IF(I101&lt;4,I101+2,I101-2)</f>
        <v>4</v>
      </c>
      <c r="K101" s="30">
        <f>IF(I101&lt;4,I101+3,I101-3)</f>
        <v>5</v>
      </c>
      <c r="L101" s="30">
        <f>IF(I101&lt;4,I101+4,I101-4)</f>
        <v>6</v>
      </c>
      <c r="M101">
        <v>1</v>
      </c>
      <c r="N101" t="str">
        <f t="shared" si="12"/>
        <v>q</v>
      </c>
      <c r="S101" s="29" t="s">
        <v>1182</v>
      </c>
      <c r="T101" t="str">
        <f t="shared" si="13"/>
        <v>Renan</v>
      </c>
      <c r="U101" s="22" t="str">
        <f>VLOOKUP(T101,audio_list_stym!$A$3:$H$18,7,FALSE)</f>
        <v>Ake</v>
      </c>
      <c r="V101" s="22">
        <v>3</v>
      </c>
      <c r="W101" s="22" t="str">
        <f t="shared" si="14"/>
        <v>Ake3</v>
      </c>
    </row>
    <row r="102" spans="1:23" x14ac:dyDescent="0.45">
      <c r="B102" t="s">
        <v>1256</v>
      </c>
      <c r="C102" s="29" t="s">
        <v>1187</v>
      </c>
      <c r="D102" t="str">
        <f t="shared" si="9"/>
        <v>Baroh</v>
      </c>
      <c r="E102" s="22" t="str">
        <f>VLOOKUP(D102,audio_list_stym!$A$3:$H$18,8,FALSE)</f>
        <v>Finger</v>
      </c>
      <c r="F102" s="22">
        <v>5</v>
      </c>
      <c r="G102" s="22" t="str">
        <f t="shared" si="10"/>
        <v>Baroh.word.search5</v>
      </c>
      <c r="H102" s="22" t="str">
        <f t="shared" si="11"/>
        <v>БАРОХ</v>
      </c>
      <c r="I102" s="30">
        <f>IF(L102&lt;4,L102+1,L102-1)</f>
        <v>4</v>
      </c>
      <c r="J102" s="30">
        <f>IF(L102&lt;4,L102+2,L102-2)</f>
        <v>5</v>
      </c>
      <c r="K102" s="30">
        <f>IF(L102&lt;4,L102+3,L102-3)</f>
        <v>6</v>
      </c>
      <c r="L102">
        <f>VLOOKUP(E102,$P$2:$Q$9,2,FALSE)</f>
        <v>3</v>
      </c>
      <c r="M102">
        <v>4</v>
      </c>
      <c r="N102" t="str">
        <f t="shared" si="12"/>
        <v>s</v>
      </c>
      <c r="S102" s="29" t="s">
        <v>1186</v>
      </c>
      <c r="T102" t="str">
        <f t="shared" si="13"/>
        <v>Baroh</v>
      </c>
      <c r="U102" s="22" t="str">
        <f>VLOOKUP(T102,audio_list_stym!$A$3:$H$18,7,FALSE)</f>
        <v>Finger</v>
      </c>
      <c r="V102" s="22">
        <v>3</v>
      </c>
      <c r="W102" s="22" t="str">
        <f t="shared" si="14"/>
        <v>Finger3</v>
      </c>
    </row>
    <row r="103" spans="1:23" x14ac:dyDescent="0.45">
      <c r="B103" t="s">
        <v>1257</v>
      </c>
      <c r="C103" s="29" t="s">
        <v>1187</v>
      </c>
      <c r="D103" t="str">
        <f t="shared" si="9"/>
        <v>Baroh</v>
      </c>
      <c r="E103" s="22" t="str">
        <f>VLOOKUP(D103,audio_list_stym!$A$3:$H$18,8,FALSE)</f>
        <v>Finger</v>
      </c>
      <c r="F103" s="22">
        <v>6</v>
      </c>
      <c r="G103" s="22" t="str">
        <f t="shared" si="10"/>
        <v>Baroh.word.search6</v>
      </c>
      <c r="H103" s="22" t="str">
        <f t="shared" si="11"/>
        <v>БАРОХ</v>
      </c>
      <c r="I103" s="30">
        <f>IF(K103&lt;4,K103+1,K103-1)</f>
        <v>4</v>
      </c>
      <c r="J103" s="30">
        <f>IF(K103&lt;4,K103+2,K103-2)</f>
        <v>5</v>
      </c>
      <c r="K103">
        <f>VLOOKUP(E103,$P$2:$Q$9,2,FALSE)</f>
        <v>3</v>
      </c>
      <c r="L103" s="30">
        <f>IF(K103&lt;4,K103+3,K103-3)</f>
        <v>6</v>
      </c>
      <c r="M103">
        <v>3</v>
      </c>
      <c r="N103" t="str">
        <f t="shared" si="12"/>
        <v>a</v>
      </c>
      <c r="S103" s="29" t="s">
        <v>1190</v>
      </c>
      <c r="T103" t="str">
        <f t="shared" si="13"/>
        <v>Liroh</v>
      </c>
      <c r="U103" s="22" t="str">
        <f>VLOOKUP(T103,audio_list_stym!$A$3:$H$18,7,FALSE)</f>
        <v>Gac</v>
      </c>
      <c r="V103" s="22">
        <v>3</v>
      </c>
      <c r="W103" s="22" t="str">
        <f t="shared" si="14"/>
        <v>Gac3</v>
      </c>
    </row>
    <row r="104" spans="1:23" x14ac:dyDescent="0.45">
      <c r="B104" t="s">
        <v>1258</v>
      </c>
      <c r="C104" s="29" t="s">
        <v>1187</v>
      </c>
      <c r="D104" t="str">
        <f t="shared" si="9"/>
        <v>Baroh</v>
      </c>
      <c r="E104" s="22" t="str">
        <f>VLOOKUP(D104,audio_list_stym!$A$3:$H$18,8,FALSE)</f>
        <v>Finger</v>
      </c>
      <c r="F104" s="22">
        <v>7</v>
      </c>
      <c r="G104" s="22" t="str">
        <f t="shared" si="10"/>
        <v>Baroh.word.search7</v>
      </c>
      <c r="H104" s="22" t="str">
        <f t="shared" si="11"/>
        <v>БАРОХ</v>
      </c>
      <c r="I104" s="30">
        <f>IF(J104&lt;4,J104+1,J104-1)</f>
        <v>4</v>
      </c>
      <c r="J104">
        <f>VLOOKUP(E104,$P$2:$Q$9,2,FALSE)</f>
        <v>3</v>
      </c>
      <c r="K104" s="30">
        <f>IF(J71&lt;4,J104+2,J104-2)</f>
        <v>5</v>
      </c>
      <c r="L104" s="30">
        <f>IF(J104&lt;4,J104+3,J104-3)</f>
        <v>6</v>
      </c>
      <c r="M104">
        <v>2</v>
      </c>
      <c r="N104" t="str">
        <f t="shared" si="12"/>
        <v>w</v>
      </c>
      <c r="S104" s="29" t="s">
        <v>1194</v>
      </c>
      <c r="T104" t="str">
        <f t="shared" si="13"/>
        <v>Fimon</v>
      </c>
      <c r="U104" s="22" t="str">
        <f>VLOOKUP(T104,audio_list_stym!$A$3:$H$18,7,FALSE)</f>
        <v>Noni</v>
      </c>
      <c r="V104" s="22">
        <v>3</v>
      </c>
      <c r="W104" s="22" t="str">
        <f t="shared" si="14"/>
        <v>Noni3</v>
      </c>
    </row>
    <row r="105" spans="1:23" x14ac:dyDescent="0.45">
      <c r="B105" t="s">
        <v>1259</v>
      </c>
      <c r="C105" s="29" t="s">
        <v>1187</v>
      </c>
      <c r="D105" t="str">
        <f t="shared" si="9"/>
        <v>Baroh</v>
      </c>
      <c r="E105" s="22" t="str">
        <f>VLOOKUP(D105,audio_list_stym!$A$3:$H$18,8,FALSE)</f>
        <v>Finger</v>
      </c>
      <c r="F105" s="22">
        <v>8</v>
      </c>
      <c r="G105" s="22" t="str">
        <f t="shared" si="10"/>
        <v>Baroh.word.search8</v>
      </c>
      <c r="H105" s="22" t="str">
        <f t="shared" si="11"/>
        <v>БАРОХ</v>
      </c>
      <c r="I105">
        <f>VLOOKUP(E105,$P$2:$Q$9,2,FALSE)</f>
        <v>3</v>
      </c>
      <c r="J105" s="30">
        <f>IF(I105&lt;4,I105+2,I105-2)</f>
        <v>5</v>
      </c>
      <c r="K105" s="30">
        <f>IF(I105&lt;4,I105+3,I105-3)</f>
        <v>6</v>
      </c>
      <c r="L105" s="30">
        <f>IF(I105&lt;4,I105+4,I105-4)</f>
        <v>7</v>
      </c>
      <c r="M105">
        <v>1</v>
      </c>
      <c r="N105" t="str">
        <f t="shared" si="12"/>
        <v>q</v>
      </c>
      <c r="S105" s="29" t="s">
        <v>1198</v>
      </c>
      <c r="T105" t="str">
        <f t="shared" si="13"/>
        <v>Codis</v>
      </c>
      <c r="U105" s="22" t="str">
        <f>VLOOKUP(T105,audio_list_stym!$A$3:$H$18,7,FALSE)</f>
        <v>Sapota</v>
      </c>
      <c r="V105" s="22">
        <v>3</v>
      </c>
      <c r="W105" s="22" t="str">
        <f t="shared" si="14"/>
        <v>Sapota3</v>
      </c>
    </row>
    <row r="106" spans="1:23" x14ac:dyDescent="0.45">
      <c r="B106" t="s">
        <v>1256</v>
      </c>
      <c r="C106" s="29" t="s">
        <v>1191</v>
      </c>
      <c r="D106" t="str">
        <f t="shared" si="9"/>
        <v>Liroh</v>
      </c>
      <c r="E106" s="22" t="str">
        <f>VLOOKUP(D106,audio_list_stym!$A$3:$H$18,8,FALSE)</f>
        <v>Gac</v>
      </c>
      <c r="F106" s="22">
        <v>5</v>
      </c>
      <c r="G106" s="22" t="str">
        <f t="shared" si="10"/>
        <v>Liroh.word.search5</v>
      </c>
      <c r="H106" s="22" t="str">
        <f t="shared" si="11"/>
        <v>ЛИРОХ</v>
      </c>
      <c r="I106" s="30">
        <f>IF(L106&lt;4,L106+1,L106-1)</f>
        <v>3</v>
      </c>
      <c r="J106" s="30">
        <f>IF(L106&lt;4,L106+2,L106-2)</f>
        <v>2</v>
      </c>
      <c r="K106" s="30">
        <f>IF(L106&lt;4,L106+3,L106-3)</f>
        <v>1</v>
      </c>
      <c r="L106">
        <f>VLOOKUP(E106,$P$2:$Q$9,2,FALSE)</f>
        <v>4</v>
      </c>
      <c r="M106">
        <v>4</v>
      </c>
      <c r="N106" t="str">
        <f t="shared" si="12"/>
        <v>s</v>
      </c>
      <c r="S106" s="29" t="s">
        <v>1202</v>
      </c>
      <c r="T106" t="str">
        <f t="shared" si="13"/>
        <v>Gonic</v>
      </c>
      <c r="U106" s="22" t="str">
        <f>VLOOKUP(T106,audio_list_stym!$A$3:$H$18,7,FALSE)</f>
        <v>Tamanid</v>
      </c>
      <c r="V106" s="22">
        <v>3</v>
      </c>
      <c r="W106" s="22" t="str">
        <f t="shared" si="14"/>
        <v>Tamanid3</v>
      </c>
    </row>
    <row r="107" spans="1:23" x14ac:dyDescent="0.45">
      <c r="B107" t="s">
        <v>1257</v>
      </c>
      <c r="C107" s="29" t="s">
        <v>1191</v>
      </c>
      <c r="D107" t="str">
        <f t="shared" si="9"/>
        <v>Liroh</v>
      </c>
      <c r="E107" s="22" t="str">
        <f>VLOOKUP(D107,audio_list_stym!$A$3:$H$18,8,FALSE)</f>
        <v>Gac</v>
      </c>
      <c r="F107" s="22">
        <v>6</v>
      </c>
      <c r="G107" s="22" t="str">
        <f t="shared" si="10"/>
        <v>Liroh.word.search6</v>
      </c>
      <c r="H107" s="22" t="str">
        <f t="shared" si="11"/>
        <v>ЛИРОХ</v>
      </c>
      <c r="I107" s="30">
        <f>IF(K107&lt;4,K107+1,K107-1)</f>
        <v>3</v>
      </c>
      <c r="J107" s="30">
        <f>IF(K107&lt;4,K107+2,K107-2)</f>
        <v>2</v>
      </c>
      <c r="K107">
        <f>VLOOKUP(E107,$P$2:$Q$9,2,FALSE)</f>
        <v>4</v>
      </c>
      <c r="L107" s="30">
        <f>IF(K107&lt;4,K107+3,K107-3)</f>
        <v>1</v>
      </c>
      <c r="M107">
        <v>3</v>
      </c>
      <c r="N107" t="str">
        <f t="shared" si="12"/>
        <v>a</v>
      </c>
      <c r="S107" s="29" t="s">
        <v>1206</v>
      </c>
      <c r="T107" t="str">
        <f t="shared" si="13"/>
        <v>Todis</v>
      </c>
      <c r="U107" s="22" t="str">
        <f>VLOOKUP(T107,audio_list_stym!$A$3:$H$18,7,FALSE)</f>
        <v>ZF</v>
      </c>
      <c r="V107" s="22">
        <v>3</v>
      </c>
      <c r="W107" s="22" t="str">
        <f t="shared" si="14"/>
        <v>ZF3</v>
      </c>
    </row>
    <row r="108" spans="1:23" x14ac:dyDescent="0.45">
      <c r="B108" t="s">
        <v>1258</v>
      </c>
      <c r="C108" s="29" t="s">
        <v>1191</v>
      </c>
      <c r="D108" t="str">
        <f t="shared" si="9"/>
        <v>Liroh</v>
      </c>
      <c r="E108" s="22" t="str">
        <f>VLOOKUP(D108,audio_list_stym!$A$3:$H$18,8,FALSE)</f>
        <v>Gac</v>
      </c>
      <c r="F108" s="22">
        <v>7</v>
      </c>
      <c r="G108" s="22" t="str">
        <f t="shared" si="10"/>
        <v>Liroh.word.search7</v>
      </c>
      <c r="H108" s="22" t="str">
        <f t="shared" si="11"/>
        <v>ЛИРОХ</v>
      </c>
      <c r="I108" s="30">
        <f>IF(J108&lt;4,J108+1,J108-1)</f>
        <v>3</v>
      </c>
      <c r="J108">
        <f>VLOOKUP(E108,$P$2:$Q$9,2,FALSE)</f>
        <v>4</v>
      </c>
      <c r="K108" s="30">
        <f>IF(J75&lt;4,J108+2,J108-2)</f>
        <v>2</v>
      </c>
      <c r="L108" s="30">
        <f>IF(J108&lt;4,J108+3,J108-3)</f>
        <v>1</v>
      </c>
      <c r="M108">
        <v>2</v>
      </c>
      <c r="N108" t="str">
        <f t="shared" si="12"/>
        <v>w</v>
      </c>
      <c r="S108" s="29" t="s">
        <v>1210</v>
      </c>
      <c r="T108" t="str">
        <f t="shared" si="13"/>
        <v>Pemat</v>
      </c>
      <c r="U108" s="22" t="str">
        <f>VLOOKUP(T108,audio_list_stym!$A$3:$H$18,7,FALSE)</f>
        <v>Ackee</v>
      </c>
      <c r="V108" s="22">
        <v>3</v>
      </c>
      <c r="W108" s="22" t="str">
        <f t="shared" si="14"/>
        <v>Ackee3</v>
      </c>
    </row>
    <row r="109" spans="1:23" x14ac:dyDescent="0.45">
      <c r="B109" t="s">
        <v>1259</v>
      </c>
      <c r="C109" s="29" t="s">
        <v>1191</v>
      </c>
      <c r="D109" t="str">
        <f t="shared" si="9"/>
        <v>Liroh</v>
      </c>
      <c r="E109" s="22" t="str">
        <f>VLOOKUP(D109,audio_list_stym!$A$3:$H$18,8,FALSE)</f>
        <v>Gac</v>
      </c>
      <c r="F109" s="22">
        <v>8</v>
      </c>
      <c r="G109" s="22" t="str">
        <f t="shared" si="10"/>
        <v>Liroh.word.search8</v>
      </c>
      <c r="H109" s="22" t="str">
        <f t="shared" si="11"/>
        <v>ЛИРОХ</v>
      </c>
      <c r="I109">
        <f>VLOOKUP(E109,$P$2:$Q$9,2,FALSE)</f>
        <v>4</v>
      </c>
      <c r="J109" s="30">
        <f>IF(I109&lt;4,I109+2,I109-2)</f>
        <v>2</v>
      </c>
      <c r="K109" s="30">
        <f>IF(I109&lt;4,I109+3,I109-3)</f>
        <v>1</v>
      </c>
      <c r="L109" s="30">
        <f>IF(I109&lt;4,I109+4,I109-4)</f>
        <v>0</v>
      </c>
      <c r="M109">
        <v>1</v>
      </c>
      <c r="N109" t="str">
        <f t="shared" si="12"/>
        <v>q</v>
      </c>
      <c r="S109" s="29" t="s">
        <v>1182</v>
      </c>
      <c r="T109" t="str">
        <f t="shared" si="13"/>
        <v>Renan</v>
      </c>
      <c r="U109" s="22" t="str">
        <f>VLOOKUP(T109,audio_list_stym!$A$3:$H$18,7,FALSE)</f>
        <v>Ake</v>
      </c>
      <c r="V109" s="22">
        <v>3</v>
      </c>
      <c r="W109" s="22" t="str">
        <f t="shared" si="14"/>
        <v>Ake3</v>
      </c>
    </row>
    <row r="110" spans="1:23" x14ac:dyDescent="0.45">
      <c r="B110" t="s">
        <v>1252</v>
      </c>
      <c r="C110" s="29" t="s">
        <v>1195</v>
      </c>
      <c r="D110" t="str">
        <f t="shared" si="9"/>
        <v>Fimon</v>
      </c>
      <c r="E110" s="22" t="str">
        <f>VLOOKUP(D110,audio_list_stym!$A$3:$H$18,8,FALSE)</f>
        <v>Noni</v>
      </c>
      <c r="F110" s="22">
        <v>5</v>
      </c>
      <c r="G110" s="22" t="str">
        <f t="shared" si="10"/>
        <v>Fimon.word.search5</v>
      </c>
      <c r="H110" s="22" t="str">
        <f t="shared" si="11"/>
        <v>ФИМОН</v>
      </c>
      <c r="I110" s="30">
        <f>IF(L110&lt;4,L110+1,L110-1)</f>
        <v>4</v>
      </c>
      <c r="J110" s="30">
        <f>IF(L110&lt;4,L110+2,L110-2)</f>
        <v>3</v>
      </c>
      <c r="K110" s="30">
        <f>IF(L110&lt;4,L110+3,L110-3)</f>
        <v>2</v>
      </c>
      <c r="L110">
        <f>VLOOKUP(E110,$P$2:$Q$9,2,FALSE)</f>
        <v>5</v>
      </c>
      <c r="M110">
        <v>4</v>
      </c>
      <c r="N110" t="str">
        <f t="shared" si="12"/>
        <v>s</v>
      </c>
      <c r="S110" s="29" t="s">
        <v>1186</v>
      </c>
      <c r="T110" t="str">
        <f t="shared" si="13"/>
        <v>Baroh</v>
      </c>
      <c r="U110" s="22" t="str">
        <f>VLOOKUP(T110,audio_list_stym!$A$3:$H$18,7,FALSE)</f>
        <v>Finger</v>
      </c>
      <c r="V110" s="22">
        <v>3</v>
      </c>
      <c r="W110" s="22" t="str">
        <f t="shared" si="14"/>
        <v>Finger3</v>
      </c>
    </row>
    <row r="111" spans="1:23" x14ac:dyDescent="0.45">
      <c r="B111" t="s">
        <v>1253</v>
      </c>
      <c r="C111" s="29" t="s">
        <v>1195</v>
      </c>
      <c r="D111" t="str">
        <f t="shared" si="9"/>
        <v>Fimon</v>
      </c>
      <c r="E111" s="22" t="str">
        <f>VLOOKUP(D111,audio_list_stym!$A$3:$H$18,8,FALSE)</f>
        <v>Noni</v>
      </c>
      <c r="F111" s="22">
        <v>6</v>
      </c>
      <c r="G111" s="22" t="str">
        <f t="shared" si="10"/>
        <v>Fimon.word.search6</v>
      </c>
      <c r="H111" s="22" t="str">
        <f t="shared" si="11"/>
        <v>ФИМОН</v>
      </c>
      <c r="I111" s="30">
        <f>IF(K111&lt;4,K111+1,K111-1)</f>
        <v>4</v>
      </c>
      <c r="J111" s="30">
        <f>IF(K111&lt;4,K111+2,K111-2)</f>
        <v>3</v>
      </c>
      <c r="K111">
        <f>VLOOKUP(E111,$P$2:$Q$9,2,FALSE)</f>
        <v>5</v>
      </c>
      <c r="L111" s="30">
        <f>IF(K111&lt;4,K111+3,K111-3)</f>
        <v>2</v>
      </c>
      <c r="M111">
        <v>3</v>
      </c>
      <c r="N111" t="str">
        <f t="shared" si="12"/>
        <v>a</v>
      </c>
      <c r="S111" s="29" t="s">
        <v>1190</v>
      </c>
      <c r="T111" t="str">
        <f t="shared" si="13"/>
        <v>Liroh</v>
      </c>
      <c r="U111" s="22" t="str">
        <f>VLOOKUP(T111,audio_list_stym!$A$3:$H$18,7,FALSE)</f>
        <v>Gac</v>
      </c>
      <c r="V111" s="22">
        <v>3</v>
      </c>
      <c r="W111" s="22" t="str">
        <f t="shared" si="14"/>
        <v>Gac3</v>
      </c>
    </row>
    <row r="112" spans="1:23" x14ac:dyDescent="0.45">
      <c r="B112" t="s">
        <v>1254</v>
      </c>
      <c r="C112" s="29" t="s">
        <v>1195</v>
      </c>
      <c r="D112" t="str">
        <f t="shared" si="9"/>
        <v>Fimon</v>
      </c>
      <c r="E112" s="22" t="str">
        <f>VLOOKUP(D112,audio_list_stym!$A$3:$H$18,8,FALSE)</f>
        <v>Noni</v>
      </c>
      <c r="F112" s="22">
        <v>7</v>
      </c>
      <c r="G112" s="22" t="str">
        <f t="shared" si="10"/>
        <v>Fimon.word.search7</v>
      </c>
      <c r="H112" s="22" t="str">
        <f t="shared" si="11"/>
        <v>ФИМОН</v>
      </c>
      <c r="I112" s="30">
        <f>IF(J112&lt;4,J112+1,J112-1)</f>
        <v>4</v>
      </c>
      <c r="J112">
        <f>VLOOKUP(E112,$P$2:$Q$9,2,FALSE)</f>
        <v>5</v>
      </c>
      <c r="K112" s="30">
        <f>IF(J79&lt;4,J112+2,J112-2)</f>
        <v>3</v>
      </c>
      <c r="L112" s="30">
        <f>IF(J112&lt;4,J112+3,J112-3)</f>
        <v>2</v>
      </c>
      <c r="M112">
        <v>2</v>
      </c>
      <c r="N112" t="str">
        <f t="shared" si="12"/>
        <v>w</v>
      </c>
      <c r="S112" s="29" t="s">
        <v>1194</v>
      </c>
      <c r="T112" t="str">
        <f t="shared" si="13"/>
        <v>Fimon</v>
      </c>
      <c r="U112" s="22" t="str">
        <f>VLOOKUP(T112,audio_list_stym!$A$3:$H$18,7,FALSE)</f>
        <v>Noni</v>
      </c>
      <c r="V112" s="22">
        <v>3</v>
      </c>
      <c r="W112" s="22" t="str">
        <f t="shared" si="14"/>
        <v>Noni3</v>
      </c>
    </row>
    <row r="113" spans="2:23" x14ac:dyDescent="0.45">
      <c r="B113" t="s">
        <v>1255</v>
      </c>
      <c r="C113" s="29" t="s">
        <v>1195</v>
      </c>
      <c r="D113" t="str">
        <f t="shared" si="9"/>
        <v>Fimon</v>
      </c>
      <c r="E113" s="22" t="str">
        <f>VLOOKUP(D113,audio_list_stym!$A$3:$H$18,8,FALSE)</f>
        <v>Noni</v>
      </c>
      <c r="F113" s="22">
        <v>8</v>
      </c>
      <c r="G113" s="22" t="str">
        <f t="shared" si="10"/>
        <v>Fimon.word.search8</v>
      </c>
      <c r="H113" s="22" t="str">
        <f t="shared" si="11"/>
        <v>ФИМОН</v>
      </c>
      <c r="I113">
        <f>VLOOKUP(E113,$P$2:$Q$9,2,FALSE)</f>
        <v>5</v>
      </c>
      <c r="J113" s="30">
        <f>IF(I113&lt;4,I113+2,I113-2)</f>
        <v>3</v>
      </c>
      <c r="K113" s="30">
        <f>IF(I113&lt;4,I113+3,I113-3)</f>
        <v>2</v>
      </c>
      <c r="L113" s="33">
        <f>IF(I113&lt;4,I113+4,I113-4)</f>
        <v>1</v>
      </c>
      <c r="M113">
        <v>1</v>
      </c>
      <c r="N113" t="str">
        <f t="shared" si="12"/>
        <v>q</v>
      </c>
      <c r="S113" s="29" t="s">
        <v>1198</v>
      </c>
      <c r="T113" t="str">
        <f t="shared" si="13"/>
        <v>Codis</v>
      </c>
      <c r="U113" s="22" t="str">
        <f>VLOOKUP(T113,audio_list_stym!$A$3:$H$18,7,FALSE)</f>
        <v>Sapota</v>
      </c>
      <c r="V113" s="22">
        <v>3</v>
      </c>
      <c r="W113" s="22" t="str">
        <f t="shared" si="14"/>
        <v>Sapota3</v>
      </c>
    </row>
    <row r="114" spans="2:23" x14ac:dyDescent="0.45">
      <c r="B114" t="s">
        <v>1252</v>
      </c>
      <c r="C114" s="29" t="s">
        <v>1199</v>
      </c>
      <c r="D114" t="str">
        <f t="shared" si="9"/>
        <v>Codis</v>
      </c>
      <c r="E114" s="22" t="str">
        <f>VLOOKUP(D114,audio_list_stym!$A$3:$H$18,8,FALSE)</f>
        <v>Sapota</v>
      </c>
      <c r="F114" s="22">
        <v>5</v>
      </c>
      <c r="G114" s="22" t="str">
        <f t="shared" si="10"/>
        <v>Codis.word.search5</v>
      </c>
      <c r="H114" s="22" t="str">
        <f t="shared" si="11"/>
        <v>КОДИС</v>
      </c>
      <c r="I114" s="30">
        <f>IF(L114&lt;4,L114+1,L114-1)</f>
        <v>5</v>
      </c>
      <c r="J114" s="30">
        <f>IF(L114&lt;4,L114+2,L114-2)</f>
        <v>4</v>
      </c>
      <c r="K114" s="30">
        <f>IF(L114&lt;4,L114+3,L114-3)</f>
        <v>3</v>
      </c>
      <c r="L114">
        <f>VLOOKUP(E114,$P$2:$Q$9,2,FALSE)</f>
        <v>6</v>
      </c>
      <c r="M114">
        <v>4</v>
      </c>
      <c r="N114" t="str">
        <f t="shared" si="12"/>
        <v>s</v>
      </c>
      <c r="S114" s="29" t="s">
        <v>1202</v>
      </c>
      <c r="T114" t="str">
        <f t="shared" si="13"/>
        <v>Gonic</v>
      </c>
      <c r="U114" s="22" t="str">
        <f>VLOOKUP(T114,audio_list_stym!$A$3:$H$18,7,FALSE)</f>
        <v>Tamanid</v>
      </c>
      <c r="V114" s="22">
        <v>3</v>
      </c>
      <c r="W114" s="22" t="str">
        <f t="shared" si="14"/>
        <v>Tamanid3</v>
      </c>
    </row>
    <row r="115" spans="2:23" x14ac:dyDescent="0.45">
      <c r="B115" t="s">
        <v>1253</v>
      </c>
      <c r="C115" s="29" t="s">
        <v>1199</v>
      </c>
      <c r="D115" t="str">
        <f t="shared" si="9"/>
        <v>Codis</v>
      </c>
      <c r="E115" s="22" t="str">
        <f>VLOOKUP(D115,audio_list_stym!$A$3:$H$18,8,FALSE)</f>
        <v>Sapota</v>
      </c>
      <c r="F115" s="22">
        <v>6</v>
      </c>
      <c r="G115" s="22" t="str">
        <f t="shared" si="10"/>
        <v>Codis.word.search6</v>
      </c>
      <c r="H115" s="22" t="str">
        <f t="shared" si="11"/>
        <v>КОДИС</v>
      </c>
      <c r="I115" s="30">
        <f>IF(K115&lt;4,K115+1,K115-1)</f>
        <v>5</v>
      </c>
      <c r="J115" s="30">
        <f>IF(K115&lt;4,K115+2,K115-2)</f>
        <v>4</v>
      </c>
      <c r="K115">
        <f>VLOOKUP(E115,$P$2:$Q$9,2,FALSE)</f>
        <v>6</v>
      </c>
      <c r="L115" s="30">
        <f>IF(K115&lt;4,K115+3,K115-3)</f>
        <v>3</v>
      </c>
      <c r="M115">
        <v>3</v>
      </c>
      <c r="N115" t="str">
        <f t="shared" si="12"/>
        <v>a</v>
      </c>
      <c r="S115" s="29" t="s">
        <v>1206</v>
      </c>
      <c r="T115" t="str">
        <f t="shared" si="13"/>
        <v>Todis</v>
      </c>
      <c r="U115" s="22" t="str">
        <f>VLOOKUP(T115,audio_list_stym!$A$3:$H$18,7,FALSE)</f>
        <v>ZF</v>
      </c>
      <c r="V115" s="22">
        <v>3</v>
      </c>
      <c r="W115" s="22" t="str">
        <f t="shared" si="14"/>
        <v>ZF3</v>
      </c>
    </row>
    <row r="116" spans="2:23" x14ac:dyDescent="0.45">
      <c r="B116" t="s">
        <v>1255</v>
      </c>
      <c r="C116" s="29" t="s">
        <v>1199</v>
      </c>
      <c r="D116" t="str">
        <f t="shared" si="9"/>
        <v>Codis</v>
      </c>
      <c r="E116" s="22" t="str">
        <f>VLOOKUP(D116,audio_list_stym!$A$3:$H$18,8,FALSE)</f>
        <v>Sapota</v>
      </c>
      <c r="F116" s="22">
        <v>7</v>
      </c>
      <c r="G116" s="22" t="str">
        <f t="shared" si="10"/>
        <v>Codis.word.search7</v>
      </c>
      <c r="H116" s="22" t="str">
        <f t="shared" si="11"/>
        <v>КОДИС</v>
      </c>
      <c r="I116" s="30">
        <f>IF(J116&lt;4,J116+1,J116-1)</f>
        <v>5</v>
      </c>
      <c r="J116">
        <f>VLOOKUP(E116,$P$2:$Q$9,2,FALSE)</f>
        <v>6</v>
      </c>
      <c r="K116" s="30">
        <f>IF(J83&lt;4,J116+2,J116-2)</f>
        <v>4</v>
      </c>
      <c r="L116" s="30">
        <f>IF(J116&lt;4,J116+3,J116-3)</f>
        <v>3</v>
      </c>
      <c r="M116">
        <v>2</v>
      </c>
      <c r="N116" t="str">
        <f t="shared" si="12"/>
        <v>w</v>
      </c>
      <c r="S116" s="29" t="s">
        <v>1210</v>
      </c>
      <c r="T116" t="str">
        <f t="shared" si="13"/>
        <v>Pemat</v>
      </c>
      <c r="U116" s="22" t="str">
        <f>VLOOKUP(T116,audio_list_stym!$A$3:$H$18,7,FALSE)</f>
        <v>Ackee</v>
      </c>
      <c r="V116" s="22">
        <v>3</v>
      </c>
      <c r="W116" s="22" t="str">
        <f t="shared" si="14"/>
        <v>Ackee3</v>
      </c>
    </row>
    <row r="117" spans="2:23" x14ac:dyDescent="0.45">
      <c r="B117" t="s">
        <v>1257</v>
      </c>
      <c r="C117" s="29" t="s">
        <v>1199</v>
      </c>
      <c r="D117" t="str">
        <f t="shared" si="9"/>
        <v>Codis</v>
      </c>
      <c r="E117" s="22" t="str">
        <f>VLOOKUP(D117,audio_list_stym!$A$3:$H$18,8,FALSE)</f>
        <v>Sapota</v>
      </c>
      <c r="F117" s="22">
        <v>8</v>
      </c>
      <c r="G117" s="22" t="str">
        <f t="shared" si="10"/>
        <v>Codis.word.search8</v>
      </c>
      <c r="H117" s="22" t="str">
        <f t="shared" si="11"/>
        <v>КОДИС</v>
      </c>
      <c r="I117">
        <f>VLOOKUP(E117,$P$2:$Q$9,2,FALSE)</f>
        <v>6</v>
      </c>
      <c r="J117" s="30">
        <f>IF(I117&lt;4,I117+2,I117-2)</f>
        <v>4</v>
      </c>
      <c r="K117" s="30">
        <f>IF(I117&lt;4,I117+3,I117-3)</f>
        <v>3</v>
      </c>
      <c r="L117" s="30">
        <f>IF(I117&lt;4,I117+4,I117-4)</f>
        <v>2</v>
      </c>
      <c r="M117">
        <v>1</v>
      </c>
      <c r="N117" t="str">
        <f t="shared" si="12"/>
        <v>q</v>
      </c>
      <c r="S117" s="29" t="s">
        <v>1182</v>
      </c>
      <c r="T117" t="str">
        <f t="shared" si="13"/>
        <v>Renan</v>
      </c>
      <c r="U117" s="22" t="str">
        <f>VLOOKUP(T117,audio_list_stym!$A$3:$H$18,7,FALSE)</f>
        <v>Ake</v>
      </c>
      <c r="V117" s="22">
        <v>4</v>
      </c>
      <c r="W117" s="22" t="str">
        <f t="shared" si="14"/>
        <v>Ake4</v>
      </c>
    </row>
    <row r="118" spans="2:23" x14ac:dyDescent="0.45">
      <c r="B118" t="s">
        <v>1259</v>
      </c>
      <c r="C118" s="29" t="s">
        <v>1203</v>
      </c>
      <c r="D118" t="str">
        <f t="shared" si="9"/>
        <v>Gonic</v>
      </c>
      <c r="E118" s="22" t="str">
        <f>VLOOKUP(D118,audio_list_stym!$A$3:$H$18,8,FALSE)</f>
        <v>Tamanid</v>
      </c>
      <c r="F118" s="22">
        <v>5</v>
      </c>
      <c r="G118" s="22" t="str">
        <f t="shared" si="10"/>
        <v>Gonic.word.search5</v>
      </c>
      <c r="H118" s="22" t="str">
        <f t="shared" si="11"/>
        <v>ГОНИК</v>
      </c>
      <c r="I118" s="30">
        <f>IF(L118&lt;4,L118+1,L118-1)</f>
        <v>6</v>
      </c>
      <c r="J118" s="30">
        <f>IF(L118&lt;4,L118+2,L118-2)</f>
        <v>5</v>
      </c>
      <c r="K118" s="30">
        <f>IF(L118&lt;4,L118+3,L118-3)</f>
        <v>4</v>
      </c>
      <c r="L118">
        <f>VLOOKUP(E118,$P$2:$Q$9,2,FALSE)</f>
        <v>7</v>
      </c>
      <c r="M118">
        <v>4</v>
      </c>
      <c r="N118" t="str">
        <f t="shared" si="12"/>
        <v>s</v>
      </c>
      <c r="S118" s="29" t="s">
        <v>1186</v>
      </c>
      <c r="T118" t="str">
        <f t="shared" si="13"/>
        <v>Baroh</v>
      </c>
      <c r="U118" s="22" t="str">
        <f>VLOOKUP(T118,audio_list_stym!$A$3:$H$18,7,FALSE)</f>
        <v>Finger</v>
      </c>
      <c r="V118" s="22">
        <v>4</v>
      </c>
      <c r="W118" s="22" t="str">
        <f t="shared" si="14"/>
        <v>Finger4</v>
      </c>
    </row>
    <row r="119" spans="2:23" x14ac:dyDescent="0.45">
      <c r="B119" t="s">
        <v>1252</v>
      </c>
      <c r="C119" s="29" t="s">
        <v>1203</v>
      </c>
      <c r="D119" t="str">
        <f t="shared" si="9"/>
        <v>Gonic</v>
      </c>
      <c r="E119" s="22" t="str">
        <f>VLOOKUP(D119,audio_list_stym!$A$3:$H$18,8,FALSE)</f>
        <v>Tamanid</v>
      </c>
      <c r="F119" s="22">
        <v>6</v>
      </c>
      <c r="G119" s="22" t="str">
        <f t="shared" si="10"/>
        <v>Gonic.word.search6</v>
      </c>
      <c r="H119" s="22" t="str">
        <f t="shared" si="11"/>
        <v>ГОНИК</v>
      </c>
      <c r="I119" s="30">
        <f>IF(K119&lt;4,K119+1,K119-1)</f>
        <v>6</v>
      </c>
      <c r="J119" s="30">
        <f>IF(K119&lt;4,K119+2,K119-2)</f>
        <v>5</v>
      </c>
      <c r="K119">
        <f>VLOOKUP(E119,$P$2:$Q$9,2,FALSE)</f>
        <v>7</v>
      </c>
      <c r="L119" s="30">
        <f>IF(K119&lt;4,K119+3,K119-3)</f>
        <v>4</v>
      </c>
      <c r="M119">
        <v>3</v>
      </c>
      <c r="N119" t="str">
        <f t="shared" si="12"/>
        <v>a</v>
      </c>
      <c r="S119" s="29" t="s">
        <v>1190</v>
      </c>
      <c r="T119" t="str">
        <f t="shared" si="13"/>
        <v>Liroh</v>
      </c>
      <c r="U119" s="22" t="str">
        <f>VLOOKUP(T119,audio_list_stym!$A$3:$H$18,7,FALSE)</f>
        <v>Gac</v>
      </c>
      <c r="V119" s="22">
        <v>4</v>
      </c>
      <c r="W119" s="22" t="str">
        <f t="shared" si="14"/>
        <v>Gac4</v>
      </c>
    </row>
    <row r="120" spans="2:23" x14ac:dyDescent="0.45">
      <c r="B120" t="s">
        <v>1253</v>
      </c>
      <c r="C120" s="29" t="s">
        <v>1203</v>
      </c>
      <c r="D120" t="str">
        <f t="shared" si="9"/>
        <v>Gonic</v>
      </c>
      <c r="E120" s="22" t="str">
        <f>VLOOKUP(D120,audio_list_stym!$A$3:$H$18,8,FALSE)</f>
        <v>Tamanid</v>
      </c>
      <c r="F120" s="22">
        <v>7</v>
      </c>
      <c r="G120" s="22" t="str">
        <f t="shared" si="10"/>
        <v>Gonic.word.search7</v>
      </c>
      <c r="H120" s="22" t="str">
        <f t="shared" si="11"/>
        <v>ГОНИК</v>
      </c>
      <c r="I120" s="30">
        <f>IF(J120&lt;4,J120+1,J120-1)</f>
        <v>6</v>
      </c>
      <c r="J120">
        <f>VLOOKUP(E120,$P$2:$Q$9,2,FALSE)</f>
        <v>7</v>
      </c>
      <c r="K120" s="30">
        <f>IF(J87&lt;4,J120+2,J120-2)</f>
        <v>5</v>
      </c>
      <c r="L120" s="30">
        <f>IF(J120&lt;4,J120+3,J120-3)</f>
        <v>4</v>
      </c>
      <c r="M120">
        <v>2</v>
      </c>
      <c r="N120" t="str">
        <f t="shared" si="12"/>
        <v>w</v>
      </c>
      <c r="S120" s="29" t="s">
        <v>1194</v>
      </c>
      <c r="T120" t="str">
        <f t="shared" si="13"/>
        <v>Fimon</v>
      </c>
      <c r="U120" s="22" t="str">
        <f>VLOOKUP(T120,audio_list_stym!$A$3:$H$18,7,FALSE)</f>
        <v>Noni</v>
      </c>
      <c r="V120" s="22">
        <v>4</v>
      </c>
      <c r="W120" s="22" t="str">
        <f t="shared" si="14"/>
        <v>Noni4</v>
      </c>
    </row>
    <row r="121" spans="2:23" x14ac:dyDescent="0.45">
      <c r="B121" t="s">
        <v>1256</v>
      </c>
      <c r="C121" s="29" t="s">
        <v>1203</v>
      </c>
      <c r="D121" t="str">
        <f t="shared" si="9"/>
        <v>Gonic</v>
      </c>
      <c r="E121" s="22" t="str">
        <f>VLOOKUP(D121,audio_list_stym!$A$3:$H$18,8,FALSE)</f>
        <v>Tamanid</v>
      </c>
      <c r="F121" s="22">
        <v>8</v>
      </c>
      <c r="G121" s="22" t="str">
        <f t="shared" si="10"/>
        <v>Gonic.word.search8</v>
      </c>
      <c r="H121" s="22" t="str">
        <f t="shared" si="11"/>
        <v>ГОНИК</v>
      </c>
      <c r="I121">
        <f>VLOOKUP(E121,$P$2:$Q$9,2,FALSE)</f>
        <v>7</v>
      </c>
      <c r="J121" s="30">
        <f>IF(I121&lt;4,I121+2,I121-2)</f>
        <v>5</v>
      </c>
      <c r="K121" s="30">
        <f>IF(I121&lt;4,I121+3,I121-3)</f>
        <v>4</v>
      </c>
      <c r="L121" s="30">
        <f>IF(I121&lt;4,I121+4,I121-4)</f>
        <v>3</v>
      </c>
      <c r="M121">
        <v>1</v>
      </c>
      <c r="N121" t="str">
        <f t="shared" si="12"/>
        <v>q</v>
      </c>
      <c r="S121" s="29" t="s">
        <v>1198</v>
      </c>
      <c r="T121" t="str">
        <f t="shared" si="13"/>
        <v>Codis</v>
      </c>
      <c r="U121" s="22" t="str">
        <f>VLOOKUP(T121,audio_list_stym!$A$3:$H$18,7,FALSE)</f>
        <v>Sapota</v>
      </c>
      <c r="V121" s="22">
        <v>4</v>
      </c>
      <c r="W121" s="22" t="str">
        <f t="shared" si="14"/>
        <v>Sapota4</v>
      </c>
    </row>
    <row r="122" spans="2:23" x14ac:dyDescent="0.45">
      <c r="B122" t="s">
        <v>1257</v>
      </c>
      <c r="C122" s="29" t="s">
        <v>1207</v>
      </c>
      <c r="D122" t="str">
        <f t="shared" si="9"/>
        <v>Todis</v>
      </c>
      <c r="E122" s="22" t="str">
        <f>VLOOKUP(D122,audio_list_stym!$A$3:$H$18,8,FALSE)</f>
        <v>ZF</v>
      </c>
      <c r="F122" s="22">
        <v>5</v>
      </c>
      <c r="G122" s="22" t="str">
        <f t="shared" si="10"/>
        <v>Todis.word.search5</v>
      </c>
      <c r="H122" s="22" t="str">
        <f t="shared" si="11"/>
        <v>ТОДИС</v>
      </c>
      <c r="I122" s="30">
        <f>IF(L122&lt;4,L122+1,L122-1)</f>
        <v>7</v>
      </c>
      <c r="J122" s="30">
        <f>IF(L122&lt;4,L122+2,L122-2)</f>
        <v>6</v>
      </c>
      <c r="K122" s="30">
        <f>IF(L122&lt;4,L122+3,L122-3)</f>
        <v>5</v>
      </c>
      <c r="L122">
        <f>VLOOKUP(E122,$P$2:$Q$9,2,FALSE)</f>
        <v>8</v>
      </c>
      <c r="M122">
        <v>4</v>
      </c>
      <c r="N122" t="str">
        <f t="shared" si="12"/>
        <v>s</v>
      </c>
      <c r="S122" s="29" t="s">
        <v>1202</v>
      </c>
      <c r="T122" t="str">
        <f t="shared" si="13"/>
        <v>Gonic</v>
      </c>
      <c r="U122" s="22" t="str">
        <f>VLOOKUP(T122,audio_list_stym!$A$3:$H$18,7,FALSE)</f>
        <v>Tamanid</v>
      </c>
      <c r="V122" s="22">
        <v>4</v>
      </c>
      <c r="W122" s="22" t="str">
        <f t="shared" si="14"/>
        <v>Tamanid4</v>
      </c>
    </row>
    <row r="123" spans="2:23" x14ac:dyDescent="0.45">
      <c r="B123" t="s">
        <v>1254</v>
      </c>
      <c r="C123" s="29" t="s">
        <v>1207</v>
      </c>
      <c r="D123" t="str">
        <f t="shared" si="9"/>
        <v>Todis</v>
      </c>
      <c r="E123" s="22" t="str">
        <f>VLOOKUP(D123,audio_list_stym!$A$3:$H$18,8,FALSE)</f>
        <v>ZF</v>
      </c>
      <c r="F123" s="22">
        <v>6</v>
      </c>
      <c r="G123" s="22" t="str">
        <f t="shared" si="10"/>
        <v>Todis.word.search6</v>
      </c>
      <c r="H123" s="22" t="str">
        <f t="shared" si="11"/>
        <v>ТОДИС</v>
      </c>
      <c r="I123" s="30">
        <f>IF(K123&lt;4,K123+1,K123-1)</f>
        <v>7</v>
      </c>
      <c r="J123" s="30">
        <f>IF(K123&lt;4,K123+2,K123-2)</f>
        <v>6</v>
      </c>
      <c r="K123">
        <f>VLOOKUP(E123,$P$2:$Q$9,2,FALSE)</f>
        <v>8</v>
      </c>
      <c r="L123" s="30">
        <f>IF(K123&lt;4,K123+3,K123-3)</f>
        <v>5</v>
      </c>
      <c r="M123">
        <v>3</v>
      </c>
      <c r="N123" t="str">
        <f t="shared" si="12"/>
        <v>a</v>
      </c>
      <c r="S123" s="29" t="s">
        <v>1206</v>
      </c>
      <c r="T123" t="str">
        <f t="shared" si="13"/>
        <v>Todis</v>
      </c>
      <c r="U123" s="22" t="str">
        <f>VLOOKUP(T123,audio_list_stym!$A$3:$H$18,7,FALSE)</f>
        <v>ZF</v>
      </c>
      <c r="V123" s="22">
        <v>4</v>
      </c>
      <c r="W123" s="22" t="str">
        <f t="shared" si="14"/>
        <v>ZF4</v>
      </c>
    </row>
    <row r="124" spans="2:23" x14ac:dyDescent="0.45">
      <c r="B124" t="s">
        <v>1255</v>
      </c>
      <c r="C124" s="29" t="s">
        <v>1207</v>
      </c>
      <c r="D124" t="str">
        <f t="shared" si="9"/>
        <v>Todis</v>
      </c>
      <c r="E124" s="22" t="str">
        <f>VLOOKUP(D124,audio_list_stym!$A$3:$H$18,8,FALSE)</f>
        <v>ZF</v>
      </c>
      <c r="F124" s="22">
        <v>7</v>
      </c>
      <c r="G124" s="22" t="str">
        <f t="shared" si="10"/>
        <v>Todis.word.search7</v>
      </c>
      <c r="H124" s="22" t="str">
        <f t="shared" si="11"/>
        <v>ТОДИС</v>
      </c>
      <c r="I124" s="30">
        <f>IF(J124&lt;4,J124+1,J124-1)</f>
        <v>7</v>
      </c>
      <c r="J124">
        <f>VLOOKUP(E124,$P$2:$Q$9,2,FALSE)</f>
        <v>8</v>
      </c>
      <c r="K124" s="30">
        <f>IF(J91&lt;4,J124+2,J124-2)</f>
        <v>6</v>
      </c>
      <c r="L124" s="30">
        <f>IF(J124&lt;4,J124+3,J124-3)</f>
        <v>5</v>
      </c>
      <c r="M124">
        <v>2</v>
      </c>
      <c r="N124" t="str">
        <f t="shared" si="12"/>
        <v>w</v>
      </c>
      <c r="S124" s="29" t="s">
        <v>1210</v>
      </c>
      <c r="T124" t="str">
        <f t="shared" si="13"/>
        <v>Pemat</v>
      </c>
      <c r="U124" s="22" t="str">
        <f>VLOOKUP(T124,audio_list_stym!$A$3:$H$18,7,FALSE)</f>
        <v>Ackee</v>
      </c>
      <c r="V124" s="22">
        <v>4</v>
      </c>
      <c r="W124" s="22" t="str">
        <f t="shared" si="14"/>
        <v>Ackee4</v>
      </c>
    </row>
    <row r="125" spans="2:23" x14ac:dyDescent="0.45">
      <c r="B125" t="s">
        <v>1258</v>
      </c>
      <c r="C125" s="29" t="s">
        <v>1207</v>
      </c>
      <c r="D125" t="str">
        <f t="shared" si="9"/>
        <v>Todis</v>
      </c>
      <c r="E125" s="22" t="str">
        <f>VLOOKUP(D125,audio_list_stym!$A$3:$H$18,8,FALSE)</f>
        <v>ZF</v>
      </c>
      <c r="F125" s="22">
        <v>8</v>
      </c>
      <c r="G125" s="22" t="str">
        <f t="shared" si="10"/>
        <v>Todis.word.search8</v>
      </c>
      <c r="H125" s="22" t="str">
        <f t="shared" si="11"/>
        <v>ТОДИС</v>
      </c>
      <c r="I125">
        <f>VLOOKUP(E125,$P$2:$Q$9,2,FALSE)</f>
        <v>8</v>
      </c>
      <c r="J125" s="30">
        <f>IF(I125&lt;4,I125+2,I125-2)</f>
        <v>6</v>
      </c>
      <c r="K125" s="30">
        <f>IF(I125&lt;4,I125+3,I125-3)</f>
        <v>5</v>
      </c>
      <c r="L125" s="30">
        <f>IF(I125&lt;4,I125+4,I125-4)</f>
        <v>4</v>
      </c>
      <c r="M125">
        <v>1</v>
      </c>
      <c r="N125" t="str">
        <f t="shared" si="12"/>
        <v>q</v>
      </c>
      <c r="S125" s="29" t="s">
        <v>1182</v>
      </c>
      <c r="T125" t="str">
        <f t="shared" si="13"/>
        <v>Renan</v>
      </c>
      <c r="U125" s="22" t="str">
        <f>VLOOKUP(T125,audio_list_stym!$A$3:$H$18,7,FALSE)</f>
        <v>Ake</v>
      </c>
      <c r="V125" s="22">
        <v>4</v>
      </c>
      <c r="W125" s="22" t="str">
        <f t="shared" si="14"/>
        <v>Ake4</v>
      </c>
    </row>
    <row r="126" spans="2:23" x14ac:dyDescent="0.45">
      <c r="B126" t="s">
        <v>1259</v>
      </c>
      <c r="C126" s="29" t="s">
        <v>1211</v>
      </c>
      <c r="D126" t="str">
        <f t="shared" si="9"/>
        <v>Pemat</v>
      </c>
      <c r="E126" s="22" t="str">
        <f>VLOOKUP(D126,audio_list_stym!$A$3:$H$18,8,FALSE)</f>
        <v>Ackee</v>
      </c>
      <c r="F126" s="22">
        <v>5</v>
      </c>
      <c r="G126" s="22" t="str">
        <f t="shared" si="10"/>
        <v>Pemat.word.search5</v>
      </c>
      <c r="H126" s="22" t="str">
        <f t="shared" si="11"/>
        <v>ПЕМАТ</v>
      </c>
      <c r="I126" s="30">
        <f>IF(L126&lt;4,L126+1,L126-1)</f>
        <v>2</v>
      </c>
      <c r="J126" s="30">
        <f>IF(L126&lt;4,L126+2,L126-2)</f>
        <v>3</v>
      </c>
      <c r="K126" s="30">
        <f>IF(L126&lt;4,L126+3,L126-3)</f>
        <v>4</v>
      </c>
      <c r="L126">
        <f>VLOOKUP(E126,$P$2:$Q$9,2,FALSE)</f>
        <v>1</v>
      </c>
      <c r="M126">
        <v>4</v>
      </c>
      <c r="N126" t="str">
        <f t="shared" si="12"/>
        <v>s</v>
      </c>
      <c r="S126" s="29" t="s">
        <v>1186</v>
      </c>
      <c r="T126" t="str">
        <f t="shared" si="13"/>
        <v>Baroh</v>
      </c>
      <c r="U126" s="22" t="str">
        <f>VLOOKUP(T126,audio_list_stym!$A$3:$H$18,7,FALSE)</f>
        <v>Finger</v>
      </c>
      <c r="V126" s="22">
        <v>4</v>
      </c>
      <c r="W126" s="22" t="str">
        <f t="shared" si="14"/>
        <v>Finger4</v>
      </c>
    </row>
    <row r="127" spans="2:23" x14ac:dyDescent="0.45">
      <c r="B127" t="s">
        <v>1252</v>
      </c>
      <c r="C127" s="29" t="s">
        <v>1211</v>
      </c>
      <c r="D127" t="str">
        <f t="shared" si="9"/>
        <v>Pemat</v>
      </c>
      <c r="E127" s="22" t="str">
        <f>VLOOKUP(D127,audio_list_stym!$A$3:$H$18,8,FALSE)</f>
        <v>Ackee</v>
      </c>
      <c r="F127" s="22">
        <v>6</v>
      </c>
      <c r="G127" s="22" t="str">
        <f t="shared" si="10"/>
        <v>Pemat.word.search6</v>
      </c>
      <c r="H127" s="22" t="str">
        <f t="shared" si="11"/>
        <v>ПЕМАТ</v>
      </c>
      <c r="I127" s="30">
        <f>IF(K127&lt;4,K127+1,K127-1)</f>
        <v>2</v>
      </c>
      <c r="J127" s="30">
        <f>IF(K127&lt;4,K127+2,K127-2)</f>
        <v>3</v>
      </c>
      <c r="K127">
        <f>VLOOKUP(E127,$P$2:$Q$9,2,FALSE)</f>
        <v>1</v>
      </c>
      <c r="L127" s="30">
        <f>IF(K127&lt;4,K127+3,K127-3)</f>
        <v>4</v>
      </c>
      <c r="M127">
        <v>3</v>
      </c>
      <c r="N127" t="str">
        <f t="shared" si="12"/>
        <v>a</v>
      </c>
      <c r="S127" s="29" t="s">
        <v>1190</v>
      </c>
      <c r="T127" t="str">
        <f t="shared" si="13"/>
        <v>Liroh</v>
      </c>
      <c r="U127" s="22" t="str">
        <f>VLOOKUP(T127,audio_list_stym!$A$3:$H$18,7,FALSE)</f>
        <v>Gac</v>
      </c>
      <c r="V127" s="22">
        <v>4</v>
      </c>
      <c r="W127" s="22" t="str">
        <f t="shared" si="14"/>
        <v>Gac4</v>
      </c>
    </row>
    <row r="128" spans="2:23" x14ac:dyDescent="0.45">
      <c r="B128" t="s">
        <v>1253</v>
      </c>
      <c r="C128" s="29" t="s">
        <v>1211</v>
      </c>
      <c r="D128" t="str">
        <f t="shared" si="9"/>
        <v>Pemat</v>
      </c>
      <c r="E128" s="22" t="str">
        <f>VLOOKUP(D128,audio_list_stym!$A$3:$H$18,8,FALSE)</f>
        <v>Ackee</v>
      </c>
      <c r="F128" s="22">
        <v>7</v>
      </c>
      <c r="G128" s="22" t="str">
        <f t="shared" si="10"/>
        <v>Pemat.word.search7</v>
      </c>
      <c r="H128" s="22" t="str">
        <f t="shared" si="11"/>
        <v>ПЕМАТ</v>
      </c>
      <c r="I128" s="30">
        <f>IF(J128&lt;4,J128+1,J128-1)</f>
        <v>2</v>
      </c>
      <c r="J128">
        <f>VLOOKUP(E128,$P$2:$Q$9,2,FALSE)</f>
        <v>1</v>
      </c>
      <c r="K128" s="30">
        <f>IF(J95&lt;4,J128+2,J128-2)</f>
        <v>3</v>
      </c>
      <c r="L128" s="30">
        <f>IF(J128&lt;4,J128+3,J128-3)</f>
        <v>4</v>
      </c>
      <c r="M128">
        <v>2</v>
      </c>
      <c r="N128" t="str">
        <f t="shared" si="12"/>
        <v>w</v>
      </c>
      <c r="S128" s="29" t="s">
        <v>1194</v>
      </c>
      <c r="T128" t="str">
        <f t="shared" si="13"/>
        <v>Fimon</v>
      </c>
      <c r="U128" s="22" t="str">
        <f>VLOOKUP(T128,audio_list_stym!$A$3:$H$18,7,FALSE)</f>
        <v>Noni</v>
      </c>
      <c r="V128" s="22">
        <v>4</v>
      </c>
      <c r="W128" s="22" t="str">
        <f t="shared" si="14"/>
        <v>Noni4</v>
      </c>
    </row>
    <row r="129" spans="2:23" x14ac:dyDescent="0.45">
      <c r="B129" t="s">
        <v>1256</v>
      </c>
      <c r="C129" s="29" t="s">
        <v>1211</v>
      </c>
      <c r="D129" t="str">
        <f t="shared" si="9"/>
        <v>Pemat</v>
      </c>
      <c r="E129" s="22" t="str">
        <f>VLOOKUP(D129,audio_list_stym!$A$3:$H$18,8,FALSE)</f>
        <v>Ackee</v>
      </c>
      <c r="F129" s="22">
        <v>8</v>
      </c>
      <c r="G129" s="22" t="str">
        <f t="shared" si="10"/>
        <v>Pemat.word.search8</v>
      </c>
      <c r="H129" s="22" t="str">
        <f t="shared" si="11"/>
        <v>ПЕМАТ</v>
      </c>
      <c r="I129">
        <f>VLOOKUP(E129,$P$2:$Q$9,2,FALSE)</f>
        <v>1</v>
      </c>
      <c r="J129" s="30">
        <f>IF(I129&lt;4,I129+2,I129-2)</f>
        <v>3</v>
      </c>
      <c r="K129" s="30">
        <f>IF(I129&lt;4,I129+3,I129-3)</f>
        <v>4</v>
      </c>
      <c r="L129" s="30">
        <f>IF(I129&lt;4,I129+4,I129-4)</f>
        <v>5</v>
      </c>
      <c r="M129">
        <v>1</v>
      </c>
      <c r="N129" t="str">
        <f t="shared" si="12"/>
        <v>q</v>
      </c>
      <c r="S129" s="29" t="s">
        <v>1198</v>
      </c>
      <c r="T129" t="str">
        <f t="shared" si="13"/>
        <v>Codis</v>
      </c>
      <c r="U129" s="22" t="str">
        <f>VLOOKUP(T129,audio_list_stym!$A$3:$H$18,7,FALSE)</f>
        <v>Sapota</v>
      </c>
      <c r="V129" s="22">
        <v>4</v>
      </c>
      <c r="W129" s="22" t="str">
        <f t="shared" si="14"/>
        <v>Sapota4</v>
      </c>
    </row>
    <row r="130" spans="2:23" x14ac:dyDescent="0.45">
      <c r="C130" s="29"/>
      <c r="E130" s="22"/>
      <c r="F130" s="22"/>
      <c r="G130" s="22"/>
      <c r="H130" s="22"/>
      <c r="S130" s="29" t="s">
        <v>1202</v>
      </c>
      <c r="T130" t="str">
        <f t="shared" si="13"/>
        <v>Gonic</v>
      </c>
      <c r="U130" s="22" t="str">
        <f>VLOOKUP(T130,audio_list_stym!$A$3:$H$18,7,FALSE)</f>
        <v>Tamanid</v>
      </c>
      <c r="V130" s="22">
        <v>4</v>
      </c>
      <c r="W130" s="22" t="str">
        <f t="shared" si="14"/>
        <v>Tamanid4</v>
      </c>
    </row>
    <row r="131" spans="2:23" x14ac:dyDescent="0.45">
      <c r="C131" s="29"/>
      <c r="E131" s="22"/>
      <c r="F131" s="22"/>
      <c r="G131" s="22"/>
      <c r="H131" s="22"/>
      <c r="S131" s="29" t="s">
        <v>1206</v>
      </c>
      <c r="T131" t="str">
        <f t="shared" si="13"/>
        <v>Todis</v>
      </c>
      <c r="U131" s="22" t="str">
        <f>VLOOKUP(T131,audio_list_stym!$A$3:$H$18,7,FALSE)</f>
        <v>ZF</v>
      </c>
      <c r="V131" s="22">
        <v>4</v>
      </c>
      <c r="W131" s="22" t="str">
        <f t="shared" si="14"/>
        <v>ZF4</v>
      </c>
    </row>
    <row r="132" spans="2:23" x14ac:dyDescent="0.45">
      <c r="C132" s="29"/>
      <c r="E132" s="22"/>
      <c r="F132" s="22"/>
      <c r="G132" s="22"/>
      <c r="H132" s="22"/>
      <c r="S132" s="29" t="s">
        <v>1210</v>
      </c>
      <c r="T132" t="str">
        <f t="shared" si="13"/>
        <v>Pemat</v>
      </c>
      <c r="U132" s="22" t="str">
        <f>VLOOKUP(T132,audio_list_stym!$A$3:$H$18,7,FALSE)</f>
        <v>Ackee</v>
      </c>
      <c r="V132" s="22">
        <v>4</v>
      </c>
      <c r="W132" s="22" t="str">
        <f t="shared" si="14"/>
        <v>Ackee4</v>
      </c>
    </row>
    <row r="136" spans="2:23" x14ac:dyDescent="0.45">
      <c r="B136" t="s">
        <v>1246</v>
      </c>
    </row>
    <row r="137" spans="2:23" x14ac:dyDescent="0.45">
      <c r="B137" t="s">
        <v>1252</v>
      </c>
    </row>
    <row r="138" spans="2:23" x14ac:dyDescent="0.45">
      <c r="B138" t="s">
        <v>1253</v>
      </c>
    </row>
    <row r="139" spans="2:23" x14ac:dyDescent="0.45">
      <c r="B139" t="s">
        <v>1254</v>
      </c>
    </row>
    <row r="140" spans="2:23" x14ac:dyDescent="0.45">
      <c r="B140" t="s">
        <v>1255</v>
      </c>
    </row>
    <row r="141" spans="2:23" x14ac:dyDescent="0.45">
      <c r="B141" t="s">
        <v>1256</v>
      </c>
    </row>
    <row r="142" spans="2:23" x14ac:dyDescent="0.45">
      <c r="B142" t="s">
        <v>1257</v>
      </c>
    </row>
    <row r="143" spans="2:23" x14ac:dyDescent="0.45">
      <c r="B143" t="s">
        <v>1258</v>
      </c>
    </row>
    <row r="144" spans="2:23" x14ac:dyDescent="0.45">
      <c r="B144" t="s">
        <v>1259</v>
      </c>
    </row>
    <row r="145" spans="2:2" x14ac:dyDescent="0.45">
      <c r="B145" s="29" t="s">
        <v>1180</v>
      </c>
    </row>
    <row r="146" spans="2:2" x14ac:dyDescent="0.45">
      <c r="B146" s="29" t="s">
        <v>1184</v>
      </c>
    </row>
    <row r="147" spans="2:2" x14ac:dyDescent="0.45">
      <c r="B147" s="29" t="s">
        <v>1188</v>
      </c>
    </row>
    <row r="148" spans="2:2" x14ac:dyDescent="0.45">
      <c r="B148" s="29" t="s">
        <v>1192</v>
      </c>
    </row>
    <row r="149" spans="2:2" x14ac:dyDescent="0.45">
      <c r="B149" s="29" t="s">
        <v>1196</v>
      </c>
    </row>
    <row r="150" spans="2:2" x14ac:dyDescent="0.45">
      <c r="B150" s="29" t="s">
        <v>1200</v>
      </c>
    </row>
    <row r="151" spans="2:2" x14ac:dyDescent="0.45">
      <c r="B151" s="29" t="s">
        <v>1204</v>
      </c>
    </row>
    <row r="152" spans="2:2" x14ac:dyDescent="0.45">
      <c r="B152" s="29" t="s">
        <v>1208</v>
      </c>
    </row>
    <row r="153" spans="2:2" x14ac:dyDescent="0.45">
      <c r="B153" s="29" t="s">
        <v>1212</v>
      </c>
    </row>
    <row r="154" spans="2:2" x14ac:dyDescent="0.45">
      <c r="B154" s="29" t="s">
        <v>1214</v>
      </c>
    </row>
    <row r="155" spans="2:2" x14ac:dyDescent="0.45">
      <c r="B155" s="29" t="s">
        <v>1216</v>
      </c>
    </row>
    <row r="156" spans="2:2" x14ac:dyDescent="0.45">
      <c r="B156" s="29" t="s">
        <v>1218</v>
      </c>
    </row>
    <row r="157" spans="2:2" x14ac:dyDescent="0.45">
      <c r="B157" s="29" t="s">
        <v>1220</v>
      </c>
    </row>
    <row r="158" spans="2:2" x14ac:dyDescent="0.45">
      <c r="B158" s="29" t="s">
        <v>1240</v>
      </c>
    </row>
    <row r="159" spans="2:2" x14ac:dyDescent="0.45">
      <c r="B159" s="29" t="s">
        <v>1222</v>
      </c>
    </row>
    <row r="160" spans="2:2" x14ac:dyDescent="0.45">
      <c r="B160" s="29" t="s">
        <v>1224</v>
      </c>
    </row>
    <row r="161" spans="2:2" x14ac:dyDescent="0.45">
      <c r="B161" t="s">
        <v>1260</v>
      </c>
    </row>
    <row r="162" spans="2:2" x14ac:dyDescent="0.45">
      <c r="B162" t="s">
        <v>1261</v>
      </c>
    </row>
    <row r="163" spans="2:2" x14ac:dyDescent="0.45">
      <c r="B163" t="s">
        <v>1262</v>
      </c>
    </row>
    <row r="164" spans="2:2" x14ac:dyDescent="0.45">
      <c r="B164" t="s">
        <v>1263</v>
      </c>
    </row>
    <row r="165" spans="2:2" x14ac:dyDescent="0.45">
      <c r="B165" t="s">
        <v>1264</v>
      </c>
    </row>
    <row r="166" spans="2:2" x14ac:dyDescent="0.45">
      <c r="B166" t="s">
        <v>1265</v>
      </c>
    </row>
    <row r="167" spans="2:2" x14ac:dyDescent="0.45">
      <c r="B167" t="s">
        <v>1266</v>
      </c>
    </row>
    <row r="168" spans="2:2" x14ac:dyDescent="0.45">
      <c r="B168" t="s">
        <v>1267</v>
      </c>
    </row>
    <row r="169" spans="2:2" x14ac:dyDescent="0.45">
      <c r="B169" t="s">
        <v>1268</v>
      </c>
    </row>
    <row r="170" spans="2:2" x14ac:dyDescent="0.45">
      <c r="B170" t="s">
        <v>1269</v>
      </c>
    </row>
    <row r="171" spans="2:2" x14ac:dyDescent="0.45">
      <c r="B171" t="s">
        <v>1270</v>
      </c>
    </row>
    <row r="172" spans="2:2" x14ac:dyDescent="0.45">
      <c r="B172" t="s">
        <v>1271</v>
      </c>
    </row>
    <row r="173" spans="2:2" x14ac:dyDescent="0.45">
      <c r="B173" t="s">
        <v>1272</v>
      </c>
    </row>
    <row r="174" spans="2:2" x14ac:dyDescent="0.45">
      <c r="B174" t="s">
        <v>1273</v>
      </c>
    </row>
    <row r="175" spans="2:2" x14ac:dyDescent="0.45">
      <c r="B175" t="s">
        <v>1274</v>
      </c>
    </row>
    <row r="176" spans="2:2" x14ac:dyDescent="0.45">
      <c r="B176" t="s">
        <v>1275</v>
      </c>
    </row>
    <row r="177" spans="2:2" x14ac:dyDescent="0.45">
      <c r="B177" t="s">
        <v>1276</v>
      </c>
    </row>
    <row r="178" spans="2:2" x14ac:dyDescent="0.45">
      <c r="B178" t="s">
        <v>1277</v>
      </c>
    </row>
    <row r="179" spans="2:2" x14ac:dyDescent="0.45">
      <c r="B179" t="s">
        <v>1278</v>
      </c>
    </row>
    <row r="180" spans="2:2" x14ac:dyDescent="0.45">
      <c r="B180" t="s">
        <v>1279</v>
      </c>
    </row>
    <row r="181" spans="2:2" x14ac:dyDescent="0.45">
      <c r="B181" t="s">
        <v>1280</v>
      </c>
    </row>
    <row r="182" spans="2:2" x14ac:dyDescent="0.45">
      <c r="B182" t="s">
        <v>1281</v>
      </c>
    </row>
    <row r="183" spans="2:2" x14ac:dyDescent="0.45">
      <c r="B183" t="s">
        <v>1282</v>
      </c>
    </row>
    <row r="184" spans="2:2" x14ac:dyDescent="0.45">
      <c r="B184" t="s">
        <v>1283</v>
      </c>
    </row>
    <row r="185" spans="2:2" x14ac:dyDescent="0.45">
      <c r="B185" t="s">
        <v>1284</v>
      </c>
    </row>
    <row r="186" spans="2:2" x14ac:dyDescent="0.45">
      <c r="B186" t="s">
        <v>1285</v>
      </c>
    </row>
    <row r="187" spans="2:2" x14ac:dyDescent="0.45">
      <c r="B187" t="s">
        <v>1286</v>
      </c>
    </row>
    <row r="188" spans="2:2" x14ac:dyDescent="0.45">
      <c r="B188" t="s">
        <v>1287</v>
      </c>
    </row>
  </sheetData>
  <autoFilter ref="A1:AA132" xr:uid="{53A63C9B-BAB5-47CA-90A6-1916DB086554}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161"/>
  <sheetViews>
    <sheetView topLeftCell="AP1" zoomScale="80" zoomScaleNormal="80" zoomScaleSheetLayoutView="40" workbookViewId="0">
      <selection activeCell="BE3" sqref="BE3"/>
    </sheetView>
  </sheetViews>
  <sheetFormatPr defaultRowHeight="14.25" x14ac:dyDescent="0.45"/>
  <cols>
    <col min="1" max="1" width="11.53125" customWidth="1"/>
    <col min="3" max="3" width="18.6640625" customWidth="1"/>
    <col min="5" max="5" width="9" customWidth="1"/>
    <col min="6" max="6" width="25" customWidth="1"/>
    <col min="8" max="8" width="0.9296875" customWidth="1"/>
    <col min="9" max="9" width="6.265625" customWidth="1"/>
    <col min="10" max="10" width="4.19921875" customWidth="1"/>
    <col min="11" max="11" width="5.59765625" customWidth="1"/>
    <col min="13" max="13" width="18.6640625" customWidth="1"/>
    <col min="14" max="14" width="3.73046875" customWidth="1"/>
    <col min="15" max="29" width="6.7304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5" width="14.796875" customWidth="1"/>
    <col min="36" max="36" width="12.46484375" customWidth="1"/>
    <col min="37" max="37" width="15.33203125" customWidth="1"/>
    <col min="38" max="38" width="15.796875" customWidth="1"/>
    <col min="39" max="40" width="2.33203125" customWidth="1"/>
    <col min="41" max="41" width="9.3984375" customWidth="1"/>
    <col min="42" max="42" width="20.19921875" customWidth="1"/>
    <col min="43" max="45" width="7.73046875" customWidth="1"/>
    <col min="46" max="46" width="7.1328125" customWidth="1"/>
    <col min="47" max="49" width="1.53125" customWidth="1"/>
    <col min="50" max="54" width="1.265625" customWidth="1"/>
    <col min="55" max="55" width="7.9296875" customWidth="1"/>
    <col min="56" max="56" width="21.7304687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4" t="s">
        <v>496</v>
      </c>
      <c r="Q1" s="24" t="s">
        <v>496</v>
      </c>
      <c r="R1" s="24" t="s">
        <v>496</v>
      </c>
      <c r="S1" s="24" t="s">
        <v>496</v>
      </c>
      <c r="T1" s="24" t="s">
        <v>496</v>
      </c>
      <c r="U1" s="24" t="s">
        <v>496</v>
      </c>
      <c r="V1" s="24" t="s">
        <v>496</v>
      </c>
      <c r="W1" s="24" t="s">
        <v>496</v>
      </c>
      <c r="X1" s="24" t="s">
        <v>496</v>
      </c>
      <c r="Y1" s="24" t="s">
        <v>496</v>
      </c>
      <c r="Z1" s="24" t="s">
        <v>496</v>
      </c>
      <c r="AA1" s="24" t="s">
        <v>496</v>
      </c>
      <c r="AB1" s="24" t="s">
        <v>496</v>
      </c>
      <c r="AC1" s="24" t="s">
        <v>496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VLOOKUP(B2,audio_list_stym!$A$3:$BP$18,37,FALSE)</f>
        <v>10</v>
      </c>
      <c r="F2" t="str">
        <f>VLOOKUP(E2,metki!$A$2:$B$9,2,FALSE)</f>
        <v>импл_реал_с_названием</v>
      </c>
      <c r="G2" t="str">
        <f>LEFT(F2,5)</f>
        <v>импл_</v>
      </c>
      <c r="H2" t="str">
        <f>VLOOKUP(B2,audio_list_stym!$A$3:$AJ$18,5,FALSE)</f>
        <v>Tomat</v>
      </c>
      <c r="I2" t="s">
        <v>688</v>
      </c>
      <c r="J2" t="str">
        <f t="shared" ref="J2:J33" si="0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AD2" t="str">
        <f ca="1">IF(ISTEXT(AE2),AE2,IF(ISTEXT(AF2),AF2,""))</f>
        <v>pics\\Limon_8.jpg</v>
      </c>
      <c r="AE2" s="22">
        <f t="array" ref="AE2">IF(G2="экспл",INDEX(total_visual_stym!$C$146:$C$209,(RANK(total_visual_stym!E146,total_visual_stym!$E$146:$E$209))),0)</f>
        <v>0</v>
      </c>
      <c r="AF2" s="22" t="str">
        <f ca="1">IF(ISTEXT(AR2),AR2,IF(ISTEXT(AS2),AS2,""))</f>
        <v>pics\\Limon_8.jpg</v>
      </c>
      <c r="AH2" t="str">
        <f t="shared" ref="AH2:AH33" si="1">IF(OR(E2=10,E2=12),LEFT(AW2,13),0)</f>
        <v>sound\\Ogorod</v>
      </c>
      <c r="AI2" t="str" cm="1">
        <f t="array" ref="AI2">IFERROR(INDEX($AG$2:$AG$65, SMALL(IF(ISBLANK($AG$2:$AG$65),"", ROW($AG$2:$AG$65)-MIN(ROW($AG$2:$AG$65))+1), ROW(AG1))),"")</f>
        <v>pics\\Limon_1.jpg</v>
      </c>
      <c r="AJ2" t="str">
        <f>LEFT(AI2,11)</f>
        <v>pics\\Limon</v>
      </c>
      <c r="AK2" t="str">
        <f>IF(OR(AJ2="pics\\Limon",AJ2="pics\\Banan",AJ2="pics\\Kokos",AJ2="pics\\Finik",AJ2="pics\\Injir"),AI2, )</f>
        <v>pics\\Limon_1.jpg</v>
      </c>
      <c r="AM2" t="str" cm="1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0.58846555466307382</v>
      </c>
      <c r="AP2" t="str">
        <f t="shared" ref="AP2:AP25" ca="1" si="2">INDEX($AM$2:$AM$25,(RANK(AO2,$AO$2:$AO$25)))</f>
        <v>pics\\Limon_8.jpg</v>
      </c>
      <c r="AQ2" t="str">
        <f ca="1">INDEX($AN$2:$AN$25,(RANK(AO2,$AO$2:$AO$25)))</f>
        <v>pics\\Redis_8.jpg</v>
      </c>
      <c r="AR2" t="str">
        <f t="shared" ref="AR2:AR9" ca="1" si="3">IF(AH2="sound\\Ogorod",AP2,"")</f>
        <v>pics\\Limon_8.jpg</v>
      </c>
      <c r="AT2">
        <f t="shared" ref="AT2:AT33" ca="1" si="4">RAND()</f>
        <v>0.44282542912479783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e">
        <f>VLOOKUP(Q2,audio_list_stym!$B$2:$BQ$299,68,FALSE)</f>
        <v>#N/A</v>
      </c>
      <c r="BB2" t="e">
        <f t="shared" ref="BB2:BB66" si="5">IF(G2="экспл",AY2&amp;AX2&amp;"."&amp;AZ2,IF(G2="импл_",BA2&amp;AX2&amp;"?"))</f>
        <v>#N/A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2025</v>
      </c>
      <c r="BF2" cm="1">
        <f t="array" aca="1" ref="BF2" ca="1">INDEX(BD26:BD49,(RANK(AT2,$AT$2:$AT$16)))</f>
        <v>2041</v>
      </c>
      <c r="BG2" cm="1">
        <f t="array" aca="1" ref="BG2" ca="1">INDEX(BD50:BD65,(RANK(AT2,$AT$2:$AT$16)))</f>
        <v>2017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VLOOKUP(B3,audio_list_stym!$A$3:$BP$18,37,FALSE)</f>
        <v>10</v>
      </c>
      <c r="F3" t="str">
        <f>VLOOKUP(E3,metki!$A$2:$B$9,2,FALSE)</f>
        <v>импл_реал_с_названием</v>
      </c>
      <c r="G3" t="str">
        <f t="shared" ref="G2:G33" si="6">LEFT(F3,5)</f>
        <v>импл_</v>
      </c>
      <c r="H3" t="str">
        <f>VLOOKUP(B3,audio_list_stym!$A$3:$AJ$18,5,FALSE)</f>
        <v>Tomat</v>
      </c>
      <c r="I3" t="s">
        <v>689</v>
      </c>
      <c r="J3" t="str">
        <f t="shared" si="0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2035</v>
      </c>
      <c r="AD3" t="str">
        <f t="shared" ref="AD3:AD66" ca="1" si="7">IF(ISTEXT(AE3),AE3,IF(ISTEXT(AF3),AF3,""))</f>
        <v>pics\\Limon_3.jpg</v>
      </c>
      <c r="AE3" s="22">
        <f t="array" ref="AE3">IF(G3="экспл",INDEX(total_visual_stym!$C$146:$C$209,(RANK(total_visual_stym!E147,total_visual_stym!$E$146:$E$209))),0)</f>
        <v>0</v>
      </c>
      <c r="AF3" s="22" t="str">
        <f ca="1">IF(ISTEXT(AR3),AR3,IF(ISTEXT(AS3),AS3,""))</f>
        <v>pics\\Limon_3.jpg</v>
      </c>
      <c r="AH3" t="str">
        <f t="shared" si="1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ref="AJ3:AJ49" si="8">LEFT(AI3,11)</f>
        <v>pics\\Limon</v>
      </c>
      <c r="AK3" t="str">
        <f t="shared" ref="AK3:AK41" si="9">IF(OR(AJ3="pics\\Limon",AJ3="pics\\Banan",AJ3="pics\\Kokos",AJ3="pics\\Finik",AJ3="pics\\Injir"),AI3, )</f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0.77309806288369431</v>
      </c>
      <c r="AP3" t="str">
        <f t="shared" ca="1" si="2"/>
        <v>pics\\Limon_3.jpg</v>
      </c>
      <c r="AQ3" t="str">
        <f t="shared" ref="AQ3:AQ25" ca="1" si="11">INDEX($AN$2:$AN$25,(RANK(AO3,$AO$2:$AO$25)))</f>
        <v>pics\\Redis_3.jpg</v>
      </c>
      <c r="AR3" t="str">
        <f t="shared" ca="1" si="3"/>
        <v>pics\\Limon_3.jpg</v>
      </c>
      <c r="AT3">
        <f t="shared" ca="1" si="4"/>
        <v>0.79048447538173416</v>
      </c>
      <c r="AU3" t="str">
        <f>IF(OR(G3=10,G3=11,G3=14,G3=15),VLOOKUP(AT3,audio_list_stym!$A$3:$B$18,2,FALSE),"sound\\Noviy_plod.wav")</f>
        <v>sound\\Noviy_plod.wav</v>
      </c>
      <c r="AV3" t="str">
        <f t="shared" ref="AV3:AV33" ca="1" si="12">INDEX($AU$2:$AU$129,(RANK(AT3,$AT$2:$AT$129)))</f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5"/>
        <v>_Мясистый_ли_ТОМАТ?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VLOOKUP(B4,audio_list_stym!$A$3:$BP$18,37,FALSE)</f>
        <v>10</v>
      </c>
      <c r="F4" t="str">
        <f>VLOOKUP(E4,metki!$A$2:$B$9,2,FALSE)</f>
        <v>импл_реал_с_названием</v>
      </c>
      <c r="G4" t="str">
        <f t="shared" si="6"/>
        <v>импл_</v>
      </c>
      <c r="H4" t="str">
        <f>VLOOKUP(B4,audio_list_stym!$A$3:$AJ$18,5,FALSE)</f>
        <v>Tomat</v>
      </c>
      <c r="I4" t="s">
        <v>690</v>
      </c>
      <c r="J4" t="str">
        <f t="shared" si="0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2003</v>
      </c>
      <c r="AD4" t="str">
        <f t="shared" ca="1" si="7"/>
        <v>pics\\Banan_3.jpg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ref="AF4:AF38" ca="1" si="13">IF(ISTEXT(AR4),AR4,IF(ISTEXT(AS4),AS4,""))</f>
        <v>pics\\Banan_3.jpg</v>
      </c>
      <c r="AH4" t="str">
        <f t="shared" si="1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8"/>
        <v>pics\\Limon</v>
      </c>
      <c r="AK4" t="str">
        <f t="shared" si="9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0.49004073486991062</v>
      </c>
      <c r="AP4" t="str">
        <f t="shared" ca="1" si="2"/>
        <v>pics\\Banan_3.jpg</v>
      </c>
      <c r="AQ4" t="str">
        <f t="shared" ca="1" si="11"/>
        <v>pics\\Goroh_3.jpg</v>
      </c>
      <c r="AR4" t="str">
        <f t="shared" ca="1" si="3"/>
        <v>pics\\Banan_3.jpg</v>
      </c>
      <c r="AT4">
        <f t="shared" ca="1" si="4"/>
        <v>0.87107964691405715</v>
      </c>
      <c r="AU4" t="str">
        <f>IF(OR(G4=10,G4=11,G4=14,G4=15),VLOOKUP(AT4,audio_list_stym!$A$3:$B$18,2,FALSE),"sound\\Noviy_plod.wav")</f>
        <v>sound\\Noviy_plod.wav</v>
      </c>
      <c r="AV4" t="str">
        <f t="shared" ca="1" si="12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5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VLOOKUP(B5,audio_list_stym!$A$3:$BP$18,37,FALSE)</f>
        <v>10</v>
      </c>
      <c r="F5" t="str">
        <f>VLOOKUP(E5,metki!$A$2:$B$9,2,FALSE)</f>
        <v>импл_реал_с_названием</v>
      </c>
      <c r="G5" t="str">
        <f t="shared" si="6"/>
        <v>импл_</v>
      </c>
      <c r="H5" t="str">
        <f>VLOOKUP(B5,audio_list_stym!$A$3:$AJ$18,5,FALSE)</f>
        <v>Tomat</v>
      </c>
      <c r="I5" t="s">
        <v>691</v>
      </c>
      <c r="J5" t="str">
        <f t="shared" si="0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2160</v>
      </c>
      <c r="AD5" t="str">
        <f t="shared" ca="1" si="7"/>
        <v>pics\\Injir_8.jpg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13"/>
        <v>pics\\Injir_8.jpg</v>
      </c>
      <c r="AH5" t="str">
        <f t="shared" si="1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8"/>
        <v>pics\\Limon</v>
      </c>
      <c r="AK5" t="str">
        <f t="shared" si="9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2.2223825706783051E-2</v>
      </c>
      <c r="AP5" t="str">
        <f t="shared" ca="1" si="2"/>
        <v>pics\\Injir_8.jpg</v>
      </c>
      <c r="AQ5" t="str">
        <f t="shared" ca="1" si="11"/>
        <v>pics\\Tikva_8.jpg</v>
      </c>
      <c r="AR5" t="str">
        <f t="shared" ca="1" si="3"/>
        <v>pics\\Injir_8.jpg</v>
      </c>
      <c r="AT5">
        <f t="shared" ca="1" si="4"/>
        <v>0.62826389253386905</v>
      </c>
      <c r="AU5" t="str">
        <f>IF(OR(G5=10,G5=11,G5=14,G5=15),VLOOKUP(AT5,audio_list_stym!$A$3:$B$18,2,FALSE),"sound\\Noviy_plod.wav")</f>
        <v>sound\\Noviy_plod.wav</v>
      </c>
      <c r="AV5" t="str">
        <f t="shared" ca="1" si="12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5"/>
        <v>_Яркий_ли_ТОМАТ?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VLOOKUP(B6,audio_list_stym!$A$3:$BP$18,37,FALSE)</f>
        <v>10</v>
      </c>
      <c r="F6" t="str">
        <f>VLOOKUP(E6,metki!$A$2:$B$9,2,FALSE)</f>
        <v>импл_реал_с_названием</v>
      </c>
      <c r="G6" t="str">
        <f t="shared" si="6"/>
        <v>импл_</v>
      </c>
      <c r="H6" t="str">
        <f>VLOOKUP(B6,audio_list_stym!$A$3:$AJ$18,5,FALSE)</f>
        <v>Tomat</v>
      </c>
      <c r="I6" t="s">
        <v>692</v>
      </c>
      <c r="J6" t="str">
        <f t="shared" si="0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2005</v>
      </c>
      <c r="AD6" t="str">
        <f t="shared" ca="1" si="7"/>
        <v>pics\\Banan_5.jpg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13"/>
        <v>pics\\Banan_5.jpg</v>
      </c>
      <c r="AH6" t="str">
        <f t="shared" si="1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8"/>
        <v>pics\\Limon</v>
      </c>
      <c r="AK6" t="str">
        <f t="shared" si="9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0.4307549004322222</v>
      </c>
      <c r="AP6" t="str">
        <f t="shared" ca="1" si="2"/>
        <v>pics\\Banan_5.jpg</v>
      </c>
      <c r="AQ6" t="str">
        <f t="shared" ca="1" si="11"/>
        <v>pics\\Goroh_5.jpg</v>
      </c>
      <c r="AR6" t="str">
        <f t="shared" ca="1" si="3"/>
        <v>pics\\Banan_5.jpg</v>
      </c>
      <c r="AT6">
        <f t="shared" ca="1" si="4"/>
        <v>0.24400732359748434</v>
      </c>
      <c r="AU6" t="str">
        <f>IF(OR(G6=10,G6=11,G6=14,G6=15),VLOOKUP(AT6,audio_list_stym!$A$3:$B$18,2,FALSE),"sound\\Noviy_plod.wav")</f>
        <v>sound\\Noviy_plod.wav</v>
      </c>
      <c r="AV6" t="str">
        <f t="shared" ca="1" si="12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5"/>
        <v>_Острый_ли_ТОМАТ?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VLOOKUP(B7,audio_list_stym!$A$3:$BP$18,37,FALSE)</f>
        <v>10</v>
      </c>
      <c r="F7" t="str">
        <f>VLOOKUP(E7,metki!$A$2:$B$9,2,FALSE)</f>
        <v>импл_реал_с_названием</v>
      </c>
      <c r="G7" t="str">
        <f t="shared" si="6"/>
        <v>импл_</v>
      </c>
      <c r="H7" t="str">
        <f>VLOOKUP(B7,audio_list_stym!$A$3:$AJ$18,5,FALSE)</f>
        <v>Tomat</v>
      </c>
      <c r="I7" t="s">
        <v>693</v>
      </c>
      <c r="J7" t="str">
        <f t="shared" si="0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2002</v>
      </c>
      <c r="AD7" t="str">
        <f t="shared" ca="1" si="7"/>
        <v>pics\\Banan_2.jpg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13"/>
        <v>pics\\Banan_2.jpg</v>
      </c>
      <c r="AH7" t="str">
        <f t="shared" si="1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8"/>
        <v>pics\\Limon</v>
      </c>
      <c r="AK7" t="str">
        <f t="shared" si="9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0.49601355112727419</v>
      </c>
      <c r="AP7" t="str">
        <f t="shared" ca="1" si="2"/>
        <v>pics\\Banan_2.jpg</v>
      </c>
      <c r="AQ7" t="str">
        <f t="shared" ca="1" si="11"/>
        <v>pics\\Goroh_2.jpg</v>
      </c>
      <c r="AR7" t="str">
        <f t="shared" ca="1" si="3"/>
        <v>pics\\Banan_2.jpg</v>
      </c>
      <c r="AT7">
        <f t="shared" ca="1" si="4"/>
        <v>0.56911567706344757</v>
      </c>
      <c r="AU7" t="str">
        <f>IF(OR(G7=10,G7=11,G7=14,G7=15),VLOOKUP(AT7,audio_list_stym!$A$3:$B$18,2,FALSE),"sound\\Noviy_plod.wav")</f>
        <v>sound\\Noviy_plod.wav</v>
      </c>
      <c r="AV7" t="str">
        <f t="shared" ca="1" si="12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5"/>
        <v>_Спелый_ли_ТОМАТ?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VLOOKUP(B8,audio_list_stym!$A$3:$BP$18,37,FALSE)</f>
        <v>10</v>
      </c>
      <c r="F8" t="str">
        <f>VLOOKUP(E8,metki!$A$2:$B$9,2,FALSE)</f>
        <v>импл_реал_с_названием</v>
      </c>
      <c r="G8" t="str">
        <f t="shared" si="6"/>
        <v>импл_</v>
      </c>
      <c r="H8" t="str">
        <f>VLOOKUP(B8,audio_list_stym!$A$3:$AJ$18,5,FALSE)</f>
        <v>Tomat</v>
      </c>
      <c r="I8" t="s">
        <v>694</v>
      </c>
      <c r="J8" t="str">
        <f t="shared" si="0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2037</v>
      </c>
      <c r="AD8" t="str">
        <f t="shared" ca="1" si="7"/>
        <v>pics\\Limon_5.jpg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13"/>
        <v>pics\\Limon_5.jpg</v>
      </c>
      <c r="AH8" t="str">
        <f t="shared" si="1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8"/>
        <v>pics\\Limon</v>
      </c>
      <c r="AK8" t="str">
        <f t="shared" si="9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0.73132080393763677</v>
      </c>
      <c r="AP8" t="str">
        <f t="shared" ca="1" si="2"/>
        <v>pics\\Limon_5.jpg</v>
      </c>
      <c r="AQ8" t="str">
        <f t="shared" ca="1" si="11"/>
        <v>pics\\Redis_5.jpg</v>
      </c>
      <c r="AR8" t="str">
        <f t="shared" ca="1" si="3"/>
        <v>pics\\Limon_5.jpg</v>
      </c>
      <c r="AT8">
        <f t="shared" ca="1" si="4"/>
        <v>0.78360893544768573</v>
      </c>
      <c r="AU8" t="str">
        <f>IF(OR(G8=10,G8=11,G8=14,G8=15),VLOOKUP(AT8,audio_list_stym!$A$3:$B$18,2,FALSE),"sound\\Noviy_plod.wav")</f>
        <v>sound\\Noviy_plod.wav</v>
      </c>
      <c r="AV8" t="str">
        <f t="shared" ca="1" si="12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5"/>
        <v>_Серый_ли_ТОМАТ?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VLOOKUP(B9,audio_list_stym!$A$3:$BP$18,37,FALSE)</f>
        <v>10</v>
      </c>
      <c r="F9" t="str">
        <f>VLOOKUP(E9,metki!$A$2:$B$9,2,FALSE)</f>
        <v>импл_реал_с_названием</v>
      </c>
      <c r="G9" t="str">
        <f t="shared" si="6"/>
        <v>импл_</v>
      </c>
      <c r="H9" t="str">
        <f>VLOOKUP(B9,audio_list_stym!$A$3:$AJ$18,5,FALSE)</f>
        <v>Tomat</v>
      </c>
      <c r="I9" t="s">
        <v>695</v>
      </c>
      <c r="J9" t="str">
        <f t="shared" si="0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2008</v>
      </c>
      <c r="AD9" t="str">
        <f t="shared" ca="1" si="7"/>
        <v>pics\\Banan_8.jpg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13"/>
        <v>pics\\Banan_8.jpg</v>
      </c>
      <c r="AH9" t="str">
        <f t="shared" si="1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8"/>
        <v>pics\\Limon</v>
      </c>
      <c r="AK9" t="str">
        <f t="shared" si="9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0.33147855360029022</v>
      </c>
      <c r="AP9" t="str">
        <f t="shared" ca="1" si="2"/>
        <v>pics\\Banan_8.jpg</v>
      </c>
      <c r="AQ9" t="str">
        <f t="shared" ca="1" si="11"/>
        <v>pics\\Goroh_8.jpg</v>
      </c>
      <c r="AR9" t="str">
        <f t="shared" ca="1" si="3"/>
        <v>pics\\Banan_8.jpg</v>
      </c>
      <c r="AT9">
        <f t="shared" ca="1" si="4"/>
        <v>0.80488746141162093</v>
      </c>
      <c r="AU9" t="str">
        <f>IF(OR(G9=10,G9=11,G9=14,G9=15),VLOOKUP(AT9,audio_list_stym!$A$3:$B$18,2,FALSE),"sound\\Noviy_plod.wav")</f>
        <v>sound\\Noviy_plod.wav</v>
      </c>
      <c r="AV9" t="str">
        <f t="shared" ca="1" si="12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5"/>
        <v>_Вязкий_ли_ТОМАТ?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VLOOKUP(B10,audio_list_stym!$A$3:$BP$18,37,FALSE)</f>
        <v>11</v>
      </c>
      <c r="F10" t="str">
        <f>VLOOKUP(E10,metki!$A$2:$B$9,2,FALSE)</f>
        <v>экспл_реал_с_названием</v>
      </c>
      <c r="G10" t="str">
        <f t="shared" si="6"/>
        <v>экспл</v>
      </c>
      <c r="H10" t="str">
        <f>VLOOKUP(B10,audio_list_stym!$A$3:$AJ$18,5,FALSE)</f>
        <v>Limon</v>
      </c>
      <c r="I10" t="s">
        <v>688</v>
      </c>
      <c r="J10" t="str">
        <f t="shared" si="0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AD10" t="str">
        <f t="shared" ca="1" si="7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13"/>
        <v/>
      </c>
      <c r="AG10" t="str">
        <f t="shared" ref="AG10:AG17" si="14">IF(OR(E10=11,E10=13),M10,"")</f>
        <v>pics\\Limon_1.jpg</v>
      </c>
      <c r="AH10">
        <f t="shared" si="1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8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0.13277508328796295</v>
      </c>
      <c r="AP10" t="str">
        <f t="shared" ca="1" si="2"/>
        <v>pics\\Injir_2.jpg</v>
      </c>
      <c r="AQ10" t="str">
        <f t="shared" ca="1" si="11"/>
        <v>pics\\Tikva_2.jpg</v>
      </c>
      <c r="AT10">
        <f t="shared" ca="1" si="4"/>
        <v>0.56186556413346511</v>
      </c>
      <c r="AU10" t="str">
        <f>IF(OR(G10=10,G10=11,G10=14,G10=15),VLOOKUP(AT10,audio_list_stym!$A$3:$B$18,2,FALSE),"sound\\Noviy_plod.wav")</f>
        <v>sound\\Noviy_plod.wav</v>
      </c>
      <c r="AV10" t="str">
        <f t="shared" ca="1" si="12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e">
        <f>VLOOKUP(Q10,audio_list_stym!$B$2:$BQ$299,68,FALSE)</f>
        <v>#N/A</v>
      </c>
      <c r="BB10" t="e">
        <f t="shared" si="5"/>
        <v>#N/A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VLOOKUP(B11,audio_list_stym!$A$3:$BP$18,37,FALSE)</f>
        <v>11</v>
      </c>
      <c r="F11" t="str">
        <f>VLOOKUP(E11,metki!$A$2:$B$9,2,FALSE)</f>
        <v>экспл_реал_с_названием</v>
      </c>
      <c r="G11" t="str">
        <f t="shared" si="6"/>
        <v>экспл</v>
      </c>
      <c r="H11" t="str">
        <f>VLOOKUP(B11,audio_list_stym!$A$3:$AJ$18,5,FALSE)</f>
        <v>Limon</v>
      </c>
      <c r="I11" t="s">
        <v>689</v>
      </c>
      <c r="J11" t="str">
        <f t="shared" si="0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7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13"/>
        <v/>
      </c>
      <c r="AG11" t="str">
        <f t="shared" si="14"/>
        <v>pics\\Limon_2.jpg</v>
      </c>
      <c r="AH11">
        <f t="shared" si="1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8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0.75246330513386417</v>
      </c>
      <c r="AP11" t="str">
        <f t="shared" ca="1" si="2"/>
        <v>pics\\Limon_4.jpg</v>
      </c>
      <c r="AQ11" t="str">
        <f t="shared" ca="1" si="11"/>
        <v>pics\\Redis_4.jpg</v>
      </c>
      <c r="AT11">
        <f t="shared" ca="1" si="4"/>
        <v>0.69024130594434951</v>
      </c>
      <c r="AU11" t="str">
        <f>IF(OR(G11=10,G11=11,G11=14,G11=15),VLOOKUP(AT11,audio_list_stym!$A$3:$B$18,2,FALSE),"sound\\Noviy_plod.wav")</f>
        <v>sound\\Noviy_plod.wav</v>
      </c>
      <c r="AV11" t="str">
        <f t="shared" ca="1" si="12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5"/>
        <v>Посмотрите,_вот_ЛИМОН._Фиолетовый_ли_он?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VLOOKUP(B12,audio_list_stym!$A$3:$BP$18,37,FALSE)</f>
        <v>11</v>
      </c>
      <c r="F12" t="str">
        <f>VLOOKUP(E12,metki!$A$2:$B$9,2,FALSE)</f>
        <v>экспл_реал_с_названием</v>
      </c>
      <c r="G12" t="str">
        <f t="shared" si="6"/>
        <v>экспл</v>
      </c>
      <c r="H12" t="str">
        <f>VLOOKUP(B12,audio_list_stym!$A$3:$AJ$18,5,FALSE)</f>
        <v>Limon</v>
      </c>
      <c r="I12" t="s">
        <v>690</v>
      </c>
      <c r="J12" t="str">
        <f t="shared" si="0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7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13"/>
        <v/>
      </c>
      <c r="AG12" t="str">
        <f t="shared" si="14"/>
        <v>pics\\Limon_3.jpg</v>
      </c>
      <c r="AH12">
        <f t="shared" si="1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8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2.2342191043841608E-2</v>
      </c>
      <c r="AP12" t="str">
        <f t="shared" ca="1" si="2"/>
        <v>pics\\Injir_7.jpg</v>
      </c>
      <c r="AQ12" t="str">
        <f t="shared" ca="1" si="11"/>
        <v>pics\\Tikva_7.jpg</v>
      </c>
      <c r="AT12">
        <f t="shared" ca="1" si="4"/>
        <v>0.36614316871938135</v>
      </c>
      <c r="AU12" t="str">
        <f>IF(OR(G12=10,G12=11,G12=14,G12=15),VLOOKUP(AT12,audio_list_stym!$A$3:$B$18,2,FALSE),"sound\\Noviy_plod.wav")</f>
        <v>sound\\Noviy_plod.wav</v>
      </c>
      <c r="AV12" t="str">
        <f t="shared" ca="1" si="12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5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VLOOKUP(B13,audio_list_stym!$A$3:$BP$18,37,FALSE)</f>
        <v>11</v>
      </c>
      <c r="F13" t="str">
        <f>VLOOKUP(E13,metki!$A$2:$B$9,2,FALSE)</f>
        <v>экспл_реал_с_названием</v>
      </c>
      <c r="G13" t="str">
        <f t="shared" si="6"/>
        <v>экспл</v>
      </c>
      <c r="H13" t="str">
        <f>VLOOKUP(B13,audio_list_stym!$A$3:$AJ$18,5,FALSE)</f>
        <v>Limon</v>
      </c>
      <c r="I13" t="s">
        <v>691</v>
      </c>
      <c r="J13" t="str">
        <f t="shared" si="0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7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13"/>
        <v/>
      </c>
      <c r="AG13" t="str">
        <f t="shared" si="14"/>
        <v>pics\\Limon_4.jpg</v>
      </c>
      <c r="AH13">
        <f t="shared" si="1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8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0.36910960999376363</v>
      </c>
      <c r="AP13" t="str">
        <f t="shared" ca="1" si="2"/>
        <v>pics\\Banan_7.jpg</v>
      </c>
      <c r="AQ13" t="str">
        <f t="shared" ca="1" si="11"/>
        <v>pics\\Goroh_7.jpg</v>
      </c>
      <c r="AT13">
        <f t="shared" ca="1" si="4"/>
        <v>0.42059318429102766</v>
      </c>
      <c r="AU13" t="str">
        <f>IF(OR(G13=10,G13=11,G13=14,G13=15),VLOOKUP(AT13,audio_list_stym!$A$3:$B$18,2,FALSE),"sound\\Noviy_plod.wav")</f>
        <v>sound\\Noviy_plod.wav</v>
      </c>
      <c r="AV13" t="str">
        <f t="shared" ca="1" si="12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5"/>
        <v>Это_ЛИМОН._Кислый_ли_он?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VLOOKUP(B14,audio_list_stym!$A$3:$BP$18,37,FALSE)</f>
        <v>11</v>
      </c>
      <c r="F14" t="str">
        <f>VLOOKUP(E14,metki!$A$2:$B$9,2,FALSE)</f>
        <v>экспл_реал_с_названием</v>
      </c>
      <c r="G14" t="str">
        <f t="shared" si="6"/>
        <v>экспл</v>
      </c>
      <c r="H14" t="str">
        <f>VLOOKUP(B14,audio_list_stym!$A$3:$AJ$18,5,FALSE)</f>
        <v>Limon</v>
      </c>
      <c r="I14" t="s">
        <v>692</v>
      </c>
      <c r="J14" t="str">
        <f t="shared" si="0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7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13"/>
        <v/>
      </c>
      <c r="AG14" t="str">
        <f t="shared" si="14"/>
        <v>pics\\Limon_5.jpg</v>
      </c>
      <c r="AH14">
        <f t="shared" si="1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8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0.56049032545436928</v>
      </c>
      <c r="AP14" t="str">
        <f t="shared" ca="1" si="2"/>
        <v>pics\\Banan_1.jpg</v>
      </c>
      <c r="AQ14" t="str">
        <f t="shared" ca="1" si="11"/>
        <v>pics\\Goroh_1.jpg</v>
      </c>
      <c r="AT14">
        <f t="shared" ca="1" si="4"/>
        <v>0.13236276802540914</v>
      </c>
      <c r="AU14" t="str">
        <f>IF(OR(G14=10,G14=11,G14=14,G14=15),VLOOKUP(AT14,audio_list_stym!$A$3:$B$18,2,FALSE),"sound\\Noviy_plod.wav")</f>
        <v>sound\\Noviy_plod.wav</v>
      </c>
      <c r="AV14" t="str">
        <f t="shared" ca="1" si="12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5"/>
        <v>На_картинке_ЛИМОН._Сочный_ли_он?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VLOOKUP(B15,audio_list_stym!$A$3:$BP$18,37,FALSE)</f>
        <v>11</v>
      </c>
      <c r="F15" t="str">
        <f>VLOOKUP(E15,metki!$A$2:$B$9,2,FALSE)</f>
        <v>экспл_реал_с_названием</v>
      </c>
      <c r="G15" t="str">
        <f t="shared" si="6"/>
        <v>экспл</v>
      </c>
      <c r="H15" t="str">
        <f>VLOOKUP(B15,audio_list_stym!$A$3:$AJ$18,5,FALSE)</f>
        <v>Limon</v>
      </c>
      <c r="I15" t="s">
        <v>693</v>
      </c>
      <c r="J15" t="str">
        <f t="shared" si="0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7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13"/>
        <v/>
      </c>
      <c r="AG15" t="str">
        <f t="shared" si="14"/>
        <v>pics\\Limon_6.jpg</v>
      </c>
      <c r="AH15">
        <f t="shared" si="1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8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0.85094065731830171</v>
      </c>
      <c r="AP15" t="str">
        <f t="shared" ca="1" si="2"/>
        <v>pics\\Limon_1.jpg</v>
      </c>
      <c r="AQ15" t="str">
        <f t="shared" ca="1" si="11"/>
        <v>pics\\Redis_1.jpg</v>
      </c>
      <c r="AT15">
        <f t="shared" ca="1" si="4"/>
        <v>0.57504209718874588</v>
      </c>
      <c r="AU15" t="str">
        <f>IF(OR(G15=10,G15=11,G15=14,G15=15),VLOOKUP(AT15,audio_list_stym!$A$3:$B$18,2,FALSE),"sound\\Noviy_plod.wav")</f>
        <v>sound\\Noviy_plod.wav</v>
      </c>
      <c r="AV15" t="str">
        <f t="shared" ca="1" si="12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5"/>
        <v>На_мониторе_ЛИМОН._Упругий_ли_он?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VLOOKUP(B16,audio_list_stym!$A$3:$BP$18,37,FALSE)</f>
        <v>11</v>
      </c>
      <c r="F16" t="str">
        <f>VLOOKUP(E16,metki!$A$2:$B$9,2,FALSE)</f>
        <v>экспл_реал_с_названием</v>
      </c>
      <c r="G16" t="str">
        <f t="shared" si="6"/>
        <v>экспл</v>
      </c>
      <c r="H16" t="str">
        <f>VLOOKUP(B16,audio_list_stym!$A$3:$AJ$18,5,FALSE)</f>
        <v>Limon</v>
      </c>
      <c r="I16" t="s">
        <v>694</v>
      </c>
      <c r="J16" t="str">
        <f t="shared" si="0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7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13"/>
        <v/>
      </c>
      <c r="AG16" t="str">
        <f t="shared" si="14"/>
        <v>pics\\Limon_7.jpg</v>
      </c>
      <c r="AH16">
        <f t="shared" si="1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8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0.11396116219893027</v>
      </c>
      <c r="AP16" t="str">
        <f t="shared" ca="1" si="2"/>
        <v>pics\\Injir_3.jpg</v>
      </c>
      <c r="AQ16" t="str">
        <f t="shared" ca="1" si="11"/>
        <v>pics\\Tikva_3.jpg</v>
      </c>
      <c r="AT16">
        <f t="shared" ca="1" si="4"/>
        <v>0.51318748380235013</v>
      </c>
      <c r="AU16" t="str">
        <f>IF(OR(G16=10,G16=11,G16=14,G16=15),VLOOKUP(AT16,audio_list_stym!$A$3:$B$18,2,FALSE),"sound\\Noviy_plod.wav")</f>
        <v>sound\\Noviy_plod.wav</v>
      </c>
      <c r="AV16" t="str">
        <f t="shared" ca="1" si="12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5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VLOOKUP(B17,audio_list_stym!$A$3:$BP$18,37,FALSE)</f>
        <v>11</v>
      </c>
      <c r="F17" t="str">
        <f>VLOOKUP(E17,metki!$A$2:$B$9,2,FALSE)</f>
        <v>экспл_реал_с_названием</v>
      </c>
      <c r="G17" t="str">
        <f t="shared" si="6"/>
        <v>экспл</v>
      </c>
      <c r="H17" t="str">
        <f>VLOOKUP(B17,audio_list_stym!$A$3:$AJ$18,5,FALSE)</f>
        <v>Limon</v>
      </c>
      <c r="I17" t="s">
        <v>695</v>
      </c>
      <c r="J17" t="str">
        <f t="shared" si="0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7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13"/>
        <v/>
      </c>
      <c r="AG17" t="str">
        <f t="shared" si="14"/>
        <v>pics\\Limon_8.jpg</v>
      </c>
      <c r="AH17">
        <f t="shared" si="1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8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3.2606273747361025E-2</v>
      </c>
      <c r="AP17" t="str">
        <f t="shared" ca="1" si="2"/>
        <v>pics\\Injir_6.jpg</v>
      </c>
      <c r="AQ17" t="str">
        <f t="shared" ca="1" si="11"/>
        <v>pics\\Tikva_6.jpg</v>
      </c>
      <c r="AT17">
        <f t="shared" ca="1" si="4"/>
        <v>0.43734073805348084</v>
      </c>
      <c r="AU17" t="str">
        <f>IF(OR(G17=10,G17=11,G17=14,G17=15),VLOOKUP(AT17,audio_list_stym!$A$3:$B$18,2,FALSE),"sound\\Noviy_plod.wav")</f>
        <v>sound\\Noviy_plod.wav</v>
      </c>
      <c r="AV17" t="str">
        <f t="shared" ca="1" si="12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5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VLOOKUP(B18,audio_list_stym!$A$3:$BP$18,37,FALSE)</f>
        <v>12</v>
      </c>
      <c r="F18" t="str">
        <f>VLOOKUP(E18,metki!$A$2:$B$9,2,FALSE)</f>
        <v>импл_реал_без_названия</v>
      </c>
      <c r="G18" t="str">
        <f t="shared" si="6"/>
        <v>импл_</v>
      </c>
      <c r="H18" t="str">
        <f>VLOOKUP(B18,audio_list_stym!$A$3:$AJ$18,5,FALSE)</f>
        <v>Kokos</v>
      </c>
      <c r="I18" t="s">
        <v>688</v>
      </c>
      <c r="J18" t="str">
        <f t="shared" si="0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AD18" t="str">
        <f t="shared" ca="1" si="7"/>
        <v>pics\\Redis_6.jpg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ca="1">IF(ISTEXT(AR18),AR18,IF(ISTEXT(AS18),AS18,""))</f>
        <v>pics\\Redis_6.jpg</v>
      </c>
      <c r="AH18" t="str">
        <f t="shared" si="1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8"/>
        <v>pics\\Banan</v>
      </c>
      <c r="AK18" t="str">
        <f t="shared" si="9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0.67952708206039336</v>
      </c>
      <c r="AP18" t="str">
        <f t="shared" ca="1" si="2"/>
        <v>pics\\Limon_6.jpg</v>
      </c>
      <c r="AQ18" t="str">
        <f t="shared" ca="1" si="11"/>
        <v>pics\\Redis_6.jpg</v>
      </c>
      <c r="AS18" t="str">
        <f t="shared" ref="AS18:AS25" ca="1" si="16">IF(AH18="sound\\Tropic",AQ18,"")</f>
        <v>pics\\Redis_6.jpg</v>
      </c>
      <c r="AT18">
        <f t="shared" ca="1" si="4"/>
        <v>0.30126899227309312</v>
      </c>
      <c r="AU18" t="str">
        <f>IF(OR(G18=10,G18=11,G18=14,G18=15),VLOOKUP(AT18,audio_list_stym!$A$3:$B$18,2,FALSE),"sound\\Noviy_plod.wav")</f>
        <v>sound\\Noviy_plod.wav</v>
      </c>
      <c r="AV18" t="str">
        <f t="shared" ca="1" si="12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e">
        <f>VLOOKUP(Q18,audio_list_stym!$B$2:$BQ$299,68,FALSE)</f>
        <v>#N/A</v>
      </c>
      <c r="BB18" t="e">
        <f t="shared" si="5"/>
        <v>#N/A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VLOOKUP(B19,audio_list_stym!$A$3:$BP$18,37,FALSE)</f>
        <v>12</v>
      </c>
      <c r="F19" t="str">
        <f>VLOOKUP(E19,metki!$A$2:$B$9,2,FALSE)</f>
        <v>импл_реал_без_названия</v>
      </c>
      <c r="G19" t="str">
        <f t="shared" si="6"/>
        <v>импл_</v>
      </c>
      <c r="H19" t="str">
        <f>VLOOKUP(B19,audio_list_stym!$A$3:$AJ$18,5,FALSE)</f>
        <v>Kokos</v>
      </c>
      <c r="I19" t="s">
        <v>689</v>
      </c>
      <c r="J19" t="str">
        <f t="shared" si="0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2164</v>
      </c>
      <c r="AD19" t="str">
        <f t="shared" ca="1" si="7"/>
        <v>pics\\Tikva_4.jpg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13"/>
        <v>pics\\Tikva_4.jpg</v>
      </c>
      <c r="AH19" t="str">
        <f t="shared" si="1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8"/>
        <v>pics\\Banan</v>
      </c>
      <c r="AK19" t="str">
        <f t="shared" si="9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6.7315098815502239E-2</v>
      </c>
      <c r="AP19" t="str">
        <f t="shared" ca="1" si="2"/>
        <v>pics\\Injir_4.jpg</v>
      </c>
      <c r="AQ19" t="str">
        <f t="shared" ca="1" si="11"/>
        <v>pics\\Tikva_4.jpg</v>
      </c>
      <c r="AS19" t="str">
        <f t="shared" ca="1" si="16"/>
        <v>pics\\Tikva_4.jpg</v>
      </c>
      <c r="AT19">
        <f t="shared" ca="1" si="4"/>
        <v>0.8318047692732905</v>
      </c>
      <c r="AU19" t="str">
        <f>IF(OR(G19=10,G19=11,G19=14,G19=15),VLOOKUP(AT19,audio_list_stym!$A$3:$B$18,2,FALSE),"sound\\Noviy_plod.wav")</f>
        <v>sound\\Noviy_plod.wav</v>
      </c>
      <c r="AV19" t="str">
        <f t="shared" ca="1" si="12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5"/>
        <v>_Полый_ли_XXXXX?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VLOOKUP(B20,audio_list_stym!$A$3:$BP$18,37,FALSE)</f>
        <v>12</v>
      </c>
      <c r="F20" t="str">
        <f>VLOOKUP(E20,metki!$A$2:$B$9,2,FALSE)</f>
        <v>импл_реал_без_названия</v>
      </c>
      <c r="G20" t="str">
        <f t="shared" si="6"/>
        <v>импл_</v>
      </c>
      <c r="H20" t="str">
        <f>VLOOKUP(B20,audio_list_stym!$A$3:$AJ$18,5,FALSE)</f>
        <v>Kokos</v>
      </c>
      <c r="I20" t="s">
        <v>690</v>
      </c>
      <c r="J20" t="str">
        <f t="shared" si="0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2050</v>
      </c>
      <c r="AD20" t="str">
        <f t="shared" ca="1" si="7"/>
        <v>pics\\Redis_2.jpg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3"/>
        <v>pics\\Redis_2.jpg</v>
      </c>
      <c r="AH20" t="str">
        <f t="shared" si="1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8"/>
        <v>pics\\Banan</v>
      </c>
      <c r="AK20" t="str">
        <f t="shared" si="9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0.80727189675772837</v>
      </c>
      <c r="AP20" t="str">
        <f t="shared" ca="1" si="2"/>
        <v>pics\\Limon_2.jpg</v>
      </c>
      <c r="AQ20" t="str">
        <f t="shared" ca="1" si="11"/>
        <v>pics\\Redis_2.jpg</v>
      </c>
      <c r="AS20" t="str">
        <f t="shared" ca="1" si="16"/>
        <v>pics\\Redis_2.jpg</v>
      </c>
      <c r="AT20">
        <f t="shared" ca="1" si="4"/>
        <v>0.39541469020592057</v>
      </c>
      <c r="AU20" t="str">
        <f>IF(OR(G20=10,G20=11,G20=14,G20=15),VLOOKUP(AT20,audio_list_stym!$A$3:$B$18,2,FALSE),"sound\\Noviy_plod.wav")</f>
        <v>sound\\Noviy_plod.wav</v>
      </c>
      <c r="AV20" t="str">
        <f t="shared" ca="1" si="12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5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VLOOKUP(B21,audio_list_stym!$A$3:$BP$18,37,FALSE)</f>
        <v>12</v>
      </c>
      <c r="F21" t="str">
        <f>VLOOKUP(E21,metki!$A$2:$B$9,2,FALSE)</f>
        <v>импл_реал_без_названия</v>
      </c>
      <c r="G21" t="str">
        <f t="shared" si="6"/>
        <v>импл_</v>
      </c>
      <c r="H21" t="str">
        <f>VLOOKUP(B21,audio_list_stym!$A$3:$AJ$18,5,FALSE)</f>
        <v>Kokos</v>
      </c>
      <c r="I21" t="s">
        <v>691</v>
      </c>
      <c r="J21" t="str">
        <f t="shared" si="0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7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3"/>
        <v>pics\\Redis_7.jpg</v>
      </c>
      <c r="AH21" t="str">
        <f t="shared" si="1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8"/>
        <v>pics\\Banan</v>
      </c>
      <c r="AK21" t="str">
        <f t="shared" si="9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0.65315026755441175</v>
      </c>
      <c r="AP21" t="str">
        <f t="shared" ca="1" si="2"/>
        <v>pics\\Limon_7.jpg</v>
      </c>
      <c r="AQ21" t="str">
        <f t="shared" ca="1" si="11"/>
        <v>pics\\Redis_7.jpg</v>
      </c>
      <c r="AS21" t="str">
        <f t="shared" ca="1" si="16"/>
        <v>pics\\Redis_7.jpg</v>
      </c>
      <c r="AT21">
        <f t="shared" ca="1" si="4"/>
        <v>0.70247491720726873</v>
      </c>
      <c r="AU21" t="str">
        <f>IF(OR(G21=10,G21=11,G21=14,G21=15),VLOOKUP(AT21,audio_list_stym!$A$3:$B$18,2,FALSE),"sound\\Noviy_plod.wav")</f>
        <v>sound\\Noviy_plod.wav</v>
      </c>
      <c r="AV21" t="str">
        <f t="shared" ca="1" si="12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5"/>
        <v>_Пористый_ли_XXXXX?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VLOOKUP(B22,audio_list_stym!$A$3:$BP$18,37,FALSE)</f>
        <v>12</v>
      </c>
      <c r="F22" t="str">
        <f>VLOOKUP(E22,metki!$A$2:$B$9,2,FALSE)</f>
        <v>импл_реал_без_названия</v>
      </c>
      <c r="G22" t="str">
        <f t="shared" si="6"/>
        <v>импл_</v>
      </c>
      <c r="H22" t="str">
        <f>VLOOKUP(B22,audio_list_stym!$A$3:$AJ$18,5,FALSE)</f>
        <v>Kokos</v>
      </c>
      <c r="I22" t="s">
        <v>692</v>
      </c>
      <c r="J22" t="str">
        <f t="shared" si="0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2022</v>
      </c>
      <c r="AD22" t="str">
        <f t="shared" ca="1" si="7"/>
        <v>pics\\Goroh_6.jpg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3"/>
        <v>pics\\Goroh_6.jpg</v>
      </c>
      <c r="AH22" t="str">
        <f t="shared" si="1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8"/>
        <v>pics\\Banan</v>
      </c>
      <c r="AK22" t="str">
        <f t="shared" si="9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0.40710831125909741</v>
      </c>
      <c r="AP22" t="str">
        <f t="shared" ca="1" si="2"/>
        <v>pics\\Banan_6.jpg</v>
      </c>
      <c r="AQ22" t="str">
        <f t="shared" ca="1" si="11"/>
        <v>pics\\Goroh_6.jpg</v>
      </c>
      <c r="AS22" t="str">
        <f t="shared" ca="1" si="16"/>
        <v>pics\\Goroh_6.jpg</v>
      </c>
      <c r="AT22">
        <f t="shared" ca="1" si="4"/>
        <v>6.780686120720214E-2</v>
      </c>
      <c r="AU22" t="str">
        <f>IF(OR(G22=10,G22=11,G22=14,G22=15),VLOOKUP(AT22,audio_list_stym!$A$3:$B$18,2,FALSE),"sound\\Noviy_plod.wav")</f>
        <v>sound\\Noviy_plod.wav</v>
      </c>
      <c r="AV22" t="str">
        <f t="shared" ca="1" si="12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5"/>
        <v>_Вареный_ли_XXXXX?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VLOOKUP(B23,audio_list_stym!$A$3:$BP$18,37,FALSE)</f>
        <v>12</v>
      </c>
      <c r="F23" t="str">
        <f>VLOOKUP(E23,metki!$A$2:$B$9,2,FALSE)</f>
        <v>импл_реал_без_названия</v>
      </c>
      <c r="G23" t="str">
        <f t="shared" si="6"/>
        <v>импл_</v>
      </c>
      <c r="H23" t="str">
        <f>VLOOKUP(B23,audio_list_stym!$A$3:$AJ$18,5,FALSE)</f>
        <v>Kokos</v>
      </c>
      <c r="I23" t="s">
        <v>693</v>
      </c>
      <c r="J23" t="str">
        <f t="shared" si="0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7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3"/>
        <v>pics\\Goroh_4.jpg</v>
      </c>
      <c r="AH23" t="str">
        <f t="shared" si="1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8"/>
        <v>pics\\Banan</v>
      </c>
      <c r="AK23" t="str">
        <f t="shared" si="9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0.44802496741210807</v>
      </c>
      <c r="AP23" t="str">
        <f t="shared" ca="1" si="2"/>
        <v>pics\\Banan_4.jpg</v>
      </c>
      <c r="AQ23" t="str">
        <f t="shared" ca="1" si="11"/>
        <v>pics\\Goroh_4.jpg</v>
      </c>
      <c r="AS23" t="str">
        <f t="shared" ca="1" si="16"/>
        <v>pics\\Goroh_4.jpg</v>
      </c>
      <c r="AT23">
        <f t="shared" ca="1" si="4"/>
        <v>0.84510598867016407</v>
      </c>
      <c r="AU23" t="str">
        <f>IF(OR(G23=10,G23=11,G23=14,G23=15),VLOOKUP(AT23,audio_list_stym!$A$3:$B$18,2,FALSE),"sound\\Noviy_plod.wav")</f>
        <v>sound\\Noviy_plod.wav</v>
      </c>
      <c r="AV23" t="str">
        <f t="shared" ca="1" si="12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5"/>
        <v>_Плотный_ли_XXXXX?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VLOOKUP(B24,audio_list_stym!$A$3:$BP$18,37,FALSE)</f>
        <v>12</v>
      </c>
      <c r="F24" t="str">
        <f>VLOOKUP(E24,metki!$A$2:$B$9,2,FALSE)</f>
        <v>импл_реал_без_названия</v>
      </c>
      <c r="G24" t="str">
        <f t="shared" si="6"/>
        <v>импл_</v>
      </c>
      <c r="H24" t="str">
        <f>VLOOKUP(B24,audio_list_stym!$A$3:$AJ$18,5,FALSE)</f>
        <v>Kokos</v>
      </c>
      <c r="I24" t="s">
        <v>694</v>
      </c>
      <c r="J24" t="str">
        <f t="shared" si="0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2161</v>
      </c>
      <c r="AD24" t="str">
        <f t="shared" ca="1" si="7"/>
        <v>pics\\Tikva_1.jpg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3"/>
        <v>pics\\Tikva_1.jpg</v>
      </c>
      <c r="AH24" t="str">
        <f t="shared" si="1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8"/>
        <v>pics\\Banan</v>
      </c>
      <c r="AK24" t="str">
        <f t="shared" si="9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0.32750735474831205</v>
      </c>
      <c r="AP24" t="str">
        <f t="shared" ca="1" si="2"/>
        <v>pics\\Injir_1.jpg</v>
      </c>
      <c r="AQ24" t="str">
        <f t="shared" ca="1" si="11"/>
        <v>pics\\Tikva_1.jpg</v>
      </c>
      <c r="AS24" t="str">
        <f t="shared" ca="1" si="16"/>
        <v>pics\\Tikva_1.jpg</v>
      </c>
      <c r="AT24">
        <f t="shared" ca="1" si="4"/>
        <v>0.88945469542948552</v>
      </c>
      <c r="AU24" t="str">
        <f>IF(OR(G24=10,G24=11,G24=14,G24=15),VLOOKUP(AT24,audio_list_stym!$A$3:$B$18,2,FALSE),"sound\\Noviy_plod.wav")</f>
        <v>sound\\Noviy_plod.wav</v>
      </c>
      <c r="AV24" t="str">
        <f t="shared" ca="1" si="12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5"/>
        <v>_Ворсистый_ли_XXXXX?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VLOOKUP(B25,audio_list_stym!$A$3:$BP$18,37,FALSE)</f>
        <v>12</v>
      </c>
      <c r="F25" t="str">
        <f>VLOOKUP(E25,metki!$A$2:$B$9,2,FALSE)</f>
        <v>импл_реал_без_названия</v>
      </c>
      <c r="G25" t="str">
        <f t="shared" si="6"/>
        <v>импл_</v>
      </c>
      <c r="H25" t="str">
        <f>VLOOKUP(B25,audio_list_stym!$A$3:$AJ$18,5,FALSE)</f>
        <v>Kokos</v>
      </c>
      <c r="I25" t="s">
        <v>695</v>
      </c>
      <c r="J25" t="str">
        <f t="shared" si="0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7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3"/>
        <v>pics\\Tikva_5.jpg</v>
      </c>
      <c r="AH25" t="str">
        <f t="shared" si="1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8"/>
        <v>pics\\Banan</v>
      </c>
      <c r="AK25" t="str">
        <f t="shared" si="9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4.1786040774890454E-2</v>
      </c>
      <c r="AP25" t="str">
        <f t="shared" ca="1" si="2"/>
        <v>pics\\Injir_5.jpg</v>
      </c>
      <c r="AQ25" t="str">
        <f t="shared" ca="1" si="11"/>
        <v>pics\\Tikva_5.jpg</v>
      </c>
      <c r="AS25" t="str">
        <f t="shared" ca="1" si="16"/>
        <v>pics\\Tikva_5.jpg</v>
      </c>
      <c r="AT25">
        <f t="shared" ca="1" si="4"/>
        <v>0.68852571100043036</v>
      </c>
      <c r="AU25" t="str">
        <f>IF(OR(G25=10,G25=11,G25=14,G25=15),VLOOKUP(AT25,audio_list_stym!$A$3:$B$18,2,FALSE),"sound\\Noviy_plod.wav")</f>
        <v>sound\\Noviy_plod.wav</v>
      </c>
      <c r="AV25" t="str">
        <f t="shared" ca="1" si="12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5"/>
        <v>_Мягкий_ли_XXXXX?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VLOOKUP(B26,audio_list_stym!$A$3:$BP$18,37,FALSE)</f>
        <v>13</v>
      </c>
      <c r="F26" t="str">
        <f>VLOOKUP(E26,metki!$A$2:$B$9,2,FALSE)</f>
        <v>экспл_реал_без_названия</v>
      </c>
      <c r="G26" t="str">
        <f t="shared" si="6"/>
        <v>экспл</v>
      </c>
      <c r="H26" t="str">
        <f>VLOOKUP(B26,audio_list_stym!$A$3:$AJ$18,5,FALSE)</f>
        <v>Redis</v>
      </c>
      <c r="I26" t="s">
        <v>688</v>
      </c>
      <c r="J26" t="str">
        <f t="shared" si="0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AD26" t="str">
        <f t="shared" ca="1" si="7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3"/>
        <v/>
      </c>
      <c r="AG26" t="str">
        <f t="shared" ref="AG26:AG33" si="17">IF(OR(E26=11,E26=13),M26,"")</f>
        <v>pics\\Redis_1.jpg</v>
      </c>
      <c r="AH26">
        <f t="shared" si="1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8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4"/>
        <v>0.87960793306160978</v>
      </c>
      <c r="AU26" t="str">
        <f>IF(OR(G26=10,G26=11,G26=14,G26=15),VLOOKUP(AT26,audio_list_stym!$A$3:$B$18,2,FALSE),"sound\\Noviy_plod.wav")</f>
        <v>sound\\Noviy_plod.wav</v>
      </c>
      <c r="AV26" t="str">
        <f t="shared" ca="1" si="12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e">
        <f>VLOOKUP(Q26,audio_list_stym!$B$2:$BQ$299,68,FALSE)</f>
        <v>#N/A</v>
      </c>
      <c r="BB26" t="e">
        <f t="shared" si="5"/>
        <v>#N/A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VLOOKUP(B27,audio_list_stym!$A$3:$BP$18,37,FALSE)</f>
        <v>13</v>
      </c>
      <c r="F27" t="str">
        <f>VLOOKUP(E27,metki!$A$2:$B$9,2,FALSE)</f>
        <v>экспл_реал_без_названия</v>
      </c>
      <c r="G27" t="str">
        <f t="shared" si="6"/>
        <v>экспл</v>
      </c>
      <c r="H27" t="str">
        <f>VLOOKUP(B27,audio_list_stym!$A$3:$AJ$18,5,FALSE)</f>
        <v>Redis</v>
      </c>
      <c r="I27" t="s">
        <v>689</v>
      </c>
      <c r="J27" t="str">
        <f t="shared" si="0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7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3"/>
        <v/>
      </c>
      <c r="AG27" t="str">
        <f>IF(OR(E27=11,E27=13),M27,"")</f>
        <v>pics\\Redis_2.jpg</v>
      </c>
      <c r="AH27">
        <f t="shared" si="1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8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4"/>
        <v>0.65840704817009665</v>
      </c>
      <c r="AU27" t="str">
        <f>IF(OR(G27=10,G27=11,G27=14,G27=15),VLOOKUP(AT27,audio_list_stym!$A$3:$B$18,2,FALSE),"sound\\Noviy_plod.wav")</f>
        <v>sound\\Noviy_plod.wav</v>
      </c>
      <c r="AV27" t="str">
        <f t="shared" ca="1" si="12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5"/>
        <v>Посмотрите,_вот_XXXXX._Он_алый?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VLOOKUP(B28,audio_list_stym!$A$3:$BP$18,37,FALSE)</f>
        <v>13</v>
      </c>
      <c r="F28" t="str">
        <f>VLOOKUP(E28,metki!$A$2:$B$9,2,FALSE)</f>
        <v>экспл_реал_без_названия</v>
      </c>
      <c r="G28" t="str">
        <f t="shared" si="6"/>
        <v>экспл</v>
      </c>
      <c r="H28" t="str">
        <f>VLOOKUP(B28,audio_list_stym!$A$3:$AJ$18,5,FALSE)</f>
        <v>Redis</v>
      </c>
      <c r="I28" t="s">
        <v>690</v>
      </c>
      <c r="J28" t="str">
        <f t="shared" si="0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7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3"/>
        <v/>
      </c>
      <c r="AG28" t="str">
        <f t="shared" si="17"/>
        <v>pics\\Redis_3.jpg</v>
      </c>
      <c r="AH28">
        <f t="shared" si="1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8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4"/>
        <v>0.5507809094149595</v>
      </c>
      <c r="AU28" t="str">
        <f>IF(OR(G28=10,G28=11,G28=14,G28=15),VLOOKUP(AT28,audio_list_stym!$A$3:$B$18,2,FALSE),"sound\\Noviy_plod.wav")</f>
        <v>sound\\Noviy_plod.wav</v>
      </c>
      <c r="AV28" t="str">
        <f t="shared" ca="1" si="12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5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VLOOKUP(B29,audio_list_stym!$A$3:$BP$18,37,FALSE)</f>
        <v>13</v>
      </c>
      <c r="F29" t="str">
        <f>VLOOKUP(E29,metki!$A$2:$B$9,2,FALSE)</f>
        <v>экспл_реал_без_названия</v>
      </c>
      <c r="G29" t="str">
        <f t="shared" si="6"/>
        <v>экспл</v>
      </c>
      <c r="H29" t="str">
        <f>VLOOKUP(B29,audio_list_stym!$A$3:$AJ$18,5,FALSE)</f>
        <v>Redis</v>
      </c>
      <c r="I29" t="s">
        <v>691</v>
      </c>
      <c r="J29" t="str">
        <f t="shared" si="0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7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3"/>
        <v/>
      </c>
      <c r="AG29" t="str">
        <f t="shared" si="17"/>
        <v>pics\\Redis_4.jpg</v>
      </c>
      <c r="AH29">
        <f t="shared" si="1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8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4"/>
        <v>0.61048789953533911</v>
      </c>
      <c r="AU29" t="str">
        <f>IF(OR(G29=10,G29=11,G29=14,G29=15),VLOOKUP(AT29,audio_list_stym!$A$3:$B$18,2,FALSE),"sound\\Noviy_plod.wav")</f>
        <v>sound\\Noviy_plod.wav</v>
      </c>
      <c r="AV29" t="str">
        <f t="shared" ca="1" si="12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5"/>
        <v>Это_XXXXX._Жирный_ли_он?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VLOOKUP(B30,audio_list_stym!$A$3:$BP$18,37,FALSE)</f>
        <v>13</v>
      </c>
      <c r="F30" t="str">
        <f>VLOOKUP(E30,metki!$A$2:$B$9,2,FALSE)</f>
        <v>экспл_реал_без_названия</v>
      </c>
      <c r="G30" t="str">
        <f t="shared" si="6"/>
        <v>экспл</v>
      </c>
      <c r="H30" t="str">
        <f>VLOOKUP(B30,audio_list_stym!$A$3:$AJ$18,5,FALSE)</f>
        <v>Redis</v>
      </c>
      <c r="I30" t="s">
        <v>692</v>
      </c>
      <c r="J30" t="str">
        <f t="shared" si="0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7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3"/>
        <v/>
      </c>
      <c r="AG30" t="str">
        <f t="shared" si="17"/>
        <v>pics\\Redis_5.jpg</v>
      </c>
      <c r="AH30">
        <f t="shared" si="1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8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4"/>
        <v>0.1436129187802333</v>
      </c>
      <c r="AU30" t="str">
        <f>IF(OR(G30=10,G30=11,G30=14,G30=15),VLOOKUP(AT30,audio_list_stym!$A$3:$B$18,2,FALSE),"sound\\Noviy_plod.wav")</f>
        <v>sound\\Noviy_plod.wav</v>
      </c>
      <c r="AV30" t="str">
        <f t="shared" ca="1" si="12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5"/>
        <v>На_картинке_XXXXX._Он_соленый?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VLOOKUP(B31,audio_list_stym!$A$3:$BP$18,37,FALSE)</f>
        <v>13</v>
      </c>
      <c r="F31" t="str">
        <f>VLOOKUP(E31,metki!$A$2:$B$9,2,FALSE)</f>
        <v>экспл_реал_без_названия</v>
      </c>
      <c r="G31" t="str">
        <f t="shared" si="6"/>
        <v>экспл</v>
      </c>
      <c r="H31" t="str">
        <f>VLOOKUP(B31,audio_list_stym!$A$3:$AJ$18,5,FALSE)</f>
        <v>Redis</v>
      </c>
      <c r="I31" t="s">
        <v>693</v>
      </c>
      <c r="J31" t="str">
        <f t="shared" si="0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7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3"/>
        <v/>
      </c>
      <c r="AG31" t="str">
        <f t="shared" si="17"/>
        <v>pics\\Redis_6.jpg</v>
      </c>
      <c r="AH31">
        <f t="shared" si="1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8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4"/>
        <v>0.8812312354546219</v>
      </c>
      <c r="AU31" t="str">
        <f>IF(OR(G31=10,G31=11,G31=14,G31=15),VLOOKUP(AT31,audio_list_stym!$A$3:$B$18,2,FALSE),"sound\\Noviy_plod.wav")</f>
        <v>sound\\Noviy_plod.wav</v>
      </c>
      <c r="AV31" t="str">
        <f t="shared" ca="1" si="12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5"/>
        <v>На_мониторе_XXXXX._Пышный_ли_он?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VLOOKUP(B32,audio_list_stym!$A$3:$BP$18,37,FALSE)</f>
        <v>13</v>
      </c>
      <c r="F32" t="str">
        <f>VLOOKUP(E32,metki!$A$2:$B$9,2,FALSE)</f>
        <v>экспл_реал_без_названия</v>
      </c>
      <c r="G32" t="str">
        <f t="shared" si="6"/>
        <v>экспл</v>
      </c>
      <c r="H32" t="str">
        <f>VLOOKUP(B32,audio_list_stym!$A$3:$AJ$18,5,FALSE)</f>
        <v>Redis</v>
      </c>
      <c r="I32" t="s">
        <v>694</v>
      </c>
      <c r="J32" t="str">
        <f t="shared" si="0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7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3"/>
        <v/>
      </c>
      <c r="AG32" t="str">
        <f t="shared" si="17"/>
        <v>pics\\Redis_7.jpg</v>
      </c>
      <c r="AH32">
        <f t="shared" si="1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8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4"/>
        <v>0.65879392534959158</v>
      </c>
      <c r="AU32" t="str">
        <f>IF(OR(G32=10,G32=11,G32=14,G32=15),VLOOKUP(AT32,audio_list_stym!$A$3:$B$18,2,FALSE),"sound\\Noviy_plod.wav")</f>
        <v>sound\\Noviy_plod.wav</v>
      </c>
      <c r="AV32" t="str">
        <f t="shared" ca="1" si="12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5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VLOOKUP(B33,audio_list_stym!$A$3:$BP$18,37,FALSE)</f>
        <v>13</v>
      </c>
      <c r="F33" t="str">
        <f>VLOOKUP(E33,metki!$A$2:$B$9,2,FALSE)</f>
        <v>экспл_реал_без_названия</v>
      </c>
      <c r="G33" t="str">
        <f t="shared" si="6"/>
        <v>экспл</v>
      </c>
      <c r="H33" t="str">
        <f>VLOOKUP(B33,audio_list_stym!$A$3:$AJ$18,5,FALSE)</f>
        <v>Redis</v>
      </c>
      <c r="I33" t="s">
        <v>695</v>
      </c>
      <c r="J33" t="str">
        <f t="shared" si="0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7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3"/>
        <v/>
      </c>
      <c r="AG33" t="str">
        <f t="shared" si="17"/>
        <v>pics\\Redis_8.jpg</v>
      </c>
      <c r="AH33">
        <f t="shared" si="1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8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4"/>
        <v>1.8632503435532466E-2</v>
      </c>
      <c r="AU33" t="str">
        <f>IF(OR(G33=10,G33=11,G33=14,G33=15),VLOOKUP(AT33,audio_list_stym!$A$3:$B$18,2,FALSE),"sound\\Noviy_plod.wav")</f>
        <v>sound\\Noviy_plod.wav</v>
      </c>
      <c r="AV33" t="str">
        <f t="shared" ca="1" si="12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5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VLOOKUP(B34,audio_list_stym!$A$3:$BP$18,37,FALSE)</f>
        <v>10</v>
      </c>
      <c r="F34" t="str">
        <f>VLOOKUP(E34,metki!$A$2:$B$9,2,FALSE)</f>
        <v>импл_реал_с_названием</v>
      </c>
      <c r="G34" t="str">
        <f t="shared" ref="G34:G65" si="18">LEFT(F34,5)</f>
        <v>импл_</v>
      </c>
      <c r="H34" t="str">
        <f>VLOOKUP(B34,audio_list_stym!$A$3:$AJ$18,5,FALSE)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AD34" t="str">
        <f t="shared" ca="1" si="7"/>
        <v>pics\\Injir_2.jpg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3"/>
        <v>pics\\Injir_2.jpg</v>
      </c>
      <c r="AH34" t="str">
        <f t="shared" ref="AH34:AH65" si="20">IF(OR(E34=10,E34=12),LEFT(AW34,13),0)</f>
        <v>sound\\Ogorod</v>
      </c>
      <c r="AI34" t="s">
        <v>720</v>
      </c>
      <c r="AJ34" t="str">
        <f t="shared" si="8"/>
        <v>pics\\Injir</v>
      </c>
      <c r="AK34" t="str">
        <f t="shared" si="9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pics\\Injir_2.jpg</v>
      </c>
      <c r="AT34">
        <f t="shared" ref="AT34:AT65" ca="1" si="22">RAND()</f>
        <v>9.1029968392330685E-2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3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e">
        <f>VLOOKUP(Q34,audio_list_stym!$B$2:$BQ$299,68,FALSE)</f>
        <v>#N/A</v>
      </c>
      <c r="BB34" t="e">
        <f t="shared" si="5"/>
        <v>#N/A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2025</v>
      </c>
      <c r="BG34" cm="1">
        <f t="array" aca="1" ref="BG34" ca="1">INDEX(BD42:BD65,(RANK(AT5,$AT$2:$AT$17)))</f>
        <v>2006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VLOOKUP(B35,audio_list_stym!$A$3:$BP$18,37,FALSE)</f>
        <v>10</v>
      </c>
      <c r="F35" t="str">
        <f>VLOOKUP(E35,metki!$A$2:$B$9,2,FALSE)</f>
        <v>импл_реал_с_названием</v>
      </c>
      <c r="G35" t="str">
        <f t="shared" si="18"/>
        <v>импл_</v>
      </c>
      <c r="H35" t="str">
        <f>VLOOKUP(B35,audio_list_stym!$A$3:$AJ$18,5,FALSE)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2036</v>
      </c>
      <c r="AD35" t="str">
        <f t="shared" ca="1" si="7"/>
        <v>pics\\Limon_4.jpg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3"/>
        <v>pics\\Limon_4.jpg</v>
      </c>
      <c r="AH35" t="str">
        <f t="shared" si="20"/>
        <v>sound\\Ogorod</v>
      </c>
      <c r="AI35" t="s">
        <v>721</v>
      </c>
      <c r="AJ35" t="str">
        <f t="shared" si="8"/>
        <v>pics\\Injir</v>
      </c>
      <c r="AK35" t="str">
        <f t="shared" si="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pics\\Limon_4.jpg</v>
      </c>
      <c r="AT35">
        <f t="shared" ca="1" si="22"/>
        <v>0.34999049680421235</v>
      </c>
      <c r="AU35" t="str">
        <f>IF(OR(G35=10,G35=11,G35=14,G35=15),VLOOKUP(AT35,audio_list_stym!$A$3:$B$18,2,FALSE),"sound\\Noviy_plod.wav")</f>
        <v>sound\\Noviy_plod.wav</v>
      </c>
      <c r="AV35" t="str">
        <f t="shared" ca="1" si="23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5"/>
        <v>_Слоеный_ли_ПЕРЕЦ?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VLOOKUP(B36,audio_list_stym!$A$3:$BP$18,37,FALSE)</f>
        <v>10</v>
      </c>
      <c r="F36" t="str">
        <f>VLOOKUP(E36,metki!$A$2:$B$9,2,FALSE)</f>
        <v>импл_реал_с_названием</v>
      </c>
      <c r="G36" t="str">
        <f t="shared" si="18"/>
        <v>импл_</v>
      </c>
      <c r="H36" t="str">
        <f>VLOOKUP(B36,audio_list_stym!$A$3:$AJ$18,5,FALSE)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2159</v>
      </c>
      <c r="AD36" t="str">
        <f t="shared" ca="1" si="7"/>
        <v>pics\\Injir_7.jpg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3"/>
        <v>pics\\Injir_7.jpg</v>
      </c>
      <c r="AH36" t="str">
        <f t="shared" si="20"/>
        <v>sound\\Ogorod</v>
      </c>
      <c r="AI36" t="s">
        <v>722</v>
      </c>
      <c r="AJ36" t="str">
        <f t="shared" si="8"/>
        <v>pics\\Injir</v>
      </c>
      <c r="AK36" t="str">
        <f t="shared" si="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pics\\Injir_7.jpg</v>
      </c>
      <c r="AT36">
        <f t="shared" ca="1" si="22"/>
        <v>0.87420840346172002</v>
      </c>
      <c r="AU36" t="str">
        <f>IF(OR(G36=10,G36=11,G36=14,G36=15),VLOOKUP(AT36,audio_list_stym!$A$3:$B$18,2,FALSE),"sound\\Noviy_plod.wav")</f>
        <v>sound\\Noviy_plod.wav</v>
      </c>
      <c r="AV36" t="str">
        <f t="shared" ca="1" si="23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5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VLOOKUP(B37,audio_list_stym!$A$3:$BP$18,37,FALSE)</f>
        <v>10</v>
      </c>
      <c r="F37" t="str">
        <f>VLOOKUP(E37,metki!$A$2:$B$9,2,FALSE)</f>
        <v>импл_реал_с_названием</v>
      </c>
      <c r="G37" t="str">
        <f t="shared" si="18"/>
        <v>импл_</v>
      </c>
      <c r="H37" t="str">
        <f>VLOOKUP(B37,audio_list_stym!$A$3:$AJ$18,5,FALSE)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7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3"/>
        <v>pics\\Banan_7.jpg</v>
      </c>
      <c r="AH37" t="str">
        <f t="shared" si="20"/>
        <v>sound\\Ogorod</v>
      </c>
      <c r="AI37" t="s">
        <v>723</v>
      </c>
      <c r="AJ37" t="str">
        <f t="shared" si="8"/>
        <v>pics\\Injir</v>
      </c>
      <c r="AK37" t="str">
        <f t="shared" si="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pics\\Banan_7.jpg</v>
      </c>
      <c r="AT37">
        <f t="shared" ca="1" si="22"/>
        <v>0.34358106527985488</v>
      </c>
      <c r="AU37" t="str">
        <f>IF(OR(G37=10,G37=11,G37=14,G37=15),VLOOKUP(AT37,audio_list_stym!$A$3:$B$18,2,FALSE),"sound\\Noviy_plod.wav")</f>
        <v>sound\\Noviy_plod.wav</v>
      </c>
      <c r="AV37" t="str">
        <f t="shared" ca="1" si="23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5"/>
        <v>_Бугристый_ли_ПЕРЕЦ?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VLOOKUP(B38,audio_list_stym!$A$3:$BP$18,37,FALSE)</f>
        <v>10</v>
      </c>
      <c r="F38" t="str">
        <f>VLOOKUP(E38,metki!$A$2:$B$9,2,FALSE)</f>
        <v>импл_реал_с_названием</v>
      </c>
      <c r="G38" t="str">
        <f t="shared" si="18"/>
        <v>импл_</v>
      </c>
      <c r="H38" t="str">
        <f>VLOOKUP(B38,audio_list_stym!$A$3:$AJ$18,5,FALSE)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2001</v>
      </c>
      <c r="AD38" t="str">
        <f t="shared" ca="1" si="7"/>
        <v>pics\\Banan_1.jpg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3"/>
        <v>pics\\Banan_1.jpg</v>
      </c>
      <c r="AH38" t="str">
        <f t="shared" si="20"/>
        <v>sound\\Ogorod</v>
      </c>
      <c r="AI38" t="s">
        <v>724</v>
      </c>
      <c r="AJ38" t="str">
        <f t="shared" si="8"/>
        <v>pics\\Injir</v>
      </c>
      <c r="AK38" t="str">
        <f t="shared" si="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pics\\Banan_1.jpg</v>
      </c>
      <c r="AT38">
        <f t="shared" ca="1" si="22"/>
        <v>0.38793605987480317</v>
      </c>
      <c r="AU38" t="str">
        <f>IF(OR(G38=10,G38=11,G38=14,G38=15),VLOOKUP(AT38,audio_list_stym!$A$3:$B$18,2,FALSE),"sound\\Noviy_plod.wav")</f>
        <v>sound\\Noviy_plod.wav</v>
      </c>
      <c r="AV38" t="str">
        <f t="shared" ca="1" si="23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5"/>
        <v>_Черный_ли_ПЕРЕЦ?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VLOOKUP(B39,audio_list_stym!$A$3:$BP$18,37,FALSE)</f>
        <v>10</v>
      </c>
      <c r="F39" t="str">
        <f>VLOOKUP(E39,metki!$A$2:$B$9,2,FALSE)</f>
        <v>импл_реал_с_названием</v>
      </c>
      <c r="G39" t="str">
        <f t="shared" si="18"/>
        <v>импл_</v>
      </c>
      <c r="H39" t="str">
        <f>VLOOKUP(B39,audio_list_stym!$A$3:$AJ$18,5,FALSE)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7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20"/>
        <v>sound\\Ogorod</v>
      </c>
      <c r="AI39" t="s">
        <v>725</v>
      </c>
      <c r="AJ39" t="str">
        <f t="shared" si="8"/>
        <v>pics\\Injir</v>
      </c>
      <c r="AK39" t="str">
        <f t="shared" si="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pics\\Limon_1.jpg</v>
      </c>
      <c r="AT39">
        <f t="shared" ca="1" si="22"/>
        <v>0.26273669288909629</v>
      </c>
      <c r="AU39" t="str">
        <f>IF(OR(G39=10,G39=11,G39=14,G39=15),VLOOKUP(AT39,audio_list_stym!$A$3:$B$18,2,FALSE),"sound\\Noviy_plod.wav")</f>
        <v>sound\\Noviy_plod.wav</v>
      </c>
      <c r="AV39" t="str">
        <f t="shared" ca="1" si="23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5"/>
        <v>_Хрустящий_ли_ПЕРЕЦ?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VLOOKUP(B40,audio_list_stym!$A$3:$BP$18,37,FALSE)</f>
        <v>10</v>
      </c>
      <c r="F40" t="str">
        <f>VLOOKUP(E40,metki!$A$2:$B$9,2,FALSE)</f>
        <v>импл_реал_с_названием</v>
      </c>
      <c r="G40" t="str">
        <f t="shared" si="18"/>
        <v>импл_</v>
      </c>
      <c r="H40" t="str">
        <f>VLOOKUP(B40,audio_list_stym!$A$3:$AJ$18,5,FALSE)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7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20"/>
        <v>sound\\Ogorod</v>
      </c>
      <c r="AI40" t="s">
        <v>726</v>
      </c>
      <c r="AJ40" t="str">
        <f t="shared" si="8"/>
        <v>pics\\Injir</v>
      </c>
      <c r="AK40" t="str">
        <f t="shared" si="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pics\\Injir_3.jpg</v>
      </c>
      <c r="AT40">
        <f t="shared" ca="1" si="22"/>
        <v>0.54243235985756688</v>
      </c>
      <c r="AU40" t="str">
        <f>IF(OR(G40=10,G40=11,G40=14,G40=15),VLOOKUP(AT40,audio_list_stym!$A$3:$B$18,2,FALSE),"sound\\Noviy_plod.wav")</f>
        <v>sound\\Noviy_plod.wav</v>
      </c>
      <c r="AV40" t="str">
        <f t="shared" ca="1" si="23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5"/>
        <v>_Блестит_ли_ПЕРЕЦ?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VLOOKUP(B41,audio_list_stym!$A$3:$BP$18,37,FALSE)</f>
        <v>10</v>
      </c>
      <c r="F41" t="str">
        <f>VLOOKUP(E41,metki!$A$2:$B$9,2,FALSE)</f>
        <v>импл_реал_с_названием</v>
      </c>
      <c r="G41" t="str">
        <f t="shared" si="18"/>
        <v>импл_</v>
      </c>
      <c r="H41" t="str">
        <f>VLOOKUP(B41,audio_list_stym!$A$3:$AJ$18,5,FALSE)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2158</v>
      </c>
      <c r="AD41" t="str">
        <f t="shared" ca="1" si="7"/>
        <v>pics\\Injir_6.jpg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4">IF(ISTEXT(AR41),AR41,IF(ISTEXT(AS41),AS41,""))</f>
        <v>pics\\Injir_6.jpg</v>
      </c>
      <c r="AH41" t="str">
        <f t="shared" si="20"/>
        <v>sound\\Ogorod</v>
      </c>
      <c r="AI41" t="s">
        <v>727</v>
      </c>
      <c r="AJ41" t="str">
        <f t="shared" si="8"/>
        <v>pics\\Injir</v>
      </c>
      <c r="AK41" t="str">
        <f t="shared" si="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pics\\Injir_6.jpg</v>
      </c>
      <c r="AT41">
        <f t="shared" ca="1" si="22"/>
        <v>7.5431592761930011E-2</v>
      </c>
      <c r="AU41" t="str">
        <f>IF(OR(G41=10,G41=11,G41=14,G41=15),VLOOKUP(AT41,audio_list_stym!$A$3:$B$18,2,FALSE),"sound\\Noviy_plod.wav")</f>
        <v>sound\\Noviy_plod.wav</v>
      </c>
      <c r="AV41" t="str">
        <f t="shared" ca="1" si="23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5"/>
        <v>_Цитрусовый_ли_ПЕРЕЦ?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VLOOKUP(B42,audio_list_stym!$A$3:$BP$18,37,FALSE)</f>
        <v>11</v>
      </c>
      <c r="F42" t="str">
        <f>VLOOKUP(E42,metki!$A$2:$B$9,2,FALSE)</f>
        <v>экспл_реал_с_названием</v>
      </c>
      <c r="G42" t="str">
        <f t="shared" si="18"/>
        <v>экспл</v>
      </c>
      <c r="H42" t="str">
        <f>VLOOKUP(B42,audio_list_stym!$A$3:$AJ$18,5,FALSE)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AD42" t="str">
        <f t="shared" ca="1" si="7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4"/>
        <v/>
      </c>
      <c r="AG42" t="str">
        <f t="shared" ref="AG42:AG49" si="25">IF(OR(E42=11,E42=13),M42,"")</f>
        <v>pics\\Banan_1.jpg</v>
      </c>
      <c r="AH42">
        <f t="shared" si="20"/>
        <v>0</v>
      </c>
      <c r="AI42" t="s">
        <v>728</v>
      </c>
      <c r="AJ42" t="str">
        <f t="shared" si="8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2"/>
        <v>0.16930404525212361</v>
      </c>
      <c r="AU42" t="str">
        <f>IF(OR(G42=10,G42=11,G42=14,G42=15),VLOOKUP(AT42,audio_list_stym!$A$3:$B$18,2,FALSE),"sound\\Noviy_plod.wav")</f>
        <v>sound\\Noviy_plod.wav</v>
      </c>
      <c r="AV42" t="str">
        <f t="shared" ca="1" si="23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e">
        <f>VLOOKUP(Q42,audio_list_stym!$B$2:$BQ$299,68,FALSE)</f>
        <v>#N/A</v>
      </c>
      <c r="BB42" t="e">
        <f t="shared" si="5"/>
        <v>#N/A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VLOOKUP(B43,audio_list_stym!$A$3:$BP$18,37,FALSE)</f>
        <v>11</v>
      </c>
      <c r="F43" t="str">
        <f>VLOOKUP(E43,metki!$A$2:$B$9,2,FALSE)</f>
        <v>экспл_реал_с_названием</v>
      </c>
      <c r="G43" t="str">
        <f t="shared" si="18"/>
        <v>экспл</v>
      </c>
      <c r="H43" t="str">
        <f>VLOOKUP(B43,audio_list_stym!$A$3:$AJ$18,5,FALSE)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7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4"/>
        <v/>
      </c>
      <c r="AG43" t="str">
        <f t="shared" si="25"/>
        <v>pics\\Banan_2.jpg</v>
      </c>
      <c r="AH43">
        <f t="shared" si="20"/>
        <v>0</v>
      </c>
      <c r="AI43" t="s">
        <v>729</v>
      </c>
      <c r="AJ43" t="str">
        <f t="shared" si="8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2"/>
        <v>0.95810702972011363</v>
      </c>
      <c r="AU43" t="str">
        <f>IF(OR(G43=10,G43=11,G43=14,G43=15),VLOOKUP(AT43,audio_list_stym!$A$3:$B$18,2,FALSE),"sound\\Noviy_plod.wav")</f>
        <v>sound\\Noviy_plod.wav</v>
      </c>
      <c r="AV43" t="str">
        <f t="shared" ca="1" si="23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5"/>
        <v>Посмотрите,_вот_БАНАН._Свежий_ли_он?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VLOOKUP(B44,audio_list_stym!$A$3:$BP$18,37,FALSE)</f>
        <v>11</v>
      </c>
      <c r="F44" t="str">
        <f>VLOOKUP(E44,metki!$A$2:$B$9,2,FALSE)</f>
        <v>экспл_реал_с_названием</v>
      </c>
      <c r="G44" t="str">
        <f t="shared" si="18"/>
        <v>экспл</v>
      </c>
      <c r="H44" t="str">
        <f>VLOOKUP(B44,audio_list_stym!$A$3:$AJ$18,5,FALSE)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7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4"/>
        <v/>
      </c>
      <c r="AG44" t="str">
        <f t="shared" si="25"/>
        <v>pics\\Banan_3.jpg</v>
      </c>
      <c r="AH44">
        <f t="shared" si="20"/>
        <v>0</v>
      </c>
      <c r="AI44" t="s">
        <v>730</v>
      </c>
      <c r="AJ44" t="str">
        <f t="shared" si="8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2"/>
        <v>0.52984554741270262</v>
      </c>
      <c r="AU44" t="str">
        <f>IF(OR(G44=10,G44=11,G44=14,G44=15),VLOOKUP(AT44,audio_list_stym!$A$3:$B$18,2,FALSE),"sound\\Noviy_plod.wav")</f>
        <v>sound\\Noviy_plod.wav</v>
      </c>
      <c r="AV44" t="str">
        <f t="shared" ca="1" si="23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5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VLOOKUP(B45,audio_list_stym!$A$3:$BP$18,37,FALSE)</f>
        <v>11</v>
      </c>
      <c r="F45" t="str">
        <f>VLOOKUP(E45,metki!$A$2:$B$9,2,FALSE)</f>
        <v>экспл_реал_с_названием</v>
      </c>
      <c r="G45" t="str">
        <f t="shared" si="18"/>
        <v>экспл</v>
      </c>
      <c r="H45" t="str">
        <f>VLOOKUP(B45,audio_list_stym!$A$3:$AJ$18,5,FALSE)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7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4"/>
        <v/>
      </c>
      <c r="AG45" t="str">
        <f t="shared" si="25"/>
        <v>pics\\Banan_4.jpg</v>
      </c>
      <c r="AH45">
        <f t="shared" si="20"/>
        <v>0</v>
      </c>
      <c r="AI45" t="s">
        <v>731</v>
      </c>
      <c r="AJ45" t="str">
        <f t="shared" si="8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2"/>
        <v>0.92281168244091272</v>
      </c>
      <c r="AU45" t="str">
        <f>IF(OR(G45=10,G45=11,G45=14,G45=15),VLOOKUP(AT45,audio_list_stym!$A$3:$B$18,2,FALSE),"sound\\Noviy_plod.wav")</f>
        <v>sound\\Noviy_plod.wav</v>
      </c>
      <c r="AV45" t="str">
        <f t="shared" ca="1" si="2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5"/>
        <v>Это_БАНАН._Сладкий_ли_он?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VLOOKUP(B46,audio_list_stym!$A$3:$BP$18,37,FALSE)</f>
        <v>11</v>
      </c>
      <c r="F46" t="str">
        <f>VLOOKUP(E46,metki!$A$2:$B$9,2,FALSE)</f>
        <v>экспл_реал_с_названием</v>
      </c>
      <c r="G46" t="str">
        <f t="shared" si="18"/>
        <v>экспл</v>
      </c>
      <c r="H46" t="str">
        <f>VLOOKUP(B46,audio_list_stym!$A$3:$AJ$18,5,FALSE)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7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4"/>
        <v/>
      </c>
      <c r="AG46" t="str">
        <f t="shared" si="25"/>
        <v>pics\\Banan_5.jpg</v>
      </c>
      <c r="AH46">
        <f t="shared" si="20"/>
        <v>0</v>
      </c>
      <c r="AI46" t="s">
        <v>732</v>
      </c>
      <c r="AJ46" t="str">
        <f t="shared" si="8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2"/>
        <v>0.42716578183533704</v>
      </c>
      <c r="AU46" t="str">
        <f>IF(OR(G46=10,G46=11,G46=14,G46=15),VLOOKUP(AT46,audio_list_stym!$A$3:$B$18,2,FALSE),"sound\\Noviy_plod.wav")</f>
        <v>sound\\Noviy_plod.wav</v>
      </c>
      <c r="AV46" t="str">
        <f t="shared" ca="1" si="2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5"/>
        <v>На_картинке_БАНАН._Влажный_ли_он?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VLOOKUP(B47,audio_list_stym!$A$3:$BP$18,37,FALSE)</f>
        <v>11</v>
      </c>
      <c r="F47" t="str">
        <f>VLOOKUP(E47,metki!$A$2:$B$9,2,FALSE)</f>
        <v>экспл_реал_с_названием</v>
      </c>
      <c r="G47" t="str">
        <f t="shared" si="18"/>
        <v>экспл</v>
      </c>
      <c r="H47" t="str">
        <f>VLOOKUP(B47,audio_list_stym!$A$3:$AJ$18,5,FALSE)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7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4"/>
        <v/>
      </c>
      <c r="AG47" t="str">
        <f t="shared" si="25"/>
        <v>pics\\Banan_6.jpg</v>
      </c>
      <c r="AH47">
        <f t="shared" si="20"/>
        <v>0</v>
      </c>
      <c r="AI47" t="s">
        <v>733</v>
      </c>
      <c r="AJ47" t="str">
        <f t="shared" si="8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2"/>
        <v>0.26172270055973179</v>
      </c>
      <c r="AU47" t="str">
        <f>IF(OR(G47=10,G47=11,G47=14,G47=15),VLOOKUP(AT47,audio_list_stym!$A$3:$B$18,2,FALSE),"sound\\Noviy_plod.wav")</f>
        <v>sound\\Noviy_plod.wav</v>
      </c>
      <c r="AV47" t="str">
        <f t="shared" ca="1" si="23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5"/>
        <v>На_мониторе_БАНАН._Он_съедобный?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VLOOKUP(B48,audio_list_stym!$A$3:$BP$18,37,FALSE)</f>
        <v>11</v>
      </c>
      <c r="F48" t="str">
        <f>VLOOKUP(E48,metki!$A$2:$B$9,2,FALSE)</f>
        <v>экспл_реал_с_названием</v>
      </c>
      <c r="G48" t="str">
        <f t="shared" si="18"/>
        <v>экспл</v>
      </c>
      <c r="H48" t="str">
        <f>VLOOKUP(B48,audio_list_stym!$A$3:$AJ$18,5,FALSE)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7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4"/>
        <v/>
      </c>
      <c r="AG48" t="str">
        <f t="shared" si="25"/>
        <v>pics\\Banan_7.jpg</v>
      </c>
      <c r="AH48">
        <f t="shared" si="20"/>
        <v>0</v>
      </c>
      <c r="AI48" t="s">
        <v>734</v>
      </c>
      <c r="AJ48" t="str">
        <f t="shared" si="8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2"/>
        <v>1.2846751058433692E-2</v>
      </c>
      <c r="AU48" t="str">
        <f>IF(OR(G48=10,G48=11,G48=14,G48=15),VLOOKUP(AT48,audio_list_stym!$A$3:$B$18,2,FALSE),"sound\\Noviy_plod.wav")</f>
        <v>sound\\Noviy_plod.wav</v>
      </c>
      <c r="AV48" t="str">
        <f t="shared" ca="1" si="2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5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VLOOKUP(B49,audio_list_stym!$A$3:$BP$18,37,FALSE)</f>
        <v>11</v>
      </c>
      <c r="F49" t="str">
        <f>VLOOKUP(E49,metki!$A$2:$B$9,2,FALSE)</f>
        <v>экспл_реал_с_названием</v>
      </c>
      <c r="G49" t="str">
        <f t="shared" si="18"/>
        <v>экспл</v>
      </c>
      <c r="H49" t="str">
        <f>VLOOKUP(B49,audio_list_stym!$A$3:$AJ$18,5,FALSE)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7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4"/>
        <v/>
      </c>
      <c r="AG49" t="str">
        <f t="shared" si="25"/>
        <v>pics\\Banan_8.jpg</v>
      </c>
      <c r="AH49">
        <f t="shared" si="20"/>
        <v>0</v>
      </c>
      <c r="AI49" t="s">
        <v>735</v>
      </c>
      <c r="AJ49" t="str">
        <f t="shared" si="8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2"/>
        <v>0.16913638356760785</v>
      </c>
      <c r="AU49" t="str">
        <f>IF(OR(G49=10,G49=11,G49=14,G49=15),VLOOKUP(AT49,audio_list_stym!$A$3:$B$18,2,FALSE),"sound\\Noviy_plod.wav")</f>
        <v>sound\\Noviy_plod.wav</v>
      </c>
      <c r="AV49" t="str">
        <f t="shared" ca="1" si="23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5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VLOOKUP(B50,audio_list_stym!$A$3:$BP$18,37,FALSE)</f>
        <v>12</v>
      </c>
      <c r="F50" t="str">
        <f>VLOOKUP(E50,metki!$A$2:$B$9,2,FALSE)</f>
        <v>импл_реал_без_названия</v>
      </c>
      <c r="G50" t="str">
        <f t="shared" si="18"/>
        <v>импл_</v>
      </c>
      <c r="H50" t="str">
        <f>VLOOKUP(B50,audio_list_stym!$A$3:$AJ$18,5,FALSE)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AD50" t="str">
        <f t="shared" ca="1" si="7"/>
        <v>pics\\Redis_8.jpg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4"/>
        <v>pics\\Redis_8.jpg</v>
      </c>
      <c r="AH50" t="str">
        <f t="shared" si="20"/>
        <v>sound\\Tropic</v>
      </c>
      <c r="AS50" t="str">
        <f ca="1">IF(AH50="sound\\Tropic",AQ2,"")</f>
        <v>pics\\Redis_8.jpg</v>
      </c>
      <c r="AT50">
        <f t="shared" ca="1" si="22"/>
        <v>0.75649212498002982</v>
      </c>
      <c r="AU50" t="str">
        <f>IF(OR(G50=10,G50=11,G50=14,G50=15),VLOOKUP(AT50,audio_list_stym!$A$3:$B$18,2,FALSE),"sound\\Noviy_plod.wav")</f>
        <v>sound\\Noviy_plod.wav</v>
      </c>
      <c r="AV50" t="str">
        <f t="shared" ca="1" si="23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e">
        <f>VLOOKUP(Q50,audio_list_stym!$B$2:$BQ$299,68,FALSE)</f>
        <v>#N/A</v>
      </c>
      <c r="BB50" t="e">
        <f t="shared" si="5"/>
        <v>#N/A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VLOOKUP(B51,audio_list_stym!$A$3:$BP$18,37,FALSE)</f>
        <v>12</v>
      </c>
      <c r="F51" t="str">
        <f>VLOOKUP(E51,metki!$A$2:$B$9,2,FALSE)</f>
        <v>импл_реал_без_названия</v>
      </c>
      <c r="G51" t="str">
        <f t="shared" si="18"/>
        <v>импл_</v>
      </c>
      <c r="H51" t="str">
        <f>VLOOKUP(B51,audio_list_stym!$A$3:$AJ$18,5,FALSE)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2051</v>
      </c>
      <c r="AD51" t="str">
        <f t="shared" ca="1" si="7"/>
        <v>pics\\Redis_3.jpg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4"/>
        <v>pics\\Redis_3.jpg</v>
      </c>
      <c r="AH51" t="str">
        <f t="shared" si="20"/>
        <v>sound\\Tropic</v>
      </c>
      <c r="AS51" t="str">
        <f t="shared" ref="AS51:AS57" ca="1" si="26">IF(AH51="sound\\Tropic",AQ3,"")</f>
        <v>pics\\Redis_3.jpg</v>
      </c>
      <c r="AT51">
        <f t="shared" ca="1" si="22"/>
        <v>0.83536540945132365</v>
      </c>
      <c r="AU51" t="str">
        <f>IF(OR(G51=10,G51=11,G51=14,G51=15),VLOOKUP(AT51,audio_list_stym!$A$3:$B$18,2,FALSE),"sound\\Noviy_plod.wav")</f>
        <v>sound\\Noviy_plod.wav</v>
      </c>
      <c r="AV51" t="str">
        <f t="shared" ca="1" si="23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5"/>
        <v>_Сахаристый_ли_XXXXX?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VLOOKUP(B52,audio_list_stym!$A$3:$BP$18,37,FALSE)</f>
        <v>12</v>
      </c>
      <c r="F52" t="str">
        <f>VLOOKUP(E52,metki!$A$2:$B$9,2,FALSE)</f>
        <v>импл_реал_без_названия</v>
      </c>
      <c r="G52" t="str">
        <f t="shared" si="18"/>
        <v>импл_</v>
      </c>
      <c r="H52" t="str">
        <f>VLOOKUP(B52,audio_list_stym!$A$3:$AJ$18,5,FALSE)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2019</v>
      </c>
      <c r="AD52" t="str">
        <f t="shared" ca="1" si="7"/>
        <v>pics\\Goroh_3.jpg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4"/>
        <v>pics\\Goroh_3.jpg</v>
      </c>
      <c r="AH52" t="str">
        <f t="shared" si="20"/>
        <v>sound\\Tropic</v>
      </c>
      <c r="AS52" t="str">
        <f t="shared" ca="1" si="26"/>
        <v>pics\\Goroh_3.jpg</v>
      </c>
      <c r="AT52">
        <f t="shared" ca="1" si="22"/>
        <v>0.15561236354618524</v>
      </c>
      <c r="AU52" t="str">
        <f>IF(OR(G52=10,G52=11,G52=14,G52=15),VLOOKUP(AT52,audio_list_stym!$A$3:$B$18,2,FALSE),"sound\\Noviy_plod.wav")</f>
        <v>sound\\Noviy_plod.wav</v>
      </c>
      <c r="AV52" t="str">
        <f t="shared" ca="1" si="23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5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VLOOKUP(B53,audio_list_stym!$A$3:$BP$18,37,FALSE)</f>
        <v>12</v>
      </c>
      <c r="F53" t="str">
        <f>VLOOKUP(E53,metki!$A$2:$B$9,2,FALSE)</f>
        <v>импл_реал_без_названия</v>
      </c>
      <c r="G53" t="str">
        <f t="shared" si="18"/>
        <v>импл_</v>
      </c>
      <c r="H53" t="str">
        <f>VLOOKUP(B53,audio_list_stym!$A$3:$AJ$18,5,FALSE)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2168</v>
      </c>
      <c r="AD53" t="str">
        <f t="shared" ca="1" si="7"/>
        <v>pics\\Tikva_8.jpg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4"/>
        <v>pics\\Tikva_8.jpg</v>
      </c>
      <c r="AH53" t="str">
        <f t="shared" si="20"/>
        <v>sound\\Tropic</v>
      </c>
      <c r="AS53" t="str">
        <f t="shared" ca="1" si="26"/>
        <v>pics\\Tikva_8.jpg</v>
      </c>
      <c r="AT53">
        <f t="shared" ca="1" si="22"/>
        <v>0.79703793995499661</v>
      </c>
      <c r="AU53" t="str">
        <f>IF(OR(G53=10,G53=11,G53=14,G53=15),VLOOKUP(AT53,audio_list_stym!$A$3:$B$18,2,FALSE),"sound\\Noviy_plod.wav")</f>
        <v>sound\\Noviy_plod.wav</v>
      </c>
      <c r="AV53" t="str">
        <f t="shared" ca="1" si="23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5"/>
        <v>_Ломкий_ли_XXXXX?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VLOOKUP(B54,audio_list_stym!$A$3:$BP$18,37,FALSE)</f>
        <v>12</v>
      </c>
      <c r="F54" t="str">
        <f>VLOOKUP(E54,metki!$A$2:$B$9,2,FALSE)</f>
        <v>импл_реал_без_названия</v>
      </c>
      <c r="G54" t="str">
        <f t="shared" si="18"/>
        <v>импл_</v>
      </c>
      <c r="H54" t="str">
        <f>VLOOKUP(B54,audio_list_stym!$A$3:$AJ$18,5,FALSE)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2021</v>
      </c>
      <c r="AD54" t="str">
        <f t="shared" ca="1" si="7"/>
        <v>pics\\Goroh_5.jpg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4"/>
        <v>pics\\Goroh_5.jpg</v>
      </c>
      <c r="AH54" t="str">
        <f t="shared" si="20"/>
        <v>sound\\Tropic</v>
      </c>
      <c r="AI54" s="11"/>
      <c r="AS54" t="str">
        <f t="shared" ca="1" si="26"/>
        <v>pics\\Goroh_5.jpg</v>
      </c>
      <c r="AT54">
        <f t="shared" ca="1" si="22"/>
        <v>0.12465729534513248</v>
      </c>
      <c r="AU54" t="str">
        <f>IF(OR(G54=10,G54=11,G54=14,G54=15),VLOOKUP(AT54,audio_list_stym!$A$3:$B$18,2,FALSE),"sound\\Noviy_plod.wav")</f>
        <v>sound\\Noviy_plod.wav</v>
      </c>
      <c r="AV54" t="str">
        <f t="shared" ca="1" si="23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5"/>
        <v>_Мохнатый_ли_XXXXX?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VLOOKUP(B55,audio_list_stym!$A$3:$BP$18,37,FALSE)</f>
        <v>12</v>
      </c>
      <c r="F55" t="str">
        <f>VLOOKUP(E55,metki!$A$2:$B$9,2,FALSE)</f>
        <v>импл_реал_без_названия</v>
      </c>
      <c r="G55" t="str">
        <f t="shared" si="18"/>
        <v>импл_</v>
      </c>
      <c r="H55" t="str">
        <f>VLOOKUP(B55,audio_list_stym!$A$3:$AJ$18,5,FALSE)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2018</v>
      </c>
      <c r="AD55" t="str">
        <f t="shared" ca="1" si="7"/>
        <v>pics\\Goroh_2.jpg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4"/>
        <v>pics\\Goroh_2.jpg</v>
      </c>
      <c r="AH55" t="str">
        <f t="shared" si="20"/>
        <v>sound\\Tropic</v>
      </c>
      <c r="AS55" t="str">
        <f t="shared" ca="1" si="26"/>
        <v>pics\\Goroh_2.jpg</v>
      </c>
      <c r="AT55">
        <f t="shared" ca="1" si="22"/>
        <v>4.0915807649487657E-2</v>
      </c>
      <c r="AU55" t="str">
        <f>IF(OR(G55=10,G55=11,G55=14,G55=15),VLOOKUP(AT55,audio_list_stym!$A$3:$B$18,2,FALSE),"sound\\Noviy_plod.wav")</f>
        <v>sound\\Noviy_plod.wav</v>
      </c>
      <c r="AV55" t="str">
        <f t="shared" ca="1" si="23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5"/>
        <v>_Сморщенный_ли_XXXXX?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VLOOKUP(B56,audio_list_stym!$A$3:$BP$18,37,FALSE)</f>
        <v>12</v>
      </c>
      <c r="F56" t="str">
        <f>VLOOKUP(E56,metki!$A$2:$B$9,2,FALSE)</f>
        <v>импл_реал_без_названия</v>
      </c>
      <c r="G56" t="str">
        <f t="shared" si="18"/>
        <v>импл_</v>
      </c>
      <c r="H56" t="str">
        <f>VLOOKUP(B56,audio_list_stym!$A$3:$AJ$18,5,FALSE)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2053</v>
      </c>
      <c r="AD56" t="str">
        <f t="shared" ca="1" si="7"/>
        <v>pics\\Redis_5.jpg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pics\\Redis_5.jpg</v>
      </c>
      <c r="AH56" t="str">
        <f t="shared" si="20"/>
        <v>sound\\Tropic</v>
      </c>
      <c r="AS56" t="str">
        <f t="shared" ca="1" si="26"/>
        <v>pics\\Redis_5.jpg</v>
      </c>
      <c r="AT56">
        <f t="shared" ca="1" si="22"/>
        <v>0.25108629882622213</v>
      </c>
      <c r="AU56" t="str">
        <f>IF(OR(G56=10,G56=11,G56=14,G56=15),VLOOKUP(AT56,audio_list_stym!$A$3:$B$18,2,FALSE),"sound\\Noviy_plod.wav")</f>
        <v>sound\\Noviy_plod.wav</v>
      </c>
      <c r="AV56" t="str">
        <f t="shared" ca="1" si="23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5"/>
        <v>_С_косточкой_ли_XXXXX?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VLOOKUP(B57,audio_list_stym!$A$3:$BP$18,37,FALSE)</f>
        <v>12</v>
      </c>
      <c r="F57" t="str">
        <f>VLOOKUP(E57,metki!$A$2:$B$9,2,FALSE)</f>
        <v>импл_реал_без_названия</v>
      </c>
      <c r="G57" t="str">
        <f t="shared" si="18"/>
        <v>импл_</v>
      </c>
      <c r="H57" t="str">
        <f>VLOOKUP(B57,audio_list_stym!$A$3:$AJ$18,5,FALSE)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2024</v>
      </c>
      <c r="AD57" t="str">
        <f t="shared" ca="1" si="7"/>
        <v>pics\\Goroh_8.jpg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pics\\Goroh_8.jpg</v>
      </c>
      <c r="AH57" t="str">
        <f t="shared" si="20"/>
        <v>sound\\Tropic</v>
      </c>
      <c r="AI57" s="11"/>
      <c r="AS57" t="str">
        <f t="shared" ca="1" si="26"/>
        <v>pics\\Goroh_8.jpg</v>
      </c>
      <c r="AT57">
        <f t="shared" ca="1" si="22"/>
        <v>9.7868424699070755E-2</v>
      </c>
      <c r="AU57" t="str">
        <f>IF(OR(G57=10,G57=11,G57=14,G57=15),VLOOKUP(AT57,audio_list_stym!$A$3:$B$18,2,FALSE),"sound\\Noviy_plod.wav")</f>
        <v>sound\\Noviy_plod.wav</v>
      </c>
      <c r="AV57" t="str">
        <f t="shared" ca="1" si="23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5"/>
        <v>_Треугольный_ли_XXXXX?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VLOOKUP(B58,audio_list_stym!$A$3:$BP$18,37,FALSE)</f>
        <v>13</v>
      </c>
      <c r="F58" t="str">
        <f>VLOOKUP(E58,metki!$A$2:$B$9,2,FALSE)</f>
        <v>экспл_реал_без_названия</v>
      </c>
      <c r="G58" t="str">
        <f t="shared" si="18"/>
        <v>экспл</v>
      </c>
      <c r="H58" t="str">
        <f>VLOOKUP(B58,audio_list_stym!$A$3:$AJ$18,5,FALSE)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AD58" t="str">
        <f t="shared" ca="1" si="7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7">IF(ISTEXT(AR58),AR58,IF(ISTEXT(AS58),AS58,""))</f>
        <v/>
      </c>
      <c r="AG58" t="str">
        <f t="shared" ref="AG58:AG65" si="28">IF(OR(E58=11,E58=13),M58,"")</f>
        <v>pics\\Goroh_1.jpg</v>
      </c>
      <c r="AH58">
        <f t="shared" si="20"/>
        <v>0</v>
      </c>
      <c r="AI58" s="11"/>
      <c r="AT58">
        <f t="shared" ca="1" si="22"/>
        <v>0.6740906724493978</v>
      </c>
      <c r="AU58" t="str">
        <f>IF(OR(G58=10,G58=11,G58=14,G58=15),VLOOKUP(AT58,audio_list_stym!$A$3:$B$18,2,FALSE),"sound\\Noviy_plod.wav")</f>
        <v>sound\\Noviy_plod.wav</v>
      </c>
      <c r="AV58" t="str">
        <f t="shared" ca="1" si="2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e">
        <f>VLOOKUP(Q58,audio_list_stym!$B$2:$BQ$299,68,FALSE)</f>
        <v>#N/A</v>
      </c>
      <c r="BB58" t="e">
        <f t="shared" si="5"/>
        <v>#N/A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2005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VLOOKUP(B59,audio_list_stym!$A$3:$BP$18,37,FALSE)</f>
        <v>13</v>
      </c>
      <c r="F59" t="str">
        <f>VLOOKUP(E59,metki!$A$2:$B$9,2,FALSE)</f>
        <v>экспл_реал_без_названия</v>
      </c>
      <c r="G59" t="str">
        <f t="shared" si="18"/>
        <v>экспл</v>
      </c>
      <c r="H59" t="str">
        <f>VLOOKUP(B59,audio_list_stym!$A$3:$AJ$18,5,FALSE)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7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7"/>
        <v/>
      </c>
      <c r="AG59" t="str">
        <f t="shared" si="28"/>
        <v>pics\\Goroh_2.jpg</v>
      </c>
      <c r="AH59">
        <f t="shared" si="20"/>
        <v>0</v>
      </c>
      <c r="AT59">
        <f t="shared" ca="1" si="22"/>
        <v>0.1894074375713739</v>
      </c>
      <c r="AU59" t="str">
        <f>IF(OR(G59=10,G59=11,G59=14,G59=15),VLOOKUP(AT59,audio_list_stym!$A$3:$B$18,2,FALSE),"sound\\Noviy_plod.wav")</f>
        <v>sound\\Noviy_plod.wav</v>
      </c>
      <c r="AV59" t="str">
        <f t="shared" ca="1" si="23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5"/>
        <v>Посмотрите,_вот_XXXXX._Он_в_стручке?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VLOOKUP(B60,audio_list_stym!$A$3:$BP$18,37,FALSE)</f>
        <v>13</v>
      </c>
      <c r="F60" t="str">
        <f>VLOOKUP(E60,metki!$A$2:$B$9,2,FALSE)</f>
        <v>экспл_реал_без_названия</v>
      </c>
      <c r="G60" t="str">
        <f t="shared" si="18"/>
        <v>экспл</v>
      </c>
      <c r="H60" t="str">
        <f>VLOOKUP(B60,audio_list_stym!$A$3:$AJ$18,5,FALSE)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7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7"/>
        <v/>
      </c>
      <c r="AG60" t="str">
        <f t="shared" si="28"/>
        <v>pics\\Goroh_3.jpg</v>
      </c>
      <c r="AH60">
        <f t="shared" si="20"/>
        <v>0</v>
      </c>
      <c r="AT60">
        <f t="shared" ca="1" si="22"/>
        <v>0.59218328995305447</v>
      </c>
      <c r="AU60" t="str">
        <f>IF(OR(G60=10,G60=11,G60=14,G60=15),VLOOKUP(AT60,audio_list_stym!$A$3:$B$18,2,FALSE),"sound\\Noviy_plod.wav")</f>
        <v>sound\\Noviy_plod.wav</v>
      </c>
      <c r="AV60" t="str">
        <f t="shared" ca="1" si="23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5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VLOOKUP(B61,audio_list_stym!$A$3:$BP$18,37,FALSE)</f>
        <v>13</v>
      </c>
      <c r="F61" t="str">
        <f>VLOOKUP(E61,metki!$A$2:$B$9,2,FALSE)</f>
        <v>экспл_реал_без_названия</v>
      </c>
      <c r="G61" t="str">
        <f t="shared" si="18"/>
        <v>экспл</v>
      </c>
      <c r="H61" t="str">
        <f>VLOOKUP(B61,audio_list_stym!$A$3:$AJ$18,5,FALSE)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7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7"/>
        <v/>
      </c>
      <c r="AG61" t="str">
        <f t="shared" si="28"/>
        <v>pics\\Goroh_4.jpg</v>
      </c>
      <c r="AH61">
        <f t="shared" si="20"/>
        <v>0</v>
      </c>
      <c r="AT61">
        <f t="shared" ca="1" si="22"/>
        <v>0.50232089316187012</v>
      </c>
      <c r="AU61" t="str">
        <f>IF(OR(G61=10,G61=11,G61=14,G61=15),VLOOKUP(AT61,audio_list_stym!$A$3:$B$18,2,FALSE),"sound\\Noviy_plod.wav")</f>
        <v>sound\\Noviy_plod.wav</v>
      </c>
      <c r="AV61" t="str">
        <f t="shared" ca="1" si="23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5"/>
        <v>Это_XXXXX._Он_полосатый?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VLOOKUP(B62,audio_list_stym!$A$3:$BP$18,37,FALSE)</f>
        <v>13</v>
      </c>
      <c r="F62" t="str">
        <f>VLOOKUP(E62,metki!$A$2:$B$9,2,FALSE)</f>
        <v>экспл_реал_без_названия</v>
      </c>
      <c r="G62" t="str">
        <f t="shared" si="18"/>
        <v>экспл</v>
      </c>
      <c r="H62" t="str">
        <f>VLOOKUP(B62,audio_list_stym!$A$3:$AJ$18,5,FALSE)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7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7"/>
        <v/>
      </c>
      <c r="AG62" t="str">
        <f t="shared" si="28"/>
        <v>pics\\Goroh_5.jpg</v>
      </c>
      <c r="AH62">
        <f t="shared" si="20"/>
        <v>0</v>
      </c>
      <c r="AT62">
        <f t="shared" ca="1" si="22"/>
        <v>0.79976763412838392</v>
      </c>
      <c r="AU62" t="str">
        <f>IF(OR(G62=10,G62=11,G62=14,G62=15),VLOOKUP(AT62,audio_list_stym!$A$3:$B$18,2,FALSE),"sound\\Noviy_plod.wav")</f>
        <v>sound\\Noviy_plod.wav</v>
      </c>
      <c r="AV62" t="str">
        <f t="shared" ca="1" si="2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5"/>
        <v>На_картинке_XXXXX._Он_плоский?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VLOOKUP(B63,audio_list_stym!$A$3:$BP$18,37,FALSE)</f>
        <v>13</v>
      </c>
      <c r="F63" t="str">
        <f>VLOOKUP(E63,metki!$A$2:$B$9,2,FALSE)</f>
        <v>экспл_реал_без_названия</v>
      </c>
      <c r="G63" t="str">
        <f t="shared" si="18"/>
        <v>экспл</v>
      </c>
      <c r="H63" t="str">
        <f>VLOOKUP(B63,audio_list_stym!$A$3:$AJ$18,5,FALSE)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7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7"/>
        <v/>
      </c>
      <c r="AG63" t="str">
        <f t="shared" si="28"/>
        <v>pics\\Goroh_6.jpg</v>
      </c>
      <c r="AH63">
        <f t="shared" si="20"/>
        <v>0</v>
      </c>
      <c r="AT63">
        <f t="shared" ca="1" si="22"/>
        <v>3.8661471159838645E-2</v>
      </c>
      <c r="AU63" t="str">
        <f>IF(OR(G63=10,G63=11,G63=14,G63=15),VLOOKUP(AT63,audio_list_stym!$A$3:$B$18,2,FALSE),"sound\\Noviy_plod.wav")</f>
        <v>sound\\Noviy_plod.wav</v>
      </c>
      <c r="AV63" t="str">
        <f t="shared" ca="1" si="23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5"/>
        <v>На_мониторе_XXXXX._Он_толченый?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VLOOKUP(B64,audio_list_stym!$A$3:$BP$18,37,FALSE)</f>
        <v>13</v>
      </c>
      <c r="F64" t="str">
        <f>VLOOKUP(E64,metki!$A$2:$B$9,2,FALSE)</f>
        <v>экспл_реал_без_названия</v>
      </c>
      <c r="G64" t="str">
        <f t="shared" si="18"/>
        <v>экспл</v>
      </c>
      <c r="H64" t="str">
        <f>VLOOKUP(B64,audio_list_stym!$A$3:$AJ$18,5,FALSE)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7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7"/>
        <v/>
      </c>
      <c r="AG64" t="str">
        <f t="shared" si="28"/>
        <v>pics\\Goroh_7.jpg</v>
      </c>
      <c r="AH64">
        <f t="shared" si="20"/>
        <v>0</v>
      </c>
      <c r="AI64" s="11"/>
      <c r="AT64">
        <f t="shared" ca="1" si="22"/>
        <v>5.6013499863915017E-3</v>
      </c>
      <c r="AU64" t="str">
        <f>IF(OR(G64=10,G64=11,G64=14,G64=15),VLOOKUP(AT64,audio_list_stym!$A$3:$B$18,2,FALSE),"sound\\Noviy_plod.wav")</f>
        <v>sound\\Noviy_plod.wav</v>
      </c>
      <c r="AV64" t="str">
        <f t="shared" ca="1" si="23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5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VLOOKUP(B65,audio_list_stym!$A$3:$BP$18,37,FALSE)</f>
        <v>13</v>
      </c>
      <c r="F65" t="str">
        <f>VLOOKUP(E65,metki!$A$2:$B$9,2,FALSE)</f>
        <v>экспл_реал_без_названия</v>
      </c>
      <c r="G65" t="str">
        <f t="shared" si="18"/>
        <v>экспл</v>
      </c>
      <c r="H65" t="str">
        <f>VLOOKUP(B65,audio_list_stym!$A$3:$AJ$18,5,FALSE)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7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7"/>
        <v/>
      </c>
      <c r="AG65" t="str">
        <f t="shared" si="28"/>
        <v>pics\\Goroh_8.jpg</v>
      </c>
      <c r="AH65">
        <f t="shared" si="20"/>
        <v>0</v>
      </c>
      <c r="AT65">
        <f t="shared" ca="1" si="22"/>
        <v>0.3594007995909464</v>
      </c>
      <c r="AU65" t="s">
        <v>697</v>
      </c>
      <c r="AV65" t="str">
        <f t="shared" ca="1" si="23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5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VLOOKUP(B66,audio_list_stym!$A$3:$BP$18,37,FALSE)</f>
        <v>14</v>
      </c>
      <c r="F66" t="str">
        <f>VLOOKUP(E66,metki!$A$2:$B$9,2,FALSE)</f>
        <v>импл_новые_с_названием</v>
      </c>
      <c r="G66" t="str">
        <f t="shared" ref="G66:G97" si="29">LEFT(F66,5)</f>
        <v>импл_</v>
      </c>
      <c r="H66" t="str">
        <f>VLOOKUP(B66,audio_list_stym!$A$3:$AJ$18,5,FALSE)</f>
        <v>Ackee</v>
      </c>
      <c r="I66" t="s">
        <v>688</v>
      </c>
      <c r="J66" t="str">
        <f t="shared" ref="J66:J97" si="30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AD66" t="str">
        <f t="shared" ca="1" si="7"/>
        <v>pics\\Banan_1.jpg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pics\\Banan_1.jpg</v>
      </c>
      <c r="AI66" t="s">
        <v>67</v>
      </c>
      <c r="AO66">
        <f ca="1">RAND()</f>
        <v>0.94532509294257683</v>
      </c>
      <c r="AP66" t="str">
        <f ca="1">INDEX($AI$66:$AI$129,(RANK(AO66,$AO$66:$AO$129)))</f>
        <v>pics\\Banan_1.jpg</v>
      </c>
      <c r="AS66" t="str">
        <f ca="1">IF(G66="импл_",AP66,"")</f>
        <v>pics\\Banan_1.jpg</v>
      </c>
      <c r="AT66">
        <f t="shared" ref="AT66:AT97" ca="1" si="31">RAND()</f>
        <v>0.68516549446528385</v>
      </c>
      <c r="AU66" t="s">
        <v>697</v>
      </c>
      <c r="AV66" t="str">
        <f t="shared" ref="AV66:AV97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e">
        <f>VLOOKUP(Q66,audio_list_stym!$B$2:$BQ$299,68,FALSE)</f>
        <v>#N/A</v>
      </c>
      <c r="BB66" t="e">
        <f t="shared" si="5"/>
        <v>#N/A</v>
      </c>
      <c r="BC66">
        <f>A66</f>
        <v>1209</v>
      </c>
      <c r="BD66" cm="1">
        <f t="array" aca="1" ref="BD66" ca="1">INDEX(L66:L73,(RANK(AT2,$AT$2:$AT$9)))</f>
        <v>2071</v>
      </c>
      <c r="BE66" cm="1">
        <f t="array" aca="1" ref="BE66" ca="1">INDEX(BD74:BD89,(RANK(AT2,$AT$2:$AT$7)))</f>
        <v>2080</v>
      </c>
      <c r="BF66" cm="1">
        <f t="array" aca="1" ref="BF66" ca="1">INDEX(BD90:BD113,(RANK(AT2,$AT$2:$AT$17)))</f>
        <v>2113</v>
      </c>
      <c r="BG66" cm="1">
        <f t="array" aca="1" ref="BG66" ca="1">INDEX(BD114:BD129,(RANK(AT2,$AT$2:$AT$17)))</f>
        <v>2145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VLOOKUP(B67,audio_list_stym!$A$3:$BP$18,37,FALSE)</f>
        <v>14</v>
      </c>
      <c r="F67" t="str">
        <f>VLOOKUP(E67,metki!$A$2:$B$9,2,FALSE)</f>
        <v>импл_новые_с_названием</v>
      </c>
      <c r="G67" t="str">
        <f t="shared" si="29"/>
        <v>импл_</v>
      </c>
      <c r="H67" t="str">
        <f>VLOOKUP(B67,audio_list_stym!$A$3:$AJ$18,5,FALSE)</f>
        <v>Ackee</v>
      </c>
      <c r="I67" t="s">
        <v>689</v>
      </c>
      <c r="J67" t="str">
        <f t="shared" si="30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2023</v>
      </c>
      <c r="AD67" t="str">
        <f t="shared" ref="AD67:AD129" ca="1" si="33">IF(ISTEXT(AE67),AE67,IF(ISTEXT(AF67),AF67,""))</f>
        <v>pics\\Goroh_7.jpg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4">AS67</f>
        <v>pics\\Goroh_7.jpg</v>
      </c>
      <c r="AI67" t="s">
        <v>68</v>
      </c>
      <c r="AO67">
        <f t="shared" ref="AO67:AO129" ca="1" si="35">RAND()</f>
        <v>0.63341876623100779</v>
      </c>
      <c r="AP67" t="str">
        <f t="shared" ref="AP67:AP129" ca="1" si="36">INDEX($AI$66:$AI$129,(RANK(AO67,$AO$66:$AO$129)))</f>
        <v>pics\\Goroh_7.jpg</v>
      </c>
      <c r="AS67" t="str">
        <f t="shared" ref="AS67:AS97" ca="1" si="37">IF(G67="импл_",AP67,"")</f>
        <v>pics\\Goroh_7.jpg</v>
      </c>
      <c r="AT67">
        <f t="shared" ca="1" si="31"/>
        <v>0.59398671726635388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ref="BB67:BB128" si="38">IF(G67="экспл",AY67&amp;AX67&amp;"."&amp;AZ67,IF(G67="импл_",BA67&amp;AX67&amp;"?"))</f>
        <v>_С_веточкой_ли_РЕНАН?</v>
      </c>
      <c r="BD67" cm="1">
        <f t="array" aca="1" ref="BD67" ca="1">INDEX(L67:L74,(RANK(AT3,$AT$2:$AT$9)))</f>
        <v>2068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VLOOKUP(B68,audio_list_stym!$A$3:$BP$18,37,FALSE)</f>
        <v>14</v>
      </c>
      <c r="F68" t="str">
        <f>VLOOKUP(E68,metki!$A$2:$B$9,2,FALSE)</f>
        <v>импл_новые_с_названием</v>
      </c>
      <c r="G68" t="str">
        <f t="shared" si="29"/>
        <v>импл_</v>
      </c>
      <c r="H68" t="str">
        <f>VLOOKUP(B68,audio_list_stym!$A$3:$AJ$18,5,FALSE)</f>
        <v>Ackee</v>
      </c>
      <c r="I68" t="s">
        <v>690</v>
      </c>
      <c r="J68" t="str">
        <f t="shared" si="30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2046</v>
      </c>
      <c r="AD68" t="str">
        <f t="shared" ca="1" si="33"/>
        <v>pics\\Peper_6.jpg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4"/>
        <v>pics\\Peper_6.jpg</v>
      </c>
      <c r="AI68" t="s">
        <v>69</v>
      </c>
      <c r="AO68">
        <f t="shared" ca="1" si="35"/>
        <v>0.32668615642781995</v>
      </c>
      <c r="AP68" t="str">
        <f t="shared" ca="1" si="36"/>
        <v>pics\\Peper_6.jpg</v>
      </c>
      <c r="AS68" t="str">
        <f t="shared" ca="1" si="37"/>
        <v>pics\\Peper_6.jpg</v>
      </c>
      <c r="AT68">
        <f t="shared" ca="1" si="31"/>
        <v>0.58834461968794283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8"/>
        <v>_Раскрыт_ли_РЕНАН?</v>
      </c>
      <c r="BD68" cm="1">
        <f t="array" aca="1" ref="BD68" ca="1">INDEX(L68:L75,(RANK(AT4,$AT$2:$AT$9)))</f>
        <v>2067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VLOOKUP(B69,audio_list_stym!$A$3:$BP$18,37,FALSE)</f>
        <v>14</v>
      </c>
      <c r="F69" t="str">
        <f>VLOOKUP(E69,metki!$A$2:$B$9,2,FALSE)</f>
        <v>импл_новые_с_названием</v>
      </c>
      <c r="G69" t="str">
        <f t="shared" si="29"/>
        <v>импл_</v>
      </c>
      <c r="H69" t="str">
        <f>VLOOKUP(B69,audio_list_stym!$A$3:$AJ$18,5,FALSE)</f>
        <v>Ackee</v>
      </c>
      <c r="I69" t="s">
        <v>691</v>
      </c>
      <c r="J69" t="str">
        <f t="shared" si="30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2011</v>
      </c>
      <c r="AD69" t="str">
        <f t="shared" ca="1" si="33"/>
        <v>pics\\Finik_3.jpg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4"/>
        <v>pics\\Finik_3.jpg</v>
      </c>
      <c r="AI69" t="s">
        <v>70</v>
      </c>
      <c r="AO69">
        <f t="shared" ca="1" si="35"/>
        <v>0.79308266384050652</v>
      </c>
      <c r="AP69" t="str">
        <f t="shared" ca="1" si="36"/>
        <v>pics\\Finik_3.jpg</v>
      </c>
      <c r="AS69" t="str">
        <f t="shared" ca="1" si="37"/>
        <v>pics\\Finik_3.jpg</v>
      </c>
      <c r="AT69">
        <f t="shared" ca="1" si="31"/>
        <v>7.2378057159834586E-2</v>
      </c>
      <c r="AU69" t="s">
        <v>697</v>
      </c>
      <c r="AV69" t="str">
        <f t="shared" ca="1" si="32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8"/>
        <v>_Пушистый_ли_РЕНАН?</v>
      </c>
      <c r="BD69" cm="1">
        <f t="array" aca="1" ref="BD69" ca="1">INDEX(L69:L76,(RANK(AT5,$AT$2:$AT$9)))</f>
        <v>2072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VLOOKUP(B70,audio_list_stym!$A$3:$BP$18,37,FALSE)</f>
        <v>14</v>
      </c>
      <c r="F70" t="str">
        <f>VLOOKUP(E70,metki!$A$2:$B$9,2,FALSE)</f>
        <v>импл_новые_с_названием</v>
      </c>
      <c r="G70" t="str">
        <f t="shared" si="29"/>
        <v>импл_</v>
      </c>
      <c r="H70" t="str">
        <f>VLOOKUP(B70,audio_list_stym!$A$3:$AJ$18,5,FALSE)</f>
        <v>Ackee</v>
      </c>
      <c r="I70" t="s">
        <v>692</v>
      </c>
      <c r="J70" t="str">
        <f t="shared" si="30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2036</v>
      </c>
      <c r="AD70" t="str">
        <f t="shared" ca="1" si="33"/>
        <v>pics\\Limon_4.jpg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4"/>
        <v>pics\\Limon_4.jpg</v>
      </c>
      <c r="AI70" t="s">
        <v>71</v>
      </c>
      <c r="AO70">
        <f t="shared" ca="1" si="35"/>
        <v>0.42006469915950384</v>
      </c>
      <c r="AP70" t="str">
        <f t="shared" ca="1" si="36"/>
        <v>pics\\Limon_4.jpg</v>
      </c>
      <c r="AS70" t="str">
        <f t="shared" ca="1" si="37"/>
        <v>pics\\Limon_4.jpg</v>
      </c>
      <c r="AT70">
        <f t="shared" ca="1" si="31"/>
        <v>0.70613859347265606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8"/>
        <v>_Квадратный_ли_РЕНАН?</v>
      </c>
      <c r="BD70" cm="1">
        <f t="array" aca="1" ref="BD70" ca="1">INDEX(L70:L77,(RANK(AT6,$AT$2:$AT$9)))</f>
        <v>2076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VLOOKUP(B71,audio_list_stym!$A$3:$BP$18,37,FALSE)</f>
        <v>14</v>
      </c>
      <c r="F71" t="str">
        <f>VLOOKUP(E71,metki!$A$2:$B$9,2,FALSE)</f>
        <v>импл_новые_с_названием</v>
      </c>
      <c r="G71" t="str">
        <f t="shared" si="29"/>
        <v>импл_</v>
      </c>
      <c r="H71" t="str">
        <f>VLOOKUP(B71,audio_list_stym!$A$3:$AJ$18,5,FALSE)</f>
        <v>Ackee</v>
      </c>
      <c r="I71" t="s">
        <v>693</v>
      </c>
      <c r="J71" t="str">
        <f t="shared" si="30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2013</v>
      </c>
      <c r="AD71" t="str">
        <f t="shared" ca="1" si="33"/>
        <v>pics\\Finik_5.jpg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4"/>
        <v>pics\\Finik_5.jpg</v>
      </c>
      <c r="AI71" t="s">
        <v>72</v>
      </c>
      <c r="AO71">
        <f t="shared" ca="1" si="35"/>
        <v>0.73614489590752707</v>
      </c>
      <c r="AP71" t="str">
        <f t="shared" ca="1" si="36"/>
        <v>pics\\Finik_5.jpg</v>
      </c>
      <c r="AS71" t="str">
        <f t="shared" ca="1" si="37"/>
        <v>pics\\Finik_5.jpg</v>
      </c>
      <c r="AT71">
        <f t="shared" ca="1" si="31"/>
        <v>0.90672810606585696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8"/>
        <v>_Склизкий_ли_РЕНАН?</v>
      </c>
      <c r="BD71" cm="1">
        <f t="array" aca="1" ref="BD71" ca="1">INDEX(L71:L78,(RANK(AT7,$AT$2:$AT$9)))</f>
        <v>2075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VLOOKUP(B72,audio_list_stym!$A$3:$BP$18,37,FALSE)</f>
        <v>14</v>
      </c>
      <c r="F72" t="str">
        <f>VLOOKUP(E72,metki!$A$2:$B$9,2,FALSE)</f>
        <v>импл_новые_с_названием</v>
      </c>
      <c r="G72" t="str">
        <f t="shared" si="29"/>
        <v>импл_</v>
      </c>
      <c r="H72" t="str">
        <f>VLOOKUP(B72,audio_list_stym!$A$3:$AJ$18,5,FALSE)</f>
        <v>Ackee</v>
      </c>
      <c r="I72" t="s">
        <v>694</v>
      </c>
      <c r="J72" t="str">
        <f t="shared" si="30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2059</v>
      </c>
      <c r="AD72" t="str">
        <f t="shared" ca="1" si="33"/>
        <v>pics\\Tomat_3.jpg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4"/>
        <v>pics\\Tomat_3.jpg</v>
      </c>
      <c r="AI72" t="s">
        <v>73</v>
      </c>
      <c r="AO72">
        <f t="shared" ca="1" si="35"/>
        <v>8.6845253633504704E-2</v>
      </c>
      <c r="AP72" t="str">
        <f t="shared" ca="1" si="36"/>
        <v>pics\\Tomat_3.jpg</v>
      </c>
      <c r="AS72" t="str">
        <f t="shared" ca="1" si="37"/>
        <v>pics\\Tomat_3.jpg</v>
      </c>
      <c r="AT72">
        <f t="shared" ca="1" si="31"/>
        <v>0.74380750485698943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8"/>
        <v>_Увядший_ли_РЕНАН?</v>
      </c>
      <c r="BD72" cm="1">
        <f t="array" aca="1" ref="BD72" ca="1">INDEX(L72:L79,(RANK(AT8,$AT$2:$AT$9)))</f>
        <v>2074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VLOOKUP(B73,audio_list_stym!$A$3:$BP$18,37,FALSE)</f>
        <v>14</v>
      </c>
      <c r="F73" t="str">
        <f>VLOOKUP(E73,metki!$A$2:$B$9,2,FALSE)</f>
        <v>импл_новые_с_названием</v>
      </c>
      <c r="G73" t="str">
        <f t="shared" si="29"/>
        <v>импл_</v>
      </c>
      <c r="H73" t="str">
        <f>VLOOKUP(B73,audio_list_stym!$A$3:$AJ$18,5,FALSE)</f>
        <v>Ackee</v>
      </c>
      <c r="I73" t="s">
        <v>695</v>
      </c>
      <c r="J73" t="str">
        <f t="shared" si="30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2060</v>
      </c>
      <c r="AD73" t="str">
        <f t="shared" ca="1" si="33"/>
        <v>pics\\Tomat_4.jpg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4"/>
        <v>pics\\Tomat_4.jpg</v>
      </c>
      <c r="AI73" t="s">
        <v>74</v>
      </c>
      <c r="AO73">
        <f t="shared" ca="1" si="35"/>
        <v>8.1527471246748973E-2</v>
      </c>
      <c r="AP73" t="str">
        <f t="shared" ca="1" si="36"/>
        <v>pics\\Tomat_4.jpg</v>
      </c>
      <c r="AS73" t="str">
        <f t="shared" ca="1" si="37"/>
        <v>pics\\Tomat_4.jpg</v>
      </c>
      <c r="AT73">
        <f t="shared" ca="1" si="31"/>
        <v>0.11029543925679841</v>
      </c>
      <c r="AU73" t="s">
        <v>697</v>
      </c>
      <c r="AV73" t="str">
        <f t="shared" ca="1" si="32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8"/>
        <v>_Разноцветный_ли_РЕНАН?</v>
      </c>
      <c r="BD73" cm="1">
        <f t="array" aca="1" ref="BD73" ca="1">INDEX(L73:L80,(RANK(AT9,$AT$2:$AT$9)))</f>
        <v>2073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VLOOKUP(B74,audio_list_stym!$A$3:$BP$18,37,FALSE)</f>
        <v>15</v>
      </c>
      <c r="F74" t="str">
        <f>VLOOKUP(E74,metki!$A$2:$B$9,2,FALSE)</f>
        <v>экспл_новые_с_названием</v>
      </c>
      <c r="G74" t="str">
        <f t="shared" si="29"/>
        <v>экспл</v>
      </c>
      <c r="H74" t="str">
        <f>VLOOKUP(B74,audio_list_stym!$A$3:$AJ$18,5,FALSE)</f>
        <v>Ake</v>
      </c>
      <c r="I74" t="s">
        <v>688</v>
      </c>
      <c r="J74" t="str">
        <f t="shared" si="30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AD74" t="str">
        <f t="shared" ca="1" si="33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4"/>
        <v/>
      </c>
      <c r="AI74" t="s">
        <v>76</v>
      </c>
      <c r="AO74">
        <f t="shared" ca="1" si="35"/>
        <v>0.49593564379027133</v>
      </c>
      <c r="AP74" t="str">
        <f t="shared" ca="1" si="36"/>
        <v>pics\\Kokos_8.jpg</v>
      </c>
      <c r="AS74" t="str">
        <f t="shared" si="37"/>
        <v/>
      </c>
      <c r="AT74">
        <f t="shared" ca="1" si="31"/>
        <v>0.14899566661175512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e">
        <f>VLOOKUP(Q74,audio_list_stym!$B$2:$BQ$299,68,FALSE)</f>
        <v>#N/A</v>
      </c>
      <c r="BB74" t="e">
        <f t="shared" si="38"/>
        <v>#N/A</v>
      </c>
      <c r="BC74">
        <f>A74</f>
        <v>1210</v>
      </c>
      <c r="BD74" cm="1">
        <f t="array" aca="1" ref="BD74" ca="1">INDEX($L$74:$L$81,(RANK(AT2,$AT$2:$AT$9)))</f>
        <v>2079</v>
      </c>
      <c r="BE74" cm="1">
        <f t="array" aca="1" ref="BE74" ca="1">INDEX(BD66:BD73,(RANK(AT3,$AT$2:$AT$9)))</f>
        <v>2067</v>
      </c>
      <c r="BF74" cm="1">
        <f t="array" aca="1" ref="BF74" ca="1">INDEX(BD82:BD105,(RANK(AT3,$AT$2:$AT$17)))</f>
        <v>2081</v>
      </c>
      <c r="BG74" cm="1">
        <f t="array" aca="1" ref="BG74" ca="1">INDEX(BD106:BD129,(RANK(AT3,$AT$2:$AT$9)))</f>
        <v>2129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VLOOKUP(B75,audio_list_stym!$A$3:$BP$18,37,FALSE)</f>
        <v>15</v>
      </c>
      <c r="F75" t="str">
        <f>VLOOKUP(E75,metki!$A$2:$B$9,2,FALSE)</f>
        <v>экспл_новые_с_названием</v>
      </c>
      <c r="G75" t="str">
        <f t="shared" si="29"/>
        <v>экспл</v>
      </c>
      <c r="H75" t="str">
        <f>VLOOKUP(B75,audio_list_stym!$A$3:$AJ$18,5,FALSE)</f>
        <v>Ake</v>
      </c>
      <c r="I75" t="s">
        <v>689</v>
      </c>
      <c r="J75" t="str">
        <f t="shared" si="30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3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4"/>
        <v/>
      </c>
      <c r="AI75" t="s">
        <v>77</v>
      </c>
      <c r="AO75">
        <f t="shared" ca="1" si="35"/>
        <v>0.11149553305692395</v>
      </c>
      <c r="AP75" t="str">
        <f t="shared" ca="1" si="36"/>
        <v>pics\\Tomat_1.jpg</v>
      </c>
      <c r="AS75" t="str">
        <f t="shared" si="37"/>
        <v/>
      </c>
      <c r="AT75">
        <f t="shared" ca="1" si="31"/>
        <v>0.45194573121567128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8"/>
        <v>Посмотрите,_вот_БАРОХ._Продолговатый_ли_он?</v>
      </c>
      <c r="BD75" cm="1">
        <f t="array" aca="1" ref="BD75" ca="1">INDEX($L$74:$L$81,(RANK(AT3,$AT$2:$AT$9)))</f>
        <v>2075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VLOOKUP(B76,audio_list_stym!$A$3:$BP$18,37,FALSE)</f>
        <v>15</v>
      </c>
      <c r="F76" t="str">
        <f>VLOOKUP(E76,metki!$A$2:$B$9,2,FALSE)</f>
        <v>экспл_новые_с_названием</v>
      </c>
      <c r="G76" t="str">
        <f t="shared" si="29"/>
        <v>экспл</v>
      </c>
      <c r="H76" t="str">
        <f>VLOOKUP(B76,audio_list_stym!$A$3:$AJ$18,5,FALSE)</f>
        <v>Ake</v>
      </c>
      <c r="I76" t="s">
        <v>690</v>
      </c>
      <c r="J76" t="str">
        <f t="shared" si="30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3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4"/>
        <v/>
      </c>
      <c r="AI76" t="s">
        <v>78</v>
      </c>
      <c r="AO76">
        <f t="shared" ca="1" si="35"/>
        <v>0.90854635315437915</v>
      </c>
      <c r="AP76" t="str">
        <f t="shared" ca="1" si="36"/>
        <v>pics\\Banan_4.jpg</v>
      </c>
      <c r="AS76" t="str">
        <f t="shared" si="37"/>
        <v/>
      </c>
      <c r="AT76">
        <f t="shared" ca="1" si="31"/>
        <v>0.5268584944286705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8"/>
        <v>Вот_БАРОХ._Пятнистый_ли_он?</v>
      </c>
      <c r="BD76" cm="1">
        <f t="array" aca="1" ref="BD76" ca="1">INDEX($L$74:$L$81,(RANK(AT4,$AT$2:$AT$9)))</f>
        <v>2073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VLOOKUP(B77,audio_list_stym!$A$3:$BP$18,37,FALSE)</f>
        <v>15</v>
      </c>
      <c r="F77" t="str">
        <f>VLOOKUP(E77,metki!$A$2:$B$9,2,FALSE)</f>
        <v>экспл_новые_с_названием</v>
      </c>
      <c r="G77" t="str">
        <f t="shared" si="29"/>
        <v>экспл</v>
      </c>
      <c r="H77" t="str">
        <f>VLOOKUP(B77,audio_list_stym!$A$3:$AJ$18,5,FALSE)</f>
        <v>Ake</v>
      </c>
      <c r="I77" t="s">
        <v>691</v>
      </c>
      <c r="J77" t="str">
        <f t="shared" si="30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3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4"/>
        <v/>
      </c>
      <c r="AI77" t="s">
        <v>79</v>
      </c>
      <c r="AO77">
        <f t="shared" ca="1" si="35"/>
        <v>0.70820739658453336</v>
      </c>
      <c r="AP77" t="str">
        <f t="shared" ca="1" si="36"/>
        <v>pics\\Finik_8.jpg</v>
      </c>
      <c r="AS77" t="str">
        <f t="shared" si="37"/>
        <v/>
      </c>
      <c r="AT77">
        <f t="shared" ca="1" si="31"/>
        <v>0.93612120369591667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8"/>
        <v>Это_БАРОХ._Он_с_кожурой?</v>
      </c>
      <c r="BD77" cm="1">
        <f t="array" aca="1" ref="BD77" ca="1">INDEX($L$74:$L$81,(RANK(AT5,$AT$2:$AT$9)))</f>
        <v>2077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VLOOKUP(B78,audio_list_stym!$A$3:$BP$18,37,FALSE)</f>
        <v>15</v>
      </c>
      <c r="F78" t="str">
        <f>VLOOKUP(E78,metki!$A$2:$B$9,2,FALSE)</f>
        <v>экспл_новые_с_названием</v>
      </c>
      <c r="G78" t="str">
        <f t="shared" si="29"/>
        <v>экспл</v>
      </c>
      <c r="H78" t="str">
        <f>VLOOKUP(B78,audio_list_stym!$A$3:$AJ$18,5,FALSE)</f>
        <v>Ake</v>
      </c>
      <c r="I78" t="s">
        <v>692</v>
      </c>
      <c r="J78" t="str">
        <f t="shared" si="30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3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4"/>
        <v/>
      </c>
      <c r="AI78" t="s">
        <v>80</v>
      </c>
      <c r="AO78">
        <f t="shared" ca="1" si="35"/>
        <v>0.68312897448870091</v>
      </c>
      <c r="AP78" t="str">
        <f t="shared" ca="1" si="36"/>
        <v>pics\\Goroh_2.jpg</v>
      </c>
      <c r="AS78" t="str">
        <f t="shared" si="37"/>
        <v/>
      </c>
      <c r="AT78">
        <f t="shared" ca="1" si="31"/>
        <v>0.14141281937904782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8"/>
        <v>На_картинке_БАРОХ._Синий_ли_он?</v>
      </c>
      <c r="BD78" cm="1">
        <f t="array" aca="1" ref="BD78" ca="1">INDEX($L$74:$L$81,(RANK(AT6,$AT$2:$AT$9)))</f>
        <v>2080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VLOOKUP(B79,audio_list_stym!$A$3:$BP$18,37,FALSE)</f>
        <v>15</v>
      </c>
      <c r="F79" t="str">
        <f>VLOOKUP(E79,metki!$A$2:$B$9,2,FALSE)</f>
        <v>экспл_новые_с_названием</v>
      </c>
      <c r="G79" t="str">
        <f t="shared" si="29"/>
        <v>экспл</v>
      </c>
      <c r="H79" t="str">
        <f>VLOOKUP(B79,audio_list_stym!$A$3:$AJ$18,5,FALSE)</f>
        <v>Ake</v>
      </c>
      <c r="I79" t="s">
        <v>693</v>
      </c>
      <c r="J79" t="str">
        <f t="shared" si="30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3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4"/>
        <v/>
      </c>
      <c r="AI79" t="s">
        <v>81</v>
      </c>
      <c r="AO79">
        <f t="shared" ca="1" si="35"/>
        <v>0.15549786961112178</v>
      </c>
      <c r="AP79" t="str">
        <f t="shared" ca="1" si="36"/>
        <v>pics\\Redis_6.jpg</v>
      </c>
      <c r="AS79" t="str">
        <f t="shared" si="37"/>
        <v/>
      </c>
      <c r="AT79">
        <f t="shared" ca="1" si="31"/>
        <v>0.73806034990394553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8"/>
        <v>На_мониторе_БАРОХ._Он_с_дольками?</v>
      </c>
      <c r="BD79" cm="1">
        <f t="array" aca="1" ref="BD79" ca="1">INDEX($L$74:$L$81,(RANK(AT7,$AT$2:$AT$9)))</f>
        <v>2078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VLOOKUP(B80,audio_list_stym!$A$3:$BP$18,37,FALSE)</f>
        <v>15</v>
      </c>
      <c r="F80" t="str">
        <f>VLOOKUP(E80,metki!$A$2:$B$9,2,FALSE)</f>
        <v>экспл_новые_с_названием</v>
      </c>
      <c r="G80" t="str">
        <f t="shared" si="29"/>
        <v>экспл</v>
      </c>
      <c r="H80" t="str">
        <f>VLOOKUP(B80,audio_list_stym!$A$3:$AJ$18,5,FALSE)</f>
        <v>Ake</v>
      </c>
      <c r="I80" t="s">
        <v>694</v>
      </c>
      <c r="J80" t="str">
        <f t="shared" si="30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3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4"/>
        <v/>
      </c>
      <c r="AI80" t="s">
        <v>82</v>
      </c>
      <c r="AO80">
        <f t="shared" ca="1" si="35"/>
        <v>0.39802979151848494</v>
      </c>
      <c r="AP80" t="str">
        <f t="shared" ca="1" si="36"/>
        <v>pics\\Peper_1.jpg</v>
      </c>
      <c r="AS80" t="str">
        <f t="shared" si="37"/>
        <v/>
      </c>
      <c r="AT80">
        <f t="shared" ca="1" si="31"/>
        <v>0.75201390431698623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8"/>
        <v>Перед_Вами_БАРОХ._Он_высушенный?</v>
      </c>
      <c r="BD80" cm="1">
        <f t="array" aca="1" ref="BD80" ca="1">INDEX($L$74:$L$81,(RANK(AT8,$AT$2:$AT$9)))</f>
        <v>2076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VLOOKUP(B81,audio_list_stym!$A$3:$BP$18,37,FALSE)</f>
        <v>15</v>
      </c>
      <c r="F81" t="str">
        <f>VLOOKUP(E81,metki!$A$2:$B$9,2,FALSE)</f>
        <v>экспл_новые_с_названием</v>
      </c>
      <c r="G81" t="str">
        <f t="shared" si="29"/>
        <v>экспл</v>
      </c>
      <c r="H81" t="str">
        <f>VLOOKUP(B81,audio_list_stym!$A$3:$AJ$18,5,FALSE)</f>
        <v>Ake</v>
      </c>
      <c r="I81" t="s">
        <v>695</v>
      </c>
      <c r="J81" t="str">
        <f t="shared" si="30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3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4"/>
        <v/>
      </c>
      <c r="AI81" t="s">
        <v>83</v>
      </c>
      <c r="AO81">
        <f t="shared" ca="1" si="35"/>
        <v>0.82585726562559636</v>
      </c>
      <c r="AP81" t="str">
        <f t="shared" ca="1" si="36"/>
        <v>pics\\Finik_2.jpg</v>
      </c>
      <c r="AS81" t="str">
        <f t="shared" si="37"/>
        <v/>
      </c>
      <c r="AT81">
        <f t="shared" ca="1" si="31"/>
        <v>0.49714516313433432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8"/>
        <v>Вы_видите_БАРОХ._Мятый_ли_он?</v>
      </c>
      <c r="BD81" cm="1">
        <f t="array" aca="1" ref="BD81" ca="1">INDEX($L$74:$L$81,(RANK(AT9,$AT$2:$AT$9)))</f>
        <v>2074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VLOOKUP(B82,audio_list_stym!$A$3:$BP$18,37,FALSE)</f>
        <v>16</v>
      </c>
      <c r="F82" t="str">
        <f>VLOOKUP(E82,metki!$A$2:$B$9,2,FALSE)</f>
        <v>импл_новые_без_названия</v>
      </c>
      <c r="G82" t="str">
        <f t="shared" si="29"/>
        <v>импл_</v>
      </c>
      <c r="H82" t="str">
        <f>VLOOKUP(B82,audio_list_stym!$A$3:$AJ$18,5,FALSE)</f>
        <v>Finger</v>
      </c>
      <c r="I82" t="s">
        <v>688</v>
      </c>
      <c r="J82" t="str">
        <f t="shared" si="30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AD82" t="str">
        <f t="shared" ca="1" si="33"/>
        <v>pics\\Kokos_1.jpg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4"/>
        <v>pics\\Kokos_1.jpg</v>
      </c>
      <c r="AI82" t="s">
        <v>84</v>
      </c>
      <c r="AO82">
        <f t="shared" ca="1" si="35"/>
        <v>0.62276862084762552</v>
      </c>
      <c r="AP82" t="str">
        <f t="shared" ca="1" si="36"/>
        <v>pics\\Kokos_1.jpg</v>
      </c>
      <c r="AS82" t="str">
        <f t="shared" ca="1" si="37"/>
        <v>pics\\Kokos_1.jpg</v>
      </c>
      <c r="AT82">
        <f t="shared" ca="1" si="31"/>
        <v>0.54161860107669935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e">
        <f>VLOOKUP(Q82,audio_list_stym!$B$2:$BQ$299,68,FALSE)</f>
        <v>#N/A</v>
      </c>
      <c r="BB82" t="e">
        <f t="shared" si="38"/>
        <v>#N/A</v>
      </c>
      <c r="BC82">
        <f>A82</f>
        <v>1211</v>
      </c>
      <c r="BD82" cm="1">
        <f t="array" aca="1" ref="BD82" ca="1">INDEX($L$82:$L$89,(RANK(AT2,$AT$2:$AT$9)))</f>
        <v>2087</v>
      </c>
      <c r="BE82" cm="1">
        <f t="array" aca="1" ref="BE82" ca="1">INDEX(BD66:BD81,(RANK(AT4,$AT$2:$AT$17)))</f>
        <v>2071</v>
      </c>
      <c r="BF82" cm="1">
        <f t="array" aca="1" ref="BF82" ca="1">INDEX(BD90:BD105,(RANK(AT4,$AT$2:$AT$17)))</f>
        <v>2095</v>
      </c>
      <c r="BG82" cm="1">
        <f t="array" aca="1" ref="BG82" ca="1">INDEX(BD106:BD129,(RANK(AT4,$AT$2:$AT$9)))</f>
        <v>2135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VLOOKUP(B83,audio_list_stym!$A$3:$BP$18,37,FALSE)</f>
        <v>16</v>
      </c>
      <c r="F83" t="str">
        <f>VLOOKUP(E83,metki!$A$2:$B$9,2,FALSE)</f>
        <v>импл_новые_без_названия</v>
      </c>
      <c r="G83" t="str">
        <f t="shared" si="29"/>
        <v>импл_</v>
      </c>
      <c r="H83" t="str">
        <f>VLOOKUP(B83,audio_list_stym!$A$3:$AJ$18,5,FALSE)</f>
        <v>Finger</v>
      </c>
      <c r="I83" t="s">
        <v>689</v>
      </c>
      <c r="J83" t="str">
        <f t="shared" si="30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2028</v>
      </c>
      <c r="AD83" t="str">
        <f t="shared" ca="1" si="33"/>
        <v>pics\\Kokos_4.jpg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4"/>
        <v>pics\\Kokos_4.jpg</v>
      </c>
      <c r="AI83" t="s">
        <v>85</v>
      </c>
      <c r="AO83">
        <f t="shared" ca="1" si="35"/>
        <v>0.59307402781583352</v>
      </c>
      <c r="AP83" t="str">
        <f t="shared" ca="1" si="36"/>
        <v>pics\\Kokos_4.jpg</v>
      </c>
      <c r="AS83" t="str">
        <f t="shared" ca="1" si="37"/>
        <v>pics\\Kokos_4.jpg</v>
      </c>
      <c r="AT83">
        <f t="shared" ca="1" si="31"/>
        <v>0.5087626155584114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8"/>
        <v>_Надломан_ли_XXXXX?</v>
      </c>
      <c r="BD83" cm="1">
        <f t="array" aca="1" ref="BD83" ca="1">INDEX($L$82:$L$89,(RANK(AT3,$AT$2:$AT$9)))</f>
        <v>2083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VLOOKUP(B84,audio_list_stym!$A$3:$BP$18,37,FALSE)</f>
        <v>16</v>
      </c>
      <c r="F84" t="str">
        <f>VLOOKUP(E84,metki!$A$2:$B$9,2,FALSE)</f>
        <v>импл_новые_без_названия</v>
      </c>
      <c r="G84" t="str">
        <f t="shared" si="29"/>
        <v>импл_</v>
      </c>
      <c r="H84" t="str">
        <f>VLOOKUP(B84,audio_list_stym!$A$3:$AJ$18,5,FALSE)</f>
        <v>Finger</v>
      </c>
      <c r="I84" t="s">
        <v>690</v>
      </c>
      <c r="J84" t="str">
        <f t="shared" si="30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2056</v>
      </c>
      <c r="AD84" t="str">
        <f t="shared" ca="1" si="33"/>
        <v>pics\\Redis_8.jpg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4"/>
        <v>pics\\Redis_8.jpg</v>
      </c>
      <c r="AI84" t="s">
        <v>94</v>
      </c>
      <c r="AO84">
        <f t="shared" ca="1" si="35"/>
        <v>0.11723672903787496</v>
      </c>
      <c r="AP84" t="str">
        <f t="shared" ca="1" si="36"/>
        <v>pics\\Redis_8.jpg</v>
      </c>
      <c r="AS84" t="str">
        <f t="shared" ca="1" si="37"/>
        <v>pics\\Redis_8.jpg</v>
      </c>
      <c r="AT84">
        <f t="shared" ca="1" si="31"/>
        <v>0.67062607274019026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8"/>
        <v>_Волнистый_ли_XXXXX?</v>
      </c>
      <c r="BD84" cm="1">
        <f t="array" aca="1" ref="BD84" ca="1">INDEX($L$82:$L$89,(RANK(AT4,$AT$2:$AT$9)))</f>
        <v>2081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VLOOKUP(B85,audio_list_stym!$A$3:$BP$18,37,FALSE)</f>
        <v>16</v>
      </c>
      <c r="F85" t="str">
        <f>VLOOKUP(E85,metki!$A$2:$B$9,2,FALSE)</f>
        <v>импл_новые_без_названия</v>
      </c>
      <c r="G85" t="str">
        <f t="shared" si="29"/>
        <v>импл_</v>
      </c>
      <c r="H85" t="str">
        <f>VLOOKUP(B85,audio_list_stym!$A$3:$AJ$18,5,FALSE)</f>
        <v>Finger</v>
      </c>
      <c r="I85" t="s">
        <v>691</v>
      </c>
      <c r="J85" t="str">
        <f t="shared" si="30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2021</v>
      </c>
      <c r="AD85" t="str">
        <f t="shared" ca="1" si="33"/>
        <v>pics\\Goroh_5.jpg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4"/>
        <v>pics\\Goroh_5.jpg</v>
      </c>
      <c r="AI85" t="s">
        <v>95</v>
      </c>
      <c r="AO85">
        <f t="shared" ca="1" si="35"/>
        <v>0.66449151207302559</v>
      </c>
      <c r="AP85" t="str">
        <f t="shared" ca="1" si="36"/>
        <v>pics\\Goroh_5.jpg</v>
      </c>
      <c r="AS85" t="str">
        <f t="shared" ca="1" si="37"/>
        <v>pics\\Goroh_5.jpg</v>
      </c>
      <c r="AT85">
        <f t="shared" ca="1" si="31"/>
        <v>0.7454462349430786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8"/>
        <v>_Бурый_ли_XXXXX?</v>
      </c>
      <c r="BD85" cm="1">
        <f t="array" aca="1" ref="BD85" ca="1">INDEX($L$82:$L$89,(RANK(AT5,$AT$2:$AT$9)))</f>
        <v>2085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VLOOKUP(B86,audio_list_stym!$A$3:$BP$18,37,FALSE)</f>
        <v>16</v>
      </c>
      <c r="F86" t="str">
        <f>VLOOKUP(E86,metki!$A$2:$B$9,2,FALSE)</f>
        <v>импл_новые_без_названия</v>
      </c>
      <c r="G86" t="str">
        <f t="shared" si="29"/>
        <v>импл_</v>
      </c>
      <c r="H86" t="str">
        <f>VLOOKUP(B86,audio_list_stym!$A$3:$AJ$18,5,FALSE)</f>
        <v>Finger</v>
      </c>
      <c r="I86" t="s">
        <v>692</v>
      </c>
      <c r="J86" t="str">
        <f t="shared" si="30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2037</v>
      </c>
      <c r="AD86" t="str">
        <f t="shared" ca="1" si="33"/>
        <v>pics\\Limon_5.jpg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4"/>
        <v>pics\\Limon_5.jpg</v>
      </c>
      <c r="AI86" t="s">
        <v>96</v>
      </c>
      <c r="AO86">
        <f t="shared" ca="1" si="35"/>
        <v>0.41695930603912967</v>
      </c>
      <c r="AP86" t="str">
        <f t="shared" ca="1" si="36"/>
        <v>pics\\Limon_5.jpg</v>
      </c>
      <c r="AS86" t="str">
        <f t="shared" ca="1" si="37"/>
        <v>pics\\Limon_5.jpg</v>
      </c>
      <c r="AT86">
        <f t="shared" ca="1" si="31"/>
        <v>0.96089884157636529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8"/>
        <v>_Выжатый_ли_XXXXX?</v>
      </c>
      <c r="BD86" cm="1">
        <f t="array" aca="1" ref="BD86" ca="1">INDEX($L$82:$L$89,(RANK(AT6,$AT$2:$AT$9)))</f>
        <v>2088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VLOOKUP(B87,audio_list_stym!$A$3:$BP$18,37,FALSE)</f>
        <v>16</v>
      </c>
      <c r="F87" t="str">
        <f>VLOOKUP(E87,metki!$A$2:$B$9,2,FALSE)</f>
        <v>импл_новые_без_названия</v>
      </c>
      <c r="G87" t="str">
        <f t="shared" si="29"/>
        <v>импл_</v>
      </c>
      <c r="H87" t="str">
        <f>VLOOKUP(B87,audio_list_stym!$A$3:$AJ$18,5,FALSE)</f>
        <v>Finger</v>
      </c>
      <c r="I87" t="s">
        <v>693</v>
      </c>
      <c r="J87" t="str">
        <f t="shared" si="30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2002</v>
      </c>
      <c r="AD87" t="str">
        <f t="shared" ca="1" si="33"/>
        <v>pics\\Banan_2.jpg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4"/>
        <v>pics\\Banan_2.jpg</v>
      </c>
      <c r="AI87" t="s">
        <v>97</v>
      </c>
      <c r="AO87">
        <f t="shared" ca="1" si="35"/>
        <v>0.91294640705205121</v>
      </c>
      <c r="AP87" t="str">
        <f t="shared" ca="1" si="36"/>
        <v>pics\\Banan_2.jpg</v>
      </c>
      <c r="AS87" t="str">
        <f t="shared" ca="1" si="37"/>
        <v>pics\\Banan_2.jpg</v>
      </c>
      <c r="AT87">
        <f t="shared" ca="1" si="31"/>
        <v>0.66662098170096196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8"/>
        <v>_Объемный_ли_XXXXX?</v>
      </c>
      <c r="BD87" cm="1">
        <f t="array" aca="1" ref="BD87" ca="1">INDEX($L$82:$L$89,(RANK(AT7,$AT$2:$AT$9)))</f>
        <v>2086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VLOOKUP(B88,audio_list_stym!$A$3:$BP$18,37,FALSE)</f>
        <v>16</v>
      </c>
      <c r="F88" t="str">
        <f>VLOOKUP(E88,metki!$A$2:$B$9,2,FALSE)</f>
        <v>импл_новые_без_названия</v>
      </c>
      <c r="G88" t="str">
        <f t="shared" si="29"/>
        <v>импл_</v>
      </c>
      <c r="H88" t="str">
        <f>VLOOKUP(B88,audio_list_stym!$A$3:$AJ$18,5,FALSE)</f>
        <v>Finger</v>
      </c>
      <c r="I88" t="s">
        <v>694</v>
      </c>
      <c r="J88" t="str">
        <f t="shared" si="30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2027</v>
      </c>
      <c r="AD88" t="str">
        <f t="shared" ca="1" si="33"/>
        <v>pics\\Kokos_3.jpg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4"/>
        <v>pics\\Kokos_3.jpg</v>
      </c>
      <c r="AI88" t="s">
        <v>98</v>
      </c>
      <c r="AO88">
        <f t="shared" ca="1" si="35"/>
        <v>0.61757403416035594</v>
      </c>
      <c r="AP88" t="str">
        <f t="shared" ca="1" si="36"/>
        <v>pics\\Kokos_3.jpg</v>
      </c>
      <c r="AS88" t="str">
        <f t="shared" ca="1" si="37"/>
        <v>pics\\Kokos_3.jpg</v>
      </c>
      <c r="AT88">
        <f t="shared" ca="1" si="31"/>
        <v>0.24898760754061799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8"/>
        <v>_Пустой_ли_XXXXX?</v>
      </c>
      <c r="BD88" cm="1">
        <f t="array" aca="1" ref="BD88" ca="1">INDEX($L$82:$L$89,(RANK(AT8,$AT$2:$AT$9)))</f>
        <v>2084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VLOOKUP(B89,audio_list_stym!$A$3:$BP$18,37,FALSE)</f>
        <v>16</v>
      </c>
      <c r="F89" t="str">
        <f>VLOOKUP(E89,metki!$A$2:$B$9,2,FALSE)</f>
        <v>импл_новые_без_названия</v>
      </c>
      <c r="G89" t="str">
        <f t="shared" si="29"/>
        <v>импл_</v>
      </c>
      <c r="H89" t="str">
        <f>VLOOKUP(B89,audio_list_stym!$A$3:$AJ$18,5,FALSE)</f>
        <v>Finger</v>
      </c>
      <c r="I89" t="s">
        <v>695</v>
      </c>
      <c r="J89" t="str">
        <f t="shared" si="30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2031</v>
      </c>
      <c r="AD89" t="str">
        <f t="shared" ca="1" si="33"/>
        <v>pics\\Kokos_7.jpg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4"/>
        <v>pics\\Kokos_7.jpg</v>
      </c>
      <c r="AI89" t="s">
        <v>99</v>
      </c>
      <c r="AO89">
        <f t="shared" ca="1" si="35"/>
        <v>0.50659793134098452</v>
      </c>
      <c r="AP89" t="str">
        <f t="shared" ca="1" si="36"/>
        <v>pics\\Kokos_7.jpg</v>
      </c>
      <c r="AS89" t="str">
        <f t="shared" ca="1" si="37"/>
        <v>pics\\Kokos_7.jpg</v>
      </c>
      <c r="AT89">
        <f t="shared" ca="1" si="31"/>
        <v>0.62165478890385784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8"/>
        <v>_Белый_ли_XXXXX?</v>
      </c>
      <c r="BD89" cm="1">
        <f t="array" aca="1" ref="BD89" ca="1">INDEX($L$82:$L$89,(RANK(AT9,$AT$2:$AT$9)))</f>
        <v>2082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VLOOKUP(B90,audio_list_stym!$A$3:$BP$18,37,FALSE)</f>
        <v>17</v>
      </c>
      <c r="F90" t="str">
        <f>VLOOKUP(E90,metki!$A$2:$B$9,2,FALSE)</f>
        <v>экспл_новые_без_названия</v>
      </c>
      <c r="G90" t="str">
        <f t="shared" si="29"/>
        <v>экспл</v>
      </c>
      <c r="H90" t="str">
        <f>VLOOKUP(B90,audio_list_stym!$A$3:$AJ$18,5,FALSE)</f>
        <v>Gac</v>
      </c>
      <c r="I90" t="s">
        <v>688</v>
      </c>
      <c r="J90" t="str">
        <f t="shared" si="30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AD90" t="str">
        <f t="shared" ca="1" si="33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4"/>
        <v/>
      </c>
      <c r="AI90" t="s">
        <v>100</v>
      </c>
      <c r="AO90">
        <f t="shared" ca="1" si="35"/>
        <v>0.25015271003132877</v>
      </c>
      <c r="AP90" t="str">
        <f t="shared" ca="1" si="36"/>
        <v>pics\\Peper_8.jpg</v>
      </c>
      <c r="AS90" t="str">
        <f t="shared" si="37"/>
        <v/>
      </c>
      <c r="AT90">
        <f t="shared" ca="1" si="31"/>
        <v>0.17121838204163609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e">
        <f>VLOOKUP(Q90,audio_list_stym!$B$2:$BQ$299,68,FALSE)</f>
        <v>#N/A</v>
      </c>
      <c r="BB90" t="e">
        <f t="shared" si="38"/>
        <v>#N/A</v>
      </c>
      <c r="BC90">
        <f>A90</f>
        <v>1212</v>
      </c>
      <c r="BD90" cm="1">
        <f t="array" aca="1" ref="BD90" ca="1">INDEX($L$90:$L$97,(RANK(AT2,$AT$2:$AT$9)))</f>
        <v>2095</v>
      </c>
      <c r="BE90" cm="1">
        <f t="array" aca="1" ref="BE90" ca="1">INDEX(BD66:BD81,(RANK(AT5,$AT$2:$AT$17)))</f>
        <v>2075</v>
      </c>
      <c r="BF90" cm="1">
        <f t="array" aca="1" ref="BF90" ca="1">INDEX(BD98:BD113,(RANK(AT5,$AT$2:$AT$17)))</f>
        <v>2118</v>
      </c>
      <c r="BG90" cm="1">
        <f t="array" aca="1" ref="BG90" ca="1">INDEX(BD114:BD129,(RANK(AT5,$AT$2:$AT$9)))</f>
        <v>2144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VLOOKUP(B91,audio_list_stym!$A$3:$BP$18,37,FALSE)</f>
        <v>17</v>
      </c>
      <c r="F91" t="str">
        <f>VLOOKUP(E91,metki!$A$2:$B$9,2,FALSE)</f>
        <v>экспл_новые_без_названия</v>
      </c>
      <c r="G91" t="str">
        <f t="shared" si="29"/>
        <v>экспл</v>
      </c>
      <c r="H91" t="str">
        <f>VLOOKUP(B91,audio_list_stym!$A$3:$AJ$18,5,FALSE)</f>
        <v>Gac</v>
      </c>
      <c r="I91" t="s">
        <v>689</v>
      </c>
      <c r="J91" t="str">
        <f t="shared" si="30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3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4"/>
        <v/>
      </c>
      <c r="AI91" t="s">
        <v>101</v>
      </c>
      <c r="AO91">
        <f t="shared" ca="1" si="35"/>
        <v>0.6766782452620691</v>
      </c>
      <c r="AP91" t="str">
        <f t="shared" ca="1" si="36"/>
        <v>pics\\Goroh_4.jpg</v>
      </c>
      <c r="AS91" t="str">
        <f t="shared" si="37"/>
        <v/>
      </c>
      <c r="AT91">
        <f t="shared" ca="1" si="31"/>
        <v>0.91737322865711213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8"/>
        <v>Посмотрите,_вот_XXXXX._Он_фаршированный?</v>
      </c>
      <c r="BD91" cm="1">
        <f t="array" aca="1" ref="BD91" ca="1">INDEX($L$90:$L$97,(RANK(AT3,$AT$2:$AT$9)))</f>
        <v>2091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VLOOKUP(B92,audio_list_stym!$A$3:$BP$18,37,FALSE)</f>
        <v>17</v>
      </c>
      <c r="F92" t="str">
        <f>VLOOKUP(E92,metki!$A$2:$B$9,2,FALSE)</f>
        <v>экспл_новые_без_названия</v>
      </c>
      <c r="G92" t="str">
        <f t="shared" si="29"/>
        <v>экспл</v>
      </c>
      <c r="H92" t="str">
        <f>VLOOKUP(B92,audio_list_stym!$A$3:$AJ$18,5,FALSE)</f>
        <v>Gac</v>
      </c>
      <c r="I92" t="s">
        <v>690</v>
      </c>
      <c r="J92" t="str">
        <f t="shared" si="30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3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4"/>
        <v/>
      </c>
      <c r="AI92" t="s">
        <v>102</v>
      </c>
      <c r="AO92">
        <f t="shared" ca="1" si="35"/>
        <v>6.3424042059973762E-2</v>
      </c>
      <c r="AP92" t="str">
        <f t="shared" ca="1" si="36"/>
        <v>pics\\Tomat_7.jpg</v>
      </c>
      <c r="AS92" t="str">
        <f t="shared" si="37"/>
        <v/>
      </c>
      <c r="AT92">
        <f t="shared" ca="1" si="31"/>
        <v>8.2874218955978907E-2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8"/>
        <v>Вот_XXXXX._Он_разрезанный?</v>
      </c>
      <c r="BD92" cm="1">
        <f t="array" aca="1" ref="BD92" ca="1">INDEX($L$90:$L$97,(RANK(AT4,$AT$2:$AT$9)))</f>
        <v>2089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VLOOKUP(B93,audio_list_stym!$A$3:$BP$18,37,FALSE)</f>
        <v>17</v>
      </c>
      <c r="F93" t="str">
        <f>VLOOKUP(E93,metki!$A$2:$B$9,2,FALSE)</f>
        <v>экспл_новые_без_названия</v>
      </c>
      <c r="G93" t="str">
        <f t="shared" si="29"/>
        <v>экспл</v>
      </c>
      <c r="H93" t="str">
        <f>VLOOKUP(B93,audio_list_stym!$A$3:$AJ$18,5,FALSE)</f>
        <v>Gac</v>
      </c>
      <c r="I93" t="s">
        <v>691</v>
      </c>
      <c r="J93" t="str">
        <f t="shared" si="30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3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4"/>
        <v/>
      </c>
      <c r="AI93" t="s">
        <v>103</v>
      </c>
      <c r="AO93">
        <f t="shared" ca="1" si="35"/>
        <v>0.27298298338009885</v>
      </c>
      <c r="AP93" t="str">
        <f t="shared" ca="1" si="36"/>
        <v>pics\\Peper_7.jpg</v>
      </c>
      <c r="AS93" t="str">
        <f t="shared" si="37"/>
        <v/>
      </c>
      <c r="AT93">
        <f t="shared" ca="1" si="31"/>
        <v>0.60136178453226841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8"/>
        <v>Это_XXXXX._Он_с_лепестками?</v>
      </c>
      <c r="BD93" cm="1">
        <f t="array" aca="1" ref="BD93" ca="1">INDEX($L$90:$L$97,(RANK(AT5,$AT$2:$AT$9)))</f>
        <v>2093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VLOOKUP(B94,audio_list_stym!$A$3:$BP$18,37,FALSE)</f>
        <v>17</v>
      </c>
      <c r="F94" t="str">
        <f>VLOOKUP(E94,metki!$A$2:$B$9,2,FALSE)</f>
        <v>экспл_новые_без_названия</v>
      </c>
      <c r="G94" t="str">
        <f t="shared" si="29"/>
        <v>экспл</v>
      </c>
      <c r="H94" t="str">
        <f>VLOOKUP(B94,audio_list_stym!$A$3:$AJ$18,5,FALSE)</f>
        <v>Gac</v>
      </c>
      <c r="I94" t="s">
        <v>692</v>
      </c>
      <c r="J94" t="str">
        <f t="shared" si="30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3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4"/>
        <v/>
      </c>
      <c r="AI94" t="s">
        <v>104</v>
      </c>
      <c r="AO94">
        <f t="shared" ca="1" si="35"/>
        <v>0.62801859825827067</v>
      </c>
      <c r="AP94" t="str">
        <f t="shared" ca="1" si="36"/>
        <v>pics\\Goroh_8.jpg</v>
      </c>
      <c r="AS94" t="str">
        <f t="shared" si="37"/>
        <v/>
      </c>
      <c r="AT94">
        <f t="shared" ca="1" si="31"/>
        <v>3.6240723834168431E-2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8"/>
        <v>На_картинке_XXXXX._Колючий_ли_он?</v>
      </c>
      <c r="BD94" cm="1">
        <f t="array" aca="1" ref="BD94" ca="1">INDEX($L$90:$L$97,(RANK(AT6,$AT$2:$AT$9)))</f>
        <v>2096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VLOOKUP(B95,audio_list_stym!$A$3:$BP$18,37,FALSE)</f>
        <v>17</v>
      </c>
      <c r="F95" t="str">
        <f>VLOOKUP(E95,metki!$A$2:$B$9,2,FALSE)</f>
        <v>экспл_новые_без_названия</v>
      </c>
      <c r="G95" t="str">
        <f t="shared" si="29"/>
        <v>экспл</v>
      </c>
      <c r="H95" t="str">
        <f>VLOOKUP(B95,audio_list_stym!$A$3:$AJ$18,5,FALSE)</f>
        <v>Gac</v>
      </c>
      <c r="I95" t="s">
        <v>693</v>
      </c>
      <c r="J95" t="str">
        <f t="shared" si="30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3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4"/>
        <v/>
      </c>
      <c r="AI95" t="s">
        <v>105</v>
      </c>
      <c r="AO95">
        <f t="shared" ca="1" si="35"/>
        <v>0.40150991349324716</v>
      </c>
      <c r="AP95" t="str">
        <f t="shared" ca="1" si="36"/>
        <v>pics\\Limon_8.jpg</v>
      </c>
      <c r="AS95" t="str">
        <f t="shared" si="37"/>
        <v/>
      </c>
      <c r="AT95">
        <f t="shared" ca="1" si="31"/>
        <v>0.66329951457338499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8"/>
        <v>На_мониторе_XXXXX._Оранжевый_ли_он?</v>
      </c>
      <c r="BD95" cm="1">
        <f t="array" aca="1" ref="BD95" ca="1">INDEX($L$90:$L$97,(RANK(AT7,$AT$2:$AT$9)))</f>
        <v>2094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VLOOKUP(B96,audio_list_stym!$A$3:$BP$18,37,FALSE)</f>
        <v>17</v>
      </c>
      <c r="F96" t="str">
        <f>VLOOKUP(E96,metki!$A$2:$B$9,2,FALSE)</f>
        <v>экспл_новые_без_названия</v>
      </c>
      <c r="G96" t="str">
        <f t="shared" si="29"/>
        <v>экспл</v>
      </c>
      <c r="H96" t="str">
        <f>VLOOKUP(B96,audio_list_stym!$A$3:$AJ$18,5,FALSE)</f>
        <v>Gac</v>
      </c>
      <c r="I96" t="s">
        <v>694</v>
      </c>
      <c r="J96" t="str">
        <f t="shared" si="30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3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4"/>
        <v/>
      </c>
      <c r="AI96" t="s">
        <v>106</v>
      </c>
      <c r="AO96">
        <f t="shared" ca="1" si="35"/>
        <v>0.17047378917777312</v>
      </c>
      <c r="AP96" t="str">
        <f t="shared" ca="1" si="36"/>
        <v>pics\\Redis_5.jpg</v>
      </c>
      <c r="AS96" t="str">
        <f t="shared" si="37"/>
        <v/>
      </c>
      <c r="AT96">
        <f t="shared" ca="1" si="31"/>
        <v>0.25636420561946194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8"/>
        <v>Перед_Вами_XXXXX._Он_зернистый?</v>
      </c>
      <c r="BD96" cm="1">
        <f t="array" aca="1" ref="BD96" ca="1">INDEX($L$90:$L$97,(RANK(AT8,$AT$2:$AT$9)))</f>
        <v>2092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VLOOKUP(B97,audio_list_stym!$A$3:$BP$18,37,FALSE)</f>
        <v>17</v>
      </c>
      <c r="F97" t="str">
        <f>VLOOKUP(E97,metki!$A$2:$B$9,2,FALSE)</f>
        <v>экспл_новые_без_названия</v>
      </c>
      <c r="G97" t="str">
        <f t="shared" si="29"/>
        <v>экспл</v>
      </c>
      <c r="H97" t="str">
        <f>VLOOKUP(B97,audio_list_stym!$A$3:$AJ$18,5,FALSE)</f>
        <v>Gac</v>
      </c>
      <c r="I97" t="s">
        <v>695</v>
      </c>
      <c r="J97" t="str">
        <f t="shared" si="30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3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4"/>
        <v/>
      </c>
      <c r="AI97" t="s">
        <v>107</v>
      </c>
      <c r="AO97">
        <f t="shared" ca="1" si="35"/>
        <v>0.55093633790721741</v>
      </c>
      <c r="AP97" t="str">
        <f t="shared" ca="1" si="36"/>
        <v>pics\\Kokos_5.jpg</v>
      </c>
      <c r="AS97" t="str">
        <f t="shared" si="37"/>
        <v/>
      </c>
      <c r="AT97">
        <f t="shared" ca="1" si="31"/>
        <v>0.16378754294816711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8"/>
        <v>Вы_видите_XXXXX._Округлый_ли_он?</v>
      </c>
      <c r="BD97" cm="1">
        <f t="array" aca="1" ref="BD97" ca="1">INDEX($L$90:$L$97,(RANK(AT9,$AT$2:$AT$9)))</f>
        <v>2090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VLOOKUP(B98,audio_list_stym!$A$3:$BP$18,37,FALSE)</f>
        <v>14</v>
      </c>
      <c r="F98" t="str">
        <f>VLOOKUP(E98,metki!$A$2:$B$9,2,FALSE)</f>
        <v>импл_новые_с_названием</v>
      </c>
      <c r="G98" t="str">
        <f t="shared" ref="G98:G128" si="39">LEFT(F98,5)</f>
        <v>импл_</v>
      </c>
      <c r="H98" t="str">
        <f>VLOOKUP(B98,audio_list_stym!$A$3:$AJ$18,5,FALSE)</f>
        <v>Noni</v>
      </c>
      <c r="I98" t="s">
        <v>688</v>
      </c>
      <c r="J98" t="str">
        <f t="shared" ref="J98:J128" si="40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AD98" t="str">
        <f t="shared" ca="1" si="33"/>
        <v>pics\\Banan_3.jpg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4"/>
        <v>pics\\Banan_3.jpg</v>
      </c>
      <c r="AI98" t="s">
        <v>108</v>
      </c>
      <c r="AO98">
        <f t="shared" ca="1" si="35"/>
        <v>0.91036673304125948</v>
      </c>
      <c r="AP98" t="str">
        <f t="shared" ca="1" si="36"/>
        <v>pics\\Banan_3.jpg</v>
      </c>
      <c r="AS98" t="str">
        <f t="shared" ref="AS98:AS129" ca="1" si="41">IF(G98="импл_",AP98,"")</f>
        <v>pics\\Banan_3.jpg</v>
      </c>
      <c r="AT98">
        <f t="shared" ref="AT98:AT129" ca="1" si="42">RAND()</f>
        <v>0.20788483229529164</v>
      </c>
      <c r="AU98" t="s">
        <v>697</v>
      </c>
      <c r="AV98" t="str">
        <f t="shared" ref="AV98:AV129" ca="1" si="43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e">
        <f>VLOOKUP(Q98,audio_list_stym!$B$2:$BQ$299,68,FALSE)</f>
        <v>#N/A</v>
      </c>
      <c r="BB98" t="e">
        <f t="shared" si="38"/>
        <v>#N/A</v>
      </c>
      <c r="BC98">
        <f>A98</f>
        <v>1213</v>
      </c>
      <c r="BD98" cm="1">
        <f t="array" aca="1" ref="BD98" ca="1">INDEX($L$98:$L$105,(RANK(AT2,$AT$2:$AT$9)))</f>
        <v>2119</v>
      </c>
      <c r="BE98" cm="1">
        <f t="array" aca="1" ref="BE98" ca="1">INDEX(BD66:BD81,(RANK(AT6,$AT$2:$AT$9)))</f>
        <v>2073</v>
      </c>
      <c r="BF98" cm="1">
        <f t="array" aca="1" ref="BF98" ca="1">INDEX(BD82:BD97,(RANK(AT6,$AT$2:$AT$9)))</f>
        <v>2082</v>
      </c>
      <c r="BG98" cm="1">
        <f t="array" aca="1" ref="BG98" ca="1">INDEX(BD106:BD129,(RANK(AT6,$AT$2:$AT$17)))</f>
        <v>2140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VLOOKUP(B99,audio_list_stym!$A$3:$BP$18,37,FALSE)</f>
        <v>14</v>
      </c>
      <c r="F99" t="str">
        <f>VLOOKUP(E99,metki!$A$2:$B$9,2,FALSE)</f>
        <v>импл_новые_с_названием</v>
      </c>
      <c r="G99" t="str">
        <f t="shared" si="39"/>
        <v>импл_</v>
      </c>
      <c r="H99" t="str">
        <f>VLOOKUP(B99,audio_list_stym!$A$3:$AJ$18,5,FALSE)</f>
        <v>Noni</v>
      </c>
      <c r="I99" t="s">
        <v>689</v>
      </c>
      <c r="J99" t="str">
        <f t="shared" si="40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2022</v>
      </c>
      <c r="AD99" t="str">
        <f t="shared" ca="1" si="33"/>
        <v>pics\\Goroh_6.jpg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4"/>
        <v>pics\\Goroh_6.jpg</v>
      </c>
      <c r="AI99" t="s">
        <v>109</v>
      </c>
      <c r="AO99">
        <f t="shared" ca="1" si="35"/>
        <v>0.63367133957104749</v>
      </c>
      <c r="AP99" t="str">
        <f t="shared" ca="1" si="36"/>
        <v>pics\\Goroh_6.jpg</v>
      </c>
      <c r="AS99" t="str">
        <f ca="1">IF(G99="импл_",AP99,"")</f>
        <v>pics\\Goroh_6.jpg</v>
      </c>
      <c r="AT99">
        <f t="shared" ca="1" si="42"/>
        <v>0.3477760959324917</v>
      </c>
      <c r="AU99" t="s">
        <v>697</v>
      </c>
      <c r="AV99" t="str">
        <f t="shared" ca="1" si="43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8"/>
        <v>_Ребристый_ли_КОДИС?</v>
      </c>
      <c r="BD99" cm="1">
        <f t="array" aca="1" ref="BD99" ca="1">INDEX($L$98:$L$105,(RANK(AT3,$AT$2:$AT$9)))</f>
        <v>2115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VLOOKUP(B100,audio_list_stym!$A$3:$BP$18,37,FALSE)</f>
        <v>14</v>
      </c>
      <c r="F100" t="str">
        <f>VLOOKUP(E100,metki!$A$2:$B$9,2,FALSE)</f>
        <v>импл_новые_с_названием</v>
      </c>
      <c r="G100" t="str">
        <f t="shared" si="39"/>
        <v>импл_</v>
      </c>
      <c r="H100" t="str">
        <f>VLOOKUP(B100,audio_list_stym!$A$3:$AJ$18,5,FALSE)</f>
        <v>Noni</v>
      </c>
      <c r="I100" t="s">
        <v>690</v>
      </c>
      <c r="J100" t="str">
        <f t="shared" si="40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2058</v>
      </c>
      <c r="AD100" t="str">
        <f t="shared" ca="1" si="33"/>
        <v>pics\\Tomat_2.jpg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4"/>
        <v>pics\\Tomat_2.jpg</v>
      </c>
      <c r="AI100" t="s">
        <v>110</v>
      </c>
      <c r="AO100">
        <f t="shared" ca="1" si="35"/>
        <v>9.3222970511362968E-2</v>
      </c>
      <c r="AP100" t="str">
        <f t="shared" ca="1" si="36"/>
        <v>pics\\Tomat_2.jpg</v>
      </c>
      <c r="AS100" t="str">
        <f ca="1">IF(G100="импл_",AP100,"")</f>
        <v>pics\\Tomat_2.jpg</v>
      </c>
      <c r="AT100">
        <f t="shared" ca="1" si="42"/>
        <v>0.72617646151071025</v>
      </c>
      <c r="AU100" t="s">
        <v>697</v>
      </c>
      <c r="AV100" t="str">
        <f t="shared" ca="1" si="4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8"/>
        <v>_Голубой_ли_КОДИС?</v>
      </c>
      <c r="BD100" cm="1">
        <f t="array" aca="1" ref="BD100" ca="1">INDEX($L$98:$L$105,(RANK(AT4,$AT$2:$AT$9)))</f>
        <v>2113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VLOOKUP(B101,audio_list_stym!$A$3:$BP$18,37,FALSE)</f>
        <v>14</v>
      </c>
      <c r="F101" t="str">
        <f>VLOOKUP(E101,metki!$A$2:$B$9,2,FALSE)</f>
        <v>импл_новые_с_названием</v>
      </c>
      <c r="G101" t="str">
        <f t="shared" si="39"/>
        <v>импл_</v>
      </c>
      <c r="H101" t="str">
        <f>VLOOKUP(B101,audio_list_stym!$A$3:$AJ$18,5,FALSE)</f>
        <v>Noni</v>
      </c>
      <c r="I101" t="s">
        <v>691</v>
      </c>
      <c r="J101" t="str">
        <f t="shared" si="40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2006</v>
      </c>
      <c r="AD101" t="str">
        <f t="shared" ca="1" si="33"/>
        <v>pics\\Banan_6.jpg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4"/>
        <v>pics\\Banan_6.jpg</v>
      </c>
      <c r="AI101" t="s">
        <v>111</v>
      </c>
      <c r="AO101">
        <f t="shared" ca="1" si="35"/>
        <v>0.88000229650605444</v>
      </c>
      <c r="AP101" t="str">
        <f t="shared" ca="1" si="36"/>
        <v>pics\\Banan_6.jpg</v>
      </c>
      <c r="AS101" t="str">
        <f t="shared" ca="1" si="41"/>
        <v>pics\\Banan_6.jpg</v>
      </c>
      <c r="AT101">
        <f t="shared" ca="1" si="42"/>
        <v>0.87956955170883999</v>
      </c>
      <c r="AU101" t="s">
        <v>697</v>
      </c>
      <c r="AV101" t="str">
        <f t="shared" ca="1" si="43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8"/>
        <v>_С_бугорками_ли_КОДИС?</v>
      </c>
      <c r="BD101" cm="1">
        <f t="array" aca="1" ref="BD101" ca="1">INDEX($L$98:$L$105,(RANK(AT5,$AT$2:$AT$9)))</f>
        <v>2117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VLOOKUP(B102,audio_list_stym!$A$3:$BP$18,37,FALSE)</f>
        <v>14</v>
      </c>
      <c r="F102" t="str">
        <f>VLOOKUP(E102,metki!$A$2:$B$9,2,FALSE)</f>
        <v>импл_новые_с_названием</v>
      </c>
      <c r="G102" t="str">
        <f t="shared" si="39"/>
        <v>импл_</v>
      </c>
      <c r="H102" t="str">
        <f>VLOOKUP(B102,audio_list_stym!$A$3:$AJ$18,5,FALSE)</f>
        <v>Noni</v>
      </c>
      <c r="I102" t="s">
        <v>692</v>
      </c>
      <c r="J102" t="str">
        <f t="shared" si="40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2039</v>
      </c>
      <c r="AD102" t="str">
        <f t="shared" ca="1" si="33"/>
        <v>pics\\Limon_7.jpg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4"/>
        <v>pics\\Limon_7.jpg</v>
      </c>
      <c r="AI102" t="s">
        <v>112</v>
      </c>
      <c r="AO102">
        <f t="shared" ca="1" si="35"/>
        <v>0.40400100213197743</v>
      </c>
      <c r="AP102" t="str">
        <f t="shared" ca="1" si="36"/>
        <v>pics\\Limon_7.jpg</v>
      </c>
      <c r="AS102" t="str">
        <f t="shared" ca="1" si="41"/>
        <v>pics\\Limon_7.jpg</v>
      </c>
      <c r="AT102">
        <f t="shared" ca="1" si="42"/>
        <v>0.38001537112934758</v>
      </c>
      <c r="AU102" t="s">
        <v>697</v>
      </c>
      <c r="AV102" t="str">
        <f t="shared" ca="1" si="43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8"/>
        <v>_Овальный_ли_КОДИС?</v>
      </c>
      <c r="BD102" cm="1">
        <f t="array" aca="1" ref="BD102" ca="1">INDEX($L$98:$L$105,(RANK(AT6,$AT$2:$AT$9)))</f>
        <v>2120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VLOOKUP(B103,audio_list_stym!$A$3:$BP$18,37,FALSE)</f>
        <v>14</v>
      </c>
      <c r="F103" t="str">
        <f>VLOOKUP(E103,metki!$A$2:$B$9,2,FALSE)</f>
        <v>импл_новые_с_названием</v>
      </c>
      <c r="G103" t="str">
        <f t="shared" si="39"/>
        <v>импл_</v>
      </c>
      <c r="H103" t="str">
        <f>VLOOKUP(B103,audio_list_stym!$A$3:$AJ$18,5,FALSE)</f>
        <v>Noni</v>
      </c>
      <c r="I103" t="s">
        <v>693</v>
      </c>
      <c r="J103" t="str">
        <f t="shared" si="40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2052</v>
      </c>
      <c r="AD103" t="str">
        <f t="shared" ca="1" si="33"/>
        <v>pics\\Redis_4.jpg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4"/>
        <v>pics\\Redis_4.jpg</v>
      </c>
      <c r="AI103" t="s">
        <v>113</v>
      </c>
      <c r="AO103">
        <f t="shared" ca="1" si="35"/>
        <v>0.17572540927363678</v>
      </c>
      <c r="AP103" t="str">
        <f t="shared" ca="1" si="36"/>
        <v>pics\\Redis_4.jpg</v>
      </c>
      <c r="AS103" t="str">
        <f t="shared" ca="1" si="41"/>
        <v>pics\\Redis_4.jpg</v>
      </c>
      <c r="AT103">
        <f t="shared" ca="1" si="42"/>
        <v>6.563318977548227E-2</v>
      </c>
      <c r="AU103" t="s">
        <v>697</v>
      </c>
      <c r="AV103" t="str">
        <f t="shared" ca="1" si="4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8"/>
        <v>_Жидкий_ли_КОДИС?</v>
      </c>
      <c r="BD103" cm="1">
        <f t="array" aca="1" ref="BD103" ca="1">INDEX($L$98:$L$105,(RANK(AT7,$AT$2:$AT$9)))</f>
        <v>2118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VLOOKUP(B104,audio_list_stym!$A$3:$BP$18,37,FALSE)</f>
        <v>14</v>
      </c>
      <c r="F104" t="str">
        <f>VLOOKUP(E104,metki!$A$2:$B$9,2,FALSE)</f>
        <v>импл_новые_с_названием</v>
      </c>
      <c r="G104" t="str">
        <f t="shared" si="39"/>
        <v>импл_</v>
      </c>
      <c r="H104" t="str">
        <f>VLOOKUP(B104,audio_list_stym!$A$3:$AJ$18,5,FALSE)</f>
        <v>Noni</v>
      </c>
      <c r="I104" t="s">
        <v>694</v>
      </c>
      <c r="J104" t="str">
        <f t="shared" si="40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2064</v>
      </c>
      <c r="AD104" t="str">
        <f t="shared" ca="1" si="33"/>
        <v>pics\\Tomat_8.jpg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4"/>
        <v>pics\\Tomat_8.jpg</v>
      </c>
      <c r="AI104" t="s">
        <v>114</v>
      </c>
      <c r="AO104">
        <f t="shared" ca="1" si="35"/>
        <v>5.9836506777396048E-2</v>
      </c>
      <c r="AP104" t="str">
        <f t="shared" ca="1" si="36"/>
        <v>pics\\Tomat_8.jpg</v>
      </c>
      <c r="AS104" t="str">
        <f t="shared" ca="1" si="41"/>
        <v>pics\\Tomat_8.jpg</v>
      </c>
      <c r="AT104">
        <f t="shared" ca="1" si="42"/>
        <v>0.3265764207452273</v>
      </c>
      <c r="AU104" t="s">
        <v>697</v>
      </c>
      <c r="AV104" t="str">
        <f t="shared" ca="1" si="43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8"/>
        <v>_Лохматый_ли_КОДИС?</v>
      </c>
      <c r="BD104" cm="1">
        <f t="array" aca="1" ref="BD104" ca="1">INDEX($L$98:$L$105,(RANK(AT8,$AT$2:$AT$9)))</f>
        <v>2116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VLOOKUP(B105,audio_list_stym!$A$3:$BP$18,37,FALSE)</f>
        <v>14</v>
      </c>
      <c r="F105" t="str">
        <f>VLOOKUP(E105,metki!$A$2:$B$9,2,FALSE)</f>
        <v>импл_новые_с_названием</v>
      </c>
      <c r="G105" t="str">
        <f t="shared" si="39"/>
        <v>импл_</v>
      </c>
      <c r="H105" t="str">
        <f>VLOOKUP(B105,audio_list_stym!$A$3:$AJ$18,5,FALSE)</f>
        <v>Noni</v>
      </c>
      <c r="I105" t="s">
        <v>695</v>
      </c>
      <c r="J105" t="str">
        <f t="shared" si="40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2026</v>
      </c>
      <c r="AD105" t="str">
        <f t="shared" ca="1" si="33"/>
        <v>pics\\Kokos_2.jpg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4"/>
        <v>pics\\Kokos_2.jpg</v>
      </c>
      <c r="AI105" t="s">
        <v>115</v>
      </c>
      <c r="AO105">
        <f t="shared" ca="1" si="35"/>
        <v>0.61776001513997447</v>
      </c>
      <c r="AP105" t="str">
        <f t="shared" ca="1" si="36"/>
        <v>pics\\Kokos_2.jpg</v>
      </c>
      <c r="AS105" t="str">
        <f t="shared" ca="1" si="41"/>
        <v>pics\\Kokos_2.jpg</v>
      </c>
      <c r="AT105">
        <f t="shared" ca="1" si="42"/>
        <v>0.61066440479685957</v>
      </c>
      <c r="AU105" t="s">
        <v>697</v>
      </c>
      <c r="AV105" t="str">
        <f t="shared" ca="1" si="43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8"/>
        <v>_Золотистый_ли_КОДИС?</v>
      </c>
      <c r="BD105" cm="1">
        <f t="array" aca="1" ref="BD105" ca="1">INDEX($L$98:$L$105,(RANK(AT9,$AT$2:$AT$9)))</f>
        <v>2114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VLOOKUP(B106,audio_list_stym!$A$3:$BP$18,37,FALSE)</f>
        <v>15</v>
      </c>
      <c r="F106" t="str">
        <f>VLOOKUP(E106,metki!$A$2:$B$9,2,FALSE)</f>
        <v>экспл_новые_с_названием</v>
      </c>
      <c r="G106" t="str">
        <f t="shared" si="39"/>
        <v>экспл</v>
      </c>
      <c r="H106" t="str">
        <f>VLOOKUP(B106,audio_list_stym!$A$3:$AJ$18,5,FALSE)</f>
        <v>Sapota</v>
      </c>
      <c r="I106" t="s">
        <v>688</v>
      </c>
      <c r="J106" t="str">
        <f t="shared" si="40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AD106" t="str">
        <f t="shared" ca="1" si="33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4"/>
        <v/>
      </c>
      <c r="AI106" t="s">
        <v>116</v>
      </c>
      <c r="AO106">
        <f t="shared" ca="1" si="35"/>
        <v>0.20938089264205029</v>
      </c>
      <c r="AP106" t="str">
        <f t="shared" ca="1" si="36"/>
        <v>pics\\Redis_2.jpg</v>
      </c>
      <c r="AS106" t="str">
        <f t="shared" si="41"/>
        <v/>
      </c>
      <c r="AT106">
        <f t="shared" ca="1" si="42"/>
        <v>0.37197139939941382</v>
      </c>
      <c r="AU106" t="s">
        <v>697</v>
      </c>
      <c r="AV106" t="str">
        <f t="shared" ca="1" si="43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e">
        <f>VLOOKUP(Q106,audio_list_stym!$B$2:$BQ$299,68,FALSE)</f>
        <v>#N/A</v>
      </c>
      <c r="BB106" t="e">
        <f t="shared" si="38"/>
        <v>#N/A</v>
      </c>
      <c r="BC106">
        <f>A106</f>
        <v>1214</v>
      </c>
      <c r="BD106" cm="1">
        <f t="array" aca="1" ref="BD106" ca="1">INDEX($L$106:$L$113,(RANK(AT2,$AT$2:$AT$9)))</f>
        <v>2135</v>
      </c>
      <c r="BE106" cm="1">
        <f t="array" aca="1" ref="BE106" ca="1">INDEX(BD66:BD81,(RANK(AT7,$AT$2:$AT$17)))</f>
        <v>2073</v>
      </c>
      <c r="BF106" cm="1">
        <f t="array" aca="1" ref="BF106" ca="1">INDEX(BD90:BD105,(RANK(AT7,$AT$2:$AT$17)))</f>
        <v>2090</v>
      </c>
      <c r="BG106" cm="1">
        <f t="array" aca="1" ref="BG106" ca="1">INDEX(BD114:BD129,(RANK(AT7,$AT$2:$AT$9)))</f>
        <v>2142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VLOOKUP(B107,audio_list_stym!$A$3:$BP$18,37,FALSE)</f>
        <v>15</v>
      </c>
      <c r="F107" t="str">
        <f>VLOOKUP(E107,metki!$A$2:$B$9,2,FALSE)</f>
        <v>экспл_новые_с_названием</v>
      </c>
      <c r="G107" t="str">
        <f t="shared" si="39"/>
        <v>экспл</v>
      </c>
      <c r="H107" t="str">
        <f>VLOOKUP(B107,audio_list_stym!$A$3:$AJ$18,5,FALSE)</f>
        <v>Sapota</v>
      </c>
      <c r="I107" t="s">
        <v>689</v>
      </c>
      <c r="J107" t="str">
        <f t="shared" si="40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3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4"/>
        <v/>
      </c>
      <c r="AI107" t="s">
        <v>117</v>
      </c>
      <c r="AO107">
        <f t="shared" ca="1" si="35"/>
        <v>0.34635434509411001</v>
      </c>
      <c r="AP107" t="str">
        <f t="shared" ca="1" si="36"/>
        <v>pics\\Peper_4.jpg</v>
      </c>
      <c r="AS107" t="str">
        <f t="shared" si="41"/>
        <v/>
      </c>
      <c r="AT107">
        <f t="shared" ca="1" si="42"/>
        <v>0.18165967428716778</v>
      </c>
      <c r="AU107" t="s">
        <v>697</v>
      </c>
      <c r="AV107" t="str">
        <f t="shared" ca="1" si="43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8"/>
        <v>Посмотрите,_вот_ГОНИК._Он_надрезан?</v>
      </c>
      <c r="BD107" cm="1">
        <f t="array" aca="1" ref="BD107" ca="1">INDEX($L$106:$L$113,(RANK(AT3,$AT$2:$AT$9)))</f>
        <v>2131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VLOOKUP(B108,audio_list_stym!$A$3:$BP$18,37,FALSE)</f>
        <v>15</v>
      </c>
      <c r="F108" t="str">
        <f>VLOOKUP(E108,metki!$A$2:$B$9,2,FALSE)</f>
        <v>экспл_новые_с_названием</v>
      </c>
      <c r="G108" t="str">
        <f t="shared" si="39"/>
        <v>экспл</v>
      </c>
      <c r="H108" t="str">
        <f>VLOOKUP(B108,audio_list_stym!$A$3:$AJ$18,5,FALSE)</f>
        <v>Sapota</v>
      </c>
      <c r="I108" t="s">
        <v>690</v>
      </c>
      <c r="J108" t="str">
        <f t="shared" si="40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3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4"/>
        <v/>
      </c>
      <c r="AI108" t="s">
        <v>118</v>
      </c>
      <c r="AO108">
        <f t="shared" ca="1" si="35"/>
        <v>0.37761559362775532</v>
      </c>
      <c r="AP108" t="str">
        <f t="shared" ca="1" si="36"/>
        <v>pics\\Peper_3.jpg</v>
      </c>
      <c r="AS108" t="str">
        <f t="shared" si="41"/>
        <v/>
      </c>
      <c r="AT108">
        <f t="shared" ca="1" si="42"/>
        <v>0.49638011460465403</v>
      </c>
      <c r="AU108" t="s">
        <v>697</v>
      </c>
      <c r="AV108" t="str">
        <f t="shared" ca="1" si="4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8"/>
        <v>Вот_ГОНИК._Он_перекручен?</v>
      </c>
      <c r="BD108" cm="1">
        <f t="array" aca="1" ref="BD108" ca="1">INDEX($L$106:$L$113,(RANK(AT4,$AT$2:$AT$9)))</f>
        <v>2129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VLOOKUP(B109,audio_list_stym!$A$3:$BP$18,37,FALSE)</f>
        <v>15</v>
      </c>
      <c r="F109" t="str">
        <f>VLOOKUP(E109,metki!$A$2:$B$9,2,FALSE)</f>
        <v>экспл_новые_с_названием</v>
      </c>
      <c r="G109" t="str">
        <f t="shared" si="39"/>
        <v>экспл</v>
      </c>
      <c r="H109" t="str">
        <f>VLOOKUP(B109,audio_list_stym!$A$3:$AJ$18,5,FALSE)</f>
        <v>Sapota</v>
      </c>
      <c r="I109" t="s">
        <v>691</v>
      </c>
      <c r="J109" t="str">
        <f t="shared" si="40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3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4"/>
        <v/>
      </c>
      <c r="AI109" t="s">
        <v>119</v>
      </c>
      <c r="AO109">
        <f t="shared" ca="1" si="35"/>
        <v>0.77913407629434328</v>
      </c>
      <c r="AP109" t="str">
        <f t="shared" ca="1" si="36"/>
        <v>pics\\Finik_4.jpg</v>
      </c>
      <c r="AS109" t="str">
        <f t="shared" si="41"/>
        <v/>
      </c>
      <c r="AT109">
        <f t="shared" ca="1" si="42"/>
        <v>0.70546851858076753</v>
      </c>
      <c r="AU109" t="s">
        <v>697</v>
      </c>
      <c r="AV109" t="str">
        <f t="shared" ca="1" si="4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8"/>
        <v>Это_ГОНИК._Сорван_ли_он?</v>
      </c>
      <c r="BD109" cm="1">
        <f t="array" aca="1" ref="BD109" ca="1">INDEX($L$106:$L$113,(RANK(AT5,$AT$2:$AT$9)))</f>
        <v>2133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VLOOKUP(B110,audio_list_stym!$A$3:$BP$18,37,FALSE)</f>
        <v>15</v>
      </c>
      <c r="F110" t="str">
        <f>VLOOKUP(E110,metki!$A$2:$B$9,2,FALSE)</f>
        <v>экспл_новые_с_названием</v>
      </c>
      <c r="G110" t="str">
        <f t="shared" si="39"/>
        <v>экспл</v>
      </c>
      <c r="H110" t="str">
        <f>VLOOKUP(B110,audio_list_stym!$A$3:$AJ$18,5,FALSE)</f>
        <v>Sapota</v>
      </c>
      <c r="I110" t="s">
        <v>692</v>
      </c>
      <c r="J110" t="str">
        <f t="shared" si="40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3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4"/>
        <v/>
      </c>
      <c r="AI110" t="s">
        <v>120</v>
      </c>
      <c r="AO110">
        <f t="shared" ca="1" si="35"/>
        <v>0.85893955777132136</v>
      </c>
      <c r="AP110" t="str">
        <f t="shared" ca="1" si="36"/>
        <v>pics\\Banan_7.jpg</v>
      </c>
      <c r="AS110" t="str">
        <f t="shared" si="41"/>
        <v/>
      </c>
      <c r="AT110">
        <f t="shared" ca="1" si="42"/>
        <v>0.46087217644347134</v>
      </c>
      <c r="AU110" t="s">
        <v>697</v>
      </c>
      <c r="AV110" t="str">
        <f t="shared" ca="1" si="4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8"/>
        <v>На_картинке_ГОНИК._Спрессован_ли_он?</v>
      </c>
      <c r="BD110" cm="1">
        <f t="array" aca="1" ref="BD110" ca="1">INDEX($L$106:$L$113,(RANK(AT6,$AT$2:$AT$9)))</f>
        <v>2136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VLOOKUP(B111,audio_list_stym!$A$3:$BP$18,37,FALSE)</f>
        <v>15</v>
      </c>
      <c r="F111" t="str">
        <f>VLOOKUP(E111,metki!$A$2:$B$9,2,FALSE)</f>
        <v>экспл_новые_с_названием</v>
      </c>
      <c r="G111" t="str">
        <f t="shared" si="39"/>
        <v>экспл</v>
      </c>
      <c r="H111" t="str">
        <f>VLOOKUP(B111,audio_list_stym!$A$3:$AJ$18,5,FALSE)</f>
        <v>Sapota</v>
      </c>
      <c r="I111" t="s">
        <v>693</v>
      </c>
      <c r="J111" t="str">
        <f t="shared" si="40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3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4"/>
        <v/>
      </c>
      <c r="AI111" t="s">
        <v>121</v>
      </c>
      <c r="AO111">
        <f t="shared" ca="1" si="35"/>
        <v>0.4121791570446568</v>
      </c>
      <c r="AP111" t="str">
        <f t="shared" ca="1" si="36"/>
        <v>pics\\Limon_6.jpg</v>
      </c>
      <c r="AS111" t="str">
        <f t="shared" si="41"/>
        <v/>
      </c>
      <c r="AT111">
        <f t="shared" ca="1" si="42"/>
        <v>4.8935369668335671E-2</v>
      </c>
      <c r="AU111" t="s">
        <v>697</v>
      </c>
      <c r="AV111" t="str">
        <f t="shared" ca="1" si="4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8"/>
        <v>На_мониторе_ГОНИК._Желтый_ли_он?</v>
      </c>
      <c r="BD111" cm="1">
        <f t="array" aca="1" ref="BD111" ca="1">INDEX($L$106:$L$113,(RANK(AT7,$AT$2:$AT$9)))</f>
        <v>2134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VLOOKUP(B112,audio_list_stym!$A$3:$BP$18,37,FALSE)</f>
        <v>15</v>
      </c>
      <c r="F112" t="str">
        <f>VLOOKUP(E112,metki!$A$2:$B$9,2,FALSE)</f>
        <v>экспл_новые_с_названием</v>
      </c>
      <c r="G112" t="str">
        <f t="shared" si="39"/>
        <v>экспл</v>
      </c>
      <c r="H112" t="str">
        <f>VLOOKUP(B112,audio_list_stym!$A$3:$AJ$18,5,FALSE)</f>
        <v>Sapota</v>
      </c>
      <c r="I112" t="s">
        <v>694</v>
      </c>
      <c r="J112" t="str">
        <f t="shared" si="40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3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4"/>
        <v/>
      </c>
      <c r="AI112" t="s">
        <v>122</v>
      </c>
      <c r="AO112">
        <f t="shared" ca="1" si="35"/>
        <v>0.88977053339156742</v>
      </c>
      <c r="AP112" t="str">
        <f t="shared" ca="1" si="36"/>
        <v>pics\\Banan_5.jpg</v>
      </c>
      <c r="AS112" t="str">
        <f t="shared" si="41"/>
        <v/>
      </c>
      <c r="AT112">
        <f t="shared" ca="1" si="42"/>
        <v>2.3202806589653679E-2</v>
      </c>
      <c r="AU112" t="s">
        <v>697</v>
      </c>
      <c r="AV112" t="str">
        <f t="shared" ca="1" si="43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8"/>
        <v>Перед_Вами_ГОНИК._Ровный_ли_он?</v>
      </c>
      <c r="BD112" cm="1">
        <f t="array" aca="1" ref="BD112" ca="1">INDEX($L$106:$L$113,(RANK(AT8,$AT$2:$AT$9)))</f>
        <v>2132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VLOOKUP(B113,audio_list_stym!$A$3:$BP$18,37,FALSE)</f>
        <v>15</v>
      </c>
      <c r="F113" t="str">
        <f>VLOOKUP(E113,metki!$A$2:$B$9,2,FALSE)</f>
        <v>экспл_новые_с_названием</v>
      </c>
      <c r="G113" t="str">
        <f t="shared" si="39"/>
        <v>экспл</v>
      </c>
      <c r="H113" t="str">
        <f>VLOOKUP(B113,audio_list_stym!$A$3:$AJ$18,5,FALSE)</f>
        <v>Sapota</v>
      </c>
      <c r="I113" t="s">
        <v>695</v>
      </c>
      <c r="J113" t="str">
        <f t="shared" si="40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3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4"/>
        <v/>
      </c>
      <c r="AI113" t="s">
        <v>123</v>
      </c>
      <c r="AO113">
        <f t="shared" ca="1" si="35"/>
        <v>0.68068879957761486</v>
      </c>
      <c r="AP113" t="str">
        <f t="shared" ca="1" si="36"/>
        <v>pics\\Goroh_3.jpg</v>
      </c>
      <c r="AS113" t="str">
        <f t="shared" si="41"/>
        <v/>
      </c>
      <c r="AT113">
        <f t="shared" ca="1" si="42"/>
        <v>0.33344699357121088</v>
      </c>
      <c r="AU113" t="s">
        <v>697</v>
      </c>
      <c r="AV113" t="str">
        <f t="shared" ca="1" si="43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8"/>
        <v>Вы_видите_ГОНИК._Он_имеет_шипы?</v>
      </c>
      <c r="BD113" cm="1">
        <f t="array" aca="1" ref="BD113" ca="1">INDEX($L$106:$L$113,(RANK(AT9,$AT$2:$AT$9)))</f>
        <v>2130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VLOOKUP(B114,audio_list_stym!$A$3:$BP$18,37,FALSE)</f>
        <v>16</v>
      </c>
      <c r="F114" t="str">
        <f>VLOOKUP(E114,metki!$A$2:$B$9,2,FALSE)</f>
        <v>импл_новые_без_названия</v>
      </c>
      <c r="G114" t="str">
        <f t="shared" si="39"/>
        <v>импл_</v>
      </c>
      <c r="H114" t="str">
        <f>VLOOKUP(B114,audio_list_stym!$A$3:$AJ$18,5,FALSE)</f>
        <v>Tamanid</v>
      </c>
      <c r="I114" t="s">
        <v>688</v>
      </c>
      <c r="J114" t="str">
        <f t="shared" si="40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AD114" t="str">
        <f t="shared" ca="1" si="33"/>
        <v>pics\\Redis_1.jpg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4"/>
        <v>pics\\Redis_1.jpg</v>
      </c>
      <c r="AI114" t="s">
        <v>86</v>
      </c>
      <c r="AO114">
        <f t="shared" ca="1" si="35"/>
        <v>0.22136337664107808</v>
      </c>
      <c r="AP114" t="str">
        <f t="shared" ca="1" si="36"/>
        <v>pics\\Redis_1.jpg</v>
      </c>
      <c r="AS114" t="str">
        <f t="shared" ca="1" si="41"/>
        <v>pics\\Redis_1.jpg</v>
      </c>
      <c r="AT114">
        <f t="shared" ca="1" si="42"/>
        <v>0.64407418079981538</v>
      </c>
      <c r="AU114" t="s">
        <v>697</v>
      </c>
      <c r="AV114" t="str">
        <f t="shared" ca="1" si="43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e">
        <f>VLOOKUP(Q114,audio_list_stym!$B$2:$BQ$299,68,FALSE)</f>
        <v>#N/A</v>
      </c>
      <c r="BB114" t="e">
        <f t="shared" si="38"/>
        <v>#N/A</v>
      </c>
      <c r="BC114">
        <f>A114</f>
        <v>1215</v>
      </c>
      <c r="BD114" cm="1">
        <f t="array" aca="1" ref="BD114" ca="1">INDEX($L$114:$L$121,(RANK(AT2,$AT$2:$AT$9)))</f>
        <v>2143</v>
      </c>
      <c r="BE114" cm="1">
        <f t="array" aca="1" ref="BE114" ca="1">INDEX(BD66:BD81,(RANK(AT8,$AT$2:$AT$17)))</f>
        <v>2072</v>
      </c>
      <c r="BF114" cm="1">
        <f t="array" aca="1" ref="BF114" ca="1">INDEX(BD82:BD97,(RANK(AT8,$AT$2:$AT$9)))</f>
        <v>2085</v>
      </c>
      <c r="BG114" cm="1">
        <f t="array" aca="1" ref="BG114" ca="1">INDEX(BD98:BD113,(RANK(AT8,$AT$2:$AT$9)))</f>
        <v>2117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VLOOKUP(B115,audio_list_stym!$A$3:$BP$18,37,FALSE)</f>
        <v>16</v>
      </c>
      <c r="F115" t="str">
        <f>VLOOKUP(E115,metki!$A$2:$B$9,2,FALSE)</f>
        <v>импл_новые_без_названия</v>
      </c>
      <c r="G115" t="str">
        <f t="shared" si="39"/>
        <v>импл_</v>
      </c>
      <c r="H115" t="str">
        <f>VLOOKUP(B115,audio_list_stym!$A$3:$AJ$18,5,FALSE)</f>
        <v>Tamanid</v>
      </c>
      <c r="I115" t="s">
        <v>689</v>
      </c>
      <c r="J115" t="str">
        <f t="shared" si="40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2015</v>
      </c>
      <c r="AD115" t="str">
        <f t="shared" ca="1" si="33"/>
        <v>pics\\Finik_7.jpg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4"/>
        <v>pics\\Finik_7.jpg</v>
      </c>
      <c r="AI115" t="s">
        <v>87</v>
      </c>
      <c r="AO115">
        <f t="shared" ca="1" si="35"/>
        <v>0.71225655957491907</v>
      </c>
      <c r="AP115" t="str">
        <f t="shared" ca="1" si="36"/>
        <v>pics\\Finik_7.jpg</v>
      </c>
      <c r="AS115" t="str">
        <f t="shared" ca="1" si="41"/>
        <v>pics\\Finik_7.jpg</v>
      </c>
      <c r="AT115">
        <f t="shared" ca="1" si="42"/>
        <v>0.25296527376637501</v>
      </c>
      <c r="AU115" t="s">
        <v>697</v>
      </c>
      <c r="AV115" t="str">
        <f t="shared" ca="1" si="4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8"/>
        <v>_Изогнут_ли_XXXXX?</v>
      </c>
      <c r="BD115" cm="1">
        <f t="array" aca="1" ref="BD115" ca="1">INDEX($L$114:$L$121,(RANK(AT3,$AT$2:$AT$9)))</f>
        <v>2139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VLOOKUP(B116,audio_list_stym!$A$3:$BP$18,37,FALSE)</f>
        <v>16</v>
      </c>
      <c r="F116" t="str">
        <f>VLOOKUP(E116,metki!$A$2:$B$9,2,FALSE)</f>
        <v>импл_новые_без_названия</v>
      </c>
      <c r="G116" t="str">
        <f t="shared" si="39"/>
        <v>импл_</v>
      </c>
      <c r="H116" t="str">
        <f>VLOOKUP(B116,audio_list_stym!$A$3:$AJ$18,5,FALSE)</f>
        <v>Tamanid</v>
      </c>
      <c r="I116" t="s">
        <v>690</v>
      </c>
      <c r="J116" t="str">
        <f t="shared" si="40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2033</v>
      </c>
      <c r="AD116" t="str">
        <f t="shared" ca="1" si="33"/>
        <v>pics\\Limon_1.jpg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4"/>
        <v>pics\\Limon_1.jpg</v>
      </c>
      <c r="AI116" t="s">
        <v>88</v>
      </c>
      <c r="AO116">
        <f t="shared" ca="1" si="35"/>
        <v>0.45871643548106211</v>
      </c>
      <c r="AP116" t="str">
        <f t="shared" ca="1" si="36"/>
        <v>pics\\Limon_1.jpg</v>
      </c>
      <c r="AS116" t="str">
        <f t="shared" ca="1" si="41"/>
        <v>pics\\Limon_1.jpg</v>
      </c>
      <c r="AT116">
        <f t="shared" ca="1" si="42"/>
        <v>0.32973876991855577</v>
      </c>
      <c r="AU116" t="s">
        <v>697</v>
      </c>
      <c r="AV116" t="str">
        <f t="shared" ca="1" si="43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8"/>
        <v>_Бархатистый_ли_XXXXX?</v>
      </c>
      <c r="BD116" cm="1">
        <f t="array" aca="1" ref="BD116" ca="1">INDEX($L$114:$L$121,(RANK(AT4,$AT$2:$AT$9)))</f>
        <v>2137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VLOOKUP(B117,audio_list_stym!$A$3:$BP$18,37,FALSE)</f>
        <v>16</v>
      </c>
      <c r="F117" t="str">
        <f>VLOOKUP(E117,metki!$A$2:$B$9,2,FALSE)</f>
        <v>импл_новые_без_названия</v>
      </c>
      <c r="G117" t="str">
        <f t="shared" si="39"/>
        <v>импл_</v>
      </c>
      <c r="H117" t="str">
        <f>VLOOKUP(B117,audio_list_stym!$A$3:$AJ$18,5,FALSE)</f>
        <v>Tamanid</v>
      </c>
      <c r="I117" t="s">
        <v>691</v>
      </c>
      <c r="J117" t="str">
        <f t="shared" si="40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2008</v>
      </c>
      <c r="AD117" t="str">
        <f t="shared" ca="1" si="33"/>
        <v>pics\\Banan_8.jpg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4"/>
        <v>pics\\Banan_8.jpg</v>
      </c>
      <c r="AI117" t="s">
        <v>89</v>
      </c>
      <c r="AO117">
        <f t="shared" ca="1" si="35"/>
        <v>0.849629357485984</v>
      </c>
      <c r="AP117" t="str">
        <f t="shared" ca="1" si="36"/>
        <v>pics\\Banan_8.jpg</v>
      </c>
      <c r="AS117" t="str">
        <f t="shared" ca="1" si="41"/>
        <v>pics\\Banan_8.jpg</v>
      </c>
      <c r="AT117">
        <f t="shared" ca="1" si="42"/>
        <v>0.31393828223099784</v>
      </c>
      <c r="AU117" t="s">
        <v>697</v>
      </c>
      <c r="AV117" t="str">
        <f t="shared" ca="1" si="4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8"/>
        <v>_Однотонный_ли_XXXXX?</v>
      </c>
      <c r="BD117" cm="1">
        <f t="array" aca="1" ref="BD117" ca="1">INDEX($L$114:$L$121,(RANK(AT5,$AT$2:$AT$9)))</f>
        <v>2141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VLOOKUP(B118,audio_list_stym!$A$3:$BP$18,37,FALSE)</f>
        <v>16</v>
      </c>
      <c r="F118" t="str">
        <f>VLOOKUP(E118,metki!$A$2:$B$9,2,FALSE)</f>
        <v>импл_новые_без_названия</v>
      </c>
      <c r="G118" t="str">
        <f t="shared" si="39"/>
        <v>импл_</v>
      </c>
      <c r="H118" t="str">
        <f>VLOOKUP(B118,audio_list_stym!$A$3:$AJ$18,5,FALSE)</f>
        <v>Tamanid</v>
      </c>
      <c r="I118" t="s">
        <v>692</v>
      </c>
      <c r="J118" t="str">
        <f t="shared" si="40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2045</v>
      </c>
      <c r="AD118" t="str">
        <f t="shared" ca="1" si="33"/>
        <v>pics\\Peper_5.jpg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4"/>
        <v>pics\\Peper_5.jpg</v>
      </c>
      <c r="AI118" t="s">
        <v>90</v>
      </c>
      <c r="AO118">
        <f t="shared" ca="1" si="35"/>
        <v>0.3311237859373819</v>
      </c>
      <c r="AP118" t="str">
        <f t="shared" ca="1" si="36"/>
        <v>pics\\Peper_5.jpg</v>
      </c>
      <c r="AS118" t="str">
        <f t="shared" ca="1" si="41"/>
        <v>pics\\Peper_5.jpg</v>
      </c>
      <c r="AT118">
        <f t="shared" ca="1" si="42"/>
        <v>0.64441283709823305</v>
      </c>
      <c r="AU118" t="s">
        <v>697</v>
      </c>
      <c r="AV118" t="str">
        <f t="shared" ca="1" si="43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8"/>
        <v>_Прозрачный_ли_XXXXX?</v>
      </c>
      <c r="BD118" cm="1">
        <f t="array" aca="1" ref="BD118" ca="1">INDEX($L$114:$L$121,(RANK(AT6,$AT$2:$AT$9)))</f>
        <v>2144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VLOOKUP(B119,audio_list_stym!$A$3:$BP$18,37,FALSE)</f>
        <v>16</v>
      </c>
      <c r="F119" t="str">
        <f>VLOOKUP(E119,metki!$A$2:$B$9,2,FALSE)</f>
        <v>импл_новые_без_названия</v>
      </c>
      <c r="G119" t="str">
        <f t="shared" si="39"/>
        <v>импл_</v>
      </c>
      <c r="H119" t="str">
        <f>VLOOKUP(B119,audio_list_stym!$A$3:$AJ$18,5,FALSE)</f>
        <v>Tamanid</v>
      </c>
      <c r="I119" t="s">
        <v>693</v>
      </c>
      <c r="J119" t="str">
        <f t="shared" si="40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2042</v>
      </c>
      <c r="AD119" t="str">
        <f t="shared" ca="1" si="33"/>
        <v>pics\\Peper_2.jpg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4"/>
        <v>pics\\Peper_2.jpg</v>
      </c>
      <c r="AI119" t="s">
        <v>91</v>
      </c>
      <c r="AO119">
        <f t="shared" ca="1" si="35"/>
        <v>0.38260362115860536</v>
      </c>
      <c r="AP119" t="str">
        <f t="shared" ca="1" si="36"/>
        <v>pics\\Peper_2.jpg</v>
      </c>
      <c r="AS119" t="str">
        <f t="shared" ca="1" si="41"/>
        <v>pics\\Peper_2.jpg</v>
      </c>
      <c r="AT119">
        <f t="shared" ca="1" si="42"/>
        <v>0.67143285937469921</v>
      </c>
      <c r="AU119" t="s">
        <v>697</v>
      </c>
      <c r="AV119" t="str">
        <f t="shared" ca="1" si="4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8"/>
        <v>_Измельчен_ли_XXXXX?</v>
      </c>
      <c r="BD119" cm="1">
        <f t="array" aca="1" ref="BD119" ca="1">INDEX($L$114:$L$121,(RANK(AT7,$AT$2:$AT$9)))</f>
        <v>2142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VLOOKUP(B120,audio_list_stym!$A$3:$BP$18,37,FALSE)</f>
        <v>16</v>
      </c>
      <c r="F120" t="str">
        <f>VLOOKUP(E120,metki!$A$2:$B$9,2,FALSE)</f>
        <v>импл_новые_без_названия</v>
      </c>
      <c r="G120" t="str">
        <f t="shared" si="39"/>
        <v>импл_</v>
      </c>
      <c r="H120" t="str">
        <f>VLOOKUP(B120,audio_list_stym!$A$3:$AJ$18,5,FALSE)</f>
        <v>Tamanid</v>
      </c>
      <c r="I120" t="s">
        <v>694</v>
      </c>
      <c r="J120" t="str">
        <f t="shared" si="40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2055</v>
      </c>
      <c r="AD120" t="str">
        <f t="shared" ca="1" si="33"/>
        <v>pics\\Redis_7.jpg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4"/>
        <v>pics\\Redis_7.jpg</v>
      </c>
      <c r="AI120" t="s">
        <v>92</v>
      </c>
      <c r="AO120">
        <f t="shared" ca="1" si="35"/>
        <v>0.12271707324327763</v>
      </c>
      <c r="AP120" t="str">
        <f t="shared" ca="1" si="36"/>
        <v>pics\\Redis_7.jpg</v>
      </c>
      <c r="AS120" t="str">
        <f t="shared" ca="1" si="41"/>
        <v>pics\\Redis_7.jpg</v>
      </c>
      <c r="AT120">
        <f t="shared" ca="1" si="42"/>
        <v>0.66419430463933238</v>
      </c>
      <c r="AU120" t="s">
        <v>697</v>
      </c>
      <c r="AV120" t="str">
        <f t="shared" ca="1" si="43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8"/>
        <v>_Цветущий_ли_XXXXX?</v>
      </c>
      <c r="BD120" cm="1">
        <f t="array" aca="1" ref="BD120" ca="1">INDEX($L$114:$L$121,(RANK(AT8,$AT$2:$AT$9)))</f>
        <v>2140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VLOOKUP(B121,audio_list_stym!$A$3:$BP$18,37,FALSE)</f>
        <v>16</v>
      </c>
      <c r="F121" t="str">
        <f>VLOOKUP(E121,metki!$A$2:$B$9,2,FALSE)</f>
        <v>импл_новые_без_названия</v>
      </c>
      <c r="G121" t="str">
        <f t="shared" si="39"/>
        <v>импл_</v>
      </c>
      <c r="H121" t="str">
        <f>VLOOKUP(B121,audio_list_stym!$A$3:$AJ$18,5,FALSE)</f>
        <v>Tamanid</v>
      </c>
      <c r="I121" t="s">
        <v>695</v>
      </c>
      <c r="J121" t="str">
        <f t="shared" si="40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2061</v>
      </c>
      <c r="AD121" t="str">
        <f t="shared" ca="1" si="33"/>
        <v>pics\\Tomat_5.jpg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4"/>
        <v>pics\\Tomat_5.jpg</v>
      </c>
      <c r="AI121" t="s">
        <v>93</v>
      </c>
      <c r="AO121">
        <f t="shared" ca="1" si="35"/>
        <v>6.745584078162481E-2</v>
      </c>
      <c r="AP121" t="str">
        <f t="shared" ca="1" si="36"/>
        <v>pics\\Tomat_5.jpg</v>
      </c>
      <c r="AS121" t="str">
        <f ca="1">IF(G121="импл_",AP121,"")</f>
        <v>pics\\Tomat_5.jpg</v>
      </c>
      <c r="AT121">
        <f t="shared" ca="1" si="42"/>
        <v>0.92187128983096711</v>
      </c>
      <c r="AU121" t="s">
        <v>697</v>
      </c>
      <c r="AV121" t="str">
        <f t="shared" ca="1" si="43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8"/>
        <v>_Скручен_ли_XXXXX?</v>
      </c>
      <c r="BD121" cm="1">
        <f t="array" aca="1" ref="BD121" ca="1">INDEX($L$114:$L$121,(RANK(AT9,$AT$2:$AT$9)))</f>
        <v>2138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VLOOKUP(B122,audio_list_stym!$A$3:$BP$18,37,FALSE)</f>
        <v>17</v>
      </c>
      <c r="F122" t="str">
        <f>VLOOKUP(E122,metki!$A$2:$B$9,2,FALSE)</f>
        <v>экспл_новые_без_названия</v>
      </c>
      <c r="G122" t="str">
        <f t="shared" si="39"/>
        <v>экспл</v>
      </c>
      <c r="H122" t="str">
        <f>VLOOKUP(B122,audio_list_stym!$A$3:$AJ$18,5,FALSE)</f>
        <v>ZF</v>
      </c>
      <c r="I122" t="s">
        <v>688</v>
      </c>
      <c r="J122" t="str">
        <f t="shared" si="40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AD122" t="str">
        <f t="shared" ca="1" si="33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4"/>
        <v/>
      </c>
      <c r="AI122" t="s">
        <v>124</v>
      </c>
      <c r="AO122">
        <f t="shared" ca="1" si="35"/>
        <v>0.44790340890363933</v>
      </c>
      <c r="AP122" t="str">
        <f t="shared" ca="1" si="36"/>
        <v>pics\\Limon_2.jpg</v>
      </c>
      <c r="AS122" t="str">
        <f t="shared" si="41"/>
        <v/>
      </c>
      <c r="AT122">
        <f t="shared" ca="1" si="42"/>
        <v>0.63735894215426925</v>
      </c>
      <c r="AU122" t="s">
        <v>697</v>
      </c>
      <c r="AV122" t="str">
        <f t="shared" ca="1" si="4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e">
        <f>VLOOKUP(Q122,audio_list_stym!$B$2:$BQ$299,68,FALSE)</f>
        <v>#N/A</v>
      </c>
      <c r="BB122" t="e">
        <f>IF(G122="экспл",AY122&amp;AX122&amp;"."&amp;AZ122,IF(G122="импл_",BA122&amp;AX122&amp;""))</f>
        <v>#N/A</v>
      </c>
      <c r="BC122">
        <f>A122</f>
        <v>1216</v>
      </c>
      <c r="BD122" cm="1">
        <f t="array" aca="1" ref="BD122" ca="1">INDEX($L$122:$L$129,(RANK(AT2,$AT$2:$AT$9)))</f>
        <v>2151</v>
      </c>
      <c r="BE122" cm="1">
        <f t="array" aca="1" ref="BE122" ca="1">INDEX(BD66:BD81,(RANK(AT9,$AT$2:$AT$17)))</f>
        <v>2068</v>
      </c>
      <c r="BF122" cm="1">
        <f t="array" aca="1" ref="BF122" ca="1">INDEX(BD90:BD105,(RANK(AT9,$AT$2:$AT$17)))</f>
        <v>2091</v>
      </c>
      <c r="BG122" cm="1">
        <f t="array" aca="1" ref="BG122" ca="1">INDEX(BD106:BD121,(RANK(AT9,$AT$2:$AT$17)))</f>
        <v>2131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VLOOKUP(B123,audio_list_stym!$A$3:$BP$18,37,FALSE)</f>
        <v>17</v>
      </c>
      <c r="F123" t="str">
        <f>VLOOKUP(E123,metki!$A$2:$B$9,2,FALSE)</f>
        <v>экспл_новые_без_названия</v>
      </c>
      <c r="G123" t="str">
        <f t="shared" si="39"/>
        <v>экспл</v>
      </c>
      <c r="H123" t="str">
        <f>VLOOKUP(B123,audio_list_stym!$A$3:$AJ$18,5,FALSE)</f>
        <v>ZF</v>
      </c>
      <c r="I123" t="s">
        <v>689</v>
      </c>
      <c r="J123" t="str">
        <f t="shared" si="40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3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4"/>
        <v/>
      </c>
      <c r="AI123" t="s">
        <v>125</v>
      </c>
      <c r="AO123">
        <f t="shared" ca="1" si="35"/>
        <v>0.72939076219557841</v>
      </c>
      <c r="AP123" t="str">
        <f t="shared" ca="1" si="36"/>
        <v>pics\\Finik_6.jpg</v>
      </c>
      <c r="AS123" t="str">
        <f t="shared" si="41"/>
        <v/>
      </c>
      <c r="AT123">
        <f t="shared" ca="1" si="42"/>
        <v>0.45086592883787735</v>
      </c>
      <c r="AU123" t="s">
        <v>697</v>
      </c>
      <c r="AV123" t="str">
        <f t="shared" ca="1" si="43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8"/>
        <v>Посмотрите,_вот_XXXXX._Он_розовый?</v>
      </c>
      <c r="BD123" cm="1">
        <f t="array" aca="1" ref="BD123" ca="1">INDEX($L$122:$L$129,(RANK(AT3,$AT$2:$AT$9)))</f>
        <v>2147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VLOOKUP(B124,audio_list_stym!$A$3:$BP$18,37,FALSE)</f>
        <v>17</v>
      </c>
      <c r="F124" t="str">
        <f>VLOOKUP(E124,metki!$A$2:$B$9,2,FALSE)</f>
        <v>экспл_новые_без_названия</v>
      </c>
      <c r="G124" t="str">
        <f t="shared" si="39"/>
        <v>экспл</v>
      </c>
      <c r="H124" t="str">
        <f>VLOOKUP(B124,audio_list_stym!$A$3:$AJ$18,5,FALSE)</f>
        <v>ZF</v>
      </c>
      <c r="I124" t="s">
        <v>690</v>
      </c>
      <c r="J124" t="str">
        <f t="shared" si="40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3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4"/>
        <v/>
      </c>
      <c r="AI124" t="s">
        <v>126</v>
      </c>
      <c r="AO124">
        <f t="shared" ca="1" si="35"/>
        <v>0.51948728337327577</v>
      </c>
      <c r="AP124" t="str">
        <f t="shared" ca="1" si="36"/>
        <v>pics\\Kokos_6.jpg</v>
      </c>
      <c r="AS124" t="str">
        <f t="shared" si="41"/>
        <v/>
      </c>
      <c r="AT124">
        <f t="shared" ca="1" si="42"/>
        <v>0.76640080675868505</v>
      </c>
      <c r="AU124" t="s">
        <v>697</v>
      </c>
      <c r="AV124" t="str">
        <f t="shared" ca="1" si="4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8"/>
        <v>Вот_XXXXX._Тонкий_ли_он?</v>
      </c>
      <c r="BD124" cm="1">
        <f t="array" aca="1" ref="BD124" ca="1">INDEX($L$122:$L$129,(RANK(AT4,$AT$2:$AT$9)))</f>
        <v>2145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VLOOKUP(B125,audio_list_stym!$A$3:$BP$18,37,FALSE)</f>
        <v>17</v>
      </c>
      <c r="F125" t="str">
        <f>VLOOKUP(E125,metki!$A$2:$B$9,2,FALSE)</f>
        <v>экспл_новые_без_названия</v>
      </c>
      <c r="G125" t="str">
        <f t="shared" si="39"/>
        <v>экспл</v>
      </c>
      <c r="H125" t="str">
        <f>VLOOKUP(B125,audio_list_stym!$A$3:$AJ$18,5,FALSE)</f>
        <v>ZF</v>
      </c>
      <c r="I125" t="s">
        <v>691</v>
      </c>
      <c r="J125" t="str">
        <f t="shared" si="40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3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4"/>
        <v/>
      </c>
      <c r="AI125" t="s">
        <v>127</v>
      </c>
      <c r="AO125">
        <f t="shared" ca="1" si="35"/>
        <v>0.19804651355142566</v>
      </c>
      <c r="AP125" t="str">
        <f t="shared" ca="1" si="36"/>
        <v>pics\\Redis_3.jpg</v>
      </c>
      <c r="AS125" t="str">
        <f t="shared" si="41"/>
        <v/>
      </c>
      <c r="AT125">
        <f t="shared" ca="1" si="42"/>
        <v>0.63222373335861637</v>
      </c>
      <c r="AU125" t="s">
        <v>697</v>
      </c>
      <c r="AV125" t="str">
        <f t="shared" ca="1" si="43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8"/>
        <v>Это_XXXXX._Цельный_ли_он?</v>
      </c>
      <c r="BD125" cm="1">
        <f t="array" aca="1" ref="BD125" ca="1">INDEX($L$122:$L$129,(RANK(AT5,$AT$2:$AT$9)))</f>
        <v>2149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VLOOKUP(B126,audio_list_stym!$A$3:$BP$18,37,FALSE)</f>
        <v>17</v>
      </c>
      <c r="F126" t="str">
        <f>VLOOKUP(E126,metki!$A$2:$B$9,2,FALSE)</f>
        <v>экспл_новые_без_названия</v>
      </c>
      <c r="G126" t="str">
        <f t="shared" si="39"/>
        <v>экспл</v>
      </c>
      <c r="H126" t="str">
        <f>VLOOKUP(B126,audio_list_stym!$A$3:$AJ$18,5,FALSE)</f>
        <v>ZF</v>
      </c>
      <c r="I126" t="s">
        <v>692</v>
      </c>
      <c r="J126" t="str">
        <f t="shared" si="40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3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4"/>
        <v/>
      </c>
      <c r="AI126" t="s">
        <v>128</v>
      </c>
      <c r="AO126">
        <f t="shared" ca="1" si="35"/>
        <v>0.4222531382853858</v>
      </c>
      <c r="AP126" t="str">
        <f t="shared" ca="1" si="36"/>
        <v>pics\\Limon_3.jpg</v>
      </c>
      <c r="AS126" t="str">
        <f t="shared" si="41"/>
        <v/>
      </c>
      <c r="AT126">
        <f t="shared" ca="1" si="42"/>
        <v>0.18229791696691333</v>
      </c>
      <c r="AU126" t="s">
        <v>697</v>
      </c>
      <c r="AV126" t="str">
        <f t="shared" ca="1" si="43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8"/>
        <v>На_картинке_XXXXX._Он_шершавый?</v>
      </c>
      <c r="BD126" cm="1">
        <f t="array" aca="1" ref="BD126" ca="1">INDEX($L$122:$L$129,(RANK(AT6,$AT$2:$AT$9)))</f>
        <v>2152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VLOOKUP(B127,audio_list_stym!$A$3:$BP$18,37,FALSE)</f>
        <v>17</v>
      </c>
      <c r="F127" t="str">
        <f>VLOOKUP(E127,metki!$A$2:$B$9,2,FALSE)</f>
        <v>экспл_новые_без_названия</v>
      </c>
      <c r="G127" t="str">
        <f t="shared" si="39"/>
        <v>экспл</v>
      </c>
      <c r="H127" t="str">
        <f>VLOOKUP(B127,audio_list_stym!$A$3:$AJ$18,5,FALSE)</f>
        <v>ZF</v>
      </c>
      <c r="I127" t="s">
        <v>693</v>
      </c>
      <c r="J127" t="str">
        <f t="shared" si="40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3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4"/>
        <v/>
      </c>
      <c r="AI127" t="s">
        <v>129</v>
      </c>
      <c r="AO127">
        <f t="shared" ca="1" si="35"/>
        <v>6.5455191121872702E-2</v>
      </c>
      <c r="AP127" t="str">
        <f t="shared" ca="1" si="36"/>
        <v>pics\\Tomat_6.jpg</v>
      </c>
      <c r="AS127" t="str">
        <f t="shared" si="41"/>
        <v/>
      </c>
      <c r="AT127">
        <f t="shared" ca="1" si="42"/>
        <v>0.90849633138015939</v>
      </c>
      <c r="AU127" t="s">
        <v>697</v>
      </c>
      <c r="AV127" t="str">
        <f t="shared" ca="1" si="43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8"/>
        <v>На_мониторе_XXXXX._Заострен_ли_он?</v>
      </c>
      <c r="BD127" cm="1">
        <f t="array" aca="1" ref="BD127" ca="1">INDEX($L$122:$L$129,(RANK(AT7,$AT$2:$AT$9)))</f>
        <v>2150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VLOOKUP(B128,audio_list_stym!$A$3:$BP$18,37,FALSE)</f>
        <v>17</v>
      </c>
      <c r="F128" t="str">
        <f>VLOOKUP(E128,metki!$A$2:$B$9,2,FALSE)</f>
        <v>экспл_новые_без_названия</v>
      </c>
      <c r="G128" t="str">
        <f t="shared" si="39"/>
        <v>экспл</v>
      </c>
      <c r="H128" t="str">
        <f>VLOOKUP(B128,audio_list_stym!$A$3:$AJ$18,5,FALSE)</f>
        <v>ZF</v>
      </c>
      <c r="I128" t="s">
        <v>694</v>
      </c>
      <c r="J128" t="str">
        <f t="shared" si="40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3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4"/>
        <v/>
      </c>
      <c r="AI128" t="s">
        <v>130</v>
      </c>
      <c r="AO128">
        <f t="shared" ca="1" si="35"/>
        <v>0.83541628667903378</v>
      </c>
      <c r="AP128" t="str">
        <f t="shared" ca="1" si="36"/>
        <v>pics\\Finik_1.jpg</v>
      </c>
      <c r="AS128" t="str">
        <f t="shared" si="41"/>
        <v/>
      </c>
      <c r="AT128">
        <f t="shared" ca="1" si="42"/>
        <v>0.59100730752756792</v>
      </c>
      <c r="AU128" t="s">
        <v>697</v>
      </c>
      <c r="AV128" t="str">
        <f t="shared" ca="1" si="43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8"/>
        <v>Перед_Вами_XXXXX._Он_рассыпчатый?</v>
      </c>
      <c r="BD128" cm="1">
        <f t="array" aca="1" ref="BD128" ca="1">INDEX($L$122:$L$129,(RANK(AT8,$AT$2:$AT$9)))</f>
        <v>2148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VLOOKUP(B129,audio_list_stym!$A$3:$BP$18,37,FALSE)</f>
        <v>17</v>
      </c>
      <c r="F129" t="str">
        <f>VLOOKUP(E129,metki!$A$2:$B$9,2,FALSE)</f>
        <v>экспл_новые_без_названия</v>
      </c>
      <c r="G129" t="str">
        <f>LEFT(F129,5)</f>
        <v>экспл</v>
      </c>
      <c r="H129" t="str">
        <f>VLOOKUP(B129,audio_list_stym!$A$3:$AJ$18,5,FALSE)</f>
        <v>ZF</v>
      </c>
      <c r="I129" t="s">
        <v>695</v>
      </c>
      <c r="J129" t="str">
        <f>H129&amp;I129</f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3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4"/>
        <v/>
      </c>
      <c r="AI129" t="s">
        <v>131</v>
      </c>
      <c r="AO129">
        <f t="shared" ca="1" si="35"/>
        <v>0.70243159071320804</v>
      </c>
      <c r="AP129" t="str">
        <f t="shared" ca="1" si="36"/>
        <v>pics\\Goroh_1.jpg</v>
      </c>
      <c r="AS129" t="str">
        <f t="shared" si="41"/>
        <v/>
      </c>
      <c r="AT129">
        <f t="shared" ca="1" si="42"/>
        <v>0.15760629449986785</v>
      </c>
      <c r="AU129" t="s">
        <v>697</v>
      </c>
      <c r="AV129" t="str">
        <f t="shared" ca="1" si="4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>IF(G129="экспл",AY129&amp;AX129&amp;"."&amp;AZ129,IF(G129="импл_",BA129&amp;AX129&amp;"ю"))</f>
        <v>Вы_видите_XXXXX._Очищен_ли_он?</v>
      </c>
      <c r="BD129" cm="1">
        <f t="array" aca="1" ref="BD129" ca="1">INDEX($L$122:$L$129,(RANK(AT9,$AT$2:$AT$9)))</f>
        <v>2146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100-000000000000}"/>
  <phoneticPr fontId="9" type="noConversion"/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H161"/>
  <sheetViews>
    <sheetView topLeftCell="BA1" zoomScale="76" zoomScaleNormal="76" zoomScaleSheetLayoutView="40" workbookViewId="0">
      <selection activeCell="BB10" sqref="BB10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16.86328125" customWidth="1"/>
    <col min="28" max="29" width="11.132812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R1" s="23" t="s">
        <v>737</v>
      </c>
      <c r="AS1" s="23" t="s">
        <v>738</v>
      </c>
      <c r="AU1" s="23" t="s">
        <v>700</v>
      </c>
      <c r="AW1" s="23" t="s">
        <v>701</v>
      </c>
      <c r="BB1" s="23" t="s">
        <v>1153</v>
      </c>
      <c r="BC1" s="23" t="s">
        <v>0</v>
      </c>
      <c r="BD1" s="23" t="s">
        <v>1175</v>
      </c>
      <c r="BE1" s="23" t="s">
        <v>1170</v>
      </c>
      <c r="BF1" s="23" t="s">
        <v>1171</v>
      </c>
      <c r="BG1" s="23" t="s">
        <v>1172</v>
      </c>
      <c r="BH1" s="23" t="s">
        <v>1176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VLOOKUP(B2,audio_list_stym!$A$3:$BP$18,38,FALSE)</f>
        <v>11</v>
      </c>
      <c r="F2" t="str">
        <f>VLOOKUP(E2,metki!$A$2:$B$9,2,FALSE)</f>
        <v>экспл_реал_с_названием</v>
      </c>
      <c r="G2" t="str">
        <f t="shared" ref="G2:G33" si="0">LEFT(F2,5)</f>
        <v>экспл</v>
      </c>
      <c r="H2" t="str">
        <f>VLOOKUP(B2,audio_list_stym!$A$3:$AJ$18,6,FALSE)</f>
        <v>Tomat</v>
      </c>
      <c r="I2" t="s">
        <v>688</v>
      </c>
      <c r="J2" t="str">
        <f t="shared" ref="J2:J33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 ca="1">VLOOKUP(AD2,total_visual_stym!$C$2:$F$209,4,FALSE)</f>
        <v>2180</v>
      </c>
      <c r="AD2" t="str">
        <f ca="1">IF(ISTEXT(AE2),AE2,IF(ISTEXT(AF2),AF2,""))</f>
        <v>pics\\dis4.jpg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>IF(ISTEXT(AR2),AR2,IF(ISTEXT(AS2),AS2,""))</f>
        <v/>
      </c>
      <c r="AG2" t="str">
        <f t="shared" ref="AG2:AG57" si="2">IF(OR(E2=11,E2=13),M2,"")</f>
        <v>pics\\Tomat_1.jpg</v>
      </c>
      <c r="AH2">
        <f t="shared" ref="AH2:AH33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>LEFT(AI2,11)</f>
        <v>pics\\Tomat</v>
      </c>
      <c r="AL2" t="str">
        <f t="shared" ref="AL2:AL49" si="4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0.50276881692611708</v>
      </c>
      <c r="AP2" t="str">
        <f ca="1">INDEX($AM$2:$AM$25,(RANK(AO2,$AO$2:$AO$25)))</f>
        <v>pics\\Finik_2.jpg</v>
      </c>
      <c r="AQ2" t="str">
        <f ca="1">INDEX($AN$2:$AN$25,(RANK(AO2,$AO$2:$AO$25)))</f>
        <v>pics\\Peper_2.jpg</v>
      </c>
      <c r="AT2">
        <f t="shared" ref="AT2:AT33" ca="1" si="5">RAND()</f>
        <v>0.95700914415897109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6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hidden="1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7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>IF(ISTEXT(AR3),AR3,IF(ISTEXT(AS3),AS3,""))</f>
        <v/>
      </c>
      <c r="AG3" t="str">
        <f t="shared" si="2"/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ref="AJ3:AJ49" si="8">LEFT(AI3,11)</f>
        <v>pics\\Tomat</v>
      </c>
      <c r="AL3" t="str">
        <f t="shared" si="4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9">RAND()</f>
        <v>0.76783553852402697</v>
      </c>
      <c r="AP3" t="str">
        <f ca="1">INDEX($AM$2:$AM$25,(RANK(AO3,$AO$2:$AO$25)))</f>
        <v>pics\\Kokos_4.jpg</v>
      </c>
      <c r="AQ3" t="str">
        <f t="shared" ref="AQ3:AQ25" ca="1" si="10">INDEX($AN$2:$AN$25,(RANK(AO3,$AO$2:$AO$25)))</f>
        <v>pics\\Tomat_4.jpg</v>
      </c>
      <c r="AT3">
        <f t="shared" ca="1" si="5"/>
        <v>0.16665265189646972</v>
      </c>
      <c r="AU3" t="str">
        <f>IF(OR(G3=10,G3=11,G3=14,G3=15),VLOOKUP(AT3,audio_list_stym!$A$3:$B$18,2,FALSE),"sound\\Noviy_plod.wav")</f>
        <v>sound\\Noviy_plod.wav</v>
      </c>
      <c r="AV3" t="str">
        <f t="shared" ca="1" si="6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ref="BB2:BB65" si="11">IF(G3="экспл",AY3&amp;AX3&amp;"."&amp;AZ3,IF(G3="импл_",BA3&amp;AX3&amp;"?"))</f>
        <v>Посмотрите,_вот_ТОМАТ._Мясистый_ли_он?</v>
      </c>
      <c r="BD3" cm="1">
        <f t="array" aca="1" ref="BD3" ca="1">INDEX($L$2:$L$9,(RANK(AT3,$AT$2:$AT$9)))</f>
        <v>2062</v>
      </c>
    </row>
    <row r="4" spans="1:60" hidden="1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7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ref="AF4:AF17" si="12">IF(ISTEXT(AR4),AR4,IF(ISTEXT(AS4),AS4,""))</f>
        <v/>
      </c>
      <c r="AG4" t="str">
        <f t="shared" si="2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8"/>
        <v>pics\\Tomat</v>
      </c>
      <c r="AL4" t="str">
        <f t="shared" si="4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9"/>
        <v>0.5940505445912988</v>
      </c>
      <c r="AP4" t="str">
        <f t="shared" ref="AP4:AP25" ca="1" si="13">INDEX($AM$2:$AM$25,(RANK(AO4,$AO$2:$AO$25)))</f>
        <v>pics\\Kokos_8.jpg</v>
      </c>
      <c r="AQ4" t="str">
        <f ca="1">INDEX($AN$2:$AN$25,(RANK(AO4,$AO$2:$AO$25)))</f>
        <v>pics\\Tomat_8.jpg</v>
      </c>
      <c r="AT4">
        <f t="shared" ca="1" si="5"/>
        <v>0.16308491746428733</v>
      </c>
      <c r="AU4" t="str">
        <f>IF(OR(G4=10,G4=11,G4=14,G4=15),VLOOKUP(AT4,audio_list_stym!$A$3:$B$18,2,FALSE),"sound\\Noviy_plod.wav")</f>
        <v>sound\\Noviy_plod.wav</v>
      </c>
      <c r="AV4" t="str">
        <f t="shared" ca="1" si="6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1"/>
        <v>Вот_ТОМАТ._Горький_ли_он?</v>
      </c>
      <c r="BD4" cm="1">
        <f t="array" aca="1" ref="BD4" ca="1">INDEX($L$2:$L$9,(RANK(AT4,$AT$2:$AT$9)))</f>
        <v>2063</v>
      </c>
    </row>
    <row r="5" spans="1:60" hidden="1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7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12"/>
        <v/>
      </c>
      <c r="AG5" t="str">
        <f t="shared" si="2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8"/>
        <v>pics\\Tomat</v>
      </c>
      <c r="AL5" t="str">
        <f t="shared" si="4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9"/>
        <v>6.0044483930908332E-2</v>
      </c>
      <c r="AP5" t="str">
        <f t="shared" ca="1" si="13"/>
        <v>pics\\Injir_7.jpg</v>
      </c>
      <c r="AQ5" t="str">
        <f ca="1">INDEX($AN$2:$AN$25,(RANK(AO5,$AO$2:$AO$25)))</f>
        <v>pics\\Tikva_7.jpg</v>
      </c>
      <c r="AT5">
        <f t="shared" ca="1" si="5"/>
        <v>0.24387009376526658</v>
      </c>
      <c r="AU5" t="str">
        <f>IF(OR(G5=10,G5=11,G5=14,G5=15),VLOOKUP(AT5,audio_list_stym!$A$3:$B$18,2,FALSE),"sound\\Noviy_plod.wav")</f>
        <v>sound\\Noviy_plod.wav</v>
      </c>
      <c r="AV5" t="str">
        <f t="shared" ca="1" si="6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1"/>
        <v>Это_ТОМАТ._Он_яркий?</v>
      </c>
      <c r="BD5" cm="1">
        <f t="array" aca="1" ref="BD5" ca="1">INDEX($L$2:$L$9,(RANK(AT5,$AT$2:$AT$9)))</f>
        <v>2061</v>
      </c>
    </row>
    <row r="6" spans="1:60" hidden="1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7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12"/>
        <v/>
      </c>
      <c r="AG6" t="str">
        <f t="shared" si="2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8"/>
        <v>pics\\Tomat</v>
      </c>
      <c r="AL6" t="str">
        <f t="shared" si="4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9"/>
        <v>0.96583342773730019</v>
      </c>
      <c r="AP6" t="str">
        <f t="shared" ca="1" si="13"/>
        <v>pics\\Kokos_1.jpg</v>
      </c>
      <c r="AQ6" t="str">
        <f t="shared" ca="1" si="10"/>
        <v>pics\\Tomat_1.jpg</v>
      </c>
      <c r="AT6">
        <f t="shared" ca="1" si="5"/>
        <v>0.92303943890607876</v>
      </c>
      <c r="AU6" t="str">
        <f>IF(OR(G6=10,G6=11,G6=14,G6=15),VLOOKUP(AT6,audio_list_stym!$A$3:$B$18,2,FALSE),"sound\\Noviy_plod.wav")</f>
        <v>sound\\Noviy_plod.wav</v>
      </c>
      <c r="AV6" t="str">
        <f t="shared" ca="1" si="6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1"/>
        <v>На_картинке_ТОМАТ._Он_острый?</v>
      </c>
      <c r="BD6" cm="1">
        <f t="array" aca="1" ref="BD6" ca="1">INDEX($L$2:$L$9,(RANK(AT6,$AT$2:$AT$9)))</f>
        <v>2058</v>
      </c>
    </row>
    <row r="7" spans="1:60" hidden="1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7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12"/>
        <v/>
      </c>
      <c r="AG7" t="str">
        <f t="shared" si="2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8"/>
        <v>pics\\Tomat</v>
      </c>
      <c r="AL7" t="str">
        <f t="shared" si="4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9"/>
        <v>0.70935632504383983</v>
      </c>
      <c r="AP7" t="str">
        <f t="shared" ca="1" si="13"/>
        <v>pics\\Kokos_6.jpg</v>
      </c>
      <c r="AQ7" t="str">
        <f t="shared" ca="1" si="10"/>
        <v>pics\\Tomat_6.jpg</v>
      </c>
      <c r="AT7">
        <f t="shared" ca="1" si="5"/>
        <v>0.75512675273855356</v>
      </c>
      <c r="AU7" t="str">
        <f>IF(OR(G7=10,G7=11,G7=14,G7=15),VLOOKUP(AT7,audio_list_stym!$A$3:$B$18,2,FALSE),"sound\\Noviy_plod.wav")</f>
        <v>sound\\Noviy_plod.wav</v>
      </c>
      <c r="AV7" t="str">
        <f t="shared" ca="1" si="6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1"/>
        <v>На_мониторе_ТОМАТ._Он_спелый?</v>
      </c>
      <c r="BD7" cm="1">
        <f t="array" aca="1" ref="BD7" ca="1">INDEX($L$2:$L$9,(RANK(AT7,$AT$2:$AT$9)))</f>
        <v>2059</v>
      </c>
    </row>
    <row r="8" spans="1:60" hidden="1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7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12"/>
        <v/>
      </c>
      <c r="AG8" t="str">
        <f t="shared" si="2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8"/>
        <v>pics\\Tomat</v>
      </c>
      <c r="AL8" t="str">
        <f t="shared" si="4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9"/>
        <v>0.77945255000229829</v>
      </c>
      <c r="AP8" t="str">
        <f t="shared" ca="1" si="13"/>
        <v>pics\\Kokos_3.jpg</v>
      </c>
      <c r="AQ8" t="str">
        <f t="shared" ca="1" si="10"/>
        <v>pics\\Tomat_3.jpg</v>
      </c>
      <c r="AT8">
        <f t="shared" ca="1" si="5"/>
        <v>0.10702281286640736</v>
      </c>
      <c r="AU8" t="str">
        <f>IF(OR(G8=10,G8=11,G8=14,G8=15),VLOOKUP(AT8,audio_list_stym!$A$3:$B$18,2,FALSE),"sound\\Noviy_plod.wav")</f>
        <v>sound\\Noviy_plod.wav</v>
      </c>
      <c r="AV8" t="str">
        <f t="shared" ca="1" si="6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1"/>
        <v>Перед_Вами_ТОМАТ._Он_серый?</v>
      </c>
      <c r="BD8" cm="1">
        <f t="array" aca="1" ref="BD8" ca="1">INDEX($L$2:$L$9,(RANK(AT8,$AT$2:$AT$9)))</f>
        <v>2064</v>
      </c>
    </row>
    <row r="9" spans="1:60" hidden="1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7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12"/>
        <v/>
      </c>
      <c r="AG9" t="str">
        <f t="shared" si="2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8"/>
        <v>pics\\Tomat</v>
      </c>
      <c r="AL9" t="str">
        <f t="shared" si="4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9"/>
        <v>0.37108098966416858</v>
      </c>
      <c r="AP9" t="str">
        <f t="shared" ca="1" si="13"/>
        <v>pics\\Injir_1.jpg</v>
      </c>
      <c r="AQ9" t="str">
        <f t="shared" ca="1" si="10"/>
        <v>pics\\Tikva_1.jpg</v>
      </c>
      <c r="AT9">
        <f t="shared" ca="1" si="5"/>
        <v>0.7027774133665563</v>
      </c>
      <c r="AU9" t="str">
        <f>IF(OR(G9=10,G9=11,G9=14,G9=15),VLOOKUP(AT9,audio_list_stym!$A$3:$B$18,2,FALSE),"sound\\Noviy_plod.wav")</f>
        <v>sound\\Noviy_plod.wav</v>
      </c>
      <c r="AV9" t="str">
        <f t="shared" ca="1" si="6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1"/>
        <v>Вы_видите_ТОМАТ._Вязкий_ли_он?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2041</v>
      </c>
      <c r="AD10" t="str">
        <f ca="1">IF(ISTEXT(AE10),AE10,IF(ISTEXT(AF10),AF10,""))</f>
        <v>pics\\Peper_1.jpg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ca="1">IF(ISTEXT(AR10),AR10,IF(ISTEXT(AS10),AS10,""))</f>
        <v>pics\\Peper_1.jpg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8"/>
        <v>pics\\Kokos</v>
      </c>
      <c r="AK10" t="str">
        <f t="shared" ref="AK10:AK41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9"/>
        <v>0.57793032016537227</v>
      </c>
      <c r="AP10" t="str">
        <f t="shared" ca="1" si="13"/>
        <v>pics\\Finik_1.jpg</v>
      </c>
      <c r="AQ10" t="str">
        <f t="shared" ca="1" si="10"/>
        <v>pics\\Peper_1.jpg</v>
      </c>
      <c r="AS10" t="str">
        <f t="shared" ref="AS10:AS17" ca="1" si="15">IF(AH10="sound\\Tropic",AQ10,"")</f>
        <v>pics\\Peper_1.jpg</v>
      </c>
      <c r="AT10">
        <f t="shared" ca="1" si="5"/>
        <v>0.25197016964278762</v>
      </c>
      <c r="AU10" t="str">
        <f>IF(OR(G10=10,G10=11,G10=14,G10=15),VLOOKUP(AT10,audio_list_stym!$A$3:$B$18,2,FALSE),"sound\\Noviy_plod.wav")</f>
        <v>sound\\Noviy_plod.wav</v>
      </c>
      <c r="AV10" t="str">
        <f t="shared" ca="1" si="6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1"/>
        <v>_Старый_ли_XXXXX?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hidden="1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2168</v>
      </c>
      <c r="AD11" t="str">
        <f t="shared" ca="1" si="7"/>
        <v>pics\\Tikva_8.jpg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12"/>
        <v>pics\\Tikva_8.jpg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8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9"/>
        <v>2.3957379328021666E-2</v>
      </c>
      <c r="AP11" t="str">
        <f t="shared" ca="1" si="13"/>
        <v>pics\\Injir_8.jpg</v>
      </c>
      <c r="AQ11" t="str">
        <f t="shared" ca="1" si="10"/>
        <v>pics\\Tikva_8.jpg</v>
      </c>
      <c r="AS11" t="str">
        <f t="shared" ca="1" si="15"/>
        <v>pics\\Tikva_8.jpg</v>
      </c>
      <c r="AT11">
        <f t="shared" ca="1" si="5"/>
        <v>0.50130930183510447</v>
      </c>
      <c r="AU11" t="str">
        <f>IF(OR(G11=10,G11=11,G11=14,G11=15),VLOOKUP(AT11,audio_list_stym!$A$3:$B$18,2,FALSE),"sound\\Noviy_plod.wav")</f>
        <v>sound\\Noviy_plod.wav</v>
      </c>
      <c r="AV11" t="str">
        <f t="shared" ca="1" si="6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1"/>
        <v>_Фиолетовый_ли_XXXXX?</v>
      </c>
      <c r="BD11" cm="1">
        <f t="array" aca="1" ref="BD11" ca="1">INDEX($L$10:$L$17,(RANK(AT3,$AT$2:$AT$9)))</f>
        <v>2038</v>
      </c>
    </row>
    <row r="12" spans="1:60" hidden="1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2045</v>
      </c>
      <c r="AD12" t="str">
        <f t="shared" ca="1" si="7"/>
        <v>pics\\Peper_5.jpg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12"/>
        <v>pics\\Peper_5.jpg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8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9"/>
        <v>0.47960036371392445</v>
      </c>
      <c r="AP12" t="str">
        <f t="shared" ca="1" si="13"/>
        <v>pics\\Finik_5.jpg</v>
      </c>
      <c r="AQ12" t="str">
        <f t="shared" ca="1" si="10"/>
        <v>pics\\Peper_5.jpg</v>
      </c>
      <c r="AS12" t="str">
        <f t="shared" ca="1" si="15"/>
        <v>pics\\Peper_5.jpg</v>
      </c>
      <c r="AT12">
        <f t="shared" ca="1" si="5"/>
        <v>0.47621954584437531</v>
      </c>
      <c r="AU12" t="str">
        <f>IF(OR(G12=10,G12=11,G12=14,G12=15),VLOOKUP(AT12,audio_list_stym!$A$3:$B$18,2,FALSE),"sound\\Noviy_plod.wav")</f>
        <v>sound\\Noviy_plod.wav</v>
      </c>
      <c r="AV12" t="str">
        <f t="shared" ca="1" si="6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1"/>
        <v>_С_цедрой_ли_XXXXX?</v>
      </c>
      <c r="BD12" cm="1">
        <f t="array" aca="1" ref="BD12" ca="1">INDEX($L$10:$L$17,(RANK(AT4,$AT$2:$AT$9)))</f>
        <v>2039</v>
      </c>
    </row>
    <row r="13" spans="1:60" hidden="1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2043</v>
      </c>
      <c r="AD13" t="str">
        <f t="shared" ca="1" si="7"/>
        <v>pics\\Peper_3.jpg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12"/>
        <v>pics\\Peper_3.jpg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8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9"/>
        <v>0.49825813912179584</v>
      </c>
      <c r="AP13" t="str">
        <f t="shared" ca="1" si="13"/>
        <v>pics\\Finik_3.jpg</v>
      </c>
      <c r="AQ13" t="str">
        <f t="shared" ca="1" si="10"/>
        <v>pics\\Peper_3.jpg</v>
      </c>
      <c r="AS13" t="str">
        <f t="shared" ca="1" si="15"/>
        <v>pics\\Peper_3.jpg</v>
      </c>
      <c r="AT13">
        <f t="shared" ca="1" si="5"/>
        <v>0.96575711938507169</v>
      </c>
      <c r="AU13" t="str">
        <f>IF(OR(G13=10,G13=11,G13=14,G13=15),VLOOKUP(AT13,audio_list_stym!$A$3:$B$18,2,FALSE),"sound\\Noviy_plod.wav")</f>
        <v>sound\\Noviy_plod.wav</v>
      </c>
      <c r="AV13" t="str">
        <f t="shared" ca="1" si="6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1"/>
        <v>_Кислый_ли_XXXXX?</v>
      </c>
      <c r="BD13" cm="1">
        <f t="array" aca="1" ref="BD13" ca="1">INDEX($L$10:$L$17,(RANK(AT5,$AT$2:$AT$9)))</f>
        <v>2037</v>
      </c>
    </row>
    <row r="14" spans="1:60" hidden="1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2046</v>
      </c>
      <c r="AD14" t="str">
        <f t="shared" ca="1" si="7"/>
        <v>pics\\Peper_6.jpg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12"/>
        <v>pics\\Peper_6.jpg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8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9"/>
        <v>0.43814321921998689</v>
      </c>
      <c r="AP14" t="str">
        <f t="shared" ca="1" si="13"/>
        <v>pics\\Finik_6.jpg</v>
      </c>
      <c r="AQ14" t="str">
        <f t="shared" ca="1" si="10"/>
        <v>pics\\Peper_6.jpg</v>
      </c>
      <c r="AS14" t="str">
        <f t="shared" ca="1" si="15"/>
        <v>pics\\Peper_6.jpg</v>
      </c>
      <c r="AT14">
        <f t="shared" ca="1" si="5"/>
        <v>0.30053712629229257</v>
      </c>
      <c r="AU14" t="str">
        <f>IF(OR(G14=10,G14=11,G14=14,G14=15),VLOOKUP(AT14,audio_list_stym!$A$3:$B$18,2,FALSE),"sound\\Noviy_plod.wav")</f>
        <v>sound\\Noviy_plod.wav</v>
      </c>
      <c r="AV14" t="str">
        <f t="shared" ca="1" si="6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1"/>
        <v>_Сочный_ли_XXXXX?</v>
      </c>
      <c r="BD14" cm="1">
        <f t="array" aca="1" ref="BD14" ca="1">INDEX($L$10:$L$17,(RANK(AT6,$AT$2:$AT$9)))</f>
        <v>2034</v>
      </c>
    </row>
    <row r="15" spans="1:60" hidden="1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2164</v>
      </c>
      <c r="AD15" t="str">
        <f t="shared" ca="1" si="7"/>
        <v>pics\\Tikva_4.jpg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12"/>
        <v>pics\\Tikva_4.jpg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8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9"/>
        <v>0.13904257185606084</v>
      </c>
      <c r="AP15" t="str">
        <f t="shared" ca="1" si="13"/>
        <v>pics\\Injir_4.jpg</v>
      </c>
      <c r="AQ15" t="str">
        <f t="shared" ca="1" si="10"/>
        <v>pics\\Tikva_4.jpg</v>
      </c>
      <c r="AS15" t="str">
        <f t="shared" ca="1" si="15"/>
        <v>pics\\Tikva_4.jpg</v>
      </c>
      <c r="AT15">
        <f t="shared" ca="1" si="5"/>
        <v>0.48353154515548169</v>
      </c>
      <c r="AU15" t="str">
        <f>IF(OR(G15=10,G15=11,G15=14,G15=15),VLOOKUP(AT15,audio_list_stym!$A$3:$B$18,2,FALSE),"sound\\Noviy_plod.wav")</f>
        <v>sound\\Noviy_plod.wav</v>
      </c>
      <c r="AV15" t="str">
        <f t="shared" ca="1" si="6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1"/>
        <v>_Длинный_ли_XXXXX?</v>
      </c>
      <c r="BD15" cm="1">
        <f t="array" aca="1" ref="BD15" ca="1">INDEX($L$10:$L$17,(RANK(AT7,$AT$2:$AT$9)))</f>
        <v>2035</v>
      </c>
    </row>
    <row r="16" spans="1:60" hidden="1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2163</v>
      </c>
      <c r="AD16" t="str">
        <f t="shared" ca="1" si="7"/>
        <v>pics\\Tikva_3.jpg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12"/>
        <v>pics\\Tikva_3.jpg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8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9"/>
        <v>0.18770441784504877</v>
      </c>
      <c r="AP16" t="str">
        <f t="shared" ca="1" si="13"/>
        <v>pics\\Injir_3.jpg</v>
      </c>
      <c r="AQ16" t="str">
        <f t="shared" ca="1" si="10"/>
        <v>pics\\Tikva_3.jpg</v>
      </c>
      <c r="AS16" t="str">
        <f t="shared" ca="1" si="15"/>
        <v>pics\\Tikva_3.jpg</v>
      </c>
      <c r="AT16">
        <f t="shared" ca="1" si="5"/>
        <v>0.47882143970177815</v>
      </c>
      <c r="AU16" t="str">
        <f>IF(OR(G16=10,G16=11,G16=14,G16=15),VLOOKUP(AT16,audio_list_stym!$A$3:$B$18,2,FALSE),"sound\\Noviy_plod.wav")</f>
        <v>sound\\Noviy_plod.wav</v>
      </c>
      <c r="AV16" t="str">
        <f t="shared" ca="1" si="6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1"/>
        <v>_Упругий_ли_XXXXX?</v>
      </c>
      <c r="BD16" cm="1">
        <f t="array" aca="1" ref="BD16" ca="1">INDEX($L$10:$L$17,(RANK(AT8,$AT$2:$AT$9)))</f>
        <v>2040</v>
      </c>
    </row>
    <row r="17" spans="1:60" hidden="1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2044</v>
      </c>
      <c r="AD17" t="str">
        <f t="shared" ca="1" si="7"/>
        <v>pics\\Peper_4.jpg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12"/>
        <v>pics\\Peper_4.jpg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8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9"/>
        <v>0.48139151876171182</v>
      </c>
      <c r="AP17" t="str">
        <f t="shared" ca="1" si="13"/>
        <v>pics\\Finik_4.jpg</v>
      </c>
      <c r="AQ17" t="str">
        <f t="shared" ca="1" si="10"/>
        <v>pics\\Peper_4.jpg</v>
      </c>
      <c r="AS17" t="str">
        <f t="shared" ca="1" si="15"/>
        <v>pics\\Peper_4.jpg</v>
      </c>
      <c r="AT17">
        <f t="shared" ca="1" si="5"/>
        <v>1.1465910782724187E-3</v>
      </c>
      <c r="AU17" t="str">
        <f>IF(OR(G17=10,G17=11,G17=14,G17=15),VLOOKUP(AT17,audio_list_stym!$A$3:$B$18,2,FALSE),"sound\\Noviy_plod.wav")</f>
        <v>sound\\Noviy_plod.wav</v>
      </c>
      <c r="AV17" t="str">
        <f t="shared" ca="1" si="6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1"/>
        <v>_Без_кожуры_ли_XXXXX?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7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>IF(ISTEXT(AR18),AR18,IF(ISTEXT(AS18),AS18,""))</f>
        <v/>
      </c>
      <c r="AG18" t="str">
        <f t="shared" si="2"/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8"/>
        <v>pics\\Peper</v>
      </c>
      <c r="AL18" t="str">
        <f t="shared" si="4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9"/>
        <v>0.41514942993102422</v>
      </c>
      <c r="AP18" t="str">
        <f t="shared" ca="1" si="13"/>
        <v>pics\\Finik_8.jpg</v>
      </c>
      <c r="AQ18" t="str">
        <f t="shared" ca="1" si="10"/>
        <v>pics\\Peper_8.jpg</v>
      </c>
      <c r="AT18">
        <f t="shared" ca="1" si="5"/>
        <v>5.4018625374280149E-2</v>
      </c>
      <c r="AU18" t="str">
        <f>IF(OR(G18=10,G18=11,G18=14,G18=15),VLOOKUP(AT18,audio_list_stym!$A$3:$B$18,2,FALSE),"sound\\Noviy_plod.wav")</f>
        <v>sound\\Noviy_plod.wav</v>
      </c>
      <c r="AV18" t="str">
        <f t="shared" ca="1" si="6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1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hidden="1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7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6">IF(ISTEXT(AR19),AR19,IF(ISTEXT(AS19),AS19,""))</f>
        <v/>
      </c>
      <c r="AG19" t="str">
        <f t="shared" si="2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8"/>
        <v>pics\\Peper</v>
      </c>
      <c r="AL19" t="str">
        <f t="shared" si="4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9"/>
        <v>0.7136388285096007</v>
      </c>
      <c r="AP19" t="str">
        <f t="shared" ca="1" si="13"/>
        <v>pics\\Kokos_5.jpg</v>
      </c>
      <c r="AQ19" t="str">
        <f t="shared" ca="1" si="10"/>
        <v>pics\\Tomat_5.jpg</v>
      </c>
      <c r="AT19">
        <f t="shared" ca="1" si="5"/>
        <v>0.721449313563021</v>
      </c>
      <c r="AU19" t="str">
        <f>IF(OR(G19=10,G19=11,G19=14,G19=15),VLOOKUP(AT19,audio_list_stym!$A$3:$B$18,2,FALSE),"sound\\Noviy_plod.wav")</f>
        <v>sound\\Noviy_plod.wav</v>
      </c>
      <c r="AV19" t="str">
        <f t="shared" ca="1" si="6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1"/>
        <v>Посмотрите,_вот_XXXXX._Полый_ли_он?</v>
      </c>
      <c r="BD19" cm="1">
        <f t="array" aca="1" ref="BD19" ca="1">INDEX($L$18:$L$25,(RANK(AT3,$AT$2:$AT$9)))</f>
        <v>2030</v>
      </c>
    </row>
    <row r="20" spans="1:60" hidden="1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7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6"/>
        <v/>
      </c>
      <c r="AG20" t="str">
        <f t="shared" si="2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8"/>
        <v>pics\\Peper</v>
      </c>
      <c r="AL20" t="str">
        <f t="shared" si="4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9"/>
        <v>9.4643760551050837E-2</v>
      </c>
      <c r="AP20" t="str">
        <f t="shared" ca="1" si="13"/>
        <v>pics\\Injir_6.jpg</v>
      </c>
      <c r="AQ20" t="str">
        <f t="shared" ca="1" si="10"/>
        <v>pics\\Tikva_6.jpg</v>
      </c>
      <c r="AT20">
        <f t="shared" ca="1" si="5"/>
        <v>0.86289302058861994</v>
      </c>
      <c r="AU20" t="str">
        <f>IF(OR(G20=10,G20=11,G20=14,G20=15),VLOOKUP(AT20,audio_list_stym!$A$3:$B$18,2,FALSE),"sound\\Noviy_plod.wav")</f>
        <v>sound\\Noviy_plod.wav</v>
      </c>
      <c r="AV20" t="str">
        <f t="shared" ca="1" si="6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1"/>
        <v>Вот_XXXXX._Гладкий_ли_он?</v>
      </c>
      <c r="BD20" cm="1">
        <f t="array" aca="1" ref="BD20" ca="1">INDEX($L$18:$L$25,(RANK(AT4,$AT$2:$AT$9)))</f>
        <v>2031</v>
      </c>
    </row>
    <row r="21" spans="1:60" hidden="1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7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6"/>
        <v/>
      </c>
      <c r="AG21" t="str">
        <f t="shared" si="2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8"/>
        <v>pics\\Peper</v>
      </c>
      <c r="AL21" t="str">
        <f t="shared" si="4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9"/>
        <v>0.13066101297187016</v>
      </c>
      <c r="AP21" t="str">
        <f t="shared" ca="1" si="13"/>
        <v>pics\\Injir_5.jpg</v>
      </c>
      <c r="AQ21" t="str">
        <f t="shared" ca="1" si="10"/>
        <v>pics\\Tikva_5.jpg</v>
      </c>
      <c r="AT21">
        <f t="shared" ca="1" si="5"/>
        <v>9.2713185374321383E-2</v>
      </c>
      <c r="AU21" t="str">
        <f>IF(OR(G21=10,G21=11,G21=14,G21=15),VLOOKUP(AT21,audio_list_stym!$A$3:$B$18,2,FALSE),"sound\\Noviy_plod.wav")</f>
        <v>sound\\Noviy_plod.wav</v>
      </c>
      <c r="AV21" t="str">
        <f t="shared" ca="1" si="6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1"/>
        <v>Это_XXXXX._Пористый_ли_он?</v>
      </c>
      <c r="BD21" cm="1">
        <f t="array" aca="1" ref="BD21" ca="1">INDEX($L$18:$L$25,(RANK(AT5,$AT$2:$AT$9)))</f>
        <v>2029</v>
      </c>
    </row>
    <row r="22" spans="1:60" hidden="1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7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6"/>
        <v/>
      </c>
      <c r="AG22" t="str">
        <f t="shared" si="2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8"/>
        <v>pics\\Peper</v>
      </c>
      <c r="AL22" t="str">
        <f t="shared" si="4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9"/>
        <v>0.35751170905660157</v>
      </c>
      <c r="AP22" t="str">
        <f t="shared" ca="1" si="13"/>
        <v>pics\\Injir_2.jpg</v>
      </c>
      <c r="AQ22" t="str">
        <f t="shared" ca="1" si="10"/>
        <v>pics\\Tikva_2.jpg</v>
      </c>
      <c r="AT22">
        <f t="shared" ca="1" si="5"/>
        <v>0.57499527979884646</v>
      </c>
      <c r="AU22" t="str">
        <f>IF(OR(G22=10,G22=11,G22=14,G22=15),VLOOKUP(AT22,audio_list_stym!$A$3:$B$18,2,FALSE),"sound\\Noviy_plod.wav")</f>
        <v>sound\\Noviy_plod.wav</v>
      </c>
      <c r="AV22" t="str">
        <f t="shared" ca="1" si="6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1"/>
        <v>На_картинке_XXXXX._Он_вареный?</v>
      </c>
      <c r="BD22" cm="1">
        <f t="array" aca="1" ref="BD22" ca="1">INDEX($L$18:$L$25,(RANK(AT6,$AT$2:$AT$9)))</f>
        <v>2026</v>
      </c>
    </row>
    <row r="23" spans="1:60" hidden="1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7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6"/>
        <v/>
      </c>
      <c r="AG23" t="str">
        <f t="shared" si="2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8"/>
        <v>pics\\Peper</v>
      </c>
      <c r="AL23" t="str">
        <f t="shared" si="4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9"/>
        <v>0.42233991097455237</v>
      </c>
      <c r="AP23" t="str">
        <f t="shared" ca="1" si="13"/>
        <v>pics\\Finik_7.jpg</v>
      </c>
      <c r="AQ23" t="str">
        <f t="shared" ca="1" si="10"/>
        <v>pics\\Peper_7.jpg</v>
      </c>
      <c r="AT23">
        <f t="shared" ca="1" si="5"/>
        <v>0.59890954035521904</v>
      </c>
      <c r="AU23" t="str">
        <f>IF(OR(G23=10,G23=11,G23=14,G23=15),VLOOKUP(AT23,audio_list_stym!$A$3:$B$18,2,FALSE),"sound\\Noviy_plod.wav")</f>
        <v>sound\\Noviy_plod.wav</v>
      </c>
      <c r="AV23" t="str">
        <f t="shared" ca="1" si="6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1"/>
        <v>На_мониторе_XXXXX._Плотный_ли_он?</v>
      </c>
      <c r="BD23" cm="1">
        <f t="array" aca="1" ref="BD23" ca="1">INDEX($L$18:$L$25,(RANK(AT7,$AT$2:$AT$9)))</f>
        <v>2027</v>
      </c>
    </row>
    <row r="24" spans="1:60" hidden="1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7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6"/>
        <v/>
      </c>
      <c r="AG24" t="str">
        <f t="shared" si="2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8"/>
        <v>pics\\Peper</v>
      </c>
      <c r="AL24" t="str">
        <f t="shared" si="4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9"/>
        <v>0.6411152200070287</v>
      </c>
      <c r="AP24" t="str">
        <f t="shared" ca="1" si="13"/>
        <v>pics\\Kokos_7.jpg</v>
      </c>
      <c r="AQ24" t="str">
        <f t="shared" ca="1" si="10"/>
        <v>pics\\Tomat_7.jpg</v>
      </c>
      <c r="AT24">
        <f t="shared" ca="1" si="5"/>
        <v>0.7970026319115433</v>
      </c>
      <c r="AU24" t="str">
        <f>IF(OR(G24=10,G24=11,G24=14,G24=15),VLOOKUP(AT24,audio_list_stym!$A$3:$B$18,2,FALSE),"sound\\Noviy_plod.wav")</f>
        <v>sound\\Noviy_plod.wav</v>
      </c>
      <c r="AV24" t="str">
        <f t="shared" ca="1" si="6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1"/>
        <v>Перед_Вами_XXXXX._Он_ворсистый?</v>
      </c>
      <c r="BD24" cm="1">
        <f t="array" aca="1" ref="BD24" ca="1">INDEX($L$18:$L$25,(RANK(AT8,$AT$2:$AT$9)))</f>
        <v>2032</v>
      </c>
    </row>
    <row r="25" spans="1:60" hidden="1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7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6"/>
        <v/>
      </c>
      <c r="AG25" t="str">
        <f t="shared" si="2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8"/>
        <v>pics\\Peper</v>
      </c>
      <c r="AL25" t="str">
        <f t="shared" si="4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9"/>
        <v>0.9348566614721513</v>
      </c>
      <c r="AP25" t="str">
        <f t="shared" ca="1" si="13"/>
        <v>pics\\Kokos_2.jpg</v>
      </c>
      <c r="AQ25" t="str">
        <f t="shared" ca="1" si="10"/>
        <v>pics\\Tomat_2.jpg</v>
      </c>
      <c r="AT25">
        <f t="shared" ca="1" si="5"/>
        <v>0.3324329360932784</v>
      </c>
      <c r="AU25" t="str">
        <f>IF(OR(G25=10,G25=11,G25=14,G25=15),VLOOKUP(AT25,audio_list_stym!$A$3:$B$18,2,FALSE),"sound\\Noviy_plod.wav")</f>
        <v>sound\\Noviy_plod.wav</v>
      </c>
      <c r="AV25" t="str">
        <f t="shared" ca="1" si="6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1"/>
        <v>Вы_видите_XXXXX._Он_мягкий?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2010</v>
      </c>
      <c r="AD26" t="str">
        <f t="shared" ca="1" si="7"/>
        <v>pics\\Finik_2.jpg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6"/>
        <v>pics\\Finik_2.jpg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8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pics\\Finik_2.jpg</v>
      </c>
      <c r="AT26">
        <f t="shared" ca="1" si="5"/>
        <v>0.6169254674433392</v>
      </c>
      <c r="AU26" t="str">
        <f>IF(OR(G26=10,G26=11,G26=14,G26=15),VLOOKUP(AT26,audio_list_stym!$A$3:$B$18,2,FALSE),"sound\\Noviy_plod.wav")</f>
        <v>sound\\Noviy_plod.wav</v>
      </c>
      <c r="AV26" t="str">
        <f t="shared" ca="1" si="6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1"/>
        <v>_С_ботвой_ли_РЕДИС?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hidden="1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2028</v>
      </c>
      <c r="AD27" t="str">
        <f t="shared" ca="1" si="7"/>
        <v>pics\\Kokos_4.jpg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6"/>
        <v>pics\\Kokos_4.jpg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8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2" ca="1" si="17">IF(AH27="sound\\Ogorod",AP3,"")</f>
        <v>pics\\Kokos_4.jpg</v>
      </c>
      <c r="AT27">
        <f t="shared" ca="1" si="5"/>
        <v>0.10363519813380029</v>
      </c>
      <c r="AU27" t="str">
        <f>IF(OR(G27=10,G27=11,G27=14,G27=15),VLOOKUP(AT27,audio_list_stym!$A$3:$B$18,2,FALSE),"sound\\Noviy_plod.wav")</f>
        <v>sound\\Noviy_plod.wav</v>
      </c>
      <c r="AV27" t="str">
        <f t="shared" ca="1" si="6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1"/>
        <v>_Алый_ли_РЕДИС?</v>
      </c>
      <c r="BD27" cm="1">
        <f t="array" aca="1" ref="BD27" ca="1">INDEX($L$26:$L$33,(RANK(AT3,$AT$2:$AT$9)))</f>
        <v>2054</v>
      </c>
    </row>
    <row r="28" spans="1:60" hidden="1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7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6"/>
        <v>pics\\Kokos_8.jpg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8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7"/>
        <v>pics\\Kokos_8.jpg</v>
      </c>
      <c r="AT28">
        <f t="shared" ca="1" si="5"/>
        <v>0.8248788766595061</v>
      </c>
      <c r="AU28" t="str">
        <f>IF(OR(G28=10,G28=11,G28=14,G28=15),VLOOKUP(AT28,audio_list_stym!$A$3:$B$18,2,FALSE),"sound\\Noviy_plod.wav")</f>
        <v>sound\\Noviy_plod.wav</v>
      </c>
      <c r="AV28" t="str">
        <f t="shared" ca="1" si="6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1"/>
        <v>_Пряный_ли_РЕДИС?</v>
      </c>
      <c r="BD28" cm="1">
        <f t="array" aca="1" ref="BD28" ca="1">INDEX($L$26:$L$33,(RANK(AT4,$AT$2:$AT$9)))</f>
        <v>2055</v>
      </c>
    </row>
    <row r="29" spans="1:60" hidden="1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2159</v>
      </c>
      <c r="AD29" t="str">
        <f t="shared" ca="1" si="7"/>
        <v>pics\\Injir_7.jpg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6"/>
        <v>pics\\Injir_7.jpg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8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7"/>
        <v>pics\\Injir_7.jpg</v>
      </c>
      <c r="AT29">
        <f t="shared" ca="1" si="5"/>
        <v>0.4639919441516549</v>
      </c>
      <c r="AU29" t="str">
        <f>IF(OR(G29=10,G29=11,G29=14,G29=15),VLOOKUP(AT29,audio_list_stym!$A$3:$B$18,2,FALSE),"sound\\Noviy_plod.wav")</f>
        <v>sound\\Noviy_plod.wav</v>
      </c>
      <c r="AV29" t="str">
        <f t="shared" ca="1" si="6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1"/>
        <v>_Жирный_ли_РЕДИС?</v>
      </c>
      <c r="BD29" cm="1">
        <f t="array" aca="1" ref="BD29" ca="1">INDEX($L$26:$L$33,(RANK(AT5,$AT$2:$AT$9)))</f>
        <v>2053</v>
      </c>
    </row>
    <row r="30" spans="1:60" hidden="1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7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6"/>
        <v>pics\\Kokos_1.jpg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8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7"/>
        <v>pics\\Kokos_1.jpg</v>
      </c>
      <c r="AT30">
        <f t="shared" ca="1" si="5"/>
        <v>0.64169662778352499</v>
      </c>
      <c r="AU30" t="str">
        <f>IF(OR(G30=10,G30=11,G30=14,G30=15),VLOOKUP(AT30,audio_list_stym!$A$3:$B$18,2,FALSE),"sound\\Noviy_plod.wav")</f>
        <v>sound\\Noviy_plod.wav</v>
      </c>
      <c r="AV30" t="str">
        <f t="shared" ca="1" si="6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1"/>
        <v>_Соленый_ли_РЕДИС?</v>
      </c>
      <c r="BD30" cm="1">
        <f t="array" aca="1" ref="BD30" ca="1">INDEX($L$26:$L$33,(RANK(AT6,$AT$2:$AT$9)))</f>
        <v>2050</v>
      </c>
    </row>
    <row r="31" spans="1:60" hidden="1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2030</v>
      </c>
      <c r="AD31" t="str">
        <f t="shared" ca="1" si="7"/>
        <v>pics\\Kokos_6.jpg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6"/>
        <v>pics\\Kokos_6.jpg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8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7"/>
        <v>pics\\Kokos_6.jpg</v>
      </c>
      <c r="AT31">
        <f t="shared" ca="1" si="5"/>
        <v>0.50957947178162699</v>
      </c>
      <c r="AU31" t="str">
        <f>IF(OR(G31=10,G31=11,G31=14,G31=15),VLOOKUP(AT31,audio_list_stym!$A$3:$B$18,2,FALSE),"sound\\Noviy_plod.wav")</f>
        <v>sound\\Noviy_plod.wav</v>
      </c>
      <c r="AV31" t="str">
        <f t="shared" ca="1" si="6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1"/>
        <v>_Пышный_ли_РЕДИС?</v>
      </c>
      <c r="BD31" cm="1">
        <f t="array" aca="1" ref="BD31" ca="1">INDEX($L$26:$L$33,(RANK(AT7,$AT$2:$AT$9)))</f>
        <v>2051</v>
      </c>
    </row>
    <row r="32" spans="1:60" hidden="1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2027</v>
      </c>
      <c r="AD32" t="str">
        <f t="shared" ca="1" si="7"/>
        <v>pics\\Kokos_3.jpg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6"/>
        <v>pics\\Kokos_3.jpg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8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7"/>
        <v>pics\\Kokos_3.jpg</v>
      </c>
      <c r="AT32">
        <f t="shared" ca="1" si="5"/>
        <v>0.90666719457716149</v>
      </c>
      <c r="AU32" t="str">
        <f>IF(OR(G32=10,G32=11,G32=14,G32=15),VLOOKUP(AT32,audio_list_stym!$A$3:$B$18,2,FALSE),"sound\\Noviy_plod.wav")</f>
        <v>sound\\Noviy_plod.wav</v>
      </c>
      <c r="AV32" t="str">
        <f t="shared" ca="1" si="6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1"/>
        <v>_Крепкий_ли_РЕДИС?</v>
      </c>
      <c r="BD32" cm="1">
        <f t="array" aca="1" ref="BD32" ca="1">INDEX($L$26:$L$33,(RANK(AT8,$AT$2:$AT$9)))</f>
        <v>2056</v>
      </c>
    </row>
    <row r="33" spans="1:60" hidden="1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2153</v>
      </c>
      <c r="AD33" t="str">
        <f t="shared" ca="1" si="7"/>
        <v>pics\\Injir_1.jpg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6"/>
        <v>pics\\Injir_1.jpg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8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ca="1">IF(AH33="sound\\Ogorod",AP9,"")</f>
        <v>pics\\Injir_1.jpg</v>
      </c>
      <c r="AT33">
        <f t="shared" ca="1" si="5"/>
        <v>0.78032197263055536</v>
      </c>
      <c r="AU33" t="str">
        <f>IF(OR(G33=10,G33=11,G33=14,G33=15),VLOOKUP(AT33,audio_list_stym!$A$3:$B$18,2,FALSE),"sound\\Noviy_plod.wav")</f>
        <v>sound\\Noviy_plod.wav</v>
      </c>
      <c r="AV33" t="str">
        <f t="shared" ca="1" si="6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1"/>
        <v>_Круглый_ли_РЕДИС?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VLOOKUP(B34,audio_list_stym!$A$3:$BP$18,38,FALSE)</f>
        <v>11</v>
      </c>
      <c r="F34" t="str">
        <f>VLOOKUP(E34,metki!$A$2:$B$9,2,FALSE)</f>
        <v>экспл_реал_с_названием</v>
      </c>
      <c r="G34" t="str">
        <f t="shared" ref="G34:G65" si="18">LEFT(F34,5)</f>
        <v>экспл</v>
      </c>
      <c r="H34" t="str">
        <f>VLOOKUP(B34,audio_list_stym!$A$3:$AJ$18,6,FALSE)</f>
        <v>Peper</v>
      </c>
      <c r="I34" t="s">
        <v>688</v>
      </c>
      <c r="J34" t="str">
        <f t="shared" ref="J34:J65" si="19">H34&amp;I34</f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7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6"/>
        <v/>
      </c>
      <c r="AG34" t="str">
        <f t="shared" si="2"/>
        <v>pics\\Peper_1.jpg</v>
      </c>
      <c r="AH34">
        <f t="shared" ref="AH34:AH65" si="20">IF(OR(E34=10,E34=12),LEFT(AW34,13),0)</f>
        <v>0</v>
      </c>
      <c r="AI34" t="s">
        <v>720</v>
      </c>
      <c r="AJ34" t="str">
        <f t="shared" si="8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ref="AT34:AT65" ca="1" si="21">RAND()</f>
        <v>0.29772539094921846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2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1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2013</v>
      </c>
      <c r="BH34">
        <v>1</v>
      </c>
    </row>
    <row r="35" spans="1:60" hidden="1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VLOOKUP(B35,audio_list_stym!$A$3:$BP$18,38,FALSE)</f>
        <v>11</v>
      </c>
      <c r="F35" t="str">
        <f>VLOOKUP(E35,metki!$A$2:$B$9,2,FALSE)</f>
        <v>экспл_реал_с_названием</v>
      </c>
      <c r="G35" t="str">
        <f t="shared" si="18"/>
        <v>экспл</v>
      </c>
      <c r="H35" t="str">
        <f>VLOOKUP(B35,audio_list_stym!$A$3:$AJ$18,6,FALSE)</f>
        <v>Peper</v>
      </c>
      <c r="I35" t="s">
        <v>689</v>
      </c>
      <c r="J35" t="str">
        <f t="shared" si="19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7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6"/>
        <v/>
      </c>
      <c r="AG35" t="str">
        <f t="shared" si="2"/>
        <v>pics\\Peper_2.jpg</v>
      </c>
      <c r="AH35">
        <f t="shared" si="20"/>
        <v>0</v>
      </c>
      <c r="AI35" t="s">
        <v>721</v>
      </c>
      <c r="AJ35" t="str">
        <f t="shared" si="8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21"/>
        <v>0.32228263740856955</v>
      </c>
      <c r="AU35" t="str">
        <f>IF(OR(G35=10,G35=11,G35=14,G35=15),VLOOKUP(AT35,audio_list_stym!$A$3:$B$18,2,FALSE),"sound\\Noviy_plod.wav")</f>
        <v>sound\\Noviy_plod.wav</v>
      </c>
      <c r="AV35" t="str">
        <f t="shared" ca="1" si="22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1"/>
        <v>Посмотрите,_вот_ПЕРЕЦ._Черный_ли_он?</v>
      </c>
      <c r="BD35" cm="1">
        <f t="array" aca="1" ref="BD35" ca="1">INDEX($L$34:$L$41,(RANK(AT3,$AT$2:$AT$9)))</f>
        <v>2046</v>
      </c>
    </row>
    <row r="36" spans="1:60" hidden="1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VLOOKUP(B36,audio_list_stym!$A$3:$BP$18,38,FALSE)</f>
        <v>11</v>
      </c>
      <c r="F36" t="str">
        <f>VLOOKUP(E36,metki!$A$2:$B$9,2,FALSE)</f>
        <v>экспл_реал_с_названием</v>
      </c>
      <c r="G36" t="str">
        <f t="shared" si="18"/>
        <v>экспл</v>
      </c>
      <c r="H36" t="str">
        <f>VLOOKUP(B36,audio_list_stym!$A$3:$AJ$18,6,FALSE)</f>
        <v>Peper</v>
      </c>
      <c r="I36" t="s">
        <v>690</v>
      </c>
      <c r="J36" t="str">
        <f t="shared" si="19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7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6"/>
        <v/>
      </c>
      <c r="AG36" t="str">
        <f t="shared" si="2"/>
        <v>pics\\Peper_3.jpg</v>
      </c>
      <c r="AH36">
        <f t="shared" si="20"/>
        <v>0</v>
      </c>
      <c r="AI36" t="s">
        <v>722</v>
      </c>
      <c r="AJ36" t="str">
        <f t="shared" si="8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21"/>
        <v>0.81021898549403448</v>
      </c>
      <c r="AU36" t="str">
        <f>IF(OR(G36=10,G36=11,G36=14,G36=15),VLOOKUP(AT36,audio_list_stym!$A$3:$B$18,2,FALSE),"sound\\Noviy_plod.wav")</f>
        <v>sound\\Noviy_plod.wav</v>
      </c>
      <c r="AV36" t="str">
        <f t="shared" ca="1" si="22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1"/>
        <v>Вот_ПЕРЕЦ._Он_гнилой?</v>
      </c>
      <c r="BD36" cm="1">
        <f t="array" aca="1" ref="BD36" ca="1">INDEX($L$34:$L$41,(RANK(AT4,$AT$2:$AT$9)))</f>
        <v>2047</v>
      </c>
    </row>
    <row r="37" spans="1:60" hidden="1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VLOOKUP(B37,audio_list_stym!$A$3:$BP$18,38,FALSE)</f>
        <v>11</v>
      </c>
      <c r="F37" t="str">
        <f>VLOOKUP(E37,metki!$A$2:$B$9,2,FALSE)</f>
        <v>экспл_реал_с_названием</v>
      </c>
      <c r="G37" t="str">
        <f t="shared" si="18"/>
        <v>экспл</v>
      </c>
      <c r="H37" t="str">
        <f>VLOOKUP(B37,audio_list_stym!$A$3:$AJ$18,6,FALSE)</f>
        <v>Peper</v>
      </c>
      <c r="I37" t="s">
        <v>691</v>
      </c>
      <c r="J37" t="str">
        <f t="shared" si="19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7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6"/>
        <v/>
      </c>
      <c r="AG37" t="str">
        <f t="shared" si="2"/>
        <v>pics\\Peper_4.jpg</v>
      </c>
      <c r="AH37">
        <f t="shared" si="20"/>
        <v>0</v>
      </c>
      <c r="AI37" t="s">
        <v>723</v>
      </c>
      <c r="AJ37" t="str">
        <f t="shared" si="8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21"/>
        <v>0.55215644779253259</v>
      </c>
      <c r="AU37" t="str">
        <f>IF(OR(G37=10,G37=11,G37=14,G37=15),VLOOKUP(AT37,audio_list_stym!$A$3:$B$18,2,FALSE),"sound\\Noviy_plod.wav")</f>
        <v>sound\\Noviy_plod.wav</v>
      </c>
      <c r="AV37" t="str">
        <f t="shared" ca="1" si="22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1"/>
        <v>Это_ПЕРЕЦ._Он_бугристый?</v>
      </c>
      <c r="BD37" cm="1">
        <f t="array" aca="1" ref="BD37" ca="1">INDEX($L$34:$L$41,(RANK(AT5,$AT$2:$AT$9)))</f>
        <v>2045</v>
      </c>
    </row>
    <row r="38" spans="1:60" hidden="1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VLOOKUP(B38,audio_list_stym!$A$3:$BP$18,38,FALSE)</f>
        <v>11</v>
      </c>
      <c r="F38" t="str">
        <f>VLOOKUP(E38,metki!$A$2:$B$9,2,FALSE)</f>
        <v>экспл_реал_с_названием</v>
      </c>
      <c r="G38" t="str">
        <f t="shared" si="18"/>
        <v>экспл</v>
      </c>
      <c r="H38" t="str">
        <f>VLOOKUP(B38,audio_list_stym!$A$3:$AJ$18,6,FALSE)</f>
        <v>Peper</v>
      </c>
      <c r="I38" t="s">
        <v>692</v>
      </c>
      <c r="J38" t="str">
        <f t="shared" si="19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7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6"/>
        <v/>
      </c>
      <c r="AG38" t="str">
        <f t="shared" si="2"/>
        <v>pics\\Peper_5.jpg</v>
      </c>
      <c r="AH38">
        <f t="shared" si="20"/>
        <v>0</v>
      </c>
      <c r="AI38" t="s">
        <v>724</v>
      </c>
      <c r="AJ38" t="str">
        <f t="shared" si="8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21"/>
        <v>1.0397280227317229E-2</v>
      </c>
      <c r="AU38" t="str">
        <f>IF(OR(G38=10,G38=11,G38=14,G38=15),VLOOKUP(AT38,audio_list_stym!$A$3:$B$18,2,FALSE),"sound\\Noviy_plod.wav")</f>
        <v>sound\\Noviy_plod.wav</v>
      </c>
      <c r="AV38" t="str">
        <f t="shared" ca="1" si="22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1"/>
        <v>На_картинке_ПЕРЕЦ._Он_слоеный?</v>
      </c>
      <c r="BD38" cm="1">
        <f t="array" aca="1" ref="BD38" ca="1">INDEX($L$34:$L$41,(RANK(AT6,$AT$2:$AT$9)))</f>
        <v>2042</v>
      </c>
    </row>
    <row r="39" spans="1:60" hidden="1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VLOOKUP(B39,audio_list_stym!$A$3:$BP$18,38,FALSE)</f>
        <v>11</v>
      </c>
      <c r="F39" t="str">
        <f>VLOOKUP(E39,metki!$A$2:$B$9,2,FALSE)</f>
        <v>экспл_реал_с_названием</v>
      </c>
      <c r="G39" t="str">
        <f t="shared" si="18"/>
        <v>экспл</v>
      </c>
      <c r="H39" t="str">
        <f>VLOOKUP(B39,audio_list_stym!$A$3:$AJ$18,6,FALSE)</f>
        <v>Peper</v>
      </c>
      <c r="I39" t="s">
        <v>693</v>
      </c>
      <c r="J39" t="str">
        <f t="shared" si="19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7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2"/>
        <v>pics\\Peper_6.jpg</v>
      </c>
      <c r="AH39">
        <f t="shared" si="20"/>
        <v>0</v>
      </c>
      <c r="AI39" t="s">
        <v>725</v>
      </c>
      <c r="AJ39" t="str">
        <f t="shared" si="8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21"/>
        <v>0.23188100947679857</v>
      </c>
      <c r="AU39" t="str">
        <f>IF(OR(G39=10,G39=11,G39=14,G39=15),VLOOKUP(AT39,audio_list_stym!$A$3:$B$18,2,FALSE),"sound\\Noviy_plod.wav")</f>
        <v>sound\\Noviy_plod.wav</v>
      </c>
      <c r="AV39" t="str">
        <f t="shared" ca="1" si="22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1"/>
        <v>На_мониторе_ПЕРЕЦ._Хрустящий_ли_он?</v>
      </c>
      <c r="BD39" cm="1">
        <f t="array" aca="1" ref="BD39" ca="1">INDEX($L$34:$L$41,(RANK(AT7,$AT$2:$AT$9)))</f>
        <v>2043</v>
      </c>
    </row>
    <row r="40" spans="1:60" hidden="1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VLOOKUP(B40,audio_list_stym!$A$3:$BP$18,38,FALSE)</f>
        <v>11</v>
      </c>
      <c r="F40" t="str">
        <f>VLOOKUP(E40,metki!$A$2:$B$9,2,FALSE)</f>
        <v>экспл_реал_с_названием</v>
      </c>
      <c r="G40" t="str">
        <f t="shared" si="18"/>
        <v>экспл</v>
      </c>
      <c r="H40" t="str">
        <f>VLOOKUP(B40,audio_list_stym!$A$3:$AJ$18,6,FALSE)</f>
        <v>Peper</v>
      </c>
      <c r="I40" t="s">
        <v>694</v>
      </c>
      <c r="J40" t="str">
        <f t="shared" si="19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7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2"/>
        <v>pics\\Peper_7.jpg</v>
      </c>
      <c r="AH40">
        <f t="shared" si="20"/>
        <v>0</v>
      </c>
      <c r="AI40" t="s">
        <v>726</v>
      </c>
      <c r="AJ40" t="str">
        <f t="shared" si="8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21"/>
        <v>2.9988003626956861E-2</v>
      </c>
      <c r="AU40" t="str">
        <f>IF(OR(G40=10,G40=11,G40=14,G40=15),VLOOKUP(AT40,audio_list_stym!$A$3:$B$18,2,FALSE),"sound\\Noviy_plod.wav")</f>
        <v>sound\\Noviy_plod.wav</v>
      </c>
      <c r="AV40" t="str">
        <f t="shared" ca="1" si="22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1"/>
        <v>Перед_Вами_ПЕРЕЦ._Блестит_ли_он?</v>
      </c>
      <c r="BD40" cm="1">
        <f t="array" aca="1" ref="BD40" ca="1">INDEX($L$34:$L$41,(RANK(AT8,$AT$2:$AT$9)))</f>
        <v>2048</v>
      </c>
    </row>
    <row r="41" spans="1:60" hidden="1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VLOOKUP(B41,audio_list_stym!$A$3:$BP$18,38,FALSE)</f>
        <v>11</v>
      </c>
      <c r="F41" t="str">
        <f>VLOOKUP(E41,metki!$A$2:$B$9,2,FALSE)</f>
        <v>экспл_реал_с_названием</v>
      </c>
      <c r="G41" t="str">
        <f t="shared" si="18"/>
        <v>экспл</v>
      </c>
      <c r="H41" t="str">
        <f>VLOOKUP(B41,audio_list_stym!$A$3:$AJ$18,6,FALSE)</f>
        <v>Peper</v>
      </c>
      <c r="I41" t="s">
        <v>695</v>
      </c>
      <c r="J41" t="str">
        <f t="shared" si="19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7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3">IF(ISTEXT(AR41),AR41,IF(ISTEXT(AS41),AS41,""))</f>
        <v/>
      </c>
      <c r="AG41" t="str">
        <f t="shared" si="2"/>
        <v>pics\\Peper_8.jpg</v>
      </c>
      <c r="AH41">
        <f t="shared" si="20"/>
        <v>0</v>
      </c>
      <c r="AI41" t="s">
        <v>727</v>
      </c>
      <c r="AJ41" t="str">
        <f t="shared" si="8"/>
        <v>pics\\Injir</v>
      </c>
      <c r="AK41" t="str">
        <f t="shared" si="14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21"/>
        <v>4.9439909019963313E-2</v>
      </c>
      <c r="AU41" t="str">
        <f>IF(OR(G41=10,G41=11,G41=14,G41=15),VLOOKUP(AT41,audio_list_stym!$A$3:$B$18,2,FALSE),"sound\\Noviy_plod.wav")</f>
        <v>sound\\Noviy_plod.wav</v>
      </c>
      <c r="AV41" t="str">
        <f t="shared" ca="1" si="22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1"/>
        <v>Вы_видите_ПЕРЕЦ._Он_цитрусовый?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VLOOKUP(B42,audio_list_stym!$A$3:$BP$18,38,FALSE)</f>
        <v>12</v>
      </c>
      <c r="F42" t="str">
        <f>VLOOKUP(E42,metki!$A$2:$B$9,2,FALSE)</f>
        <v>импл_реал_без_названия</v>
      </c>
      <c r="G42" t="str">
        <f t="shared" si="18"/>
        <v>импл_</v>
      </c>
      <c r="H42" t="str">
        <f>VLOOKUP(B42,audio_list_stym!$A$3:$AJ$18,6,FALSE)</f>
        <v>Banan</v>
      </c>
      <c r="I42" t="s">
        <v>688</v>
      </c>
      <c r="J42" t="str">
        <f t="shared" si="19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2048</v>
      </c>
      <c r="AD42" t="str">
        <f t="shared" ca="1" si="7"/>
        <v>pics\\Peper_8.jpg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3"/>
        <v>pics\\Peper_8.jpg</v>
      </c>
      <c r="AH42" t="str">
        <f t="shared" si="20"/>
        <v>sound\\Tropic</v>
      </c>
      <c r="AI42" t="s">
        <v>728</v>
      </c>
      <c r="AJ42" t="str">
        <f t="shared" si="8"/>
        <v>pics\\Tikva</v>
      </c>
      <c r="AL42" t="str">
        <f t="shared" si="4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pics\\Peper_8.jpg</v>
      </c>
      <c r="AT42">
        <f t="shared" ca="1" si="21"/>
        <v>0.68566606127928886</v>
      </c>
      <c r="AU42" t="str">
        <f>IF(OR(G42=10,G42=11,G42=14,G42=15),VLOOKUP(AT42,audio_list_stym!$A$3:$B$18,2,FALSE),"sound\\Noviy_plod.wav")</f>
        <v>sound\\Noviy_plod.wav</v>
      </c>
      <c r="AV42" t="str">
        <f t="shared" ca="1" si="22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1"/>
        <v>_Чистый_ли_XXXXX?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hidden="1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VLOOKUP(B43,audio_list_stym!$A$3:$BP$18,38,FALSE)</f>
        <v>12</v>
      </c>
      <c r="F43" t="str">
        <f>VLOOKUP(E43,metki!$A$2:$B$9,2,FALSE)</f>
        <v>импл_реал_без_названия</v>
      </c>
      <c r="G43" t="str">
        <f t="shared" si="18"/>
        <v>импл_</v>
      </c>
      <c r="H43" t="str">
        <f>VLOOKUP(B43,audio_list_stym!$A$3:$AJ$18,6,FALSE)</f>
        <v>Banan</v>
      </c>
      <c r="I43" t="s">
        <v>689</v>
      </c>
      <c r="J43" t="str">
        <f t="shared" si="19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2061</v>
      </c>
      <c r="AD43" t="str">
        <f t="shared" ca="1" si="7"/>
        <v>pics\\Tomat_5.jpg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3"/>
        <v>pics\\Tomat_5.jpg</v>
      </c>
      <c r="AH43" t="str">
        <f t="shared" si="20"/>
        <v>sound\\Tropic</v>
      </c>
      <c r="AI43" t="s">
        <v>729</v>
      </c>
      <c r="AJ43" t="str">
        <f t="shared" si="8"/>
        <v>pics\\Tikva</v>
      </c>
      <c r="AL43" t="str">
        <f t="shared" si="4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pics\\Tomat_5.jpg</v>
      </c>
      <c r="AT43">
        <f t="shared" ca="1" si="21"/>
        <v>0.60875958505678573</v>
      </c>
      <c r="AU43" t="str">
        <f>IF(OR(G43=10,G43=11,G43=14,G43=15),VLOOKUP(AT43,audio_list_stym!$A$3:$B$18,2,FALSE),"sound\\Noviy_plod.wav")</f>
        <v>sound\\Noviy_plod.wav</v>
      </c>
      <c r="AV43" t="str">
        <f t="shared" ca="1" si="22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1"/>
        <v>_Свежий_ли_XXXXX?</v>
      </c>
      <c r="BD43" cm="1">
        <f t="array" aca="1" ref="BD43" ca="1">INDEX($L$42:$L$49,(RANK(AT3,$AT$2:$AT$9)))</f>
        <v>2006</v>
      </c>
    </row>
    <row r="44" spans="1:60" hidden="1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VLOOKUP(B44,audio_list_stym!$A$3:$BP$18,38,FALSE)</f>
        <v>12</v>
      </c>
      <c r="F44" t="str">
        <f>VLOOKUP(E44,metki!$A$2:$B$9,2,FALSE)</f>
        <v>импл_реал_без_названия</v>
      </c>
      <c r="G44" t="str">
        <f t="shared" si="18"/>
        <v>импл_</v>
      </c>
      <c r="H44" t="str">
        <f>VLOOKUP(B44,audio_list_stym!$A$3:$AJ$18,6,FALSE)</f>
        <v>Banan</v>
      </c>
      <c r="I44" t="s">
        <v>690</v>
      </c>
      <c r="J44" t="str">
        <f t="shared" si="19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2166</v>
      </c>
      <c r="AD44" t="str">
        <f t="shared" ca="1" si="7"/>
        <v>pics\\Tikva_6.jpg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3"/>
        <v>pics\\Tikva_6.jpg</v>
      </c>
      <c r="AH44" t="str">
        <f t="shared" si="20"/>
        <v>sound\\Tropic</v>
      </c>
      <c r="AI44" t="s">
        <v>730</v>
      </c>
      <c r="AJ44" t="str">
        <f t="shared" si="8"/>
        <v>pics\\Tikva</v>
      </c>
      <c r="AL44" t="str">
        <f t="shared" si="4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pics\\Tikva_6.jpg</v>
      </c>
      <c r="AT44">
        <f t="shared" ca="1" si="21"/>
        <v>0.54017786211927221</v>
      </c>
      <c r="AU44" t="str">
        <f>IF(OR(G44=10,G44=11,G44=14,G44=15),VLOOKUP(AT44,audio_list_stym!$A$3:$B$18,2,FALSE),"sound\\Noviy_plod.wav")</f>
        <v>sound\\Noviy_plod.wav</v>
      </c>
      <c r="AV44" t="str">
        <f t="shared" ca="1" si="22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1"/>
        <v>_Жаренный_ли_XXXXX?</v>
      </c>
      <c r="BD44" cm="1">
        <f t="array" aca="1" ref="BD44" ca="1">INDEX($L$42:$L$49,(RANK(AT4,$AT$2:$AT$9)))</f>
        <v>2007</v>
      </c>
    </row>
    <row r="45" spans="1:60" hidden="1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VLOOKUP(B45,audio_list_stym!$A$3:$BP$18,38,FALSE)</f>
        <v>12</v>
      </c>
      <c r="F45" t="str">
        <f>VLOOKUP(E45,metki!$A$2:$B$9,2,FALSE)</f>
        <v>импл_реал_без_названия</v>
      </c>
      <c r="G45" t="str">
        <f t="shared" si="18"/>
        <v>импл_</v>
      </c>
      <c r="H45" t="str">
        <f>VLOOKUP(B45,audio_list_stym!$A$3:$AJ$18,6,FALSE)</f>
        <v>Banan</v>
      </c>
      <c r="I45" t="s">
        <v>691</v>
      </c>
      <c r="J45" t="str">
        <f t="shared" si="19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2165</v>
      </c>
      <c r="AD45" t="str">
        <f t="shared" ca="1" si="7"/>
        <v>pics\\Tikva_5.jpg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3"/>
        <v>pics\\Tikva_5.jpg</v>
      </c>
      <c r="AH45" t="str">
        <f t="shared" si="20"/>
        <v>sound\\Tropic</v>
      </c>
      <c r="AI45" t="s">
        <v>731</v>
      </c>
      <c r="AJ45" t="str">
        <f t="shared" si="8"/>
        <v>pics\\Tikva</v>
      </c>
      <c r="AL45" t="str">
        <f t="shared" si="4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pics\\Tikva_5.jpg</v>
      </c>
      <c r="AT45">
        <f t="shared" ca="1" si="21"/>
        <v>0.43830160086304448</v>
      </c>
      <c r="AU45" t="str">
        <f>IF(OR(G45=10,G45=11,G45=14,G45=15),VLOOKUP(AT45,audio_list_stym!$A$3:$B$18,2,FALSE),"sound\\Noviy_plod.wav")</f>
        <v>sound\\Noviy_plod.wav</v>
      </c>
      <c r="AV45" t="str">
        <f t="shared" ca="1" si="22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1"/>
        <v>_Сладкий_ли_XXXXX?</v>
      </c>
      <c r="BD45" cm="1">
        <f t="array" aca="1" ref="BD45" ca="1">INDEX($L$42:$L$49,(RANK(AT5,$AT$2:$AT$9)))</f>
        <v>2005</v>
      </c>
    </row>
    <row r="46" spans="1:60" hidden="1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VLOOKUP(B46,audio_list_stym!$A$3:$BP$18,38,FALSE)</f>
        <v>12</v>
      </c>
      <c r="F46" t="str">
        <f>VLOOKUP(E46,metki!$A$2:$B$9,2,FALSE)</f>
        <v>импл_реал_без_названия</v>
      </c>
      <c r="G46" t="str">
        <f t="shared" si="18"/>
        <v>импл_</v>
      </c>
      <c r="H46" t="str">
        <f>VLOOKUP(B46,audio_list_stym!$A$3:$AJ$18,6,FALSE)</f>
        <v>Banan</v>
      </c>
      <c r="I46" t="s">
        <v>692</v>
      </c>
      <c r="J46" t="str">
        <f t="shared" si="19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2162</v>
      </c>
      <c r="AD46" t="str">
        <f t="shared" ca="1" si="7"/>
        <v>pics\\Tikva_2.jpg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3"/>
        <v>pics\\Tikva_2.jpg</v>
      </c>
      <c r="AH46" t="str">
        <f t="shared" si="20"/>
        <v>sound\\Tropic</v>
      </c>
      <c r="AI46" t="s">
        <v>732</v>
      </c>
      <c r="AJ46" t="str">
        <f t="shared" si="8"/>
        <v>pics\\Tikva</v>
      </c>
      <c r="AL46" t="str">
        <f t="shared" si="4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pics\\Tikva_2.jpg</v>
      </c>
      <c r="AT46">
        <f t="shared" ca="1" si="21"/>
        <v>0.15707015279023551</v>
      </c>
      <c r="AU46" t="str">
        <f>IF(OR(G46=10,G46=11,G46=14,G46=15),VLOOKUP(AT46,audio_list_stym!$A$3:$B$18,2,FALSE),"sound\\Noviy_plod.wav")</f>
        <v>sound\\Noviy_plod.wav</v>
      </c>
      <c r="AV46" t="str">
        <f t="shared" ca="1" si="22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1"/>
        <v>_Влажный_ли_XXXXX?</v>
      </c>
      <c r="BD46" cm="1">
        <f t="array" aca="1" ref="BD46" ca="1">INDEX($L$42:$L$49,(RANK(AT6,$AT$2:$AT$9)))</f>
        <v>2002</v>
      </c>
    </row>
    <row r="47" spans="1:60" hidden="1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VLOOKUP(B47,audio_list_stym!$A$3:$BP$18,38,FALSE)</f>
        <v>12</v>
      </c>
      <c r="F47" t="str">
        <f>VLOOKUP(E47,metki!$A$2:$B$9,2,FALSE)</f>
        <v>импл_реал_без_названия</v>
      </c>
      <c r="G47" t="str">
        <f t="shared" si="18"/>
        <v>импл_</v>
      </c>
      <c r="H47" t="str">
        <f>VLOOKUP(B47,audio_list_stym!$A$3:$AJ$18,6,FALSE)</f>
        <v>Banan</v>
      </c>
      <c r="I47" t="s">
        <v>693</v>
      </c>
      <c r="J47" t="str">
        <f t="shared" si="19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7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3"/>
        <v>pics\\Peper_7.jpg</v>
      </c>
      <c r="AH47" t="str">
        <f t="shared" si="20"/>
        <v>sound\\Tropic</v>
      </c>
      <c r="AI47" t="s">
        <v>733</v>
      </c>
      <c r="AJ47" t="str">
        <f t="shared" si="8"/>
        <v>pics\\Tikva</v>
      </c>
      <c r="AL47" t="str">
        <f t="shared" si="4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pics\\Peper_7.jpg</v>
      </c>
      <c r="AT47">
        <f t="shared" ca="1" si="21"/>
        <v>0.92322475109070368</v>
      </c>
      <c r="AU47" t="str">
        <f>IF(OR(G47=10,G47=11,G47=14,G47=15),VLOOKUP(AT47,audio_list_stym!$A$3:$B$18,2,FALSE),"sound\\Noviy_plod.wav")</f>
        <v>sound\\Noviy_plod.wav</v>
      </c>
      <c r="AV47" t="str">
        <f t="shared" ca="1" si="22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1"/>
        <v>_Съедобный_ли_XXXXX?</v>
      </c>
      <c r="BD47" cm="1">
        <f t="array" aca="1" ref="BD47" ca="1">INDEX($L$42:$L$49,(RANK(AT7,$AT$2:$AT$9)))</f>
        <v>2003</v>
      </c>
    </row>
    <row r="48" spans="1:60" hidden="1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VLOOKUP(B48,audio_list_stym!$A$3:$BP$18,38,FALSE)</f>
        <v>12</v>
      </c>
      <c r="F48" t="str">
        <f>VLOOKUP(E48,metki!$A$2:$B$9,2,FALSE)</f>
        <v>импл_реал_без_названия</v>
      </c>
      <c r="G48" t="str">
        <f t="shared" si="18"/>
        <v>импл_</v>
      </c>
      <c r="H48" t="str">
        <f>VLOOKUP(B48,audio_list_stym!$A$3:$AJ$18,6,FALSE)</f>
        <v>Banan</v>
      </c>
      <c r="I48" t="s">
        <v>694</v>
      </c>
      <c r="J48" t="str">
        <f t="shared" si="19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7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3"/>
        <v>pics\\Tomat_7.jpg</v>
      </c>
      <c r="AH48" t="str">
        <f t="shared" si="20"/>
        <v>sound\\Tropic</v>
      </c>
      <c r="AI48" t="s">
        <v>734</v>
      </c>
      <c r="AJ48" t="str">
        <f t="shared" si="8"/>
        <v>pics\\Tikva</v>
      </c>
      <c r="AL48" t="str">
        <f t="shared" si="4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pics\\Tomat_7.jpg</v>
      </c>
      <c r="AT48">
        <f t="shared" ca="1" si="21"/>
        <v>0.38601085591341155</v>
      </c>
      <c r="AU48" t="str">
        <f>IF(OR(G48=10,G48=11,G48=14,G48=15),VLOOKUP(AT48,audio_list_stym!$A$3:$B$18,2,FALSE),"sound\\Noviy_plod.wav")</f>
        <v>sound\\Noviy_plod.wav</v>
      </c>
      <c r="AV48" t="str">
        <f t="shared" ca="1" si="22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1"/>
        <v>_Сиреневый_ли_XXXXX?</v>
      </c>
      <c r="BD48" cm="1">
        <f t="array" aca="1" ref="BD48" ca="1">INDEX($L$42:$L$49,(RANK(AT8,$AT$2:$AT$9)))</f>
        <v>2008</v>
      </c>
    </row>
    <row r="49" spans="1:60" hidden="1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VLOOKUP(B49,audio_list_stym!$A$3:$BP$18,38,FALSE)</f>
        <v>12</v>
      </c>
      <c r="F49" t="str">
        <f>VLOOKUP(E49,metki!$A$2:$B$9,2,FALSE)</f>
        <v>импл_реал_без_названия</v>
      </c>
      <c r="G49" t="str">
        <f t="shared" si="18"/>
        <v>импл_</v>
      </c>
      <c r="H49" t="str">
        <f>VLOOKUP(B49,audio_list_stym!$A$3:$AJ$18,6,FALSE)</f>
        <v>Banan</v>
      </c>
      <c r="I49" t="s">
        <v>695</v>
      </c>
      <c r="J49" t="str">
        <f t="shared" si="19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2058</v>
      </c>
      <c r="AD49" t="str">
        <f t="shared" ca="1" si="7"/>
        <v>pics\\Tomat_2.jpg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3"/>
        <v>pics\\Tomat_2.jpg</v>
      </c>
      <c r="AH49" t="str">
        <f t="shared" si="20"/>
        <v>sound\\Tropic</v>
      </c>
      <c r="AI49" t="s">
        <v>735</v>
      </c>
      <c r="AJ49" t="str">
        <f t="shared" si="8"/>
        <v>pics\\Tikva</v>
      </c>
      <c r="AL49" t="str">
        <f t="shared" si="4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pics\\Tomat_2.jpg</v>
      </c>
      <c r="AT49">
        <f t="shared" ca="1" si="21"/>
        <v>0.10310626231670983</v>
      </c>
      <c r="AU49" t="str">
        <f>IF(OR(G49=10,G49=11,G49=14,G49=15),VLOOKUP(AT49,audio_list_stym!$A$3:$B$18,2,FALSE),"sound\\Noviy_plod.wav")</f>
        <v>sound\\Noviy_plod.wav</v>
      </c>
      <c r="AV49" t="str">
        <f t="shared" ca="1" si="22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1"/>
        <v>_Репчатый_ли_XXXXX?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VLOOKUP(B50,audio_list_stym!$A$3:$BP$18,38,FALSE)</f>
        <v>13</v>
      </c>
      <c r="F50" t="str">
        <f>VLOOKUP(E50,metki!$A$2:$B$9,2,FALSE)</f>
        <v>экспл_реал_без_названия</v>
      </c>
      <c r="G50" t="str">
        <f t="shared" si="18"/>
        <v>экспл</v>
      </c>
      <c r="H50" t="str">
        <f>VLOOKUP(B50,audio_list_stym!$A$3:$AJ$18,6,FALSE)</f>
        <v>Finik</v>
      </c>
      <c r="I50" t="s">
        <v>688</v>
      </c>
      <c r="J50" t="str">
        <f t="shared" si="19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7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3"/>
        <v/>
      </c>
      <c r="AG50" t="str">
        <f t="shared" si="2"/>
        <v>pics\\Finik_1.jpg</v>
      </c>
      <c r="AH50">
        <f t="shared" si="20"/>
        <v>0</v>
      </c>
      <c r="AT50">
        <f t="shared" ca="1" si="21"/>
        <v>0.48319897586292082</v>
      </c>
      <c r="AU50" t="str">
        <f>IF(OR(G50=10,G50=11,G50=14,G50=15),VLOOKUP(AT50,audio_list_stym!$A$3:$B$18,2,FALSE),"sound\\Noviy_plod.wav")</f>
        <v>sound\\Noviy_plod.wav</v>
      </c>
      <c r="AV50" t="str">
        <f t="shared" ca="1" si="22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1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2023</v>
      </c>
      <c r="BH50">
        <v>1</v>
      </c>
    </row>
    <row r="51" spans="1:60" hidden="1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VLOOKUP(B51,audio_list_stym!$A$3:$BP$18,38,FALSE)</f>
        <v>13</v>
      </c>
      <c r="F51" t="str">
        <f>VLOOKUP(E51,metki!$A$2:$B$9,2,FALSE)</f>
        <v>экспл_реал_без_названия</v>
      </c>
      <c r="G51" t="str">
        <f t="shared" si="18"/>
        <v>экспл</v>
      </c>
      <c r="H51" t="str">
        <f>VLOOKUP(B51,audio_list_stym!$A$3:$AJ$18,6,FALSE)</f>
        <v>Finik</v>
      </c>
      <c r="I51" t="s">
        <v>689</v>
      </c>
      <c r="J51" t="str">
        <f t="shared" si="19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7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3"/>
        <v/>
      </c>
      <c r="AG51" t="str">
        <f t="shared" si="2"/>
        <v>pics\\Finik_2.jpg</v>
      </c>
      <c r="AH51">
        <f t="shared" si="20"/>
        <v>0</v>
      </c>
      <c r="AT51">
        <f t="shared" ca="1" si="21"/>
        <v>0.72241653558564067</v>
      </c>
      <c r="AU51" t="str">
        <f>IF(OR(G51=10,G51=11,G51=14,G51=15),VLOOKUP(AT51,audio_list_stym!$A$3:$B$18,2,FALSE),"sound\\Noviy_plod.wav")</f>
        <v>sound\\Noviy_plod.wav</v>
      </c>
      <c r="AV51" t="str">
        <f t="shared" ca="1" si="22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1"/>
        <v>Посмотрите,_вот_XXXXX._Сахаристый_ли_он?</v>
      </c>
      <c r="BD51" cm="1">
        <f t="array" aca="1" ref="BD51" ca="1">INDEX($L$50:$L$57,(RANK(AT3,$AT$2:$AT$9)))</f>
        <v>2014</v>
      </c>
    </row>
    <row r="52" spans="1:60" hidden="1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VLOOKUP(B52,audio_list_stym!$A$3:$BP$18,38,FALSE)</f>
        <v>13</v>
      </c>
      <c r="F52" t="str">
        <f>VLOOKUP(E52,metki!$A$2:$B$9,2,FALSE)</f>
        <v>экспл_реал_без_названия</v>
      </c>
      <c r="G52" t="str">
        <f t="shared" si="18"/>
        <v>экспл</v>
      </c>
      <c r="H52" t="str">
        <f>VLOOKUP(B52,audio_list_stym!$A$3:$AJ$18,6,FALSE)</f>
        <v>Finik</v>
      </c>
      <c r="I52" t="s">
        <v>690</v>
      </c>
      <c r="J52" t="str">
        <f t="shared" si="19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7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3"/>
        <v/>
      </c>
      <c r="AG52" t="str">
        <f t="shared" si="2"/>
        <v>pics\\Finik_3.jpg</v>
      </c>
      <c r="AH52">
        <f t="shared" si="20"/>
        <v>0</v>
      </c>
      <c r="AT52">
        <f t="shared" ca="1" si="21"/>
        <v>0.50746430526428876</v>
      </c>
      <c r="AU52" t="str">
        <f>IF(OR(G52=10,G52=11,G52=14,G52=15),VLOOKUP(AT52,audio_list_stym!$A$3:$B$18,2,FALSE),"sound\\Noviy_plod.wav")</f>
        <v>sound\\Noviy_plod.wav</v>
      </c>
      <c r="AV52" t="str">
        <f t="shared" ca="1" si="22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1"/>
        <v>Вот_XXXXX._Он_скользкий?</v>
      </c>
      <c r="BD52" cm="1">
        <f t="array" aca="1" ref="BD52" ca="1">INDEX($L$50:$L$57,(RANK(AT4,$AT$2:$AT$9)))</f>
        <v>2015</v>
      </c>
    </row>
    <row r="53" spans="1:60" hidden="1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VLOOKUP(B53,audio_list_stym!$A$3:$BP$18,38,FALSE)</f>
        <v>13</v>
      </c>
      <c r="F53" t="str">
        <f>VLOOKUP(E53,metki!$A$2:$B$9,2,FALSE)</f>
        <v>экспл_реал_без_названия</v>
      </c>
      <c r="G53" t="str">
        <f t="shared" si="18"/>
        <v>экспл</v>
      </c>
      <c r="H53" t="str">
        <f>VLOOKUP(B53,audio_list_stym!$A$3:$AJ$18,6,FALSE)</f>
        <v>Finik</v>
      </c>
      <c r="I53" t="s">
        <v>691</v>
      </c>
      <c r="J53" t="str">
        <f t="shared" si="19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7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3"/>
        <v/>
      </c>
      <c r="AG53" t="str">
        <f t="shared" si="2"/>
        <v>pics\\Finik_4.jpg</v>
      </c>
      <c r="AH53">
        <f t="shared" si="20"/>
        <v>0</v>
      </c>
      <c r="AT53">
        <f t="shared" ca="1" si="21"/>
        <v>0.84267207506259367</v>
      </c>
      <c r="AU53" t="str">
        <f>IF(OR(G53=10,G53=11,G53=14,G53=15),VLOOKUP(AT53,audio_list_stym!$A$3:$B$18,2,FALSE),"sound\\Noviy_plod.wav")</f>
        <v>sound\\Noviy_plod.wav</v>
      </c>
      <c r="AV53" t="str">
        <f t="shared" ca="1" si="22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1"/>
        <v>Это_XXXXX._Ломкий_ли_он?</v>
      </c>
      <c r="BD53" cm="1">
        <f t="array" aca="1" ref="BD53" ca="1">INDEX($L$50:$L$57,(RANK(AT5,$AT$2:$AT$9)))</f>
        <v>2013</v>
      </c>
    </row>
    <row r="54" spans="1:60" hidden="1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VLOOKUP(B54,audio_list_stym!$A$3:$BP$18,38,FALSE)</f>
        <v>13</v>
      </c>
      <c r="F54" t="str">
        <f>VLOOKUP(E54,metki!$A$2:$B$9,2,FALSE)</f>
        <v>экспл_реал_без_названия</v>
      </c>
      <c r="G54" t="str">
        <f t="shared" si="18"/>
        <v>экспл</v>
      </c>
      <c r="H54" t="str">
        <f>VLOOKUP(B54,audio_list_stym!$A$3:$AJ$18,6,FALSE)</f>
        <v>Finik</v>
      </c>
      <c r="I54" t="s">
        <v>692</v>
      </c>
      <c r="J54" t="str">
        <f t="shared" si="19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7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3"/>
        <v/>
      </c>
      <c r="AG54" t="str">
        <f t="shared" si="2"/>
        <v>pics\\Finik_5.jpg</v>
      </c>
      <c r="AH54">
        <f t="shared" si="20"/>
        <v>0</v>
      </c>
      <c r="AI54" s="11"/>
      <c r="AT54">
        <f t="shared" ca="1" si="21"/>
        <v>0.78257095858436931</v>
      </c>
      <c r="AU54" t="str">
        <f>IF(OR(G54=10,G54=11,G54=14,G54=15),VLOOKUP(AT54,audio_list_stym!$A$3:$B$18,2,FALSE),"sound\\Noviy_plod.wav")</f>
        <v>sound\\Noviy_plod.wav</v>
      </c>
      <c r="AV54" t="str">
        <f t="shared" ca="1" si="22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1"/>
        <v>На_картинке_XXXXX._Мохнатый_ли_он?</v>
      </c>
      <c r="BD54" cm="1">
        <f t="array" aca="1" ref="BD54" ca="1">INDEX($L$50:$L$57,(RANK(AT6,$AT$2:$AT$9)))</f>
        <v>2010</v>
      </c>
    </row>
    <row r="55" spans="1:60" hidden="1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VLOOKUP(B55,audio_list_stym!$A$3:$BP$18,38,FALSE)</f>
        <v>13</v>
      </c>
      <c r="F55" t="str">
        <f>VLOOKUP(E55,metki!$A$2:$B$9,2,FALSE)</f>
        <v>экспл_реал_без_названия</v>
      </c>
      <c r="G55" t="str">
        <f t="shared" si="18"/>
        <v>экспл</v>
      </c>
      <c r="H55" t="str">
        <f>VLOOKUP(B55,audio_list_stym!$A$3:$AJ$18,6,FALSE)</f>
        <v>Finik</v>
      </c>
      <c r="I55" t="s">
        <v>693</v>
      </c>
      <c r="J55" t="str">
        <f t="shared" si="19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7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3"/>
        <v/>
      </c>
      <c r="AG55" t="str">
        <f t="shared" si="2"/>
        <v>pics\\Finik_6.jpg</v>
      </c>
      <c r="AH55">
        <f t="shared" si="20"/>
        <v>0</v>
      </c>
      <c r="AT55">
        <f t="shared" ca="1" si="21"/>
        <v>0.62650221267187867</v>
      </c>
      <c r="AU55" t="str">
        <f>IF(OR(G55=10,G55=11,G55=14,G55=15),VLOOKUP(AT55,audio_list_stym!$A$3:$B$18,2,FALSE),"sound\\Noviy_plod.wav")</f>
        <v>sound\\Noviy_plod.wav</v>
      </c>
      <c r="AV55" t="str">
        <f t="shared" ca="1" si="22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1"/>
        <v>На_мониторе_XXXXX._Он_сморщенный?</v>
      </c>
      <c r="BD55" cm="1">
        <f t="array" aca="1" ref="BD55" ca="1">INDEX($L$50:$L$57,(RANK(AT7,$AT$2:$AT$9)))</f>
        <v>2011</v>
      </c>
    </row>
    <row r="56" spans="1:60" hidden="1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VLOOKUP(B56,audio_list_stym!$A$3:$BP$18,38,FALSE)</f>
        <v>13</v>
      </c>
      <c r="F56" t="str">
        <f>VLOOKUP(E56,metki!$A$2:$B$9,2,FALSE)</f>
        <v>экспл_реал_без_названия</v>
      </c>
      <c r="G56" t="str">
        <f t="shared" si="18"/>
        <v>экспл</v>
      </c>
      <c r="H56" t="str">
        <f>VLOOKUP(B56,audio_list_stym!$A$3:$AJ$18,6,FALSE)</f>
        <v>Finik</v>
      </c>
      <c r="I56" t="s">
        <v>694</v>
      </c>
      <c r="J56" t="str">
        <f t="shared" si="19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7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"/>
        <v>pics\\Finik_7.jpg</v>
      </c>
      <c r="AH56">
        <f t="shared" si="20"/>
        <v>0</v>
      </c>
      <c r="AT56">
        <f t="shared" ca="1" si="21"/>
        <v>0.4219584307031724</v>
      </c>
      <c r="AU56" t="str">
        <f>IF(OR(G56=10,G56=11,G56=14,G56=15),VLOOKUP(AT56,audio_list_stym!$A$3:$B$18,2,FALSE),"sound\\Noviy_plod.wav")</f>
        <v>sound\\Noviy_plod.wav</v>
      </c>
      <c r="AV56" t="str">
        <f t="shared" ca="1" si="22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1"/>
        <v>Перед_Вами_XXXXX._Он_с_косточкой?</v>
      </c>
      <c r="BD56" cm="1">
        <f t="array" aca="1" ref="BD56" ca="1">INDEX($L$50:$L$57,(RANK(AT8,$AT$2:$AT$9)))</f>
        <v>2016</v>
      </c>
    </row>
    <row r="57" spans="1:60" hidden="1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VLOOKUP(B57,audio_list_stym!$A$3:$BP$18,38,FALSE)</f>
        <v>13</v>
      </c>
      <c r="F57" t="str">
        <f>VLOOKUP(E57,metki!$A$2:$B$9,2,FALSE)</f>
        <v>экспл_реал_без_названия</v>
      </c>
      <c r="G57" t="str">
        <f t="shared" si="18"/>
        <v>экспл</v>
      </c>
      <c r="H57" t="str">
        <f>VLOOKUP(B57,audio_list_stym!$A$3:$AJ$18,6,FALSE)</f>
        <v>Finik</v>
      </c>
      <c r="I57" t="s">
        <v>695</v>
      </c>
      <c r="J57" t="str">
        <f t="shared" si="19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7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"/>
        <v>pics\\Finik_8.jpg</v>
      </c>
      <c r="AH57">
        <f t="shared" si="20"/>
        <v>0</v>
      </c>
      <c r="AI57" s="11"/>
      <c r="AT57">
        <f t="shared" ca="1" si="21"/>
        <v>0.59825938434570625</v>
      </c>
      <c r="AU57" t="str">
        <f>IF(OR(G57=10,G57=11,G57=14,G57=15),VLOOKUP(AT57,audio_list_stym!$A$3:$B$18,2,FALSE),"sound\\Noviy_plod.wav")</f>
        <v>sound\\Noviy_plod.wav</v>
      </c>
      <c r="AV57" t="str">
        <f t="shared" ca="1" si="22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1"/>
        <v>Вы_видите_XXXXX._Он_треугольный?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VLOOKUP(B58,audio_list_stym!$A$3:$BP$18,38,FALSE)</f>
        <v>10</v>
      </c>
      <c r="F58" t="str">
        <f>VLOOKUP(E58,metki!$A$2:$B$9,2,FALSE)</f>
        <v>импл_реал_с_названием</v>
      </c>
      <c r="G58" t="str">
        <f t="shared" si="18"/>
        <v>импл_</v>
      </c>
      <c r="H58" t="str">
        <f>VLOOKUP(B58,audio_list_stym!$A$3:$AJ$18,6,FALSE)</f>
        <v>Goroh</v>
      </c>
      <c r="I58" t="s">
        <v>688</v>
      </c>
      <c r="J58" t="str">
        <f t="shared" si="19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2009</v>
      </c>
      <c r="AD58" t="str">
        <f t="shared" ca="1" si="7"/>
        <v>pics\\Finik_1.jpg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pics\\Finik_1.jpg</v>
      </c>
      <c r="AH58" t="str">
        <f t="shared" si="20"/>
        <v>sound\\Ogorod</v>
      </c>
      <c r="AI58" s="11"/>
      <c r="AR58" t="str">
        <f t="shared" ref="AR58:AR65" ca="1" si="26">IF(AH58="sound\\Ogorod",AP10,"")</f>
        <v>pics\\Finik_1.jpg</v>
      </c>
      <c r="AT58">
        <f t="shared" ca="1" si="21"/>
        <v>0.58244712496554141</v>
      </c>
      <c r="AU58" t="str">
        <f>IF(OR(G58=10,G58=11,G58=14,G58=15),VLOOKUP(AT58,audio_list_stym!$A$3:$B$18,2,FALSE),"sound\\Noviy_plod.wav")</f>
        <v>sound\\Noviy_plod.wav</v>
      </c>
      <c r="AV58" t="str">
        <f t="shared" ca="1" si="22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1"/>
        <v>_Рыхлый_ли_ГОРОХ?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2004</v>
      </c>
      <c r="BH58">
        <v>1</v>
      </c>
    </row>
    <row r="59" spans="1:60" hidden="1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VLOOKUP(B59,audio_list_stym!$A$3:$BP$18,38,FALSE)</f>
        <v>10</v>
      </c>
      <c r="F59" t="str">
        <f>VLOOKUP(E59,metki!$A$2:$B$9,2,FALSE)</f>
        <v>импл_реал_с_названием</v>
      </c>
      <c r="G59" t="str">
        <f t="shared" si="18"/>
        <v>импл_</v>
      </c>
      <c r="H59" t="str">
        <f>VLOOKUP(B59,audio_list_stym!$A$3:$AJ$18,6,FALSE)</f>
        <v>Goroh</v>
      </c>
      <c r="I59" t="s">
        <v>689</v>
      </c>
      <c r="J59" t="str">
        <f t="shared" si="19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2160</v>
      </c>
      <c r="AD59" t="str">
        <f t="shared" ca="1" si="7"/>
        <v>pics\\Injir_8.jpg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pics\\Injir_8.jpg</v>
      </c>
      <c r="AH59" t="str">
        <f t="shared" si="20"/>
        <v>sound\\Ogorod</v>
      </c>
      <c r="AR59" t="str">
        <f t="shared" ca="1" si="26"/>
        <v>pics\\Injir_8.jpg</v>
      </c>
      <c r="AT59">
        <f t="shared" ca="1" si="21"/>
        <v>0.78613327500244257</v>
      </c>
      <c r="AU59" t="str">
        <f>IF(OR(G59=10,G59=11,G59=14,G59=15),VLOOKUP(AT59,audio_list_stym!$A$3:$B$18,2,FALSE),"sound\\Noviy_plod.wav")</f>
        <v>sound\\Noviy_plod.wav</v>
      </c>
      <c r="AV59" t="str">
        <f t="shared" ca="1" si="22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1"/>
        <v>_В_стручке_ли_ГОРОХ?</v>
      </c>
      <c r="BD59" cm="1">
        <f t="array" aca="1" ref="BD59" ca="1">INDEX($L$58:$L$65,(RANK(AT3,$AT$2:$AT$9)))</f>
        <v>2022</v>
      </c>
    </row>
    <row r="60" spans="1:60" hidden="1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VLOOKUP(B60,audio_list_stym!$A$3:$BP$18,38,FALSE)</f>
        <v>10</v>
      </c>
      <c r="F60" t="str">
        <f>VLOOKUP(E60,metki!$A$2:$B$9,2,FALSE)</f>
        <v>импл_реал_с_названием</v>
      </c>
      <c r="G60" t="str">
        <f t="shared" si="18"/>
        <v>импл_</v>
      </c>
      <c r="H60" t="str">
        <f>VLOOKUP(B60,audio_list_stym!$A$3:$AJ$18,6,FALSE)</f>
        <v>Goroh</v>
      </c>
      <c r="I60" t="s">
        <v>690</v>
      </c>
      <c r="J60" t="str">
        <f t="shared" si="19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2013</v>
      </c>
      <c r="AD60" t="str">
        <f t="shared" ca="1" si="7"/>
        <v>pics\\Finik_5.jpg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pics\\Finik_5.jpg</v>
      </c>
      <c r="AH60" t="str">
        <f t="shared" si="20"/>
        <v>sound\\Ogorod</v>
      </c>
      <c r="AR60" t="str">
        <f t="shared" ca="1" si="26"/>
        <v>pics\\Finik_5.jpg</v>
      </c>
      <c r="AT60">
        <f t="shared" ca="1" si="21"/>
        <v>0.46252381473183757</v>
      </c>
      <c r="AU60" t="str">
        <f>IF(OR(G60=10,G60=11,G60=14,G60=15),VLOOKUP(AT60,audio_list_stym!$A$3:$B$18,2,FALSE),"sound\\Noviy_plod.wav")</f>
        <v>sound\\Noviy_plod.wav</v>
      </c>
      <c r="AV60" t="str">
        <f t="shared" ca="1" si="22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1"/>
        <v>_Ядовитый_ли_ГОРОХ?</v>
      </c>
      <c r="BD60" cm="1">
        <f t="array" aca="1" ref="BD60" ca="1">INDEX($L$58:$L$65,(RANK(AT4,$AT$2:$AT$9)))</f>
        <v>2023</v>
      </c>
    </row>
    <row r="61" spans="1:60" hidden="1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VLOOKUP(B61,audio_list_stym!$A$3:$BP$18,38,FALSE)</f>
        <v>10</v>
      </c>
      <c r="F61" t="str">
        <f>VLOOKUP(E61,metki!$A$2:$B$9,2,FALSE)</f>
        <v>импл_реал_с_названием</v>
      </c>
      <c r="G61" t="str">
        <f t="shared" si="18"/>
        <v>импл_</v>
      </c>
      <c r="H61" t="str">
        <f>VLOOKUP(B61,audio_list_stym!$A$3:$AJ$18,6,FALSE)</f>
        <v>Goroh</v>
      </c>
      <c r="I61" t="s">
        <v>691</v>
      </c>
      <c r="J61" t="str">
        <f t="shared" si="19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2011</v>
      </c>
      <c r="AD61" t="str">
        <f t="shared" ca="1" si="7"/>
        <v>pics\\Finik_3.jpg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pics\\Finik_3.jpg</v>
      </c>
      <c r="AH61" t="str">
        <f t="shared" si="20"/>
        <v>sound\\Ogorod</v>
      </c>
      <c r="AR61" t="str">
        <f t="shared" ca="1" si="26"/>
        <v>pics\\Finik_3.jpg</v>
      </c>
      <c r="AT61">
        <f t="shared" ca="1" si="21"/>
        <v>0.57766030840363303</v>
      </c>
      <c r="AU61" t="str">
        <f>IF(OR(G61=10,G61=11,G61=14,G61=15),VLOOKUP(AT61,audio_list_stym!$A$3:$B$18,2,FALSE),"sound\\Noviy_plod.wav")</f>
        <v>sound\\Noviy_plod.wav</v>
      </c>
      <c r="AV61" t="str">
        <f t="shared" ca="1" si="22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1"/>
        <v>_Полосатый_ли_ГОРОХ?</v>
      </c>
      <c r="BD61" cm="1">
        <f t="array" aca="1" ref="BD61" ca="1">INDEX($L$58:$L$65,(RANK(AT5,$AT$2:$AT$9)))</f>
        <v>2021</v>
      </c>
    </row>
    <row r="62" spans="1:60" hidden="1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VLOOKUP(B62,audio_list_stym!$A$3:$BP$18,38,FALSE)</f>
        <v>10</v>
      </c>
      <c r="F62" t="str">
        <f>VLOOKUP(E62,metki!$A$2:$B$9,2,FALSE)</f>
        <v>импл_реал_с_названием</v>
      </c>
      <c r="G62" t="str">
        <f t="shared" si="18"/>
        <v>импл_</v>
      </c>
      <c r="H62" t="str">
        <f>VLOOKUP(B62,audio_list_stym!$A$3:$AJ$18,6,FALSE)</f>
        <v>Goroh</v>
      </c>
      <c r="I62" t="s">
        <v>692</v>
      </c>
      <c r="J62" t="str">
        <f t="shared" si="19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2014</v>
      </c>
      <c r="AD62" t="str">
        <f t="shared" ca="1" si="7"/>
        <v>pics\\Finik_6.jpg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pics\\Finik_6.jpg</v>
      </c>
      <c r="AH62" t="str">
        <f t="shared" si="20"/>
        <v>sound\\Ogorod</v>
      </c>
      <c r="AR62" t="str">
        <f t="shared" ca="1" si="26"/>
        <v>pics\\Finik_6.jpg</v>
      </c>
      <c r="AT62">
        <f t="shared" ca="1" si="21"/>
        <v>0.37406518811647937</v>
      </c>
      <c r="AU62" t="str">
        <f>IF(OR(G62=10,G62=11,G62=14,G62=15),VLOOKUP(AT62,audio_list_stym!$A$3:$B$18,2,FALSE),"sound\\Noviy_plod.wav")</f>
        <v>sound\\Noviy_plod.wav</v>
      </c>
      <c r="AV62" t="str">
        <f t="shared" ca="1" si="22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1"/>
        <v>_Плоский_ли_ГОРОХ?</v>
      </c>
      <c r="BD62" cm="1">
        <f t="array" aca="1" ref="BD62" ca="1">INDEX($L$58:$L$65,(RANK(AT6,$AT$2:$AT$9)))</f>
        <v>2018</v>
      </c>
    </row>
    <row r="63" spans="1:60" hidden="1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VLOOKUP(B63,audio_list_stym!$A$3:$BP$18,38,FALSE)</f>
        <v>10</v>
      </c>
      <c r="F63" t="str">
        <f>VLOOKUP(E63,metki!$A$2:$B$9,2,FALSE)</f>
        <v>импл_реал_с_названием</v>
      </c>
      <c r="G63" t="str">
        <f t="shared" si="18"/>
        <v>импл_</v>
      </c>
      <c r="H63" t="str">
        <f>VLOOKUP(B63,audio_list_stym!$A$3:$AJ$18,6,FALSE)</f>
        <v>Goroh</v>
      </c>
      <c r="I63" t="s">
        <v>693</v>
      </c>
      <c r="J63" t="str">
        <f t="shared" si="19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2156</v>
      </c>
      <c r="AD63" t="str">
        <f t="shared" ca="1" si="7"/>
        <v>pics\\Injir_4.jpg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pics\\Injir_4.jpg</v>
      </c>
      <c r="AH63" t="str">
        <f t="shared" si="20"/>
        <v>sound\\Ogorod</v>
      </c>
      <c r="AR63" t="str">
        <f t="shared" ca="1" si="26"/>
        <v>pics\\Injir_4.jpg</v>
      </c>
      <c r="AT63">
        <f t="shared" ca="1" si="21"/>
        <v>0.20188493667290186</v>
      </c>
      <c r="AU63" t="str">
        <f>IF(OR(G63=10,G63=11,G63=14,G63=15),VLOOKUP(AT63,audio_list_stym!$A$3:$B$18,2,FALSE),"sound\\Noviy_plod.wav")</f>
        <v>sound\\Noviy_plod.wav</v>
      </c>
      <c r="AV63" t="str">
        <f t="shared" ca="1" si="22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1"/>
        <v>_Толченый_ли_ГОРОХ?</v>
      </c>
      <c r="BD63" cm="1">
        <f t="array" aca="1" ref="BD63" ca="1">INDEX($L$58:$L$65,(RANK(AT7,$AT$2:$AT$9)))</f>
        <v>2019</v>
      </c>
    </row>
    <row r="64" spans="1:60" hidden="1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VLOOKUP(B64,audio_list_stym!$A$3:$BP$18,38,FALSE)</f>
        <v>10</v>
      </c>
      <c r="F64" t="str">
        <f>VLOOKUP(E64,metki!$A$2:$B$9,2,FALSE)</f>
        <v>импл_реал_с_названием</v>
      </c>
      <c r="G64" t="str">
        <f t="shared" si="18"/>
        <v>импл_</v>
      </c>
      <c r="H64" t="str">
        <f>VLOOKUP(B64,audio_list_stym!$A$3:$AJ$18,6,FALSE)</f>
        <v>Goroh</v>
      </c>
      <c r="I64" t="s">
        <v>694</v>
      </c>
      <c r="J64" t="str">
        <f t="shared" si="19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2155</v>
      </c>
      <c r="AD64" t="str">
        <f t="shared" ca="1" si="7"/>
        <v>pics\\Injir_3.jpg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pics\\Injir_3.jpg</v>
      </c>
      <c r="AH64" t="str">
        <f t="shared" si="20"/>
        <v>sound\\Ogorod</v>
      </c>
      <c r="AI64" s="11"/>
      <c r="AR64" t="str">
        <f t="shared" ca="1" si="26"/>
        <v>pics\\Injir_3.jpg</v>
      </c>
      <c r="AT64">
        <f t="shared" ca="1" si="21"/>
        <v>8.9358128139960913E-2</v>
      </c>
      <c r="AU64" t="str">
        <f>IF(OR(G64=10,G64=11,G64=14,G64=15),VLOOKUP(AT64,audio_list_stym!$A$3:$B$18,2,FALSE),"sound\\Noviy_plod.wav")</f>
        <v>sound\\Noviy_plod.wav</v>
      </c>
      <c r="AV64" t="str">
        <f t="shared" ca="1" si="22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1"/>
        <v>_Зеленый_ли_ГОРОХ?</v>
      </c>
      <c r="BD64" cm="1">
        <f t="array" aca="1" ref="BD64" ca="1">INDEX($L$58:$L$65,(RANK(AT8,$AT$2:$AT$9)))</f>
        <v>2024</v>
      </c>
    </row>
    <row r="65" spans="1:60" hidden="1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VLOOKUP(B65,audio_list_stym!$A$3:$BP$18,38,FALSE)</f>
        <v>10</v>
      </c>
      <c r="F65" t="str">
        <f>VLOOKUP(E65,metki!$A$2:$B$9,2,FALSE)</f>
        <v>импл_реал_с_названием</v>
      </c>
      <c r="G65" t="str">
        <f t="shared" si="18"/>
        <v>импл_</v>
      </c>
      <c r="H65" t="str">
        <f>VLOOKUP(B65,audio_list_stym!$A$3:$AJ$18,6,FALSE)</f>
        <v>Goroh</v>
      </c>
      <c r="I65" t="s">
        <v>695</v>
      </c>
      <c r="J65" t="str">
        <f t="shared" si="19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2012</v>
      </c>
      <c r="AD65" t="str">
        <f t="shared" ca="1" si="7"/>
        <v>pics\\Finik_4.jpg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pics\\Finik_4.jpg</v>
      </c>
      <c r="AH65" t="str">
        <f t="shared" si="20"/>
        <v>sound\\Ogorod</v>
      </c>
      <c r="AR65" t="str">
        <f t="shared" ca="1" si="26"/>
        <v>pics\\Finik_4.jpg</v>
      </c>
      <c r="AT65">
        <f t="shared" ca="1" si="21"/>
        <v>0.37315381174912576</v>
      </c>
      <c r="AU65" t="s">
        <v>697</v>
      </c>
      <c r="AV65" t="str">
        <f t="shared" ca="1" si="22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1"/>
        <v>_Легкий_ли_ГОРОХ?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VLOOKUP(B66,audio_list_stym!$A$3:$BP$18,38,FALSE)</f>
        <v>15</v>
      </c>
      <c r="F66" t="str">
        <f>VLOOKUP(E66,metki!$A$2:$B$9,2,FALSE)</f>
        <v>экспл_новые_с_названием</v>
      </c>
      <c r="G66" t="str">
        <f t="shared" ref="G66:G97" si="27">LEFT(F66,5)</f>
        <v>экспл</v>
      </c>
      <c r="H66" t="str">
        <f>VLOOKUP(B66,audio_list_stym!$A$3:$AJ$18,6,FALSE)</f>
        <v>Ackee</v>
      </c>
      <c r="I66" t="s">
        <v>688</v>
      </c>
      <c r="J66" t="str">
        <f t="shared" ref="J66:J97" si="28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7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ca="1">AS66</f>
        <v>pics\\Banan_6.jpg</v>
      </c>
      <c r="AI66" t="s">
        <v>67</v>
      </c>
      <c r="AO66">
        <f ca="1">RAND()</f>
        <v>0.91451278639997458</v>
      </c>
      <c r="AP66" t="str">
        <f ca="1">INDEX($AI$66:$AI$129,(RANK(AO66,$AO$66:$AO$129)))</f>
        <v>pics\\Banan_6.jpg</v>
      </c>
      <c r="AS66" t="str">
        <f ca="1">AP66</f>
        <v>pics\\Banan_6.jpg</v>
      </c>
      <c r="AT66">
        <f t="shared" ref="AT66:AT97" ca="1" si="29">RAND()</f>
        <v>0.91443744575399366</v>
      </c>
      <c r="AU66" t="s">
        <v>697</v>
      </c>
      <c r="AV66" t="str">
        <f t="shared" ref="AV66:AV97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2065</v>
      </c>
      <c r="BE66" cm="1">
        <f t="array" aca="1" ref="BE66" ca="1">INDEX(BD74:BD89,(RANK(AT2,$AT$2:$AT$7)))</f>
        <v>2073</v>
      </c>
      <c r="BF66" cm="1">
        <f t="array" aca="1" ref="BF66" ca="1">INDEX(BD90:BD113,(RANK(AT2,$AT$2:$AT$17)))</f>
        <v>2094</v>
      </c>
      <c r="BG66" cm="1">
        <f t="array" aca="1" ref="BG66" ca="1">INDEX(BD114:BD129,(RANK(AT2,$AT$2:$AT$17)))</f>
        <v>2142</v>
      </c>
      <c r="BH66">
        <v>1</v>
      </c>
    </row>
    <row r="67" spans="1:60" hidden="1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VLOOKUP(B67,audio_list_stym!$A$3:$BP$18,38,FALSE)</f>
        <v>15</v>
      </c>
      <c r="F67" t="str">
        <f>VLOOKUP(E67,metki!$A$2:$B$9,2,FALSE)</f>
        <v>экспл_новые_с_названием</v>
      </c>
      <c r="G67" t="str">
        <f t="shared" si="27"/>
        <v>экспл</v>
      </c>
      <c r="H67" t="str">
        <f>VLOOKUP(B67,audio_list_stym!$A$3:$AJ$18,6,FALSE)</f>
        <v>Ackee</v>
      </c>
      <c r="I67" t="s">
        <v>689</v>
      </c>
      <c r="J67" t="str">
        <f t="shared" si="28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2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ref="AF67:AF129" ca="1" si="33">AS67</f>
        <v>pics\\Kokos_7.jpg</v>
      </c>
      <c r="AI67" t="s">
        <v>68</v>
      </c>
      <c r="AO67">
        <f t="shared" ref="AO67:AO129" ca="1" si="34">RAND()</f>
        <v>0.58191540639149364</v>
      </c>
      <c r="AP67" t="str">
        <f t="shared" ref="AP67:AP129" ca="1" si="35">INDEX($AI$66:$AI$129,(RANK(AO67,$AO$66:$AO$129)))</f>
        <v>pics\\Kokos_7.jpg</v>
      </c>
      <c r="AS67" t="str">
        <f t="shared" ref="AS67:AS129" ca="1" si="36">AP67</f>
        <v>pics\\Kokos_7.jpg</v>
      </c>
      <c r="AT67">
        <f t="shared" ca="1" si="29"/>
        <v>0.35181875495994519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2071</v>
      </c>
    </row>
    <row r="68" spans="1:60" hidden="1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VLOOKUP(B68,audio_list_stym!$A$3:$BP$18,38,FALSE)</f>
        <v>15</v>
      </c>
      <c r="F68" t="str">
        <f>VLOOKUP(E68,metki!$A$2:$B$9,2,FALSE)</f>
        <v>экспл_новые_с_названием</v>
      </c>
      <c r="G68" t="str">
        <f t="shared" si="27"/>
        <v>экспл</v>
      </c>
      <c r="H68" t="str">
        <f>VLOOKUP(B68,audio_list_stym!$A$3:$AJ$18,6,FALSE)</f>
        <v>Ackee</v>
      </c>
      <c r="I68" t="s">
        <v>690</v>
      </c>
      <c r="J68" t="str">
        <f t="shared" si="28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2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ca="1" si="33"/>
        <v>pics\\Peper_7.jpg</v>
      </c>
      <c r="AI68" t="s">
        <v>69</v>
      </c>
      <c r="AO68">
        <f t="shared" ca="1" si="34"/>
        <v>0.31705057771557787</v>
      </c>
      <c r="AP68" t="str">
        <f t="shared" ca="1" si="35"/>
        <v>pics\\Peper_7.jpg</v>
      </c>
      <c r="AS68" t="str">
        <f t="shared" ca="1" si="36"/>
        <v>pics\\Peper_7.jpg</v>
      </c>
      <c r="AT68">
        <f t="shared" ca="1" si="29"/>
        <v>0.84799805403257822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2073</v>
      </c>
    </row>
    <row r="69" spans="1:60" hidden="1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VLOOKUP(B69,audio_list_stym!$A$3:$BP$18,38,FALSE)</f>
        <v>15</v>
      </c>
      <c r="F69" t="str">
        <f>VLOOKUP(E69,metki!$A$2:$B$9,2,FALSE)</f>
        <v>экспл_новые_с_названием</v>
      </c>
      <c r="G69" t="str">
        <f t="shared" si="27"/>
        <v>экспл</v>
      </c>
      <c r="H69" t="str">
        <f>VLOOKUP(B69,audio_list_stym!$A$3:$AJ$18,6,FALSE)</f>
        <v>Ackee</v>
      </c>
      <c r="I69" t="s">
        <v>691</v>
      </c>
      <c r="J69" t="str">
        <f t="shared" si="28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2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ca="1" si="33"/>
        <v>pics\\Redis_1.jpg</v>
      </c>
      <c r="AI69" t="s">
        <v>70</v>
      </c>
      <c r="AO69">
        <f t="shared" ca="1" si="34"/>
        <v>0.28875098471854999</v>
      </c>
      <c r="AP69" t="str">
        <f t="shared" ca="1" si="35"/>
        <v>pics\\Redis_1.jpg</v>
      </c>
      <c r="AS69" t="str">
        <f t="shared" ca="1" si="36"/>
        <v>pics\\Redis_1.jpg</v>
      </c>
      <c r="AT69">
        <f t="shared" ca="1" si="29"/>
        <v>0.6132765564758258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2072</v>
      </c>
    </row>
    <row r="70" spans="1:60" hidden="1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VLOOKUP(B70,audio_list_stym!$A$3:$BP$18,38,FALSE)</f>
        <v>15</v>
      </c>
      <c r="F70" t="str">
        <f>VLOOKUP(E70,metki!$A$2:$B$9,2,FALSE)</f>
        <v>экспл_новые_с_названием</v>
      </c>
      <c r="G70" t="str">
        <f t="shared" si="27"/>
        <v>экспл</v>
      </c>
      <c r="H70" t="str">
        <f>VLOOKUP(B70,audio_list_stym!$A$3:$AJ$18,6,FALSE)</f>
        <v>Ackee</v>
      </c>
      <c r="I70" t="s">
        <v>692</v>
      </c>
      <c r="J70" t="str">
        <f t="shared" si="28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2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ca="1" si="33"/>
        <v>pics\\Redis_3.jpg</v>
      </c>
      <c r="AI70" t="s">
        <v>71</v>
      </c>
      <c r="AO70">
        <f t="shared" ca="1" si="34"/>
        <v>0.25829396800709248</v>
      </c>
      <c r="AP70" t="str">
        <f t="shared" ca="1" si="35"/>
        <v>pics\\Redis_3.jpg</v>
      </c>
      <c r="AS70" t="str">
        <f t="shared" ca="1" si="36"/>
        <v>pics\\Redis_3.jpg</v>
      </c>
      <c r="AT70">
        <f t="shared" ca="1" si="29"/>
        <v>2.8324459436951388E-3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2070</v>
      </c>
    </row>
    <row r="71" spans="1:60" hidden="1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VLOOKUP(B71,audio_list_stym!$A$3:$BP$18,38,FALSE)</f>
        <v>15</v>
      </c>
      <c r="F71" t="str">
        <f>VLOOKUP(E71,metki!$A$2:$B$9,2,FALSE)</f>
        <v>экспл_новые_с_названием</v>
      </c>
      <c r="G71" t="str">
        <f t="shared" si="27"/>
        <v>экспл</v>
      </c>
      <c r="H71" t="str">
        <f>VLOOKUP(B71,audio_list_stym!$A$3:$AJ$18,6,FALSE)</f>
        <v>Ackee</v>
      </c>
      <c r="I71" t="s">
        <v>693</v>
      </c>
      <c r="J71" t="str">
        <f t="shared" si="28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2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ca="1" si="33"/>
        <v>pics\\Goroh_7.jpg</v>
      </c>
      <c r="AI71" t="s">
        <v>72</v>
      </c>
      <c r="AO71">
        <f t="shared" ca="1" si="34"/>
        <v>0.67175641878367098</v>
      </c>
      <c r="AP71" t="str">
        <f t="shared" ca="1" si="35"/>
        <v>pics\\Goroh_7.jpg</v>
      </c>
      <c r="AS71" t="str">
        <f t="shared" ca="1" si="36"/>
        <v>pics\\Goroh_7.jpg</v>
      </c>
      <c r="AT71">
        <f t="shared" ca="1" si="29"/>
        <v>0.39276659485827659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2072</v>
      </c>
    </row>
    <row r="72" spans="1:60" hidden="1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VLOOKUP(B72,audio_list_stym!$A$3:$BP$18,38,FALSE)</f>
        <v>15</v>
      </c>
      <c r="F72" t="str">
        <f>VLOOKUP(E72,metki!$A$2:$B$9,2,FALSE)</f>
        <v>экспл_новые_с_названием</v>
      </c>
      <c r="G72" t="str">
        <f t="shared" si="27"/>
        <v>экспл</v>
      </c>
      <c r="H72" t="str">
        <f>VLOOKUP(B72,audio_list_stym!$A$3:$AJ$18,6,FALSE)</f>
        <v>Ackee</v>
      </c>
      <c r="I72" t="s">
        <v>694</v>
      </c>
      <c r="J72" t="str">
        <f t="shared" si="28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ca="1" si="33"/>
        <v>pics\\Finik_1.jpg</v>
      </c>
      <c r="AI72" t="s">
        <v>73</v>
      </c>
      <c r="AO72">
        <f t="shared" ca="1" si="34"/>
        <v>0.90628404482405178</v>
      </c>
      <c r="AP72" t="str">
        <f t="shared" ca="1" si="35"/>
        <v>pics\\Finik_1.jpg</v>
      </c>
      <c r="AS72" t="str">
        <f t="shared" ca="1" si="36"/>
        <v>pics\\Finik_1.jpg</v>
      </c>
      <c r="AT72">
        <f t="shared" ca="1" si="29"/>
        <v>0.70200834734389184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2078</v>
      </c>
    </row>
    <row r="73" spans="1:60" hidden="1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VLOOKUP(B73,audio_list_stym!$A$3:$BP$18,38,FALSE)</f>
        <v>15</v>
      </c>
      <c r="F73" t="str">
        <f>VLOOKUP(E73,metki!$A$2:$B$9,2,FALSE)</f>
        <v>экспл_новые_с_названием</v>
      </c>
      <c r="G73" t="str">
        <f t="shared" si="27"/>
        <v>экспл</v>
      </c>
      <c r="H73" t="str">
        <f>VLOOKUP(B73,audio_list_stym!$A$3:$AJ$18,6,FALSE)</f>
        <v>Ackee</v>
      </c>
      <c r="I73" t="s">
        <v>695</v>
      </c>
      <c r="J73" t="str">
        <f t="shared" si="28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ca="1" si="33"/>
        <v>pics\\Finik_4.jpg</v>
      </c>
      <c r="AI73" t="s">
        <v>74</v>
      </c>
      <c r="AO73">
        <f t="shared" ca="1" si="34"/>
        <v>0.86540265497526514</v>
      </c>
      <c r="AP73" t="str">
        <f t="shared" ca="1" si="35"/>
        <v>pics\\Finik_4.jpg</v>
      </c>
      <c r="AS73" t="str">
        <f t="shared" ca="1" si="36"/>
        <v>pics\\Finik_4.jpg</v>
      </c>
      <c r="AT73">
        <f t="shared" ca="1" si="29"/>
        <v>2.4624925074656079E-2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VLOOKUP(B74,audio_list_stym!$A$3:$BP$18,38,FALSE)</f>
        <v>16</v>
      </c>
      <c r="F74" t="str">
        <f>VLOOKUP(E74,metki!$A$2:$B$9,2,FALSE)</f>
        <v>импл_новые_без_названия</v>
      </c>
      <c r="G74" t="str">
        <f t="shared" si="27"/>
        <v>импл_</v>
      </c>
      <c r="H74" t="str">
        <f>VLOOKUP(B74,audio_list_stym!$A$3:$AJ$18,6,FALSE)</f>
        <v>Ake</v>
      </c>
      <c r="I74" t="s">
        <v>688</v>
      </c>
      <c r="J74" t="str">
        <f t="shared" si="28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2005</v>
      </c>
      <c r="AD74" t="str">
        <f ca="1">IF(ISTEXT(AE74),AE74,IF(ISTEXT(AF74),AF74,""))</f>
        <v>pics\\Banan_5.jpg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3"/>
        <v>pics\\Banan_5.jpg</v>
      </c>
      <c r="AI74" t="s">
        <v>76</v>
      </c>
      <c r="AO74">
        <f t="shared" ca="1" si="34"/>
        <v>0.91851680163505178</v>
      </c>
      <c r="AP74" t="str">
        <f t="shared" ca="1" si="35"/>
        <v>pics\\Banan_5.jpg</v>
      </c>
      <c r="AS74" t="str">
        <f t="shared" ca="1" si="36"/>
        <v>pics\\Banan_5.jpg</v>
      </c>
      <c r="AT74">
        <f t="shared" ca="1" si="29"/>
        <v>0.35605491321465643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2073</v>
      </c>
      <c r="BE74" cm="1">
        <f t="array" aca="1" ref="BE74" ca="1">INDEX(BD66:BD73,(RANK(AT3,$AT$2:$AT$9)))</f>
        <v>2072</v>
      </c>
      <c r="BF74" cm="1">
        <f t="array" aca="1" ref="BF74" ca="1">INDEX(BD82:BD105,(RANK(AT3,$AT$2:$AT$17)))</f>
        <v>2090</v>
      </c>
      <c r="BG74" cm="1">
        <f t="array" aca="1" ref="BG74" ca="1">INDEX(BD106:BD129,(RANK(AT3,$AT$2:$AT$9)))</f>
        <v>2131</v>
      </c>
      <c r="BH74">
        <v>1</v>
      </c>
    </row>
    <row r="75" spans="1:60" hidden="1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VLOOKUP(B75,audio_list_stym!$A$3:$BP$18,38,FALSE)</f>
        <v>16</v>
      </c>
      <c r="F75" t="str">
        <f>VLOOKUP(E75,metki!$A$2:$B$9,2,FALSE)</f>
        <v>импл_новые_без_названия</v>
      </c>
      <c r="G75" t="str">
        <f t="shared" si="27"/>
        <v>импл_</v>
      </c>
      <c r="H75" t="str">
        <f>VLOOKUP(B75,audio_list_stym!$A$3:$AJ$18,6,FALSE)</f>
        <v>Ake</v>
      </c>
      <c r="I75" t="s">
        <v>689</v>
      </c>
      <c r="J75" t="str">
        <f t="shared" si="28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2014</v>
      </c>
      <c r="AD75" t="str">
        <f t="shared" ca="1" si="32"/>
        <v>pics\\Finik_6.jpg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3"/>
        <v>pics\\Finik_6.jpg</v>
      </c>
      <c r="AI75" t="s">
        <v>77</v>
      </c>
      <c r="AO75">
        <f t="shared" ca="1" si="34"/>
        <v>0.78258348516352916</v>
      </c>
      <c r="AP75" t="str">
        <f t="shared" ca="1" si="35"/>
        <v>pics\\Finik_6.jpg</v>
      </c>
      <c r="AS75" t="str">
        <f t="shared" ca="1" si="36"/>
        <v>pics\\Finik_6.jpg</v>
      </c>
      <c r="AT75">
        <f t="shared" ca="1" si="29"/>
        <v>0.61470755154567525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2078</v>
      </c>
    </row>
    <row r="76" spans="1:60" hidden="1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VLOOKUP(B76,audio_list_stym!$A$3:$BP$18,38,FALSE)</f>
        <v>16</v>
      </c>
      <c r="F76" t="str">
        <f>VLOOKUP(E76,metki!$A$2:$B$9,2,FALSE)</f>
        <v>импл_новые_без_названия</v>
      </c>
      <c r="G76" t="str">
        <f t="shared" si="27"/>
        <v>импл_</v>
      </c>
      <c r="H76" t="str">
        <f>VLOOKUP(B76,audio_list_stym!$A$3:$AJ$18,6,FALSE)</f>
        <v>Ake</v>
      </c>
      <c r="I76" t="s">
        <v>690</v>
      </c>
      <c r="J76" t="str">
        <f t="shared" si="28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2052</v>
      </c>
      <c r="AD76" t="str">
        <f t="shared" ca="1" si="32"/>
        <v>pics\\Redis_4.jpg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3"/>
        <v>pics\\Redis_4.jpg</v>
      </c>
      <c r="AI76" t="s">
        <v>78</v>
      </c>
      <c r="AO76">
        <f t="shared" ca="1" si="34"/>
        <v>0.21730975798387309</v>
      </c>
      <c r="AP76" t="str">
        <f t="shared" ca="1" si="35"/>
        <v>pics\\Redis_4.jpg</v>
      </c>
      <c r="AS76" t="str">
        <f t="shared" ca="1" si="36"/>
        <v>pics\\Redis_4.jpg</v>
      </c>
      <c r="AT76">
        <f t="shared" ca="1" si="29"/>
        <v>0.74330330225433805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2079</v>
      </c>
    </row>
    <row r="77" spans="1:60" hidden="1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VLOOKUP(B77,audio_list_stym!$A$3:$BP$18,38,FALSE)</f>
        <v>16</v>
      </c>
      <c r="F77" t="str">
        <f>VLOOKUP(E77,metki!$A$2:$B$9,2,FALSE)</f>
        <v>импл_новые_без_названия</v>
      </c>
      <c r="G77" t="str">
        <f t="shared" si="27"/>
        <v>импл_</v>
      </c>
      <c r="H77" t="str">
        <f>VLOOKUP(B77,audio_list_stym!$A$3:$AJ$18,6,FALSE)</f>
        <v>Ake</v>
      </c>
      <c r="I77" t="s">
        <v>691</v>
      </c>
      <c r="J77" t="str">
        <f t="shared" si="28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2013</v>
      </c>
      <c r="AD77" t="str">
        <f t="shared" ca="1" si="32"/>
        <v>pics\\Finik_5.jpg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3"/>
        <v>pics\\Finik_5.jpg</v>
      </c>
      <c r="AI77" t="s">
        <v>79</v>
      </c>
      <c r="AO77">
        <f t="shared" ca="1" si="34"/>
        <v>0.86037790970856531</v>
      </c>
      <c r="AP77" t="str">
        <f t="shared" ca="1" si="35"/>
        <v>pics\\Finik_5.jpg</v>
      </c>
      <c r="AS77" t="str">
        <f t="shared" ca="1" si="36"/>
        <v>pics\\Finik_5.jpg</v>
      </c>
      <c r="AT77">
        <f t="shared" ca="1" si="29"/>
        <v>0.49256245606614379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2077</v>
      </c>
    </row>
    <row r="78" spans="1:60" hidden="1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VLOOKUP(B78,audio_list_stym!$A$3:$BP$18,38,FALSE)</f>
        <v>16</v>
      </c>
      <c r="F78" t="str">
        <f>VLOOKUP(E78,metki!$A$2:$B$9,2,FALSE)</f>
        <v>импл_новые_без_названия</v>
      </c>
      <c r="G78" t="str">
        <f t="shared" si="27"/>
        <v>импл_</v>
      </c>
      <c r="H78" t="str">
        <f>VLOOKUP(B78,audio_list_stym!$A$3:$AJ$18,6,FALSE)</f>
        <v>Ake</v>
      </c>
      <c r="I78" t="s">
        <v>692</v>
      </c>
      <c r="J78" t="str">
        <f t="shared" si="28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2042</v>
      </c>
      <c r="AD78" t="str">
        <f t="shared" ca="1" si="32"/>
        <v>pics\\Peper_2.jpg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3"/>
        <v>pics\\Peper_2.jpg</v>
      </c>
      <c r="AI78" t="s">
        <v>80</v>
      </c>
      <c r="AO78">
        <f t="shared" ca="1" si="34"/>
        <v>0.36241801166262078</v>
      </c>
      <c r="AP78" t="str">
        <f t="shared" ca="1" si="35"/>
        <v>pics\\Peper_2.jpg</v>
      </c>
      <c r="AS78" t="str">
        <f t="shared" ca="1" si="36"/>
        <v>pics\\Peper_2.jpg</v>
      </c>
      <c r="AT78">
        <f t="shared" ca="1" si="29"/>
        <v>0.13037070132100959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2074</v>
      </c>
    </row>
    <row r="79" spans="1:60" hidden="1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VLOOKUP(B79,audio_list_stym!$A$3:$BP$18,38,FALSE)</f>
        <v>16</v>
      </c>
      <c r="F79" t="str">
        <f>VLOOKUP(E79,metki!$A$2:$B$9,2,FALSE)</f>
        <v>импл_новые_без_названия</v>
      </c>
      <c r="G79" t="str">
        <f t="shared" si="27"/>
        <v>импл_</v>
      </c>
      <c r="H79" t="str">
        <f>VLOOKUP(B79,audio_list_stym!$A$3:$AJ$18,6,FALSE)</f>
        <v>Ake</v>
      </c>
      <c r="I79" t="s">
        <v>693</v>
      </c>
      <c r="J79" t="str">
        <f t="shared" si="28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2008</v>
      </c>
      <c r="AD79" t="str">
        <f t="shared" ca="1" si="32"/>
        <v>pics\\Banan_8.jpg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3"/>
        <v>pics\\Banan_8.jpg</v>
      </c>
      <c r="AI79" t="s">
        <v>81</v>
      </c>
      <c r="AO79">
        <f t="shared" ca="1" si="34"/>
        <v>0.90652135688355562</v>
      </c>
      <c r="AP79" t="str">
        <f t="shared" ca="1" si="35"/>
        <v>pics\\Banan_8.jpg</v>
      </c>
      <c r="AS79" t="str">
        <f t="shared" ca="1" si="36"/>
        <v>pics\\Banan_8.jpg</v>
      </c>
      <c r="AT79">
        <f t="shared" ca="1" si="29"/>
        <v>0.99911108155507833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2075</v>
      </c>
    </row>
    <row r="80" spans="1:60" hidden="1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VLOOKUP(B80,audio_list_stym!$A$3:$BP$18,38,FALSE)</f>
        <v>16</v>
      </c>
      <c r="F80" t="str">
        <f>VLOOKUP(E80,metki!$A$2:$B$9,2,FALSE)</f>
        <v>импл_новые_без_названия</v>
      </c>
      <c r="G80" t="str">
        <f t="shared" si="27"/>
        <v>импл_</v>
      </c>
      <c r="H80" t="str">
        <f>VLOOKUP(B80,audio_list_stym!$A$3:$AJ$18,6,FALSE)</f>
        <v>Ake</v>
      </c>
      <c r="I80" t="s">
        <v>694</v>
      </c>
      <c r="J80" t="str">
        <f t="shared" si="28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2064</v>
      </c>
      <c r="AD80" t="str">
        <f t="shared" ca="1" si="32"/>
        <v>pics\\Tomat_8.jpg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3"/>
        <v>pics\\Tomat_8.jpg</v>
      </c>
      <c r="AI80" t="s">
        <v>82</v>
      </c>
      <c r="AO80">
        <f t="shared" ca="1" si="34"/>
        <v>3.9883699906559933E-3</v>
      </c>
      <c r="AP80" t="str">
        <f t="shared" ca="1" si="35"/>
        <v>pics\\Tomat_8.jpg</v>
      </c>
      <c r="AS80" t="str">
        <f t="shared" ca="1" si="36"/>
        <v>pics\\Tomat_8.jpg</v>
      </c>
      <c r="AT80">
        <f t="shared" ca="1" si="29"/>
        <v>0.24439340061026837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2080</v>
      </c>
    </row>
    <row r="81" spans="1:60" hidden="1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VLOOKUP(B81,audio_list_stym!$A$3:$BP$18,38,FALSE)</f>
        <v>16</v>
      </c>
      <c r="F81" t="str">
        <f>VLOOKUP(E81,metki!$A$2:$B$9,2,FALSE)</f>
        <v>импл_новые_без_названия</v>
      </c>
      <c r="G81" t="str">
        <f t="shared" si="27"/>
        <v>импл_</v>
      </c>
      <c r="H81" t="str">
        <f>VLOOKUP(B81,audio_list_stym!$A$3:$AJ$18,6,FALSE)</f>
        <v>Ake</v>
      </c>
      <c r="I81" t="s">
        <v>695</v>
      </c>
      <c r="J81" t="str">
        <f t="shared" si="28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2004</v>
      </c>
      <c r="AD81" t="str">
        <f t="shared" ca="1" si="32"/>
        <v>pics\\Banan_4.jpg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3"/>
        <v>pics\\Banan_4.jpg</v>
      </c>
      <c r="AI81" t="s">
        <v>83</v>
      </c>
      <c r="AO81">
        <f t="shared" ca="1" si="34"/>
        <v>0.93677346640199188</v>
      </c>
      <c r="AP81" t="str">
        <f t="shared" ca="1" si="35"/>
        <v>pics\\Banan_4.jpg</v>
      </c>
      <c r="AS81" t="str">
        <f t="shared" ca="1" si="36"/>
        <v>pics\\Banan_4.jpg</v>
      </c>
      <c r="AT81">
        <f t="shared" ca="1" si="29"/>
        <v>2.4576845137776804E-2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VLOOKUP(B82,audio_list_stym!$A$3:$BP$18,38,FALSE)</f>
        <v>17</v>
      </c>
      <c r="F82" t="str">
        <f>VLOOKUP(E82,metki!$A$2:$B$9,2,FALSE)</f>
        <v>экспл_новые_без_названия</v>
      </c>
      <c r="G82" t="str">
        <f t="shared" si="27"/>
        <v>экспл</v>
      </c>
      <c r="H82" t="str">
        <f>VLOOKUP(B82,audio_list_stym!$A$3:$AJ$18,6,FALSE)</f>
        <v>Finger</v>
      </c>
      <c r="I82" t="s">
        <v>688</v>
      </c>
      <c r="J82" t="str">
        <f t="shared" si="28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2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ca="1" si="33"/>
        <v>pics\\Peper_6.jpg</v>
      </c>
      <c r="AI82" t="s">
        <v>84</v>
      </c>
      <c r="AO82">
        <f t="shared" ca="1" si="34"/>
        <v>0.33305743846114166</v>
      </c>
      <c r="AP82" t="str">
        <f t="shared" ca="1" si="35"/>
        <v>pics\\Peper_6.jpg</v>
      </c>
      <c r="AS82" t="str">
        <f t="shared" ca="1" si="36"/>
        <v>pics\\Peper_6.jpg</v>
      </c>
      <c r="AT82">
        <f t="shared" ca="1" si="29"/>
        <v>0.66447105461255562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2081</v>
      </c>
      <c r="BE82" cm="1">
        <f t="array" aca="1" ref="BE82" ca="1">INDEX(BD66:BD81,(RANK(AT4,$AT$2:$AT$17)))</f>
        <v>2075</v>
      </c>
      <c r="BF82" cm="1">
        <f t="array" aca="1" ref="BF82" ca="1">INDEX(BD90:BD105,(RANK(AT4,$AT$2:$AT$17)))</f>
        <v>2115</v>
      </c>
      <c r="BG82" cm="1">
        <f t="array" aca="1" ref="BG82" ca="1">INDEX(BD106:BD129,(RANK(AT4,$AT$2:$AT$9)))</f>
        <v>2136</v>
      </c>
      <c r="BH82">
        <v>1</v>
      </c>
    </row>
    <row r="83" spans="1:60" hidden="1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VLOOKUP(B83,audio_list_stym!$A$3:$BP$18,38,FALSE)</f>
        <v>17</v>
      </c>
      <c r="F83" t="str">
        <f>VLOOKUP(E83,metki!$A$2:$B$9,2,FALSE)</f>
        <v>экспл_новые_без_названия</v>
      </c>
      <c r="G83" t="str">
        <f t="shared" si="27"/>
        <v>экспл</v>
      </c>
      <c r="H83" t="str">
        <f>VLOOKUP(B83,audio_list_stym!$A$3:$AJ$18,6,FALSE)</f>
        <v>Finger</v>
      </c>
      <c r="I83" t="s">
        <v>689</v>
      </c>
      <c r="J83" t="str">
        <f t="shared" si="28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2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ca="1" si="33"/>
        <v>pics\\Finik_2.jpg</v>
      </c>
      <c r="AI83" t="s">
        <v>85</v>
      </c>
      <c r="AO83">
        <f t="shared" ca="1" si="34"/>
        <v>0.89338430973910432</v>
      </c>
      <c r="AP83" t="str">
        <f t="shared" ca="1" si="35"/>
        <v>pics\\Finik_2.jpg</v>
      </c>
      <c r="AS83" t="str">
        <f t="shared" ca="1" si="36"/>
        <v>pics\\Finik_2.jpg</v>
      </c>
      <c r="AT83">
        <f t="shared" ca="1" si="29"/>
        <v>0.77236710904078409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2086</v>
      </c>
    </row>
    <row r="84" spans="1:60" hidden="1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VLOOKUP(B84,audio_list_stym!$A$3:$BP$18,38,FALSE)</f>
        <v>17</v>
      </c>
      <c r="F84" t="str">
        <f>VLOOKUP(E84,metki!$A$2:$B$9,2,FALSE)</f>
        <v>экспл_новые_без_названия</v>
      </c>
      <c r="G84" t="str">
        <f t="shared" si="27"/>
        <v>экспл</v>
      </c>
      <c r="H84" t="str">
        <f>VLOOKUP(B84,audio_list_stym!$A$3:$AJ$18,6,FALSE)</f>
        <v>Finger</v>
      </c>
      <c r="I84" t="s">
        <v>690</v>
      </c>
      <c r="J84" t="str">
        <f t="shared" si="28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ca="1" si="33"/>
        <v>pics\\Limon_6.jpg</v>
      </c>
      <c r="AI84" t="s">
        <v>94</v>
      </c>
      <c r="AO84">
        <f t="shared" ca="1" si="34"/>
        <v>0.44085913589620374</v>
      </c>
      <c r="AP84" t="str">
        <f t="shared" ca="1" si="35"/>
        <v>pics\\Limon_6.jpg</v>
      </c>
      <c r="AS84" t="str">
        <f t="shared" ca="1" si="36"/>
        <v>pics\\Limon_6.jpg</v>
      </c>
      <c r="AT84">
        <f t="shared" ca="1" si="29"/>
        <v>0.84260369131708024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2087</v>
      </c>
    </row>
    <row r="85" spans="1:60" hidden="1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VLOOKUP(B85,audio_list_stym!$A$3:$BP$18,38,FALSE)</f>
        <v>17</v>
      </c>
      <c r="F85" t="str">
        <f>VLOOKUP(E85,metki!$A$2:$B$9,2,FALSE)</f>
        <v>экспл_новые_без_названия</v>
      </c>
      <c r="G85" t="str">
        <f t="shared" si="27"/>
        <v>экспл</v>
      </c>
      <c r="H85" t="str">
        <f>VLOOKUP(B85,audio_list_stym!$A$3:$AJ$18,6,FALSE)</f>
        <v>Finger</v>
      </c>
      <c r="I85" t="s">
        <v>691</v>
      </c>
      <c r="J85" t="str">
        <f t="shared" si="28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2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ca="1">AS85</f>
        <v>pics\\Tomat_3.jpg</v>
      </c>
      <c r="AI85" t="s">
        <v>95</v>
      </c>
      <c r="AO85">
        <f t="shared" ca="1" si="34"/>
        <v>8.9947277951345828E-2</v>
      </c>
      <c r="AP85" t="str">
        <f t="shared" ca="1" si="35"/>
        <v>pics\\Tomat_3.jpg</v>
      </c>
      <c r="AS85" t="str">
        <f t="shared" ca="1" si="36"/>
        <v>pics\\Tomat_3.jpg</v>
      </c>
      <c r="AT85">
        <f t="shared" ca="1" si="29"/>
        <v>0.24043457439903282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2085</v>
      </c>
    </row>
    <row r="86" spans="1:60" hidden="1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VLOOKUP(B86,audio_list_stym!$A$3:$BP$18,38,FALSE)</f>
        <v>17</v>
      </c>
      <c r="F86" t="str">
        <f>VLOOKUP(E86,metki!$A$2:$B$9,2,FALSE)</f>
        <v>экспл_новые_без_названия</v>
      </c>
      <c r="G86" t="str">
        <f t="shared" si="27"/>
        <v>экспл</v>
      </c>
      <c r="H86" t="str">
        <f>VLOOKUP(B86,audio_list_stym!$A$3:$AJ$18,6,FALSE)</f>
        <v>Finger</v>
      </c>
      <c r="I86" t="s">
        <v>692</v>
      </c>
      <c r="J86" t="str">
        <f t="shared" si="28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2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ca="1" si="33"/>
        <v>pics\\Limon_2.jpg</v>
      </c>
      <c r="AI86" t="s">
        <v>96</v>
      </c>
      <c r="AO86">
        <f t="shared" ca="1" si="34"/>
        <v>0.53330484967330483</v>
      </c>
      <c r="AP86" t="str">
        <f t="shared" ca="1" si="35"/>
        <v>pics\\Limon_2.jpg</v>
      </c>
      <c r="AS86" t="str">
        <f t="shared" ca="1" si="36"/>
        <v>pics\\Limon_2.jpg</v>
      </c>
      <c r="AT86">
        <f t="shared" ca="1" si="29"/>
        <v>0.92311752727745588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2082</v>
      </c>
    </row>
    <row r="87" spans="1:60" hidden="1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VLOOKUP(B87,audio_list_stym!$A$3:$BP$18,38,FALSE)</f>
        <v>17</v>
      </c>
      <c r="F87" t="str">
        <f>VLOOKUP(E87,metki!$A$2:$B$9,2,FALSE)</f>
        <v>экспл_новые_без_названия</v>
      </c>
      <c r="G87" t="str">
        <f t="shared" si="27"/>
        <v>экспл</v>
      </c>
      <c r="H87" t="str">
        <f>VLOOKUP(B87,audio_list_stym!$A$3:$AJ$18,6,FALSE)</f>
        <v>Finger</v>
      </c>
      <c r="I87" t="s">
        <v>693</v>
      </c>
      <c r="J87" t="str">
        <f t="shared" si="28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2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ca="1" si="33"/>
        <v>pics\\Finik_8.jpg</v>
      </c>
      <c r="AI87" t="s">
        <v>97</v>
      </c>
      <c r="AO87">
        <f t="shared" ca="1" si="34"/>
        <v>0.75071242125712878</v>
      </c>
      <c r="AP87" t="str">
        <f t="shared" ca="1" si="35"/>
        <v>pics\\Finik_8.jpg</v>
      </c>
      <c r="AS87" t="str">
        <f t="shared" ca="1" si="36"/>
        <v>pics\\Finik_8.jpg</v>
      </c>
      <c r="AT87">
        <f t="shared" ca="1" si="29"/>
        <v>0.13705531324013287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2083</v>
      </c>
    </row>
    <row r="88" spans="1:60" hidden="1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VLOOKUP(B88,audio_list_stym!$A$3:$BP$18,38,FALSE)</f>
        <v>17</v>
      </c>
      <c r="F88" t="str">
        <f>VLOOKUP(E88,metki!$A$2:$B$9,2,FALSE)</f>
        <v>экспл_новые_без_названия</v>
      </c>
      <c r="G88" t="str">
        <f t="shared" si="27"/>
        <v>экспл</v>
      </c>
      <c r="H88" t="str">
        <f>VLOOKUP(B88,audio_list_stym!$A$3:$AJ$18,6,FALSE)</f>
        <v>Finger</v>
      </c>
      <c r="I88" t="s">
        <v>694</v>
      </c>
      <c r="J88" t="str">
        <f t="shared" si="28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2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ca="1" si="33"/>
        <v>pics\\Banan_1.jpg</v>
      </c>
      <c r="AI88" t="s">
        <v>98</v>
      </c>
      <c r="AO88">
        <f t="shared" ca="1" si="34"/>
        <v>0.99851669225088058</v>
      </c>
      <c r="AP88" t="str">
        <f t="shared" ca="1" si="35"/>
        <v>pics\\Banan_1.jpg</v>
      </c>
      <c r="AS88" t="str">
        <f t="shared" ca="1" si="36"/>
        <v>pics\\Banan_1.jpg</v>
      </c>
      <c r="AT88">
        <f t="shared" ca="1" si="29"/>
        <v>4.2490127177634229E-2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2088</v>
      </c>
    </row>
    <row r="89" spans="1:60" hidden="1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VLOOKUP(B89,audio_list_stym!$A$3:$BP$18,38,FALSE)</f>
        <v>17</v>
      </c>
      <c r="F89" t="str">
        <f>VLOOKUP(E89,metki!$A$2:$B$9,2,FALSE)</f>
        <v>экспл_новые_без_названия</v>
      </c>
      <c r="G89" t="str">
        <f t="shared" si="27"/>
        <v>экспл</v>
      </c>
      <c r="H89" t="str">
        <f>VLOOKUP(B89,audio_list_stym!$A$3:$AJ$18,6,FALSE)</f>
        <v>Finger</v>
      </c>
      <c r="I89" t="s">
        <v>695</v>
      </c>
      <c r="J89" t="str">
        <f t="shared" si="28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2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ca="1" si="33"/>
        <v>pics\\Peper_3.jpg</v>
      </c>
      <c r="AI89" t="s">
        <v>99</v>
      </c>
      <c r="AO89">
        <f t="shared" ca="1" si="34"/>
        <v>0.34502175397353119</v>
      </c>
      <c r="AP89" t="str">
        <f t="shared" ca="1" si="35"/>
        <v>pics\\Peper_3.jpg</v>
      </c>
      <c r="AS89" t="str">
        <f t="shared" ca="1" si="36"/>
        <v>pics\\Peper_3.jpg</v>
      </c>
      <c r="AT89">
        <f t="shared" ca="1" si="29"/>
        <v>0.33201066901958898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VLOOKUP(B90,audio_list_stym!$A$3:$BP$18,38,FALSE)</f>
        <v>14</v>
      </c>
      <c r="F90" t="str">
        <f>VLOOKUP(E90,metki!$A$2:$B$9,2,FALSE)</f>
        <v>импл_новые_с_названием</v>
      </c>
      <c r="G90" t="str">
        <f t="shared" si="27"/>
        <v>импл_</v>
      </c>
      <c r="H90" t="str">
        <f>VLOOKUP(B90,audio_list_stym!$A$3:$AJ$18,6,FALSE)</f>
        <v>Gac</v>
      </c>
      <c r="I90" t="s">
        <v>688</v>
      </c>
      <c r="J90" t="str">
        <f>H90&amp;I90</f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2050</v>
      </c>
      <c r="AD90" t="str">
        <f t="shared" ca="1" si="32"/>
        <v>pics\\Redis_2.jpg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3"/>
        <v>pics\\Redis_2.jpg</v>
      </c>
      <c r="AI90" t="s">
        <v>100</v>
      </c>
      <c r="AO90">
        <f t="shared" ca="1" si="34"/>
        <v>0.2628175905710608</v>
      </c>
      <c r="AP90" t="str">
        <f t="shared" ca="1" si="35"/>
        <v>pics\\Redis_2.jpg</v>
      </c>
      <c r="AS90" t="str">
        <f t="shared" ca="1" si="36"/>
        <v>pics\\Redis_2.jpg</v>
      </c>
      <c r="AT90">
        <f t="shared" ca="1" si="29"/>
        <v>0.56237688119290841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2089</v>
      </c>
      <c r="BE90" cm="1">
        <f t="array" aca="1" ref="BE90" ca="1">INDEX(BD66:BD81,(RANK(AT5,$AT$2:$AT$17)))</f>
        <v>2077</v>
      </c>
      <c r="BF90" cm="1">
        <f t="array" aca="1" ref="BF90" ca="1">INDEX(BD98:BD113,(RANK(AT5,$AT$2:$AT$17)))</f>
        <v>2133</v>
      </c>
      <c r="BG90" cm="1">
        <f t="array" aca="1" ref="BG90" ca="1">INDEX(BD114:BD129,(RANK(AT5,$AT$2:$AT$9)))</f>
        <v>2138</v>
      </c>
      <c r="BH90">
        <v>1</v>
      </c>
    </row>
    <row r="91" spans="1:60" hidden="1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VLOOKUP(B91,audio_list_stym!$A$3:$BP$18,38,FALSE)</f>
        <v>14</v>
      </c>
      <c r="F91" t="str">
        <f>VLOOKUP(E91,metki!$A$2:$B$9,2,FALSE)</f>
        <v>импл_новые_с_названием</v>
      </c>
      <c r="G91" t="str">
        <f t="shared" si="27"/>
        <v>импл_</v>
      </c>
      <c r="H91" t="str">
        <f>VLOOKUP(B91,audio_list_stym!$A$3:$AJ$18,6,FALSE)</f>
        <v>Gac</v>
      </c>
      <c r="I91" t="s">
        <v>689</v>
      </c>
      <c r="J91" t="str">
        <f t="shared" si="28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2063</v>
      </c>
      <c r="AD91" t="str">
        <f t="shared" ca="1" si="32"/>
        <v>pics\\Tomat_7.jpg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3"/>
        <v>pics\\Tomat_7.jpg</v>
      </c>
      <c r="AI91" t="s">
        <v>101</v>
      </c>
      <c r="AO91">
        <f t="shared" ca="1" si="34"/>
        <v>6.741308669206636E-3</v>
      </c>
      <c r="AP91" t="str">
        <f t="shared" ca="1" si="35"/>
        <v>pics\\Tomat_7.jpg</v>
      </c>
      <c r="AS91" t="str">
        <f t="shared" ca="1" si="36"/>
        <v>pics\\Tomat_7.jpg</v>
      </c>
      <c r="AT91">
        <f t="shared" ca="1" si="29"/>
        <v>0.97295041184503295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2094</v>
      </c>
    </row>
    <row r="92" spans="1:60" hidden="1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VLOOKUP(B92,audio_list_stym!$A$3:$BP$18,38,FALSE)</f>
        <v>14</v>
      </c>
      <c r="F92" t="str">
        <f>VLOOKUP(E92,metki!$A$2:$B$9,2,FALSE)</f>
        <v>импл_новые_с_названием</v>
      </c>
      <c r="G92" t="str">
        <f t="shared" si="27"/>
        <v>импл_</v>
      </c>
      <c r="H92" t="str">
        <f>VLOOKUP(B92,audio_list_stym!$A$3:$AJ$18,6,FALSE)</f>
        <v>Gac</v>
      </c>
      <c r="I92" t="s">
        <v>690</v>
      </c>
      <c r="J92" t="str">
        <f t="shared" si="28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2033</v>
      </c>
      <c r="AD92" t="str">
        <f t="shared" ca="1" si="32"/>
        <v>pics\\Limon_1.jpg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3"/>
        <v>pics\\Limon_1.jpg</v>
      </c>
      <c r="AI92" t="s">
        <v>102</v>
      </c>
      <c r="AO92">
        <f t="shared" ca="1" si="34"/>
        <v>0.53541157101355497</v>
      </c>
      <c r="AP92" t="str">
        <f t="shared" ca="1" si="35"/>
        <v>pics\\Limon_1.jpg</v>
      </c>
      <c r="AS92" t="str">
        <f t="shared" ca="1" si="36"/>
        <v>pics\\Limon_1.jpg</v>
      </c>
      <c r="AT92">
        <f t="shared" ca="1" si="29"/>
        <v>0.57788201446572884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2095</v>
      </c>
    </row>
    <row r="93" spans="1:60" hidden="1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VLOOKUP(B93,audio_list_stym!$A$3:$BP$18,38,FALSE)</f>
        <v>14</v>
      </c>
      <c r="F93" t="str">
        <f>VLOOKUP(E93,metki!$A$2:$B$9,2,FALSE)</f>
        <v>импл_новые_с_названием</v>
      </c>
      <c r="G93" t="str">
        <f t="shared" si="27"/>
        <v>импл_</v>
      </c>
      <c r="H93" t="str">
        <f>VLOOKUP(B93,audio_list_stym!$A$3:$AJ$18,6,FALSE)</f>
        <v>Gac</v>
      </c>
      <c r="I93" t="s">
        <v>691</v>
      </c>
      <c r="J93" t="str">
        <f t="shared" si="28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2024</v>
      </c>
      <c r="AD93" t="str">
        <f t="shared" ca="1" si="32"/>
        <v>pics\\Goroh_8.jpg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3"/>
        <v>pics\\Goroh_8.jpg</v>
      </c>
      <c r="AI93" t="s">
        <v>103</v>
      </c>
      <c r="AO93">
        <f t="shared" ca="1" si="34"/>
        <v>0.63747108832716326</v>
      </c>
      <c r="AP93" t="str">
        <f t="shared" ca="1" si="35"/>
        <v>pics\\Goroh_8.jpg</v>
      </c>
      <c r="AS93" t="str">
        <f t="shared" ca="1" si="36"/>
        <v>pics\\Goroh_8.jpg</v>
      </c>
      <c r="AT93">
        <f t="shared" ca="1" si="29"/>
        <v>0.75703606118208377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2093</v>
      </c>
    </row>
    <row r="94" spans="1:60" hidden="1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VLOOKUP(B94,audio_list_stym!$A$3:$BP$18,38,FALSE)</f>
        <v>14</v>
      </c>
      <c r="F94" t="str">
        <f>VLOOKUP(E94,metki!$A$2:$B$9,2,FALSE)</f>
        <v>импл_новые_с_названием</v>
      </c>
      <c r="G94" t="str">
        <f t="shared" si="27"/>
        <v>импл_</v>
      </c>
      <c r="H94" t="str">
        <f>VLOOKUP(B94,audio_list_stym!$A$3:$AJ$18,6,FALSE)</f>
        <v>Gac</v>
      </c>
      <c r="I94" t="s">
        <v>692</v>
      </c>
      <c r="J94" t="str">
        <f t="shared" si="28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2011</v>
      </c>
      <c r="AD94" t="str">
        <f t="shared" ca="1" si="32"/>
        <v>pics\\Finik_3.jpg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3"/>
        <v>pics\\Finik_3.jpg</v>
      </c>
      <c r="AI94" t="s">
        <v>104</v>
      </c>
      <c r="AO94">
        <f t="shared" ca="1" si="34"/>
        <v>0.89218465754854137</v>
      </c>
      <c r="AP94" t="str">
        <f t="shared" ca="1" si="35"/>
        <v>pics\\Finik_3.jpg</v>
      </c>
      <c r="AS94" t="str">
        <f t="shared" ca="1" si="36"/>
        <v>pics\\Finik_3.jpg</v>
      </c>
      <c r="AT94">
        <f t="shared" ca="1" si="29"/>
        <v>0.94640140973763587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2090</v>
      </c>
    </row>
    <row r="95" spans="1:60" hidden="1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VLOOKUP(B95,audio_list_stym!$A$3:$BP$18,38,FALSE)</f>
        <v>14</v>
      </c>
      <c r="F95" t="str">
        <f>VLOOKUP(E95,metki!$A$2:$B$9,2,FALSE)</f>
        <v>импл_новые_с_названием</v>
      </c>
      <c r="G95" t="str">
        <f t="shared" si="27"/>
        <v>импл_</v>
      </c>
      <c r="H95" t="str">
        <f>VLOOKUP(B95,audio_list_stym!$A$3:$AJ$18,6,FALSE)</f>
        <v>Gac</v>
      </c>
      <c r="I95" t="s">
        <v>693</v>
      </c>
      <c r="J95" t="str">
        <f t="shared" si="28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2025</v>
      </c>
      <c r="AD95" t="str">
        <f t="shared" ca="1" si="32"/>
        <v>pics\\Kokos_1.jpg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3"/>
        <v>pics\\Kokos_1.jpg</v>
      </c>
      <c r="AI95" t="s">
        <v>105</v>
      </c>
      <c r="AO95">
        <f t="shared" ca="1" si="34"/>
        <v>0.63745292569598522</v>
      </c>
      <c r="AP95" t="str">
        <f t="shared" ca="1" si="35"/>
        <v>pics\\Kokos_1.jpg</v>
      </c>
      <c r="AS95" t="str">
        <f t="shared" ca="1" si="36"/>
        <v>pics\\Kokos_1.jpg</v>
      </c>
      <c r="AT95">
        <f t="shared" ca="1" si="29"/>
        <v>0.46942457440500596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2091</v>
      </c>
    </row>
    <row r="96" spans="1:60" hidden="1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VLOOKUP(B96,audio_list_stym!$A$3:$BP$18,38,FALSE)</f>
        <v>14</v>
      </c>
      <c r="F96" t="str">
        <f>VLOOKUP(E96,metki!$A$2:$B$9,2,FALSE)</f>
        <v>импл_новые_с_названием</v>
      </c>
      <c r="G96" t="str">
        <f t="shared" si="27"/>
        <v>импл_</v>
      </c>
      <c r="H96" t="str">
        <f>VLOOKUP(B96,audio_list_stym!$A$3:$AJ$18,6,FALSE)</f>
        <v>Gac</v>
      </c>
      <c r="I96" t="s">
        <v>694</v>
      </c>
      <c r="J96" t="str">
        <f t="shared" si="28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2055</v>
      </c>
      <c r="AD96" t="str">
        <f t="shared" ca="1" si="32"/>
        <v>pics\\Redis_7.jpg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3"/>
        <v>pics\\Redis_7.jpg</v>
      </c>
      <c r="AI96" t="s">
        <v>106</v>
      </c>
      <c r="AO96">
        <f t="shared" ca="1" si="34"/>
        <v>0.1886381002298696</v>
      </c>
      <c r="AP96" t="str">
        <f t="shared" ca="1" si="35"/>
        <v>pics\\Redis_7.jpg</v>
      </c>
      <c r="AS96" t="str">
        <f t="shared" ca="1" si="36"/>
        <v>pics\\Redis_7.jpg</v>
      </c>
      <c r="AT96">
        <f t="shared" ca="1" si="29"/>
        <v>7.9182910994871403E-2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2096</v>
      </c>
    </row>
    <row r="97" spans="1:60" hidden="1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VLOOKUP(B97,audio_list_stym!$A$3:$BP$18,38,FALSE)</f>
        <v>14</v>
      </c>
      <c r="F97" t="str">
        <f>VLOOKUP(E97,metki!$A$2:$B$9,2,FALSE)</f>
        <v>импл_новые_с_названием</v>
      </c>
      <c r="G97" t="str">
        <f t="shared" si="27"/>
        <v>импл_</v>
      </c>
      <c r="H97" t="str">
        <f>VLOOKUP(B97,audio_list_stym!$A$3:$AJ$18,6,FALSE)</f>
        <v>Gac</v>
      </c>
      <c r="I97" t="s">
        <v>695</v>
      </c>
      <c r="J97" t="str">
        <f t="shared" si="28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2041</v>
      </c>
      <c r="AD97" t="str">
        <f t="shared" ca="1" si="32"/>
        <v>pics\\Peper_1.jpg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3"/>
        <v>pics\\Peper_1.jpg</v>
      </c>
      <c r="AI97" t="s">
        <v>107</v>
      </c>
      <c r="AO97">
        <f t="shared" ca="1" si="34"/>
        <v>0.39341844659792069</v>
      </c>
      <c r="AP97" t="str">
        <f t="shared" ca="1" si="35"/>
        <v>pics\\Peper_1.jpg</v>
      </c>
      <c r="AS97" t="str">
        <f t="shared" ca="1" si="36"/>
        <v>pics\\Peper_1.jpg</v>
      </c>
      <c r="AT97">
        <f t="shared" ca="1" si="29"/>
        <v>2.4108229773320833E-3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2092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VLOOKUP(B98,audio_list_stym!$A$3:$BP$18,38,FALSE)</f>
        <v>15</v>
      </c>
      <c r="F98" t="str">
        <f>VLOOKUP(E98,metki!$A$2:$B$9,2,FALSE)</f>
        <v>экспл_новые_с_названием</v>
      </c>
      <c r="G98" t="str">
        <f t="shared" ref="G98:G129" si="37">LEFT(F98,5)</f>
        <v>экспл</v>
      </c>
      <c r="H98" t="str">
        <f>VLOOKUP(B98,audio_list_stym!$A$3:$AJ$18,6,FALSE)</f>
        <v>Noni</v>
      </c>
      <c r="I98" t="s">
        <v>688</v>
      </c>
      <c r="J98" t="str">
        <f t="shared" ref="J98:J129" si="38">H98&amp;I98</f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2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ca="1" si="33"/>
        <v>pics\\Limon_4.jpg</v>
      </c>
      <c r="AI98" t="s">
        <v>108</v>
      </c>
      <c r="AO98">
        <f t="shared" ca="1" si="34"/>
        <v>0.48020189310930972</v>
      </c>
      <c r="AP98" t="str">
        <f t="shared" ca="1" si="35"/>
        <v>pics\\Limon_4.jpg</v>
      </c>
      <c r="AS98" t="str">
        <f t="shared" ca="1" si="36"/>
        <v>pics\\Limon_4.jpg</v>
      </c>
      <c r="AT98">
        <f t="shared" ref="AT98:AT129" ca="1" si="39">RAND()</f>
        <v>0.90405938763603177</v>
      </c>
      <c r="AU98" t="s">
        <v>697</v>
      </c>
      <c r="AV98" t="str">
        <f t="shared" ref="AV98:AV129" ca="1" si="40">INDEX($AU$2:$AU$129,(RANK(AT98,$AT$2:$AT$129)))</f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2113</v>
      </c>
      <c r="BE98" cm="1">
        <f t="array" aca="1" ref="BE98" ca="1">INDEX(BD66:BD81,(RANK(AT6,$AT$2:$AT$9)))</f>
        <v>2071</v>
      </c>
      <c r="BF98" cm="1">
        <f t="array" aca="1" ref="BF98" ca="1">INDEX(BD82:BD97,(RANK(AT6,$AT$2:$AT$9)))</f>
        <v>2086</v>
      </c>
      <c r="BG98" cm="1">
        <f t="array" aca="1" ref="BG98" ca="1">INDEX(BD106:BD129,(RANK(AT6,$AT$2:$AT$17)))</f>
        <v>2135</v>
      </c>
      <c r="BH98">
        <v>1</v>
      </c>
    </row>
    <row r="99" spans="1:60" hidden="1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VLOOKUP(B99,audio_list_stym!$A$3:$BP$18,38,FALSE)</f>
        <v>15</v>
      </c>
      <c r="F99" t="str">
        <f>VLOOKUP(E99,metki!$A$2:$B$9,2,FALSE)</f>
        <v>экспл_новые_с_названием</v>
      </c>
      <c r="G99" t="str">
        <f t="shared" si="37"/>
        <v>экспл</v>
      </c>
      <c r="H99" t="str">
        <f>VLOOKUP(B99,audio_list_stym!$A$3:$AJ$18,6,FALSE)</f>
        <v>Noni</v>
      </c>
      <c r="I99" t="s">
        <v>689</v>
      </c>
      <c r="J99" t="str">
        <f t="shared" si="38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2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ca="1" si="33"/>
        <v>pics\\Redis_8.jpg</v>
      </c>
      <c r="AI99" t="s">
        <v>109</v>
      </c>
      <c r="AO99">
        <f t="shared" ca="1" si="34"/>
        <v>0.16184114355929202</v>
      </c>
      <c r="AP99" t="str">
        <f t="shared" ca="1" si="35"/>
        <v>pics\\Redis_8.jpg</v>
      </c>
      <c r="AS99" t="str">
        <f t="shared" ca="1" si="36"/>
        <v>pics\\Redis_8.jpg</v>
      </c>
      <c r="AT99">
        <f t="shared" ca="1" si="39"/>
        <v>1.3064565167395625E-2</v>
      </c>
      <c r="AU99" t="s">
        <v>697</v>
      </c>
      <c r="AV99" t="str">
        <f t="shared" ca="1" si="4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2118</v>
      </c>
    </row>
    <row r="100" spans="1:60" hidden="1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VLOOKUP(B100,audio_list_stym!$A$3:$BP$18,38,FALSE)</f>
        <v>15</v>
      </c>
      <c r="F100" t="str">
        <f>VLOOKUP(E100,metki!$A$2:$B$9,2,FALSE)</f>
        <v>экспл_новые_с_названием</v>
      </c>
      <c r="G100" t="str">
        <f t="shared" si="37"/>
        <v>экспл</v>
      </c>
      <c r="H100" t="str">
        <f>VLOOKUP(B100,audio_list_stym!$A$3:$AJ$18,6,FALSE)</f>
        <v>Noni</v>
      </c>
      <c r="I100" t="s">
        <v>690</v>
      </c>
      <c r="J100" t="str">
        <f t="shared" si="38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2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ca="1" si="33"/>
        <v>pics\\Goroh_3.jpg</v>
      </c>
      <c r="AI100" t="s">
        <v>110</v>
      </c>
      <c r="AO100">
        <f t="shared" ca="1" si="34"/>
        <v>0.720465841852446</v>
      </c>
      <c r="AP100" t="str">
        <f t="shared" ca="1" si="35"/>
        <v>pics\\Goroh_3.jpg</v>
      </c>
      <c r="AS100" t="str">
        <f t="shared" ca="1" si="36"/>
        <v>pics\\Goroh_3.jpg</v>
      </c>
      <c r="AT100">
        <f t="shared" ca="1" si="39"/>
        <v>0.64700417218886341</v>
      </c>
      <c r="AU100" t="s">
        <v>697</v>
      </c>
      <c r="AV100" t="str">
        <f t="shared" ca="1" si="4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2119</v>
      </c>
    </row>
    <row r="101" spans="1:60" hidden="1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VLOOKUP(B101,audio_list_stym!$A$3:$BP$18,38,FALSE)</f>
        <v>15</v>
      </c>
      <c r="F101" t="str">
        <f>VLOOKUP(E101,metki!$A$2:$B$9,2,FALSE)</f>
        <v>экспл_новые_с_названием</v>
      </c>
      <c r="G101" t="str">
        <f t="shared" si="37"/>
        <v>экспл</v>
      </c>
      <c r="H101" t="str">
        <f>VLOOKUP(B101,audio_list_stym!$A$3:$AJ$18,6,FALSE)</f>
        <v>Noni</v>
      </c>
      <c r="I101" t="s">
        <v>691</v>
      </c>
      <c r="J101" t="str">
        <f t="shared" si="38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2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ca="1" si="33"/>
        <v>pics\\Goroh_4.jpg</v>
      </c>
      <c r="AI101" t="s">
        <v>111</v>
      </c>
      <c r="AO101">
        <f t="shared" ca="1" si="34"/>
        <v>0.7181833300201852</v>
      </c>
      <c r="AP101" t="str">
        <f t="shared" ca="1" si="35"/>
        <v>pics\\Goroh_4.jpg</v>
      </c>
      <c r="AS101" t="str">
        <f t="shared" ca="1" si="36"/>
        <v>pics\\Goroh_4.jpg</v>
      </c>
      <c r="AT101">
        <f t="shared" ca="1" si="39"/>
        <v>0.40190730451690215</v>
      </c>
      <c r="AU101" t="s">
        <v>697</v>
      </c>
      <c r="AV101" t="str">
        <f t="shared" ca="1" si="4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2117</v>
      </c>
    </row>
    <row r="102" spans="1:60" hidden="1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VLOOKUP(B102,audio_list_stym!$A$3:$BP$18,38,FALSE)</f>
        <v>15</v>
      </c>
      <c r="F102" t="str">
        <f>VLOOKUP(E102,metki!$A$2:$B$9,2,FALSE)</f>
        <v>экспл_новые_с_названием</v>
      </c>
      <c r="G102" t="str">
        <f t="shared" si="37"/>
        <v>экспл</v>
      </c>
      <c r="H102" t="str">
        <f>VLOOKUP(B102,audio_list_stym!$A$3:$AJ$18,6,FALSE)</f>
        <v>Noni</v>
      </c>
      <c r="I102" t="s">
        <v>692</v>
      </c>
      <c r="J102" t="str">
        <f t="shared" si="38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2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ca="1" si="33"/>
        <v>pics\\Tomat_2.jpg</v>
      </c>
      <c r="AI102" t="s">
        <v>112</v>
      </c>
      <c r="AO102">
        <f t="shared" ca="1" si="34"/>
        <v>0.11890570247435706</v>
      </c>
      <c r="AP102" t="str">
        <f t="shared" ca="1" si="35"/>
        <v>pics\\Tomat_2.jpg</v>
      </c>
      <c r="AS102" t="str">
        <f t="shared" ca="1" si="36"/>
        <v>pics\\Tomat_2.jpg</v>
      </c>
      <c r="AT102">
        <f t="shared" ca="1" si="39"/>
        <v>0.99489001339415872</v>
      </c>
      <c r="AU102" t="s">
        <v>697</v>
      </c>
      <c r="AV102" t="str">
        <f t="shared" ca="1" si="4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2114</v>
      </c>
    </row>
    <row r="103" spans="1:60" hidden="1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VLOOKUP(B103,audio_list_stym!$A$3:$BP$18,38,FALSE)</f>
        <v>15</v>
      </c>
      <c r="F103" t="str">
        <f>VLOOKUP(E103,metki!$A$2:$B$9,2,FALSE)</f>
        <v>экспл_новые_с_названием</v>
      </c>
      <c r="G103" t="str">
        <f t="shared" si="37"/>
        <v>экспл</v>
      </c>
      <c r="H103" t="str">
        <f>VLOOKUP(B103,audio_list_stym!$A$3:$AJ$18,6,FALSE)</f>
        <v>Noni</v>
      </c>
      <c r="I103" t="s">
        <v>693</v>
      </c>
      <c r="J103" t="str">
        <f t="shared" si="38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2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ca="1" si="33"/>
        <v>pics\\Banan_3.jpg</v>
      </c>
      <c r="AI103" t="s">
        <v>113</v>
      </c>
      <c r="AO103">
        <f t="shared" ca="1" si="34"/>
        <v>0.957560620596697</v>
      </c>
      <c r="AP103" t="str">
        <f t="shared" ca="1" si="35"/>
        <v>pics\\Banan_3.jpg</v>
      </c>
      <c r="AS103" t="str">
        <f t="shared" ca="1" si="36"/>
        <v>pics\\Banan_3.jpg</v>
      </c>
      <c r="AT103">
        <f t="shared" ca="1" si="39"/>
        <v>1.6022120383853311E-2</v>
      </c>
      <c r="AU103" t="s">
        <v>697</v>
      </c>
      <c r="AV103" t="str">
        <f t="shared" ca="1" si="40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2115</v>
      </c>
    </row>
    <row r="104" spans="1:60" hidden="1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VLOOKUP(B104,audio_list_stym!$A$3:$BP$18,38,FALSE)</f>
        <v>15</v>
      </c>
      <c r="F104" t="str">
        <f>VLOOKUP(E104,metki!$A$2:$B$9,2,FALSE)</f>
        <v>экспл_новые_с_названием</v>
      </c>
      <c r="G104" t="str">
        <f t="shared" si="37"/>
        <v>экспл</v>
      </c>
      <c r="H104" t="str">
        <f>VLOOKUP(B104,audio_list_stym!$A$3:$AJ$18,6,FALSE)</f>
        <v>Noni</v>
      </c>
      <c r="I104" t="s">
        <v>694</v>
      </c>
      <c r="J104" t="str">
        <f t="shared" si="38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2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ca="1" si="33"/>
        <v>pics\\Kokos_4.jpg</v>
      </c>
      <c r="AI104" t="s">
        <v>114</v>
      </c>
      <c r="AO104">
        <f t="shared" ca="1" si="34"/>
        <v>0.61652131362861917</v>
      </c>
      <c r="AP104" t="str">
        <f t="shared" ca="1" si="35"/>
        <v>pics\\Kokos_4.jpg</v>
      </c>
      <c r="AS104" t="str">
        <f t="shared" ca="1" si="36"/>
        <v>pics\\Kokos_4.jpg</v>
      </c>
      <c r="AT104">
        <f t="shared" ca="1" si="39"/>
        <v>0.12906715206628661</v>
      </c>
      <c r="AU104" t="s">
        <v>697</v>
      </c>
      <c r="AV104" t="str">
        <f t="shared" ca="1" si="4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2120</v>
      </c>
    </row>
    <row r="105" spans="1:60" hidden="1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VLOOKUP(B105,audio_list_stym!$A$3:$BP$18,38,FALSE)</f>
        <v>15</v>
      </c>
      <c r="F105" t="str">
        <f>VLOOKUP(E105,metki!$A$2:$B$9,2,FALSE)</f>
        <v>экспл_новые_с_названием</v>
      </c>
      <c r="G105" t="str">
        <f t="shared" si="37"/>
        <v>экспл</v>
      </c>
      <c r="H105" t="str">
        <f>VLOOKUP(B105,audio_list_stym!$A$3:$AJ$18,6,FALSE)</f>
        <v>Noni</v>
      </c>
      <c r="I105" t="s">
        <v>695</v>
      </c>
      <c r="J105" t="str">
        <f t="shared" si="38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2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ca="1" si="33"/>
        <v>pics\\Goroh_1.jpg</v>
      </c>
      <c r="AI105" t="s">
        <v>115</v>
      </c>
      <c r="AO105">
        <f t="shared" ca="1" si="34"/>
        <v>0.73718172130380188</v>
      </c>
      <c r="AP105" t="str">
        <f t="shared" ca="1" si="35"/>
        <v>pics\\Goroh_1.jpg</v>
      </c>
      <c r="AS105" t="str">
        <f t="shared" ca="1" si="36"/>
        <v>pics\\Goroh_1.jpg</v>
      </c>
      <c r="AT105">
        <f t="shared" ca="1" si="39"/>
        <v>0.16214198066124841</v>
      </c>
      <c r="AU105" t="s">
        <v>697</v>
      </c>
      <c r="AV105" t="str">
        <f t="shared" ca="1" si="4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VLOOKUP(B106,audio_list_stym!$A$3:$BP$18,38,FALSE)</f>
        <v>16</v>
      </c>
      <c r="F106" t="str">
        <f>VLOOKUP(E106,metki!$A$2:$B$9,2,FALSE)</f>
        <v>импл_новые_без_названия</v>
      </c>
      <c r="G106" t="str">
        <f t="shared" si="37"/>
        <v>импл_</v>
      </c>
      <c r="H106" t="str">
        <f>VLOOKUP(B106,audio_list_stym!$A$3:$AJ$18,6,FALSE)</f>
        <v>Sapota</v>
      </c>
      <c r="I106" t="s">
        <v>688</v>
      </c>
      <c r="J106" t="str">
        <f t="shared" si="38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2018</v>
      </c>
      <c r="AD106" t="str">
        <f t="shared" ca="1" si="32"/>
        <v>pics\\Goroh_2.jpg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3"/>
        <v>pics\\Goroh_2.jpg</v>
      </c>
      <c r="AI106" t="s">
        <v>116</v>
      </c>
      <c r="AO106">
        <f t="shared" ca="1" si="34"/>
        <v>0.72776314703152578</v>
      </c>
      <c r="AP106" t="str">
        <f t="shared" ca="1" si="35"/>
        <v>pics\\Goroh_2.jpg</v>
      </c>
      <c r="AS106" t="str">
        <f t="shared" ca="1" si="36"/>
        <v>pics\\Goroh_2.jpg</v>
      </c>
      <c r="AT106">
        <f t="shared" ca="1" si="39"/>
        <v>0.997816112291118</v>
      </c>
      <c r="AU106" t="s">
        <v>697</v>
      </c>
      <c r="AV106" t="str">
        <f t="shared" ca="1" si="4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2129</v>
      </c>
      <c r="BE106" cm="1">
        <f t="array" aca="1" ref="BE106" ca="1">INDEX(BD66:BD81,(RANK(AT7,$AT$2:$AT$17)))</f>
        <v>2072</v>
      </c>
      <c r="BF106" cm="1">
        <f t="array" aca="1" ref="BF106" ca="1">INDEX(BD90:BD105,(RANK(AT7,$AT$2:$AT$17)))</f>
        <v>2093</v>
      </c>
      <c r="BG106" cm="1">
        <f t="array" aca="1" ref="BG106" ca="1">INDEX(BD114:BD129,(RANK(AT7,$AT$2:$AT$9)))</f>
        <v>2143</v>
      </c>
      <c r="BH106">
        <v>1</v>
      </c>
    </row>
    <row r="107" spans="1:60" hidden="1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VLOOKUP(B107,audio_list_stym!$A$3:$BP$18,38,FALSE)</f>
        <v>16</v>
      </c>
      <c r="F107" t="str">
        <f>VLOOKUP(E107,metki!$A$2:$B$9,2,FALSE)</f>
        <v>импл_новые_без_названия</v>
      </c>
      <c r="G107" t="str">
        <f t="shared" si="37"/>
        <v>импл_</v>
      </c>
      <c r="H107" t="str">
        <f>VLOOKUP(B107,audio_list_stym!$A$3:$AJ$18,6,FALSE)</f>
        <v>Sapota</v>
      </c>
      <c r="I107" t="s">
        <v>689</v>
      </c>
      <c r="J107" t="str">
        <f t="shared" si="38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2040</v>
      </c>
      <c r="AD107" t="str">
        <f t="shared" ca="1" si="32"/>
        <v>pics\\Limon_8.jpg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3"/>
        <v>pics\\Limon_8.jpg</v>
      </c>
      <c r="AI107" t="s">
        <v>117</v>
      </c>
      <c r="AO107">
        <f t="shared" ca="1" si="34"/>
        <v>0.3981579644371398</v>
      </c>
      <c r="AP107" t="str">
        <f t="shared" ca="1" si="35"/>
        <v>pics\\Limon_8.jpg</v>
      </c>
      <c r="AS107" t="str">
        <f t="shared" ca="1" si="36"/>
        <v>pics\\Limon_8.jpg</v>
      </c>
      <c r="AT107">
        <f t="shared" ca="1" si="39"/>
        <v>0.20461830123780944</v>
      </c>
      <c r="AU107" t="s">
        <v>697</v>
      </c>
      <c r="AV107" t="str">
        <f t="shared" ca="1" si="4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2134</v>
      </c>
    </row>
    <row r="108" spans="1:60" hidden="1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VLOOKUP(B108,audio_list_stym!$A$3:$BP$18,38,FALSE)</f>
        <v>16</v>
      </c>
      <c r="F108" t="str">
        <f>VLOOKUP(E108,metki!$A$2:$B$9,2,FALSE)</f>
        <v>импл_новые_без_названия</v>
      </c>
      <c r="G108" t="str">
        <f t="shared" si="37"/>
        <v>импл_</v>
      </c>
      <c r="H108" t="str">
        <f>VLOOKUP(B108,audio_list_stym!$A$3:$AJ$18,6,FALSE)</f>
        <v>Sapota</v>
      </c>
      <c r="I108" t="s">
        <v>690</v>
      </c>
      <c r="J108" t="str">
        <f t="shared" si="38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2022</v>
      </c>
      <c r="AD108" t="str">
        <f t="shared" ca="1" si="32"/>
        <v>pics\\Goroh_6.jpg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3"/>
        <v>pics\\Goroh_6.jpg</v>
      </c>
      <c r="AI108" t="s">
        <v>118</v>
      </c>
      <c r="AO108">
        <f t="shared" ca="1" si="34"/>
        <v>0.6948010818349174</v>
      </c>
      <c r="AP108" t="str">
        <f t="shared" ca="1" si="35"/>
        <v>pics\\Goroh_6.jpg</v>
      </c>
      <c r="AS108" t="str">
        <f t="shared" ca="1" si="36"/>
        <v>pics\\Goroh_6.jpg</v>
      </c>
      <c r="AT108">
        <f t="shared" ca="1" si="39"/>
        <v>0.51673926995139186</v>
      </c>
      <c r="AU108" t="s">
        <v>697</v>
      </c>
      <c r="AV108" t="str">
        <f t="shared" ca="1" si="4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2135</v>
      </c>
    </row>
    <row r="109" spans="1:60" hidden="1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VLOOKUP(B109,audio_list_stym!$A$3:$BP$18,38,FALSE)</f>
        <v>16</v>
      </c>
      <c r="F109" t="str">
        <f>VLOOKUP(E109,metki!$A$2:$B$9,2,FALSE)</f>
        <v>импл_новые_без_названия</v>
      </c>
      <c r="G109" t="str">
        <f t="shared" si="37"/>
        <v>импл_</v>
      </c>
      <c r="H109" t="str">
        <f>VLOOKUP(B109,audio_list_stym!$A$3:$AJ$18,6,FALSE)</f>
        <v>Sapota</v>
      </c>
      <c r="I109" t="s">
        <v>691</v>
      </c>
      <c r="J109" t="str">
        <f t="shared" si="38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2007</v>
      </c>
      <c r="AD109" t="str">
        <f t="shared" ca="1" si="32"/>
        <v>pics\\Banan_7.jpg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3"/>
        <v>pics\\Banan_7.jpg</v>
      </c>
      <c r="AI109" t="s">
        <v>119</v>
      </c>
      <c r="AO109">
        <f t="shared" ca="1" si="34"/>
        <v>0.90755350789702749</v>
      </c>
      <c r="AP109" t="str">
        <f t="shared" ca="1" si="35"/>
        <v>pics\\Banan_7.jpg</v>
      </c>
      <c r="AS109" t="str">
        <f t="shared" ca="1" si="36"/>
        <v>pics\\Banan_7.jpg</v>
      </c>
      <c r="AT109">
        <f t="shared" ca="1" si="39"/>
        <v>1.8202402680563168E-2</v>
      </c>
      <c r="AU109" t="s">
        <v>697</v>
      </c>
      <c r="AV109" t="str">
        <f t="shared" ca="1" si="40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2133</v>
      </c>
    </row>
    <row r="110" spans="1:60" hidden="1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VLOOKUP(B110,audio_list_stym!$A$3:$BP$18,38,FALSE)</f>
        <v>16</v>
      </c>
      <c r="F110" t="str">
        <f>VLOOKUP(E110,metki!$A$2:$B$9,2,FALSE)</f>
        <v>импл_новые_без_названия</v>
      </c>
      <c r="G110" t="str">
        <f t="shared" si="37"/>
        <v>импл_</v>
      </c>
      <c r="H110" t="str">
        <f>VLOOKUP(B110,audio_list_stym!$A$3:$AJ$18,6,FALSE)</f>
        <v>Sapota</v>
      </c>
      <c r="I110" t="s">
        <v>692</v>
      </c>
      <c r="J110" t="str">
        <f t="shared" si="38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2039</v>
      </c>
      <c r="AD110" t="str">
        <f t="shared" ca="1" si="32"/>
        <v>pics\\Limon_7.jpg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3"/>
        <v>pics\\Limon_7.jpg</v>
      </c>
      <c r="AI110" t="s">
        <v>120</v>
      </c>
      <c r="AO110">
        <f t="shared" ca="1" si="34"/>
        <v>0.40397464092789392</v>
      </c>
      <c r="AP110" t="str">
        <f t="shared" ca="1" si="35"/>
        <v>pics\\Limon_7.jpg</v>
      </c>
      <c r="AS110" t="str">
        <f t="shared" ca="1" si="36"/>
        <v>pics\\Limon_7.jpg</v>
      </c>
      <c r="AT110">
        <f t="shared" ca="1" si="39"/>
        <v>0.31826096592329367</v>
      </c>
      <c r="AU110" t="s">
        <v>697</v>
      </c>
      <c r="AV110" t="str">
        <f t="shared" ca="1" si="4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2130</v>
      </c>
    </row>
    <row r="111" spans="1:60" hidden="1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VLOOKUP(B111,audio_list_stym!$A$3:$BP$18,38,FALSE)</f>
        <v>16</v>
      </c>
      <c r="F111" t="str">
        <f>VLOOKUP(E111,metki!$A$2:$B$9,2,FALSE)</f>
        <v>импл_новые_без_названия</v>
      </c>
      <c r="G111" t="str">
        <f t="shared" si="37"/>
        <v>импл_</v>
      </c>
      <c r="H111" t="str">
        <f>VLOOKUP(B111,audio_list_stym!$A$3:$AJ$18,6,FALSE)</f>
        <v>Sapota</v>
      </c>
      <c r="I111" t="s">
        <v>693</v>
      </c>
      <c r="J111" t="str">
        <f t="shared" si="38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2054</v>
      </c>
      <c r="AD111" t="str">
        <f t="shared" ca="1" si="32"/>
        <v>pics\\Redis_6.jpg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3"/>
        <v>pics\\Redis_6.jpg</v>
      </c>
      <c r="AI111" t="s">
        <v>121</v>
      </c>
      <c r="AO111">
        <f t="shared" ca="1" si="34"/>
        <v>0.1890966400558125</v>
      </c>
      <c r="AP111" t="str">
        <f t="shared" ca="1" si="35"/>
        <v>pics\\Redis_6.jpg</v>
      </c>
      <c r="AS111" t="str">
        <f t="shared" ca="1" si="36"/>
        <v>pics\\Redis_6.jpg</v>
      </c>
      <c r="AT111">
        <f t="shared" ca="1" si="39"/>
        <v>0.18844306523581822</v>
      </c>
      <c r="AU111" t="s">
        <v>697</v>
      </c>
      <c r="AV111" t="str">
        <f t="shared" ca="1" si="4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2131</v>
      </c>
    </row>
    <row r="112" spans="1:60" hidden="1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VLOOKUP(B112,audio_list_stym!$A$3:$BP$18,38,FALSE)</f>
        <v>16</v>
      </c>
      <c r="F112" t="str">
        <f>VLOOKUP(E112,metki!$A$2:$B$9,2,FALSE)</f>
        <v>импл_новые_без_названия</v>
      </c>
      <c r="G112" t="str">
        <f t="shared" si="37"/>
        <v>импл_</v>
      </c>
      <c r="H112" t="str">
        <f>VLOOKUP(B112,audio_list_stym!$A$3:$AJ$18,6,FALSE)</f>
        <v>Sapota</v>
      </c>
      <c r="I112" t="s">
        <v>694</v>
      </c>
      <c r="J112" t="str">
        <f t="shared" si="38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2044</v>
      </c>
      <c r="AD112" t="str">
        <f t="shared" ca="1" si="32"/>
        <v>pics\\Peper_4.jpg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3"/>
        <v>pics\\Peper_4.jpg</v>
      </c>
      <c r="AI112" t="s">
        <v>122</v>
      </c>
      <c r="AO112">
        <f t="shared" ca="1" si="34"/>
        <v>0.34495899187250934</v>
      </c>
      <c r="AP112" t="str">
        <f t="shared" ca="1" si="35"/>
        <v>pics\\Peper_4.jpg</v>
      </c>
      <c r="AS112" t="str">
        <f t="shared" ca="1" si="36"/>
        <v>pics\\Peper_4.jpg</v>
      </c>
      <c r="AT112">
        <f t="shared" ca="1" si="39"/>
        <v>0.48175612706151638</v>
      </c>
      <c r="AU112" t="s">
        <v>697</v>
      </c>
      <c r="AV112" t="str">
        <f t="shared" ca="1" si="4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2136</v>
      </c>
    </row>
    <row r="113" spans="1:60" hidden="1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VLOOKUP(B113,audio_list_stym!$A$3:$BP$18,38,FALSE)</f>
        <v>16</v>
      </c>
      <c r="F113" t="str">
        <f>VLOOKUP(E113,metki!$A$2:$B$9,2,FALSE)</f>
        <v>импл_новые_без_названия</v>
      </c>
      <c r="G113" t="str">
        <f t="shared" si="37"/>
        <v>импл_</v>
      </c>
      <c r="H113" t="str">
        <f>VLOOKUP(B113,audio_list_stym!$A$3:$AJ$18,6,FALSE)</f>
        <v>Sapota</v>
      </c>
      <c r="I113" t="s">
        <v>695</v>
      </c>
      <c r="J113" t="str">
        <f t="shared" si="38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2032</v>
      </c>
      <c r="AD113" t="str">
        <f t="shared" ca="1" si="32"/>
        <v>pics\\Kokos_8.jpg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3"/>
        <v>pics\\Kokos_8.jpg</v>
      </c>
      <c r="AI113" t="s">
        <v>123</v>
      </c>
      <c r="AO113">
        <f t="shared" ca="1" si="34"/>
        <v>0.57517853090576065</v>
      </c>
      <c r="AP113" t="str">
        <f t="shared" ca="1" si="35"/>
        <v>pics\\Kokos_8.jpg</v>
      </c>
      <c r="AS113" t="str">
        <f t="shared" ca="1" si="36"/>
        <v>pics\\Kokos_8.jpg</v>
      </c>
      <c r="AT113">
        <f t="shared" ca="1" si="39"/>
        <v>0.17991444522550903</v>
      </c>
      <c r="AU113" t="s">
        <v>697</v>
      </c>
      <c r="AV113" t="str">
        <f t="shared" ca="1" si="4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2132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VLOOKUP(B114,audio_list_stym!$A$3:$BP$18,38,FALSE)</f>
        <v>17</v>
      </c>
      <c r="F114" t="str">
        <f>VLOOKUP(E114,metki!$A$2:$B$9,2,FALSE)</f>
        <v>экспл_новые_без_названия</v>
      </c>
      <c r="G114" t="str">
        <f t="shared" si="37"/>
        <v>экспл</v>
      </c>
      <c r="H114" t="str">
        <f>VLOOKUP(B114,audio_list_stym!$A$3:$AJ$18,6,FALSE)</f>
        <v>Tamanid</v>
      </c>
      <c r="I114" t="s">
        <v>688</v>
      </c>
      <c r="J114" t="str">
        <f t="shared" si="38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2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ca="1" si="33"/>
        <v>pics\\Kokos_6.jpg</v>
      </c>
      <c r="AI114" t="s">
        <v>86</v>
      </c>
      <c r="AO114">
        <f t="shared" ca="1" si="34"/>
        <v>0.58974067782260098</v>
      </c>
      <c r="AP114" t="str">
        <f t="shared" ca="1" si="35"/>
        <v>pics\\Kokos_6.jpg</v>
      </c>
      <c r="AS114" t="str">
        <f t="shared" ca="1" si="36"/>
        <v>pics\\Kokos_6.jpg</v>
      </c>
      <c r="AT114">
        <f t="shared" ca="1" si="39"/>
        <v>0.88464896289463302</v>
      </c>
      <c r="AU114" t="s">
        <v>697</v>
      </c>
      <c r="AV114" t="str">
        <f t="shared" ca="1" si="4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2137</v>
      </c>
      <c r="BE114" cm="1">
        <f t="array" aca="1" ref="BE114" ca="1">INDEX(BD66:BD81,(RANK(AT8,$AT$2:$AT$17)))</f>
        <v>2080</v>
      </c>
      <c r="BF114" cm="1">
        <f t="array" aca="1" ref="BF114" ca="1">INDEX(BD82:BD97,(RANK(AT8,$AT$2:$AT$9)))</f>
        <v>2084</v>
      </c>
      <c r="BG114" cm="1">
        <f t="array" aca="1" ref="BG114" ca="1">INDEX(BD98:BD113,(RANK(AT8,$AT$2:$AT$9)))</f>
        <v>2116</v>
      </c>
      <c r="BH114">
        <v>1</v>
      </c>
    </row>
    <row r="115" spans="1:60" hidden="1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VLOOKUP(B115,audio_list_stym!$A$3:$BP$18,38,FALSE)</f>
        <v>17</v>
      </c>
      <c r="F115" t="str">
        <f>VLOOKUP(E115,metki!$A$2:$B$9,2,FALSE)</f>
        <v>экспл_новые_без_названия</v>
      </c>
      <c r="G115" t="str">
        <f t="shared" si="37"/>
        <v>экспл</v>
      </c>
      <c r="H115" t="str">
        <f>VLOOKUP(B115,audio_list_stym!$A$3:$AJ$18,6,FALSE)</f>
        <v>Tamanid</v>
      </c>
      <c r="I115" t="s">
        <v>689</v>
      </c>
      <c r="J115" t="str">
        <f t="shared" si="38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2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ca="1" si="33"/>
        <v>pics\\Redis_5.jpg</v>
      </c>
      <c r="AI115" t="s">
        <v>87</v>
      </c>
      <c r="AO115">
        <f t="shared" ca="1" si="34"/>
        <v>0.1902976831169908</v>
      </c>
      <c r="AP115" t="str">
        <f t="shared" ca="1" si="35"/>
        <v>pics\\Redis_5.jpg</v>
      </c>
      <c r="AS115" t="str">
        <f t="shared" ca="1" si="36"/>
        <v>pics\\Redis_5.jpg</v>
      </c>
      <c r="AT115">
        <f t="shared" ca="1" si="39"/>
        <v>0.3787050839483691</v>
      </c>
      <c r="AU115" t="s">
        <v>697</v>
      </c>
      <c r="AV115" t="str">
        <f t="shared" ca="1" si="4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2142</v>
      </c>
    </row>
    <row r="116" spans="1:60" hidden="1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VLOOKUP(B116,audio_list_stym!$A$3:$BP$18,38,FALSE)</f>
        <v>17</v>
      </c>
      <c r="F116" t="str">
        <f>VLOOKUP(E116,metki!$A$2:$B$9,2,FALSE)</f>
        <v>экспл_новые_без_названия</v>
      </c>
      <c r="G116" t="str">
        <f t="shared" si="37"/>
        <v>экспл</v>
      </c>
      <c r="H116" t="str">
        <f>VLOOKUP(B116,audio_list_stym!$A$3:$AJ$18,6,FALSE)</f>
        <v>Tamanid</v>
      </c>
      <c r="I116" t="s">
        <v>690</v>
      </c>
      <c r="J116" t="str">
        <f t="shared" si="38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2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ca="1" si="33"/>
        <v>pics\\Goroh_5.jpg</v>
      </c>
      <c r="AI116" t="s">
        <v>88</v>
      </c>
      <c r="AO116">
        <f t="shared" ca="1" si="34"/>
        <v>0.69916075589152238</v>
      </c>
      <c r="AP116" t="str">
        <f t="shared" ca="1" si="35"/>
        <v>pics\\Goroh_5.jpg</v>
      </c>
      <c r="AS116" t="str">
        <f t="shared" ca="1" si="36"/>
        <v>pics\\Goroh_5.jpg</v>
      </c>
      <c r="AT116">
        <f t="shared" ca="1" si="39"/>
        <v>0.55858571004211544</v>
      </c>
      <c r="AU116" t="s">
        <v>697</v>
      </c>
      <c r="AV116" t="str">
        <f t="shared" ca="1" si="4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2143</v>
      </c>
    </row>
    <row r="117" spans="1:60" hidden="1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VLOOKUP(B117,audio_list_stym!$A$3:$BP$18,38,FALSE)</f>
        <v>17</v>
      </c>
      <c r="F117" t="str">
        <f>VLOOKUP(E117,metki!$A$2:$B$9,2,FALSE)</f>
        <v>экспл_новые_без_названия</v>
      </c>
      <c r="G117" t="str">
        <f t="shared" si="37"/>
        <v>экспл</v>
      </c>
      <c r="H117" t="str">
        <f>VLOOKUP(B117,audio_list_stym!$A$3:$AJ$18,6,FALSE)</f>
        <v>Tamanid</v>
      </c>
      <c r="I117" t="s">
        <v>691</v>
      </c>
      <c r="J117" t="str">
        <f t="shared" si="38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2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ca="1" si="33"/>
        <v>pics\\Finik_7.jpg</v>
      </c>
      <c r="AI117" t="s">
        <v>89</v>
      </c>
      <c r="AO117">
        <f t="shared" ca="1" si="34"/>
        <v>0.7679974621486122</v>
      </c>
      <c r="AP117" t="str">
        <f t="shared" ca="1" si="35"/>
        <v>pics\\Finik_7.jpg</v>
      </c>
      <c r="AS117" t="str">
        <f t="shared" ca="1" si="36"/>
        <v>pics\\Finik_7.jpg</v>
      </c>
      <c r="AT117">
        <f t="shared" ca="1" si="39"/>
        <v>0.32054562261681574</v>
      </c>
      <c r="AU117" t="s">
        <v>697</v>
      </c>
      <c r="AV117" t="str">
        <f t="shared" ca="1" si="4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2141</v>
      </c>
    </row>
    <row r="118" spans="1:60" hidden="1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VLOOKUP(B118,audio_list_stym!$A$3:$BP$18,38,FALSE)</f>
        <v>17</v>
      </c>
      <c r="F118" t="str">
        <f>VLOOKUP(E118,metki!$A$2:$B$9,2,FALSE)</f>
        <v>экспл_новые_без_названия</v>
      </c>
      <c r="G118" t="str">
        <f t="shared" si="37"/>
        <v>экспл</v>
      </c>
      <c r="H118" t="str">
        <f>VLOOKUP(B118,audio_list_stym!$A$3:$AJ$18,6,FALSE)</f>
        <v>Tamanid</v>
      </c>
      <c r="I118" t="s">
        <v>692</v>
      </c>
      <c r="J118" t="str">
        <f t="shared" si="38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2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ca="1" si="33"/>
        <v>pics\\Tomat_1.jpg</v>
      </c>
      <c r="AI118" t="s">
        <v>90</v>
      </c>
      <c r="AO118">
        <f t="shared" ca="1" si="34"/>
        <v>0.14860265074579848</v>
      </c>
      <c r="AP118" t="str">
        <f t="shared" ca="1" si="35"/>
        <v>pics\\Tomat_1.jpg</v>
      </c>
      <c r="AS118" t="str">
        <f t="shared" ca="1" si="36"/>
        <v>pics\\Tomat_1.jpg</v>
      </c>
      <c r="AT118">
        <f t="shared" ca="1" si="39"/>
        <v>0.71552252836339736</v>
      </c>
      <c r="AU118" t="s">
        <v>697</v>
      </c>
      <c r="AV118" t="str">
        <f t="shared" ca="1" si="4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2138</v>
      </c>
    </row>
    <row r="119" spans="1:60" hidden="1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VLOOKUP(B119,audio_list_stym!$A$3:$BP$18,38,FALSE)</f>
        <v>17</v>
      </c>
      <c r="F119" t="str">
        <f>VLOOKUP(E119,metki!$A$2:$B$9,2,FALSE)</f>
        <v>экспл_новые_без_названия</v>
      </c>
      <c r="G119" t="str">
        <f t="shared" si="37"/>
        <v>экспл</v>
      </c>
      <c r="H119" t="str">
        <f>VLOOKUP(B119,audio_list_stym!$A$3:$AJ$18,6,FALSE)</f>
        <v>Tamanid</v>
      </c>
      <c r="I119" t="s">
        <v>693</v>
      </c>
      <c r="J119" t="str">
        <f t="shared" si="38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2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ca="1" si="33"/>
        <v>pics\\Tomat_5.jpg</v>
      </c>
      <c r="AI119" t="s">
        <v>91</v>
      </c>
      <c r="AO119">
        <f t="shared" ca="1" si="34"/>
        <v>1.4481610459074479E-2</v>
      </c>
      <c r="AP119" t="str">
        <f t="shared" ca="1" si="35"/>
        <v>pics\\Tomat_5.jpg</v>
      </c>
      <c r="AS119" t="str">
        <f t="shared" ca="1" si="36"/>
        <v>pics\\Tomat_5.jpg</v>
      </c>
      <c r="AT119">
        <f t="shared" ca="1" si="39"/>
        <v>0.28700131858690869</v>
      </c>
      <c r="AU119" t="s">
        <v>697</v>
      </c>
      <c r="AV119" t="str">
        <f t="shared" ca="1" si="4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2139</v>
      </c>
    </row>
    <row r="120" spans="1:60" hidden="1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VLOOKUP(B120,audio_list_stym!$A$3:$BP$18,38,FALSE)</f>
        <v>17</v>
      </c>
      <c r="F120" t="str">
        <f>VLOOKUP(E120,metki!$A$2:$B$9,2,FALSE)</f>
        <v>экспл_новые_без_названия</v>
      </c>
      <c r="G120" t="str">
        <f t="shared" si="37"/>
        <v>экспл</v>
      </c>
      <c r="H120" t="str">
        <f>VLOOKUP(B120,audio_list_stym!$A$3:$AJ$18,6,FALSE)</f>
        <v>Tamanid</v>
      </c>
      <c r="I120" t="s">
        <v>694</v>
      </c>
      <c r="J120" t="str">
        <f t="shared" si="38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2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ca="1" si="33"/>
        <v>pics\\Peper_5.jpg</v>
      </c>
      <c r="AI120" t="s">
        <v>92</v>
      </c>
      <c r="AO120">
        <f t="shared" ca="1" si="34"/>
        <v>0.33582437861022429</v>
      </c>
      <c r="AP120" t="str">
        <f t="shared" ca="1" si="35"/>
        <v>pics\\Peper_5.jpg</v>
      </c>
      <c r="AS120" t="str">
        <f t="shared" ca="1" si="36"/>
        <v>pics\\Peper_5.jpg</v>
      </c>
      <c r="AT120">
        <f t="shared" ca="1" si="39"/>
        <v>8.823230569413032E-3</v>
      </c>
      <c r="AU120" t="s">
        <v>697</v>
      </c>
      <c r="AV120" t="str">
        <f t="shared" ca="1" si="4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2144</v>
      </c>
    </row>
    <row r="121" spans="1:60" hidden="1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VLOOKUP(B121,audio_list_stym!$A$3:$BP$18,38,FALSE)</f>
        <v>17</v>
      </c>
      <c r="F121" t="str">
        <f>VLOOKUP(E121,metki!$A$2:$B$9,2,FALSE)</f>
        <v>экспл_новые_без_названия</v>
      </c>
      <c r="G121" t="str">
        <f t="shared" si="37"/>
        <v>экспл</v>
      </c>
      <c r="H121" t="str">
        <f>VLOOKUP(B121,audio_list_stym!$A$3:$AJ$18,6,FALSE)</f>
        <v>Tamanid</v>
      </c>
      <c r="I121" t="s">
        <v>695</v>
      </c>
      <c r="J121" t="str">
        <f t="shared" si="38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2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ca="1" si="33"/>
        <v>pics\\Kokos_5.jpg</v>
      </c>
      <c r="AI121" t="s">
        <v>93</v>
      </c>
      <c r="AO121">
        <f t="shared" ca="1" si="34"/>
        <v>0.59325775210337384</v>
      </c>
      <c r="AP121" t="str">
        <f t="shared" ca="1" si="35"/>
        <v>pics\\Kokos_5.jpg</v>
      </c>
      <c r="AS121" t="str">
        <f t="shared" ca="1" si="36"/>
        <v>pics\\Kokos_5.jpg</v>
      </c>
      <c r="AT121">
        <f t="shared" ca="1" si="39"/>
        <v>0.51822782260140388</v>
      </c>
      <c r="AU121" t="s">
        <v>697</v>
      </c>
      <c r="AV121" t="str">
        <f t="shared" ca="1" si="4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2140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VLOOKUP(B122,audio_list_stym!$A$3:$BP$18,38,FALSE)</f>
        <v>14</v>
      </c>
      <c r="F122" t="str">
        <f>VLOOKUP(E122,metki!$A$2:$B$9,2,FALSE)</f>
        <v>импл_новые_с_названием</v>
      </c>
      <c r="G122" t="str">
        <f t="shared" si="37"/>
        <v>импл_</v>
      </c>
      <c r="H122" t="str">
        <f>VLOOKUP(B122,audio_list_stym!$A$3:$AJ$18,6,FALSE)</f>
        <v>ZF</v>
      </c>
      <c r="I122" t="s">
        <v>688</v>
      </c>
      <c r="J122" t="str">
        <f t="shared" si="38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2048</v>
      </c>
      <c r="AD122" t="str">
        <f t="shared" ca="1" si="32"/>
        <v>pics\\Peper_8.jpg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3"/>
        <v>pics\\Peper_8.jpg</v>
      </c>
      <c r="AI122" t="s">
        <v>124</v>
      </c>
      <c r="AO122">
        <f t="shared" ca="1" si="34"/>
        <v>0.31506733904192885</v>
      </c>
      <c r="AP122" t="str">
        <f t="shared" ca="1" si="35"/>
        <v>pics\\Peper_8.jpg</v>
      </c>
      <c r="AS122" t="str">
        <f t="shared" ca="1" si="36"/>
        <v>pics\\Peper_8.jpg</v>
      </c>
      <c r="AT122">
        <f t="shared" ca="1" si="39"/>
        <v>9.0349234614914065E-2</v>
      </c>
      <c r="AU122" t="s">
        <v>697</v>
      </c>
      <c r="AV122" t="str">
        <f t="shared" ca="1" si="4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2145</v>
      </c>
      <c r="BE122" cm="1">
        <f t="array" aca="1" ref="BE122" ca="1">INDEX(BD66:BD81,(RANK(AT9,$AT$2:$AT$17)))</f>
        <v>2070</v>
      </c>
      <c r="BF122" cm="1">
        <f t="array" aca="1" ref="BF122" ca="1">INDEX(BD90:BD105,(RANK(AT9,$AT$2:$AT$17)))</f>
        <v>2090</v>
      </c>
      <c r="BG122" cm="1">
        <f t="array" aca="1" ref="BG122" ca="1">INDEX(BD106:BD121,(RANK(AT9,$AT$2:$AT$17)))</f>
        <v>2130</v>
      </c>
      <c r="BH122">
        <v>1</v>
      </c>
    </row>
    <row r="123" spans="1:60" hidden="1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VLOOKUP(B123,audio_list_stym!$A$3:$BP$18,38,FALSE)</f>
        <v>14</v>
      </c>
      <c r="F123" t="str">
        <f>VLOOKUP(E123,metki!$A$2:$B$9,2,FALSE)</f>
        <v>импл_новые_с_названием</v>
      </c>
      <c r="G123" t="str">
        <f t="shared" si="37"/>
        <v>импл_</v>
      </c>
      <c r="H123" t="str">
        <f>VLOOKUP(B123,audio_list_stym!$A$3:$AJ$18,6,FALSE)</f>
        <v>ZF</v>
      </c>
      <c r="I123" t="s">
        <v>689</v>
      </c>
      <c r="J123" t="str">
        <f t="shared" si="38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2062</v>
      </c>
      <c r="AD123" t="str">
        <f t="shared" ca="1" si="32"/>
        <v>pics\\Tomat_6.jpg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3"/>
        <v>pics\\Tomat_6.jpg</v>
      </c>
      <c r="AI123" t="s">
        <v>125</v>
      </c>
      <c r="AO123">
        <f t="shared" ca="1" si="34"/>
        <v>1.1346974870609539E-2</v>
      </c>
      <c r="AP123" t="str">
        <f t="shared" ca="1" si="35"/>
        <v>pics\\Tomat_6.jpg</v>
      </c>
      <c r="AS123" t="str">
        <f t="shared" ca="1" si="36"/>
        <v>pics\\Tomat_6.jpg</v>
      </c>
      <c r="AT123">
        <f t="shared" ca="1" si="39"/>
        <v>0.28257930529849229</v>
      </c>
      <c r="AU123" t="s">
        <v>697</v>
      </c>
      <c r="AV123" t="str">
        <f t="shared" ca="1" si="4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2150</v>
      </c>
    </row>
    <row r="124" spans="1:60" hidden="1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VLOOKUP(B124,audio_list_stym!$A$3:$BP$18,38,FALSE)</f>
        <v>14</v>
      </c>
      <c r="F124" t="str">
        <f>VLOOKUP(E124,metki!$A$2:$B$9,2,FALSE)</f>
        <v>импл_новые_с_названием</v>
      </c>
      <c r="G124" t="str">
        <f t="shared" si="37"/>
        <v>импл_</v>
      </c>
      <c r="H124" t="str">
        <f>VLOOKUP(B124,audio_list_stym!$A$3:$AJ$18,6,FALSE)</f>
        <v>ZF</v>
      </c>
      <c r="I124" t="s">
        <v>690</v>
      </c>
      <c r="J124" t="str">
        <f t="shared" si="38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2026</v>
      </c>
      <c r="AD124" t="str">
        <f t="shared" ca="1" si="32"/>
        <v>pics\\Kokos_2.jpg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3"/>
        <v>pics\\Kokos_2.jpg</v>
      </c>
      <c r="AI124" t="s">
        <v>126</v>
      </c>
      <c r="AO124">
        <f t="shared" ca="1" si="34"/>
        <v>0.63669293121130321</v>
      </c>
      <c r="AP124" t="str">
        <f t="shared" ca="1" si="35"/>
        <v>pics\\Kokos_2.jpg</v>
      </c>
      <c r="AS124" t="str">
        <f t="shared" ca="1" si="36"/>
        <v>pics\\Kokos_2.jpg</v>
      </c>
      <c r="AT124">
        <f t="shared" ca="1" si="39"/>
        <v>0.17873041669949763</v>
      </c>
      <c r="AU124" t="s">
        <v>697</v>
      </c>
      <c r="AV124" t="str">
        <f t="shared" ca="1" si="4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2151</v>
      </c>
    </row>
    <row r="125" spans="1:60" hidden="1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VLOOKUP(B125,audio_list_stym!$A$3:$BP$18,38,FALSE)</f>
        <v>14</v>
      </c>
      <c r="F125" t="str">
        <f>VLOOKUP(E125,metki!$A$2:$B$9,2,FALSE)</f>
        <v>импл_новые_с_названием</v>
      </c>
      <c r="G125" t="str">
        <f t="shared" si="37"/>
        <v>импл_</v>
      </c>
      <c r="H125" t="str">
        <f>VLOOKUP(B125,audio_list_stym!$A$3:$AJ$18,6,FALSE)</f>
        <v>ZF</v>
      </c>
      <c r="I125" t="s">
        <v>691</v>
      </c>
      <c r="J125" t="str">
        <f t="shared" si="38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2037</v>
      </c>
      <c r="AD125" t="str">
        <f t="shared" ca="1" si="32"/>
        <v>pics\\Limon_5.jpg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3"/>
        <v>pics\\Limon_5.jpg</v>
      </c>
      <c r="AI125" t="s">
        <v>127</v>
      </c>
      <c r="AO125">
        <f t="shared" ca="1" si="34"/>
        <v>0.46702325555167101</v>
      </c>
      <c r="AP125" t="str">
        <f t="shared" ca="1" si="35"/>
        <v>pics\\Limon_5.jpg</v>
      </c>
      <c r="AS125" t="str">
        <f t="shared" ca="1" si="36"/>
        <v>pics\\Limon_5.jpg</v>
      </c>
      <c r="AT125">
        <f t="shared" ca="1" si="39"/>
        <v>0.86036733638249996</v>
      </c>
      <c r="AU125" t="s">
        <v>697</v>
      </c>
      <c r="AV125" t="str">
        <f t="shared" ca="1" si="4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2149</v>
      </c>
    </row>
    <row r="126" spans="1:60" hidden="1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VLOOKUP(B126,audio_list_stym!$A$3:$BP$18,38,FALSE)</f>
        <v>14</v>
      </c>
      <c r="F126" t="str">
        <f>VLOOKUP(E126,metki!$A$2:$B$9,2,FALSE)</f>
        <v>импл_новые_с_названием</v>
      </c>
      <c r="G126" t="str">
        <f t="shared" si="37"/>
        <v>импл_</v>
      </c>
      <c r="H126" t="str">
        <f>VLOOKUP(B126,audio_list_stym!$A$3:$AJ$18,6,FALSE)</f>
        <v>ZF</v>
      </c>
      <c r="I126" t="s">
        <v>692</v>
      </c>
      <c r="J126" t="str">
        <f t="shared" si="38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2060</v>
      </c>
      <c r="AD126" t="str">
        <f t="shared" ca="1" si="32"/>
        <v>pics\\Tomat_4.jpg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3"/>
        <v>pics\\Tomat_4.jpg</v>
      </c>
      <c r="AI126" t="s">
        <v>128</v>
      </c>
      <c r="AO126">
        <f t="shared" ca="1" si="34"/>
        <v>5.1789722250039083E-2</v>
      </c>
      <c r="AP126" t="str">
        <f t="shared" ca="1" si="35"/>
        <v>pics\\Tomat_4.jpg</v>
      </c>
      <c r="AS126" t="str">
        <f t="shared" ca="1" si="36"/>
        <v>pics\\Tomat_4.jpg</v>
      </c>
      <c r="AT126">
        <f t="shared" ca="1" si="39"/>
        <v>0.32996647843534621</v>
      </c>
      <c r="AU126" t="s">
        <v>697</v>
      </c>
      <c r="AV126" t="str">
        <f t="shared" ca="1" si="4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2146</v>
      </c>
    </row>
    <row r="127" spans="1:60" hidden="1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VLOOKUP(B127,audio_list_stym!$A$3:$BP$18,38,FALSE)</f>
        <v>14</v>
      </c>
      <c r="F127" t="str">
        <f>VLOOKUP(E127,metki!$A$2:$B$9,2,FALSE)</f>
        <v>импл_новые_с_названием</v>
      </c>
      <c r="G127" t="str">
        <f t="shared" si="37"/>
        <v>импл_</v>
      </c>
      <c r="H127" t="str">
        <f>VLOOKUP(B127,audio_list_stym!$A$3:$AJ$18,6,FALSE)</f>
        <v>ZF</v>
      </c>
      <c r="I127" t="s">
        <v>693</v>
      </c>
      <c r="J127" t="str">
        <f t="shared" si="38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2002</v>
      </c>
      <c r="AD127" t="str">
        <f t="shared" ca="1" si="32"/>
        <v>pics\\Banan_2.jpg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3"/>
        <v>pics\\Banan_2.jpg</v>
      </c>
      <c r="AI127" t="s">
        <v>129</v>
      </c>
      <c r="AO127">
        <f t="shared" ca="1" si="34"/>
        <v>0.98049389120602914</v>
      </c>
      <c r="AP127" t="str">
        <f t="shared" ca="1" si="35"/>
        <v>pics\\Banan_2.jpg</v>
      </c>
      <c r="AS127" t="str">
        <f t="shared" ca="1" si="36"/>
        <v>pics\\Banan_2.jpg</v>
      </c>
      <c r="AT127">
        <f t="shared" ca="1" si="39"/>
        <v>0.79508125233035143</v>
      </c>
      <c r="AU127" t="s">
        <v>697</v>
      </c>
      <c r="AV127" t="str">
        <f t="shared" ca="1" si="4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2147</v>
      </c>
    </row>
    <row r="128" spans="1:60" hidden="1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VLOOKUP(B128,audio_list_stym!$A$3:$BP$18,38,FALSE)</f>
        <v>14</v>
      </c>
      <c r="F128" t="str">
        <f>VLOOKUP(E128,metki!$A$2:$B$9,2,FALSE)</f>
        <v>импл_новые_с_названием</v>
      </c>
      <c r="G128" t="str">
        <f t="shared" si="37"/>
        <v>импл_</v>
      </c>
      <c r="H128" t="str">
        <f>VLOOKUP(B128,audio_list_stym!$A$3:$AJ$18,6,FALSE)</f>
        <v>ZF</v>
      </c>
      <c r="I128" t="s">
        <v>694</v>
      </c>
      <c r="J128" t="str">
        <f t="shared" si="38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2027</v>
      </c>
      <c r="AD128" t="str">
        <f t="shared" ca="1" si="32"/>
        <v>pics\\Kokos_3.jpg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3"/>
        <v>pics\\Kokos_3.jpg</v>
      </c>
      <c r="AI128" t="s">
        <v>130</v>
      </c>
      <c r="AO128">
        <f t="shared" ca="1" si="34"/>
        <v>0.63003307838994338</v>
      </c>
      <c r="AP128" t="str">
        <f t="shared" ca="1" si="35"/>
        <v>pics\\Kokos_3.jpg</v>
      </c>
      <c r="AS128" t="str">
        <f t="shared" ca="1" si="36"/>
        <v>pics\\Kokos_3.jpg</v>
      </c>
      <c r="AT128">
        <f t="shared" ca="1" si="39"/>
        <v>7.4799994898658961E-2</v>
      </c>
      <c r="AU128" t="s">
        <v>697</v>
      </c>
      <c r="AV128" t="str">
        <f t="shared" ca="1" si="4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2152</v>
      </c>
    </row>
    <row r="129" spans="1:56" hidden="1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VLOOKUP(B129,audio_list_stym!$A$3:$BP$18,38,FALSE)</f>
        <v>14</v>
      </c>
      <c r="F129" t="str">
        <f>VLOOKUP(E129,metki!$A$2:$B$9,2,FALSE)</f>
        <v>импл_новые_с_названием</v>
      </c>
      <c r="G129" t="str">
        <f t="shared" si="37"/>
        <v>импл_</v>
      </c>
      <c r="H129" t="str">
        <f>VLOOKUP(B129,audio_list_stym!$A$3:$AJ$18,6,FALSE)</f>
        <v>ZF</v>
      </c>
      <c r="I129" t="s">
        <v>695</v>
      </c>
      <c r="J129" t="str">
        <f t="shared" si="38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2035</v>
      </c>
      <c r="AD129" t="str">
        <f t="shared" ca="1" si="32"/>
        <v>pics\\Limon_3.jpg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3"/>
        <v>pics\\Limon_3.jpg</v>
      </c>
      <c r="AI129" t="s">
        <v>131</v>
      </c>
      <c r="AO129">
        <f t="shared" ca="1" si="34"/>
        <v>0.48631390401930463</v>
      </c>
      <c r="AP129" t="str">
        <f t="shared" ca="1" si="35"/>
        <v>pics\\Limon_3.jpg</v>
      </c>
      <c r="AS129" t="str">
        <f t="shared" ca="1" si="36"/>
        <v>pics\\Limon_3.jpg</v>
      </c>
      <c r="AT129">
        <f t="shared" ca="1" si="39"/>
        <v>0.93886439348010398</v>
      </c>
      <c r="AU129" t="s">
        <v>697</v>
      </c>
      <c r="AV129" t="str">
        <f t="shared" ca="1" si="4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2148</v>
      </c>
    </row>
    <row r="130" spans="1:56" hidden="1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45">
      <c r="A132" t="s">
        <v>1162</v>
      </c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45">
      <c r="A133" t="s">
        <v>1163</v>
      </c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45">
      <c r="A134" t="s">
        <v>1164</v>
      </c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45">
      <c r="A135" t="s">
        <v>1165</v>
      </c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45">
      <c r="A136" t="s">
        <v>1166</v>
      </c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45">
      <c r="A137" t="s">
        <v>1167</v>
      </c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45">
      <c r="A138" t="s">
        <v>1168</v>
      </c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45">
      <c r="A139" t="s">
        <v>1169</v>
      </c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2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161"/>
  <sheetViews>
    <sheetView topLeftCell="AX1" zoomScale="66" zoomScaleNormal="66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VLOOKUP(B2,audio_list_stym!$A$3:$BP$18,39,FALSE)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pics\\Limon_3.jpg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0.88554691293869658</v>
      </c>
      <c r="AP2" t="str">
        <f t="shared" ref="AP2:AP25" ca="1" si="6">INDEX($AM$2:$AM$25,(RANK(AO2,$AO$2:$AO$25)))</f>
        <v>pics\\Limon_3.jpg</v>
      </c>
      <c r="AQ2" t="str">
        <f ca="1">INDEX($AN$2:$AN$25,(RANK(AO2,$AO$2:$AO$25)))</f>
        <v>pics\\Redis_3.jpg</v>
      </c>
      <c r="AR2" t="str">
        <f t="shared" ref="AR2:AR9" ca="1" si="7">IF(AH2="sound\\Ogorod",AP2,"")</f>
        <v>pics\\Limon_3.jpg</v>
      </c>
      <c r="AT2">
        <f t="shared" ref="AT2:AT65" ca="1" si="8">RAND()</f>
        <v>0.66659644012171448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VLOOKUP(B3,audio_list_stym!$A$3:$BP$18,39,FALSE)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2005</v>
      </c>
      <c r="AD3" t="str">
        <f t="shared" ref="AD3:AD66" ca="1" si="11">IF(ISTEXT(AE3),AE3,IF(ISTEXT(AF3),AF3,""))</f>
        <v>pics\\Banan_5.jpg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pics\\Banan_5.jpg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0.49169832567703287</v>
      </c>
      <c r="AP3" t="str">
        <f t="shared" ca="1" si="6"/>
        <v>pics\\Banan_5.jpg</v>
      </c>
      <c r="AQ3" t="str">
        <f t="shared" ref="AQ3:AQ25" ca="1" si="13">INDEX($AN$2:$AN$25,(RANK(AO3,$AO$2:$AO$25)))</f>
        <v>pics\\Goroh_5.jpg</v>
      </c>
      <c r="AR3" t="str">
        <f t="shared" ca="1" si="7"/>
        <v>pics\\Banan_5.jpg</v>
      </c>
      <c r="AT3">
        <f t="shared" ca="1" si="8"/>
        <v>0.32867692591750941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2061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VLOOKUP(B4,audio_list_stym!$A$3:$BP$18,39,FALSE)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2003</v>
      </c>
      <c r="AD4" t="str">
        <f t="shared" ca="1" si="11"/>
        <v>pics\\Banan_3.jpg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0.58512484158421274</v>
      </c>
      <c r="AP4" t="str">
        <f t="shared" ca="1" si="6"/>
        <v>pics\\Banan_3.jpg</v>
      </c>
      <c r="AQ4" t="str">
        <f t="shared" ca="1" si="13"/>
        <v>pics\\Goroh_3.jpg</v>
      </c>
      <c r="AR4" t="str">
        <f t="shared" ca="1" si="7"/>
        <v>pics\\Banan_3.jpg</v>
      </c>
      <c r="AT4">
        <f t="shared" ca="1" si="8"/>
        <v>0.23209051226439248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VLOOKUP(B5,audio_list_stym!$A$3:$BP$18,39,FALSE)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2157</v>
      </c>
      <c r="AD5" t="str">
        <f t="shared" ca="1" si="11"/>
        <v>pics\\Injir_5.jpg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0.1687494300418565</v>
      </c>
      <c r="AP5" t="str">
        <f t="shared" ca="1" si="6"/>
        <v>pics\\Injir_5.jpg</v>
      </c>
      <c r="AQ5" t="str">
        <f t="shared" ca="1" si="13"/>
        <v>pics\\Tikva_5.jpg</v>
      </c>
      <c r="AR5" t="str">
        <f t="shared" ca="1" si="7"/>
        <v>pics\\Injir_5.jpg</v>
      </c>
      <c r="AT5">
        <f t="shared" ca="1" si="8"/>
        <v>0.25262455911889004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2062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VLOOKUP(B6,audio_list_stym!$A$3:$BP$18,39,FALSE)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2006</v>
      </c>
      <c r="AD6" t="str">
        <f t="shared" ca="1" si="11"/>
        <v>pics\\Banan_6.jpg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0.45353059668071871</v>
      </c>
      <c r="AP6" t="str">
        <f t="shared" ca="1" si="6"/>
        <v>pics\\Banan_6.jpg</v>
      </c>
      <c r="AQ6" t="str">
        <f t="shared" ca="1" si="13"/>
        <v>pics\\Goroh_6.jpg</v>
      </c>
      <c r="AR6" t="str">
        <f t="shared" ca="1" si="7"/>
        <v>pics\\Banan_6.jpg</v>
      </c>
      <c r="AT6">
        <f t="shared" ca="1" si="8"/>
        <v>0.99600338208530281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VLOOKUP(B7,audio_list_stym!$A$3:$BP$18,39,FALSE)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2154</v>
      </c>
      <c r="AD7" t="str">
        <f t="shared" ca="1" si="11"/>
        <v>pics\\Injir_2.jpg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0.29548601891054027</v>
      </c>
      <c r="AP7" t="str">
        <f t="shared" ca="1" si="6"/>
        <v>pics\\Injir_2.jpg</v>
      </c>
      <c r="AQ7" t="str">
        <f t="shared" ca="1" si="13"/>
        <v>pics\\Tikva_2.jpg</v>
      </c>
      <c r="AR7" t="str">
        <f t="shared" ca="1" si="7"/>
        <v>pics\\Injir_2.jpg</v>
      </c>
      <c r="AT7">
        <f t="shared" ca="1" si="8"/>
        <v>0.16466977477134392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VLOOKUP(B8,audio_list_stym!$A$3:$BP$18,39,FALSE)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2160</v>
      </c>
      <c r="AD8" t="str">
        <f t="shared" ca="1" si="11"/>
        <v>pics\\Injir_8.jpg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2.8455147744199105E-2</v>
      </c>
      <c r="AP8" t="str">
        <f t="shared" ca="1" si="6"/>
        <v>pics\\Injir_8.jpg</v>
      </c>
      <c r="AQ8" t="str">
        <f t="shared" ca="1" si="13"/>
        <v>pics\\Tikva_8.jpg</v>
      </c>
      <c r="AR8" t="str">
        <f t="shared" ca="1" si="7"/>
        <v>pics\\Injir_8.jpg</v>
      </c>
      <c r="AT8">
        <f t="shared" ca="1" si="8"/>
        <v>0.6631765185866455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VLOOKUP(B9,audio_list_stym!$A$3:$BP$18,39,FALSE)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2033</v>
      </c>
      <c r="AD9" t="str">
        <f t="shared" ca="1" si="11"/>
        <v>pics\\Limon_1.jpg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pics\\Limon_1.jpg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0.97872828083867747</v>
      </c>
      <c r="AP9" t="str">
        <f t="shared" ca="1" si="6"/>
        <v>pics\\Limon_1.jpg</v>
      </c>
      <c r="AQ9" t="str">
        <f t="shared" ca="1" si="13"/>
        <v>pics\\Redis_1.jpg</v>
      </c>
      <c r="AR9" t="str">
        <f t="shared" ca="1" si="7"/>
        <v>pics\\Limon_1.jpg</v>
      </c>
      <c r="AT9">
        <f t="shared" ca="1" si="8"/>
        <v>0.95043105093313163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VLOOKUP(B10,audio_list_stym!$A$3:$BP$18,39,FALSE)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1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0.26907642248197605</v>
      </c>
      <c r="AP10" t="str">
        <f t="shared" ca="1" si="6"/>
        <v>pics\\Injir_4.jpg</v>
      </c>
      <c r="AQ10" t="str">
        <f t="shared" ca="1" si="13"/>
        <v>pics\\Tikva_4.jpg</v>
      </c>
      <c r="AT10">
        <f t="shared" ca="1" si="8"/>
        <v>0.76464041904363411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VLOOKUP(B11,audio_list_stym!$A$3:$BP$18,39,FALSE)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1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0.84739828341567291</v>
      </c>
      <c r="AP11" t="str">
        <f t="shared" ca="1" si="6"/>
        <v>pics\\Limon_5.jpg</v>
      </c>
      <c r="AQ11" t="str">
        <f t="shared" ca="1" si="13"/>
        <v>pics\\Redis_5.jpg</v>
      </c>
      <c r="AT11">
        <f t="shared" ca="1" si="8"/>
        <v>0.84961369994479585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2037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VLOOKUP(B12,audio_list_stym!$A$3:$BP$18,39,FALSE)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1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0.62566371661464293</v>
      </c>
      <c r="AP12" t="str">
        <f t="shared" ca="1" si="6"/>
        <v>pics\\Banan_2.jpg</v>
      </c>
      <c r="AQ12" t="str">
        <f t="shared" ca="1" si="13"/>
        <v>pics\\Goroh_2.jpg</v>
      </c>
      <c r="AT12">
        <f t="shared" ca="1" si="8"/>
        <v>0.43636982611327235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VLOOKUP(B13,audio_list_stym!$A$3:$BP$18,39,FALSE)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1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0.64042507048833452</v>
      </c>
      <c r="AP13" t="str">
        <f t="shared" ca="1" si="6"/>
        <v>pics\\Banan_1.jpg</v>
      </c>
      <c r="AQ13" t="str">
        <f t="shared" ca="1" si="13"/>
        <v>pics\\Goroh_1.jpg</v>
      </c>
      <c r="AT13">
        <f t="shared" ca="1" si="8"/>
        <v>0.98386172261979798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2038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VLOOKUP(B14,audio_list_stym!$A$3:$BP$18,39,FALSE)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1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0.3493243402253029</v>
      </c>
      <c r="AP14" t="str">
        <f t="shared" ca="1" si="6"/>
        <v>pics\\Banan_8.jpg</v>
      </c>
      <c r="AQ14" t="str">
        <f t="shared" ca="1" si="13"/>
        <v>pics\\Goroh_8.jpg</v>
      </c>
      <c r="AT14">
        <f t="shared" ca="1" si="8"/>
        <v>6.493739723850922E-2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VLOOKUP(B15,audio_list_stym!$A$3:$BP$18,39,FALSE)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1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0.56457497730269302</v>
      </c>
      <c r="AP15" t="str">
        <f t="shared" ca="1" si="6"/>
        <v>pics\\Banan_4.jpg</v>
      </c>
      <c r="AQ15" t="str">
        <f t="shared" ca="1" si="13"/>
        <v>pics\\Goroh_4.jpg</v>
      </c>
      <c r="AT15">
        <f t="shared" ca="1" si="8"/>
        <v>0.2616540955846075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VLOOKUP(B16,audio_list_stym!$A$3:$BP$18,39,FALSE)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0.29435321373198142</v>
      </c>
      <c r="AP16" t="str">
        <f t="shared" ca="1" si="6"/>
        <v>pics\\Injir_3.jpg</v>
      </c>
      <c r="AQ16" t="str">
        <f t="shared" ca="1" si="13"/>
        <v>pics\\Tikva_3.jpg</v>
      </c>
      <c r="AT16">
        <f t="shared" ca="1" si="8"/>
        <v>0.95120472838775494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VLOOKUP(B17,audio_list_stym!$A$3:$BP$18,39,FALSE)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1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0.72808388285714842</v>
      </c>
      <c r="AP17" t="str">
        <f t="shared" ca="1" si="6"/>
        <v>pics\\Limon_6.jpg</v>
      </c>
      <c r="AQ17" t="str">
        <f t="shared" ca="1" si="13"/>
        <v>pics\\Redis_6.jpg</v>
      </c>
      <c r="AT17">
        <f t="shared" ca="1" si="8"/>
        <v>0.390310626414755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VLOOKUP(B18,audio_list_stym!$A$3:$BP$18,39,FALSE)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2023</v>
      </c>
      <c r="AD18" t="str">
        <f t="shared" ca="1" si="11"/>
        <v>pics\\Goroh_7.jpg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0.41476941500537523</v>
      </c>
      <c r="AP18" t="str">
        <f t="shared" ca="1" si="6"/>
        <v>pics\\Banan_7.jpg</v>
      </c>
      <c r="AQ18" t="str">
        <f t="shared" ca="1" si="13"/>
        <v>pics\\Goroh_7.jpg</v>
      </c>
      <c r="AS18" t="str">
        <f t="shared" ref="AS18:AS25" ca="1" si="17">IF(AH18="sound\\Tropic",AQ18,"")</f>
        <v>pics\\Goroh_7.jpg</v>
      </c>
      <c r="AT18">
        <f t="shared" ca="1" si="8"/>
        <v>0.49251385733607012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VLOOKUP(B19,audio_list_stym!$A$3:$BP$18,39,FALSE)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2050</v>
      </c>
      <c r="AD19" t="str">
        <f t="shared" ca="1" si="11"/>
        <v>pics\\Redis_2.jpg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pics\\Redis_2.jpg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0.95002150257029216</v>
      </c>
      <c r="AP19" t="str">
        <f t="shared" ca="1" si="6"/>
        <v>pics\\Limon_2.jpg</v>
      </c>
      <c r="AQ19" t="str">
        <f t="shared" ca="1" si="13"/>
        <v>pics\\Redis_2.jpg</v>
      </c>
      <c r="AS19" t="str">
        <f t="shared" ca="1" si="17"/>
        <v>pics\\Redis_2.jpg</v>
      </c>
      <c r="AT19">
        <f t="shared" ca="1" si="8"/>
        <v>0.3968294834291618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2029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VLOOKUP(B20,audio_list_stym!$A$3:$BP$18,39,FALSE)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2167</v>
      </c>
      <c r="AD20" t="str">
        <f t="shared" ca="1" si="11"/>
        <v>pics\\Tikva_7.jpg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3.3796159815668525E-2</v>
      </c>
      <c r="AP20" t="str">
        <f t="shared" ca="1" si="6"/>
        <v>pics\\Injir_7.jpg</v>
      </c>
      <c r="AQ20" t="str">
        <f t="shared" ca="1" si="13"/>
        <v>pics\\Tikva_7.jpg</v>
      </c>
      <c r="AS20" t="str">
        <f t="shared" ca="1" si="17"/>
        <v>pics\\Tikva_7.jpg</v>
      </c>
      <c r="AT20">
        <f t="shared" ca="1" si="8"/>
        <v>0.29654733070386874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VLOOKUP(B21,audio_list_stym!$A$3:$BP$18,39,FALSE)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11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0.71288596813324923</v>
      </c>
      <c r="AP21" t="str">
        <f t="shared" ca="1" si="6"/>
        <v>pics\\Limon_7.jpg</v>
      </c>
      <c r="AQ21" t="str">
        <f t="shared" ca="1" si="13"/>
        <v>pics\\Redis_7.jpg</v>
      </c>
      <c r="AS21" t="str">
        <f t="shared" ca="1" si="17"/>
        <v>pics\\Redis_7.jpg</v>
      </c>
      <c r="AT21">
        <f t="shared" ca="1" si="8"/>
        <v>0.26708298383645224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2030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VLOOKUP(B22,audio_list_stym!$A$3:$BP$18,39,FALSE)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2161</v>
      </c>
      <c r="AD22" t="str">
        <f t="shared" ca="1" si="11"/>
        <v>pics\\Tikva_1.jpg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pics\\Tikva_1.jpg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0.29841329317542575</v>
      </c>
      <c r="AP22" t="str">
        <f t="shared" ca="1" si="6"/>
        <v>pics\\Injir_1.jpg</v>
      </c>
      <c r="AQ22" t="str">
        <f t="shared" ca="1" si="13"/>
        <v>pics\\Tikva_1.jpg</v>
      </c>
      <c r="AS22" t="str">
        <f t="shared" ca="1" si="17"/>
        <v>pics\\Tikva_1.jpg</v>
      </c>
      <c r="AT22">
        <f t="shared" ca="1" si="8"/>
        <v>0.48891443356068764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VLOOKUP(B23,audio_list_stym!$A$3:$BP$18,39,FALSE)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2166</v>
      </c>
      <c r="AD23" t="str">
        <f t="shared" ca="1" si="11"/>
        <v>pics\\Tikva_6.jpg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0.16464471858325569</v>
      </c>
      <c r="AP23" t="str">
        <f t="shared" ca="1" si="6"/>
        <v>pics\\Injir_6.jpg</v>
      </c>
      <c r="AQ23" t="str">
        <f t="shared" ca="1" si="13"/>
        <v>pics\\Tikva_6.jpg</v>
      </c>
      <c r="AS23" t="str">
        <f t="shared" ca="1" si="17"/>
        <v>pics\\Tikva_6.jpg</v>
      </c>
      <c r="AT23">
        <f t="shared" ca="1" si="8"/>
        <v>0.66169811349533181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VLOOKUP(B24,audio_list_stym!$A$3:$BP$18,39,FALSE)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2056</v>
      </c>
      <c r="AD24" t="str">
        <f t="shared" ca="1" si="11"/>
        <v>pics\\Redis_8.jpg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0.68512486335367329</v>
      </c>
      <c r="AP24" t="str">
        <f t="shared" ca="1" si="6"/>
        <v>pics\\Limon_8.jpg</v>
      </c>
      <c r="AQ24" t="str">
        <f t="shared" ca="1" si="13"/>
        <v>pics\\Redis_8.jpg</v>
      </c>
      <c r="AS24" t="str">
        <f t="shared" ca="1" si="17"/>
        <v>pics\\Redis_8.jpg</v>
      </c>
      <c r="AT24">
        <f t="shared" ca="1" si="8"/>
        <v>0.27875449203566871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VLOOKUP(B25,audio_list_stym!$A$3:$BP$18,39,FALSE)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2052</v>
      </c>
      <c r="AD25" t="str">
        <f t="shared" ca="1" si="11"/>
        <v>pics\\Redis_4.jpg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pics\\Redis_4.jpg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0.85940298236638946</v>
      </c>
      <c r="AP25" t="str">
        <f t="shared" ca="1" si="6"/>
        <v>pics\\Limon_4.jpg</v>
      </c>
      <c r="AQ25" t="str">
        <f t="shared" ca="1" si="13"/>
        <v>pics\\Redis_4.jpg</v>
      </c>
      <c r="AS25" t="str">
        <f t="shared" ca="1" si="17"/>
        <v>pics\\Redis_4.jpg</v>
      </c>
      <c r="AT25">
        <f t="shared" ca="1" si="8"/>
        <v>0.89964257368786149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VLOOKUP(B26,audio_list_stym!$A$3:$BP$18,39,FALSE)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1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0.42194751399612984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VLOOKUP(B27,audio_list_stym!$A$3:$BP$18,39,FALSE)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1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0.83213087767797289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2053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VLOOKUP(B28,audio_list_stym!$A$3:$BP$18,39,FALSE)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1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0.57949173814946786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VLOOKUP(B29,audio_list_stym!$A$3:$BP$18,39,FALSE)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1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0.31512216745188104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2054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VLOOKUP(B30,audio_list_stym!$A$3:$BP$18,39,FALSE)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1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0.19979688136526208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VLOOKUP(B31,audio_list_stym!$A$3:$BP$18,39,FALSE)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1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0.61835992095970327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VLOOKUP(B32,audio_list_stym!$A$3:$BP$18,39,FALSE)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1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8.478684527259317E-2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VLOOKUP(B33,audio_list_stym!$A$3:$BP$18,39,FALSE)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1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0.89744798535370551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VLOOKUP(B34,audio_list_stym!$A$3:$BP$18,39,FALSE)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2156</v>
      </c>
      <c r="AD34" t="str">
        <f t="shared" ca="1" si="11"/>
        <v>pics\\Injir_4.jpg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pics\\Injir_4.jpg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0" ca="1" si="21">IF(AH34="sound\\Ogorod",AP10,"")</f>
        <v>pics\\Injir_4.jpg</v>
      </c>
      <c r="AT34">
        <f t="shared" ca="1" si="8"/>
        <v>5.2013493001714428E-2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VLOOKUP(B35,audio_list_stym!$A$3:$BP$18,39,FALSE)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11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pics\\Limon_5.jpg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pics\\Limon_5.jpg</v>
      </c>
      <c r="AT35">
        <f t="shared" ca="1" si="8"/>
        <v>0.43103085004360309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2045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VLOOKUP(B36,audio_list_stym!$A$3:$BP$18,39,FALSE)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2002</v>
      </c>
      <c r="AD36" t="str">
        <f t="shared" ca="1" si="11"/>
        <v>pics\\Banan_2.jpg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pics\\Banan_2.jpg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pics\\Banan_2.jpg</v>
      </c>
      <c r="AT36">
        <f t="shared" ca="1" si="8"/>
        <v>0.26436080051717681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VLOOKUP(B37,audio_list_stym!$A$3:$BP$18,39,FALSE)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2001</v>
      </c>
      <c r="AD37" t="str">
        <f t="shared" ca="1" si="11"/>
        <v>pics\\Banan_1.jpg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pics\\Banan_1.jpg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pics\\Banan_1.jpg</v>
      </c>
      <c r="AT37">
        <f t="shared" ca="1" si="8"/>
        <v>8.6637302861671373E-2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2046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VLOOKUP(B38,audio_list_stym!$A$3:$BP$18,39,FALSE)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11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pics\\Banan_8.jpg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pics\\Banan_8.jpg</v>
      </c>
      <c r="AT38">
        <f t="shared" ca="1" si="8"/>
        <v>0.35066720455074596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VLOOKUP(B39,audio_list_stym!$A$3:$BP$18,39,FALSE)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2004</v>
      </c>
      <c r="AD39" t="str">
        <f t="shared" ca="1" si="11"/>
        <v>pics\\Banan_4.jpg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pics\\Banan_4.jpg</v>
      </c>
      <c r="AT39">
        <f t="shared" ca="1" si="8"/>
        <v>0.36012596864226687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VLOOKUP(B40,audio_list_stym!$A$3:$BP$18,39,FALSE)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2155</v>
      </c>
      <c r="AD40" t="str">
        <f t="shared" ca="1" si="11"/>
        <v>pics\\Injir_3.jpg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pics\\Injir_3.jpg</v>
      </c>
      <c r="AT40">
        <f t="shared" ca="1" si="8"/>
        <v>0.39302827910164995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VLOOKUP(B41,audio_list_stym!$A$3:$BP$18,39,FALSE)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11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ca="1">IF(AH41="sound\\Ogorod",AP17,"")</f>
        <v>pics\\Limon_6.jpg</v>
      </c>
      <c r="AT41">
        <f t="shared" ca="1" si="8"/>
        <v>0.50657662298802508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VLOOKUP(B42,audio_list_stym!$A$3:$BP$18,39,FALSE)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1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0.29772268637930954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VLOOKUP(B43,audio_list_stym!$A$3:$BP$18,39,FALSE)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1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0.29605838848743871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2005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VLOOKUP(B44,audio_list_stym!$A$3:$BP$18,39,FALSE)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1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0.28590324588925387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VLOOKUP(B45,audio_list_stym!$A$3:$BP$18,39,FALSE)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1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0.88693701048319595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2006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VLOOKUP(B46,audio_list_stym!$A$3:$BP$18,39,FALSE)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1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0.29438179469318593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VLOOKUP(B47,audio_list_stym!$A$3:$BP$18,39,FALSE)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1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0.26135094682631244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VLOOKUP(B48,audio_list_stym!$A$3:$BP$18,39,FALSE)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1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0.13011379583708782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VLOOKUP(B49,audio_list_stym!$A$3:$BP$18,39,FALSE)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1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0.2503112278585371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VLOOKUP(B50,audio_list_stym!$A$3:$BP$18,39,FALSE)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2051</v>
      </c>
      <c r="AD50" t="str">
        <f t="shared" ca="1" si="11"/>
        <v>pics\\Redis_3.jpg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pics\\Redis_3.jpg</v>
      </c>
      <c r="AH50" t="str">
        <f t="shared" si="3"/>
        <v>sound\\Tropic</v>
      </c>
      <c r="AS50" t="str">
        <f ca="1">IF(AH50="sound\\Tropic",AQ2,"")</f>
        <v>pics\\Redis_3.jpg</v>
      </c>
      <c r="AT50">
        <f t="shared" ca="1" si="8"/>
        <v>0.3478747895362897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2036</v>
      </c>
      <c r="BF50" cm="1">
        <f t="array" aca="1" ref="BF50" ca="1">INDEX(BD18:BD49,(RANK(AT7,$AT$2:$AT$17)))</f>
        <v>2052</v>
      </c>
      <c r="BG50" cm="1">
        <f t="array" aca="1" ref="BG50" ca="1">INDEX(BD58:BD65,(RANK(AT7,$AT$2:$AT$9)))</f>
        <v>2018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VLOOKUP(B51,audio_list_stym!$A$3:$BP$18,39,FALSE)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2021</v>
      </c>
      <c r="AD51" t="str">
        <f t="shared" ca="1" si="11"/>
        <v>pics\\Goroh_5.jpg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pics\\Goroh_5.jpg</v>
      </c>
      <c r="AH51" t="str">
        <f t="shared" si="3"/>
        <v>sound\\Tropic</v>
      </c>
      <c r="AS51" t="str">
        <f t="shared" ref="AS51:AS57" ca="1" si="24">IF(AH51="sound\\Tropic",AQ3,"")</f>
        <v>pics\\Goroh_5.jpg</v>
      </c>
      <c r="AT51">
        <f t="shared" ca="1" si="8"/>
        <v>0.4244823452861114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2013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VLOOKUP(B52,audio_list_stym!$A$3:$BP$18,39,FALSE)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2019</v>
      </c>
      <c r="AD52" t="str">
        <f t="shared" ca="1" si="11"/>
        <v>pics\\Goroh_3.jpg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pics\\Goroh_3.jpg</v>
      </c>
      <c r="AH52" t="str">
        <f t="shared" si="3"/>
        <v>sound\\Tropic</v>
      </c>
      <c r="AS52" t="str">
        <f t="shared" ca="1" si="24"/>
        <v>pics\\Goroh_3.jpg</v>
      </c>
      <c r="AT52">
        <f t="shared" ca="1" si="8"/>
        <v>0.40110983562351521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VLOOKUP(B53,audio_list_stym!$A$3:$BP$18,39,FALSE)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2165</v>
      </c>
      <c r="AD53" t="str">
        <f t="shared" ca="1" si="11"/>
        <v>pics\\Tikva_5.jpg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pics\\Tikva_5.jpg</v>
      </c>
      <c r="AH53" t="str">
        <f t="shared" si="3"/>
        <v>sound\\Tropic</v>
      </c>
      <c r="AS53" t="str">
        <f t="shared" ca="1" si="24"/>
        <v>pics\\Tikva_5.jpg</v>
      </c>
      <c r="AT53">
        <f t="shared" ca="1" si="8"/>
        <v>0.87069337287831838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2014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VLOOKUP(B54,audio_list_stym!$A$3:$BP$18,39,FALSE)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2022</v>
      </c>
      <c r="AD54" t="str">
        <f t="shared" ca="1" si="11"/>
        <v>pics\\Goroh_6.jpg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pics\\Goroh_6.jpg</v>
      </c>
      <c r="AH54" t="str">
        <f t="shared" si="3"/>
        <v>sound\\Tropic</v>
      </c>
      <c r="AI54" s="11"/>
      <c r="AS54" t="str">
        <f t="shared" ca="1" si="24"/>
        <v>pics\\Goroh_6.jpg</v>
      </c>
      <c r="AT54">
        <f t="shared" ca="1" si="8"/>
        <v>0.64984045638833454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VLOOKUP(B55,audio_list_stym!$A$3:$BP$18,39,FALSE)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2162</v>
      </c>
      <c r="AD55" t="str">
        <f t="shared" ca="1" si="11"/>
        <v>pics\\Tikva_2.jpg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pics\\Tikva_2.jpg</v>
      </c>
      <c r="AH55" t="str">
        <f t="shared" si="3"/>
        <v>sound\\Tropic</v>
      </c>
      <c r="AS55" t="str">
        <f t="shared" ca="1" si="24"/>
        <v>pics\\Tikva_2.jpg</v>
      </c>
      <c r="AT55">
        <f t="shared" ca="1" si="8"/>
        <v>0.66025481526738317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VLOOKUP(B56,audio_list_stym!$A$3:$BP$18,39,FALSE)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2168</v>
      </c>
      <c r="AD56" t="str">
        <f t="shared" ca="1" si="11"/>
        <v>pics\\Tikva_8.jpg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pics\\Tikva_8.jpg</v>
      </c>
      <c r="AH56" t="str">
        <f t="shared" si="3"/>
        <v>sound\\Tropic</v>
      </c>
      <c r="AS56" t="str">
        <f t="shared" ca="1" si="24"/>
        <v>pics\\Tikva_8.jpg</v>
      </c>
      <c r="AT56">
        <f t="shared" ca="1" si="8"/>
        <v>0.90052693976295517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VLOOKUP(B57,audio_list_stym!$A$3:$BP$18,39,FALSE)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2049</v>
      </c>
      <c r="AD57" t="str">
        <f t="shared" ca="1" si="11"/>
        <v>pics\\Redis_1.jpg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pics\\Redis_1.jpg</v>
      </c>
      <c r="AH57" t="str">
        <f t="shared" si="3"/>
        <v>sound\\Tropic</v>
      </c>
      <c r="AI57" s="11"/>
      <c r="AS57" t="str">
        <f t="shared" ca="1" si="24"/>
        <v>pics\\Redis_1.jpg</v>
      </c>
      <c r="AT57">
        <f t="shared" ca="1" si="8"/>
        <v>0.52016760284728902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VLOOKUP(B58,audio_list_stym!$A$3:$BP$18,39,FALSE)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0.20065869871579445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VLOOKUP(B59,audio_list_stym!$A$3:$BP$18,39,FALSE)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1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0.39706393457548272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2021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VLOOKUP(B60,audio_list_stym!$A$3:$BP$18,39,FALSE)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1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0.94852825660730677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VLOOKUP(B61,audio_list_stym!$A$3:$BP$18,39,FALSE)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1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0.76103757424007656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2022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VLOOKUP(B62,audio_list_stym!$A$3:$BP$18,39,FALSE)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1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0.27470307556033746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VLOOKUP(B63,audio_list_stym!$A$3:$BP$18,39,FALSE)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1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0.3100420013423909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VLOOKUP(B64,audio_list_stym!$A$3:$BP$18,39,FALSE)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1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0.69894106264321676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VLOOKUP(B65,audio_list_stym!$A$3:$BP$18,39,FALSE)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1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0.16454175931232007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VLOOKUP(B66,audio_list_stym!$A$3:$BP$18,39,FALSE)</f>
        <v>16</v>
      </c>
      <c r="F66" t="str">
        <f>VLOOKUP(E66,metki!$A$2:$B$9,2,FALSE)</f>
        <v>импл_новые_без_названия</v>
      </c>
      <c r="G66" t="str">
        <f t="shared" ref="G66:G129" si="26">LEFT(F66,5)</f>
        <v>импл_</v>
      </c>
      <c r="H66" t="str">
        <f>VLOOKUP(B66,audio_list_stym!$A$3:$AJ$18,7,FALSE)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2032</v>
      </c>
      <c r="AD66" t="str">
        <f t="shared" ca="1" si="11"/>
        <v>pics\\Kokos_8.jpg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ca="1">AS66</f>
        <v>pics\\Kokos_8.jpg</v>
      </c>
      <c r="AI66" t="s">
        <v>67</v>
      </c>
      <c r="AO66">
        <f ca="1">RAND()</f>
        <v>0.52135307497200079</v>
      </c>
      <c r="AP66" t="str">
        <f ca="1">INDEX($AI$66:$AI$129,(RANK(AO66,$AO$66:$AO$129)))</f>
        <v>pics\\Kokos_8.jpg</v>
      </c>
      <c r="AS66" t="str">
        <f t="shared" ref="AS66:AS129" ca="1" si="28">IF(G66="импл_",AP66,"")</f>
        <v>pics\\Kokos_8.jpg</v>
      </c>
      <c r="AT66">
        <f t="shared" ref="AT66:AT129" ca="1" si="29">RAND()</f>
        <v>0.21254442722539868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1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2075</v>
      </c>
      <c r="BE66" cm="1">
        <f t="array" aca="1" ref="BE66" ca="1">INDEX(BD74:BD89,(RANK(AT2,$AT$2:$AT$7)))</f>
        <v>2085</v>
      </c>
      <c r="BF66" cm="1">
        <f t="array" aca="1" ref="BF66" ca="1">INDEX(BD90:BD113,(RANK(AT2,$AT$2:$AT$17)))</f>
        <v>2116</v>
      </c>
      <c r="BG66" cm="1">
        <f t="array" aca="1" ref="BG66" ca="1">INDEX(BD114:BD129,(RANK(AT2,$AT$2:$AT$17)))</f>
        <v>2148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VLOOKUP(B67,audio_list_stym!$A$3:$BP$18,39,FALSE)</f>
        <v>16</v>
      </c>
      <c r="F67" t="str">
        <f>VLOOKUP(E67,metki!$A$2:$B$9,2,FALSE)</f>
        <v>импл_новые_без_названия</v>
      </c>
      <c r="G67" t="str">
        <f t="shared" si="26"/>
        <v>импл_</v>
      </c>
      <c r="H67" t="str">
        <f>VLOOKUP(B67,audio_list_stym!$A$3:$AJ$18,7,FALSE)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2064</v>
      </c>
      <c r="AD67" t="str">
        <f t="shared" ref="AD67:AD129" ca="1" si="32">IF(ISTEXT(AE67),AE67,IF(ISTEXT(AF67),AF67,""))</f>
        <v>pics\\Tomat_8.jpg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ref="AF67:AF129" ca="1" si="33">AS67</f>
        <v>pics\\Tomat_8.jpg</v>
      </c>
      <c r="AI67" t="s">
        <v>68</v>
      </c>
      <c r="AO67">
        <f t="shared" ref="AO67:AO129" ca="1" si="34">RAND()</f>
        <v>1.64687005933839E-2</v>
      </c>
      <c r="AP67" t="str">
        <f t="shared" ref="AP67:AP129" ca="1" si="35">INDEX($AI$66:$AI$129,(RANK(AO67,$AO$66:$AO$129)))</f>
        <v>pics\\Tomat_8.jpg</v>
      </c>
      <c r="AS67" t="str">
        <f t="shared" ca="1" si="28"/>
        <v>pics\\Tomat_8.jpg</v>
      </c>
      <c r="AT67">
        <f t="shared" ca="1" si="29"/>
        <v>0.86221949376167406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1"/>
        <v>_Продолговатый_ли_XXXXX?</v>
      </c>
      <c r="BD67" cm="1">
        <f t="array" aca="1" ref="BD67" ca="1">INDEX(L67:L74,(RANK(AT3,$AT$2:$AT$9)))</f>
        <v>2078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VLOOKUP(B68,audio_list_stym!$A$3:$BP$18,39,FALSE)</f>
        <v>16</v>
      </c>
      <c r="F68" t="str">
        <f>VLOOKUP(E68,metki!$A$2:$B$9,2,FALSE)</f>
        <v>импл_новые_без_названия</v>
      </c>
      <c r="G68" t="str">
        <f t="shared" si="26"/>
        <v>импл_</v>
      </c>
      <c r="H68" t="str">
        <f>VLOOKUP(B68,audio_list_stym!$A$3:$AJ$18,7,FALSE)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2051</v>
      </c>
      <c r="AD68" t="str">
        <f t="shared" ca="1" si="32"/>
        <v>pics\\Redis_3.jpg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3"/>
        <v>pics\\Redis_3.jpg</v>
      </c>
      <c r="AI68" t="s">
        <v>69</v>
      </c>
      <c r="AO68">
        <f t="shared" ca="1" si="34"/>
        <v>0.25199400430000085</v>
      </c>
      <c r="AP68" t="str">
        <f t="shared" ca="1" si="35"/>
        <v>pics\\Redis_3.jpg</v>
      </c>
      <c r="AS68" t="str">
        <f t="shared" ca="1" si="28"/>
        <v>pics\\Redis_3.jpg</v>
      </c>
      <c r="AT68">
        <f t="shared" ca="1" si="29"/>
        <v>0.61991515505351125</v>
      </c>
      <c r="AU68" t="s">
        <v>697</v>
      </c>
      <c r="AV68" t="str">
        <f t="shared" ca="1" si="30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1"/>
        <v>_Пятнистый_ли_XXXXX?</v>
      </c>
      <c r="BD68" cm="1">
        <f t="array" aca="1" ref="BD68" ca="1">INDEX(L68:L75,(RANK(AT4,$AT$2:$AT$9)))</f>
        <v>2081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VLOOKUP(B69,audio_list_stym!$A$3:$BP$18,39,FALSE)</f>
        <v>16</v>
      </c>
      <c r="F69" t="str">
        <f>VLOOKUP(E69,metki!$A$2:$B$9,2,FALSE)</f>
        <v>импл_новые_без_названия</v>
      </c>
      <c r="G69" t="str">
        <f t="shared" si="26"/>
        <v>импл_</v>
      </c>
      <c r="H69" t="str">
        <f>VLOOKUP(B69,audio_list_stym!$A$3:$AJ$18,7,FALSE)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2049</v>
      </c>
      <c r="AD69" t="str">
        <f t="shared" ca="1" si="32"/>
        <v>pics\\Redis_1.jpg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3"/>
        <v>pics\\Redis_1.jpg</v>
      </c>
      <c r="AI69" t="s">
        <v>70</v>
      </c>
      <c r="AO69">
        <f t="shared" ca="1" si="34"/>
        <v>0.27177752236619723</v>
      </c>
      <c r="AP69" t="str">
        <f t="shared" ca="1" si="35"/>
        <v>pics\\Redis_1.jpg</v>
      </c>
      <c r="AS69" t="str">
        <f t="shared" ca="1" si="28"/>
        <v>pics\\Redis_1.jpg</v>
      </c>
      <c r="AT69">
        <f t="shared" ca="1" si="29"/>
        <v>0.13906542398635813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1"/>
        <v>_С_косточкой_ли_XXXXX?</v>
      </c>
      <c r="BD69" cm="1">
        <f t="array" aca="1" ref="BD69" ca="1">INDEX(L69:L76,(RANK(AT5,$AT$2:$AT$9)))</f>
        <v>2081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VLOOKUP(B70,audio_list_stym!$A$3:$BP$18,39,FALSE)</f>
        <v>16</v>
      </c>
      <c r="F70" t="str">
        <f>VLOOKUP(E70,metki!$A$2:$B$9,2,FALSE)</f>
        <v>импл_новые_без_названия</v>
      </c>
      <c r="G70" t="str">
        <f t="shared" si="26"/>
        <v>импл_</v>
      </c>
      <c r="H70" t="str">
        <f>VLOOKUP(B70,audio_list_stym!$A$3:$AJ$18,7,FALSE)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2050</v>
      </c>
      <c r="AD70" t="str">
        <f t="shared" ca="1" si="32"/>
        <v>pics\\Redis_2.jpg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3"/>
        <v>pics\\Redis_2.jpg</v>
      </c>
      <c r="AI70" t="s">
        <v>71</v>
      </c>
      <c r="AO70">
        <f t="shared" ca="1" si="34"/>
        <v>0.26709577661983319</v>
      </c>
      <c r="AP70" t="str">
        <f t="shared" ca="1" si="35"/>
        <v>pics\\Redis_2.jpg</v>
      </c>
      <c r="AS70" t="str">
        <f t="shared" ca="1" si="28"/>
        <v>pics\\Redis_2.jpg</v>
      </c>
      <c r="AT70">
        <f t="shared" ca="1" si="29"/>
        <v>0.95348528375690078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1"/>
        <v>_Синий_ли_XXXXX?</v>
      </c>
      <c r="BD70" cm="1">
        <f t="array" aca="1" ref="BD70" ca="1">INDEX(L70:L77,(RANK(AT6,$AT$2:$AT$9)))</f>
        <v>2077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VLOOKUP(B71,audio_list_stym!$A$3:$BP$18,39,FALSE)</f>
        <v>16</v>
      </c>
      <c r="F71" t="str">
        <f>VLOOKUP(E71,metki!$A$2:$B$9,2,FALSE)</f>
        <v>импл_новые_без_названия</v>
      </c>
      <c r="G71" t="str">
        <f t="shared" si="26"/>
        <v>импл_</v>
      </c>
      <c r="H71" t="str">
        <f>VLOOKUP(B71,audio_list_stym!$A$3:$AJ$18,7,FALSE)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2022</v>
      </c>
      <c r="AD71" t="str">
        <f t="shared" ca="1" si="32"/>
        <v>pics\\Goroh_6.jpg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3"/>
        <v>pics\\Goroh_6.jpg</v>
      </c>
      <c r="AI71" t="s">
        <v>72</v>
      </c>
      <c r="AO71">
        <f t="shared" ca="1" si="34"/>
        <v>0.66451422268810534</v>
      </c>
      <c r="AP71" t="str">
        <f t="shared" ca="1" si="35"/>
        <v>pics\\Goroh_6.jpg</v>
      </c>
      <c r="AS71" t="str">
        <f t="shared" ca="1" si="28"/>
        <v>pics\\Goroh_6.jpg</v>
      </c>
      <c r="AT71">
        <f t="shared" ca="1" si="29"/>
        <v>0.8194687208800111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1"/>
        <v>_С_дольками_ли_XXXXX?</v>
      </c>
      <c r="BD71" cm="1">
        <f t="array" aca="1" ref="BD71" ca="1">INDEX(L71:L78,(RANK(AT7,$AT$2:$AT$9)))</f>
        <v>2085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VLOOKUP(B72,audio_list_stym!$A$3:$BP$18,39,FALSE)</f>
        <v>16</v>
      </c>
      <c r="F72" t="str">
        <f>VLOOKUP(E72,metki!$A$2:$B$9,2,FALSE)</f>
        <v>импл_новые_без_названия</v>
      </c>
      <c r="G72" t="str">
        <f t="shared" si="26"/>
        <v>импл_</v>
      </c>
      <c r="H72" t="str">
        <f>VLOOKUP(B72,audio_list_stym!$A$3:$AJ$18,7,FALSE)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2027</v>
      </c>
      <c r="AD72" t="str">
        <f t="shared" ca="1" si="32"/>
        <v>pics\\Kokos_3.jpg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3"/>
        <v>pics\\Kokos_3.jpg</v>
      </c>
      <c r="AI72" t="s">
        <v>73</v>
      </c>
      <c r="AO72">
        <f t="shared" ca="1" si="34"/>
        <v>0.6054056853508315</v>
      </c>
      <c r="AP72" t="str">
        <f t="shared" ca="1" si="35"/>
        <v>pics\\Kokos_3.jpg</v>
      </c>
      <c r="AS72" t="str">
        <f t="shared" ca="1" si="28"/>
        <v>pics\\Kokos_3.jpg</v>
      </c>
      <c r="AT72">
        <f t="shared" ca="1" si="29"/>
        <v>2.8387637395727583E-2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1"/>
        <v>_Высушенный_ли_XXXXX?</v>
      </c>
      <c r="BD72" cm="1">
        <f t="array" aca="1" ref="BD72" ca="1">INDEX(L72:L79,(RANK(AT8,$AT$2:$AT$9)))</f>
        <v>2082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VLOOKUP(B73,audio_list_stym!$A$3:$BP$18,39,FALSE)</f>
        <v>16</v>
      </c>
      <c r="F73" t="str">
        <f>VLOOKUP(E73,metki!$A$2:$B$9,2,FALSE)</f>
        <v>импл_новые_без_названия</v>
      </c>
      <c r="G73" t="str">
        <f t="shared" si="26"/>
        <v>импл_</v>
      </c>
      <c r="H73" t="str">
        <f>VLOOKUP(B73,audio_list_stym!$A$3:$AJ$18,7,FALSE)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2008</v>
      </c>
      <c r="AD73" t="str">
        <f t="shared" ca="1" si="32"/>
        <v>pics\\Banan_8.jpg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3"/>
        <v>pics\\Banan_8.jpg</v>
      </c>
      <c r="AI73" t="s">
        <v>74</v>
      </c>
      <c r="AO73">
        <f t="shared" ca="1" si="34"/>
        <v>0.89216379603933393</v>
      </c>
      <c r="AP73" t="str">
        <f t="shared" ca="1" si="35"/>
        <v>pics\\Banan_8.jpg</v>
      </c>
      <c r="AS73" t="str">
        <f t="shared" ca="1" si="28"/>
        <v>pics\\Banan_8.jpg</v>
      </c>
      <c r="AT73">
        <f t="shared" ca="1" si="29"/>
        <v>0.88596016877166772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1"/>
        <v>_Мятый_ли_XXXXX?</v>
      </c>
      <c r="BD73" cm="1">
        <f t="array" aca="1" ref="BD73" ca="1">INDEX(L73:L80,(RANK(AT9,$AT$2:$AT$9)))</f>
        <v>2081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VLOOKUP(B74,audio_list_stym!$A$3:$BP$18,39,FALSE)</f>
        <v>17</v>
      </c>
      <c r="F74" t="str">
        <f>VLOOKUP(E74,metki!$A$2:$B$9,2,FALSE)</f>
        <v>экспл_новые_без_названия</v>
      </c>
      <c r="G74" t="str">
        <f t="shared" si="26"/>
        <v>экспл</v>
      </c>
      <c r="H74" t="str">
        <f>VLOOKUP(B74,audio_list_stym!$A$3:$AJ$18,7,FALSE)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2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3"/>
        <v/>
      </c>
      <c r="AI74" t="s">
        <v>76</v>
      </c>
      <c r="AO74">
        <f t="shared" ca="1" si="34"/>
        <v>0.21259439395454904</v>
      </c>
      <c r="AP74" t="str">
        <f t="shared" ca="1" si="35"/>
        <v>pics\\Redis_5.jpg</v>
      </c>
      <c r="AS74" t="str">
        <f t="shared" si="28"/>
        <v/>
      </c>
      <c r="AT74">
        <f t="shared" ca="1" si="29"/>
        <v>0.61380474182759548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1"/>
        <v>На_экране_XXXXX._Он_выжатый?</v>
      </c>
      <c r="BC74">
        <f>A74</f>
        <v>1210</v>
      </c>
      <c r="BD74" cm="1">
        <f t="array" aca="1" ref="BD74" ca="1">INDEX($L$74:$L$81,(RANK(AT2,$AT$2:$AT$9)))</f>
        <v>2083</v>
      </c>
      <c r="BE74" cm="1">
        <f t="array" aca="1" ref="BE74" ca="1">INDEX(BD66:BD73,(RANK(AT3,$AT$2:$AT$9)))</f>
        <v>2077</v>
      </c>
      <c r="BF74" cm="1">
        <f t="array" aca="1" ref="BF74" ca="1">INDEX(BD82:BD105,(RANK(AT3,$AT$2:$AT$17)))</f>
        <v>2119</v>
      </c>
      <c r="BG74" cm="1">
        <f t="array" aca="1" ref="BG74" ca="1">INDEX(BD106:BD129,(RANK(AT3,$AT$2:$AT$9)))</f>
        <v>2137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VLOOKUP(B75,audio_list_stym!$A$3:$BP$18,39,FALSE)</f>
        <v>17</v>
      </c>
      <c r="F75" t="str">
        <f>VLOOKUP(E75,metki!$A$2:$B$9,2,FALSE)</f>
        <v>экспл_новые_без_названия</v>
      </c>
      <c r="G75" t="str">
        <f t="shared" si="26"/>
        <v>экспл</v>
      </c>
      <c r="H75" t="str">
        <f>VLOOKUP(B75,audio_list_stym!$A$3:$AJ$18,7,FALSE)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2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3"/>
        <v/>
      </c>
      <c r="AI75" t="s">
        <v>77</v>
      </c>
      <c r="AO75">
        <f t="shared" ca="1" si="34"/>
        <v>0.1707663631973011</v>
      </c>
      <c r="AP75" t="str">
        <f t="shared" ca="1" si="35"/>
        <v>pics\\Tomat_1.jpg</v>
      </c>
      <c r="AS75" t="str">
        <f t="shared" si="28"/>
        <v/>
      </c>
      <c r="AT75">
        <f t="shared" ca="1" si="29"/>
        <v>0.13462024936558525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1"/>
        <v>Посмотрите,_вот_XXXXX._Он_надломан?</v>
      </c>
      <c r="BD75" cm="1">
        <f t="array" aca="1" ref="BD75" ca="1">INDEX($L$74:$L$81,(RANK(AT3,$AT$2:$AT$9)))</f>
        <v>2085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VLOOKUP(B76,audio_list_stym!$A$3:$BP$18,39,FALSE)</f>
        <v>17</v>
      </c>
      <c r="F76" t="str">
        <f>VLOOKUP(E76,metki!$A$2:$B$9,2,FALSE)</f>
        <v>экспл_новые_без_названия</v>
      </c>
      <c r="G76" t="str">
        <f t="shared" si="26"/>
        <v>экспл</v>
      </c>
      <c r="H76" t="str">
        <f>VLOOKUP(B76,audio_list_stym!$A$3:$AJ$18,7,FALSE)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2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3"/>
        <v/>
      </c>
      <c r="AI76" t="s">
        <v>78</v>
      </c>
      <c r="AO76">
        <f t="shared" ca="1" si="34"/>
        <v>0.19418996165558278</v>
      </c>
      <c r="AP76" t="str">
        <f t="shared" ca="1" si="35"/>
        <v>pics\\Redis_7.jpg</v>
      </c>
      <c r="AS76" t="str">
        <f t="shared" si="28"/>
        <v/>
      </c>
      <c r="AT76">
        <f t="shared" ca="1" si="29"/>
        <v>0.64923704334256249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1"/>
        <v>Вот_XXXXX._Он_волнистый?</v>
      </c>
      <c r="BD76" cm="1">
        <f t="array" aca="1" ref="BD76" ca="1">INDEX($L$74:$L$81,(RANK(AT4,$AT$2:$AT$9)))</f>
        <v>2087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VLOOKUP(B77,audio_list_stym!$A$3:$BP$18,39,FALSE)</f>
        <v>17</v>
      </c>
      <c r="F77" t="str">
        <f>VLOOKUP(E77,metki!$A$2:$B$9,2,FALSE)</f>
        <v>экспл_новые_без_названия</v>
      </c>
      <c r="G77" t="str">
        <f t="shared" si="26"/>
        <v>экспл</v>
      </c>
      <c r="H77" t="str">
        <f>VLOOKUP(B77,audio_list_stym!$A$3:$AJ$18,7,FALSE)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2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3"/>
        <v/>
      </c>
      <c r="AI77" t="s">
        <v>79</v>
      </c>
      <c r="AO77">
        <f t="shared" ca="1" si="34"/>
        <v>0.4883046120012674</v>
      </c>
      <c r="AP77" t="str">
        <f t="shared" ca="1" si="35"/>
        <v>pics\\Limon_3.jpg</v>
      </c>
      <c r="AS77" t="str">
        <f t="shared" si="28"/>
        <v/>
      </c>
      <c r="AT77">
        <f t="shared" ca="1" si="29"/>
        <v>0.54958003323087956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1"/>
        <v>Это_XXXXX._Он_бурый?</v>
      </c>
      <c r="BD77" cm="1">
        <f t="array" aca="1" ref="BD77" ca="1">INDEX($L$74:$L$81,(RANK(AT5,$AT$2:$AT$9)))</f>
        <v>2086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VLOOKUP(B78,audio_list_stym!$A$3:$BP$18,39,FALSE)</f>
        <v>17</v>
      </c>
      <c r="F78" t="str">
        <f>VLOOKUP(E78,metki!$A$2:$B$9,2,FALSE)</f>
        <v>экспл_новые_без_названия</v>
      </c>
      <c r="G78" t="str">
        <f t="shared" si="26"/>
        <v>экспл</v>
      </c>
      <c r="H78" t="str">
        <f>VLOOKUP(B78,audio_list_stym!$A$3:$AJ$18,7,FALSE)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2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3"/>
        <v/>
      </c>
      <c r="AI78" t="s">
        <v>80</v>
      </c>
      <c r="AO78">
        <f t="shared" ca="1" si="34"/>
        <v>0.8574699883708915</v>
      </c>
      <c r="AP78" t="str">
        <f t="shared" ca="1" si="35"/>
        <v>pics\\Finik_4.jpg</v>
      </c>
      <c r="AS78" t="str">
        <f t="shared" si="28"/>
        <v/>
      </c>
      <c r="AT78">
        <f t="shared" ca="1" si="29"/>
        <v>0.48084635851931445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1"/>
        <v>На_картинке_XXXXX._Вытянут_ли_он?</v>
      </c>
      <c r="BD78" cm="1">
        <f t="array" aca="1" ref="BD78" ca="1">INDEX($L$74:$L$81,(RANK(AT6,$AT$2:$AT$9)))</f>
        <v>2081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VLOOKUP(B79,audio_list_stym!$A$3:$BP$18,39,FALSE)</f>
        <v>17</v>
      </c>
      <c r="F79" t="str">
        <f>VLOOKUP(E79,metki!$A$2:$B$9,2,FALSE)</f>
        <v>экспл_новые_без_названия</v>
      </c>
      <c r="G79" t="str">
        <f t="shared" si="26"/>
        <v>экспл</v>
      </c>
      <c r="H79" t="str">
        <f>VLOOKUP(B79,audio_list_stym!$A$3:$AJ$18,7,FALSE)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2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3"/>
        <v/>
      </c>
      <c r="AI79" t="s">
        <v>81</v>
      </c>
      <c r="AO79">
        <f t="shared" ca="1" si="34"/>
        <v>6.1981303616267081E-2</v>
      </c>
      <c r="AP79" t="str">
        <f t="shared" ca="1" si="35"/>
        <v>pics\\Tomat_5.jpg</v>
      </c>
      <c r="AS79" t="str">
        <f t="shared" si="28"/>
        <v/>
      </c>
      <c r="AT79">
        <f t="shared" ca="1" si="29"/>
        <v>0.56052583333546802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1"/>
        <v>На_мониторе_XXXXX._Объемный_ли_он?</v>
      </c>
      <c r="BD79" cm="1">
        <f t="array" aca="1" ref="BD79" ca="1">INDEX($L$74:$L$81,(RANK(AT7,$AT$2:$AT$9)))</f>
        <v>2088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VLOOKUP(B80,audio_list_stym!$A$3:$BP$18,39,FALSE)</f>
        <v>17</v>
      </c>
      <c r="F80" t="str">
        <f>VLOOKUP(E80,metki!$A$2:$B$9,2,FALSE)</f>
        <v>экспл_новые_без_названия</v>
      </c>
      <c r="G80" t="str">
        <f t="shared" si="26"/>
        <v>экспл</v>
      </c>
      <c r="H80" t="str">
        <f>VLOOKUP(B80,audio_list_stym!$A$3:$AJ$18,7,FALSE)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2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3"/>
        <v/>
      </c>
      <c r="AI80" t="s">
        <v>82</v>
      </c>
      <c r="AO80">
        <f t="shared" ca="1" si="34"/>
        <v>0.67002564259970265</v>
      </c>
      <c r="AP80" t="str">
        <f t="shared" ca="1" si="35"/>
        <v>pics\\Goroh_4.jpg</v>
      </c>
      <c r="AS80" t="str">
        <f t="shared" si="28"/>
        <v/>
      </c>
      <c r="AT80">
        <f t="shared" ca="1" si="29"/>
        <v>0.97327936828623129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1"/>
        <v>Перед_Вами_XXXXX._Пустой_ли_он?</v>
      </c>
      <c r="BD80" cm="1">
        <f t="array" aca="1" ref="BD80" ca="1">INDEX($L$74:$L$81,(RANK(AT8,$AT$2:$AT$9)))</f>
        <v>2084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VLOOKUP(B81,audio_list_stym!$A$3:$BP$18,39,FALSE)</f>
        <v>17</v>
      </c>
      <c r="F81" t="str">
        <f>VLOOKUP(E81,metki!$A$2:$B$9,2,FALSE)</f>
        <v>экспл_новые_без_названия</v>
      </c>
      <c r="G81" t="str">
        <f t="shared" si="26"/>
        <v>экспл</v>
      </c>
      <c r="H81" t="str">
        <f>VLOOKUP(B81,audio_list_stym!$A$3:$AJ$18,7,FALSE)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2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3"/>
        <v/>
      </c>
      <c r="AI81" t="s">
        <v>83</v>
      </c>
      <c r="AO81">
        <f t="shared" ca="1" si="34"/>
        <v>0.92282571912246758</v>
      </c>
      <c r="AP81" t="str">
        <f t="shared" ca="1" si="35"/>
        <v>pics\\Banan_5.jpg</v>
      </c>
      <c r="AS81" t="str">
        <f t="shared" si="28"/>
        <v/>
      </c>
      <c r="AT81">
        <f t="shared" ca="1" si="29"/>
        <v>0.33197823589688213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1"/>
        <v>Вы_видите_XXXXX._Белый_ли_он?</v>
      </c>
      <c r="BD81" cm="1">
        <f t="array" aca="1" ref="BD81" ca="1">INDEX($L$74:$L$81,(RANK(AT9,$AT$2:$AT$9)))</f>
        <v>2082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VLOOKUP(B82,audio_list_stym!$A$3:$BP$18,39,FALSE)</f>
        <v>14</v>
      </c>
      <c r="F82" t="str">
        <f>VLOOKUP(E82,metki!$A$2:$B$9,2,FALSE)</f>
        <v>импл_новые_с_названием</v>
      </c>
      <c r="G82" t="str">
        <f t="shared" si="26"/>
        <v>импл_</v>
      </c>
      <c r="H82" t="str">
        <f>VLOOKUP(B82,audio_list_stym!$A$3:$AJ$18,7,FALSE)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2013</v>
      </c>
      <c r="AD82" t="str">
        <f t="shared" ca="1" si="32"/>
        <v>pics\\Finik_5.jpg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3"/>
        <v>pics\\Finik_5.jpg</v>
      </c>
      <c r="AI82" t="s">
        <v>84</v>
      </c>
      <c r="AO82">
        <f t="shared" ca="1" si="34"/>
        <v>0.84150791843060913</v>
      </c>
      <c r="AP82" t="str">
        <f t="shared" ca="1" si="35"/>
        <v>pics\\Finik_5.jpg</v>
      </c>
      <c r="AS82" t="str">
        <f t="shared" ca="1" si="28"/>
        <v>pics\\Finik_5.jpg</v>
      </c>
      <c r="AT82">
        <f t="shared" ca="1" si="29"/>
        <v>0.61004781349468429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1"/>
        <v>_Испачкан_ли_ЛИРОХ?</v>
      </c>
      <c r="BC82">
        <f>A82</f>
        <v>1211</v>
      </c>
      <c r="BD82" cm="1">
        <f t="array" aca="1" ref="BD82" ca="1">INDEX($L$82:$L$89,(RANK(AT2,$AT$2:$AT$9)))</f>
        <v>2091</v>
      </c>
      <c r="BE82" cm="1">
        <f t="array" aca="1" ref="BE82" ca="1">INDEX(BD66:BD81,(RANK(AT4,$AT$2:$AT$17)))</f>
        <v>2088</v>
      </c>
      <c r="BF82" cm="1">
        <f t="array" aca="1" ref="BF82" ca="1">INDEX(BD90:BD105,(RANK(AT4,$AT$2:$AT$17)))</f>
        <v>2136</v>
      </c>
      <c r="BG82" cm="1">
        <f t="array" aca="1" ref="BG82" ca="1">INDEX(BD106:BD129,(RANK(AT4,$AT$2:$AT$9)))</f>
        <v>2140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VLOOKUP(B83,audio_list_stym!$A$3:$BP$18,39,FALSE)</f>
        <v>14</v>
      </c>
      <c r="F83" t="str">
        <f>VLOOKUP(E83,metki!$A$2:$B$9,2,FALSE)</f>
        <v>импл_новые_с_названием</v>
      </c>
      <c r="G83" t="str">
        <f t="shared" si="26"/>
        <v>импл_</v>
      </c>
      <c r="H83" t="str">
        <f>VLOOKUP(B83,audio_list_stym!$A$3:$AJ$18,7,FALSE)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2052</v>
      </c>
      <c r="AD83" t="str">
        <f t="shared" ca="1" si="32"/>
        <v>pics\\Redis_4.jpg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3"/>
        <v>pics\\Redis_4.jpg</v>
      </c>
      <c r="AI83" t="s">
        <v>85</v>
      </c>
      <c r="AO83">
        <f t="shared" ca="1" si="34"/>
        <v>0.25079011276679752</v>
      </c>
      <c r="AP83" t="str">
        <f t="shared" ca="1" si="35"/>
        <v>pics\\Redis_4.jpg</v>
      </c>
      <c r="AS83" t="str">
        <f t="shared" ca="1" si="28"/>
        <v>pics\\Redis_4.jpg</v>
      </c>
      <c r="AT83">
        <f t="shared" ca="1" si="29"/>
        <v>0.57635625582284977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1"/>
        <v>_Фаршированный_ли_ЛИРОХ?</v>
      </c>
      <c r="BD83" cm="1">
        <f t="array" aca="1" ref="BD83" ca="1">INDEX($L$82:$L$89,(RANK(AT3,$AT$2:$AT$9)))</f>
        <v>2093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VLOOKUP(B84,audio_list_stym!$A$3:$BP$18,39,FALSE)</f>
        <v>14</v>
      </c>
      <c r="F84" t="str">
        <f>VLOOKUP(E84,metki!$A$2:$B$9,2,FALSE)</f>
        <v>импл_новые_с_названием</v>
      </c>
      <c r="G84" t="str">
        <f t="shared" si="26"/>
        <v>импл_</v>
      </c>
      <c r="H84" t="str">
        <f>VLOOKUP(B84,audio_list_stym!$A$3:$AJ$18,7,FALSE)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2044</v>
      </c>
      <c r="AD84" t="str">
        <f t="shared" ca="1" si="32"/>
        <v>pics\\Peper_4.jpg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3"/>
        <v>pics\\Peper_4.jpg</v>
      </c>
      <c r="AI84" t="s">
        <v>94</v>
      </c>
      <c r="AO84">
        <f t="shared" ca="1" si="34"/>
        <v>0.37448792609903192</v>
      </c>
      <c r="AP84" t="str">
        <f t="shared" ca="1" si="35"/>
        <v>pics\\Peper_4.jpg</v>
      </c>
      <c r="AS84" t="str">
        <f t="shared" ca="1" si="28"/>
        <v>pics\\Peper_4.jpg</v>
      </c>
      <c r="AT84">
        <f t="shared" ca="1" si="29"/>
        <v>0.64996241036687175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1"/>
        <v>_Разрезан_ли_ЛИРОХ?</v>
      </c>
      <c r="BD84" cm="1">
        <f t="array" aca="1" ref="BD84" ca="1">INDEX($L$82:$L$89,(RANK(AT4,$AT$2:$AT$9)))</f>
        <v>2095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VLOOKUP(B85,audio_list_stym!$A$3:$BP$18,39,FALSE)</f>
        <v>14</v>
      </c>
      <c r="F85" t="str">
        <f>VLOOKUP(E85,metki!$A$2:$B$9,2,FALSE)</f>
        <v>импл_новые_с_названием</v>
      </c>
      <c r="G85" t="str">
        <f t="shared" si="26"/>
        <v>импл_</v>
      </c>
      <c r="H85" t="str">
        <f>VLOOKUP(B85,audio_list_stym!$A$3:$AJ$18,7,FALSE)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2039</v>
      </c>
      <c r="AD85" t="str">
        <f t="shared" ca="1" si="32"/>
        <v>pics\\Limon_7.jpg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3"/>
        <v>pics\\Limon_7.jpg</v>
      </c>
      <c r="AI85" t="s">
        <v>95</v>
      </c>
      <c r="AO85">
        <f t="shared" ca="1" si="34"/>
        <v>0.4420107559617189</v>
      </c>
      <c r="AP85" t="str">
        <f t="shared" ca="1" si="35"/>
        <v>pics\\Limon_7.jpg</v>
      </c>
      <c r="AS85" t="str">
        <f t="shared" ca="1" si="28"/>
        <v>pics\\Limon_7.jpg</v>
      </c>
      <c r="AT85">
        <f t="shared" ca="1" si="29"/>
        <v>0.25698452896916391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1"/>
        <v>_С_лепестками_ли_ЛИРОХ?</v>
      </c>
      <c r="BD85" cm="1">
        <f t="array" aca="1" ref="BD85" ca="1">INDEX($L$82:$L$89,(RANK(AT5,$AT$2:$AT$9)))</f>
        <v>2094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VLOOKUP(B86,audio_list_stym!$A$3:$BP$18,39,FALSE)</f>
        <v>14</v>
      </c>
      <c r="F86" t="str">
        <f>VLOOKUP(E86,metki!$A$2:$B$9,2,FALSE)</f>
        <v>импл_новые_с_названием</v>
      </c>
      <c r="G86" t="str">
        <f t="shared" si="26"/>
        <v>импл_</v>
      </c>
      <c r="H86" t="str">
        <f>VLOOKUP(B86,audio_list_stym!$A$3:$AJ$18,7,FALSE)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2004</v>
      </c>
      <c r="AD86" t="str">
        <f t="shared" ca="1" si="32"/>
        <v>pics\\Banan_4.jpg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3"/>
        <v>pics\\Banan_4.jpg</v>
      </c>
      <c r="AI86" t="s">
        <v>96</v>
      </c>
      <c r="AO86">
        <f t="shared" ca="1" si="34"/>
        <v>0.92622299810221098</v>
      </c>
      <c r="AP86" t="str">
        <f t="shared" ca="1" si="35"/>
        <v>pics\\Banan_4.jpg</v>
      </c>
      <c r="AS86" t="str">
        <f t="shared" ca="1" si="28"/>
        <v>pics\\Banan_4.jpg</v>
      </c>
      <c r="AT86">
        <f t="shared" ca="1" si="29"/>
        <v>0.253760795406762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1"/>
        <v>_Колючий_ли_ЛИРОХ?</v>
      </c>
      <c r="BD86" cm="1">
        <f t="array" aca="1" ref="BD86" ca="1">INDEX($L$82:$L$89,(RANK(AT6,$AT$2:$AT$9)))</f>
        <v>2089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VLOOKUP(B87,audio_list_stym!$A$3:$BP$18,39,FALSE)</f>
        <v>14</v>
      </c>
      <c r="F87" t="str">
        <f>VLOOKUP(E87,metki!$A$2:$B$9,2,FALSE)</f>
        <v>импл_новые_с_названием</v>
      </c>
      <c r="G87" t="str">
        <f t="shared" si="26"/>
        <v>импл_</v>
      </c>
      <c r="H87" t="str">
        <f>VLOOKUP(B87,audio_list_stym!$A$3:$AJ$18,7,FALSE)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2031</v>
      </c>
      <c r="AD87" t="str">
        <f t="shared" ca="1" si="32"/>
        <v>pics\\Kokos_7.jpg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3"/>
        <v>pics\\Kokos_7.jpg</v>
      </c>
      <c r="AI87" t="s">
        <v>97</v>
      </c>
      <c r="AO87">
        <f t="shared" ca="1" si="34"/>
        <v>0.54897921849535114</v>
      </c>
      <c r="AP87" t="str">
        <f t="shared" ca="1" si="35"/>
        <v>pics\\Kokos_7.jpg</v>
      </c>
      <c r="AS87" t="str">
        <f t="shared" ca="1" si="28"/>
        <v>pics\\Kokos_7.jpg</v>
      </c>
      <c r="AT87">
        <f t="shared" ca="1" si="29"/>
        <v>0.80709118350040954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1"/>
        <v>_Оранжевый_ли_ЛИРОХ?</v>
      </c>
      <c r="BD87" cm="1">
        <f t="array" aca="1" ref="BD87" ca="1">INDEX($L$82:$L$89,(RANK(AT7,$AT$2:$AT$9)))</f>
        <v>2096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VLOOKUP(B88,audio_list_stym!$A$3:$BP$18,39,FALSE)</f>
        <v>14</v>
      </c>
      <c r="F88" t="str">
        <f>VLOOKUP(E88,metki!$A$2:$B$9,2,FALSE)</f>
        <v>импл_новые_с_названием</v>
      </c>
      <c r="G88" t="str">
        <f t="shared" si="26"/>
        <v>импл_</v>
      </c>
      <c r="H88" t="str">
        <f>VLOOKUP(B88,audio_list_stym!$A$3:$AJ$18,7,FALSE)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2009</v>
      </c>
      <c r="AD88" t="str">
        <f t="shared" ca="1" si="32"/>
        <v>pics\\Finik_1.jpg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3"/>
        <v>pics\\Finik_1.jpg</v>
      </c>
      <c r="AI88" t="s">
        <v>98</v>
      </c>
      <c r="AO88">
        <f t="shared" ca="1" si="34"/>
        <v>0.88534184054840925</v>
      </c>
      <c r="AP88" t="str">
        <f t="shared" ca="1" si="35"/>
        <v>pics\\Finik_1.jpg</v>
      </c>
      <c r="AS88" t="str">
        <f t="shared" ca="1" si="28"/>
        <v>pics\\Finik_1.jpg</v>
      </c>
      <c r="AT88">
        <f t="shared" ca="1" si="29"/>
        <v>0.64634666626869963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1"/>
        <v>_Зернистый_ли_ЛИРОХ?</v>
      </c>
      <c r="BD88" cm="1">
        <f t="array" aca="1" ref="BD88" ca="1">INDEX($L$82:$L$89,(RANK(AT8,$AT$2:$AT$9)))</f>
        <v>2092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VLOOKUP(B89,audio_list_stym!$A$3:$BP$18,39,FALSE)</f>
        <v>14</v>
      </c>
      <c r="F89" t="str">
        <f>VLOOKUP(E89,metki!$A$2:$B$9,2,FALSE)</f>
        <v>импл_новые_с_названием</v>
      </c>
      <c r="G89" t="str">
        <f t="shared" si="26"/>
        <v>импл_</v>
      </c>
      <c r="H89" t="str">
        <f>VLOOKUP(B89,audio_list_stym!$A$3:$AJ$18,7,FALSE)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2001</v>
      </c>
      <c r="AD89" t="str">
        <f t="shared" ca="1" si="32"/>
        <v>pics\\Banan_1.jpg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3"/>
        <v>pics\\Banan_1.jpg</v>
      </c>
      <c r="AI89" t="s">
        <v>99</v>
      </c>
      <c r="AO89">
        <f t="shared" ca="1" si="34"/>
        <v>0.99229770620571889</v>
      </c>
      <c r="AP89" t="str">
        <f t="shared" ca="1" si="35"/>
        <v>pics\\Banan_1.jpg</v>
      </c>
      <c r="AS89" t="str">
        <f t="shared" ca="1" si="28"/>
        <v>pics\\Banan_1.jpg</v>
      </c>
      <c r="AT89">
        <f t="shared" ca="1" si="29"/>
        <v>1.4491602954009752E-2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1"/>
        <v>_Округлый_ли_ЛИРОХ?</v>
      </c>
      <c r="BD89" cm="1">
        <f t="array" aca="1" ref="BD89" ca="1">INDEX($L$82:$L$89,(RANK(AT9,$AT$2:$AT$9)))</f>
        <v>2090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VLOOKUP(B90,audio_list_stym!$A$3:$BP$18,39,FALSE)</f>
        <v>15</v>
      </c>
      <c r="F90" t="str">
        <f>VLOOKUP(E90,metki!$A$2:$B$9,2,FALSE)</f>
        <v>экспл_новые_с_названием</v>
      </c>
      <c r="G90" t="str">
        <f t="shared" si="26"/>
        <v>экспл</v>
      </c>
      <c r="H90" t="str">
        <f>VLOOKUP(B90,audio_list_stym!$A$3:$AJ$18,7,FALSE)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2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3"/>
        <v/>
      </c>
      <c r="AI90" t="s">
        <v>100</v>
      </c>
      <c r="AO90">
        <f t="shared" ca="1" si="34"/>
        <v>0.11072103767489838</v>
      </c>
      <c r="AP90" t="str">
        <f t="shared" ca="1" si="35"/>
        <v>pics\\Tomat_2.jpg</v>
      </c>
      <c r="AS90" t="str">
        <f t="shared" si="28"/>
        <v/>
      </c>
      <c r="AT90">
        <f t="shared" ca="1" si="29"/>
        <v>0.63270294273582861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1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2115</v>
      </c>
      <c r="BE90" cm="1">
        <f t="array" aca="1" ref="BE90" ca="1">INDEX(BD66:BD81,(RANK(AT5,$AT$2:$AT$17)))</f>
        <v>2081</v>
      </c>
      <c r="BF90" cm="1">
        <f t="array" aca="1" ref="BF90" ca="1">INDEX(BD98:BD113,(RANK(AT5,$AT$2:$AT$17)))</f>
        <v>2137</v>
      </c>
      <c r="BG90" cm="1">
        <f t="array" aca="1" ref="BG90" ca="1">INDEX(BD114:BD129,(RANK(AT5,$AT$2:$AT$9)))</f>
        <v>2152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VLOOKUP(B91,audio_list_stym!$A$3:$BP$18,39,FALSE)</f>
        <v>15</v>
      </c>
      <c r="F91" t="str">
        <f>VLOOKUP(E91,metki!$A$2:$B$9,2,FALSE)</f>
        <v>экспл_новые_с_названием</v>
      </c>
      <c r="G91" t="str">
        <f t="shared" si="26"/>
        <v>экспл</v>
      </c>
      <c r="H91" t="str">
        <f>VLOOKUP(B91,audio_list_stym!$A$3:$AJ$18,7,FALSE)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2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3"/>
        <v/>
      </c>
      <c r="AI91" t="s">
        <v>101</v>
      </c>
      <c r="AO91">
        <f t="shared" ca="1" si="34"/>
        <v>0.6528765411893418</v>
      </c>
      <c r="AP91" t="str">
        <f t="shared" ca="1" si="35"/>
        <v>pics\\Goroh_7.jpg</v>
      </c>
      <c r="AS91" t="str">
        <f t="shared" si="28"/>
        <v/>
      </c>
      <c r="AT91">
        <f t="shared" ca="1" si="29"/>
        <v>0.59715501047280928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1"/>
        <v>Посмотрите,_вот_ФИМОН._Ребристый_ли_он?</v>
      </c>
      <c r="BD91" cm="1">
        <f t="array" aca="1" ref="BD91" ca="1">INDEX($L$90:$L$97,(RANK(AT3,$AT$2:$AT$9)))</f>
        <v>2117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VLOOKUP(B92,audio_list_stym!$A$3:$BP$18,39,FALSE)</f>
        <v>15</v>
      </c>
      <c r="F92" t="str">
        <f>VLOOKUP(E92,metki!$A$2:$B$9,2,FALSE)</f>
        <v>экспл_новые_с_названием</v>
      </c>
      <c r="G92" t="str">
        <f t="shared" si="26"/>
        <v>экспл</v>
      </c>
      <c r="H92" t="str">
        <f>VLOOKUP(B92,audio_list_stym!$A$3:$AJ$18,7,FALSE)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2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3"/>
        <v/>
      </c>
      <c r="AI92" t="s">
        <v>102</v>
      </c>
      <c r="AO92">
        <f t="shared" ca="1" si="34"/>
        <v>0.57509308146967519</v>
      </c>
      <c r="AP92" t="str">
        <f t="shared" ca="1" si="35"/>
        <v>pics\\Kokos_4.jpg</v>
      </c>
      <c r="AS92" t="str">
        <f t="shared" si="28"/>
        <v/>
      </c>
      <c r="AT92">
        <f t="shared" ca="1" si="29"/>
        <v>5.9225292677214325E-2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1"/>
        <v>Вот_ФИМОН._Голубой_ли_он?</v>
      </c>
      <c r="BD92" cm="1">
        <f t="array" aca="1" ref="BD92" ca="1">INDEX($L$90:$L$97,(RANK(AT4,$AT$2:$AT$9)))</f>
        <v>2119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VLOOKUP(B93,audio_list_stym!$A$3:$BP$18,39,FALSE)</f>
        <v>15</v>
      </c>
      <c r="F93" t="str">
        <f>VLOOKUP(E93,metki!$A$2:$B$9,2,FALSE)</f>
        <v>экспл_новые_с_названием</v>
      </c>
      <c r="G93" t="str">
        <f t="shared" si="26"/>
        <v>экспл</v>
      </c>
      <c r="H93" t="str">
        <f>VLOOKUP(B93,audio_list_stym!$A$3:$AJ$18,7,FALSE)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2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3"/>
        <v/>
      </c>
      <c r="AI93" t="s">
        <v>103</v>
      </c>
      <c r="AO93">
        <f t="shared" ca="1" si="34"/>
        <v>0.56295744695485583</v>
      </c>
      <c r="AP93" t="str">
        <f t="shared" ca="1" si="35"/>
        <v>pics\\Kokos_5.jpg</v>
      </c>
      <c r="AS93" t="str">
        <f t="shared" si="28"/>
        <v/>
      </c>
      <c r="AT93">
        <f t="shared" ca="1" si="29"/>
        <v>0.97860490462406735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1"/>
        <v>Это_ФИМОН._Он_с_бугорками?</v>
      </c>
      <c r="BD93" cm="1">
        <f t="array" aca="1" ref="BD93" ca="1">INDEX($L$90:$L$97,(RANK(AT5,$AT$2:$AT$9)))</f>
        <v>2118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VLOOKUP(B94,audio_list_stym!$A$3:$BP$18,39,FALSE)</f>
        <v>15</v>
      </c>
      <c r="F94" t="str">
        <f>VLOOKUP(E94,metki!$A$2:$B$9,2,FALSE)</f>
        <v>экспл_новые_с_названием</v>
      </c>
      <c r="G94" t="str">
        <f t="shared" si="26"/>
        <v>экспл</v>
      </c>
      <c r="H94" t="str">
        <f>VLOOKUP(B94,audio_list_stym!$A$3:$AJ$18,7,FALSE)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2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3"/>
        <v/>
      </c>
      <c r="AI94" t="s">
        <v>104</v>
      </c>
      <c r="AO94">
        <f t="shared" ca="1" si="34"/>
        <v>0.43255526936114408</v>
      </c>
      <c r="AP94" t="str">
        <f t="shared" ca="1" si="35"/>
        <v>pics\\Peper_1.jpg</v>
      </c>
      <c r="AS94" t="str">
        <f t="shared" si="28"/>
        <v/>
      </c>
      <c r="AT94">
        <f t="shared" ca="1" si="29"/>
        <v>0.58289156107935169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1"/>
        <v>На_картинке_ФИМОН._Овальный_ли_он?</v>
      </c>
      <c r="BD94" cm="1">
        <f t="array" aca="1" ref="BD94" ca="1">INDEX($L$90:$L$97,(RANK(AT6,$AT$2:$AT$9)))</f>
        <v>2113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VLOOKUP(B95,audio_list_stym!$A$3:$BP$18,39,FALSE)</f>
        <v>15</v>
      </c>
      <c r="F95" t="str">
        <f>VLOOKUP(E95,metki!$A$2:$B$9,2,FALSE)</f>
        <v>экспл_новые_с_названием</v>
      </c>
      <c r="G95" t="str">
        <f t="shared" si="26"/>
        <v>экспл</v>
      </c>
      <c r="H95" t="str">
        <f>VLOOKUP(B95,audio_list_stym!$A$3:$AJ$18,7,FALSE)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2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3"/>
        <v/>
      </c>
      <c r="AI95" t="s">
        <v>105</v>
      </c>
      <c r="AO95">
        <f t="shared" ca="1" si="34"/>
        <v>0.50543166993394839</v>
      </c>
      <c r="AP95" t="str">
        <f t="shared" ca="1" si="35"/>
        <v>pics\\Limon_1.jpg</v>
      </c>
      <c r="AS95" t="str">
        <f t="shared" si="28"/>
        <v/>
      </c>
      <c r="AT95">
        <f t="shared" ca="1" si="29"/>
        <v>0.59493367317584478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1"/>
        <v>На_мониторе_ФИМОН._Жидкий_ли_он?</v>
      </c>
      <c r="BD95" cm="1">
        <f t="array" aca="1" ref="BD95" ca="1">INDEX($L$90:$L$97,(RANK(AT7,$AT$2:$AT$9)))</f>
        <v>2120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VLOOKUP(B96,audio_list_stym!$A$3:$BP$18,39,FALSE)</f>
        <v>15</v>
      </c>
      <c r="F96" t="str">
        <f>VLOOKUP(E96,metki!$A$2:$B$9,2,FALSE)</f>
        <v>экспл_новые_с_названием</v>
      </c>
      <c r="G96" t="str">
        <f t="shared" si="26"/>
        <v>экспл</v>
      </c>
      <c r="H96" t="str">
        <f>VLOOKUP(B96,audio_list_stym!$A$3:$AJ$18,7,FALSE)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2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3"/>
        <v/>
      </c>
      <c r="AI96" t="s">
        <v>106</v>
      </c>
      <c r="AO96">
        <f t="shared" ca="1" si="34"/>
        <v>0.61684776528206708</v>
      </c>
      <c r="AP96" t="str">
        <f t="shared" ca="1" si="35"/>
        <v>pics\\Kokos_2.jpg</v>
      </c>
      <c r="AS96" t="str">
        <f t="shared" si="28"/>
        <v/>
      </c>
      <c r="AT96">
        <f t="shared" ca="1" si="29"/>
        <v>7.1717748508097756E-2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1"/>
        <v>Перед_Вами_ФИМОН._Он_лохматый?</v>
      </c>
      <c r="BD96" cm="1">
        <f t="array" aca="1" ref="BD96" ca="1">INDEX($L$90:$L$97,(RANK(AT8,$AT$2:$AT$9)))</f>
        <v>2116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VLOOKUP(B97,audio_list_stym!$A$3:$BP$18,39,FALSE)</f>
        <v>15</v>
      </c>
      <c r="F97" t="str">
        <f>VLOOKUP(E97,metki!$A$2:$B$9,2,FALSE)</f>
        <v>экспл_новые_с_названием</v>
      </c>
      <c r="G97" t="str">
        <f t="shared" si="26"/>
        <v>экспл</v>
      </c>
      <c r="H97" t="str">
        <f>VLOOKUP(B97,audio_list_stym!$A$3:$AJ$18,7,FALSE)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2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3"/>
        <v/>
      </c>
      <c r="AI97" t="s">
        <v>107</v>
      </c>
      <c r="AO97">
        <f t="shared" ca="1" si="34"/>
        <v>0.8760209968225664</v>
      </c>
      <c r="AP97" t="str">
        <f t="shared" ca="1" si="35"/>
        <v>pics\\Finik_3.jpg</v>
      </c>
      <c r="AS97" t="str">
        <f t="shared" si="28"/>
        <v/>
      </c>
      <c r="AT97">
        <f t="shared" ca="1" si="29"/>
        <v>0.94375609854845455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1"/>
        <v>Вы_видите_ФИМОН._Он_золотистый?</v>
      </c>
      <c r="BD97" cm="1">
        <f t="array" aca="1" ref="BD97" ca="1">INDEX($L$90:$L$97,(RANK(AT9,$AT$2:$AT$9)))</f>
        <v>2114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VLOOKUP(B98,audio_list_stym!$A$3:$BP$18,39,FALSE)</f>
        <v>16</v>
      </c>
      <c r="F98" t="str">
        <f>VLOOKUP(E98,metki!$A$2:$B$9,2,FALSE)</f>
        <v>импл_новые_без_названия</v>
      </c>
      <c r="G98" t="str">
        <f t="shared" si="26"/>
        <v>импл_</v>
      </c>
      <c r="H98" t="str">
        <f>VLOOKUP(B98,audio_list_stym!$A$3:$AJ$18,7,FALSE)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2045</v>
      </c>
      <c r="AD98" t="str">
        <f t="shared" ca="1" si="32"/>
        <v>pics\\Peper_5.jpg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3"/>
        <v>pics\\Peper_5.jpg</v>
      </c>
      <c r="AI98" t="s">
        <v>108</v>
      </c>
      <c r="AO98">
        <f t="shared" ca="1" si="34"/>
        <v>0.36022972725592362</v>
      </c>
      <c r="AP98" t="str">
        <f t="shared" ca="1" si="35"/>
        <v>pics\\Peper_5.jpg</v>
      </c>
      <c r="AS98" t="str">
        <f t="shared" ca="1" si="28"/>
        <v>pics\\Peper_5.jpg</v>
      </c>
      <c r="AT98">
        <f t="shared" ca="1" si="29"/>
        <v>0.25580393073774577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1"/>
        <v>_Шарообразный_ли_XXXXX?</v>
      </c>
      <c r="BC98">
        <f>A98</f>
        <v>1213</v>
      </c>
      <c r="BD98" cm="1">
        <f t="array" aca="1" ref="BD98" ca="1">INDEX($L$98:$L$105,(RANK(AT2,$AT$2:$AT$9)))</f>
        <v>2131</v>
      </c>
      <c r="BE98" cm="1">
        <f t="array" aca="1" ref="BE98" ca="1">INDEX(BD66:BD81,(RANK(AT6,$AT$2:$AT$9)))</f>
        <v>2075</v>
      </c>
      <c r="BF98" cm="1">
        <f t="array" aca="1" ref="BF98" ca="1">INDEX(BD82:BD97,(RANK(AT6,$AT$2:$AT$9)))</f>
        <v>2091</v>
      </c>
      <c r="BG98" cm="1">
        <f t="array" aca="1" ref="BG98" ca="1">INDEX(BD106:BD129,(RANK(AT6,$AT$2:$AT$17)))</f>
        <v>2139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VLOOKUP(B99,audio_list_stym!$A$3:$BP$18,39,FALSE)</f>
        <v>16</v>
      </c>
      <c r="F99" t="str">
        <f>VLOOKUP(E99,metki!$A$2:$B$9,2,FALSE)</f>
        <v>импл_новые_без_названия</v>
      </c>
      <c r="G99" t="str">
        <f t="shared" si="26"/>
        <v>импл_</v>
      </c>
      <c r="H99" t="str">
        <f>VLOOKUP(B99,audio_list_stym!$A$3:$AJ$18,7,FALSE)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2024</v>
      </c>
      <c r="AD99" t="str">
        <f t="shared" ca="1" si="32"/>
        <v>pics\\Goroh_8.jpg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3"/>
        <v>pics\\Goroh_8.jpg</v>
      </c>
      <c r="AI99" t="s">
        <v>109</v>
      </c>
      <c r="AO99">
        <f t="shared" ca="1" si="34"/>
        <v>0.65186773762068406</v>
      </c>
      <c r="AP99" t="str">
        <f t="shared" ca="1" si="35"/>
        <v>pics\\Goroh_8.jpg</v>
      </c>
      <c r="AS99" t="str">
        <f t="shared" ca="1" si="28"/>
        <v>pics\\Goroh_8.jpg</v>
      </c>
      <c r="AT99">
        <f t="shared" ca="1" si="29"/>
        <v>0.59235089489092074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1"/>
        <v>_Надрезан_ли_XXXXX?</v>
      </c>
      <c r="BD99" cm="1">
        <f t="array" aca="1" ref="BD99" ca="1">INDEX($L$98:$L$105,(RANK(AT3,$AT$2:$AT$9)))</f>
        <v>2133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VLOOKUP(B100,audio_list_stym!$A$3:$BP$18,39,FALSE)</f>
        <v>16</v>
      </c>
      <c r="F100" t="str">
        <f>VLOOKUP(E100,metki!$A$2:$B$9,2,FALSE)</f>
        <v>импл_новые_без_названия</v>
      </c>
      <c r="G100" t="str">
        <f t="shared" si="26"/>
        <v>импл_</v>
      </c>
      <c r="H100" t="str">
        <f>VLOOKUP(B100,audio_list_stym!$A$3:$AJ$18,7,FALSE)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2014</v>
      </c>
      <c r="AD100" t="str">
        <f t="shared" ca="1" si="32"/>
        <v>pics\\Finik_6.jpg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3"/>
        <v>pics\\Finik_6.jpg</v>
      </c>
      <c r="AI100" t="s">
        <v>110</v>
      </c>
      <c r="AO100">
        <f t="shared" ca="1" si="34"/>
        <v>0.81781660863449346</v>
      </c>
      <c r="AP100" t="str">
        <f t="shared" ca="1" si="35"/>
        <v>pics\\Finik_6.jpg</v>
      </c>
      <c r="AS100" t="str">
        <f t="shared" ca="1" si="28"/>
        <v>pics\\Finik_6.jpg</v>
      </c>
      <c r="AT100">
        <f t="shared" ca="1" si="29"/>
        <v>2.5576766445401855E-2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1"/>
        <v>_Перекручен_ли_XXXXX?</v>
      </c>
      <c r="BD100" cm="1">
        <f t="array" aca="1" ref="BD100" ca="1">INDEX($L$98:$L$105,(RANK(AT4,$AT$2:$AT$9)))</f>
        <v>2135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VLOOKUP(B101,audio_list_stym!$A$3:$BP$18,39,FALSE)</f>
        <v>16</v>
      </c>
      <c r="F101" t="str">
        <f>VLOOKUP(E101,metki!$A$2:$B$9,2,FALSE)</f>
        <v>импл_новые_без_названия</v>
      </c>
      <c r="G101" t="str">
        <f t="shared" si="26"/>
        <v>импл_</v>
      </c>
      <c r="H101" t="str">
        <f>VLOOKUP(B101,audio_list_stym!$A$3:$AJ$18,7,FALSE)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2030</v>
      </c>
      <c r="AD101" t="str">
        <f t="shared" ca="1" si="32"/>
        <v>pics\\Kokos_6.jpg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3"/>
        <v>pics\\Kokos_6.jpg</v>
      </c>
      <c r="AI101" t="s">
        <v>111</v>
      </c>
      <c r="AO101">
        <f t="shared" ca="1" si="34"/>
        <v>0.55064712707333885</v>
      </c>
      <c r="AP101" t="str">
        <f t="shared" ca="1" si="35"/>
        <v>pics\\Kokos_6.jpg</v>
      </c>
      <c r="AS101" t="str">
        <f t="shared" ca="1" si="28"/>
        <v>pics\\Kokos_6.jpg</v>
      </c>
      <c r="AT101">
        <f t="shared" ca="1" si="29"/>
        <v>0.18992419518768933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1"/>
        <v>_Сорван_ли_XXXXX?</v>
      </c>
      <c r="BD101" cm="1">
        <f t="array" aca="1" ref="BD101" ca="1">INDEX($L$98:$L$105,(RANK(AT5,$AT$2:$AT$9)))</f>
        <v>2134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VLOOKUP(B102,audio_list_stym!$A$3:$BP$18,39,FALSE)</f>
        <v>16</v>
      </c>
      <c r="F102" t="str">
        <f>VLOOKUP(E102,metki!$A$2:$B$9,2,FALSE)</f>
        <v>импл_новые_без_названия</v>
      </c>
      <c r="G102" t="str">
        <f t="shared" si="26"/>
        <v>импл_</v>
      </c>
      <c r="H102" t="str">
        <f>VLOOKUP(B102,audio_list_stym!$A$3:$AJ$18,7,FALSE)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2007</v>
      </c>
      <c r="AD102" t="str">
        <f t="shared" ca="1" si="32"/>
        <v>pics\\Banan_7.jpg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3"/>
        <v>pics\\Banan_7.jpg</v>
      </c>
      <c r="AI102" t="s">
        <v>112</v>
      </c>
      <c r="AO102">
        <f t="shared" ca="1" si="34"/>
        <v>0.91463318453907083</v>
      </c>
      <c r="AP102" t="str">
        <f t="shared" ca="1" si="35"/>
        <v>pics\\Banan_7.jpg</v>
      </c>
      <c r="AS102" t="str">
        <f t="shared" ca="1" si="28"/>
        <v>pics\\Banan_7.jpg</v>
      </c>
      <c r="AT102">
        <f t="shared" ca="1" si="29"/>
        <v>0.35038690519500848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1"/>
        <v>_Спрессован_ли_XXXXX?</v>
      </c>
      <c r="BD102" cm="1">
        <f t="array" aca="1" ref="BD102" ca="1">INDEX($L$98:$L$105,(RANK(AT6,$AT$2:$AT$9)))</f>
        <v>2129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VLOOKUP(B103,audio_list_stym!$A$3:$BP$18,39,FALSE)</f>
        <v>16</v>
      </c>
      <c r="F103" t="str">
        <f>VLOOKUP(E103,metki!$A$2:$B$9,2,FALSE)</f>
        <v>импл_новые_без_названия</v>
      </c>
      <c r="G103" t="str">
        <f t="shared" si="26"/>
        <v>импл_</v>
      </c>
      <c r="H103" t="str">
        <f>VLOOKUP(B103,audio_list_stym!$A$3:$AJ$18,7,FALSE)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2047</v>
      </c>
      <c r="AD103" t="str">
        <f t="shared" ca="1" si="32"/>
        <v>pics\\Peper_7.jpg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3"/>
        <v>pics\\Peper_7.jpg</v>
      </c>
      <c r="AI103" t="s">
        <v>113</v>
      </c>
      <c r="AO103">
        <f t="shared" ca="1" si="34"/>
        <v>0.31088595578055922</v>
      </c>
      <c r="AP103" t="str">
        <f t="shared" ca="1" si="35"/>
        <v>pics\\Peper_7.jpg</v>
      </c>
      <c r="AS103" t="str">
        <f t="shared" ca="1" si="28"/>
        <v>pics\\Peper_7.jpg</v>
      </c>
      <c r="AT103">
        <f t="shared" ca="1" si="29"/>
        <v>0.91701014007695725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1"/>
        <v>_Желтый_ли_XXXXX?</v>
      </c>
      <c r="BD103" cm="1">
        <f t="array" aca="1" ref="BD103" ca="1">INDEX($L$98:$L$105,(RANK(AT7,$AT$2:$AT$9)))</f>
        <v>2136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VLOOKUP(B104,audio_list_stym!$A$3:$BP$18,39,FALSE)</f>
        <v>16</v>
      </c>
      <c r="F104" t="str">
        <f>VLOOKUP(E104,metki!$A$2:$B$9,2,FALSE)</f>
        <v>импл_новые_без_названия</v>
      </c>
      <c r="G104" t="str">
        <f t="shared" si="26"/>
        <v>импл_</v>
      </c>
      <c r="H104" t="str">
        <f>VLOOKUP(B104,audio_list_stym!$A$3:$AJ$18,7,FALSE)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2054</v>
      </c>
      <c r="AD104" t="str">
        <f t="shared" ca="1" si="32"/>
        <v>pics\\Redis_6.jpg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3"/>
        <v>pics\\Redis_6.jpg</v>
      </c>
      <c r="AI104" t="s">
        <v>114</v>
      </c>
      <c r="AO104">
        <f t="shared" ca="1" si="34"/>
        <v>0.19825374649239358</v>
      </c>
      <c r="AP104" t="str">
        <f t="shared" ca="1" si="35"/>
        <v>pics\\Redis_6.jpg</v>
      </c>
      <c r="AS104" t="str">
        <f t="shared" ca="1" si="28"/>
        <v>pics\\Redis_6.jpg</v>
      </c>
      <c r="AT104">
        <f t="shared" ca="1" si="29"/>
        <v>0.62162905433633397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1"/>
        <v>_Ровный_ли_XXXXX?</v>
      </c>
      <c r="BD104" cm="1">
        <f t="array" aca="1" ref="BD104" ca="1">INDEX($L$98:$L$105,(RANK(AT8,$AT$2:$AT$9)))</f>
        <v>2132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VLOOKUP(B105,audio_list_stym!$A$3:$BP$18,39,FALSE)</f>
        <v>16</v>
      </c>
      <c r="F105" t="str">
        <f>VLOOKUP(E105,metki!$A$2:$B$9,2,FALSE)</f>
        <v>импл_новые_без_названия</v>
      </c>
      <c r="G105" t="str">
        <f t="shared" si="26"/>
        <v>импл_</v>
      </c>
      <c r="H105" t="str">
        <f>VLOOKUP(B105,audio_list_stym!$A$3:$AJ$18,7,FALSE)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2036</v>
      </c>
      <c r="AD105" t="str">
        <f t="shared" ca="1" si="32"/>
        <v>pics\\Limon_4.jpg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3"/>
        <v>pics\\Limon_4.jpg</v>
      </c>
      <c r="AI105" t="s">
        <v>115</v>
      </c>
      <c r="AO105">
        <f t="shared" ca="1" si="34"/>
        <v>0.48586377724784546</v>
      </c>
      <c r="AP105" t="str">
        <f t="shared" ca="1" si="35"/>
        <v>pics\\Limon_4.jpg</v>
      </c>
      <c r="AS105" t="str">
        <f t="shared" ca="1" si="28"/>
        <v>pics\\Limon_4.jpg</v>
      </c>
      <c r="AT105">
        <f t="shared" ca="1" si="29"/>
        <v>0.69659329419809046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1"/>
        <v>_Имеет_ли_шипы_XXXXX?</v>
      </c>
      <c r="BD105" cm="1">
        <f t="array" aca="1" ref="BD105" ca="1">INDEX($L$98:$L$105,(RANK(AT9,$AT$2:$AT$9)))</f>
        <v>2130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VLOOKUP(B106,audio_list_stym!$A$3:$BP$18,39,FALSE)</f>
        <v>17</v>
      </c>
      <c r="F106" t="str">
        <f>VLOOKUP(E106,metki!$A$2:$B$9,2,FALSE)</f>
        <v>экспл_новые_без_названия</v>
      </c>
      <c r="G106" t="str">
        <f t="shared" si="26"/>
        <v>экспл</v>
      </c>
      <c r="H106" t="str">
        <f>VLOOKUP(B106,audio_list_stym!$A$3:$AJ$18,7,FALSE)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2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3"/>
        <v/>
      </c>
      <c r="AI106" t="s">
        <v>116</v>
      </c>
      <c r="AO106">
        <f t="shared" ca="1" si="34"/>
        <v>0.46518739449235769</v>
      </c>
      <c r="AP106" t="str">
        <f t="shared" ca="1" si="35"/>
        <v>pics\\Limon_5.jpg</v>
      </c>
      <c r="AS106" t="str">
        <f t="shared" si="28"/>
        <v/>
      </c>
      <c r="AT106">
        <f t="shared" ca="1" si="29"/>
        <v>0.1085428764236962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1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2139</v>
      </c>
      <c r="BE106" cm="1">
        <f t="array" aca="1" ref="BE106" ca="1">INDEX(BD66:BD81,(RANK(AT7,$AT$2:$AT$17)))</f>
        <v>2084</v>
      </c>
      <c r="BF106" cm="1">
        <f t="array" aca="1" ref="BF106" ca="1">INDEX(BD90:BD105,(RANK(AT7,$AT$2:$AT$17)))</f>
        <v>2132</v>
      </c>
      <c r="BG106" cm="1">
        <f t="array" aca="1" ref="BG106" ca="1">INDEX(BD114:BD129,(RANK(AT7,$AT$2:$AT$9)))</f>
        <v>2146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VLOOKUP(B107,audio_list_stym!$A$3:$BP$18,39,FALSE)</f>
        <v>17</v>
      </c>
      <c r="F107" t="str">
        <f>VLOOKUP(E107,metki!$A$2:$B$9,2,FALSE)</f>
        <v>экспл_новые_без_названия</v>
      </c>
      <c r="G107" t="str">
        <f t="shared" si="26"/>
        <v>экспл</v>
      </c>
      <c r="H107" t="str">
        <f>VLOOKUP(B107,audio_list_stym!$A$3:$AJ$18,7,FALSE)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2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3"/>
        <v/>
      </c>
      <c r="AI107" t="s">
        <v>117</v>
      </c>
      <c r="AO107">
        <f t="shared" ca="1" si="34"/>
        <v>0.18271301124025763</v>
      </c>
      <c r="AP107" t="str">
        <f t="shared" ca="1" si="35"/>
        <v>pics\\Redis_8.jpg</v>
      </c>
      <c r="AS107" t="str">
        <f t="shared" si="28"/>
        <v/>
      </c>
      <c r="AT107">
        <f t="shared" ca="1" si="29"/>
        <v>0.91561489533801566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1"/>
        <v>Посмотрите,_вот_XXXXX._Изогнут_ли_он?</v>
      </c>
      <c r="BD107" cm="1">
        <f t="array" aca="1" ref="BD107" ca="1">INDEX($L$106:$L$113,(RANK(AT3,$AT$2:$AT$9)))</f>
        <v>2141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VLOOKUP(B108,audio_list_stym!$A$3:$BP$18,39,FALSE)</f>
        <v>17</v>
      </c>
      <c r="F108" t="str">
        <f>VLOOKUP(E108,metki!$A$2:$B$9,2,FALSE)</f>
        <v>экспл_новые_без_названия</v>
      </c>
      <c r="G108" t="str">
        <f t="shared" si="26"/>
        <v>экспл</v>
      </c>
      <c r="H108" t="str">
        <f>VLOOKUP(B108,audio_list_stym!$A$3:$AJ$18,7,FALSE)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2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3"/>
        <v/>
      </c>
      <c r="AI108" t="s">
        <v>118</v>
      </c>
      <c r="AO108">
        <f t="shared" ca="1" si="34"/>
        <v>5.4372426038394317E-2</v>
      </c>
      <c r="AP108" t="str">
        <f t="shared" ca="1" si="35"/>
        <v>pics\\Tomat_6.jpg</v>
      </c>
      <c r="AS108" t="str">
        <f t="shared" si="28"/>
        <v/>
      </c>
      <c r="AT108">
        <f t="shared" ca="1" si="29"/>
        <v>0.79075700018543682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1"/>
        <v>Вот_XXXXX._Он_бархатистый?</v>
      </c>
      <c r="BD108" cm="1">
        <f t="array" aca="1" ref="BD108" ca="1">INDEX($L$106:$L$113,(RANK(AT4,$AT$2:$AT$9)))</f>
        <v>2143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VLOOKUP(B109,audio_list_stym!$A$3:$BP$18,39,FALSE)</f>
        <v>17</v>
      </c>
      <c r="F109" t="str">
        <f>VLOOKUP(E109,metki!$A$2:$B$9,2,FALSE)</f>
        <v>экспл_новые_без_названия</v>
      </c>
      <c r="G109" t="str">
        <f t="shared" si="26"/>
        <v>экспл</v>
      </c>
      <c r="H109" t="str">
        <f>VLOOKUP(B109,audio_list_stym!$A$3:$AJ$18,7,FALSE)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2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3"/>
        <v/>
      </c>
      <c r="AI109" t="s">
        <v>119</v>
      </c>
      <c r="AO109">
        <f t="shared" ca="1" si="34"/>
        <v>4.4463466732699186E-2</v>
      </c>
      <c r="AP109" t="str">
        <f t="shared" ca="1" si="35"/>
        <v>pics\\Tomat_7.jpg</v>
      </c>
      <c r="AS109" t="str">
        <f t="shared" si="28"/>
        <v/>
      </c>
      <c r="AT109">
        <f t="shared" ca="1" si="29"/>
        <v>0.96179674914272106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1"/>
        <v>Это_XXXXX._Однотонный_ли_он?</v>
      </c>
      <c r="BD109" cm="1">
        <f t="array" aca="1" ref="BD109" ca="1">INDEX($L$106:$L$113,(RANK(AT5,$AT$2:$AT$9)))</f>
        <v>2142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VLOOKUP(B110,audio_list_stym!$A$3:$BP$18,39,FALSE)</f>
        <v>17</v>
      </c>
      <c r="F110" t="str">
        <f>VLOOKUP(E110,metki!$A$2:$B$9,2,FALSE)</f>
        <v>экспл_новые_без_названия</v>
      </c>
      <c r="G110" t="str">
        <f t="shared" si="26"/>
        <v>экспл</v>
      </c>
      <c r="H110" t="str">
        <f>VLOOKUP(B110,audio_list_stym!$A$3:$AJ$18,7,FALSE)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2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3"/>
        <v/>
      </c>
      <c r="AI110" t="s">
        <v>120</v>
      </c>
      <c r="AO110">
        <f t="shared" ca="1" si="34"/>
        <v>0.66811046753963055</v>
      </c>
      <c r="AP110" t="str">
        <f t="shared" ca="1" si="35"/>
        <v>pics\\Goroh_5.jpg</v>
      </c>
      <c r="AS110" t="str">
        <f t="shared" si="28"/>
        <v/>
      </c>
      <c r="AT110">
        <f t="shared" ca="1" si="29"/>
        <v>0.65545391421610533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1"/>
        <v>На_картинке_XXXXX._Он_прозрачный?</v>
      </c>
      <c r="BD110" cm="1">
        <f t="array" aca="1" ref="BD110" ca="1">INDEX($L$106:$L$113,(RANK(AT6,$AT$2:$AT$9)))</f>
        <v>2137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VLOOKUP(B111,audio_list_stym!$A$3:$BP$18,39,FALSE)</f>
        <v>17</v>
      </c>
      <c r="F111" t="str">
        <f>VLOOKUP(E111,metki!$A$2:$B$9,2,FALSE)</f>
        <v>экспл_новые_без_названия</v>
      </c>
      <c r="G111" t="str">
        <f t="shared" si="26"/>
        <v>экспл</v>
      </c>
      <c r="H111" t="str">
        <f>VLOOKUP(B111,audio_list_stym!$A$3:$AJ$18,7,FALSE)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2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3"/>
        <v/>
      </c>
      <c r="AI111" t="s">
        <v>121</v>
      </c>
      <c r="AO111">
        <f t="shared" ca="1" si="34"/>
        <v>0.76940718786629436</v>
      </c>
      <c r="AP111" t="str">
        <f t="shared" ca="1" si="35"/>
        <v>pics\\Finik_8.jpg</v>
      </c>
      <c r="AS111" t="str">
        <f t="shared" si="28"/>
        <v/>
      </c>
      <c r="AT111">
        <f t="shared" ca="1" si="29"/>
        <v>8.2439721442811753E-2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1"/>
        <v>На_мониторе_XXXXX._Он_измельчен?</v>
      </c>
      <c r="BD111" cm="1">
        <f t="array" aca="1" ref="BD111" ca="1">INDEX($L$106:$L$113,(RANK(AT7,$AT$2:$AT$9)))</f>
        <v>2144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VLOOKUP(B112,audio_list_stym!$A$3:$BP$18,39,FALSE)</f>
        <v>17</v>
      </c>
      <c r="F112" t="str">
        <f>VLOOKUP(E112,metki!$A$2:$B$9,2,FALSE)</f>
        <v>экспл_новые_без_названия</v>
      </c>
      <c r="G112" t="str">
        <f t="shared" si="26"/>
        <v>экспл</v>
      </c>
      <c r="H112" t="str">
        <f>VLOOKUP(B112,audio_list_stym!$A$3:$AJ$18,7,FALSE)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2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3"/>
        <v/>
      </c>
      <c r="AI112" t="s">
        <v>122</v>
      </c>
      <c r="AO112">
        <f t="shared" ca="1" si="34"/>
        <v>0.49109421567108391</v>
      </c>
      <c r="AP112" t="str">
        <f t="shared" ca="1" si="35"/>
        <v>pics\\Limon_2.jpg</v>
      </c>
      <c r="AS112" t="str">
        <f t="shared" si="28"/>
        <v/>
      </c>
      <c r="AT112">
        <f t="shared" ca="1" si="29"/>
        <v>0.26604332207644532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1"/>
        <v>Перед_Вами_XXXXX._Цветущий_ли_он?</v>
      </c>
      <c r="BD112" cm="1">
        <f t="array" aca="1" ref="BD112" ca="1">INDEX($L$106:$L$113,(RANK(AT8,$AT$2:$AT$9)))</f>
        <v>2140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VLOOKUP(B113,audio_list_stym!$A$3:$BP$18,39,FALSE)</f>
        <v>17</v>
      </c>
      <c r="F113" t="str">
        <f>VLOOKUP(E113,metki!$A$2:$B$9,2,FALSE)</f>
        <v>экспл_новые_без_названия</v>
      </c>
      <c r="G113" t="str">
        <f t="shared" si="26"/>
        <v>экспл</v>
      </c>
      <c r="H113" t="str">
        <f>VLOOKUP(B113,audio_list_stym!$A$3:$AJ$18,7,FALSE)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2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3"/>
        <v/>
      </c>
      <c r="AI113" t="s">
        <v>123</v>
      </c>
      <c r="AO113">
        <f t="shared" ca="1" si="34"/>
        <v>0.97695444199638792</v>
      </c>
      <c r="AP113" t="str">
        <f t="shared" ca="1" si="35"/>
        <v>pics\\Banan_3.jpg</v>
      </c>
      <c r="AS113" t="str">
        <f t="shared" si="28"/>
        <v/>
      </c>
      <c r="AT113">
        <f t="shared" ca="1" si="29"/>
        <v>0.8182166818528408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1"/>
        <v>Вы_видите_XXXXX._Скручен_ли_он?</v>
      </c>
      <c r="BD113" cm="1">
        <f t="array" aca="1" ref="BD113" ca="1">INDEX($L$106:$L$113,(RANK(AT9,$AT$2:$AT$9)))</f>
        <v>2138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VLOOKUP(B114,audio_list_stym!$A$3:$BP$18,39,FALSE)</f>
        <v>14</v>
      </c>
      <c r="F114" t="str">
        <f>VLOOKUP(E114,metki!$A$2:$B$9,2,FALSE)</f>
        <v>импл_новые_с_названием</v>
      </c>
      <c r="G114" t="str">
        <f t="shared" si="26"/>
        <v>импл_</v>
      </c>
      <c r="H114" t="str">
        <f>VLOOKUP(B114,audio_list_stym!$A$3:$AJ$18,7,FALSE)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2059</v>
      </c>
      <c r="AD114" t="str">
        <f t="shared" ca="1" si="32"/>
        <v>pics\\Tomat_3.jpg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3"/>
        <v>pics\\Tomat_3.jpg</v>
      </c>
      <c r="AI114" t="s">
        <v>86</v>
      </c>
      <c r="AO114">
        <f t="shared" ca="1" si="34"/>
        <v>0.11020515385743535</v>
      </c>
      <c r="AP114" t="str">
        <f t="shared" ca="1" si="35"/>
        <v>pics\\Tomat_3.jpg</v>
      </c>
      <c r="AS114" t="str">
        <f t="shared" ca="1" si="28"/>
        <v>pics\\Tomat_3.jpg</v>
      </c>
      <c r="AT114">
        <f t="shared" ca="1" si="29"/>
        <v>0.61713370934274181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1"/>
        <v>_С_чешуйками_ли_ТОДИС?</v>
      </c>
      <c r="BC114">
        <f>A114</f>
        <v>1215</v>
      </c>
      <c r="BD114" cm="1">
        <f t="array" aca="1" ref="BD114" ca="1">INDEX($L$114:$L$121,(RANK(AT2,$AT$2:$AT$9)))</f>
        <v>2147</v>
      </c>
      <c r="BE114" cm="1">
        <f t="array" aca="1" ref="BE114" ca="1">INDEX(BD66:BD81,(RANK(AT8,$AT$2:$AT$17)))</f>
        <v>2081</v>
      </c>
      <c r="BF114" cm="1">
        <f t="array" aca="1" ref="BF114" ca="1">INDEX(BD82:BD97,(RANK(AT8,$AT$2:$AT$9)))</f>
        <v>2094</v>
      </c>
      <c r="BG114" cm="1">
        <f t="array" aca="1" ref="BG114" ca="1">INDEX(BD98:BD113,(RANK(AT8,$AT$2:$AT$9)))</f>
        <v>2134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VLOOKUP(B115,audio_list_stym!$A$3:$BP$18,39,FALSE)</f>
        <v>14</v>
      </c>
      <c r="F115" t="str">
        <f>VLOOKUP(E115,metki!$A$2:$B$9,2,FALSE)</f>
        <v>импл_новые_с_названием</v>
      </c>
      <c r="G115" t="str">
        <f t="shared" si="26"/>
        <v>импл_</v>
      </c>
      <c r="H115" t="str">
        <f>VLOOKUP(B115,audio_list_stym!$A$3:$AJ$18,7,FALSE)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2015</v>
      </c>
      <c r="AD115" t="str">
        <f t="shared" ca="1" si="32"/>
        <v>pics\\Finik_7.jpg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3"/>
        <v>pics\\Finik_7.jpg</v>
      </c>
      <c r="AI115" t="s">
        <v>87</v>
      </c>
      <c r="AO115">
        <f t="shared" ca="1" si="34"/>
        <v>0.80013675567833331</v>
      </c>
      <c r="AP115" t="str">
        <f t="shared" ca="1" si="35"/>
        <v>pics\\Finik_7.jpg</v>
      </c>
      <c r="AS115" t="str">
        <f t="shared" ca="1" si="28"/>
        <v>pics\\Finik_7.jpg</v>
      </c>
      <c r="AT115">
        <f t="shared" ca="1" si="29"/>
        <v>0.34579157045773767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1"/>
        <v>_Розовый_ли_ТОДИС?</v>
      </c>
      <c r="BD115" cm="1">
        <f t="array" aca="1" ref="BD115" ca="1">INDEX($L$114:$L$121,(RANK(AT3,$AT$2:$AT$9)))</f>
        <v>2149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VLOOKUP(B116,audio_list_stym!$A$3:$BP$18,39,FALSE)</f>
        <v>14</v>
      </c>
      <c r="F116" t="str">
        <f>VLOOKUP(E116,metki!$A$2:$B$9,2,FALSE)</f>
        <v>импл_новые_с_названием</v>
      </c>
      <c r="G116" t="str">
        <f t="shared" si="26"/>
        <v>импл_</v>
      </c>
      <c r="H116" t="str">
        <f>VLOOKUP(B116,audio_list_stym!$A$3:$AJ$18,7,FALSE)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2042</v>
      </c>
      <c r="AD116" t="str">
        <f t="shared" ca="1" si="32"/>
        <v>pics\\Peper_2.jpg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3"/>
        <v>pics\\Peper_2.jpg</v>
      </c>
      <c r="AI116" t="s">
        <v>88</v>
      </c>
      <c r="AO116">
        <f t="shared" ca="1" si="34"/>
        <v>0.43144729387480174</v>
      </c>
      <c r="AP116" t="str">
        <f t="shared" ca="1" si="35"/>
        <v>pics\\Peper_2.jpg</v>
      </c>
      <c r="AS116" t="str">
        <f t="shared" ca="1" si="28"/>
        <v>pics\\Peper_2.jpg</v>
      </c>
      <c r="AT116">
        <f t="shared" ca="1" si="29"/>
        <v>0.55824014375230668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1"/>
        <v>_Тонкий_ли_ТОДИС?</v>
      </c>
      <c r="BD116" cm="1">
        <f t="array" aca="1" ref="BD116" ca="1">INDEX($L$114:$L$121,(RANK(AT4,$AT$2:$AT$9)))</f>
        <v>2151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VLOOKUP(B117,audio_list_stym!$A$3:$BP$18,39,FALSE)</f>
        <v>14</v>
      </c>
      <c r="F117" t="str">
        <f>VLOOKUP(E117,metki!$A$2:$B$9,2,FALSE)</f>
        <v>импл_новые_с_названием</v>
      </c>
      <c r="G117" t="str">
        <f t="shared" si="26"/>
        <v>импл_</v>
      </c>
      <c r="H117" t="str">
        <f>VLOOKUP(B117,audio_list_stym!$A$3:$AJ$18,7,FALSE)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2048</v>
      </c>
      <c r="AD117" t="str">
        <f t="shared" ca="1" si="32"/>
        <v>pics\\Peper_8.jpg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3"/>
        <v>pics\\Peper_8.jpg</v>
      </c>
      <c r="AI117" t="s">
        <v>89</v>
      </c>
      <c r="AO117">
        <f t="shared" ca="1" si="34"/>
        <v>0.28827917515992152</v>
      </c>
      <c r="AP117" t="str">
        <f t="shared" ca="1" si="35"/>
        <v>pics\\Peper_8.jpg</v>
      </c>
      <c r="AS117" t="str">
        <f t="shared" ca="1" si="28"/>
        <v>pics\\Peper_8.jpg</v>
      </c>
      <c r="AT117">
        <f t="shared" ca="1" si="29"/>
        <v>0.72933885005373433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1"/>
        <v>_Цельный_ли_ТОДИС?</v>
      </c>
      <c r="BD117" cm="1">
        <f t="array" aca="1" ref="BD117" ca="1">INDEX($L$114:$L$121,(RANK(AT5,$AT$2:$AT$9)))</f>
        <v>2150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VLOOKUP(B118,audio_list_stym!$A$3:$BP$18,39,FALSE)</f>
        <v>14</v>
      </c>
      <c r="F118" t="str">
        <f>VLOOKUP(E118,metki!$A$2:$B$9,2,FALSE)</f>
        <v>импл_новые_с_названием</v>
      </c>
      <c r="G118" t="str">
        <f t="shared" si="26"/>
        <v>импл_</v>
      </c>
      <c r="H118" t="str">
        <f>VLOOKUP(B118,audio_list_stym!$A$3:$AJ$18,7,FALSE)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2043</v>
      </c>
      <c r="AD118" t="str">
        <f t="shared" ca="1" si="32"/>
        <v>pics\\Peper_3.jpg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3"/>
        <v>pics\\Peper_3.jpg</v>
      </c>
      <c r="AI118" t="s">
        <v>90</v>
      </c>
      <c r="AO118">
        <f t="shared" ca="1" si="34"/>
        <v>0.42152939180305582</v>
      </c>
      <c r="AP118" t="str">
        <f t="shared" ca="1" si="35"/>
        <v>pics\\Peper_3.jpg</v>
      </c>
      <c r="AS118" t="str">
        <f t="shared" ca="1" si="28"/>
        <v>pics\\Peper_3.jpg</v>
      </c>
      <c r="AT118">
        <f t="shared" ca="1" si="29"/>
        <v>0.63112279359063539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1"/>
        <v>_Шершавый_ли_ТОДИС?</v>
      </c>
      <c r="BD118" cm="1">
        <f t="array" aca="1" ref="BD118" ca="1">INDEX($L$114:$L$121,(RANK(AT6,$AT$2:$AT$9)))</f>
        <v>2145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VLOOKUP(B119,audio_list_stym!$A$3:$BP$18,39,FALSE)</f>
        <v>14</v>
      </c>
      <c r="F119" t="str">
        <f>VLOOKUP(E119,metki!$A$2:$B$9,2,FALSE)</f>
        <v>импл_новые_с_названием</v>
      </c>
      <c r="G119" t="str">
        <f t="shared" si="26"/>
        <v>импл_</v>
      </c>
      <c r="H119" t="str">
        <f>VLOOKUP(B119,audio_list_stym!$A$3:$AJ$18,7,FALSE)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2018</v>
      </c>
      <c r="AD119" t="str">
        <f t="shared" ca="1" si="32"/>
        <v>pics\\Goroh_2.jpg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3"/>
        <v>pics\\Goroh_2.jpg</v>
      </c>
      <c r="AI119" t="s">
        <v>91</v>
      </c>
      <c r="AO119">
        <f t="shared" ca="1" si="34"/>
        <v>0.69798928080396583</v>
      </c>
      <c r="AP119" t="str">
        <f t="shared" ca="1" si="35"/>
        <v>pics\\Goroh_2.jpg</v>
      </c>
      <c r="AS119" t="str">
        <f t="shared" ca="1" si="28"/>
        <v>pics\\Goroh_2.jpg</v>
      </c>
      <c r="AT119">
        <f t="shared" ca="1" si="29"/>
        <v>0.51058135009839967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1"/>
        <v>_Заострен_ли_ТОДИС?</v>
      </c>
      <c r="BD119" cm="1">
        <f t="array" aca="1" ref="BD119" ca="1">INDEX($L$114:$L$121,(RANK(AT7,$AT$2:$AT$9)))</f>
        <v>2152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VLOOKUP(B120,audio_list_stym!$A$3:$BP$18,39,FALSE)</f>
        <v>14</v>
      </c>
      <c r="F120" t="str">
        <f>VLOOKUP(E120,metki!$A$2:$B$9,2,FALSE)</f>
        <v>импл_новые_с_названием</v>
      </c>
      <c r="G120" t="str">
        <f t="shared" si="26"/>
        <v>импл_</v>
      </c>
      <c r="H120" t="str">
        <f>VLOOKUP(B120,audio_list_stym!$A$3:$AJ$18,7,FALSE)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2002</v>
      </c>
      <c r="AD120" t="str">
        <f t="shared" ca="1" si="32"/>
        <v>pics\\Banan_2.jpg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3"/>
        <v>pics\\Banan_2.jpg</v>
      </c>
      <c r="AI120" t="s">
        <v>92</v>
      </c>
      <c r="AO120">
        <f t="shared" ca="1" si="34"/>
        <v>0.98442395552790796</v>
      </c>
      <c r="AP120" t="str">
        <f t="shared" ca="1" si="35"/>
        <v>pics\\Banan_2.jpg</v>
      </c>
      <c r="AS120" t="str">
        <f t="shared" ca="1" si="28"/>
        <v>pics\\Banan_2.jpg</v>
      </c>
      <c r="AT120">
        <f t="shared" ca="1" si="29"/>
        <v>0.17113324478110503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1"/>
        <v>_Рассыпчатый_ли_ТОДИС?</v>
      </c>
      <c r="BD120" cm="1">
        <f t="array" aca="1" ref="BD120" ca="1">INDEX($L$114:$L$121,(RANK(AT8,$AT$2:$AT$9)))</f>
        <v>2148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VLOOKUP(B121,audio_list_stym!$A$3:$BP$18,39,FALSE)</f>
        <v>14</v>
      </c>
      <c r="F121" t="str">
        <f>VLOOKUP(E121,metki!$A$2:$B$9,2,FALSE)</f>
        <v>импл_новые_с_названием</v>
      </c>
      <c r="G121" t="str">
        <f t="shared" si="26"/>
        <v>импл_</v>
      </c>
      <c r="H121" t="str">
        <f>VLOOKUP(B121,audio_list_stym!$A$3:$AJ$18,7,FALSE)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2046</v>
      </c>
      <c r="AD121" t="str">
        <f t="shared" ca="1" si="32"/>
        <v>pics\\Peper_6.jpg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3"/>
        <v>pics\\Peper_6.jpg</v>
      </c>
      <c r="AI121" t="s">
        <v>93</v>
      </c>
      <c r="AO121">
        <f t="shared" ca="1" si="34"/>
        <v>0.32271787541158914</v>
      </c>
      <c r="AP121" t="str">
        <f t="shared" ca="1" si="35"/>
        <v>pics\\Peper_6.jpg</v>
      </c>
      <c r="AS121" t="str">
        <f t="shared" ca="1" si="28"/>
        <v>pics\\Peper_6.jpg</v>
      </c>
      <c r="AT121">
        <f t="shared" ca="1" si="29"/>
        <v>0.32694704539641062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1"/>
        <v>_Очищен_ли_ТОДИС?</v>
      </c>
      <c r="BD121" cm="1">
        <f t="array" aca="1" ref="BD121" ca="1">INDEX($L$114:$L$121,(RANK(AT9,$AT$2:$AT$9)))</f>
        <v>2146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VLOOKUP(B122,audio_list_stym!$A$3:$BP$18,39,FALSE)</f>
        <v>15</v>
      </c>
      <c r="F122" t="str">
        <f>VLOOKUP(E122,metki!$A$2:$B$9,2,FALSE)</f>
        <v>экспл_новые_с_названием</v>
      </c>
      <c r="G122" t="str">
        <f t="shared" si="26"/>
        <v>экспл</v>
      </c>
      <c r="H122" t="str">
        <f>VLOOKUP(B122,audio_list_stym!$A$3:$AJ$18,7,FALSE)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2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3"/>
        <v/>
      </c>
      <c r="AI122" t="s">
        <v>124</v>
      </c>
      <c r="AO122">
        <f t="shared" ca="1" si="34"/>
        <v>0.92112516758662355</v>
      </c>
      <c r="AP122" t="str">
        <f t="shared" ca="1" si="35"/>
        <v>pics\\Banan_6.jpg</v>
      </c>
      <c r="AS122" t="str">
        <f t="shared" si="28"/>
        <v/>
      </c>
      <c r="AT122">
        <f t="shared" ca="1" si="29"/>
        <v>0.62196581575801113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1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2067</v>
      </c>
      <c r="BE122" cm="1">
        <f t="array" aca="1" ref="BE122" ca="1">INDEX(BD66:BD81,(RANK(AT9,$AT$2:$AT$17)))</f>
        <v>2081</v>
      </c>
      <c r="BF122" cm="1">
        <f t="array" aca="1" ref="BF122" ca="1">INDEX(BD90:BD105,(RANK(AT9,$AT$2:$AT$17)))</f>
        <v>2118</v>
      </c>
      <c r="BG122" cm="1">
        <f t="array" aca="1" ref="BG122" ca="1">INDEX(BD106:BD121,(RANK(AT9,$AT$2:$AT$17)))</f>
        <v>2142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VLOOKUP(B123,audio_list_stym!$A$3:$BP$18,39,FALSE)</f>
        <v>15</v>
      </c>
      <c r="F123" t="str">
        <f>VLOOKUP(E123,metki!$A$2:$B$9,2,FALSE)</f>
        <v>экспл_новые_с_названием</v>
      </c>
      <c r="G123" t="str">
        <f t="shared" si="26"/>
        <v>экспл</v>
      </c>
      <c r="H123" t="str">
        <f>VLOOKUP(B123,audio_list_stym!$A$3:$AJ$18,7,FALSE)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2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3"/>
        <v/>
      </c>
      <c r="AI123" t="s">
        <v>125</v>
      </c>
      <c r="AO123">
        <f t="shared" ca="1" si="34"/>
        <v>0.62509775068231377</v>
      </c>
      <c r="AP123" t="str">
        <f t="shared" ca="1" si="35"/>
        <v>pics\\Kokos_1.jpg</v>
      </c>
      <c r="AS123" t="str">
        <f t="shared" si="28"/>
        <v/>
      </c>
      <c r="AT123">
        <f t="shared" ca="1" si="29"/>
        <v>0.66680407280829912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1"/>
        <v>Посмотрите,_вот_ПЕМАТ._Он_с_веточкой?</v>
      </c>
      <c r="BD123" cm="1">
        <f t="array" aca="1" ref="BD123" ca="1">INDEX($L$122:$L$129,(RANK(AT3,$AT$2:$AT$9)))</f>
        <v>2069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VLOOKUP(B124,audio_list_stym!$A$3:$BP$18,39,FALSE)</f>
        <v>15</v>
      </c>
      <c r="F124" t="str">
        <f>VLOOKUP(E124,metki!$A$2:$B$9,2,FALSE)</f>
        <v>экспл_новые_с_названием</v>
      </c>
      <c r="G124" t="str">
        <f t="shared" si="26"/>
        <v>экспл</v>
      </c>
      <c r="H124" t="str">
        <f>VLOOKUP(B124,audio_list_stym!$A$3:$AJ$18,7,FALSE)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2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3"/>
        <v/>
      </c>
      <c r="AI124" t="s">
        <v>126</v>
      </c>
      <c r="AO124">
        <f t="shared" ca="1" si="34"/>
        <v>0.67025499430744884</v>
      </c>
      <c r="AP124" t="str">
        <f t="shared" ca="1" si="35"/>
        <v>pics\\Goroh_3.jpg</v>
      </c>
      <c r="AS124" t="str">
        <f t="shared" si="28"/>
        <v/>
      </c>
      <c r="AT124">
        <f t="shared" ca="1" si="29"/>
        <v>0.59020557838842158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1"/>
        <v>Вот_ПЕМАТ._Он_раскрыт?</v>
      </c>
      <c r="BD124" cm="1">
        <f t="array" aca="1" ref="BD124" ca="1">INDEX($L$122:$L$129,(RANK(AT4,$AT$2:$AT$9)))</f>
        <v>2071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VLOOKUP(B125,audio_list_stym!$A$3:$BP$18,39,FALSE)</f>
        <v>15</v>
      </c>
      <c r="F125" t="str">
        <f>VLOOKUP(E125,metki!$A$2:$B$9,2,FALSE)</f>
        <v>экспл_новые_с_названием</v>
      </c>
      <c r="G125" t="str">
        <f t="shared" si="26"/>
        <v>экспл</v>
      </c>
      <c r="H125" t="str">
        <f>VLOOKUP(B125,audio_list_stym!$A$3:$AJ$18,7,FALSE)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2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3"/>
        <v/>
      </c>
      <c r="AI125" t="s">
        <v>127</v>
      </c>
      <c r="AO125">
        <f t="shared" ca="1" si="34"/>
        <v>0.1055102100753369</v>
      </c>
      <c r="AP125" t="str">
        <f t="shared" ca="1" si="35"/>
        <v>pics\\Tomat_4.jpg</v>
      </c>
      <c r="AS125" t="str">
        <f t="shared" si="28"/>
        <v/>
      </c>
      <c r="AT125">
        <f t="shared" ca="1" si="29"/>
        <v>7.5887537314233811E-2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1"/>
        <v>Это_ПЕМАТ._Пушистый_ли_он?</v>
      </c>
      <c r="BD125" cm="1">
        <f t="array" aca="1" ref="BD125" ca="1">INDEX($L$122:$L$129,(RANK(AT5,$AT$2:$AT$9)))</f>
        <v>2070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VLOOKUP(B126,audio_list_stym!$A$3:$BP$18,39,FALSE)</f>
        <v>15</v>
      </c>
      <c r="F126" t="str">
        <f>VLOOKUP(E126,metki!$A$2:$B$9,2,FALSE)</f>
        <v>экспл_новые_с_названием</v>
      </c>
      <c r="G126" t="str">
        <f t="shared" si="26"/>
        <v>экспл</v>
      </c>
      <c r="H126" t="str">
        <f>VLOOKUP(B126,audio_list_stym!$A$3:$AJ$18,7,FALSE)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2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3"/>
        <v/>
      </c>
      <c r="AI126" t="s">
        <v>128</v>
      </c>
      <c r="AO126">
        <f t="shared" ca="1" si="34"/>
        <v>0.75829232442735983</v>
      </c>
      <c r="AP126" t="str">
        <f t="shared" ca="1" si="35"/>
        <v>pics\\Goroh_1.jpg</v>
      </c>
      <c r="AS126" t="str">
        <f t="shared" si="28"/>
        <v/>
      </c>
      <c r="AT126">
        <f t="shared" ca="1" si="29"/>
        <v>0.41953437529515014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1"/>
        <v>На_картинке_ПЕМАТ._Он_квадратный?</v>
      </c>
      <c r="BD126" cm="1">
        <f t="array" aca="1" ref="BD126" ca="1">INDEX($L$122:$L$129,(RANK(AT6,$AT$2:$AT$9)))</f>
        <v>2065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VLOOKUP(B127,audio_list_stym!$A$3:$BP$18,39,FALSE)</f>
        <v>15</v>
      </c>
      <c r="F127" t="str">
        <f>VLOOKUP(E127,metki!$A$2:$B$9,2,FALSE)</f>
        <v>экспл_новые_с_названием</v>
      </c>
      <c r="G127" t="str">
        <f t="shared" si="26"/>
        <v>экспл</v>
      </c>
      <c r="H127" t="str">
        <f>VLOOKUP(B127,audio_list_stym!$A$3:$AJ$18,7,FALSE)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2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3"/>
        <v/>
      </c>
      <c r="AI127" t="s">
        <v>129</v>
      </c>
      <c r="AO127">
        <f t="shared" ca="1" si="34"/>
        <v>0.87669188871796977</v>
      </c>
      <c r="AP127" t="str">
        <f t="shared" ca="1" si="35"/>
        <v>pics\\Finik_2.jpg</v>
      </c>
      <c r="AS127" t="str">
        <f t="shared" si="28"/>
        <v/>
      </c>
      <c r="AT127">
        <f t="shared" ca="1" si="29"/>
        <v>0.76207592423938231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1"/>
        <v>На_мониторе_ПЕМАТ._Разноцветный_ли_он?</v>
      </c>
      <c r="BD127" cm="1">
        <f t="array" aca="1" ref="BD127" ca="1">INDEX($L$122:$L$129,(RANK(AT7,$AT$2:$AT$9)))</f>
        <v>2072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VLOOKUP(B128,audio_list_stym!$A$3:$BP$18,39,FALSE)</f>
        <v>15</v>
      </c>
      <c r="F128" t="str">
        <f>VLOOKUP(E128,metki!$A$2:$B$9,2,FALSE)</f>
        <v>экспл_новые_с_названием</v>
      </c>
      <c r="G128" t="str">
        <f t="shared" si="26"/>
        <v>экспл</v>
      </c>
      <c r="H128" t="str">
        <f>VLOOKUP(B128,audio_list_stym!$A$3:$AJ$18,7,FALSE)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2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3"/>
        <v/>
      </c>
      <c r="AI128" t="s">
        <v>130</v>
      </c>
      <c r="AO128">
        <f t="shared" ca="1" si="34"/>
        <v>0.43382482134697409</v>
      </c>
      <c r="AP128" t="str">
        <f t="shared" ca="1" si="35"/>
        <v>pics\\Limon_8.jpg</v>
      </c>
      <c r="AS128" t="str">
        <f t="shared" si="28"/>
        <v/>
      </c>
      <c r="AT128">
        <f t="shared" ca="1" si="29"/>
        <v>0.20007614804228224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1"/>
        <v>Перед_Вами_ПЕМАТ._Увядший_ли_он?</v>
      </c>
      <c r="BD128" cm="1">
        <f t="array" aca="1" ref="BD128" ca="1">INDEX($L$122:$L$129,(RANK(AT8,$AT$2:$AT$9)))</f>
        <v>2068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VLOOKUP(B129,audio_list_stym!$A$3:$BP$18,39,FALSE)</f>
        <v>15</v>
      </c>
      <c r="F129" t="str">
        <f>VLOOKUP(E129,metki!$A$2:$B$9,2,FALSE)</f>
        <v>экспл_новые_с_названием</v>
      </c>
      <c r="G129" t="str">
        <f t="shared" si="26"/>
        <v>экспл</v>
      </c>
      <c r="H129" t="str">
        <f>VLOOKUP(B129,audio_list_stym!$A$3:$AJ$18,7,FALSE)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2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3"/>
        <v/>
      </c>
      <c r="AI129" t="s">
        <v>131</v>
      </c>
      <c r="AO129">
        <f t="shared" ca="1" si="34"/>
        <v>0.45860428549471721</v>
      </c>
      <c r="AP129" t="str">
        <f t="shared" ca="1" si="35"/>
        <v>pics\\Limon_6.jpg</v>
      </c>
      <c r="AS129" t="str">
        <f t="shared" si="28"/>
        <v/>
      </c>
      <c r="AT129">
        <f t="shared" ca="1" si="29"/>
        <v>0.71581473311894106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1"/>
        <v>Вы_видите_ПЕМАТ._Он_склизкий?</v>
      </c>
      <c r="BD129" cm="1">
        <f t="array" aca="1" ref="BD129" ca="1">INDEX($L$122:$L$129,(RANK(AT9,$AT$2:$AT$9)))</f>
        <v>2066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300-000000000000}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161"/>
  <sheetViews>
    <sheetView topLeftCell="AW1" zoomScale="69" zoomScaleNormal="69" zoomScaleSheetLayoutView="40" workbookViewId="0">
      <selection activeCell="BE3" sqref="BE3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>IF(OR(E2=11,E2=13),M2,"")</f>
        <v>pics\\Tomat_1.jpg</v>
      </c>
      <c r="AH2">
        <f t="shared" ref="AH2:AH65" si="3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4">LEFT(AI2,11)</f>
        <v>pics\\Tomat</v>
      </c>
      <c r="AL2" t="str">
        <f t="shared" ref="AL2:AL48" si="5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0.61586303123725505</v>
      </c>
      <c r="AP2" t="str">
        <f t="shared" ref="AP2:AP25" ca="1" si="6">INDEX($AM$2:$AM$25,(RANK(AO2,$AO$2:$AO$25)))</f>
        <v>pics\\Kokos_8.jpg</v>
      </c>
      <c r="AQ2" t="str">
        <f ca="1">INDEX($AN$2:$AN$25,(RANK(AO2,$AO$2:$AO$25)))</f>
        <v>pics\\Tomat_8.jpg</v>
      </c>
      <c r="AT2">
        <f t="shared" ref="AT2:AT65" ca="1" si="7">RAND()</f>
        <v>6.537572940096581E-2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ref="AG3:AG9" si="11">IF(OR(E3=11,E3=13),M3,"")</f>
        <v>pics\\Tomat_2.jpg</v>
      </c>
      <c r="AH3">
        <f t="shared" si="3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4"/>
        <v>pics\\Tomat</v>
      </c>
      <c r="AL3" t="str">
        <f t="shared" si="5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0.16385353163771976</v>
      </c>
      <c r="AP3" t="str">
        <f t="shared" ca="1" si="6"/>
        <v>pics\\Injir_4.jpg</v>
      </c>
      <c r="AQ3" t="str">
        <f t="shared" ref="AQ3:AQ25" ca="1" si="13">INDEX($AN$2:$AN$25,(RANK(AO3,$AO$2:$AO$25)))</f>
        <v>pics\\Tikva_4.jpg</v>
      </c>
      <c r="AT3">
        <f t="shared" ca="1" si="7"/>
        <v>0.26450722494149381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11"/>
        <v>pics\\Tomat_3.jpg</v>
      </c>
      <c r="AH4">
        <f t="shared" si="3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4"/>
        <v>pics\\Tomat</v>
      </c>
      <c r="AL4" t="str">
        <f t="shared" si="5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0.56570278142968666</v>
      </c>
      <c r="AP4" t="str">
        <f t="shared" ca="1" si="6"/>
        <v>pics\\Finik_3.jpg</v>
      </c>
      <c r="AQ4" t="str">
        <f t="shared" ca="1" si="13"/>
        <v>pics\\Peper_3.jpg</v>
      </c>
      <c r="AT4">
        <f t="shared" ca="1" si="7"/>
        <v>0.95798966037403677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11"/>
        <v>pics\\Tomat_4.jpg</v>
      </c>
      <c r="AH5">
        <f t="shared" si="3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4"/>
        <v>pics\\Tomat</v>
      </c>
      <c r="AL5" t="str">
        <f t="shared" si="5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0.28547280424603649</v>
      </c>
      <c r="AP5" t="str">
        <f t="shared" ca="1" si="6"/>
        <v>pics\\Finik_7.jpg</v>
      </c>
      <c r="AQ5" t="str">
        <f t="shared" ca="1" si="13"/>
        <v>pics\\Peper_7.jpg</v>
      </c>
      <c r="AT5">
        <f t="shared" ca="1" si="7"/>
        <v>0.11624980657086592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11"/>
        <v>pics\\Tomat_5.jpg</v>
      </c>
      <c r="AH6">
        <f t="shared" si="3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4"/>
        <v>pics\\Tomat</v>
      </c>
      <c r="AL6" t="str">
        <f t="shared" si="5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3.2627010786990818E-2</v>
      </c>
      <c r="AP6" t="str">
        <f t="shared" ca="1" si="6"/>
        <v>pics\\Injir_7.jpg</v>
      </c>
      <c r="AQ6" t="str">
        <f t="shared" ca="1" si="13"/>
        <v>pics\\Tikva_7.jpg</v>
      </c>
      <c r="AT6">
        <f t="shared" ca="1" si="7"/>
        <v>0.5097922135202122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11"/>
        <v>pics\\Tomat_6.jpg</v>
      </c>
      <c r="AH7">
        <f t="shared" si="3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4"/>
        <v>pics\\Tomat</v>
      </c>
      <c r="AL7" t="str">
        <f t="shared" si="5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0.60321714632925572</v>
      </c>
      <c r="AP7" t="str">
        <f t="shared" ca="1" si="6"/>
        <v>pics\\Finik_1.jpg</v>
      </c>
      <c r="AQ7" t="str">
        <f t="shared" ca="1" si="13"/>
        <v>pics\\Peper_1.jpg</v>
      </c>
      <c r="AT7">
        <f t="shared" ca="1" si="7"/>
        <v>0.74610425971251326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11"/>
        <v>pics\\Tomat_7.jpg</v>
      </c>
      <c r="AH8">
        <f t="shared" si="3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4"/>
        <v>pics\\Tomat</v>
      </c>
      <c r="AL8" t="str">
        <f t="shared" si="5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0.23043253652125462</v>
      </c>
      <c r="AP8" t="str">
        <f t="shared" ca="1" si="6"/>
        <v>pics\\Injir_3.jpg</v>
      </c>
      <c r="AQ8" t="str">
        <f t="shared" ca="1" si="13"/>
        <v>pics\\Tikva_3.jpg</v>
      </c>
      <c r="AT8">
        <f t="shared" ca="1" si="7"/>
        <v>0.69319897101168271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11"/>
        <v>pics\\Tomat_8.jpg</v>
      </c>
      <c r="AH9">
        <f t="shared" si="3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4"/>
        <v>pics\\Tomat</v>
      </c>
      <c r="AL9" t="str">
        <f t="shared" si="5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0.81058077190151556</v>
      </c>
      <c r="AP9" t="str">
        <f t="shared" ca="1" si="6"/>
        <v>pics\\Kokos_5.jpg</v>
      </c>
      <c r="AQ9" t="str">
        <f t="shared" ca="1" si="13"/>
        <v>pics\\Tomat_5.jpg</v>
      </c>
      <c r="AT9">
        <f t="shared" ca="1" si="7"/>
        <v>0.4490392340105136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2062</v>
      </c>
      <c r="AD10" t="str">
        <f t="shared" ca="1" si="10"/>
        <v>pics\\Tomat_6.jpg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pics\\Tomat_6.jpg</v>
      </c>
      <c r="AH10" t="str">
        <f t="shared" si="3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4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0.63438546367907689</v>
      </c>
      <c r="AP10" t="str">
        <f t="shared" ca="1" si="6"/>
        <v>pics\\Kokos_6.jpg</v>
      </c>
      <c r="AQ10" t="str">
        <f t="shared" ca="1" si="13"/>
        <v>pics\\Tomat_6.jpg</v>
      </c>
      <c r="AS10" t="str">
        <f t="shared" ref="AS10:AS17" ca="1" si="15">IF(AH10="sound\\Tropic",AQ10,"")</f>
        <v>pics\\Tomat_6.jpg</v>
      </c>
      <c r="AT10">
        <f t="shared" ca="1" si="7"/>
        <v>0.89026922221264093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2055</v>
      </c>
      <c r="BG10" cm="1">
        <f t="array" aca="1" ref="BG10" ca="1">INDEX(BD34:BD65,(RANK(AT3,$AT$2:$AT$16)))</f>
        <v>2007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2161</v>
      </c>
      <c r="AD11" t="str">
        <f t="shared" ca="1" si="10"/>
        <v>pics\\Tikva_1.jpg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pics\\Tikva_1.jpg</v>
      </c>
      <c r="AH11" t="str">
        <f t="shared" si="3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4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0.26321078107356666</v>
      </c>
      <c r="AP11" t="str">
        <f t="shared" ca="1" si="6"/>
        <v>pics\\Injir_1.jpg</v>
      </c>
      <c r="AQ11" t="str">
        <f t="shared" ca="1" si="13"/>
        <v>pics\\Tikva_1.jpg</v>
      </c>
      <c r="AS11" t="str">
        <f t="shared" ca="1" si="15"/>
        <v>pics\\Tikva_1.jpg</v>
      </c>
      <c r="AT11">
        <f t="shared" ca="1" si="7"/>
        <v>0.8890304959907861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2165</v>
      </c>
      <c r="AD12" t="str">
        <f t="shared" ca="1" si="10"/>
        <v>pics\\Tikva_5.jpg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pics\\Tikva_5.jpg</v>
      </c>
      <c r="AH12" t="str">
        <f t="shared" si="3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4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0.15720243827511071</v>
      </c>
      <c r="AP12" t="str">
        <f t="shared" ca="1" si="6"/>
        <v>pics\\Injir_5.jpg</v>
      </c>
      <c r="AQ12" t="str">
        <f t="shared" ca="1" si="13"/>
        <v>pics\\Tikva_5.jpg</v>
      </c>
      <c r="AS12" t="str">
        <f t="shared" ca="1" si="15"/>
        <v>pics\\Tikva_5.jpg</v>
      </c>
      <c r="AT12">
        <f t="shared" ca="1" si="7"/>
        <v>0.67665353385788307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2048</v>
      </c>
      <c r="AD13" t="str">
        <f t="shared" ca="1" si="10"/>
        <v>pics\\Peper_8.jpg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pics\\Peper_8.jpg</v>
      </c>
      <c r="AH13" t="str">
        <f t="shared" si="3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4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0.28187445760550023</v>
      </c>
      <c r="AP13" t="str">
        <f t="shared" ca="1" si="6"/>
        <v>pics\\Finik_8.jpg</v>
      </c>
      <c r="AQ13" t="str">
        <f t="shared" ca="1" si="13"/>
        <v>pics\\Peper_8.jpg</v>
      </c>
      <c r="AS13" t="str">
        <f t="shared" ca="1" si="15"/>
        <v>pics\\Peper_8.jpg</v>
      </c>
      <c r="AT13">
        <f t="shared" ca="1" si="7"/>
        <v>0.16195747742978273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2044</v>
      </c>
      <c r="AD14" t="str">
        <f t="shared" ca="1" si="10"/>
        <v>pics\\Peper_4.jpg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pics\\Peper_4.jpg</v>
      </c>
      <c r="AH14" t="str">
        <f t="shared" si="3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4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0.56322630022509934</v>
      </c>
      <c r="AP14" t="str">
        <f t="shared" ca="1" si="6"/>
        <v>pics\\Finik_4.jpg</v>
      </c>
      <c r="AQ14" t="str">
        <f t="shared" ca="1" si="13"/>
        <v>pics\\Peper_4.jpg</v>
      </c>
      <c r="AS14" t="str">
        <f t="shared" ca="1" si="15"/>
        <v>pics\\Peper_4.jpg</v>
      </c>
      <c r="AT14">
        <f t="shared" ca="1" si="7"/>
        <v>0.6909752579368329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10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pics\\Tikva_6.jpg</v>
      </c>
      <c r="AH15" t="str">
        <f t="shared" si="3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4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0.12486516787747981</v>
      </c>
      <c r="AP15" t="str">
        <f t="shared" ca="1" si="6"/>
        <v>pics\\Injir_6.jpg</v>
      </c>
      <c r="AQ15" t="str">
        <f t="shared" ca="1" si="13"/>
        <v>pics\\Tikva_6.jpg</v>
      </c>
      <c r="AS15" t="str">
        <f t="shared" ca="1" si="15"/>
        <v>pics\\Tikva_6.jpg</v>
      </c>
      <c r="AT15">
        <f t="shared" ca="1" si="7"/>
        <v>0.43425969590560398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2059</v>
      </c>
      <c r="AD16" t="str">
        <f t="shared" ca="1" si="10"/>
        <v>pics\\Tomat_3.jpg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pics\\Tomat_3.jpg</v>
      </c>
      <c r="AH16" t="str">
        <f t="shared" si="3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4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0.89309249861466722</v>
      </c>
      <c r="AP16" t="str">
        <f t="shared" ca="1" si="6"/>
        <v>pics\\Kokos_3.jpg</v>
      </c>
      <c r="AQ16" t="str">
        <f t="shared" ca="1" si="13"/>
        <v>pics\\Tomat_3.jpg</v>
      </c>
      <c r="AS16" t="str">
        <f t="shared" ca="1" si="15"/>
        <v>pics\\Tomat_3.jpg</v>
      </c>
      <c r="AT16">
        <f t="shared" ca="1" si="7"/>
        <v>0.84062077787192324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2058</v>
      </c>
      <c r="AD17" t="str">
        <f t="shared" ca="1" si="10"/>
        <v>pics\\Tomat_2.jpg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pics\\Tomat_2.jpg</v>
      </c>
      <c r="AH17" t="str">
        <f t="shared" si="3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4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0.908409517372751</v>
      </c>
      <c r="AP17" t="str">
        <f t="shared" ca="1" si="6"/>
        <v>pics\\Kokos_2.jpg</v>
      </c>
      <c r="AQ17" t="str">
        <f t="shared" ca="1" si="13"/>
        <v>pics\\Tomat_2.jpg</v>
      </c>
      <c r="AS17" t="str">
        <f t="shared" ca="1" si="15"/>
        <v>pics\\Tomat_2.jpg</v>
      </c>
      <c r="AT17">
        <f t="shared" ca="1" si="7"/>
        <v>0.74604777812219869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3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4"/>
        <v>pics\\Peper</v>
      </c>
      <c r="AL18" t="str">
        <f t="shared" si="5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0.49326007368335723</v>
      </c>
      <c r="AP18" t="str">
        <f t="shared" ca="1" si="6"/>
        <v>pics\\Finik_5.jpg</v>
      </c>
      <c r="AQ18" t="str">
        <f t="shared" ca="1" si="13"/>
        <v>pics\\Peper_5.jpg</v>
      </c>
      <c r="AT18">
        <f t="shared" ca="1" si="7"/>
        <v>0.55080581044143739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7">IF(ISTEXT(AR19),AR19,IF(ISTEXT(AS19),AS19,""))</f>
        <v/>
      </c>
      <c r="AG19" t="str">
        <f t="shared" si="16"/>
        <v>pics\\Kokos_2.jpg</v>
      </c>
      <c r="AH19">
        <f t="shared" si="3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4"/>
        <v>pics\\Peper</v>
      </c>
      <c r="AL19" t="str">
        <f t="shared" si="5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1.4315282717480615E-2</v>
      </c>
      <c r="AP19" t="str">
        <f t="shared" ca="1" si="6"/>
        <v>pics\\Injir_8.jpg</v>
      </c>
      <c r="AQ19" t="str">
        <f t="shared" ca="1" si="13"/>
        <v>pics\\Tikva_8.jpg</v>
      </c>
      <c r="AT19">
        <f t="shared" ca="1" si="7"/>
        <v>0.21825255424294809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7"/>
        <v/>
      </c>
      <c r="AG20" t="str">
        <f t="shared" si="16"/>
        <v>pics\\Kokos_3.jpg</v>
      </c>
      <c r="AH20">
        <f t="shared" si="3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4"/>
        <v>pics\\Peper</v>
      </c>
      <c r="AL20" t="str">
        <f t="shared" si="5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0.88104237389306406</v>
      </c>
      <c r="AP20" t="str">
        <f t="shared" ca="1" si="6"/>
        <v>pics\\Kokos_4.jpg</v>
      </c>
      <c r="AQ20" t="str">
        <f t="shared" ca="1" si="13"/>
        <v>pics\\Tomat_4.jpg</v>
      </c>
      <c r="AT20">
        <f t="shared" ca="1" si="7"/>
        <v>0.22573241720009152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7"/>
        <v/>
      </c>
      <c r="AG21" t="str">
        <f t="shared" si="16"/>
        <v>pics\\Kokos_4.jpg</v>
      </c>
      <c r="AH21">
        <f t="shared" si="3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4"/>
        <v>pics\\Peper</v>
      </c>
      <c r="AL21" t="str">
        <f t="shared" si="5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0.97824960667514904</v>
      </c>
      <c r="AP21" t="str">
        <f t="shared" ca="1" si="6"/>
        <v>pics\\Kokos_1.jpg</v>
      </c>
      <c r="AQ21" t="str">
        <f t="shared" ca="1" si="13"/>
        <v>pics\\Tomat_1.jpg</v>
      </c>
      <c r="AT21">
        <f t="shared" ca="1" si="7"/>
        <v>0.83334031395862584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7"/>
        <v/>
      </c>
      <c r="AG22" t="str">
        <f t="shared" si="16"/>
        <v>pics\\Kokos_5.jpg</v>
      </c>
      <c r="AH22">
        <f t="shared" si="3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4"/>
        <v>pics\\Peper</v>
      </c>
      <c r="AL22" t="str">
        <f t="shared" si="5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0.23175365153080363</v>
      </c>
      <c r="AP22" t="str">
        <f t="shared" ca="1" si="6"/>
        <v>pics\\Injir_2.jpg</v>
      </c>
      <c r="AQ22" t="str">
        <f t="shared" ca="1" si="13"/>
        <v>pics\\Tikva_2.jpg</v>
      </c>
      <c r="AT22">
        <f t="shared" ca="1" si="7"/>
        <v>0.23377811464078513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7"/>
        <v/>
      </c>
      <c r="AG23" t="str">
        <f t="shared" si="16"/>
        <v>pics\\Kokos_6.jpg</v>
      </c>
      <c r="AH23">
        <f t="shared" si="3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4"/>
        <v>pics\\Peper</v>
      </c>
      <c r="AL23" t="str">
        <f t="shared" si="5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0.40253583832567497</v>
      </c>
      <c r="AP23" t="str">
        <f t="shared" ca="1" si="6"/>
        <v>pics\\Finik_6.jpg</v>
      </c>
      <c r="AQ23" t="str">
        <f t="shared" ca="1" si="13"/>
        <v>pics\\Peper_6.jpg</v>
      </c>
      <c r="AT23">
        <f t="shared" ca="1" si="7"/>
        <v>0.64342976096029614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7"/>
        <v/>
      </c>
      <c r="AG24" t="str">
        <f t="shared" si="16"/>
        <v>pics\\Kokos_7.jpg</v>
      </c>
      <c r="AH24">
        <f t="shared" si="3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4"/>
        <v>pics\\Peper</v>
      </c>
      <c r="AL24" t="str">
        <f t="shared" si="5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0.62623961799783212</v>
      </c>
      <c r="AP24" t="str">
        <f t="shared" ca="1" si="6"/>
        <v>pics\\Kokos_7.jpg</v>
      </c>
      <c r="AQ24" t="str">
        <f t="shared" ca="1" si="13"/>
        <v>pics\\Tomat_7.jpg</v>
      </c>
      <c r="AT24">
        <f t="shared" ca="1" si="7"/>
        <v>0.52211835219365965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7"/>
        <v/>
      </c>
      <c r="AG25" t="str">
        <f t="shared" si="16"/>
        <v>pics\\Kokos_8.jpg</v>
      </c>
      <c r="AH25">
        <f t="shared" si="3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4"/>
        <v>pics\\Peper</v>
      </c>
      <c r="AL25" t="str">
        <f t="shared" si="5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0.58726534269741004</v>
      </c>
      <c r="AP25" t="str">
        <f t="shared" ca="1" si="6"/>
        <v>pics\\Finik_2.jpg</v>
      </c>
      <c r="AQ25" t="str">
        <f t="shared" ca="1" si="13"/>
        <v>pics\\Peper_2.jpg</v>
      </c>
      <c r="AT25">
        <f t="shared" ca="1" si="7"/>
        <v>0.79677014496624243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2032</v>
      </c>
      <c r="AD26" t="str">
        <f t="shared" ca="1" si="10"/>
        <v>pics\\Kokos_8.jpg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pics\\Kokos_8.jpg</v>
      </c>
      <c r="AH26" t="str">
        <f t="shared" si="3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4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pics\\Kokos_8.jpg</v>
      </c>
      <c r="AT26">
        <f t="shared" ca="1" si="7"/>
        <v>0.96726398124221735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2034</v>
      </c>
      <c r="BF26" cm="1">
        <f t="array" aca="1" ref="BF26" ca="1">INDEX(BD34:BD49,(RANK(AT5,$AT$2:$AT$16)))</f>
        <v>2002</v>
      </c>
      <c r="BG26" cm="1">
        <f t="array" aca="1" ref="BG26" ca="1">INDEX(BD50:BD65,(RANK(AT5,$AT$2:$AT$16)))</f>
        <v>2018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2156</v>
      </c>
      <c r="AD27" t="str">
        <f t="shared" ca="1" si="10"/>
        <v>pics\\Injir_4.jpg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pics\\Injir_4.jpg</v>
      </c>
      <c r="AH27" t="str">
        <f t="shared" si="3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4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pics\\Injir_4.jpg</v>
      </c>
      <c r="AT27">
        <f t="shared" ca="1" si="7"/>
        <v>0.45102773408407326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2011</v>
      </c>
      <c r="AD28" t="str">
        <f t="shared" ca="1" si="10"/>
        <v>pics\\Finik_3.jpg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pics\\Finik_3.jpg</v>
      </c>
      <c r="AH28" t="str">
        <f t="shared" si="3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4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pics\\Finik_3.jpg</v>
      </c>
      <c r="AT28">
        <f t="shared" ca="1" si="7"/>
        <v>0.63857596821970108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2015</v>
      </c>
      <c r="AD29" t="str">
        <f t="shared" ca="1" si="10"/>
        <v>pics\\Finik_7.jpg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pics\\Finik_7.jpg</v>
      </c>
      <c r="AH29" t="str">
        <f t="shared" si="3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4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pics\\Finik_7.jpg</v>
      </c>
      <c r="AT29">
        <f t="shared" ca="1" si="7"/>
        <v>0.26646201839666439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2159</v>
      </c>
      <c r="AD30" t="str">
        <f t="shared" ca="1" si="10"/>
        <v>pics\\Injir_7.jpg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pics\\Injir_7.jpg</v>
      </c>
      <c r="AH30" t="str">
        <f t="shared" si="3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4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pics\\Injir_7.jpg</v>
      </c>
      <c r="AT30">
        <f t="shared" ca="1" si="7"/>
        <v>0.68795027566611089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2009</v>
      </c>
      <c r="AD31" t="str">
        <f t="shared" ca="1" si="10"/>
        <v>pics\\Finik_1.jpg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pics\\Finik_1.jpg</v>
      </c>
      <c r="AH31" t="str">
        <f t="shared" si="3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4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pics\\Finik_1.jpg</v>
      </c>
      <c r="AT31">
        <f t="shared" ca="1" si="7"/>
        <v>0.16741711700409234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2155</v>
      </c>
      <c r="AD32" t="str">
        <f t="shared" ca="1" si="10"/>
        <v>pics\\Injir_3.jpg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pics\\Injir_3.jpg</v>
      </c>
      <c r="AH32" t="str">
        <f t="shared" si="3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4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pics\\Injir_3.jpg</v>
      </c>
      <c r="AT32">
        <f t="shared" ca="1" si="7"/>
        <v>0.1700074244047648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2029</v>
      </c>
      <c r="AD33" t="str">
        <f t="shared" ca="1" si="10"/>
        <v>pics\\Kokos_5.jpg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pics\\Kokos_5.jpg</v>
      </c>
      <c r="AH33" t="str">
        <f t="shared" si="3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4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pics\\Kokos_5.jpg</v>
      </c>
      <c r="AT33">
        <f t="shared" ca="1" si="7"/>
        <v>0.78876323576848539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3"/>
        <v>0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0.78820590460624496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7"/>
        <v/>
      </c>
      <c r="AG35" t="str">
        <f t="shared" si="19"/>
        <v>pics\\Peper_2.jpg</v>
      </c>
      <c r="AH35">
        <f t="shared" si="3"/>
        <v>0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0.65013593316890894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7"/>
        <v/>
      </c>
      <c r="AG36" t="str">
        <f t="shared" si="19"/>
        <v>pics\\Peper_3.jpg</v>
      </c>
      <c r="AH36">
        <f t="shared" si="3"/>
        <v>0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0.75369793858793244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7"/>
        <v/>
      </c>
      <c r="AG37" t="str">
        <f t="shared" si="19"/>
        <v>pics\\Peper_4.jpg</v>
      </c>
      <c r="AH37">
        <f t="shared" si="3"/>
        <v>0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1.4669198921568261E-2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7"/>
        <v/>
      </c>
      <c r="AG38" t="str">
        <f t="shared" si="19"/>
        <v>pics\\Peper_5.jpg</v>
      </c>
      <c r="AH38">
        <f t="shared" si="3"/>
        <v>0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0.17413615946478755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3"/>
        <v>0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0.20632323184324719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3"/>
        <v>0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0.98330519067257316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3"/>
        <v>0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0.85087363022745799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2045</v>
      </c>
      <c r="AD42" t="str">
        <f t="shared" ca="1" si="10"/>
        <v>pics\\Peper_5.jpg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pics\\Peper_5.jpg</v>
      </c>
      <c r="AH42" t="str">
        <f t="shared" si="3"/>
        <v>sound\\Tropic</v>
      </c>
      <c r="AI42" t="s">
        <v>728</v>
      </c>
      <c r="AJ42" t="str">
        <f t="shared" si="4"/>
        <v>pics\\Tikva</v>
      </c>
      <c r="AL42" t="str">
        <f t="shared" si="5"/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pics\\Peper_5.jpg</v>
      </c>
      <c r="AT42">
        <f t="shared" ca="1" si="7"/>
        <v>0.28548996519956538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2168</v>
      </c>
      <c r="AD43" t="str">
        <f t="shared" ca="1" si="10"/>
        <v>pics\\Tikva_8.jpg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pics\\Tikva_8.jpg</v>
      </c>
      <c r="AH43" t="str">
        <f t="shared" si="3"/>
        <v>sound\\Tropic</v>
      </c>
      <c r="AI43" t="s">
        <v>729</v>
      </c>
      <c r="AJ43" t="str">
        <f t="shared" si="4"/>
        <v>pics\\Tikva</v>
      </c>
      <c r="AL43" t="str">
        <f t="shared" si="5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pics\\Tikva_8.jpg</v>
      </c>
      <c r="AT43">
        <f t="shared" ca="1" si="7"/>
        <v>7.5334212127833311E-3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2060</v>
      </c>
      <c r="AD44" t="str">
        <f t="shared" ca="1" si="10"/>
        <v>pics\\Tomat_4.jpg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pics\\Tomat_4.jpg</v>
      </c>
      <c r="AH44" t="str">
        <f t="shared" si="3"/>
        <v>sound\\Tropic</v>
      </c>
      <c r="AI44" t="s">
        <v>730</v>
      </c>
      <c r="AJ44" t="str">
        <f t="shared" si="4"/>
        <v>pics\\Tikva</v>
      </c>
      <c r="AL44" t="str">
        <f t="shared" si="5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pics\\Tomat_4.jpg</v>
      </c>
      <c r="AT44">
        <f t="shared" ca="1" si="7"/>
        <v>0.98743658147436342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2057</v>
      </c>
      <c r="AD45" t="str">
        <f t="shared" ca="1" si="10"/>
        <v>pics\\Tomat_1.jpg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pics\\Tomat_1.jpg</v>
      </c>
      <c r="AH45" t="str">
        <f t="shared" si="3"/>
        <v>sound\\Tropic</v>
      </c>
      <c r="AI45" t="s">
        <v>731</v>
      </c>
      <c r="AJ45" t="str">
        <f t="shared" si="4"/>
        <v>pics\\Tikva</v>
      </c>
      <c r="AL45" t="str">
        <f t="shared" si="5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pics\\Tomat_1.jpg</v>
      </c>
      <c r="AT45">
        <f t="shared" ca="1" si="7"/>
        <v>0.60356473020461288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2162</v>
      </c>
      <c r="AD46" t="str">
        <f t="shared" ca="1" si="10"/>
        <v>pics\\Tikva_2.jpg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pics\\Tikva_2.jpg</v>
      </c>
      <c r="AH46" t="str">
        <f t="shared" si="3"/>
        <v>sound\\Tropic</v>
      </c>
      <c r="AI46" t="s">
        <v>732</v>
      </c>
      <c r="AJ46" t="str">
        <f t="shared" si="4"/>
        <v>pics\\Tikva</v>
      </c>
      <c r="AL46" t="str">
        <f t="shared" si="5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pics\\Tikva_2.jpg</v>
      </c>
      <c r="AT46">
        <f t="shared" ca="1" si="7"/>
        <v>0.53479890960478293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2046</v>
      </c>
      <c r="AD47" t="str">
        <f t="shared" ca="1" si="10"/>
        <v>pics\\Peper_6.jpg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pics\\Peper_6.jpg</v>
      </c>
      <c r="AH47" t="str">
        <f t="shared" si="3"/>
        <v>sound\\Tropic</v>
      </c>
      <c r="AI47" t="s">
        <v>733</v>
      </c>
      <c r="AJ47" t="str">
        <f t="shared" si="4"/>
        <v>pics\\Tikva</v>
      </c>
      <c r="AL47" t="str">
        <f t="shared" si="5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pics\\Peper_6.jpg</v>
      </c>
      <c r="AT47">
        <f t="shared" ca="1" si="7"/>
        <v>7.5300679740048615E-2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10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pics\\Tomat_7.jpg</v>
      </c>
      <c r="AH48" t="str">
        <f t="shared" si="3"/>
        <v>sound\\Tropic</v>
      </c>
      <c r="AI48" t="s">
        <v>734</v>
      </c>
      <c r="AJ48" t="str">
        <f t="shared" si="4"/>
        <v>pics\\Tikva</v>
      </c>
      <c r="AL48" t="str">
        <f t="shared" si="5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pics\\Tomat_7.jpg</v>
      </c>
      <c r="AT48">
        <f t="shared" ca="1" si="7"/>
        <v>0.96185555350971974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2042</v>
      </c>
      <c r="AD49" t="str">
        <f t="shared" ca="1" si="10"/>
        <v>pics\\Peper_2.jpg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pics\\Peper_2.jpg</v>
      </c>
      <c r="AH49" t="str">
        <f t="shared" si="3"/>
        <v>sound\\Tropic</v>
      </c>
      <c r="AI49" t="s">
        <v>735</v>
      </c>
      <c r="AJ49" t="str">
        <f t="shared" si="4"/>
        <v>pics\\Tikva</v>
      </c>
      <c r="AL49" t="str">
        <f>IF(OR(AJ49="pics\\Redis",AJ49="pics\\Goroh",AJ49="pics\\Tikva",AJ49="pics\\Peper",AJ49="pics\\Tomat"),AI49, )</f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pics\\Peper_2.jpg</v>
      </c>
      <c r="AT49">
        <f t="shared" ca="1" si="7"/>
        <v>6.2826754785976768E-2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ref="AG50:AG57" si="23">IF(OR(E50=11,E50=13),M50,"")</f>
        <v>pics\\Finik_1.jpg</v>
      </c>
      <c r="AH50">
        <f t="shared" si="3"/>
        <v>0</v>
      </c>
      <c r="AT50">
        <f t="shared" ca="1" si="7"/>
        <v>0.98531914078745608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23"/>
        <v>pics\\Finik_2.jpg</v>
      </c>
      <c r="AH51">
        <f t="shared" si="3"/>
        <v>0</v>
      </c>
      <c r="AT51">
        <f t="shared" ca="1" si="7"/>
        <v>0.16029556062854389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23"/>
        <v>pics\\Finik_3.jpg</v>
      </c>
      <c r="AH52">
        <f t="shared" si="3"/>
        <v>0</v>
      </c>
      <c r="AT52">
        <f t="shared" ca="1" si="7"/>
        <v>0.80182480540372125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23"/>
        <v>pics\\Finik_4.jpg</v>
      </c>
      <c r="AH53">
        <f t="shared" si="3"/>
        <v>0</v>
      </c>
      <c r="AT53">
        <f t="shared" ca="1" si="7"/>
        <v>0.94812263186107448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23"/>
        <v>pics\\Finik_5.jpg</v>
      </c>
      <c r="AH54">
        <f t="shared" si="3"/>
        <v>0</v>
      </c>
      <c r="AI54" s="11"/>
      <c r="AT54">
        <f t="shared" ca="1" si="7"/>
        <v>0.54997758611840886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23"/>
        <v>pics\\Finik_6.jpg</v>
      </c>
      <c r="AH55">
        <f t="shared" si="3"/>
        <v>0</v>
      </c>
      <c r="AT55">
        <f t="shared" ca="1" si="7"/>
        <v>7.1376655918366727E-2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3"/>
        <v>pics\\Finik_7.jpg</v>
      </c>
      <c r="AH56">
        <f t="shared" si="3"/>
        <v>0</v>
      </c>
      <c r="AT56">
        <f t="shared" ca="1" si="7"/>
        <v>0.2757774323030886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3"/>
        <v>pics\\Finik_8.jpg</v>
      </c>
      <c r="AH57">
        <f t="shared" si="3"/>
        <v>0</v>
      </c>
      <c r="AI57" s="11"/>
      <c r="AT57">
        <f t="shared" ca="1" si="7"/>
        <v>7.7973470272319045E-2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2030</v>
      </c>
      <c r="AD58" t="str">
        <f t="shared" ca="1" si="10"/>
        <v>pics\\Kokos_6.jpg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pics\\Kokos_6.jpg</v>
      </c>
      <c r="AH58" t="str">
        <f t="shared" si="3"/>
        <v>sound\\Ogorod</v>
      </c>
      <c r="AI58" s="11"/>
      <c r="AR58" t="str">
        <f t="shared" ref="AR58:AR73" ca="1" si="25">IF(AH58="sound\\Ogorod",AP10,"")</f>
        <v>pics\\Kokos_6.jpg</v>
      </c>
      <c r="AT58">
        <f t="shared" ca="1" si="7"/>
        <v>0.47015160891519969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2153</v>
      </c>
      <c r="AD59" t="str">
        <f t="shared" ca="1" si="10"/>
        <v>pics\\Injir_1.jpg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pics\\Injir_1.jpg</v>
      </c>
      <c r="AH59" t="str">
        <f t="shared" si="3"/>
        <v>sound\\Ogorod</v>
      </c>
      <c r="AR59" t="str">
        <f t="shared" ca="1" si="25"/>
        <v>pics\\Injir_1.jpg</v>
      </c>
      <c r="AT59">
        <f t="shared" ca="1" si="7"/>
        <v>0.92843989851088393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2157</v>
      </c>
      <c r="AD60" t="str">
        <f t="shared" ca="1" si="10"/>
        <v>pics\\Injir_5.jpg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pics\\Injir_5.jpg</v>
      </c>
      <c r="AH60" t="str">
        <f t="shared" si="3"/>
        <v>sound\\Ogorod</v>
      </c>
      <c r="AR60" t="str">
        <f t="shared" ca="1" si="25"/>
        <v>pics\\Injir_5.jpg</v>
      </c>
      <c r="AT60">
        <f t="shared" ca="1" si="7"/>
        <v>0.95327346358984089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2016</v>
      </c>
      <c r="AD61" t="str">
        <f t="shared" ca="1" si="10"/>
        <v>pics\\Finik_8.jpg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pics\\Finik_8.jpg</v>
      </c>
      <c r="AH61" t="str">
        <f t="shared" si="3"/>
        <v>sound\\Ogorod</v>
      </c>
      <c r="AR61" t="str">
        <f t="shared" ca="1" si="25"/>
        <v>pics\\Finik_8.jpg</v>
      </c>
      <c r="AT61">
        <f t="shared" ca="1" si="7"/>
        <v>0.74026770932909858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2012</v>
      </c>
      <c r="AD62" t="str">
        <f t="shared" ca="1" si="10"/>
        <v>pics\\Finik_4.jpg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pics\\Finik_4.jpg</v>
      </c>
      <c r="AH62" t="str">
        <f t="shared" si="3"/>
        <v>sound\\Ogorod</v>
      </c>
      <c r="AR62" t="str">
        <f t="shared" ca="1" si="25"/>
        <v>pics\\Finik_4.jpg</v>
      </c>
      <c r="AT62">
        <f t="shared" ca="1" si="7"/>
        <v>0.77413015846463573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10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pics\\Injir_6.jpg</v>
      </c>
      <c r="AH63" t="str">
        <f t="shared" si="3"/>
        <v>sound\\Ogorod</v>
      </c>
      <c r="AR63" t="str">
        <f t="shared" ca="1" si="25"/>
        <v>pics\\Injir_6.jpg</v>
      </c>
      <c r="AT63">
        <f t="shared" ca="1" si="7"/>
        <v>7.8270634199068545E-2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2027</v>
      </c>
      <c r="AD64" t="str">
        <f t="shared" ca="1" si="10"/>
        <v>pics\\Kokos_3.jpg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pics\\Kokos_3.jpg</v>
      </c>
      <c r="AH64" t="str">
        <f t="shared" si="3"/>
        <v>sound\\Ogorod</v>
      </c>
      <c r="AI64" s="11"/>
      <c r="AR64" t="str">
        <f t="shared" ca="1" si="25"/>
        <v>pics\\Kokos_3.jpg</v>
      </c>
      <c r="AT64">
        <f t="shared" ca="1" si="7"/>
        <v>0.8025787302889702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2026</v>
      </c>
      <c r="AD65" t="str">
        <f t="shared" ca="1" si="10"/>
        <v>pics\\Kokos_2.jpg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pics\\Kokos_2.jpg</v>
      </c>
      <c r="AH65" t="str">
        <f t="shared" si="3"/>
        <v>sound\\Ogorod</v>
      </c>
      <c r="AR65" t="str">
        <f t="shared" ca="1" si="25"/>
        <v>pics\\Kokos_2.jpg</v>
      </c>
      <c r="AT65">
        <f t="shared" ca="1" si="7"/>
        <v>0.92261654657451986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VLOOKUP(B66,audio_list_stym!$A$3:$BP$18,40,FALSE)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VLOOKUP(B66,audio_list_stym!$A$3:$AJ$18,8,FALSE)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>AS66</f>
        <v/>
      </c>
      <c r="AI66" t="s">
        <v>67</v>
      </c>
      <c r="AO66">
        <f ca="1">RAND()</f>
        <v>0.50582152545310921</v>
      </c>
      <c r="AP66" t="str">
        <f ca="1">INDEX($AI$66:$AI$129,(RANK(AO66,$AO$66:$AO$129)))</f>
        <v>pics\\Goroh_6.jpg</v>
      </c>
      <c r="AR66" t="str">
        <f t="shared" si="25"/>
        <v/>
      </c>
      <c r="AS66" t="str">
        <f>IF(G66="импл_",AP66,"")</f>
        <v/>
      </c>
      <c r="AT66">
        <f t="shared" ref="AT66:AT129" ca="1" si="28">RAND()</f>
        <v>0.61416405492666704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2080</v>
      </c>
      <c r="BE66" cm="1">
        <f t="array" aca="1" ref="BE66" ca="1">INDEX(BD74:BD89,(RANK(AT2,$AT$2:$AT$7)))</f>
        <v>2082</v>
      </c>
      <c r="BF66" cm="1">
        <f t="array" aca="1" ref="BF66" ca="1">INDEX(BD90:BD113,(RANK(AT2,$AT$2:$AT$17)))</f>
        <v>2133</v>
      </c>
      <c r="BG66" cm="1">
        <f t="array" aca="1" ref="BG66" ca="1">INDEX(BD114:BD129,(RANK(AT2,$AT$2:$AT$17)))</f>
        <v>2069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VLOOKUP(B67,audio_list_stym!$A$3:$BP$18,40,FALSE)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VLOOKUP(B67,audio_list_stym!$A$3:$AJ$18,8,FALSE)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1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ref="AF67:AF129" si="32">AS67</f>
        <v/>
      </c>
      <c r="AI67" t="s">
        <v>68</v>
      </c>
      <c r="AO67">
        <f t="shared" ref="AO67:AO129" ca="1" si="33">RAND()</f>
        <v>0.81462387882038034</v>
      </c>
      <c r="AP67" t="str">
        <f t="shared" ref="AP67:AP129" ca="1" si="34">INDEX($AI$66:$AI$129,(RANK(AO67,$AO$66:$AO$129)))</f>
        <v>pics\\Finik_3.jpg</v>
      </c>
      <c r="AR67" t="str">
        <f t="shared" si="25"/>
        <v/>
      </c>
      <c r="AS67" t="str">
        <f t="shared" ref="AS67:AS129" si="35">IF(G67="импл_",AP67,"")</f>
        <v/>
      </c>
      <c r="AT67">
        <f t="shared" ca="1" si="28"/>
        <v>7.7818740121404328E-2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0"/>
        <v>Посмотрите,_вот_XXXXX._Продолговатый_ли_он?</v>
      </c>
      <c r="BD67" cm="1">
        <f t="array" aca="1" ref="BD67" ca="1">INDEX(L67:L74,(RANK(AT3,$AT$2:$AT$9)))</f>
        <v>2079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VLOOKUP(B68,audio_list_stym!$A$3:$BP$18,40,FALSE)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VLOOKUP(B68,audio_list_stym!$A$3:$AJ$18,8,FALSE)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1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32"/>
        <v/>
      </c>
      <c r="AI68" t="s">
        <v>69</v>
      </c>
      <c r="AO68">
        <f t="shared" ca="1" si="33"/>
        <v>4.152143424530752E-2</v>
      </c>
      <c r="AP68" t="str">
        <f t="shared" ca="1" si="34"/>
        <v>pics\\Tomat_3.jpg</v>
      </c>
      <c r="AR68" t="str">
        <f t="shared" si="25"/>
        <v/>
      </c>
      <c r="AS68" t="str">
        <f t="shared" si="35"/>
        <v/>
      </c>
      <c r="AT68">
        <f t="shared" ca="1" si="28"/>
        <v>0.57070102305374715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0"/>
        <v>Вот_XXXXX._Пятнистый_ли_он?</v>
      </c>
      <c r="BD68" cm="1">
        <f t="array" aca="1" ref="BD68" ca="1">INDEX(L68:L75,(RANK(AT4,$AT$2:$AT$9)))</f>
        <v>2075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VLOOKUP(B69,audio_list_stym!$A$3:$BP$18,40,FALSE)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VLOOKUP(B69,audio_list_stym!$A$3:$AJ$18,8,FALSE)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1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32"/>
        <v/>
      </c>
      <c r="AI69" t="s">
        <v>70</v>
      </c>
      <c r="AO69">
        <f t="shared" ca="1" si="33"/>
        <v>0.4967035959597601</v>
      </c>
      <c r="AP69" t="str">
        <f t="shared" ca="1" si="34"/>
        <v>pics\\Goroh_7.jpg</v>
      </c>
      <c r="AR69" t="str">
        <f t="shared" si="25"/>
        <v/>
      </c>
      <c r="AS69" t="str">
        <f t="shared" si="35"/>
        <v/>
      </c>
      <c r="AT69">
        <f t="shared" ca="1" si="28"/>
        <v>0.27519928320730958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0"/>
        <v>Это_XXXXX._Он_с_кожурой?</v>
      </c>
      <c r="BD69" cm="1">
        <f t="array" aca="1" ref="BD69" ca="1">INDEX(L69:L76,(RANK(AT5,$AT$2:$AT$9)))</f>
        <v>2082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VLOOKUP(B70,audio_list_stym!$A$3:$BP$18,40,FALSE)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VLOOKUP(B70,audio_list_stym!$A$3:$AJ$18,8,FALSE)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1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32"/>
        <v/>
      </c>
      <c r="AI70" t="s">
        <v>71</v>
      </c>
      <c r="AO70">
        <f t="shared" ca="1" si="33"/>
        <v>0.62577685179569154</v>
      </c>
      <c r="AP70" t="str">
        <f t="shared" ca="1" si="34"/>
        <v>pics\\Goroh_1.jpg</v>
      </c>
      <c r="AR70" t="str">
        <f t="shared" si="25"/>
        <v/>
      </c>
      <c r="AS70" t="str">
        <f t="shared" si="35"/>
        <v/>
      </c>
      <c r="AT70">
        <f t="shared" ca="1" si="28"/>
        <v>0.82104129391964065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0"/>
        <v>На_картинке_XXXXX._Синий_ли_он?</v>
      </c>
      <c r="BD70" cm="1">
        <f t="array" aca="1" ref="BD70" ca="1">INDEX(L70:L77,(RANK(AT6,$AT$2:$AT$9)))</f>
        <v>2080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VLOOKUP(B71,audio_list_stym!$A$3:$BP$18,40,FALSE)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VLOOKUP(B71,audio_list_stym!$A$3:$AJ$18,8,FALSE)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1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32"/>
        <v/>
      </c>
      <c r="AI71" t="s">
        <v>72</v>
      </c>
      <c r="AO71">
        <f t="shared" ca="1" si="33"/>
        <v>0.40424409614716905</v>
      </c>
      <c r="AP71" t="str">
        <f t="shared" ca="1" si="34"/>
        <v>pics\\Kokos_3.jpg</v>
      </c>
      <c r="AR71" t="str">
        <f t="shared" si="25"/>
        <v/>
      </c>
      <c r="AS71" t="str">
        <f t="shared" si="35"/>
        <v/>
      </c>
      <c r="AT71">
        <f t="shared" ca="1" si="28"/>
        <v>0.54122552373510469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0"/>
        <v>На_мониторе_XXXXX._Он_с_дольками?</v>
      </c>
      <c r="BD71" cm="1">
        <f t="array" aca="1" ref="BD71" ca="1">INDEX(L71:L78,(RANK(AT7,$AT$2:$AT$9)))</f>
        <v>2079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VLOOKUP(B72,audio_list_stym!$A$3:$BP$18,40,FALSE)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VLOOKUP(B72,audio_list_stym!$A$3:$AJ$18,8,FALSE)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1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2"/>
        <v/>
      </c>
      <c r="AI72" t="s">
        <v>73</v>
      </c>
      <c r="AO72">
        <f t="shared" ca="1" si="33"/>
        <v>0.92731526987209811</v>
      </c>
      <c r="AP72" t="str">
        <f t="shared" ca="1" si="34"/>
        <v>pics\\Banan_3.jpg</v>
      </c>
      <c r="AR72" t="str">
        <f t="shared" si="25"/>
        <v/>
      </c>
      <c r="AS72" t="str">
        <f t="shared" si="35"/>
        <v/>
      </c>
      <c r="AT72">
        <f t="shared" ca="1" si="28"/>
        <v>0.17718535711757832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0"/>
        <v>Перед_Вами_XXXXX._Он_высушенный?</v>
      </c>
      <c r="BD72" cm="1">
        <f t="array" aca="1" ref="BD72" ca="1">INDEX(L72:L79,(RANK(AT8,$AT$2:$AT$9)))</f>
        <v>2081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VLOOKUP(B73,audio_list_stym!$A$3:$BP$18,40,FALSE)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VLOOKUP(B73,audio_list_stym!$A$3:$AJ$18,8,FALSE)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1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2"/>
        <v/>
      </c>
      <c r="AI73" t="s">
        <v>74</v>
      </c>
      <c r="AO73">
        <f t="shared" ca="1" si="33"/>
        <v>0.39552915767014107</v>
      </c>
      <c r="AP73" t="str">
        <f t="shared" ca="1" si="34"/>
        <v>pics\\Kokos_4.jpg</v>
      </c>
      <c r="AR73" t="str">
        <f t="shared" si="25"/>
        <v/>
      </c>
      <c r="AS73" t="str">
        <f t="shared" si="35"/>
        <v/>
      </c>
      <c r="AT73">
        <f t="shared" ca="1" si="28"/>
        <v>0.40932990893841892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0"/>
        <v>Вы_видите_XXXXX._Мятый_ли_он?</v>
      </c>
      <c r="BD73" cm="1">
        <f t="array" aca="1" ref="BD73" ca="1">INDEX(L73:L80,(RANK(AT9,$AT$2:$AT$9)))</f>
        <v>2084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VLOOKUP(B74,audio_list_stym!$A$3:$BP$18,40,FALSE)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VLOOKUP(B74,audio_list_stym!$A$3:$AJ$18,8,FALSE)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2026</v>
      </c>
      <c r="AD74" t="str">
        <f ca="1">IF(ISTEXT(AE74),AE74,IF(ISTEXT(AF74),AF74,""))</f>
        <v>pics\\Kokos_2.jpg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ca="1">AS74</f>
        <v>pics\\Kokos_2.jpg</v>
      </c>
      <c r="AI74" t="s">
        <v>76</v>
      </c>
      <c r="AO74">
        <f t="shared" ca="1" si="33"/>
        <v>0.41433990789908415</v>
      </c>
      <c r="AP74" t="str">
        <f t="shared" ca="1" si="34"/>
        <v>pics\\Kokos_2.jpg</v>
      </c>
      <c r="AR74" t="str">
        <f>IF(AH74="sound\\Ogorod",AP2,"")</f>
        <v/>
      </c>
      <c r="AS74" t="str">
        <f t="shared" ca="1" si="35"/>
        <v>pics\\Kokos_2.jpg</v>
      </c>
      <c r="AT74">
        <f t="shared" ca="1" si="28"/>
        <v>0.58001852331572712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0"/>
        <v>_Вытянут_ли_БАРОХ?</v>
      </c>
      <c r="BC74">
        <f>A74</f>
        <v>1210</v>
      </c>
      <c r="BD74" cm="1">
        <f t="array" aca="1" ref="BD74" ca="1">INDEX($L$74:$L$81,(RANK(AT2,$AT$2:$AT$9)))</f>
        <v>2088</v>
      </c>
      <c r="BE74" cm="1">
        <f t="array" aca="1" ref="BE74" ca="1">INDEX(BD66:BD73,(RANK(AT3,$AT$2:$AT$9)))</f>
        <v>2079</v>
      </c>
      <c r="BF74" cm="1">
        <f t="array" aca="1" ref="BF74" ca="1">INDEX(BD82:BD105,(RANK(AT3,$AT$2:$AT$17)))</f>
        <v>2116</v>
      </c>
      <c r="BG74" cm="1">
        <f t="array" aca="1" ref="BG74" ca="1">INDEX(BD106:BD129,(RANK(AT3,$AT$2:$AT$9)))</f>
        <v>2138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VLOOKUP(B75,audio_list_stym!$A$3:$BP$18,40,FALSE)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VLOOKUP(B75,audio_list_stym!$A$3:$AJ$18,8,FALSE)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2020</v>
      </c>
      <c r="AD75" t="str">
        <f t="shared" ca="1" si="31"/>
        <v>pics\\Goroh_4.jpg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2"/>
        <v>pics\\Goroh_4.jpg</v>
      </c>
      <c r="AI75" t="s">
        <v>77</v>
      </c>
      <c r="AO75">
        <f t="shared" ca="1" si="33"/>
        <v>0.51479055709133048</v>
      </c>
      <c r="AP75" t="str">
        <f t="shared" ca="1" si="34"/>
        <v>pics\\Goroh_4.jpg</v>
      </c>
      <c r="AR75" t="str">
        <f t="shared" ref="AR75:AR129" si="36">IF(AH75="sound\\Ogorod",AP3,"")</f>
        <v/>
      </c>
      <c r="AS75" t="str">
        <f t="shared" ca="1" si="35"/>
        <v>pics\\Goroh_4.jpg</v>
      </c>
      <c r="AT75">
        <f t="shared" ca="1" si="28"/>
        <v>0.1228572964514697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0"/>
        <v>_Надломан_ли_БАРОХ?</v>
      </c>
      <c r="BD75" cm="1">
        <f t="array" aca="1" ref="BD75" ca="1">INDEX($L$74:$L$81,(RANK(AT3,$AT$2:$AT$9)))</f>
        <v>2086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VLOOKUP(B76,audio_list_stym!$A$3:$BP$18,40,FALSE)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VLOOKUP(B76,audio_list_stym!$A$3:$AJ$18,8,FALSE)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2042</v>
      </c>
      <c r="AD76" t="str">
        <f t="shared" ca="1" si="31"/>
        <v>pics\\Peper_2.jpg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2"/>
        <v>pics\\Peper_2.jpg</v>
      </c>
      <c r="AI76" t="s">
        <v>78</v>
      </c>
      <c r="AO76">
        <f t="shared" ca="1" si="33"/>
        <v>0.25450777292403159</v>
      </c>
      <c r="AP76" t="str">
        <f t="shared" ca="1" si="34"/>
        <v>pics\\Peper_2.jpg</v>
      </c>
      <c r="AR76" t="str">
        <f t="shared" si="36"/>
        <v/>
      </c>
      <c r="AS76" t="str">
        <f t="shared" ca="1" si="35"/>
        <v>pics\\Peper_2.jpg</v>
      </c>
      <c r="AT76">
        <f t="shared" ca="1" si="28"/>
        <v>6.150662379884686E-2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0"/>
        <v>_Волнистый_ли_БАРОХ?</v>
      </c>
      <c r="BD76" cm="1">
        <f t="array" aca="1" ref="BD76" ca="1">INDEX($L$74:$L$81,(RANK(AT4,$AT$2:$AT$9)))</f>
        <v>2081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VLOOKUP(B77,audio_list_stym!$A$3:$BP$18,40,FALSE)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VLOOKUP(B77,audio_list_stym!$A$3:$AJ$18,8,FALSE)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2014</v>
      </c>
      <c r="AD77" t="str">
        <f t="shared" ca="1" si="31"/>
        <v>pics\\Finik_6.jpg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2"/>
        <v>pics\\Finik_6.jpg</v>
      </c>
      <c r="AI77" t="s">
        <v>79</v>
      </c>
      <c r="AO77">
        <f t="shared" ca="1" si="33"/>
        <v>0.7061858350371597</v>
      </c>
      <c r="AP77" t="str">
        <f t="shared" ca="1" si="34"/>
        <v>pics\\Finik_6.jpg</v>
      </c>
      <c r="AR77" t="str">
        <f t="shared" si="36"/>
        <v/>
      </c>
      <c r="AS77" t="str">
        <f t="shared" ca="1" si="35"/>
        <v>pics\\Finik_6.jpg</v>
      </c>
      <c r="AT77">
        <f t="shared" ca="1" si="28"/>
        <v>7.7450963300262798E-2</v>
      </c>
      <c r="AU77" t="s">
        <v>697</v>
      </c>
      <c r="AV77" t="str">
        <f t="shared" ca="1" si="29"/>
        <v>sound\\Redkiy_plod.wav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0"/>
        <v>_Бурый_ли_БАРОХ?</v>
      </c>
      <c r="BD77" cm="1">
        <f t="array" aca="1" ref="BD77" ca="1">INDEX($L$74:$L$81,(RANK(AT5,$AT$2:$AT$9)))</f>
        <v>2087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VLOOKUP(B78,audio_list_stym!$A$3:$BP$18,40,FALSE)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VLOOKUP(B78,audio_list_stym!$A$3:$AJ$18,8,FALSE)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2004</v>
      </c>
      <c r="AD78" t="str">
        <f t="shared" ca="1" si="31"/>
        <v>pics\\Banan_4.jpg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2"/>
        <v>pics\\Banan_4.jpg</v>
      </c>
      <c r="AI78" t="s">
        <v>80</v>
      </c>
      <c r="AO78">
        <f t="shared" ca="1" si="33"/>
        <v>0.91939691805614465</v>
      </c>
      <c r="AP78" t="str">
        <f t="shared" ca="1" si="34"/>
        <v>pics\\Banan_4.jpg</v>
      </c>
      <c r="AR78" t="str">
        <f t="shared" si="36"/>
        <v/>
      </c>
      <c r="AS78" t="str">
        <f t="shared" ca="1" si="35"/>
        <v>pics\\Banan_4.jpg</v>
      </c>
      <c r="AT78">
        <f t="shared" ca="1" si="28"/>
        <v>0.63604821540381351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0"/>
        <v>_Выжатый_ли_БАРОХ?</v>
      </c>
      <c r="BD78" cm="1">
        <f t="array" aca="1" ref="BD78" ca="1">INDEX($L$74:$L$81,(RANK(AT6,$AT$2:$AT$9)))</f>
        <v>2084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VLOOKUP(B79,audio_list_stym!$A$3:$BP$18,40,FALSE)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VLOOKUP(B79,audio_list_stym!$A$3:$AJ$18,8,FALSE)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2018</v>
      </c>
      <c r="AD79" t="str">
        <f t="shared" ca="1" si="31"/>
        <v>pics\\Goroh_2.jpg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2"/>
        <v>pics\\Goroh_2.jpg</v>
      </c>
      <c r="AI79" t="s">
        <v>81</v>
      </c>
      <c r="AO79">
        <f t="shared" ca="1" si="33"/>
        <v>0.56829109071483919</v>
      </c>
      <c r="AP79" t="str">
        <f t="shared" ca="1" si="34"/>
        <v>pics\\Goroh_2.jpg</v>
      </c>
      <c r="AR79" t="str">
        <f t="shared" si="36"/>
        <v/>
      </c>
      <c r="AS79" t="str">
        <f t="shared" ca="1" si="35"/>
        <v>pics\\Goroh_2.jpg</v>
      </c>
      <c r="AT79">
        <f t="shared" ca="1" si="28"/>
        <v>0.2652362787870004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0"/>
        <v>_Объемный_ли_БАРОХ?</v>
      </c>
      <c r="BD79" cm="1">
        <f t="array" aca="1" ref="BD79" ca="1">INDEX($L$74:$L$81,(RANK(AT7,$AT$2:$AT$9)))</f>
        <v>2082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VLOOKUP(B80,audio_list_stym!$A$3:$BP$18,40,FALSE)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VLOOKUP(B80,audio_list_stym!$A$3:$AJ$18,8,FALSE)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2016</v>
      </c>
      <c r="AD80" t="str">
        <f t="shared" ca="1" si="31"/>
        <v>pics\\Finik_8.jpg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2"/>
        <v>pics\\Finik_8.jpg</v>
      </c>
      <c r="AI80" t="s">
        <v>82</v>
      </c>
      <c r="AO80">
        <f t="shared" ca="1" si="33"/>
        <v>0.67381867388084049</v>
      </c>
      <c r="AP80" t="str">
        <f t="shared" ca="1" si="34"/>
        <v>pics\\Finik_8.jpg</v>
      </c>
      <c r="AR80" t="str">
        <f t="shared" si="36"/>
        <v/>
      </c>
      <c r="AS80" t="str">
        <f t="shared" ca="1" si="35"/>
        <v>pics\\Finik_8.jpg</v>
      </c>
      <c r="AT80">
        <f t="shared" ca="1" si="28"/>
        <v>0.52459665877231054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0"/>
        <v>_Пустой_ли_БАРОХ?</v>
      </c>
      <c r="BD80" cm="1">
        <f t="array" aca="1" ref="BD80" ca="1">INDEX($L$74:$L$81,(RANK(AT8,$AT$2:$AT$9)))</f>
        <v>2083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VLOOKUP(B81,audio_list_stym!$A$3:$BP$18,40,FALSE)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VLOOKUP(B81,audio_list_stym!$A$3:$AJ$18,8,FALSE)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2021</v>
      </c>
      <c r="AD81" t="str">
        <f t="shared" ca="1" si="31"/>
        <v>pics\\Goroh_5.jpg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2"/>
        <v>pics\\Goroh_5.jpg</v>
      </c>
      <c r="AI81" t="s">
        <v>83</v>
      </c>
      <c r="AO81">
        <f t="shared" ca="1" si="33"/>
        <v>0.50923602706764293</v>
      </c>
      <c r="AP81" t="str">
        <f t="shared" ca="1" si="34"/>
        <v>pics\\Goroh_5.jpg</v>
      </c>
      <c r="AR81" t="str">
        <f t="shared" si="36"/>
        <v/>
      </c>
      <c r="AS81" t="str">
        <f t="shared" ca="1" si="35"/>
        <v>pics\\Goroh_5.jpg</v>
      </c>
      <c r="AT81">
        <f t="shared" ca="1" si="28"/>
        <v>0.65278994582523298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0"/>
        <v>_Белый_ли_БАРОХ?</v>
      </c>
      <c r="BD81" cm="1">
        <f t="array" aca="1" ref="BD81" ca="1">INDEX($L$74:$L$81,(RANK(AT9,$AT$2:$AT$9)))</f>
        <v>2085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VLOOKUP(B82,audio_list_stym!$A$3:$BP$18,40,FALSE)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VLOOKUP(B82,audio_list_stym!$A$3:$AJ$18,8,FALSE)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1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32"/>
        <v/>
      </c>
      <c r="AI82" t="s">
        <v>84</v>
      </c>
      <c r="AO82">
        <f t="shared" ca="1" si="33"/>
        <v>0.14630701385461042</v>
      </c>
      <c r="AP82" t="str">
        <f t="shared" ca="1" si="34"/>
        <v>pics\\Redis_1.jpg</v>
      </c>
      <c r="AR82" t="str">
        <f t="shared" si="36"/>
        <v/>
      </c>
      <c r="AS82" t="str">
        <f t="shared" si="35"/>
        <v/>
      </c>
      <c r="AT82">
        <f t="shared" ca="1" si="28"/>
        <v>0.33055015781532626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0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2096</v>
      </c>
      <c r="BE82" cm="1">
        <f t="array" aca="1" ref="BE82" ca="1">INDEX(BD66:BD81,(RANK(AT4,$AT$2:$AT$17)))</f>
        <v>2080</v>
      </c>
      <c r="BF82" cm="1">
        <f t="array" aca="1" ref="BF82" ca="1">INDEX(BD90:BD105,(RANK(AT4,$AT$2:$AT$17)))</f>
        <v>2120</v>
      </c>
      <c r="BG82" cm="1">
        <f t="array" aca="1" ref="BG82" ca="1">INDEX(BD106:BD129,(RANK(AT4,$AT$2:$AT$9)))</f>
        <v>2144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VLOOKUP(B83,audio_list_stym!$A$3:$BP$18,40,FALSE)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VLOOKUP(B83,audio_list_stym!$A$3:$AJ$18,8,FALSE)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1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32"/>
        <v/>
      </c>
      <c r="AI83" t="s">
        <v>85</v>
      </c>
      <c r="AO83">
        <f t="shared" ca="1" si="33"/>
        <v>0.34970463020624487</v>
      </c>
      <c r="AP83" t="str">
        <f t="shared" ca="1" si="34"/>
        <v>pics\\Limon_1.jpg</v>
      </c>
      <c r="AR83" t="str">
        <f t="shared" si="36"/>
        <v/>
      </c>
      <c r="AS83" t="str">
        <f t="shared" si="35"/>
        <v/>
      </c>
      <c r="AT83">
        <f t="shared" ca="1" si="28"/>
        <v>0.15915192191274175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0"/>
        <v>Посмотрите,_вот_ЛИРОХ._Он_фаршированный?</v>
      </c>
      <c r="BD83" cm="1">
        <f t="array" aca="1" ref="BD83" ca="1">INDEX($L$82:$L$89,(RANK(AT3,$AT$2:$AT$9)))</f>
        <v>2094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VLOOKUP(B84,audio_list_stym!$A$3:$BP$18,40,FALSE)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VLOOKUP(B84,audio_list_stym!$A$3:$AJ$18,8,FALSE)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1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2"/>
        <v/>
      </c>
      <c r="AI84" t="s">
        <v>94</v>
      </c>
      <c r="AO84">
        <f t="shared" ca="1" si="33"/>
        <v>0.38145734454457525</v>
      </c>
      <c r="AP84" t="str">
        <f t="shared" ca="1" si="34"/>
        <v>pics\\Kokos_5.jpg</v>
      </c>
      <c r="AR84" t="str">
        <f t="shared" si="36"/>
        <v/>
      </c>
      <c r="AS84" t="str">
        <f t="shared" si="35"/>
        <v/>
      </c>
      <c r="AT84">
        <f t="shared" ca="1" si="28"/>
        <v>0.77040092916446035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0"/>
        <v>Вот_ЛИРОХ._Он_разрезанный?</v>
      </c>
      <c r="BD84" cm="1">
        <f t="array" aca="1" ref="BD84" ca="1">INDEX($L$82:$L$89,(RANK(AT4,$AT$2:$AT$9)))</f>
        <v>2089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VLOOKUP(B85,audio_list_stym!$A$3:$BP$18,40,FALSE)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VLOOKUP(B85,audio_list_stym!$A$3:$AJ$18,8,FALSE)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1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32"/>
        <v/>
      </c>
      <c r="AI85" t="s">
        <v>95</v>
      </c>
      <c r="AO85">
        <f t="shared" ca="1" si="33"/>
        <v>0.46082821009297759</v>
      </c>
      <c r="AP85" t="str">
        <f t="shared" ca="1" si="34"/>
        <v>pics\\Goroh_8.jpg</v>
      </c>
      <c r="AR85" t="str">
        <f t="shared" si="36"/>
        <v/>
      </c>
      <c r="AS85" t="str">
        <f t="shared" si="35"/>
        <v/>
      </c>
      <c r="AT85">
        <f t="shared" ca="1" si="28"/>
        <v>0.4867039612915397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0"/>
        <v>Это_ЛИРОХ._Он_с_лепестками?</v>
      </c>
      <c r="BD85" cm="1">
        <f t="array" aca="1" ref="BD85" ca="1">INDEX($L$82:$L$89,(RANK(AT5,$AT$2:$AT$9)))</f>
        <v>2095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VLOOKUP(B86,audio_list_stym!$A$3:$BP$18,40,FALSE)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VLOOKUP(B86,audio_list_stym!$A$3:$AJ$18,8,FALSE)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1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32"/>
        <v/>
      </c>
      <c r="AI86" t="s">
        <v>96</v>
      </c>
      <c r="AO86">
        <f t="shared" ca="1" si="33"/>
        <v>0.30205816410379838</v>
      </c>
      <c r="AP86" t="str">
        <f t="shared" ca="1" si="34"/>
        <v>pics\\Limon_5.jpg</v>
      </c>
      <c r="AR86" t="str">
        <f t="shared" si="36"/>
        <v/>
      </c>
      <c r="AS86" t="str">
        <f t="shared" si="35"/>
        <v/>
      </c>
      <c r="AT86">
        <f t="shared" ca="1" si="28"/>
        <v>0.50641186380099756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0"/>
        <v>На_картинке_ЛИРОХ._Колючий_ли_он?</v>
      </c>
      <c r="BD86" cm="1">
        <f t="array" aca="1" ref="BD86" ca="1">INDEX($L$82:$L$89,(RANK(AT6,$AT$2:$AT$9)))</f>
        <v>2092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VLOOKUP(B87,audio_list_stym!$A$3:$BP$18,40,FALSE)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VLOOKUP(B87,audio_list_stym!$A$3:$AJ$18,8,FALSE)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1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32"/>
        <v/>
      </c>
      <c r="AI87" t="s">
        <v>97</v>
      </c>
      <c r="AO87">
        <f t="shared" ca="1" si="33"/>
        <v>7.8154281555705363E-2</v>
      </c>
      <c r="AP87" t="str">
        <f t="shared" ca="1" si="34"/>
        <v>pics\\Redis_6.jpg</v>
      </c>
      <c r="AR87" t="str">
        <f t="shared" si="36"/>
        <v/>
      </c>
      <c r="AS87" t="str">
        <f t="shared" si="35"/>
        <v/>
      </c>
      <c r="AT87">
        <f t="shared" ca="1" si="28"/>
        <v>0.59860970108497447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0"/>
        <v>На_мониторе_ЛИРОХ._Оранжевый_ли_он?</v>
      </c>
      <c r="BD87" cm="1">
        <f t="array" aca="1" ref="BD87" ca="1">INDEX($L$82:$L$89,(RANK(AT7,$AT$2:$AT$9)))</f>
        <v>2090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VLOOKUP(B88,audio_list_stym!$A$3:$BP$18,40,FALSE)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VLOOKUP(B88,audio_list_stym!$A$3:$AJ$18,8,FALSE)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1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32"/>
        <v/>
      </c>
      <c r="AI88" t="s">
        <v>98</v>
      </c>
      <c r="AO88">
        <f t="shared" ca="1" si="33"/>
        <v>0.75156244005098871</v>
      </c>
      <c r="AP88" t="str">
        <f t="shared" ca="1" si="34"/>
        <v>pics\\Finik_4.jpg</v>
      </c>
      <c r="AR88" t="str">
        <f t="shared" si="36"/>
        <v/>
      </c>
      <c r="AS88" t="str">
        <f t="shared" si="35"/>
        <v/>
      </c>
      <c r="AT88">
        <f t="shared" ca="1" si="28"/>
        <v>0.16416513502471541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0"/>
        <v>Перед_Вами_ЛИРОХ._Он_зернистый?</v>
      </c>
      <c r="BD88" cm="1">
        <f t="array" aca="1" ref="BD88" ca="1">INDEX($L$82:$L$89,(RANK(AT8,$AT$2:$AT$9)))</f>
        <v>2091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VLOOKUP(B89,audio_list_stym!$A$3:$BP$18,40,FALSE)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VLOOKUP(B89,audio_list_stym!$A$3:$AJ$18,8,FALSE)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1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32"/>
        <v/>
      </c>
      <c r="AI89" t="s">
        <v>99</v>
      </c>
      <c r="AO89">
        <f t="shared" ca="1" si="33"/>
        <v>0.45442396357039982</v>
      </c>
      <c r="AP89" t="str">
        <f t="shared" ca="1" si="34"/>
        <v>pics\\Kokos_1.jpg</v>
      </c>
      <c r="AR89" t="str">
        <f t="shared" si="36"/>
        <v/>
      </c>
      <c r="AS89" t="str">
        <f t="shared" si="35"/>
        <v/>
      </c>
      <c r="AT89">
        <f t="shared" ca="1" si="28"/>
        <v>0.36506985631062427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0"/>
        <v>Вы_видите_ЛИРОХ._Округлый_ли_он?</v>
      </c>
      <c r="BD89" cm="1">
        <f t="array" aca="1" ref="BD89" ca="1">INDEX($L$82:$L$89,(RANK(AT9,$AT$2:$AT$9)))</f>
        <v>2093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VLOOKUP(B90,audio_list_stym!$A$3:$BP$18,40,FALSE)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VLOOKUP(B90,audio_list_stym!$A$3:$AJ$18,8,FALSE)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2063</v>
      </c>
      <c r="AD90" t="str">
        <f t="shared" ca="1" si="31"/>
        <v>pics\\Tomat_7.jpg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2"/>
        <v>pics\\Tomat_7.jpg</v>
      </c>
      <c r="AI90" t="s">
        <v>100</v>
      </c>
      <c r="AO90">
        <f t="shared" ca="1" si="33"/>
        <v>1.4319419808832112E-2</v>
      </c>
      <c r="AP90" t="str">
        <f t="shared" ca="1" si="34"/>
        <v>pics\\Tomat_7.jpg</v>
      </c>
      <c r="AR90" t="str">
        <f t="shared" si="36"/>
        <v/>
      </c>
      <c r="AS90" t="str">
        <f t="shared" ca="1" si="35"/>
        <v>pics\\Tomat_7.jpg</v>
      </c>
      <c r="AT90">
        <f t="shared" ca="1" si="28"/>
        <v>0.68633953655141966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0"/>
        <v>_Белый_ли_внутри_XXXXX?</v>
      </c>
      <c r="BC90">
        <f>A90</f>
        <v>1212</v>
      </c>
      <c r="BD90" cm="1">
        <f t="array" aca="1" ref="BD90" ca="1">INDEX($L$90:$L$97,(RANK(AT2,$AT$2:$AT$9)))</f>
        <v>2120</v>
      </c>
      <c r="BE90" cm="1">
        <f t="array" aca="1" ref="BE90" ca="1">INDEX(BD66:BD81,(RANK(AT5,$AT$2:$AT$17)))</f>
        <v>2083</v>
      </c>
      <c r="BF90" cm="1">
        <f t="array" aca="1" ref="BF90" ca="1">INDEX(BD98:BD113,(RANK(AT5,$AT$2:$AT$17)))</f>
        <v>2139</v>
      </c>
      <c r="BG90" cm="1">
        <f t="array" aca="1" ref="BG90" ca="1">INDEX(BD114:BD129,(RANK(AT5,$AT$2:$AT$9)))</f>
        <v>2147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VLOOKUP(B91,audio_list_stym!$A$3:$BP$18,40,FALSE)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VLOOKUP(B91,audio_list_stym!$A$3:$AJ$18,8,FALSE)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2030</v>
      </c>
      <c r="AD91" t="str">
        <f t="shared" ca="1" si="31"/>
        <v>pics\\Kokos_6.jpg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2"/>
        <v>pics\\Kokos_6.jpg</v>
      </c>
      <c r="AI91" t="s">
        <v>101</v>
      </c>
      <c r="AO91">
        <f t="shared" ca="1" si="33"/>
        <v>0.36583454999859899</v>
      </c>
      <c r="AP91" t="str">
        <f t="shared" ca="1" si="34"/>
        <v>pics\\Kokos_6.jpg</v>
      </c>
      <c r="AR91" t="str">
        <f t="shared" si="36"/>
        <v/>
      </c>
      <c r="AS91" t="str">
        <f t="shared" ca="1" si="35"/>
        <v>pics\\Kokos_6.jpg</v>
      </c>
      <c r="AT91">
        <f t="shared" ca="1" si="28"/>
        <v>0.9155718281130566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0"/>
        <v>_Ребристый_ли_XXXXX?</v>
      </c>
      <c r="BD91" cm="1">
        <f t="array" aca="1" ref="BD91" ca="1">INDEX($L$90:$L$97,(RANK(AT3,$AT$2:$AT$9)))</f>
        <v>2118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VLOOKUP(B92,audio_list_stym!$A$3:$BP$18,40,FALSE)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VLOOKUP(B92,audio_list_stym!$A$3:$AJ$18,8,FALSE)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2032</v>
      </c>
      <c r="AD92" t="str">
        <f t="shared" ca="1" si="31"/>
        <v>pics\\Kokos_8.jpg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2"/>
        <v>pics\\Kokos_8.jpg</v>
      </c>
      <c r="AI92" t="s">
        <v>102</v>
      </c>
      <c r="AO92">
        <f t="shared" ca="1" si="33"/>
        <v>0.35337215633426389</v>
      </c>
      <c r="AP92" t="str">
        <f t="shared" ca="1" si="34"/>
        <v>pics\\Kokos_8.jpg</v>
      </c>
      <c r="AR92" t="str">
        <f t="shared" si="36"/>
        <v/>
      </c>
      <c r="AS92" t="str">
        <f t="shared" ca="1" si="35"/>
        <v>pics\\Kokos_8.jpg</v>
      </c>
      <c r="AT92">
        <f t="shared" ca="1" si="28"/>
        <v>0.76366149573291731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0"/>
        <v>_Голубой_ли_XXXXX?</v>
      </c>
      <c r="BD92" cm="1">
        <f t="array" aca="1" ref="BD92" ca="1">INDEX($L$90:$L$97,(RANK(AT4,$AT$2:$AT$9)))</f>
        <v>2113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VLOOKUP(B93,audio_list_stym!$A$3:$BP$18,40,FALSE)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VLOOKUP(B93,audio_list_stym!$A$3:$AJ$18,8,FALSE)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2039</v>
      </c>
      <c r="AD93" t="str">
        <f t="shared" ca="1" si="31"/>
        <v>pics\\Limon_7.jpg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2"/>
        <v>pics\\Limon_7.jpg</v>
      </c>
      <c r="AI93" t="s">
        <v>103</v>
      </c>
      <c r="AO93">
        <f t="shared" ca="1" si="33"/>
        <v>0.28960883442434127</v>
      </c>
      <c r="AP93" t="str">
        <f t="shared" ca="1" si="34"/>
        <v>pics\\Limon_7.jpg</v>
      </c>
      <c r="AR93" t="str">
        <f t="shared" si="36"/>
        <v/>
      </c>
      <c r="AS93" t="str">
        <f t="shared" ca="1" si="35"/>
        <v>pics\\Limon_7.jpg</v>
      </c>
      <c r="AT93">
        <f t="shared" ca="1" si="28"/>
        <v>0.10055235052527856</v>
      </c>
      <c r="AU93" t="s">
        <v>697</v>
      </c>
      <c r="AV93" t="str">
        <f t="shared" ca="1" si="29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0"/>
        <v>_С_бугорками_ли_XXXXX?</v>
      </c>
      <c r="BD93" cm="1">
        <f t="array" aca="1" ref="BD93" ca="1">INDEX($L$90:$L$97,(RANK(AT5,$AT$2:$AT$9)))</f>
        <v>2119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VLOOKUP(B94,audio_list_stym!$A$3:$BP$18,40,FALSE)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VLOOKUP(B94,audio_list_stym!$A$3:$AJ$18,8,FALSE)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2060</v>
      </c>
      <c r="AD94" t="str">
        <f t="shared" ca="1" si="31"/>
        <v>pics\\Tomat_4.jpg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2"/>
        <v>pics\\Tomat_4.jpg</v>
      </c>
      <c r="AI94" t="s">
        <v>104</v>
      </c>
      <c r="AO94">
        <f t="shared" ca="1" si="33"/>
        <v>3.1230848522231236E-2</v>
      </c>
      <c r="AP94" t="str">
        <f t="shared" ca="1" si="34"/>
        <v>pics\\Tomat_4.jpg</v>
      </c>
      <c r="AR94" t="str">
        <f t="shared" si="36"/>
        <v/>
      </c>
      <c r="AS94" t="str">
        <f t="shared" ca="1" si="35"/>
        <v>pics\\Tomat_4.jpg</v>
      </c>
      <c r="AT94">
        <f t="shared" ca="1" si="28"/>
        <v>0.97123447652756412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0"/>
        <v>_Овальный_ли_XXXXX?</v>
      </c>
      <c r="BD94" cm="1">
        <f t="array" aca="1" ref="BD94" ca="1">INDEX($L$90:$L$97,(RANK(AT6,$AT$2:$AT$9)))</f>
        <v>2116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VLOOKUP(B95,audio_list_stym!$A$3:$BP$18,40,FALSE)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VLOOKUP(B95,audio_list_stym!$A$3:$AJ$18,8,FALSE)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2048</v>
      </c>
      <c r="AD95" t="str">
        <f t="shared" ca="1" si="31"/>
        <v>pics\\Peper_8.jpg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2"/>
        <v>pics\\Peper_8.jpg</v>
      </c>
      <c r="AI95" t="s">
        <v>105</v>
      </c>
      <c r="AO95">
        <f t="shared" ca="1" si="33"/>
        <v>0.17514576785857006</v>
      </c>
      <c r="AP95" t="str">
        <f t="shared" ca="1" si="34"/>
        <v>pics\\Peper_8.jpg</v>
      </c>
      <c r="AR95" t="str">
        <f t="shared" si="36"/>
        <v/>
      </c>
      <c r="AS95" t="str">
        <f t="shared" ca="1" si="35"/>
        <v>pics\\Peper_8.jpg</v>
      </c>
      <c r="AT95">
        <f t="shared" ca="1" si="28"/>
        <v>0.88895580825973963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0"/>
        <v>_Жидкий_ли_XXXXX?</v>
      </c>
      <c r="BD95" cm="1">
        <f t="array" aca="1" ref="BD95" ca="1">INDEX($L$90:$L$97,(RANK(AT7,$AT$2:$AT$9)))</f>
        <v>2114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VLOOKUP(B96,audio_list_stym!$A$3:$BP$18,40,FALSE)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VLOOKUP(B96,audio_list_stym!$A$3:$AJ$18,8,FALSE)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2046</v>
      </c>
      <c r="AD96" t="str">
        <f t="shared" ca="1" si="31"/>
        <v>pics\\Peper_6.jpg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2"/>
        <v>pics\\Peper_6.jpg</v>
      </c>
      <c r="AI96" t="s">
        <v>106</v>
      </c>
      <c r="AO96">
        <f t="shared" ca="1" si="33"/>
        <v>0.19266261538326823</v>
      </c>
      <c r="AP96" t="str">
        <f t="shared" ca="1" si="34"/>
        <v>pics\\Peper_6.jpg</v>
      </c>
      <c r="AR96" t="str">
        <f t="shared" si="36"/>
        <v/>
      </c>
      <c r="AS96" t="str">
        <f t="shared" ca="1" si="35"/>
        <v>pics\\Peper_6.jpg</v>
      </c>
      <c r="AT96">
        <f t="shared" ca="1" si="28"/>
        <v>0.44000921255258352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0"/>
        <v>_Лохматый_ли_XXXXX?</v>
      </c>
      <c r="BD96" cm="1">
        <f t="array" aca="1" ref="BD96" ca="1">INDEX($L$90:$L$97,(RANK(AT8,$AT$2:$AT$9)))</f>
        <v>2115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VLOOKUP(B97,audio_list_stym!$A$3:$BP$18,40,FALSE)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VLOOKUP(B97,audio_list_stym!$A$3:$AJ$18,8,FALSE)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2019</v>
      </c>
      <c r="AD97" t="str">
        <f t="shared" ca="1" si="31"/>
        <v>pics\\Goroh_3.jpg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2"/>
        <v>pics\\Goroh_3.jpg</v>
      </c>
      <c r="AI97" t="s">
        <v>107</v>
      </c>
      <c r="AO97">
        <f t="shared" ca="1" si="33"/>
        <v>0.5254699299790403</v>
      </c>
      <c r="AP97" t="str">
        <f t="shared" ca="1" si="34"/>
        <v>pics\\Goroh_3.jpg</v>
      </c>
      <c r="AR97" t="str">
        <f t="shared" si="36"/>
        <v/>
      </c>
      <c r="AS97" t="str">
        <f t="shared" ca="1" si="35"/>
        <v>pics\\Goroh_3.jpg</v>
      </c>
      <c r="AT97">
        <f t="shared" ca="1" si="28"/>
        <v>8.9570893509530292E-2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0"/>
        <v>_Золотистый_ли_XXXXX?</v>
      </c>
      <c r="BD97" cm="1">
        <f t="array" aca="1" ref="BD97" ca="1">INDEX($L$90:$L$97,(RANK(AT9,$AT$2:$AT$9)))</f>
        <v>2117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VLOOKUP(B98,audio_list_stym!$A$3:$BP$18,40,FALSE)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VLOOKUP(B98,audio_list_stym!$A$3:$AJ$18,8,FALSE)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1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32"/>
        <v/>
      </c>
      <c r="AI98" t="s">
        <v>108</v>
      </c>
      <c r="AO98">
        <f t="shared" ca="1" si="33"/>
        <v>6.9787865294262508E-2</v>
      </c>
      <c r="AP98" t="str">
        <f t="shared" ca="1" si="34"/>
        <v>pics\\Redis_7.jpg</v>
      </c>
      <c r="AR98" t="str">
        <f>IF(AH98="sound\\Ogorod",AP26,"")</f>
        <v/>
      </c>
      <c r="AS98" t="str">
        <f t="shared" si="35"/>
        <v/>
      </c>
      <c r="AT98">
        <f t="shared" ca="1" si="28"/>
        <v>0.57031528445877089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0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2136</v>
      </c>
      <c r="BE98" cm="1">
        <f t="array" aca="1" ref="BE98" ca="1">INDEX(BD66:BD81,(RANK(AT6,$AT$2:$AT$9)))</f>
        <v>2082</v>
      </c>
      <c r="BF98" cm="1">
        <f t="array" aca="1" ref="BF98" ca="1">INDEX(BD82:BD97,(RANK(AT6,$AT$2:$AT$9)))</f>
        <v>2095</v>
      </c>
      <c r="BG98" cm="1">
        <f t="array" aca="1" ref="BG98" ca="1">INDEX(BD106:BD129,(RANK(AT6,$AT$2:$AT$17)))</f>
        <v>2150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VLOOKUP(B99,audio_list_stym!$A$3:$BP$18,40,FALSE)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VLOOKUP(B99,audio_list_stym!$A$3:$AJ$18,8,FALSE)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1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32"/>
        <v/>
      </c>
      <c r="AI99" t="s">
        <v>109</v>
      </c>
      <c r="AO99">
        <f t="shared" ca="1" si="33"/>
        <v>0.7326647334935612</v>
      </c>
      <c r="AP99" t="str">
        <f t="shared" ca="1" si="34"/>
        <v>pics\\Finik_5.jpg</v>
      </c>
      <c r="AR99" t="str">
        <f t="shared" si="36"/>
        <v/>
      </c>
      <c r="AS99" t="str">
        <f t="shared" si="35"/>
        <v/>
      </c>
      <c r="AT99">
        <f t="shared" ca="1" si="28"/>
        <v>0.11105728160309325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0"/>
        <v>Посмотрите,_вот_XXXXX._Он_надрезан?</v>
      </c>
      <c r="BD99" cm="1">
        <f t="array" aca="1" ref="BD99" ca="1">INDEX($L$98:$L$105,(RANK(AT3,$AT$2:$AT$9)))</f>
        <v>2134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VLOOKUP(B100,audio_list_stym!$A$3:$BP$18,40,FALSE)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VLOOKUP(B100,audio_list_stym!$A$3:$AJ$18,8,FALSE)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1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32"/>
        <v/>
      </c>
      <c r="AI100" t="s">
        <v>110</v>
      </c>
      <c r="AO100">
        <f t="shared" ca="1" si="33"/>
        <v>8.4550455093115762E-2</v>
      </c>
      <c r="AP100" t="str">
        <f t="shared" ca="1" si="34"/>
        <v>pics\\Redis_5.jpg</v>
      </c>
      <c r="AR100" t="str">
        <f t="shared" si="36"/>
        <v/>
      </c>
      <c r="AS100" t="str">
        <f t="shared" si="35"/>
        <v/>
      </c>
      <c r="AT100">
        <f t="shared" ca="1" si="28"/>
        <v>0.36491706128621149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0"/>
        <v>Вот_XXXXX._Он_перекручен?</v>
      </c>
      <c r="BD100" cm="1">
        <f t="array" aca="1" ref="BD100" ca="1">INDEX($L$98:$L$105,(RANK(AT4,$AT$2:$AT$9)))</f>
        <v>2129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VLOOKUP(B101,audio_list_stym!$A$3:$BP$18,40,FALSE)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VLOOKUP(B101,audio_list_stym!$A$3:$AJ$18,8,FALSE)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1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32"/>
        <v/>
      </c>
      <c r="AI101" t="s">
        <v>111</v>
      </c>
      <c r="AO101">
        <f t="shared" ca="1" si="33"/>
        <v>0.3232423292186174</v>
      </c>
      <c r="AP101" t="str">
        <f t="shared" ca="1" si="34"/>
        <v>pics\\Limon_2.jpg</v>
      </c>
      <c r="AR101" t="str">
        <f t="shared" si="36"/>
        <v/>
      </c>
      <c r="AS101" t="str">
        <f t="shared" si="35"/>
        <v/>
      </c>
      <c r="AT101">
        <f t="shared" ca="1" si="28"/>
        <v>0.47824402376332631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0"/>
        <v>Это_XXXXX._Сорван_ли_он?</v>
      </c>
      <c r="BD101" cm="1">
        <f t="array" aca="1" ref="BD101" ca="1">INDEX($L$98:$L$105,(RANK(AT5,$AT$2:$AT$9)))</f>
        <v>2135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VLOOKUP(B102,audio_list_stym!$A$3:$BP$18,40,FALSE)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VLOOKUP(B102,audio_list_stym!$A$3:$AJ$18,8,FALSE)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1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32"/>
        <v/>
      </c>
      <c r="AI102" t="s">
        <v>112</v>
      </c>
      <c r="AO102">
        <f t="shared" ca="1" si="33"/>
        <v>0.69643842700611513</v>
      </c>
      <c r="AP102" t="str">
        <f t="shared" ca="1" si="34"/>
        <v>pics\\Finik_7.jpg</v>
      </c>
      <c r="AR102" t="str">
        <f t="shared" si="36"/>
        <v/>
      </c>
      <c r="AS102" t="str">
        <f t="shared" si="35"/>
        <v/>
      </c>
      <c r="AT102">
        <f t="shared" ca="1" si="28"/>
        <v>0.45492377175267873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0"/>
        <v>На_картинке_XXXXX._Спрессован_ли_он?</v>
      </c>
      <c r="BD102" cm="1">
        <f t="array" aca="1" ref="BD102" ca="1">INDEX($L$98:$L$105,(RANK(AT6,$AT$2:$AT$9)))</f>
        <v>2132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VLOOKUP(B103,audio_list_stym!$A$3:$BP$18,40,FALSE)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VLOOKUP(B103,audio_list_stym!$A$3:$AJ$18,8,FALSE)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1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32"/>
        <v/>
      </c>
      <c r="AI103" t="s">
        <v>113</v>
      </c>
      <c r="AO103">
        <f t="shared" ca="1" si="33"/>
        <v>0.24454835689951182</v>
      </c>
      <c r="AP103" t="str">
        <f t="shared" ca="1" si="34"/>
        <v>pics\\Peper_3.jpg</v>
      </c>
      <c r="AR103" t="str">
        <f t="shared" si="36"/>
        <v/>
      </c>
      <c r="AS103" t="str">
        <f t="shared" si="35"/>
        <v/>
      </c>
      <c r="AT103">
        <f t="shared" ca="1" si="28"/>
        <v>5.5653125972909723E-2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0"/>
        <v>На_мониторе_XXXXX._Желтый_ли_он?</v>
      </c>
      <c r="BD103" cm="1">
        <f t="array" aca="1" ref="BD103" ca="1">INDEX($L$98:$L$105,(RANK(AT7,$AT$2:$AT$9)))</f>
        <v>2130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VLOOKUP(B104,audio_list_stym!$A$3:$BP$18,40,FALSE)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VLOOKUP(B104,audio_list_stym!$A$3:$AJ$18,8,FALSE)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1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32"/>
        <v/>
      </c>
      <c r="AI104" t="s">
        <v>114</v>
      </c>
      <c r="AO104">
        <f t="shared" ca="1" si="33"/>
        <v>0.949528096890909</v>
      </c>
      <c r="AP104" t="str">
        <f t="shared" ca="1" si="34"/>
        <v>pics\\Banan_2.jpg</v>
      </c>
      <c r="AR104" t="str">
        <f t="shared" si="36"/>
        <v/>
      </c>
      <c r="AS104" t="str">
        <f t="shared" si="35"/>
        <v/>
      </c>
      <c r="AT104">
        <f t="shared" ca="1" si="28"/>
        <v>8.461465668483048E-2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0"/>
        <v>Перед_Вами_XXXXX._Ровный_ли_он?</v>
      </c>
      <c r="BD104" cm="1">
        <f t="array" aca="1" ref="BD104" ca="1">INDEX($L$98:$L$105,(RANK(AT8,$AT$2:$AT$9)))</f>
        <v>2131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VLOOKUP(B105,audio_list_stym!$A$3:$BP$18,40,FALSE)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VLOOKUP(B105,audio_list_stym!$A$3:$AJ$18,8,FALSE)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1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32"/>
        <v/>
      </c>
      <c r="AI105" t="s">
        <v>115</v>
      </c>
      <c r="AO105">
        <f t="shared" ca="1" si="33"/>
        <v>4.7506301463354106E-2</v>
      </c>
      <c r="AP105" t="str">
        <f t="shared" ca="1" si="34"/>
        <v>pics\\Tomat_2.jpg</v>
      </c>
      <c r="AR105" t="str">
        <f t="shared" si="36"/>
        <v/>
      </c>
      <c r="AS105" t="str">
        <f t="shared" si="35"/>
        <v/>
      </c>
      <c r="AT105">
        <f t="shared" ca="1" si="28"/>
        <v>0.35560933502412806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0"/>
        <v>Вы_видите_XXXXX._Он_имеет_шипы?</v>
      </c>
      <c r="BD105" cm="1">
        <f t="array" aca="1" ref="BD105" ca="1">INDEX($L$98:$L$105,(RANK(AT9,$AT$2:$AT$9)))</f>
        <v>2133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VLOOKUP(B106,audio_list_stym!$A$3:$BP$18,40,FALSE)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VLOOKUP(B106,audio_list_stym!$A$3:$AJ$18,8,FALSE)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2035</v>
      </c>
      <c r="AD106" t="str">
        <f t="shared" ca="1" si="31"/>
        <v>pics\\Limon_3.jpg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2"/>
        <v>pics\\Limon_3.jpg</v>
      </c>
      <c r="AI106" t="s">
        <v>116</v>
      </c>
      <c r="AO106">
        <f t="shared" ca="1" si="33"/>
        <v>0.31905803545287004</v>
      </c>
      <c r="AP106" t="str">
        <f t="shared" ca="1" si="34"/>
        <v>pics\\Limon_3.jpg</v>
      </c>
      <c r="AR106" t="str">
        <f t="shared" si="36"/>
        <v/>
      </c>
      <c r="AS106" t="str">
        <f t="shared" ca="1" si="35"/>
        <v>pics\\Limon_3.jpg</v>
      </c>
      <c r="AT106">
        <f t="shared" ca="1" si="28"/>
        <v>0.21746749796315268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0"/>
        <v>_Красноватый_ли_ГОНИК?</v>
      </c>
      <c r="BC106">
        <f>A106</f>
        <v>1214</v>
      </c>
      <c r="BD106" cm="1">
        <f t="array" aca="1" ref="BD106" ca="1">INDEX($L$106:$L$113,(RANK(AT2,$AT$2:$AT$9)))</f>
        <v>2144</v>
      </c>
      <c r="BE106" cm="1">
        <f t="array" aca="1" ref="BE106" ca="1">INDEX(BD66:BD81,(RANK(AT7,$AT$2:$AT$17)))</f>
        <v>2080</v>
      </c>
      <c r="BF106" cm="1">
        <f t="array" aca="1" ref="BF106" ca="1">INDEX(BD90:BD105,(RANK(AT7,$AT$2:$AT$17)))</f>
        <v>2116</v>
      </c>
      <c r="BG106" cm="1">
        <f t="array" aca="1" ref="BG106" ca="1">INDEX(BD114:BD129,(RANK(AT7,$AT$2:$AT$9)))</f>
        <v>2150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VLOOKUP(B107,audio_list_stym!$A$3:$BP$18,40,FALSE)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VLOOKUP(B107,audio_list_stym!$A$3:$AJ$18,8,FALSE)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2038</v>
      </c>
      <c r="AD107" t="str">
        <f t="shared" ca="1" si="31"/>
        <v>pics\\Limon_6.jpg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2"/>
        <v>pics\\Limon_6.jpg</v>
      </c>
      <c r="AI107" t="s">
        <v>117</v>
      </c>
      <c r="AO107">
        <f t="shared" ca="1" si="33"/>
        <v>0.29025773886920658</v>
      </c>
      <c r="AP107" t="str">
        <f t="shared" ca="1" si="34"/>
        <v>pics\\Limon_6.jpg</v>
      </c>
      <c r="AR107" t="str">
        <f t="shared" si="36"/>
        <v/>
      </c>
      <c r="AS107" t="str">
        <f t="shared" ca="1" si="35"/>
        <v>pics\\Limon_6.jpg</v>
      </c>
      <c r="AT107">
        <f t="shared" ca="1" si="28"/>
        <v>0.24768042247807454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0"/>
        <v>_Изогнут_ли_ГОНИК?</v>
      </c>
      <c r="BD107" cm="1">
        <f t="array" aca="1" ref="BD107" ca="1">INDEX($L$106:$L$113,(RANK(AT3,$AT$2:$AT$9)))</f>
        <v>2142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VLOOKUP(B108,audio_list_stym!$A$3:$BP$18,40,FALSE)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VLOOKUP(B108,audio_list_stym!$A$3:$AJ$18,8,FALSE)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2045</v>
      </c>
      <c r="AD108" t="str">
        <f t="shared" ca="1" si="31"/>
        <v>pics\\Peper_5.jpg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2"/>
        <v>pics\\Peper_5.jpg</v>
      </c>
      <c r="AI108" t="s">
        <v>118</v>
      </c>
      <c r="AO108">
        <f t="shared" ca="1" si="33"/>
        <v>0.21232758714168365</v>
      </c>
      <c r="AP108" t="str">
        <f t="shared" ca="1" si="34"/>
        <v>pics\\Peper_5.jpg</v>
      </c>
      <c r="AR108" t="str">
        <f t="shared" si="36"/>
        <v/>
      </c>
      <c r="AS108" t="str">
        <f t="shared" ca="1" si="35"/>
        <v>pics\\Peper_5.jpg</v>
      </c>
      <c r="AT108">
        <f t="shared" ca="1" si="28"/>
        <v>6.4906282286717576E-2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0"/>
        <v>_Бархатистый_ли_ГОНИК?</v>
      </c>
      <c r="BD108" cm="1">
        <f t="array" aca="1" ref="BD108" ca="1">INDEX($L$106:$L$113,(RANK(AT4,$AT$2:$AT$9)))</f>
        <v>2137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VLOOKUP(B109,audio_list_stym!$A$3:$BP$18,40,FALSE)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VLOOKUP(B109,audio_list_stym!$A$3:$AJ$18,8,FALSE)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2044</v>
      </c>
      <c r="AD109" t="str">
        <f t="shared" ca="1" si="31"/>
        <v>pics\\Peper_4.jpg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2"/>
        <v>pics\\Peper_4.jpg</v>
      </c>
      <c r="AI109" t="s">
        <v>119</v>
      </c>
      <c r="AO109">
        <f t="shared" ca="1" si="33"/>
        <v>0.22075955069462982</v>
      </c>
      <c r="AP109" t="str">
        <f t="shared" ca="1" si="34"/>
        <v>pics\\Peper_4.jpg</v>
      </c>
      <c r="AR109" t="str">
        <f t="shared" si="36"/>
        <v/>
      </c>
      <c r="AS109" t="str">
        <f t="shared" ca="1" si="35"/>
        <v>pics\\Peper_4.jpg</v>
      </c>
      <c r="AT109">
        <f t="shared" ca="1" si="28"/>
        <v>0.72701931152923871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0"/>
        <v>_Однотонный_ли_ГОНИК?</v>
      </c>
      <c r="BD109" cm="1">
        <f t="array" aca="1" ref="BD109" ca="1">INDEX($L$106:$L$113,(RANK(AT5,$AT$2:$AT$9)))</f>
        <v>2143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VLOOKUP(B110,audio_list_stym!$A$3:$BP$18,40,FALSE)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VLOOKUP(B110,audio_list_stym!$A$3:$AJ$18,8,FALSE)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2064</v>
      </c>
      <c r="AD110" t="str">
        <f t="shared" ca="1" si="31"/>
        <v>pics\\Tomat_8.jpg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2"/>
        <v>pics\\Tomat_8.jpg</v>
      </c>
      <c r="AI110" t="s">
        <v>120</v>
      </c>
      <c r="AO110">
        <f t="shared" ca="1" si="33"/>
        <v>1.1960493497850111E-2</v>
      </c>
      <c r="AP110" t="str">
        <f t="shared" ca="1" si="34"/>
        <v>pics\\Tomat_8.jpg</v>
      </c>
      <c r="AR110" t="str">
        <f t="shared" si="36"/>
        <v/>
      </c>
      <c r="AS110" t="str">
        <f t="shared" ca="1" si="35"/>
        <v>pics\\Tomat_8.jpg</v>
      </c>
      <c r="AT110">
        <f t="shared" ca="1" si="28"/>
        <v>0.38263060345109656</v>
      </c>
      <c r="AU110" t="s">
        <v>697</v>
      </c>
      <c r="AV110" t="str">
        <f t="shared" ca="1" si="29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0"/>
        <v>_Прозрачный_ли_ГОНИК?</v>
      </c>
      <c r="BD110" cm="1">
        <f t="array" aca="1" ref="BD110" ca="1">INDEX($L$106:$L$113,(RANK(AT6,$AT$2:$AT$9)))</f>
        <v>2140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VLOOKUP(B111,audio_list_stym!$A$3:$BP$18,40,FALSE)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VLOOKUP(B111,audio_list_stym!$A$3:$AJ$18,8,FALSE)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2056</v>
      </c>
      <c r="AD111" t="str">
        <f t="shared" ca="1" si="31"/>
        <v>pics\\Redis_8.jpg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2"/>
        <v>pics\\Redis_8.jpg</v>
      </c>
      <c r="AI111" t="s">
        <v>121</v>
      </c>
      <c r="AO111">
        <f t="shared" ca="1" si="33"/>
        <v>5.9358670012101711E-2</v>
      </c>
      <c r="AP111" t="str">
        <f t="shared" ca="1" si="34"/>
        <v>pics\\Redis_8.jpg</v>
      </c>
      <c r="AR111" t="str">
        <f t="shared" si="36"/>
        <v/>
      </c>
      <c r="AS111" t="str">
        <f t="shared" ca="1" si="35"/>
        <v>pics\\Redis_8.jpg</v>
      </c>
      <c r="AT111">
        <f t="shared" ca="1" si="28"/>
        <v>0.54733125401506066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0"/>
        <v>_Измельчен_ли_ГОНИК?</v>
      </c>
      <c r="BD111" cm="1">
        <f t="array" aca="1" ref="BD111" ca="1">INDEX($L$106:$L$113,(RANK(AT7,$AT$2:$AT$9)))</f>
        <v>2138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VLOOKUP(B112,audio_list_stym!$A$3:$BP$18,40,FALSE)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VLOOKUP(B112,audio_list_stym!$A$3:$AJ$18,8,FALSE)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2050</v>
      </c>
      <c r="AD112" t="str">
        <f t="shared" ca="1" si="31"/>
        <v>pics\\Redis_2.jpg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2"/>
        <v>pics\\Redis_2.jpg</v>
      </c>
      <c r="AI112" t="s">
        <v>122</v>
      </c>
      <c r="AO112">
        <f t="shared" ca="1" si="33"/>
        <v>0.14088146815405156</v>
      </c>
      <c r="AP112" t="str">
        <f t="shared" ca="1" si="34"/>
        <v>pics\\Redis_2.jpg</v>
      </c>
      <c r="AR112" t="str">
        <f t="shared" si="36"/>
        <v/>
      </c>
      <c r="AS112" t="str">
        <f t="shared" ca="1" si="35"/>
        <v>pics\\Redis_2.jpg</v>
      </c>
      <c r="AT112">
        <f t="shared" ca="1" si="28"/>
        <v>0.48065632022435023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0"/>
        <v>_Цветущий_ли_ГОНИК?</v>
      </c>
      <c r="BD112" cm="1">
        <f t="array" aca="1" ref="BD112" ca="1">INDEX($L$106:$L$113,(RANK(AT8,$AT$2:$AT$9)))</f>
        <v>2139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VLOOKUP(B113,audio_list_stym!$A$3:$BP$18,40,FALSE)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VLOOKUP(B113,audio_list_stym!$A$3:$AJ$18,8,FALSE)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2031</v>
      </c>
      <c r="AD113" t="str">
        <f t="shared" ca="1" si="31"/>
        <v>pics\\Kokos_7.jpg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2"/>
        <v>pics\\Kokos_7.jpg</v>
      </c>
      <c r="AI113" t="s">
        <v>123</v>
      </c>
      <c r="AO113">
        <f t="shared" ca="1" si="33"/>
        <v>0.3579689560913627</v>
      </c>
      <c r="AP113" t="str">
        <f t="shared" ca="1" si="34"/>
        <v>pics\\Kokos_7.jpg</v>
      </c>
      <c r="AR113" t="str">
        <f t="shared" si="36"/>
        <v/>
      </c>
      <c r="AS113" t="str">
        <f t="shared" ca="1" si="35"/>
        <v>pics\\Kokos_7.jpg</v>
      </c>
      <c r="AT113">
        <f t="shared" ca="1" si="28"/>
        <v>0.49168438875670128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0"/>
        <v>_Скручен_ли_ГОНИК?</v>
      </c>
      <c r="BD113" cm="1">
        <f t="array" aca="1" ref="BD113" ca="1">INDEX($L$106:$L$113,(RANK(AT9,$AT$2:$AT$9)))</f>
        <v>2141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VLOOKUP(B114,audio_list_stym!$A$3:$BP$18,40,FALSE)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VLOOKUP(B114,audio_list_stym!$A$3:$AJ$18,8,FALSE)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1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32"/>
        <v/>
      </c>
      <c r="AI114" t="s">
        <v>86</v>
      </c>
      <c r="AO114">
        <f t="shared" ca="1" si="33"/>
        <v>0.11231398154637484</v>
      </c>
      <c r="AP114" t="str">
        <f t="shared" ca="1" si="34"/>
        <v>pics\\Redis_4.jpg</v>
      </c>
      <c r="AR114" t="str">
        <f t="shared" si="36"/>
        <v/>
      </c>
      <c r="AS114" t="str">
        <f t="shared" si="35"/>
        <v/>
      </c>
      <c r="AT114">
        <f t="shared" ca="1" si="28"/>
        <v>0.84305596778808278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0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2152</v>
      </c>
      <c r="BE114" cm="1">
        <f t="array" aca="1" ref="BE114" ca="1">INDEX(BD66:BD81,(RANK(AT8,$AT$2:$AT$17)))</f>
        <v>2081</v>
      </c>
      <c r="BF114" cm="1">
        <f t="array" aca="1" ref="BF114" ca="1">INDEX(BD82:BD97,(RANK(AT8,$AT$2:$AT$9)))</f>
        <v>2089</v>
      </c>
      <c r="BG114" cm="1">
        <f t="array" aca="1" ref="BG114" ca="1">INDEX(BD98:BD113,(RANK(AT8,$AT$2:$AT$9)))</f>
        <v>2129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VLOOKUP(B115,audio_list_stym!$A$3:$BP$18,40,FALSE)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VLOOKUP(B115,audio_list_stym!$A$3:$AJ$18,8,FALSE)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1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32"/>
        <v/>
      </c>
      <c r="AI115" t="s">
        <v>87</v>
      </c>
      <c r="AO115">
        <f t="shared" ca="1" si="33"/>
        <v>0.89483891852249275</v>
      </c>
      <c r="AP115" t="str">
        <f t="shared" ca="1" si="34"/>
        <v>pics\\Banan_8.jpg</v>
      </c>
      <c r="AR115" t="str">
        <f t="shared" si="36"/>
        <v/>
      </c>
      <c r="AS115" t="str">
        <f t="shared" si="35"/>
        <v/>
      </c>
      <c r="AT115">
        <f t="shared" ca="1" si="28"/>
        <v>0.69440427862894427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0"/>
        <v>Посмотрите,_вот_ТОДИС._Он_розовый?</v>
      </c>
      <c r="BD115" cm="1">
        <f t="array" aca="1" ref="BD115" ca="1">INDEX($L$114:$L$121,(RANK(AT3,$AT$2:$AT$9)))</f>
        <v>2150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VLOOKUP(B116,audio_list_stym!$A$3:$BP$18,40,FALSE)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VLOOKUP(B116,audio_list_stym!$A$3:$AJ$18,8,FALSE)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1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32"/>
        <v/>
      </c>
      <c r="AI116" t="s">
        <v>88</v>
      </c>
      <c r="AO116">
        <f t="shared" ca="1" si="33"/>
        <v>0.19213385357298562</v>
      </c>
      <c r="AP116" t="str">
        <f t="shared" ca="1" si="34"/>
        <v>pics\\Peper_7.jpg</v>
      </c>
      <c r="AR116" t="str">
        <f t="shared" si="36"/>
        <v/>
      </c>
      <c r="AS116" t="str">
        <f t="shared" si="35"/>
        <v/>
      </c>
      <c r="AT116">
        <f t="shared" ca="1" si="28"/>
        <v>0.99621172162615157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0"/>
        <v>Вот_ТОДИС._Тонкий_ли_он?</v>
      </c>
      <c r="BD116" cm="1">
        <f t="array" aca="1" ref="BD116" ca="1">INDEX($L$114:$L$121,(RANK(AT4,$AT$2:$AT$9)))</f>
        <v>2145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VLOOKUP(B117,audio_list_stym!$A$3:$BP$18,40,FALSE)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VLOOKUP(B117,audio_list_stym!$A$3:$AJ$18,8,FALSE)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1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32"/>
        <v/>
      </c>
      <c r="AI117" t="s">
        <v>89</v>
      </c>
      <c r="AO117">
        <f t="shared" ca="1" si="33"/>
        <v>1.8127820289185026E-2</v>
      </c>
      <c r="AP117" t="str">
        <f t="shared" ca="1" si="34"/>
        <v>pics\\Tomat_5.jpg</v>
      </c>
      <c r="AR117" t="str">
        <f t="shared" si="36"/>
        <v/>
      </c>
      <c r="AS117" t="str">
        <f t="shared" si="35"/>
        <v/>
      </c>
      <c r="AT117">
        <f t="shared" ca="1" si="28"/>
        <v>0.78111560247605227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0"/>
        <v>Это_ТОДИС._Цельный_ли_он?</v>
      </c>
      <c r="BD117" cm="1">
        <f t="array" aca="1" ref="BD117" ca="1">INDEX($L$114:$L$121,(RANK(AT5,$AT$2:$AT$9)))</f>
        <v>2151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VLOOKUP(B118,audio_list_stym!$A$3:$BP$18,40,FALSE)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VLOOKUP(B118,audio_list_stym!$A$3:$AJ$18,8,FALSE)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1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32"/>
        <v/>
      </c>
      <c r="AI118" t="s">
        <v>90</v>
      </c>
      <c r="AO118">
        <f t="shared" ca="1" si="33"/>
        <v>0.30902082996490121</v>
      </c>
      <c r="AP118" t="str">
        <f t="shared" ca="1" si="34"/>
        <v>pics\\Limon_4.jpg</v>
      </c>
      <c r="AR118" t="str">
        <f t="shared" si="36"/>
        <v/>
      </c>
      <c r="AS118" t="str">
        <f t="shared" si="35"/>
        <v/>
      </c>
      <c r="AT118">
        <f t="shared" ca="1" si="28"/>
        <v>0.35359393366570491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0"/>
        <v>На_картинке_ТОДИС._Он_шершавый?</v>
      </c>
      <c r="BD118" cm="1">
        <f t="array" aca="1" ref="BD118" ca="1">INDEX($L$114:$L$121,(RANK(AT6,$AT$2:$AT$9)))</f>
        <v>2148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VLOOKUP(B119,audio_list_stym!$A$3:$BP$18,40,FALSE)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VLOOKUP(B119,audio_list_stym!$A$3:$AJ$18,8,FALSE)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1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32"/>
        <v/>
      </c>
      <c r="AI119" t="s">
        <v>91</v>
      </c>
      <c r="AO119">
        <f t="shared" ca="1" si="33"/>
        <v>0.14033450782238355</v>
      </c>
      <c r="AP119" t="str">
        <f t="shared" ca="1" si="34"/>
        <v>pics\\Redis_3.jpg</v>
      </c>
      <c r="AR119" t="str">
        <f t="shared" si="36"/>
        <v/>
      </c>
      <c r="AS119" t="str">
        <f t="shared" si="35"/>
        <v/>
      </c>
      <c r="AT119">
        <f t="shared" ca="1" si="28"/>
        <v>0.89506290216625672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0"/>
        <v>На_мониторе_ТОДИС._Заострен_ли_он?</v>
      </c>
      <c r="BD119" cm="1">
        <f t="array" aca="1" ref="BD119" ca="1">INDEX($L$114:$L$121,(RANK(AT7,$AT$2:$AT$9)))</f>
        <v>2146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VLOOKUP(B120,audio_list_stym!$A$3:$BP$18,40,FALSE)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VLOOKUP(B120,audio_list_stym!$A$3:$AJ$18,8,FALSE)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1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32"/>
        <v/>
      </c>
      <c r="AI120" t="s">
        <v>92</v>
      </c>
      <c r="AO120">
        <f t="shared" ca="1" si="33"/>
        <v>0.8910775887757959</v>
      </c>
      <c r="AP120" t="str">
        <f t="shared" ca="1" si="34"/>
        <v>pics\\Finik_1.jpg</v>
      </c>
      <c r="AR120" t="str">
        <f t="shared" si="36"/>
        <v/>
      </c>
      <c r="AS120" t="str">
        <f t="shared" si="35"/>
        <v/>
      </c>
      <c r="AT120">
        <f t="shared" ca="1" si="28"/>
        <v>3.0514962120842704E-2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0"/>
        <v>Перед_Вами_ТОДИС._Он_рассыпчатый?</v>
      </c>
      <c r="BD120" cm="1">
        <f t="array" aca="1" ref="BD120" ca="1">INDEX($L$114:$L$121,(RANK(AT8,$AT$2:$AT$9)))</f>
        <v>2147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VLOOKUP(B121,audio_list_stym!$A$3:$BP$18,40,FALSE)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VLOOKUP(B121,audio_list_stym!$A$3:$AJ$18,8,FALSE)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1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32"/>
        <v/>
      </c>
      <c r="AI121" t="s">
        <v>93</v>
      </c>
      <c r="AO121">
        <f t="shared" ca="1" si="33"/>
        <v>0.90867137061205694</v>
      </c>
      <c r="AP121" t="str">
        <f t="shared" ca="1" si="34"/>
        <v>pics\\Banan_6.jpg</v>
      </c>
      <c r="AR121" t="str">
        <f>IF(AH121="sound\\Ogorod",AP49,"")</f>
        <v/>
      </c>
      <c r="AS121" t="str">
        <f t="shared" si="35"/>
        <v/>
      </c>
      <c r="AT121">
        <f t="shared" ca="1" si="28"/>
        <v>0.27181568353343832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0"/>
        <v>Вы_видите_ТОДИС._Очищен_ли_он?</v>
      </c>
      <c r="BD121" cm="1">
        <f t="array" aca="1" ref="BD121" ca="1">INDEX($L$114:$L$121,(RANK(AT9,$AT$2:$AT$9)))</f>
        <v>2149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VLOOKUP(B122,audio_list_stym!$A$3:$BP$18,40,FALSE)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VLOOKUP(B122,audio_list_stym!$A$3:$AJ$18,8,FALSE)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2062</v>
      </c>
      <c r="AD122" t="str">
        <f t="shared" ca="1" si="31"/>
        <v>pics\\Tomat_6.jpg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2"/>
        <v>pics\\Tomat_6.jpg</v>
      </c>
      <c r="AI122" t="s">
        <v>124</v>
      </c>
      <c r="AO122">
        <f t="shared" ca="1" si="33"/>
        <v>1.7577176988172294E-2</v>
      </c>
      <c r="AP122" t="str">
        <f t="shared" ca="1" si="34"/>
        <v>pics\\Tomat_6.jpg</v>
      </c>
      <c r="AR122" t="str">
        <f t="shared" si="36"/>
        <v/>
      </c>
      <c r="AS122" t="str">
        <f t="shared" ca="1" si="35"/>
        <v>pics\\Tomat_6.jpg</v>
      </c>
      <c r="AT122">
        <f t="shared" ca="1" si="28"/>
        <v>0.48644287423368093</v>
      </c>
      <c r="AU122" t="s">
        <v>697</v>
      </c>
      <c r="AV122" t="str">
        <f t="shared" ca="1" si="29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0"/>
        <v>_Сушеный_ли_XXXXX?</v>
      </c>
      <c r="BC122">
        <f>A122</f>
        <v>1216</v>
      </c>
      <c r="BD122" cm="1">
        <f t="array" aca="1" ref="BD122" ca="1">INDEX($L$122:$L$129,(RANK(AT2,$AT$2:$AT$9)))</f>
        <v>2072</v>
      </c>
      <c r="BE122" cm="1">
        <f t="array" aca="1" ref="BE122" ca="1">INDEX(BD66:BD81,(RANK(AT9,$AT$2:$AT$17)))</f>
        <v>2081</v>
      </c>
      <c r="BF122" cm="1">
        <f t="array" aca="1" ref="BF122" ca="1">INDEX(BD90:BD105,(RANK(AT9,$AT$2:$AT$17)))</f>
        <v>2129</v>
      </c>
      <c r="BG122" cm="1">
        <f t="array" aca="1" ref="BG122" ca="1">INDEX(BD106:BD121,(RANK(AT9,$AT$2:$AT$17)))</f>
        <v>2145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VLOOKUP(B123,audio_list_stym!$A$3:$BP$18,40,FALSE)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VLOOKUP(B123,audio_list_stym!$A$3:$AJ$18,8,FALSE)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2057</v>
      </c>
      <c r="AD123" t="str">
        <f t="shared" ca="1" si="31"/>
        <v>pics\\Tomat_1.jpg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2"/>
        <v>pics\\Tomat_1.jpg</v>
      </c>
      <c r="AI123" t="s">
        <v>125</v>
      </c>
      <c r="AO123">
        <f t="shared" ca="1" si="33"/>
        <v>5.4098788133332576E-2</v>
      </c>
      <c r="AP123" t="str">
        <f t="shared" ca="1" si="34"/>
        <v>pics\\Tomat_1.jpg</v>
      </c>
      <c r="AR123" t="str">
        <f t="shared" si="36"/>
        <v/>
      </c>
      <c r="AS123" t="str">
        <f t="shared" ca="1" si="35"/>
        <v>pics\\Tomat_1.jpg</v>
      </c>
      <c r="AT123">
        <f t="shared" ca="1" si="28"/>
        <v>0.16549496761973026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0"/>
        <v>_С_веточкой_ли_XXXXX?</v>
      </c>
      <c r="BD123" cm="1">
        <f t="array" aca="1" ref="BD123" ca="1">INDEX($L$122:$L$129,(RANK(AT3,$AT$2:$AT$9)))</f>
        <v>2070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VLOOKUP(B124,audio_list_stym!$A$3:$BP$18,40,FALSE)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VLOOKUP(B124,audio_list_stym!$A$3:$AJ$18,8,FALSE)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2007</v>
      </c>
      <c r="AD124" t="str">
        <f t="shared" ca="1" si="31"/>
        <v>pics\\Banan_7.jpg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2"/>
        <v>pics\\Banan_7.jpg</v>
      </c>
      <c r="AI124" t="s">
        <v>126</v>
      </c>
      <c r="AO124">
        <f t="shared" ca="1" si="33"/>
        <v>0.89950294127119523</v>
      </c>
      <c r="AP124" t="str">
        <f t="shared" ca="1" si="34"/>
        <v>pics\\Banan_7.jpg</v>
      </c>
      <c r="AR124" t="str">
        <f t="shared" si="36"/>
        <v/>
      </c>
      <c r="AS124" t="str">
        <f t="shared" ca="1" si="35"/>
        <v>pics\\Banan_7.jpg</v>
      </c>
      <c r="AT124">
        <f t="shared" ca="1" si="28"/>
        <v>0.9727906824524537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0"/>
        <v>_Раскрыт_ли_XXXXX?</v>
      </c>
      <c r="BD124" cm="1">
        <f t="array" aca="1" ref="BD124" ca="1">INDEX($L$122:$L$129,(RANK(AT4,$AT$2:$AT$9)))</f>
        <v>2065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VLOOKUP(B125,audio_list_stym!$A$3:$BP$18,40,FALSE)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VLOOKUP(B125,audio_list_stym!$A$3:$AJ$18,8,FALSE)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2040</v>
      </c>
      <c r="AD125" t="str">
        <f t="shared" ca="1" si="31"/>
        <v>pics\\Limon_8.jpg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2"/>
        <v>pics\\Limon_8.jpg</v>
      </c>
      <c r="AI125" t="s">
        <v>127</v>
      </c>
      <c r="AO125">
        <f t="shared" ca="1" si="33"/>
        <v>0.27868214854956319</v>
      </c>
      <c r="AP125" t="str">
        <f t="shared" ca="1" si="34"/>
        <v>pics\\Limon_8.jpg</v>
      </c>
      <c r="AR125" t="str">
        <f t="shared" si="36"/>
        <v/>
      </c>
      <c r="AS125" t="str">
        <f t="shared" ca="1" si="35"/>
        <v>pics\\Limon_8.jpg</v>
      </c>
      <c r="AT125">
        <f t="shared" ca="1" si="28"/>
        <v>0.94397596399731221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0"/>
        <v>_Пушистый_ли_XXXXX?</v>
      </c>
      <c r="BD125" cm="1">
        <f t="array" aca="1" ref="BD125" ca="1">INDEX($L$122:$L$129,(RANK(AT5,$AT$2:$AT$9)))</f>
        <v>2071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VLOOKUP(B126,audio_list_stym!$A$3:$BP$18,40,FALSE)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VLOOKUP(B126,audio_list_stym!$A$3:$AJ$18,8,FALSE)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2005</v>
      </c>
      <c r="AD126" t="str">
        <f t="shared" ca="1" si="31"/>
        <v>pics\\Banan_5.jpg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2"/>
        <v>pics\\Banan_5.jpg</v>
      </c>
      <c r="AI126" t="s">
        <v>128</v>
      </c>
      <c r="AO126">
        <f t="shared" ca="1" si="33"/>
        <v>0.91707222658793308</v>
      </c>
      <c r="AP126" t="str">
        <f t="shared" ca="1" si="34"/>
        <v>pics\\Banan_5.jpg</v>
      </c>
      <c r="AR126" t="str">
        <f t="shared" si="36"/>
        <v/>
      </c>
      <c r="AS126" t="str">
        <f t="shared" ca="1" si="35"/>
        <v>pics\\Banan_5.jpg</v>
      </c>
      <c r="AT126">
        <f t="shared" ca="1" si="28"/>
        <v>3.6412541621587691E-2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0"/>
        <v>_Квадратный_ли_XXXXX?</v>
      </c>
      <c r="BD126" cm="1">
        <f t="array" aca="1" ref="BD126" ca="1">INDEX($L$122:$L$129,(RANK(AT6,$AT$2:$AT$9)))</f>
        <v>2068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VLOOKUP(B127,audio_list_stym!$A$3:$BP$18,40,FALSE)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VLOOKUP(B127,audio_list_stym!$A$3:$AJ$18,8,FALSE)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2041</v>
      </c>
      <c r="AD127" t="str">
        <f t="shared" ca="1" si="31"/>
        <v>pics\\Peper_1.jpg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2"/>
        <v>pics\\Peper_1.jpg</v>
      </c>
      <c r="AI127" t="s">
        <v>129</v>
      </c>
      <c r="AO127">
        <f t="shared" ca="1" si="33"/>
        <v>0.25735665479240655</v>
      </c>
      <c r="AP127" t="str">
        <f t="shared" ca="1" si="34"/>
        <v>pics\\Peper_1.jpg</v>
      </c>
      <c r="AR127" t="str">
        <f t="shared" si="36"/>
        <v/>
      </c>
      <c r="AS127" t="str">
        <f t="shared" ca="1" si="35"/>
        <v>pics\\Peper_1.jpg</v>
      </c>
      <c r="AT127">
        <f t="shared" ca="1" si="28"/>
        <v>0.41951469962843613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0"/>
        <v>_Склизкий_ли_XXXXX?</v>
      </c>
      <c r="BD127" cm="1">
        <f t="array" aca="1" ref="BD127" ca="1">INDEX($L$122:$L$129,(RANK(AT7,$AT$2:$AT$9)))</f>
        <v>2066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VLOOKUP(B128,audio_list_stym!$A$3:$BP$18,40,FALSE)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VLOOKUP(B128,audio_list_stym!$A$3:$AJ$18,8,FALSE)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2001</v>
      </c>
      <c r="AD128" t="str">
        <f t="shared" ca="1" si="31"/>
        <v>pics\\Banan_1.jpg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2"/>
        <v>pics\\Banan_1.jpg</v>
      </c>
      <c r="AI128" t="s">
        <v>130</v>
      </c>
      <c r="AO128">
        <f t="shared" ca="1" si="33"/>
        <v>0.9865848851014738</v>
      </c>
      <c r="AP128" t="str">
        <f t="shared" ca="1" si="34"/>
        <v>pics\\Banan_1.jpg</v>
      </c>
      <c r="AR128" t="str">
        <f t="shared" si="36"/>
        <v/>
      </c>
      <c r="AS128" t="str">
        <f t="shared" ca="1" si="35"/>
        <v>pics\\Banan_1.jpg</v>
      </c>
      <c r="AT128">
        <f t="shared" ca="1" si="28"/>
        <v>0.35761372582241524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0"/>
        <v>_Увядший_ли_XXXXX?</v>
      </c>
      <c r="BD128" cm="1">
        <f t="array" aca="1" ref="BD128" ca="1">INDEX($L$122:$L$129,(RANK(AT8,$AT$2:$AT$9)))</f>
        <v>2067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VLOOKUP(B129,audio_list_stym!$A$3:$BP$18,40,FALSE)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VLOOKUP(B129,audio_list_stym!$A$3:$AJ$18,8,FALSE)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2010</v>
      </c>
      <c r="AD129" t="str">
        <f t="shared" ca="1" si="31"/>
        <v>pics\\Finik_2.jpg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2"/>
        <v>pics\\Finik_2.jpg</v>
      </c>
      <c r="AI129" t="s">
        <v>131</v>
      </c>
      <c r="AO129">
        <f t="shared" ca="1" si="33"/>
        <v>0.88199554635618571</v>
      </c>
      <c r="AP129" t="str">
        <f t="shared" ca="1" si="34"/>
        <v>pics\\Finik_2.jpg</v>
      </c>
      <c r="AR129" t="str">
        <f t="shared" si="36"/>
        <v/>
      </c>
      <c r="AS129" t="str">
        <f t="shared" ca="1" si="35"/>
        <v>pics\\Finik_2.jpg</v>
      </c>
      <c r="AT129">
        <f t="shared" ca="1" si="28"/>
        <v>0.35530618761351596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0"/>
        <v>_Разноцветный_ли_XXXXX?</v>
      </c>
      <c r="BD129" cm="1">
        <f t="array" aca="1" ref="BD129" ca="1">INDEX($L$122:$L$129,(RANK(AT9,$AT$2:$AT$9)))</f>
        <v>2069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400-000000000000}"/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1CA95-6C0D-4139-B59B-B398F32E3CE7}">
  <dimension ref="A1:Y234"/>
  <sheetViews>
    <sheetView topLeftCell="C1" workbookViewId="0">
      <selection activeCell="G32" sqref="G1:G32"/>
    </sheetView>
  </sheetViews>
  <sheetFormatPr defaultRowHeight="14.25" x14ac:dyDescent="0.45"/>
  <cols>
    <col min="2" max="2" width="16.86328125" customWidth="1"/>
    <col min="4" max="4" width="12.86328125" customWidth="1"/>
    <col min="5" max="5" width="6.06640625" customWidth="1"/>
    <col min="6" max="6" width="12.86328125" customWidth="1"/>
    <col min="7" max="8" width="12.19921875" customWidth="1"/>
    <col min="17" max="17" width="15.796875" customWidth="1"/>
  </cols>
  <sheetData>
    <row r="1" spans="2:9" x14ac:dyDescent="0.45">
      <c r="B1">
        <v>1</v>
      </c>
      <c r="C1">
        <v>1</v>
      </c>
      <c r="D1" s="29" t="s">
        <v>1180</v>
      </c>
      <c r="E1" s="29"/>
      <c r="F1" s="29"/>
      <c r="G1" s="29" t="s">
        <v>1182</v>
      </c>
    </row>
    <row r="2" spans="2:9" x14ac:dyDescent="0.45">
      <c r="B2">
        <v>2</v>
      </c>
      <c r="C2">
        <v>2</v>
      </c>
      <c r="D2" s="29" t="s">
        <v>1184</v>
      </c>
      <c r="E2" s="29"/>
      <c r="F2" s="29"/>
      <c r="G2" s="29" t="s">
        <v>1186</v>
      </c>
      <c r="I2" s="29" t="s">
        <v>1242</v>
      </c>
    </row>
    <row r="3" spans="2:9" x14ac:dyDescent="0.45">
      <c r="B3">
        <v>3</v>
      </c>
      <c r="C3">
        <v>3</v>
      </c>
      <c r="D3" s="29" t="s">
        <v>1188</v>
      </c>
      <c r="E3" s="29"/>
      <c r="F3" s="29"/>
      <c r="G3" s="29" t="s">
        <v>1190</v>
      </c>
    </row>
    <row r="4" spans="2:9" x14ac:dyDescent="0.45">
      <c r="B4">
        <v>4</v>
      </c>
      <c r="C4">
        <v>4</v>
      </c>
      <c r="D4" s="29" t="s">
        <v>1192</v>
      </c>
      <c r="E4" s="29"/>
      <c r="F4" s="29"/>
      <c r="G4" s="29" t="s">
        <v>1194</v>
      </c>
    </row>
    <row r="5" spans="2:9" x14ac:dyDescent="0.45">
      <c r="B5">
        <v>5</v>
      </c>
      <c r="C5">
        <v>5</v>
      </c>
      <c r="D5" s="29" t="s">
        <v>1196</v>
      </c>
      <c r="E5" s="29"/>
      <c r="F5" s="29"/>
      <c r="G5" s="29" t="s">
        <v>1198</v>
      </c>
    </row>
    <row r="6" spans="2:9" x14ac:dyDescent="0.45">
      <c r="B6">
        <v>6</v>
      </c>
      <c r="C6">
        <v>6</v>
      </c>
      <c r="D6" s="29" t="s">
        <v>1200</v>
      </c>
      <c r="E6" s="29"/>
      <c r="F6" s="29"/>
      <c r="G6" s="29" t="s">
        <v>1202</v>
      </c>
    </row>
    <row r="7" spans="2:9" x14ac:dyDescent="0.45">
      <c r="B7">
        <v>7</v>
      </c>
      <c r="C7">
        <v>7</v>
      </c>
      <c r="D7" s="29" t="s">
        <v>1204</v>
      </c>
      <c r="E7" s="29"/>
      <c r="F7" s="29"/>
      <c r="G7" s="29" t="s">
        <v>1206</v>
      </c>
    </row>
    <row r="8" spans="2:9" x14ac:dyDescent="0.45">
      <c r="B8">
        <v>8</v>
      </c>
      <c r="C8">
        <v>8</v>
      </c>
      <c r="D8" s="29" t="s">
        <v>1208</v>
      </c>
      <c r="E8" s="29"/>
      <c r="F8" s="29"/>
      <c r="G8" s="29" t="s">
        <v>1210</v>
      </c>
    </row>
    <row r="9" spans="2:9" x14ac:dyDescent="0.45">
      <c r="B9">
        <v>9</v>
      </c>
      <c r="C9">
        <v>9</v>
      </c>
      <c r="D9" s="29" t="s">
        <v>1212</v>
      </c>
      <c r="E9" s="29"/>
      <c r="F9" s="29"/>
      <c r="G9" s="29" t="s">
        <v>1182</v>
      </c>
    </row>
    <row r="10" spans="2:9" x14ac:dyDescent="0.45">
      <c r="B10">
        <v>10</v>
      </c>
      <c r="C10">
        <v>10</v>
      </c>
      <c r="D10" s="29" t="s">
        <v>1214</v>
      </c>
      <c r="E10" s="29"/>
      <c r="F10" s="29"/>
      <c r="G10" s="29" t="s">
        <v>1186</v>
      </c>
    </row>
    <row r="11" spans="2:9" x14ac:dyDescent="0.45">
      <c r="B11">
        <v>11</v>
      </c>
      <c r="C11">
        <v>11</v>
      </c>
      <c r="D11" s="29" t="s">
        <v>1216</v>
      </c>
      <c r="E11" s="29"/>
      <c r="F11" s="29"/>
      <c r="G11" s="29" t="s">
        <v>1190</v>
      </c>
    </row>
    <row r="12" spans="2:9" x14ac:dyDescent="0.45">
      <c r="B12">
        <v>12</v>
      </c>
      <c r="C12">
        <v>12</v>
      </c>
      <c r="D12" s="29" t="s">
        <v>1218</v>
      </c>
      <c r="E12" s="29"/>
      <c r="F12" s="29"/>
      <c r="G12" s="29" t="s">
        <v>1194</v>
      </c>
    </row>
    <row r="13" spans="2:9" x14ac:dyDescent="0.45">
      <c r="B13">
        <v>13</v>
      </c>
      <c r="C13">
        <v>13</v>
      </c>
      <c r="D13" s="29" t="s">
        <v>1220</v>
      </c>
      <c r="E13" s="29"/>
      <c r="F13" s="29"/>
      <c r="G13" s="29" t="s">
        <v>1198</v>
      </c>
    </row>
    <row r="14" spans="2:9" x14ac:dyDescent="0.45">
      <c r="B14">
        <v>14</v>
      </c>
      <c r="C14">
        <v>14</v>
      </c>
      <c r="D14" s="29" t="s">
        <v>1240</v>
      </c>
      <c r="E14" s="29"/>
      <c r="F14" s="29"/>
      <c r="G14" s="29" t="s">
        <v>1202</v>
      </c>
    </row>
    <row r="15" spans="2:9" x14ac:dyDescent="0.45">
      <c r="B15">
        <v>15</v>
      </c>
      <c r="C15">
        <v>15</v>
      </c>
      <c r="D15" s="29" t="s">
        <v>1222</v>
      </c>
      <c r="E15" s="29"/>
      <c r="F15" s="29"/>
      <c r="G15" s="29" t="s">
        <v>1206</v>
      </c>
    </row>
    <row r="16" spans="2:9" x14ac:dyDescent="0.45">
      <c r="B16">
        <v>16</v>
      </c>
      <c r="C16">
        <v>16</v>
      </c>
      <c r="D16" s="29" t="s">
        <v>1224</v>
      </c>
      <c r="E16" s="29"/>
      <c r="F16" s="29"/>
      <c r="G16" s="29" t="s">
        <v>1210</v>
      </c>
    </row>
    <row r="17" spans="2:7" x14ac:dyDescent="0.45">
      <c r="B17">
        <v>17</v>
      </c>
      <c r="C17">
        <v>17</v>
      </c>
      <c r="D17" s="22" t="s">
        <v>1181</v>
      </c>
      <c r="E17" s="22"/>
      <c r="F17" s="22"/>
      <c r="G17" t="s">
        <v>1183</v>
      </c>
    </row>
    <row r="18" spans="2:7" x14ac:dyDescent="0.45">
      <c r="B18">
        <v>18</v>
      </c>
      <c r="C18">
        <v>18</v>
      </c>
      <c r="D18" s="22" t="s">
        <v>1185</v>
      </c>
      <c r="E18" s="22"/>
      <c r="F18" s="22"/>
      <c r="G18" t="s">
        <v>1187</v>
      </c>
    </row>
    <row r="19" spans="2:7" x14ac:dyDescent="0.45">
      <c r="B19">
        <v>19</v>
      </c>
      <c r="C19">
        <v>19</v>
      </c>
      <c r="D19" s="22" t="s">
        <v>1189</v>
      </c>
      <c r="E19" s="22"/>
      <c r="F19" s="22"/>
      <c r="G19" t="s">
        <v>1191</v>
      </c>
    </row>
    <row r="20" spans="2:7" x14ac:dyDescent="0.45">
      <c r="B20">
        <v>20</v>
      </c>
      <c r="C20">
        <v>20</v>
      </c>
      <c r="D20" s="22" t="s">
        <v>1193</v>
      </c>
      <c r="E20" s="22"/>
      <c r="F20" s="22"/>
      <c r="G20" t="s">
        <v>1195</v>
      </c>
    </row>
    <row r="21" spans="2:7" x14ac:dyDescent="0.45">
      <c r="B21">
        <v>21</v>
      </c>
      <c r="C21">
        <v>21</v>
      </c>
      <c r="D21" s="22" t="s">
        <v>1197</v>
      </c>
      <c r="E21" s="22"/>
      <c r="F21" s="22"/>
      <c r="G21" t="s">
        <v>1199</v>
      </c>
    </row>
    <row r="22" spans="2:7" x14ac:dyDescent="0.45">
      <c r="B22">
        <v>22</v>
      </c>
      <c r="C22">
        <v>22</v>
      </c>
      <c r="D22" s="22" t="s">
        <v>1201</v>
      </c>
      <c r="E22" s="22"/>
      <c r="F22" s="22"/>
      <c r="G22" t="s">
        <v>1203</v>
      </c>
    </row>
    <row r="23" spans="2:7" x14ac:dyDescent="0.45">
      <c r="B23">
        <v>23</v>
      </c>
      <c r="C23">
        <v>23</v>
      </c>
      <c r="D23" s="22" t="s">
        <v>1205</v>
      </c>
      <c r="E23" s="22"/>
      <c r="F23" s="22"/>
      <c r="G23" t="s">
        <v>1207</v>
      </c>
    </row>
    <row r="24" spans="2:7" x14ac:dyDescent="0.45">
      <c r="B24">
        <v>24</v>
      </c>
      <c r="C24">
        <v>24</v>
      </c>
      <c r="D24" s="22" t="s">
        <v>1209</v>
      </c>
      <c r="E24" s="22"/>
      <c r="F24" s="22"/>
      <c r="G24" t="s">
        <v>1211</v>
      </c>
    </row>
    <row r="25" spans="2:7" x14ac:dyDescent="0.45">
      <c r="B25">
        <v>25</v>
      </c>
      <c r="C25">
        <v>25</v>
      </c>
      <c r="D25" s="22" t="s">
        <v>1213</v>
      </c>
      <c r="E25" s="22"/>
      <c r="F25" s="22"/>
      <c r="G25" t="s">
        <v>1183</v>
      </c>
    </row>
    <row r="26" spans="2:7" x14ac:dyDescent="0.45">
      <c r="B26">
        <v>26</v>
      </c>
      <c r="C26">
        <v>26</v>
      </c>
      <c r="D26" s="22" t="s">
        <v>1215</v>
      </c>
      <c r="E26" s="22"/>
      <c r="F26" s="22"/>
      <c r="G26" t="s">
        <v>1187</v>
      </c>
    </row>
    <row r="27" spans="2:7" x14ac:dyDescent="0.45">
      <c r="B27">
        <v>27</v>
      </c>
      <c r="C27">
        <v>27</v>
      </c>
      <c r="D27" s="22" t="s">
        <v>1217</v>
      </c>
      <c r="E27" s="22"/>
      <c r="F27" s="22"/>
      <c r="G27" t="s">
        <v>1191</v>
      </c>
    </row>
    <row r="28" spans="2:7" x14ac:dyDescent="0.45">
      <c r="B28">
        <v>28</v>
      </c>
      <c r="C28">
        <v>28</v>
      </c>
      <c r="D28" s="22" t="s">
        <v>1219</v>
      </c>
      <c r="E28" s="22"/>
      <c r="F28" s="22"/>
      <c r="G28" t="s">
        <v>1195</v>
      </c>
    </row>
    <row r="29" spans="2:7" x14ac:dyDescent="0.45">
      <c r="B29">
        <v>29</v>
      </c>
      <c r="C29">
        <v>29</v>
      </c>
      <c r="D29" s="22" t="s">
        <v>1221</v>
      </c>
      <c r="E29" s="22"/>
      <c r="F29" s="22"/>
      <c r="G29" t="s">
        <v>1199</v>
      </c>
    </row>
    <row r="30" spans="2:7" x14ac:dyDescent="0.45">
      <c r="B30">
        <v>30</v>
      </c>
      <c r="C30">
        <v>30</v>
      </c>
      <c r="D30" s="22" t="s">
        <v>1241</v>
      </c>
      <c r="E30" s="22"/>
      <c r="F30" s="22"/>
      <c r="G30" t="s">
        <v>1203</v>
      </c>
    </row>
    <row r="31" spans="2:7" x14ac:dyDescent="0.45">
      <c r="B31">
        <v>31</v>
      </c>
      <c r="C31">
        <v>31</v>
      </c>
      <c r="D31" s="22" t="s">
        <v>1223</v>
      </c>
      <c r="E31" s="22"/>
      <c r="F31" s="22"/>
      <c r="G31" t="s">
        <v>1207</v>
      </c>
    </row>
    <row r="32" spans="2:7" x14ac:dyDescent="0.45">
      <c r="B32">
        <v>32</v>
      </c>
      <c r="C32">
        <v>32</v>
      </c>
      <c r="D32" s="22" t="s">
        <v>1225</v>
      </c>
      <c r="E32" s="22"/>
      <c r="F32" s="22"/>
      <c r="G32" t="s">
        <v>1211</v>
      </c>
    </row>
    <row r="33" spans="2:7" x14ac:dyDescent="0.45">
      <c r="B33">
        <v>33</v>
      </c>
      <c r="C33">
        <v>1</v>
      </c>
      <c r="D33" s="29" t="s">
        <v>1180</v>
      </c>
      <c r="E33" s="29"/>
      <c r="F33" s="29"/>
      <c r="G33" s="29" t="s">
        <v>1182</v>
      </c>
    </row>
    <row r="34" spans="2:7" x14ac:dyDescent="0.45">
      <c r="B34">
        <v>34</v>
      </c>
      <c r="C34">
        <v>2</v>
      </c>
      <c r="D34" s="29" t="s">
        <v>1184</v>
      </c>
      <c r="E34" s="29"/>
      <c r="F34" s="29"/>
      <c r="G34" s="29" t="s">
        <v>1186</v>
      </c>
    </row>
    <row r="35" spans="2:7" x14ac:dyDescent="0.45">
      <c r="B35">
        <v>35</v>
      </c>
      <c r="C35">
        <v>3</v>
      </c>
      <c r="D35" s="29" t="s">
        <v>1188</v>
      </c>
      <c r="E35" s="29"/>
      <c r="F35" s="29"/>
      <c r="G35" s="29" t="s">
        <v>1190</v>
      </c>
    </row>
    <row r="36" spans="2:7" x14ac:dyDescent="0.45">
      <c r="B36">
        <v>36</v>
      </c>
      <c r="C36">
        <v>4</v>
      </c>
      <c r="D36" s="29" t="s">
        <v>1192</v>
      </c>
      <c r="E36" s="29"/>
      <c r="F36" s="29"/>
      <c r="G36" s="29" t="s">
        <v>1194</v>
      </c>
    </row>
    <row r="37" spans="2:7" x14ac:dyDescent="0.45">
      <c r="B37">
        <v>37</v>
      </c>
      <c r="C37">
        <v>5</v>
      </c>
      <c r="D37" s="29" t="s">
        <v>1196</v>
      </c>
      <c r="E37" s="29"/>
      <c r="F37" s="29"/>
      <c r="G37" s="29" t="s">
        <v>1198</v>
      </c>
    </row>
    <row r="38" spans="2:7" x14ac:dyDescent="0.45">
      <c r="B38">
        <v>38</v>
      </c>
      <c r="C38">
        <v>6</v>
      </c>
      <c r="D38" s="29" t="s">
        <v>1200</v>
      </c>
      <c r="E38" s="29"/>
      <c r="F38" s="29"/>
      <c r="G38" s="29" t="s">
        <v>1202</v>
      </c>
    </row>
    <row r="39" spans="2:7" x14ac:dyDescent="0.45">
      <c r="B39">
        <v>39</v>
      </c>
      <c r="C39">
        <v>7</v>
      </c>
      <c r="D39" s="29" t="s">
        <v>1204</v>
      </c>
      <c r="E39" s="29"/>
      <c r="F39" s="29"/>
      <c r="G39" s="29" t="s">
        <v>1206</v>
      </c>
    </row>
    <row r="40" spans="2:7" x14ac:dyDescent="0.45">
      <c r="B40">
        <v>40</v>
      </c>
      <c r="C40">
        <v>8</v>
      </c>
      <c r="D40" s="29" t="s">
        <v>1208</v>
      </c>
      <c r="E40" s="29"/>
      <c r="F40" s="29"/>
      <c r="G40" s="29" t="s">
        <v>1210</v>
      </c>
    </row>
    <row r="41" spans="2:7" x14ac:dyDescent="0.45">
      <c r="B41">
        <v>41</v>
      </c>
      <c r="C41">
        <v>9</v>
      </c>
      <c r="D41" s="29" t="s">
        <v>1212</v>
      </c>
      <c r="E41" s="29"/>
      <c r="F41" s="29"/>
      <c r="G41" s="29" t="s">
        <v>1182</v>
      </c>
    </row>
    <row r="42" spans="2:7" x14ac:dyDescent="0.45">
      <c r="B42">
        <v>42</v>
      </c>
      <c r="C42">
        <v>10</v>
      </c>
      <c r="D42" s="29" t="s">
        <v>1214</v>
      </c>
      <c r="E42" s="29"/>
      <c r="F42" s="29"/>
      <c r="G42" s="29" t="s">
        <v>1186</v>
      </c>
    </row>
    <row r="43" spans="2:7" x14ac:dyDescent="0.45">
      <c r="B43">
        <v>43</v>
      </c>
      <c r="C43">
        <v>11</v>
      </c>
      <c r="D43" s="29" t="s">
        <v>1216</v>
      </c>
      <c r="E43" s="29"/>
      <c r="F43" s="29"/>
      <c r="G43" s="29" t="s">
        <v>1190</v>
      </c>
    </row>
    <row r="44" spans="2:7" x14ac:dyDescent="0.45">
      <c r="B44">
        <v>44</v>
      </c>
      <c r="C44">
        <v>12</v>
      </c>
      <c r="D44" s="29" t="s">
        <v>1218</v>
      </c>
      <c r="E44" s="29"/>
      <c r="F44" s="29"/>
      <c r="G44" s="29" t="s">
        <v>1194</v>
      </c>
    </row>
    <row r="45" spans="2:7" x14ac:dyDescent="0.45">
      <c r="B45">
        <v>45</v>
      </c>
      <c r="C45">
        <v>13</v>
      </c>
      <c r="D45" s="29" t="s">
        <v>1220</v>
      </c>
      <c r="E45" s="29"/>
      <c r="F45" s="29"/>
      <c r="G45" s="29" t="s">
        <v>1198</v>
      </c>
    </row>
    <row r="46" spans="2:7" x14ac:dyDescent="0.45">
      <c r="B46">
        <v>46</v>
      </c>
      <c r="C46">
        <v>14</v>
      </c>
      <c r="D46" s="29" t="s">
        <v>1240</v>
      </c>
      <c r="E46" s="29"/>
      <c r="F46" s="29"/>
      <c r="G46" s="29" t="s">
        <v>1202</v>
      </c>
    </row>
    <row r="47" spans="2:7" x14ac:dyDescent="0.45">
      <c r="B47">
        <v>47</v>
      </c>
      <c r="C47">
        <v>15</v>
      </c>
      <c r="D47" s="29" t="s">
        <v>1222</v>
      </c>
      <c r="E47" s="29"/>
      <c r="F47" s="29"/>
      <c r="G47" s="29" t="s">
        <v>1206</v>
      </c>
    </row>
    <row r="48" spans="2:7" x14ac:dyDescent="0.45">
      <c r="B48">
        <v>48</v>
      </c>
      <c r="C48">
        <v>16</v>
      </c>
      <c r="D48" s="29" t="s">
        <v>1224</v>
      </c>
      <c r="E48" s="29"/>
      <c r="F48" s="29"/>
      <c r="G48" s="29" t="s">
        <v>1210</v>
      </c>
    </row>
    <row r="49" spans="2:7" x14ac:dyDescent="0.45">
      <c r="B49">
        <v>49</v>
      </c>
      <c r="C49">
        <v>17</v>
      </c>
      <c r="D49" s="22" t="s">
        <v>1181</v>
      </c>
      <c r="E49" s="22"/>
      <c r="F49" s="22"/>
      <c r="G49" t="s">
        <v>1183</v>
      </c>
    </row>
    <row r="50" spans="2:7" x14ac:dyDescent="0.45">
      <c r="B50">
        <v>50</v>
      </c>
      <c r="C50">
        <v>18</v>
      </c>
      <c r="D50" s="22" t="s">
        <v>1185</v>
      </c>
      <c r="E50" s="22"/>
      <c r="F50" s="22"/>
      <c r="G50" t="s">
        <v>1187</v>
      </c>
    </row>
    <row r="51" spans="2:7" x14ac:dyDescent="0.45">
      <c r="B51">
        <v>51</v>
      </c>
      <c r="C51">
        <v>19</v>
      </c>
      <c r="D51" s="22" t="s">
        <v>1189</v>
      </c>
      <c r="E51" s="22"/>
      <c r="F51" s="22"/>
      <c r="G51" t="s">
        <v>1191</v>
      </c>
    </row>
    <row r="52" spans="2:7" x14ac:dyDescent="0.45">
      <c r="B52">
        <v>52</v>
      </c>
      <c r="C52">
        <v>20</v>
      </c>
      <c r="D52" s="22" t="s">
        <v>1193</v>
      </c>
      <c r="E52" s="22"/>
      <c r="F52" s="22"/>
      <c r="G52" t="s">
        <v>1195</v>
      </c>
    </row>
    <row r="53" spans="2:7" x14ac:dyDescent="0.45">
      <c r="B53">
        <v>53</v>
      </c>
      <c r="C53">
        <v>21</v>
      </c>
      <c r="D53" s="22" t="s">
        <v>1197</v>
      </c>
      <c r="E53" s="22"/>
      <c r="F53" s="22"/>
      <c r="G53" t="s">
        <v>1199</v>
      </c>
    </row>
    <row r="54" spans="2:7" x14ac:dyDescent="0.45">
      <c r="B54">
        <v>54</v>
      </c>
      <c r="C54">
        <v>22</v>
      </c>
      <c r="D54" s="22" t="s">
        <v>1201</v>
      </c>
      <c r="E54" s="22"/>
      <c r="F54" s="22"/>
      <c r="G54" t="s">
        <v>1203</v>
      </c>
    </row>
    <row r="55" spans="2:7" x14ac:dyDescent="0.45">
      <c r="B55">
        <v>55</v>
      </c>
      <c r="C55">
        <v>23</v>
      </c>
      <c r="D55" s="22" t="s">
        <v>1205</v>
      </c>
      <c r="E55" s="22"/>
      <c r="F55" s="22"/>
      <c r="G55" t="s">
        <v>1207</v>
      </c>
    </row>
    <row r="56" spans="2:7" x14ac:dyDescent="0.45">
      <c r="B56">
        <v>56</v>
      </c>
      <c r="C56">
        <v>24</v>
      </c>
      <c r="D56" s="22" t="s">
        <v>1209</v>
      </c>
      <c r="E56" s="22"/>
      <c r="F56" s="22"/>
      <c r="G56" t="s">
        <v>1211</v>
      </c>
    </row>
    <row r="57" spans="2:7" x14ac:dyDescent="0.45">
      <c r="B57">
        <v>57</v>
      </c>
      <c r="C57">
        <v>25</v>
      </c>
      <c r="D57" s="22" t="s">
        <v>1213</v>
      </c>
      <c r="E57" s="22"/>
      <c r="F57" s="22"/>
      <c r="G57" t="s">
        <v>1183</v>
      </c>
    </row>
    <row r="58" spans="2:7" x14ac:dyDescent="0.45">
      <c r="B58">
        <v>58</v>
      </c>
      <c r="C58">
        <v>26</v>
      </c>
      <c r="D58" s="22" t="s">
        <v>1215</v>
      </c>
      <c r="E58" s="22"/>
      <c r="F58" s="22"/>
      <c r="G58" t="s">
        <v>1187</v>
      </c>
    </row>
    <row r="59" spans="2:7" x14ac:dyDescent="0.45">
      <c r="B59">
        <v>59</v>
      </c>
      <c r="C59">
        <v>27</v>
      </c>
      <c r="D59" s="22" t="s">
        <v>1217</v>
      </c>
      <c r="E59" s="22"/>
      <c r="F59" s="22"/>
      <c r="G59" t="s">
        <v>1191</v>
      </c>
    </row>
    <row r="60" spans="2:7" x14ac:dyDescent="0.45">
      <c r="B60">
        <v>60</v>
      </c>
      <c r="C60">
        <v>28</v>
      </c>
      <c r="D60" s="22" t="s">
        <v>1219</v>
      </c>
      <c r="E60" s="22"/>
      <c r="F60" s="22"/>
      <c r="G60" t="s">
        <v>1195</v>
      </c>
    </row>
    <row r="61" spans="2:7" x14ac:dyDescent="0.45">
      <c r="B61">
        <v>61</v>
      </c>
      <c r="C61">
        <v>29</v>
      </c>
      <c r="D61" s="22" t="s">
        <v>1221</v>
      </c>
      <c r="E61" s="22"/>
      <c r="F61" s="22"/>
      <c r="G61" t="s">
        <v>1199</v>
      </c>
    </row>
    <row r="62" spans="2:7" x14ac:dyDescent="0.45">
      <c r="B62">
        <v>62</v>
      </c>
      <c r="C62">
        <v>30</v>
      </c>
      <c r="D62" s="22" t="s">
        <v>1241</v>
      </c>
      <c r="E62" s="22"/>
      <c r="F62" s="22"/>
      <c r="G62" t="s">
        <v>1203</v>
      </c>
    </row>
    <row r="63" spans="2:7" x14ac:dyDescent="0.45">
      <c r="B63">
        <v>63</v>
      </c>
      <c r="C63">
        <v>31</v>
      </c>
      <c r="D63" s="22" t="s">
        <v>1223</v>
      </c>
      <c r="E63" s="22"/>
      <c r="F63" s="22"/>
      <c r="G63" t="s">
        <v>1207</v>
      </c>
    </row>
    <row r="64" spans="2:7" x14ac:dyDescent="0.45">
      <c r="B64">
        <v>64</v>
      </c>
      <c r="C64">
        <v>32</v>
      </c>
      <c r="D64" s="22" t="s">
        <v>1225</v>
      </c>
      <c r="E64" s="22"/>
      <c r="F64" s="22"/>
      <c r="G64" t="s">
        <v>1211</v>
      </c>
    </row>
    <row r="65" spans="2:7" x14ac:dyDescent="0.45">
      <c r="B65">
        <v>65</v>
      </c>
      <c r="C65">
        <v>1</v>
      </c>
      <c r="D65" s="29" t="s">
        <v>1180</v>
      </c>
      <c r="E65" s="29"/>
      <c r="F65" s="29"/>
      <c r="G65" s="29" t="s">
        <v>1182</v>
      </c>
    </row>
    <row r="66" spans="2:7" x14ac:dyDescent="0.45">
      <c r="B66">
        <v>66</v>
      </c>
      <c r="C66">
        <v>2</v>
      </c>
      <c r="D66" s="29" t="s">
        <v>1184</v>
      </c>
      <c r="E66" s="29"/>
      <c r="F66" s="29"/>
      <c r="G66" s="29" t="s">
        <v>1186</v>
      </c>
    </row>
    <row r="67" spans="2:7" x14ac:dyDescent="0.45">
      <c r="B67">
        <v>67</v>
      </c>
      <c r="C67">
        <v>3</v>
      </c>
      <c r="D67" s="29" t="s">
        <v>1188</v>
      </c>
      <c r="E67" s="29"/>
      <c r="F67" s="29"/>
      <c r="G67" s="29" t="s">
        <v>1190</v>
      </c>
    </row>
    <row r="68" spans="2:7" x14ac:dyDescent="0.45">
      <c r="B68">
        <v>68</v>
      </c>
      <c r="C68">
        <v>4</v>
      </c>
      <c r="D68" s="29" t="s">
        <v>1192</v>
      </c>
      <c r="E68" s="29"/>
      <c r="F68" s="29"/>
      <c r="G68" s="29" t="s">
        <v>1194</v>
      </c>
    </row>
    <row r="69" spans="2:7" x14ac:dyDescent="0.45">
      <c r="B69">
        <v>69</v>
      </c>
      <c r="C69">
        <v>5</v>
      </c>
      <c r="D69" s="29" t="s">
        <v>1196</v>
      </c>
      <c r="E69" s="29"/>
      <c r="F69" s="29"/>
      <c r="G69" s="29" t="s">
        <v>1198</v>
      </c>
    </row>
    <row r="70" spans="2:7" x14ac:dyDescent="0.45">
      <c r="B70">
        <v>70</v>
      </c>
      <c r="C70">
        <v>6</v>
      </c>
      <c r="D70" s="29" t="s">
        <v>1200</v>
      </c>
      <c r="E70" s="29"/>
      <c r="F70" s="29"/>
      <c r="G70" s="29" t="s">
        <v>1202</v>
      </c>
    </row>
    <row r="71" spans="2:7" x14ac:dyDescent="0.45">
      <c r="B71">
        <v>71</v>
      </c>
      <c r="C71">
        <v>7</v>
      </c>
      <c r="D71" s="29" t="s">
        <v>1204</v>
      </c>
      <c r="E71" s="29"/>
      <c r="F71" s="29"/>
      <c r="G71" s="29" t="s">
        <v>1206</v>
      </c>
    </row>
    <row r="72" spans="2:7" x14ac:dyDescent="0.45">
      <c r="B72">
        <v>72</v>
      </c>
      <c r="C72">
        <v>8</v>
      </c>
      <c r="D72" s="29" t="s">
        <v>1208</v>
      </c>
      <c r="E72" s="29"/>
      <c r="F72" s="29"/>
      <c r="G72" s="29" t="s">
        <v>1210</v>
      </c>
    </row>
    <row r="73" spans="2:7" x14ac:dyDescent="0.45">
      <c r="B73">
        <v>73</v>
      </c>
      <c r="C73">
        <v>9</v>
      </c>
      <c r="D73" s="29" t="s">
        <v>1212</v>
      </c>
      <c r="E73" s="29"/>
      <c r="F73" s="29"/>
      <c r="G73" s="29" t="s">
        <v>1182</v>
      </c>
    </row>
    <row r="74" spans="2:7" x14ac:dyDescent="0.45">
      <c r="B74">
        <v>74</v>
      </c>
      <c r="C74">
        <v>10</v>
      </c>
      <c r="D74" s="29" t="s">
        <v>1214</v>
      </c>
      <c r="E74" s="29"/>
      <c r="F74" s="29"/>
      <c r="G74" s="29" t="s">
        <v>1186</v>
      </c>
    </row>
    <row r="75" spans="2:7" x14ac:dyDescent="0.45">
      <c r="B75">
        <v>75</v>
      </c>
      <c r="C75">
        <v>11</v>
      </c>
      <c r="D75" s="29" t="s">
        <v>1216</v>
      </c>
      <c r="E75" s="29"/>
      <c r="F75" s="29"/>
      <c r="G75" s="29" t="s">
        <v>1190</v>
      </c>
    </row>
    <row r="76" spans="2:7" x14ac:dyDescent="0.45">
      <c r="B76">
        <v>76</v>
      </c>
      <c r="C76">
        <v>12</v>
      </c>
      <c r="D76" s="29" t="s">
        <v>1218</v>
      </c>
      <c r="E76" s="29"/>
      <c r="F76" s="29"/>
      <c r="G76" s="29" t="s">
        <v>1194</v>
      </c>
    </row>
    <row r="77" spans="2:7" x14ac:dyDescent="0.45">
      <c r="B77">
        <v>77</v>
      </c>
      <c r="C77">
        <v>13</v>
      </c>
      <c r="D77" s="29" t="s">
        <v>1220</v>
      </c>
      <c r="E77" s="29"/>
      <c r="F77" s="29"/>
      <c r="G77" s="29" t="s">
        <v>1198</v>
      </c>
    </row>
    <row r="78" spans="2:7" x14ac:dyDescent="0.45">
      <c r="B78">
        <v>78</v>
      </c>
      <c r="C78">
        <v>14</v>
      </c>
      <c r="D78" s="29" t="s">
        <v>1240</v>
      </c>
      <c r="E78" s="29"/>
      <c r="F78" s="29"/>
      <c r="G78" s="29" t="s">
        <v>1202</v>
      </c>
    </row>
    <row r="79" spans="2:7" x14ac:dyDescent="0.45">
      <c r="B79">
        <v>79</v>
      </c>
      <c r="C79">
        <v>15</v>
      </c>
      <c r="D79" s="29" t="s">
        <v>1222</v>
      </c>
      <c r="E79" s="29"/>
      <c r="F79" s="29"/>
      <c r="G79" s="29" t="s">
        <v>1206</v>
      </c>
    </row>
    <row r="80" spans="2:7" x14ac:dyDescent="0.45">
      <c r="B80">
        <v>80</v>
      </c>
      <c r="C80">
        <v>16</v>
      </c>
      <c r="D80" s="29" t="s">
        <v>1224</v>
      </c>
      <c r="E80" s="29"/>
      <c r="F80" s="29"/>
      <c r="G80" s="29" t="s">
        <v>1210</v>
      </c>
    </row>
    <row r="81" spans="2:7" x14ac:dyDescent="0.45">
      <c r="B81">
        <v>81</v>
      </c>
      <c r="C81">
        <v>17</v>
      </c>
      <c r="D81" s="22" t="s">
        <v>1181</v>
      </c>
      <c r="E81" s="22"/>
      <c r="F81" s="22"/>
      <c r="G81" t="s">
        <v>1183</v>
      </c>
    </row>
    <row r="82" spans="2:7" x14ac:dyDescent="0.45">
      <c r="B82">
        <v>82</v>
      </c>
      <c r="C82">
        <v>18</v>
      </c>
      <c r="D82" s="22" t="s">
        <v>1185</v>
      </c>
      <c r="E82" s="22"/>
      <c r="F82" s="22"/>
      <c r="G82" t="s">
        <v>1187</v>
      </c>
    </row>
    <row r="83" spans="2:7" x14ac:dyDescent="0.45">
      <c r="B83">
        <v>83</v>
      </c>
      <c r="C83">
        <v>19</v>
      </c>
      <c r="D83" s="22" t="s">
        <v>1189</v>
      </c>
      <c r="E83" s="22"/>
      <c r="F83" s="22"/>
      <c r="G83" t="s">
        <v>1191</v>
      </c>
    </row>
    <row r="84" spans="2:7" x14ac:dyDescent="0.45">
      <c r="B84">
        <v>84</v>
      </c>
      <c r="C84">
        <v>20</v>
      </c>
      <c r="D84" s="22" t="s">
        <v>1193</v>
      </c>
      <c r="E84" s="22"/>
      <c r="F84" s="22"/>
      <c r="G84" t="s">
        <v>1195</v>
      </c>
    </row>
    <row r="85" spans="2:7" x14ac:dyDescent="0.45">
      <c r="B85">
        <v>85</v>
      </c>
      <c r="C85">
        <v>21</v>
      </c>
      <c r="D85" s="22" t="s">
        <v>1197</v>
      </c>
      <c r="E85" s="22"/>
      <c r="F85" s="22"/>
      <c r="G85" t="s">
        <v>1199</v>
      </c>
    </row>
    <row r="86" spans="2:7" x14ac:dyDescent="0.45">
      <c r="B86">
        <v>86</v>
      </c>
      <c r="C86">
        <v>22</v>
      </c>
      <c r="D86" s="22" t="s">
        <v>1201</v>
      </c>
      <c r="E86" s="22"/>
      <c r="F86" s="22"/>
      <c r="G86" t="s">
        <v>1203</v>
      </c>
    </row>
    <row r="87" spans="2:7" x14ac:dyDescent="0.45">
      <c r="B87">
        <v>87</v>
      </c>
      <c r="C87">
        <v>23</v>
      </c>
      <c r="D87" s="22" t="s">
        <v>1205</v>
      </c>
      <c r="E87" s="22"/>
      <c r="F87" s="22"/>
      <c r="G87" t="s">
        <v>1207</v>
      </c>
    </row>
    <row r="88" spans="2:7" x14ac:dyDescent="0.45">
      <c r="B88">
        <v>88</v>
      </c>
      <c r="C88">
        <v>24</v>
      </c>
      <c r="D88" s="22" t="s">
        <v>1209</v>
      </c>
      <c r="E88" s="22"/>
      <c r="F88" s="22"/>
      <c r="G88" t="s">
        <v>1211</v>
      </c>
    </row>
    <row r="89" spans="2:7" x14ac:dyDescent="0.45">
      <c r="B89">
        <v>89</v>
      </c>
      <c r="C89">
        <v>25</v>
      </c>
      <c r="D89" s="22" t="s">
        <v>1213</v>
      </c>
      <c r="E89" s="22"/>
      <c r="F89" s="22"/>
      <c r="G89" t="s">
        <v>1183</v>
      </c>
    </row>
    <row r="90" spans="2:7" x14ac:dyDescent="0.45">
      <c r="B90">
        <v>90</v>
      </c>
      <c r="C90">
        <v>26</v>
      </c>
      <c r="D90" s="22" t="s">
        <v>1215</v>
      </c>
      <c r="E90" s="22"/>
      <c r="F90" s="22"/>
      <c r="G90" t="s">
        <v>1187</v>
      </c>
    </row>
    <row r="91" spans="2:7" x14ac:dyDescent="0.45">
      <c r="B91">
        <v>91</v>
      </c>
      <c r="C91">
        <v>27</v>
      </c>
      <c r="D91" s="22" t="s">
        <v>1217</v>
      </c>
      <c r="E91" s="22"/>
      <c r="F91" s="22"/>
      <c r="G91" t="s">
        <v>1191</v>
      </c>
    </row>
    <row r="92" spans="2:7" x14ac:dyDescent="0.45">
      <c r="B92">
        <v>92</v>
      </c>
      <c r="C92">
        <v>28</v>
      </c>
      <c r="D92" s="22" t="s">
        <v>1219</v>
      </c>
      <c r="E92" s="22"/>
      <c r="F92" s="22"/>
      <c r="G92" t="s">
        <v>1195</v>
      </c>
    </row>
    <row r="93" spans="2:7" x14ac:dyDescent="0.45">
      <c r="B93">
        <v>93</v>
      </c>
      <c r="C93">
        <v>29</v>
      </c>
      <c r="D93" s="22" t="s">
        <v>1221</v>
      </c>
      <c r="E93" s="22"/>
      <c r="F93" s="22"/>
      <c r="G93" t="s">
        <v>1199</v>
      </c>
    </row>
    <row r="94" spans="2:7" x14ac:dyDescent="0.45">
      <c r="B94">
        <v>94</v>
      </c>
      <c r="C94">
        <v>30</v>
      </c>
      <c r="D94" s="22" t="s">
        <v>1241</v>
      </c>
      <c r="E94" s="22"/>
      <c r="F94" s="22"/>
      <c r="G94" t="s">
        <v>1203</v>
      </c>
    </row>
    <row r="95" spans="2:7" x14ac:dyDescent="0.45">
      <c r="B95">
        <v>95</v>
      </c>
      <c r="C95">
        <v>31</v>
      </c>
      <c r="D95" s="22" t="s">
        <v>1223</v>
      </c>
      <c r="E95" s="22"/>
      <c r="F95" s="22"/>
      <c r="G95" t="s">
        <v>1207</v>
      </c>
    </row>
    <row r="96" spans="2:7" x14ac:dyDescent="0.45">
      <c r="B96">
        <v>96</v>
      </c>
      <c r="C96">
        <v>32</v>
      </c>
      <c r="D96" s="22" t="s">
        <v>1225</v>
      </c>
      <c r="E96" s="22"/>
      <c r="F96" s="22"/>
      <c r="G96" t="s">
        <v>1211</v>
      </c>
    </row>
    <row r="97" spans="2:7" x14ac:dyDescent="0.45">
      <c r="B97">
        <v>97</v>
      </c>
      <c r="C97">
        <v>1</v>
      </c>
      <c r="D97" s="29" t="s">
        <v>1180</v>
      </c>
      <c r="E97" s="29"/>
      <c r="F97" s="29"/>
      <c r="G97" s="29" t="s">
        <v>1182</v>
      </c>
    </row>
    <row r="98" spans="2:7" x14ac:dyDescent="0.45">
      <c r="B98">
        <v>98</v>
      </c>
      <c r="C98">
        <v>2</v>
      </c>
      <c r="D98" s="29" t="s">
        <v>1184</v>
      </c>
      <c r="E98" s="29"/>
      <c r="F98" s="29"/>
      <c r="G98" s="29" t="s">
        <v>1186</v>
      </c>
    </row>
    <row r="99" spans="2:7" x14ac:dyDescent="0.45">
      <c r="B99">
        <v>99</v>
      </c>
      <c r="C99">
        <v>3</v>
      </c>
      <c r="D99" s="29" t="s">
        <v>1188</v>
      </c>
      <c r="E99" s="29"/>
      <c r="F99" s="29"/>
      <c r="G99" s="29" t="s">
        <v>1190</v>
      </c>
    </row>
    <row r="100" spans="2:7" x14ac:dyDescent="0.45">
      <c r="B100">
        <v>100</v>
      </c>
      <c r="C100">
        <v>4</v>
      </c>
      <c r="D100" s="29" t="s">
        <v>1192</v>
      </c>
      <c r="E100" s="29"/>
      <c r="F100" s="29"/>
      <c r="G100" s="29" t="s">
        <v>1194</v>
      </c>
    </row>
    <row r="101" spans="2:7" x14ac:dyDescent="0.45">
      <c r="B101">
        <v>101</v>
      </c>
      <c r="C101">
        <v>5</v>
      </c>
      <c r="D101" s="29" t="s">
        <v>1196</v>
      </c>
      <c r="E101" s="29"/>
      <c r="F101" s="29"/>
      <c r="G101" s="29" t="s">
        <v>1198</v>
      </c>
    </row>
    <row r="102" spans="2:7" x14ac:dyDescent="0.45">
      <c r="B102">
        <v>102</v>
      </c>
      <c r="C102">
        <v>6</v>
      </c>
      <c r="D102" s="29" t="s">
        <v>1200</v>
      </c>
      <c r="E102" s="29"/>
      <c r="F102" s="29"/>
      <c r="G102" s="29" t="s">
        <v>1202</v>
      </c>
    </row>
    <row r="103" spans="2:7" x14ac:dyDescent="0.45">
      <c r="B103">
        <v>103</v>
      </c>
      <c r="C103">
        <v>7</v>
      </c>
      <c r="D103" s="29" t="s">
        <v>1204</v>
      </c>
      <c r="E103" s="29"/>
      <c r="F103" s="29"/>
      <c r="G103" s="29" t="s">
        <v>1206</v>
      </c>
    </row>
    <row r="104" spans="2:7" x14ac:dyDescent="0.45">
      <c r="B104">
        <v>104</v>
      </c>
      <c r="C104">
        <v>8</v>
      </c>
      <c r="D104" s="29" t="s">
        <v>1208</v>
      </c>
      <c r="E104" s="29"/>
      <c r="F104" s="29"/>
      <c r="G104" s="29" t="s">
        <v>1210</v>
      </c>
    </row>
    <row r="105" spans="2:7" x14ac:dyDescent="0.45">
      <c r="B105">
        <v>105</v>
      </c>
      <c r="C105">
        <v>9</v>
      </c>
      <c r="D105" s="29" t="s">
        <v>1212</v>
      </c>
      <c r="E105" s="29"/>
      <c r="F105" s="29"/>
      <c r="G105" s="29" t="s">
        <v>1182</v>
      </c>
    </row>
    <row r="106" spans="2:7" x14ac:dyDescent="0.45">
      <c r="B106">
        <v>106</v>
      </c>
      <c r="C106">
        <v>10</v>
      </c>
      <c r="D106" s="29" t="s">
        <v>1214</v>
      </c>
      <c r="E106" s="29"/>
      <c r="F106" s="29"/>
      <c r="G106" s="29" t="s">
        <v>1186</v>
      </c>
    </row>
    <row r="107" spans="2:7" x14ac:dyDescent="0.45">
      <c r="B107">
        <v>107</v>
      </c>
      <c r="C107">
        <v>11</v>
      </c>
      <c r="D107" s="29" t="s">
        <v>1216</v>
      </c>
      <c r="E107" s="29"/>
      <c r="F107" s="29"/>
      <c r="G107" s="29" t="s">
        <v>1190</v>
      </c>
    </row>
    <row r="108" spans="2:7" x14ac:dyDescent="0.45">
      <c r="B108">
        <v>108</v>
      </c>
      <c r="C108">
        <v>12</v>
      </c>
      <c r="D108" s="29" t="s">
        <v>1218</v>
      </c>
      <c r="E108" s="29"/>
      <c r="F108" s="29"/>
      <c r="G108" s="29" t="s">
        <v>1194</v>
      </c>
    </row>
    <row r="109" spans="2:7" x14ac:dyDescent="0.45">
      <c r="B109">
        <v>109</v>
      </c>
      <c r="C109">
        <v>13</v>
      </c>
      <c r="D109" s="29" t="s">
        <v>1220</v>
      </c>
      <c r="E109" s="29"/>
      <c r="F109" s="29"/>
      <c r="G109" s="29" t="s">
        <v>1198</v>
      </c>
    </row>
    <row r="110" spans="2:7" x14ac:dyDescent="0.45">
      <c r="B110">
        <v>110</v>
      </c>
      <c r="C110">
        <v>14</v>
      </c>
      <c r="D110" s="29" t="s">
        <v>1240</v>
      </c>
      <c r="E110" s="29"/>
      <c r="F110" s="29"/>
      <c r="G110" s="29" t="s">
        <v>1202</v>
      </c>
    </row>
    <row r="111" spans="2:7" x14ac:dyDescent="0.45">
      <c r="B111">
        <v>111</v>
      </c>
      <c r="C111">
        <v>15</v>
      </c>
      <c r="D111" s="29" t="s">
        <v>1222</v>
      </c>
      <c r="E111" s="29"/>
      <c r="F111" s="29"/>
      <c r="G111" s="29" t="s">
        <v>1206</v>
      </c>
    </row>
    <row r="112" spans="2:7" x14ac:dyDescent="0.45">
      <c r="B112">
        <v>112</v>
      </c>
      <c r="C112">
        <v>16</v>
      </c>
      <c r="D112" s="29" t="s">
        <v>1224</v>
      </c>
      <c r="E112" s="29"/>
      <c r="F112" s="29"/>
      <c r="G112" s="29" t="s">
        <v>1210</v>
      </c>
    </row>
    <row r="113" spans="2:7" x14ac:dyDescent="0.45">
      <c r="B113">
        <v>113</v>
      </c>
      <c r="C113">
        <v>17</v>
      </c>
      <c r="D113" s="22" t="s">
        <v>1181</v>
      </c>
      <c r="E113" s="22"/>
      <c r="F113" s="22"/>
      <c r="G113" t="s">
        <v>1183</v>
      </c>
    </row>
    <row r="114" spans="2:7" x14ac:dyDescent="0.45">
      <c r="B114">
        <v>114</v>
      </c>
      <c r="C114">
        <v>18</v>
      </c>
      <c r="D114" s="22" t="s">
        <v>1185</v>
      </c>
      <c r="E114" s="22"/>
      <c r="F114" s="22"/>
      <c r="G114" t="s">
        <v>1187</v>
      </c>
    </row>
    <row r="115" spans="2:7" x14ac:dyDescent="0.45">
      <c r="B115">
        <v>115</v>
      </c>
      <c r="C115">
        <v>19</v>
      </c>
      <c r="D115" s="22" t="s">
        <v>1189</v>
      </c>
      <c r="E115" s="22"/>
      <c r="F115" s="22"/>
      <c r="G115" t="s">
        <v>1191</v>
      </c>
    </row>
    <row r="116" spans="2:7" x14ac:dyDescent="0.45">
      <c r="B116">
        <v>116</v>
      </c>
      <c r="C116">
        <v>20</v>
      </c>
      <c r="D116" s="22" t="s">
        <v>1193</v>
      </c>
      <c r="E116" s="22"/>
      <c r="F116" s="22"/>
      <c r="G116" t="s">
        <v>1195</v>
      </c>
    </row>
    <row r="117" spans="2:7" x14ac:dyDescent="0.45">
      <c r="B117">
        <v>117</v>
      </c>
      <c r="C117">
        <v>21</v>
      </c>
      <c r="D117" s="22" t="s">
        <v>1197</v>
      </c>
      <c r="E117" s="22"/>
      <c r="F117" s="22"/>
      <c r="G117" t="s">
        <v>1199</v>
      </c>
    </row>
    <row r="118" spans="2:7" x14ac:dyDescent="0.45">
      <c r="B118">
        <v>118</v>
      </c>
      <c r="C118">
        <v>22</v>
      </c>
      <c r="D118" s="22" t="s">
        <v>1201</v>
      </c>
      <c r="E118" s="22"/>
      <c r="F118" s="22"/>
      <c r="G118" t="s">
        <v>1203</v>
      </c>
    </row>
    <row r="119" spans="2:7" x14ac:dyDescent="0.45">
      <c r="B119">
        <v>119</v>
      </c>
      <c r="C119">
        <v>23</v>
      </c>
      <c r="D119" s="22" t="s">
        <v>1205</v>
      </c>
      <c r="E119" s="22"/>
      <c r="F119" s="22"/>
      <c r="G119" t="s">
        <v>1207</v>
      </c>
    </row>
    <row r="120" spans="2:7" x14ac:dyDescent="0.45">
      <c r="B120">
        <v>120</v>
      </c>
      <c r="C120">
        <v>24</v>
      </c>
      <c r="D120" s="22" t="s">
        <v>1209</v>
      </c>
      <c r="E120" s="22"/>
      <c r="F120" s="22"/>
      <c r="G120" t="s">
        <v>1211</v>
      </c>
    </row>
    <row r="121" spans="2:7" x14ac:dyDescent="0.45">
      <c r="B121">
        <v>121</v>
      </c>
      <c r="C121">
        <v>25</v>
      </c>
      <c r="D121" s="22" t="s">
        <v>1213</v>
      </c>
      <c r="E121" s="22"/>
      <c r="F121" s="22"/>
      <c r="G121" t="s">
        <v>1183</v>
      </c>
    </row>
    <row r="122" spans="2:7" x14ac:dyDescent="0.45">
      <c r="B122">
        <v>122</v>
      </c>
      <c r="C122">
        <v>26</v>
      </c>
      <c r="D122" s="22" t="s">
        <v>1215</v>
      </c>
      <c r="E122" s="22"/>
      <c r="F122" s="22"/>
      <c r="G122" t="s">
        <v>1187</v>
      </c>
    </row>
    <row r="123" spans="2:7" x14ac:dyDescent="0.45">
      <c r="B123">
        <v>123</v>
      </c>
      <c r="C123">
        <v>27</v>
      </c>
      <c r="D123" s="22" t="s">
        <v>1217</v>
      </c>
      <c r="E123" s="22"/>
      <c r="F123" s="22"/>
      <c r="G123" t="s">
        <v>1191</v>
      </c>
    </row>
    <row r="124" spans="2:7" x14ac:dyDescent="0.45">
      <c r="B124">
        <v>124</v>
      </c>
      <c r="C124">
        <v>28</v>
      </c>
      <c r="D124" s="22" t="s">
        <v>1219</v>
      </c>
      <c r="E124" s="22"/>
      <c r="F124" s="22"/>
      <c r="G124" t="s">
        <v>1195</v>
      </c>
    </row>
    <row r="125" spans="2:7" x14ac:dyDescent="0.45">
      <c r="B125">
        <v>125</v>
      </c>
      <c r="C125">
        <v>29</v>
      </c>
      <c r="D125" s="22" t="s">
        <v>1221</v>
      </c>
      <c r="E125" s="22"/>
      <c r="F125" s="22"/>
      <c r="G125" t="s">
        <v>1199</v>
      </c>
    </row>
    <row r="126" spans="2:7" x14ac:dyDescent="0.45">
      <c r="B126">
        <v>126</v>
      </c>
      <c r="C126">
        <v>30</v>
      </c>
      <c r="D126" s="22" t="s">
        <v>1241</v>
      </c>
      <c r="E126" s="22"/>
      <c r="F126" s="22"/>
      <c r="G126" t="s">
        <v>1203</v>
      </c>
    </row>
    <row r="127" spans="2:7" x14ac:dyDescent="0.45">
      <c r="B127">
        <v>127</v>
      </c>
      <c r="C127">
        <v>31</v>
      </c>
      <c r="D127" s="22" t="s">
        <v>1223</v>
      </c>
      <c r="E127" s="22"/>
      <c r="F127" s="22"/>
      <c r="G127" t="s">
        <v>1207</v>
      </c>
    </row>
    <row r="128" spans="2:7" x14ac:dyDescent="0.45">
      <c r="B128">
        <v>128</v>
      </c>
      <c r="C128">
        <v>32</v>
      </c>
      <c r="D128" s="22" t="s">
        <v>1225</v>
      </c>
      <c r="E128" s="22"/>
      <c r="F128" s="22"/>
      <c r="G128" t="s">
        <v>1211</v>
      </c>
    </row>
    <row r="129" spans="2:16" x14ac:dyDescent="0.45">
      <c r="B129">
        <v>129</v>
      </c>
      <c r="C129">
        <v>1</v>
      </c>
      <c r="D129" s="29" t="s">
        <v>1180</v>
      </c>
      <c r="E129" s="29"/>
      <c r="F129" s="29"/>
      <c r="G129" s="29" t="s">
        <v>1182</v>
      </c>
      <c r="H129" s="29"/>
      <c r="I129" s="29" t="s">
        <v>1178</v>
      </c>
    </row>
    <row r="130" spans="2:16" x14ac:dyDescent="0.45">
      <c r="B130">
        <v>130</v>
      </c>
      <c r="C130">
        <v>2</v>
      </c>
      <c r="D130" s="29" t="s">
        <v>1184</v>
      </c>
      <c r="E130" s="29"/>
      <c r="F130" s="29"/>
      <c r="G130" s="29" t="s">
        <v>1186</v>
      </c>
      <c r="H130" s="29"/>
    </row>
    <row r="131" spans="2:16" x14ac:dyDescent="0.45">
      <c r="B131">
        <v>131</v>
      </c>
      <c r="C131">
        <v>3</v>
      </c>
      <c r="D131" s="29" t="s">
        <v>1188</v>
      </c>
      <c r="E131" s="29"/>
      <c r="F131" s="29"/>
      <c r="G131" s="29" t="s">
        <v>1190</v>
      </c>
      <c r="H131" s="29"/>
      <c r="P131" t="s">
        <v>1177</v>
      </c>
    </row>
    <row r="132" spans="2:16" x14ac:dyDescent="0.45">
      <c r="B132">
        <v>132</v>
      </c>
      <c r="C132">
        <v>4</v>
      </c>
      <c r="D132" s="29" t="s">
        <v>1192</v>
      </c>
      <c r="E132" s="29"/>
      <c r="F132" s="29"/>
      <c r="G132" s="29" t="s">
        <v>1194</v>
      </c>
      <c r="H132" s="29"/>
    </row>
    <row r="133" spans="2:16" x14ac:dyDescent="0.45">
      <c r="B133">
        <v>133</v>
      </c>
      <c r="C133">
        <v>5</v>
      </c>
      <c r="D133" s="29" t="s">
        <v>1196</v>
      </c>
      <c r="E133" s="29"/>
      <c r="F133" s="29"/>
      <c r="G133" s="29" t="s">
        <v>1198</v>
      </c>
      <c r="H133" s="29"/>
    </row>
    <row r="134" spans="2:16" x14ac:dyDescent="0.45">
      <c r="B134">
        <v>134</v>
      </c>
      <c r="C134">
        <v>6</v>
      </c>
      <c r="D134" s="29" t="s">
        <v>1200</v>
      </c>
      <c r="E134" s="29"/>
      <c r="F134" s="29"/>
      <c r="G134" s="29" t="s">
        <v>1202</v>
      </c>
      <c r="H134" s="29"/>
    </row>
    <row r="135" spans="2:16" x14ac:dyDescent="0.45">
      <c r="B135">
        <v>135</v>
      </c>
      <c r="C135">
        <v>7</v>
      </c>
      <c r="D135" s="29" t="s">
        <v>1204</v>
      </c>
      <c r="E135" s="29"/>
      <c r="F135" s="29"/>
      <c r="G135" s="29" t="s">
        <v>1206</v>
      </c>
      <c r="H135" s="29"/>
    </row>
    <row r="136" spans="2:16" x14ac:dyDescent="0.45">
      <c r="B136">
        <v>136</v>
      </c>
      <c r="C136">
        <v>8</v>
      </c>
      <c r="D136" s="29" t="s">
        <v>1208</v>
      </c>
      <c r="E136" s="29"/>
      <c r="F136" s="29"/>
      <c r="G136" s="29" t="s">
        <v>1210</v>
      </c>
      <c r="H136" s="29"/>
    </row>
    <row r="137" spans="2:16" x14ac:dyDescent="0.45">
      <c r="B137">
        <v>137</v>
      </c>
      <c r="C137">
        <v>9</v>
      </c>
      <c r="D137" s="29" t="s">
        <v>1212</v>
      </c>
      <c r="E137" s="29"/>
      <c r="F137" s="29"/>
      <c r="G137" s="29" t="s">
        <v>1182</v>
      </c>
      <c r="H137" s="29"/>
      <c r="I137" s="29" t="s">
        <v>1178</v>
      </c>
    </row>
    <row r="138" spans="2:16" x14ac:dyDescent="0.45">
      <c r="B138">
        <v>138</v>
      </c>
      <c r="C138">
        <v>10</v>
      </c>
      <c r="D138" s="29" t="s">
        <v>1214</v>
      </c>
      <c r="E138" s="29"/>
      <c r="F138" s="29"/>
      <c r="G138" s="29" t="s">
        <v>1186</v>
      </c>
      <c r="H138" s="29"/>
    </row>
    <row r="139" spans="2:16" x14ac:dyDescent="0.45">
      <c r="B139">
        <v>139</v>
      </c>
      <c r="C139">
        <v>11</v>
      </c>
      <c r="D139" s="29" t="s">
        <v>1216</v>
      </c>
      <c r="E139" s="29"/>
      <c r="F139" s="29"/>
      <c r="G139" s="29" t="s">
        <v>1190</v>
      </c>
      <c r="H139" s="29"/>
    </row>
    <row r="140" spans="2:16" x14ac:dyDescent="0.45">
      <c r="B140">
        <v>140</v>
      </c>
      <c r="C140">
        <v>12</v>
      </c>
      <c r="D140" s="29" t="s">
        <v>1218</v>
      </c>
      <c r="E140" s="29"/>
      <c r="F140" s="29"/>
      <c r="G140" s="29" t="s">
        <v>1194</v>
      </c>
      <c r="H140" s="29"/>
      <c r="I140" s="29" t="s">
        <v>1179</v>
      </c>
    </row>
    <row r="141" spans="2:16" x14ac:dyDescent="0.45">
      <c r="B141">
        <v>141</v>
      </c>
      <c r="C141">
        <v>13</v>
      </c>
      <c r="D141" s="29" t="s">
        <v>1220</v>
      </c>
      <c r="E141" s="29"/>
      <c r="F141" s="29"/>
      <c r="G141" s="29" t="s">
        <v>1198</v>
      </c>
      <c r="H141" s="29"/>
    </row>
    <row r="142" spans="2:16" x14ac:dyDescent="0.45">
      <c r="B142">
        <v>142</v>
      </c>
      <c r="C142">
        <v>14</v>
      </c>
      <c r="D142" s="29" t="s">
        <v>1240</v>
      </c>
      <c r="E142" s="29"/>
      <c r="F142" s="29"/>
      <c r="G142" s="29" t="s">
        <v>1202</v>
      </c>
      <c r="H142" s="29"/>
    </row>
    <row r="143" spans="2:16" x14ac:dyDescent="0.45">
      <c r="B143">
        <v>143</v>
      </c>
      <c r="C143">
        <v>15</v>
      </c>
      <c r="D143" s="29" t="s">
        <v>1222</v>
      </c>
      <c r="E143" s="29"/>
      <c r="F143" s="29"/>
      <c r="G143" s="29" t="s">
        <v>1206</v>
      </c>
      <c r="H143" s="29"/>
    </row>
    <row r="144" spans="2:16" x14ac:dyDescent="0.45">
      <c r="B144">
        <v>144</v>
      </c>
      <c r="C144">
        <v>16</v>
      </c>
      <c r="D144" s="29" t="s">
        <v>1224</v>
      </c>
      <c r="E144" s="29"/>
      <c r="F144" s="29"/>
      <c r="G144" s="29" t="s">
        <v>1210</v>
      </c>
      <c r="H144" s="29"/>
    </row>
    <row r="145" spans="2:7" x14ac:dyDescent="0.45">
      <c r="B145">
        <v>145</v>
      </c>
      <c r="C145">
        <v>17</v>
      </c>
      <c r="D145" s="22" t="s">
        <v>1181</v>
      </c>
      <c r="E145" s="22"/>
      <c r="F145" s="22"/>
      <c r="G145" t="s">
        <v>1183</v>
      </c>
    </row>
    <row r="146" spans="2:7" x14ac:dyDescent="0.45">
      <c r="B146">
        <v>146</v>
      </c>
      <c r="C146">
        <v>18</v>
      </c>
      <c r="D146" s="22" t="s">
        <v>1185</v>
      </c>
      <c r="E146" s="22"/>
      <c r="F146" s="22"/>
      <c r="G146" t="s">
        <v>1187</v>
      </c>
    </row>
    <row r="147" spans="2:7" x14ac:dyDescent="0.45">
      <c r="B147">
        <v>147</v>
      </c>
      <c r="C147">
        <v>19</v>
      </c>
      <c r="D147" s="22" t="s">
        <v>1189</v>
      </c>
      <c r="E147" s="22"/>
      <c r="F147" s="22"/>
      <c r="G147" t="s">
        <v>1191</v>
      </c>
    </row>
    <row r="148" spans="2:7" x14ac:dyDescent="0.45">
      <c r="B148">
        <v>148</v>
      </c>
      <c r="C148">
        <v>20</v>
      </c>
      <c r="D148" s="22" t="s">
        <v>1193</v>
      </c>
      <c r="E148" s="22"/>
      <c r="F148" s="22"/>
      <c r="G148" t="s">
        <v>1195</v>
      </c>
    </row>
    <row r="149" spans="2:7" x14ac:dyDescent="0.45">
      <c r="B149">
        <v>149</v>
      </c>
      <c r="C149">
        <v>21</v>
      </c>
      <c r="D149" s="22" t="s">
        <v>1197</v>
      </c>
      <c r="E149" s="22"/>
      <c r="F149" s="22"/>
      <c r="G149" t="s">
        <v>1199</v>
      </c>
    </row>
    <row r="150" spans="2:7" x14ac:dyDescent="0.45">
      <c r="B150">
        <v>150</v>
      </c>
      <c r="C150">
        <v>22</v>
      </c>
      <c r="D150" s="22" t="s">
        <v>1201</v>
      </c>
      <c r="E150" s="22"/>
      <c r="F150" s="22"/>
      <c r="G150" t="s">
        <v>1203</v>
      </c>
    </row>
    <row r="151" spans="2:7" x14ac:dyDescent="0.45">
      <c r="B151">
        <v>151</v>
      </c>
      <c r="C151">
        <v>23</v>
      </c>
      <c r="D151" s="22" t="s">
        <v>1205</v>
      </c>
      <c r="E151" s="22"/>
      <c r="F151" s="22"/>
      <c r="G151" t="s">
        <v>1207</v>
      </c>
    </row>
    <row r="152" spans="2:7" x14ac:dyDescent="0.45">
      <c r="B152">
        <v>152</v>
      </c>
      <c r="C152">
        <v>24</v>
      </c>
      <c r="D152" s="22" t="s">
        <v>1209</v>
      </c>
      <c r="E152" s="22"/>
      <c r="F152" s="22"/>
      <c r="G152" t="s">
        <v>1211</v>
      </c>
    </row>
    <row r="153" spans="2:7" x14ac:dyDescent="0.45">
      <c r="B153">
        <v>153</v>
      </c>
      <c r="C153">
        <v>25</v>
      </c>
      <c r="D153" s="22" t="s">
        <v>1213</v>
      </c>
      <c r="E153" s="22"/>
      <c r="F153" s="22"/>
      <c r="G153" t="s">
        <v>1183</v>
      </c>
    </row>
    <row r="154" spans="2:7" x14ac:dyDescent="0.45">
      <c r="B154">
        <v>154</v>
      </c>
      <c r="C154">
        <v>26</v>
      </c>
      <c r="D154" s="22" t="s">
        <v>1215</v>
      </c>
      <c r="E154" s="22"/>
      <c r="F154" s="22"/>
      <c r="G154" t="s">
        <v>1187</v>
      </c>
    </row>
    <row r="155" spans="2:7" x14ac:dyDescent="0.45">
      <c r="B155">
        <v>155</v>
      </c>
      <c r="C155">
        <v>27</v>
      </c>
      <c r="D155" s="22" t="s">
        <v>1217</v>
      </c>
      <c r="E155" s="22"/>
      <c r="F155" s="22"/>
      <c r="G155" t="s">
        <v>1191</v>
      </c>
    </row>
    <row r="156" spans="2:7" x14ac:dyDescent="0.45">
      <c r="B156">
        <v>156</v>
      </c>
      <c r="C156">
        <v>28</v>
      </c>
      <c r="D156" s="22" t="s">
        <v>1219</v>
      </c>
      <c r="E156" s="22"/>
      <c r="F156" s="22"/>
      <c r="G156" t="s">
        <v>1195</v>
      </c>
    </row>
    <row r="157" spans="2:7" x14ac:dyDescent="0.45">
      <c r="B157">
        <v>157</v>
      </c>
      <c r="C157">
        <v>29</v>
      </c>
      <c r="D157" s="22" t="s">
        <v>1221</v>
      </c>
      <c r="E157" s="22"/>
      <c r="F157" s="22"/>
      <c r="G157" t="s">
        <v>1199</v>
      </c>
    </row>
    <row r="158" spans="2:7" x14ac:dyDescent="0.45">
      <c r="B158">
        <v>158</v>
      </c>
      <c r="C158">
        <v>30</v>
      </c>
      <c r="D158" s="22" t="s">
        <v>1241</v>
      </c>
      <c r="E158" s="22"/>
      <c r="F158" s="22"/>
      <c r="G158" t="s">
        <v>1203</v>
      </c>
    </row>
    <row r="159" spans="2:7" x14ac:dyDescent="0.45">
      <c r="B159">
        <v>159</v>
      </c>
      <c r="C159">
        <v>31</v>
      </c>
      <c r="D159" s="22" t="s">
        <v>1223</v>
      </c>
      <c r="E159" s="22"/>
      <c r="F159" s="22"/>
      <c r="G159" t="s">
        <v>1207</v>
      </c>
    </row>
    <row r="160" spans="2:7" x14ac:dyDescent="0.45">
      <c r="B160">
        <v>160</v>
      </c>
      <c r="C160">
        <v>32</v>
      </c>
      <c r="D160" s="22" t="s">
        <v>1225</v>
      </c>
      <c r="E160" s="22"/>
      <c r="F160" s="22"/>
      <c r="G160" t="s">
        <v>1211</v>
      </c>
    </row>
    <row r="162" spans="1:25" x14ac:dyDescent="0.45">
      <c r="B162" t="s">
        <v>1226</v>
      </c>
      <c r="D162" s="22" t="s">
        <v>1239</v>
      </c>
      <c r="E162" s="22"/>
      <c r="F162" s="22" t="s">
        <v>1239</v>
      </c>
      <c r="G162" t="s">
        <v>1236</v>
      </c>
      <c r="H162" t="s">
        <v>1237</v>
      </c>
      <c r="I162" t="s">
        <v>1238</v>
      </c>
      <c r="J162" t="s">
        <v>1243</v>
      </c>
      <c r="Q162" t="s">
        <v>1244</v>
      </c>
      <c r="S162" s="22" t="s">
        <v>1239</v>
      </c>
      <c r="T162" s="22"/>
      <c r="U162" s="22" t="s">
        <v>1239</v>
      </c>
      <c r="V162" t="s">
        <v>1236</v>
      </c>
      <c r="W162" t="s">
        <v>1237</v>
      </c>
      <c r="X162" t="s">
        <v>1238</v>
      </c>
      <c r="Y162" t="s">
        <v>1243</v>
      </c>
    </row>
    <row r="163" spans="1:25" x14ac:dyDescent="0.45">
      <c r="A163" t="s">
        <v>1226</v>
      </c>
      <c r="B163" s="29" t="s">
        <v>1182</v>
      </c>
      <c r="C163" t="str">
        <f>LEFT(B163,5)</f>
        <v>Renan</v>
      </c>
      <c r="D163" s="22" t="str">
        <f>VLOOKUP(C163,audio_list_stym!$A$3:$E$18,5,FALSE)</f>
        <v>Ackee</v>
      </c>
      <c r="E163" s="22">
        <v>1</v>
      </c>
      <c r="F163" s="22" t="str">
        <f>D163&amp;E163</f>
        <v>Ackee1</v>
      </c>
      <c r="G163">
        <v>1</v>
      </c>
      <c r="H163" s="30">
        <f>IF(G163&lt;4,G163+1,G163-1)</f>
        <v>2</v>
      </c>
      <c r="I163" s="31">
        <f>G163+2</f>
        <v>3</v>
      </c>
      <c r="J163">
        <f>G163+3</f>
        <v>4</v>
      </c>
      <c r="K163">
        <v>1</v>
      </c>
      <c r="L163" t="s">
        <v>1227</v>
      </c>
      <c r="M163">
        <f ca="1">RAND()</f>
        <v>2.9734951071296312E-3</v>
      </c>
      <c r="N163" t="s">
        <v>670</v>
      </c>
      <c r="O163">
        <v>1</v>
      </c>
      <c r="P163" t="s">
        <v>1244</v>
      </c>
      <c r="Q163" s="29" t="s">
        <v>1182</v>
      </c>
      <c r="R163" t="str">
        <f>LEFT(Q163,5)</f>
        <v>Renan</v>
      </c>
      <c r="S163" s="22" t="str">
        <f>VLOOKUP(R163,audio_list_stym!$A$3:$H$18,7,FALSE)</f>
        <v>Ake</v>
      </c>
      <c r="T163" s="22">
        <v>1</v>
      </c>
      <c r="U163" s="22" t="str">
        <f>S163&amp;T163</f>
        <v>Ake1</v>
      </c>
      <c r="V163" t="s">
        <v>1227</v>
      </c>
    </row>
    <row r="164" spans="1:25" x14ac:dyDescent="0.45">
      <c r="B164" s="29" t="s">
        <v>1182</v>
      </c>
      <c r="C164" t="str">
        <f t="shared" ref="C164:C227" si="0">LEFT(B164,5)</f>
        <v>Renan</v>
      </c>
      <c r="D164" s="22" t="str">
        <f>VLOOKUP(C164,audio_list_stym!$A$3:$E$18,5,FALSE)</f>
        <v>Ackee</v>
      </c>
      <c r="E164" s="22">
        <v>2</v>
      </c>
      <c r="F164" s="22" t="str">
        <f t="shared" ref="F164:F170" si="1">D164&amp;E164</f>
        <v>Ackee2</v>
      </c>
      <c r="G164" s="30">
        <f>IF(H164&lt;4,H164+1,H164-1)</f>
        <v>2</v>
      </c>
      <c r="H164">
        <f>VLOOKUP(D164,$N$163:$O$170,2,FALSE)</f>
        <v>1</v>
      </c>
      <c r="I164">
        <f>H164+2</f>
        <v>3</v>
      </c>
      <c r="J164">
        <f>H164+3</f>
        <v>4</v>
      </c>
      <c r="K164">
        <v>2</v>
      </c>
      <c r="M164">
        <f ca="1">RAND()</f>
        <v>0.63718333747299927</v>
      </c>
      <c r="N164" t="s">
        <v>671</v>
      </c>
      <c r="O164">
        <v>2</v>
      </c>
      <c r="Q164" s="29" t="s">
        <v>1182</v>
      </c>
      <c r="R164" t="str">
        <f t="shared" ref="R164:R170" si="2">LEFT(Q164,5)</f>
        <v>Renan</v>
      </c>
      <c r="S164" s="22" t="str">
        <f>VLOOKUP(R164,audio_list_stym!$A$3:$H$18,7,FALSE)</f>
        <v>Ake</v>
      </c>
      <c r="T164" s="22">
        <v>2</v>
      </c>
      <c r="U164" s="22" t="str">
        <f t="shared" ref="U164:U170" si="3">S164&amp;T164</f>
        <v>Ake2</v>
      </c>
    </row>
    <row r="165" spans="1:25" x14ac:dyDescent="0.45">
      <c r="B165" s="29" t="s">
        <v>1182</v>
      </c>
      <c r="C165" t="str">
        <f t="shared" si="0"/>
        <v>Renan</v>
      </c>
      <c r="D165" s="22" t="str">
        <f>VLOOKUP(C165,audio_list_stym!$A$3:$E$18,5,FALSE)</f>
        <v>Ackee</v>
      </c>
      <c r="E165" s="22">
        <v>3</v>
      </c>
      <c r="F165" s="22" t="str">
        <f t="shared" si="1"/>
        <v>Ackee3</v>
      </c>
      <c r="G165" s="30">
        <f>IF(I165&lt;4,I165+1,I165-1)</f>
        <v>2</v>
      </c>
      <c r="H165" s="30">
        <f>IF(I165&lt;4,I165+2,I165-2)</f>
        <v>3</v>
      </c>
      <c r="I165">
        <f>VLOOKUP(D165,$N$163:$O$170,2,FALSE)</f>
        <v>1</v>
      </c>
      <c r="J165">
        <f>I165+3</f>
        <v>4</v>
      </c>
      <c r="K165">
        <v>3</v>
      </c>
      <c r="M165">
        <f ca="1">RAND()</f>
        <v>0.97784190075602839</v>
      </c>
      <c r="N165" t="s">
        <v>672</v>
      </c>
      <c r="O165">
        <v>3</v>
      </c>
      <c r="Q165" s="29" t="s">
        <v>1182</v>
      </c>
      <c r="R165" t="str">
        <f t="shared" si="2"/>
        <v>Renan</v>
      </c>
      <c r="S165" s="22" t="str">
        <f>VLOOKUP(R165,audio_list_stym!$A$3:$H$18,7,FALSE)</f>
        <v>Ake</v>
      </c>
      <c r="T165" s="22">
        <v>3</v>
      </c>
      <c r="U165" s="22" t="str">
        <f t="shared" si="3"/>
        <v>Ake3</v>
      </c>
    </row>
    <row r="166" spans="1:25" x14ac:dyDescent="0.45">
      <c r="B166" s="29" t="s">
        <v>1182</v>
      </c>
      <c r="C166" t="str">
        <f t="shared" si="0"/>
        <v>Renan</v>
      </c>
      <c r="D166" s="22" t="str">
        <f>VLOOKUP(C166,audio_list_stym!$A$3:$E$18,5,FALSE)</f>
        <v>Ackee</v>
      </c>
      <c r="E166" s="22">
        <v>4</v>
      </c>
      <c r="F166" s="22" t="str">
        <f t="shared" si="1"/>
        <v>Ackee4</v>
      </c>
      <c r="G166" s="30">
        <f>IF(J166&lt;4,J166+1,J166-1)</f>
        <v>2</v>
      </c>
      <c r="H166" s="30">
        <f>IF(J166&lt;4,J166+2,J166-2)</f>
        <v>3</v>
      </c>
      <c r="I166" s="30">
        <f>IF(J166&lt;4,J166+3,J166-3)</f>
        <v>4</v>
      </c>
      <c r="J166">
        <f>VLOOKUP(D166,$N$163:$O$170,2,FALSE)</f>
        <v>1</v>
      </c>
      <c r="K166">
        <v>4</v>
      </c>
      <c r="M166">
        <f ca="1">RAND()</f>
        <v>0.25155064775344471</v>
      </c>
      <c r="N166" t="s">
        <v>673</v>
      </c>
      <c r="O166">
        <v>4</v>
      </c>
      <c r="Q166" s="29" t="s">
        <v>1182</v>
      </c>
      <c r="R166" t="str">
        <f t="shared" si="2"/>
        <v>Renan</v>
      </c>
      <c r="S166" s="22" t="str">
        <f>VLOOKUP(R166,audio_list_stym!$A$3:$H$18,7,FALSE)</f>
        <v>Ake</v>
      </c>
      <c r="T166" s="22">
        <v>4</v>
      </c>
      <c r="U166" s="22" t="str">
        <f t="shared" si="3"/>
        <v>Ake4</v>
      </c>
    </row>
    <row r="167" spans="1:25" x14ac:dyDescent="0.45">
      <c r="B167" s="29" t="s">
        <v>1198</v>
      </c>
      <c r="C167" t="str">
        <f t="shared" si="0"/>
        <v>Codis</v>
      </c>
      <c r="D167" s="22" t="str">
        <f>VLOOKUP(C167,audio_list_stym!$A$3:$E$18,5,FALSE)</f>
        <v>Noni</v>
      </c>
      <c r="E167" s="22">
        <v>1</v>
      </c>
      <c r="F167" s="22" t="str">
        <f t="shared" si="1"/>
        <v>Noni1</v>
      </c>
      <c r="G167">
        <f>VLOOKUP(D167,$N$163:$O$170,2,FALSE)</f>
        <v>5</v>
      </c>
      <c r="H167" s="30">
        <f>IF(G167&lt;4,G167+1,G167-1)</f>
        <v>4</v>
      </c>
      <c r="I167">
        <f>G167+2</f>
        <v>7</v>
      </c>
      <c r="J167">
        <f>G167+3</f>
        <v>8</v>
      </c>
      <c r="K167">
        <v>1</v>
      </c>
      <c r="M167">
        <f ca="1">RAND()</f>
        <v>0.84922946892260054</v>
      </c>
      <c r="N167" t="s">
        <v>674</v>
      </c>
      <c r="O167">
        <v>5</v>
      </c>
      <c r="Q167" s="29" t="s">
        <v>1198</v>
      </c>
      <c r="R167" t="str">
        <f t="shared" si="2"/>
        <v>Codis</v>
      </c>
      <c r="S167" s="22" t="str">
        <f>VLOOKUP(R167,audio_list_stym!$A$3:$H$18,7,FALSE)</f>
        <v>Sapota</v>
      </c>
      <c r="T167" s="22">
        <v>1</v>
      </c>
      <c r="U167" s="22" t="str">
        <f t="shared" si="3"/>
        <v>Sapota1</v>
      </c>
    </row>
    <row r="168" spans="1:25" x14ac:dyDescent="0.45">
      <c r="B168" s="29" t="s">
        <v>1198</v>
      </c>
      <c r="C168" t="str">
        <f t="shared" si="0"/>
        <v>Codis</v>
      </c>
      <c r="D168" s="22" t="str">
        <f>VLOOKUP(C168,audio_list_stym!$A$3:$E$18,5,FALSE)</f>
        <v>Noni</v>
      </c>
      <c r="E168" s="22">
        <v>2</v>
      </c>
      <c r="F168" s="22" t="str">
        <f t="shared" si="1"/>
        <v>Noni2</v>
      </c>
      <c r="G168" s="30">
        <f>IF(H168&lt;4,H168+1,H168-1)</f>
        <v>4</v>
      </c>
      <c r="H168">
        <f>VLOOKUP(D168,$N$163:$O$170,2,FALSE)</f>
        <v>5</v>
      </c>
      <c r="I168">
        <f>H168+2</f>
        <v>7</v>
      </c>
      <c r="J168">
        <f>H168+3</f>
        <v>8</v>
      </c>
      <c r="K168">
        <v>2</v>
      </c>
      <c r="M168">
        <f ca="1">RAND()</f>
        <v>0.42366236892808407</v>
      </c>
      <c r="N168" t="s">
        <v>675</v>
      </c>
      <c r="O168">
        <v>6</v>
      </c>
      <c r="Q168" s="29" t="s">
        <v>1198</v>
      </c>
      <c r="R168" t="str">
        <f t="shared" si="2"/>
        <v>Codis</v>
      </c>
      <c r="S168" s="22" t="str">
        <f>VLOOKUP(R168,audio_list_stym!$A$3:$H$18,7,FALSE)</f>
        <v>Sapota</v>
      </c>
      <c r="T168" s="22">
        <v>2</v>
      </c>
      <c r="U168" s="22" t="str">
        <f t="shared" si="3"/>
        <v>Sapota2</v>
      </c>
    </row>
    <row r="169" spans="1:25" x14ac:dyDescent="0.45">
      <c r="B169" s="29" t="s">
        <v>1198</v>
      </c>
      <c r="C169" t="str">
        <f t="shared" si="0"/>
        <v>Codis</v>
      </c>
      <c r="D169" s="22" t="str">
        <f>VLOOKUP(C169,audio_list_stym!$A$3:$E$18,5,FALSE)</f>
        <v>Noni</v>
      </c>
      <c r="E169" s="22">
        <v>3</v>
      </c>
      <c r="F169" s="22" t="str">
        <f t="shared" si="1"/>
        <v>Noni3</v>
      </c>
      <c r="G169" s="30">
        <f>IF(I169&lt;4,I169+1,I169-1)</f>
        <v>4</v>
      </c>
      <c r="H169" s="30">
        <f>IF(I169&lt;4,I169+2,I169-2)</f>
        <v>3</v>
      </c>
      <c r="I169">
        <f>VLOOKUP(D169,$N$163:$O$170,2,FALSE)</f>
        <v>5</v>
      </c>
      <c r="J169">
        <f>I169+3</f>
        <v>8</v>
      </c>
      <c r="K169">
        <v>3</v>
      </c>
      <c r="M169">
        <f ca="1">RAND()</f>
        <v>0.80509592510378103</v>
      </c>
      <c r="N169" t="s">
        <v>676</v>
      </c>
      <c r="O169">
        <v>7</v>
      </c>
      <c r="Q169" s="29" t="s">
        <v>1198</v>
      </c>
      <c r="R169" t="str">
        <f t="shared" si="2"/>
        <v>Codis</v>
      </c>
      <c r="S169" s="22" t="str">
        <f>VLOOKUP(R169,audio_list_stym!$A$3:$H$18,7,FALSE)</f>
        <v>Sapota</v>
      </c>
      <c r="T169" s="22">
        <v>3</v>
      </c>
      <c r="U169" s="22" t="str">
        <f t="shared" si="3"/>
        <v>Sapota3</v>
      </c>
    </row>
    <row r="170" spans="1:25" x14ac:dyDescent="0.45">
      <c r="B170" s="29" t="s">
        <v>1198</v>
      </c>
      <c r="C170" t="str">
        <f t="shared" si="0"/>
        <v>Codis</v>
      </c>
      <c r="D170" s="22" t="str">
        <f>VLOOKUP(C170,audio_list_stym!$A$3:$E$18,5,FALSE)</f>
        <v>Noni</v>
      </c>
      <c r="E170" s="22">
        <v>4</v>
      </c>
      <c r="F170" s="22" t="str">
        <f t="shared" si="1"/>
        <v>Noni4</v>
      </c>
      <c r="G170" s="30">
        <f>IF(J170&lt;4,J170+1,J170-1)</f>
        <v>4</v>
      </c>
      <c r="H170" s="30">
        <f>IF(J170&lt;4,J170+2,J170-2)</f>
        <v>3</v>
      </c>
      <c r="I170" s="30">
        <f>IF(J170&lt;4,J170+3,J170-3)</f>
        <v>2</v>
      </c>
      <c r="J170">
        <f>VLOOKUP(D170,$N$163:$O$170,2,FALSE)</f>
        <v>5</v>
      </c>
      <c r="K170">
        <v>4</v>
      </c>
      <c r="M170">
        <f ca="1">RAND()</f>
        <v>0.13330920633760523</v>
      </c>
      <c r="N170" t="s">
        <v>677</v>
      </c>
      <c r="O170">
        <v>8</v>
      </c>
      <c r="Q170" s="29" t="s">
        <v>1198</v>
      </c>
      <c r="R170" t="str">
        <f t="shared" si="2"/>
        <v>Codis</v>
      </c>
      <c r="S170" s="22" t="str">
        <f>VLOOKUP(R170,audio_list_stym!$A$3:$H$18,7,FALSE)</f>
        <v>Sapota</v>
      </c>
      <c r="T170" s="22">
        <v>4</v>
      </c>
      <c r="U170" s="22" t="str">
        <f t="shared" si="3"/>
        <v>Sapota4</v>
      </c>
    </row>
    <row r="171" spans="1:25" x14ac:dyDescent="0.45">
      <c r="B171" s="29"/>
      <c r="D171" s="22"/>
      <c r="E171" s="22"/>
      <c r="F171" s="22"/>
      <c r="Q171" s="29"/>
      <c r="S171" s="22"/>
      <c r="T171" s="22"/>
      <c r="U171" s="22"/>
    </row>
    <row r="172" spans="1:25" x14ac:dyDescent="0.45">
      <c r="B172" s="29" t="s">
        <v>1198</v>
      </c>
      <c r="C172" t="str">
        <f t="shared" si="0"/>
        <v>Codis</v>
      </c>
      <c r="D172" s="22" t="str">
        <f>VLOOKUP(C172,audio_list_stym!$A$3:$E$18,5,FALSE)</f>
        <v>Noni</v>
      </c>
      <c r="E172" s="22">
        <v>1</v>
      </c>
      <c r="F172" s="22" t="str">
        <f t="shared" ref="F172:F234" si="4">D172&amp;E172</f>
        <v>Noni1</v>
      </c>
      <c r="G172" t="s">
        <v>1230</v>
      </c>
      <c r="K172">
        <v>1</v>
      </c>
      <c r="L172" t="s">
        <v>1230</v>
      </c>
      <c r="Q172" s="29" t="s">
        <v>1198</v>
      </c>
      <c r="R172" t="str">
        <f t="shared" ref="R172:R234" si="5">LEFT(Q172,5)</f>
        <v>Codis</v>
      </c>
      <c r="S172" s="22" t="str">
        <f>VLOOKUP(R172,audio_list_stym!$A$3:$H$18,7,FALSE)</f>
        <v>Sapota</v>
      </c>
      <c r="T172" s="22">
        <v>1</v>
      </c>
      <c r="U172" s="22" t="str">
        <f t="shared" ref="U172:U234" si="6">S172&amp;T172</f>
        <v>Sapota1</v>
      </c>
    </row>
    <row r="173" spans="1:25" x14ac:dyDescent="0.45">
      <c r="B173" s="29" t="s">
        <v>1190</v>
      </c>
      <c r="C173" t="str">
        <f t="shared" si="0"/>
        <v>Liroh</v>
      </c>
      <c r="D173" s="22" t="str">
        <f>VLOOKUP(C173,audio_list_stym!$A$3:$E$18,5,FALSE)</f>
        <v>Finger</v>
      </c>
      <c r="E173" s="22">
        <v>1</v>
      </c>
      <c r="F173" s="22" t="str">
        <f t="shared" si="4"/>
        <v>Finger1</v>
      </c>
      <c r="G173" t="s">
        <v>1231</v>
      </c>
      <c r="K173">
        <v>1</v>
      </c>
      <c r="L173" t="s">
        <v>1231</v>
      </c>
      <c r="Q173" s="29" t="s">
        <v>1190</v>
      </c>
      <c r="R173" t="str">
        <f t="shared" si="5"/>
        <v>Liroh</v>
      </c>
      <c r="S173" s="22" t="str">
        <f>VLOOKUP(R173,audio_list_stym!$A$3:$H$18,7,FALSE)</f>
        <v>Gac</v>
      </c>
      <c r="T173" s="22">
        <v>1</v>
      </c>
      <c r="U173" s="22" t="str">
        <f t="shared" si="6"/>
        <v>Gac1</v>
      </c>
    </row>
    <row r="174" spans="1:25" x14ac:dyDescent="0.45">
      <c r="B174" s="29" t="s">
        <v>1194</v>
      </c>
      <c r="C174" t="str">
        <f t="shared" si="0"/>
        <v>Fimon</v>
      </c>
      <c r="D174" s="22" t="str">
        <f>VLOOKUP(C174,audio_list_stym!$A$3:$E$18,5,FALSE)</f>
        <v>Gac</v>
      </c>
      <c r="E174" s="22">
        <v>1</v>
      </c>
      <c r="F174" s="22" t="str">
        <f t="shared" si="4"/>
        <v>Gac1</v>
      </c>
      <c r="G174" t="s">
        <v>1232</v>
      </c>
      <c r="K174">
        <v>1</v>
      </c>
      <c r="L174" t="s">
        <v>1232</v>
      </c>
      <c r="Q174" s="29" t="s">
        <v>1194</v>
      </c>
      <c r="R174" t="str">
        <f t="shared" si="5"/>
        <v>Fimon</v>
      </c>
      <c r="S174" s="22" t="str">
        <f>VLOOKUP(R174,audio_list_stym!$A$3:$H$18,7,FALSE)</f>
        <v>Noni</v>
      </c>
      <c r="T174" s="22">
        <v>1</v>
      </c>
      <c r="U174" s="22" t="str">
        <f t="shared" si="6"/>
        <v>Noni1</v>
      </c>
    </row>
    <row r="175" spans="1:25" x14ac:dyDescent="0.45">
      <c r="B175" s="29" t="s">
        <v>1198</v>
      </c>
      <c r="C175" t="str">
        <f t="shared" si="0"/>
        <v>Codis</v>
      </c>
      <c r="D175" s="22" t="str">
        <f>VLOOKUP(C175,audio_list_stym!$A$3:$E$18,5,FALSE)</f>
        <v>Noni</v>
      </c>
      <c r="E175" s="22">
        <v>1</v>
      </c>
      <c r="F175" s="22" t="str">
        <f t="shared" si="4"/>
        <v>Noni1</v>
      </c>
      <c r="G175" t="s">
        <v>1229</v>
      </c>
      <c r="K175">
        <v>1</v>
      </c>
      <c r="L175" t="s">
        <v>1229</v>
      </c>
      <c r="Q175" s="29" t="s">
        <v>1198</v>
      </c>
      <c r="R175" t="str">
        <f t="shared" si="5"/>
        <v>Codis</v>
      </c>
      <c r="S175" s="22" t="str">
        <f>VLOOKUP(R175,audio_list_stym!$A$3:$H$18,7,FALSE)</f>
        <v>Sapota</v>
      </c>
      <c r="T175" s="22">
        <v>1</v>
      </c>
      <c r="U175" s="22" t="str">
        <f t="shared" si="6"/>
        <v>Sapota1</v>
      </c>
    </row>
    <row r="176" spans="1:25" x14ac:dyDescent="0.45">
      <c r="B176" s="29" t="s">
        <v>1202</v>
      </c>
      <c r="C176" t="str">
        <f t="shared" si="0"/>
        <v>Gonic</v>
      </c>
      <c r="D176" s="22" t="str">
        <f>VLOOKUP(C176,audio_list_stym!$A$3:$E$18,5,FALSE)</f>
        <v>Sapota</v>
      </c>
      <c r="E176" s="22">
        <v>1</v>
      </c>
      <c r="F176" s="22" t="str">
        <f t="shared" si="4"/>
        <v>Sapota1</v>
      </c>
      <c r="G176" t="s">
        <v>1233</v>
      </c>
      <c r="K176">
        <v>1</v>
      </c>
      <c r="L176" t="s">
        <v>1233</v>
      </c>
      <c r="Q176" s="29" t="s">
        <v>1202</v>
      </c>
      <c r="R176" t="str">
        <f t="shared" si="5"/>
        <v>Gonic</v>
      </c>
      <c r="S176" s="22" t="str">
        <f>VLOOKUP(R176,audio_list_stym!$A$3:$H$18,7,FALSE)</f>
        <v>Tamanid</v>
      </c>
      <c r="T176" s="22">
        <v>1</v>
      </c>
      <c r="U176" s="22" t="str">
        <f t="shared" si="6"/>
        <v>Tamanid1</v>
      </c>
    </row>
    <row r="177" spans="2:21" x14ac:dyDescent="0.45">
      <c r="B177" s="29" t="s">
        <v>1206</v>
      </c>
      <c r="C177" t="str">
        <f t="shared" si="0"/>
        <v>Todis</v>
      </c>
      <c r="D177" s="22" t="str">
        <f>VLOOKUP(C177,audio_list_stym!$A$3:$E$18,5,FALSE)</f>
        <v>Tamanid</v>
      </c>
      <c r="E177" s="22">
        <v>1</v>
      </c>
      <c r="F177" s="22" t="str">
        <f t="shared" si="4"/>
        <v>Tamanid1</v>
      </c>
      <c r="G177" t="s">
        <v>1234</v>
      </c>
      <c r="K177">
        <v>1</v>
      </c>
      <c r="L177" t="s">
        <v>1234</v>
      </c>
      <c r="Q177" s="29" t="s">
        <v>1206</v>
      </c>
      <c r="R177" t="str">
        <f t="shared" si="5"/>
        <v>Todis</v>
      </c>
      <c r="S177" s="22" t="str">
        <f>VLOOKUP(R177,audio_list_stym!$A$3:$H$18,7,FALSE)</f>
        <v>ZF</v>
      </c>
      <c r="T177" s="22">
        <v>1</v>
      </c>
      <c r="U177" s="22" t="str">
        <f t="shared" si="6"/>
        <v>ZF1</v>
      </c>
    </row>
    <row r="178" spans="2:21" x14ac:dyDescent="0.45">
      <c r="B178" s="29" t="s">
        <v>1210</v>
      </c>
      <c r="C178" t="str">
        <f t="shared" si="0"/>
        <v>Pemat</v>
      </c>
      <c r="D178" s="22" t="str">
        <f>VLOOKUP(C178,audio_list_stym!$A$3:$E$18,5,FALSE)</f>
        <v>ZF</v>
      </c>
      <c r="E178" s="22">
        <v>1</v>
      </c>
      <c r="F178" s="22" t="str">
        <f t="shared" si="4"/>
        <v>ZF1</v>
      </c>
      <c r="G178" t="s">
        <v>1228</v>
      </c>
      <c r="K178">
        <v>1</v>
      </c>
      <c r="L178" t="s">
        <v>1228</v>
      </c>
      <c r="Q178" s="29" t="s">
        <v>1210</v>
      </c>
      <c r="R178" t="str">
        <f t="shared" si="5"/>
        <v>Pemat</v>
      </c>
      <c r="S178" s="22" t="str">
        <f>VLOOKUP(R178,audio_list_stym!$A$3:$H$18,7,FALSE)</f>
        <v>Ackee</v>
      </c>
      <c r="T178" s="22">
        <v>1</v>
      </c>
      <c r="U178" s="22" t="str">
        <f t="shared" si="6"/>
        <v>Ackee1</v>
      </c>
    </row>
    <row r="179" spans="2:21" x14ac:dyDescent="0.45">
      <c r="B179" s="29" t="s">
        <v>1182</v>
      </c>
      <c r="C179" t="str">
        <f t="shared" si="0"/>
        <v>Renan</v>
      </c>
      <c r="D179" s="22" t="str">
        <f>VLOOKUP(C179,audio_list_stym!$A$3:$E$18,5,FALSE)</f>
        <v>Ackee</v>
      </c>
      <c r="E179" s="22">
        <v>1</v>
      </c>
      <c r="F179" s="22" t="str">
        <f t="shared" si="4"/>
        <v>Ackee1</v>
      </c>
      <c r="H179" t="s">
        <v>1227</v>
      </c>
      <c r="K179">
        <v>2</v>
      </c>
      <c r="L179" t="s">
        <v>1227</v>
      </c>
      <c r="Q179" s="29" t="s">
        <v>1182</v>
      </c>
      <c r="R179" t="str">
        <f t="shared" si="5"/>
        <v>Renan</v>
      </c>
      <c r="S179" s="22" t="str">
        <f>VLOOKUP(R179,audio_list_stym!$A$3:$H$18,7,FALSE)</f>
        <v>Ake</v>
      </c>
      <c r="T179" s="22">
        <v>1</v>
      </c>
      <c r="U179" s="22" t="str">
        <f t="shared" si="6"/>
        <v>Ake1</v>
      </c>
    </row>
    <row r="180" spans="2:21" x14ac:dyDescent="0.45">
      <c r="B180" s="29" t="s">
        <v>1186</v>
      </c>
      <c r="C180" t="str">
        <f t="shared" si="0"/>
        <v>Baroh</v>
      </c>
      <c r="D180" s="22" t="str">
        <f>VLOOKUP(C180,audio_list_stym!$A$3:$E$18,5,FALSE)</f>
        <v>Ake</v>
      </c>
      <c r="E180" s="22">
        <v>1</v>
      </c>
      <c r="F180" s="22" t="str">
        <f t="shared" si="4"/>
        <v>Ake1</v>
      </c>
      <c r="H180" t="s">
        <v>1230</v>
      </c>
      <c r="K180">
        <v>2</v>
      </c>
      <c r="L180" t="s">
        <v>1230</v>
      </c>
      <c r="Q180" s="29" t="s">
        <v>1186</v>
      </c>
      <c r="R180" t="str">
        <f t="shared" si="5"/>
        <v>Baroh</v>
      </c>
      <c r="S180" s="22" t="str">
        <f>VLOOKUP(R180,audio_list_stym!$A$3:$H$18,7,FALSE)</f>
        <v>Finger</v>
      </c>
      <c r="T180" s="22">
        <v>1</v>
      </c>
      <c r="U180" s="22" t="str">
        <f t="shared" si="6"/>
        <v>Finger1</v>
      </c>
    </row>
    <row r="181" spans="2:21" x14ac:dyDescent="0.45">
      <c r="B181" s="29" t="s">
        <v>1190</v>
      </c>
      <c r="C181" t="str">
        <f t="shared" si="0"/>
        <v>Liroh</v>
      </c>
      <c r="D181" s="22" t="str">
        <f>VLOOKUP(C181,audio_list_stym!$A$3:$E$18,5,FALSE)</f>
        <v>Finger</v>
      </c>
      <c r="E181" s="22">
        <v>1</v>
      </c>
      <c r="F181" s="22" t="str">
        <f t="shared" si="4"/>
        <v>Finger1</v>
      </c>
      <c r="H181" t="s">
        <v>1231</v>
      </c>
      <c r="K181">
        <v>2</v>
      </c>
      <c r="L181" t="s">
        <v>1231</v>
      </c>
      <c r="Q181" s="29" t="s">
        <v>1190</v>
      </c>
      <c r="R181" t="str">
        <f t="shared" si="5"/>
        <v>Liroh</v>
      </c>
      <c r="S181" s="22" t="str">
        <f>VLOOKUP(R181,audio_list_stym!$A$3:$H$18,7,FALSE)</f>
        <v>Gac</v>
      </c>
      <c r="T181" s="22">
        <v>1</v>
      </c>
      <c r="U181" s="22" t="str">
        <f t="shared" si="6"/>
        <v>Gac1</v>
      </c>
    </row>
    <row r="182" spans="2:21" x14ac:dyDescent="0.45">
      <c r="B182" s="29" t="s">
        <v>1194</v>
      </c>
      <c r="C182" t="str">
        <f t="shared" si="0"/>
        <v>Fimon</v>
      </c>
      <c r="D182" s="22" t="str">
        <f>VLOOKUP(C182,audio_list_stym!$A$3:$E$18,5,FALSE)</f>
        <v>Gac</v>
      </c>
      <c r="E182" s="22">
        <v>1</v>
      </c>
      <c r="F182" s="22" t="str">
        <f t="shared" si="4"/>
        <v>Gac1</v>
      </c>
      <c r="H182" t="s">
        <v>1232</v>
      </c>
      <c r="K182">
        <v>2</v>
      </c>
      <c r="L182" t="s">
        <v>1232</v>
      </c>
      <c r="Q182" s="29" t="s">
        <v>1194</v>
      </c>
      <c r="R182" t="str">
        <f t="shared" si="5"/>
        <v>Fimon</v>
      </c>
      <c r="S182" s="22" t="str">
        <f>VLOOKUP(R182,audio_list_stym!$A$3:$H$18,7,FALSE)</f>
        <v>Noni</v>
      </c>
      <c r="T182" s="22">
        <v>1</v>
      </c>
      <c r="U182" s="22" t="str">
        <f t="shared" si="6"/>
        <v>Noni1</v>
      </c>
    </row>
    <row r="183" spans="2:21" x14ac:dyDescent="0.45">
      <c r="B183" s="29" t="s">
        <v>1198</v>
      </c>
      <c r="C183" t="str">
        <f t="shared" si="0"/>
        <v>Codis</v>
      </c>
      <c r="D183" s="22" t="str">
        <f>VLOOKUP(C183,audio_list_stym!$A$3:$E$18,5,FALSE)</f>
        <v>Noni</v>
      </c>
      <c r="E183" s="22">
        <v>1</v>
      </c>
      <c r="F183" s="22" t="str">
        <f t="shared" si="4"/>
        <v>Noni1</v>
      </c>
      <c r="H183" t="s">
        <v>1229</v>
      </c>
      <c r="K183">
        <v>2</v>
      </c>
      <c r="L183" t="s">
        <v>1229</v>
      </c>
      <c r="Q183" s="29" t="s">
        <v>1198</v>
      </c>
      <c r="R183" t="str">
        <f t="shared" si="5"/>
        <v>Codis</v>
      </c>
      <c r="S183" s="22" t="str">
        <f>VLOOKUP(R183,audio_list_stym!$A$3:$H$18,7,FALSE)</f>
        <v>Sapota</v>
      </c>
      <c r="T183" s="22">
        <v>1</v>
      </c>
      <c r="U183" s="22" t="str">
        <f t="shared" si="6"/>
        <v>Sapota1</v>
      </c>
    </row>
    <row r="184" spans="2:21" x14ac:dyDescent="0.45">
      <c r="B184" s="29" t="s">
        <v>1202</v>
      </c>
      <c r="C184" t="str">
        <f t="shared" si="0"/>
        <v>Gonic</v>
      </c>
      <c r="D184" s="22" t="str">
        <f>VLOOKUP(C184,audio_list_stym!$A$3:$E$18,5,FALSE)</f>
        <v>Sapota</v>
      </c>
      <c r="E184" s="22">
        <v>1</v>
      </c>
      <c r="F184" s="22" t="str">
        <f t="shared" si="4"/>
        <v>Sapota1</v>
      </c>
      <c r="H184" t="s">
        <v>1233</v>
      </c>
      <c r="K184">
        <v>2</v>
      </c>
      <c r="L184" t="s">
        <v>1233</v>
      </c>
      <c r="Q184" s="29" t="s">
        <v>1202</v>
      </c>
      <c r="R184" t="str">
        <f t="shared" si="5"/>
        <v>Gonic</v>
      </c>
      <c r="S184" s="22" t="str">
        <f>VLOOKUP(R184,audio_list_stym!$A$3:$H$18,7,FALSE)</f>
        <v>Tamanid</v>
      </c>
      <c r="T184" s="22">
        <v>1</v>
      </c>
      <c r="U184" s="22" t="str">
        <f t="shared" si="6"/>
        <v>Tamanid1</v>
      </c>
    </row>
    <row r="185" spans="2:21" x14ac:dyDescent="0.45">
      <c r="B185" s="29" t="s">
        <v>1206</v>
      </c>
      <c r="C185" t="str">
        <f t="shared" si="0"/>
        <v>Todis</v>
      </c>
      <c r="D185" s="22" t="str">
        <f>VLOOKUP(C185,audio_list_stym!$A$3:$E$18,5,FALSE)</f>
        <v>Tamanid</v>
      </c>
      <c r="E185" s="22">
        <v>1</v>
      </c>
      <c r="F185" s="22" t="str">
        <f t="shared" si="4"/>
        <v>Tamanid1</v>
      </c>
      <c r="H185" t="s">
        <v>1234</v>
      </c>
      <c r="K185">
        <v>2</v>
      </c>
      <c r="L185" t="s">
        <v>1234</v>
      </c>
      <c r="Q185" s="29" t="s">
        <v>1206</v>
      </c>
      <c r="R185" t="str">
        <f t="shared" si="5"/>
        <v>Todis</v>
      </c>
      <c r="S185" s="22" t="str">
        <f>VLOOKUP(R185,audio_list_stym!$A$3:$H$18,7,FALSE)</f>
        <v>ZF</v>
      </c>
      <c r="T185" s="22">
        <v>1</v>
      </c>
      <c r="U185" s="22" t="str">
        <f t="shared" si="6"/>
        <v>ZF1</v>
      </c>
    </row>
    <row r="186" spans="2:21" x14ac:dyDescent="0.45">
      <c r="B186" s="29" t="s">
        <v>1210</v>
      </c>
      <c r="C186" t="str">
        <f t="shared" si="0"/>
        <v>Pemat</v>
      </c>
      <c r="D186" s="22" t="str">
        <f>VLOOKUP(C186,audio_list_stym!$A$3:$E$18,5,FALSE)</f>
        <v>ZF</v>
      </c>
      <c r="E186" s="22">
        <v>1</v>
      </c>
      <c r="F186" s="22" t="str">
        <f t="shared" si="4"/>
        <v>ZF1</v>
      </c>
      <c r="H186" t="s">
        <v>1228</v>
      </c>
      <c r="K186">
        <v>2</v>
      </c>
      <c r="L186" t="s">
        <v>1228</v>
      </c>
      <c r="Q186" s="29" t="s">
        <v>1210</v>
      </c>
      <c r="R186" t="str">
        <f t="shared" si="5"/>
        <v>Pemat</v>
      </c>
      <c r="S186" s="22" t="str">
        <f>VLOOKUP(R186,audio_list_stym!$A$3:$H$18,7,FALSE)</f>
        <v>Ackee</v>
      </c>
      <c r="T186" s="22">
        <v>1</v>
      </c>
      <c r="U186" s="22" t="str">
        <f t="shared" si="6"/>
        <v>Ackee1</v>
      </c>
    </row>
    <row r="187" spans="2:21" x14ac:dyDescent="0.45">
      <c r="B187" s="29" t="s">
        <v>1182</v>
      </c>
      <c r="C187" t="str">
        <f>LEFT(B187,5)</f>
        <v>Renan</v>
      </c>
      <c r="D187" s="22" t="str">
        <f>VLOOKUP(C187,audio_list_stym!$A$3:$E$18,5,FALSE)</f>
        <v>Ackee</v>
      </c>
      <c r="E187" s="22">
        <v>2</v>
      </c>
      <c r="F187" s="22" t="str">
        <f t="shared" si="4"/>
        <v>Ackee2</v>
      </c>
      <c r="G187" t="s">
        <v>1227</v>
      </c>
      <c r="L187" t="s">
        <v>1227</v>
      </c>
      <c r="Q187" s="29" t="s">
        <v>1182</v>
      </c>
      <c r="R187" t="str">
        <f t="shared" si="5"/>
        <v>Renan</v>
      </c>
      <c r="S187" s="22" t="str">
        <f>VLOOKUP(R187,audio_list_stym!$A$3:$H$18,7,FALSE)</f>
        <v>Ake</v>
      </c>
      <c r="T187" s="22">
        <v>2</v>
      </c>
      <c r="U187" s="22" t="str">
        <f t="shared" si="6"/>
        <v>Ake2</v>
      </c>
    </row>
    <row r="188" spans="2:21" x14ac:dyDescent="0.45">
      <c r="B188" s="29" t="s">
        <v>1186</v>
      </c>
      <c r="C188" t="str">
        <f t="shared" si="0"/>
        <v>Baroh</v>
      </c>
      <c r="D188" s="22" t="str">
        <f>VLOOKUP(C188,audio_list_stym!$A$3:$E$18,5,FALSE)</f>
        <v>Ake</v>
      </c>
      <c r="E188" s="22">
        <v>2</v>
      </c>
      <c r="F188" s="22" t="str">
        <f t="shared" si="4"/>
        <v>Ake2</v>
      </c>
      <c r="G188" t="s">
        <v>1230</v>
      </c>
      <c r="L188" t="s">
        <v>1230</v>
      </c>
      <c r="Q188" s="29" t="s">
        <v>1186</v>
      </c>
      <c r="R188" t="str">
        <f t="shared" si="5"/>
        <v>Baroh</v>
      </c>
      <c r="S188" s="22" t="str">
        <f>VLOOKUP(R188,audio_list_stym!$A$3:$H$18,7,FALSE)</f>
        <v>Finger</v>
      </c>
      <c r="T188" s="22">
        <v>2</v>
      </c>
      <c r="U188" s="22" t="str">
        <f t="shared" si="6"/>
        <v>Finger2</v>
      </c>
    </row>
    <row r="189" spans="2:21" x14ac:dyDescent="0.45">
      <c r="B189" s="29" t="s">
        <v>1190</v>
      </c>
      <c r="C189" t="str">
        <f t="shared" si="0"/>
        <v>Liroh</v>
      </c>
      <c r="D189" s="22" t="str">
        <f>VLOOKUP(C189,audio_list_stym!$A$3:$E$18,5,FALSE)</f>
        <v>Finger</v>
      </c>
      <c r="E189" s="22">
        <v>2</v>
      </c>
      <c r="F189" s="22" t="str">
        <f t="shared" si="4"/>
        <v>Finger2</v>
      </c>
      <c r="G189" t="s">
        <v>1231</v>
      </c>
      <c r="L189" t="s">
        <v>1231</v>
      </c>
      <c r="Q189" s="29" t="s">
        <v>1190</v>
      </c>
      <c r="R189" t="str">
        <f t="shared" si="5"/>
        <v>Liroh</v>
      </c>
      <c r="S189" s="22" t="str">
        <f>VLOOKUP(R189,audio_list_stym!$A$3:$H$18,7,FALSE)</f>
        <v>Gac</v>
      </c>
      <c r="T189" s="22">
        <v>2</v>
      </c>
      <c r="U189" s="22" t="str">
        <f t="shared" si="6"/>
        <v>Gac2</v>
      </c>
    </row>
    <row r="190" spans="2:21" x14ac:dyDescent="0.45">
      <c r="B190" s="29" t="s">
        <v>1194</v>
      </c>
      <c r="C190" t="str">
        <f t="shared" si="0"/>
        <v>Fimon</v>
      </c>
      <c r="D190" s="22" t="str">
        <f>VLOOKUP(C190,audio_list_stym!$A$3:$E$18,5,FALSE)</f>
        <v>Gac</v>
      </c>
      <c r="E190" s="22">
        <v>2</v>
      </c>
      <c r="F190" s="22" t="str">
        <f t="shared" si="4"/>
        <v>Gac2</v>
      </c>
      <c r="G190" t="s">
        <v>1232</v>
      </c>
      <c r="L190" t="s">
        <v>1232</v>
      </c>
      <c r="Q190" s="29" t="s">
        <v>1194</v>
      </c>
      <c r="R190" t="str">
        <f t="shared" si="5"/>
        <v>Fimon</v>
      </c>
      <c r="S190" s="22" t="str">
        <f>VLOOKUP(R190,audio_list_stym!$A$3:$H$18,7,FALSE)</f>
        <v>Noni</v>
      </c>
      <c r="T190" s="22">
        <v>2</v>
      </c>
      <c r="U190" s="22" t="str">
        <f t="shared" si="6"/>
        <v>Noni2</v>
      </c>
    </row>
    <row r="191" spans="2:21" x14ac:dyDescent="0.45">
      <c r="B191" s="29" t="s">
        <v>1198</v>
      </c>
      <c r="C191" t="str">
        <f t="shared" si="0"/>
        <v>Codis</v>
      </c>
      <c r="D191" s="22" t="str">
        <f>VLOOKUP(C191,audio_list_stym!$A$3:$E$18,5,FALSE)</f>
        <v>Noni</v>
      </c>
      <c r="E191" s="22">
        <v>2</v>
      </c>
      <c r="F191" s="22" t="str">
        <f t="shared" si="4"/>
        <v>Noni2</v>
      </c>
      <c r="G191" t="s">
        <v>1229</v>
      </c>
      <c r="L191" t="s">
        <v>1229</v>
      </c>
      <c r="Q191" s="29" t="s">
        <v>1198</v>
      </c>
      <c r="R191" t="str">
        <f t="shared" si="5"/>
        <v>Codis</v>
      </c>
      <c r="S191" s="22" t="str">
        <f>VLOOKUP(R191,audio_list_stym!$A$3:$H$18,7,FALSE)</f>
        <v>Sapota</v>
      </c>
      <c r="T191" s="22">
        <v>2</v>
      </c>
      <c r="U191" s="22" t="str">
        <f t="shared" si="6"/>
        <v>Sapota2</v>
      </c>
    </row>
    <row r="192" spans="2:21" x14ac:dyDescent="0.45">
      <c r="B192" s="29" t="s">
        <v>1202</v>
      </c>
      <c r="C192" t="str">
        <f t="shared" si="0"/>
        <v>Gonic</v>
      </c>
      <c r="D192" s="22" t="str">
        <f>VLOOKUP(C192,audio_list_stym!$A$3:$E$18,5,FALSE)</f>
        <v>Sapota</v>
      </c>
      <c r="E192" s="22">
        <v>2</v>
      </c>
      <c r="F192" s="22" t="str">
        <f t="shared" si="4"/>
        <v>Sapota2</v>
      </c>
      <c r="G192" t="s">
        <v>1233</v>
      </c>
      <c r="L192" t="s">
        <v>1233</v>
      </c>
      <c r="Q192" s="29" t="s">
        <v>1202</v>
      </c>
      <c r="R192" t="str">
        <f t="shared" si="5"/>
        <v>Gonic</v>
      </c>
      <c r="S192" s="22" t="str">
        <f>VLOOKUP(R192,audio_list_stym!$A$3:$H$18,7,FALSE)</f>
        <v>Tamanid</v>
      </c>
      <c r="T192" s="22">
        <v>2</v>
      </c>
      <c r="U192" s="22" t="str">
        <f t="shared" si="6"/>
        <v>Tamanid2</v>
      </c>
    </row>
    <row r="193" spans="2:21" x14ac:dyDescent="0.45">
      <c r="B193" s="29" t="s">
        <v>1206</v>
      </c>
      <c r="C193" t="str">
        <f t="shared" si="0"/>
        <v>Todis</v>
      </c>
      <c r="D193" s="22" t="str">
        <f>VLOOKUP(C193,audio_list_stym!$A$3:$E$18,5,FALSE)</f>
        <v>Tamanid</v>
      </c>
      <c r="E193" s="22">
        <v>2</v>
      </c>
      <c r="F193" s="22" t="str">
        <f t="shared" si="4"/>
        <v>Tamanid2</v>
      </c>
      <c r="G193" t="s">
        <v>1234</v>
      </c>
      <c r="L193" t="s">
        <v>1234</v>
      </c>
      <c r="Q193" s="29" t="s">
        <v>1206</v>
      </c>
      <c r="R193" t="str">
        <f t="shared" si="5"/>
        <v>Todis</v>
      </c>
      <c r="S193" s="22" t="str">
        <f>VLOOKUP(R193,audio_list_stym!$A$3:$H$18,7,FALSE)</f>
        <v>ZF</v>
      </c>
      <c r="T193" s="22">
        <v>2</v>
      </c>
      <c r="U193" s="22" t="str">
        <f t="shared" si="6"/>
        <v>ZF2</v>
      </c>
    </row>
    <row r="194" spans="2:21" x14ac:dyDescent="0.45">
      <c r="B194" s="29" t="s">
        <v>1210</v>
      </c>
      <c r="C194" t="str">
        <f t="shared" si="0"/>
        <v>Pemat</v>
      </c>
      <c r="D194" s="22" t="str">
        <f>VLOOKUP(C194,audio_list_stym!$A$3:$E$18,5,FALSE)</f>
        <v>ZF</v>
      </c>
      <c r="E194" s="22">
        <v>2</v>
      </c>
      <c r="F194" s="22" t="str">
        <f t="shared" si="4"/>
        <v>ZF2</v>
      </c>
      <c r="G194" t="s">
        <v>1228</v>
      </c>
      <c r="L194" t="s">
        <v>1228</v>
      </c>
      <c r="Q194" s="29" t="s">
        <v>1210</v>
      </c>
      <c r="R194" t="str">
        <f t="shared" si="5"/>
        <v>Pemat</v>
      </c>
      <c r="S194" s="22" t="str">
        <f>VLOOKUP(R194,audio_list_stym!$A$3:$H$18,7,FALSE)</f>
        <v>Ackee</v>
      </c>
      <c r="T194" s="22">
        <v>2</v>
      </c>
      <c r="U194" s="22" t="str">
        <f t="shared" si="6"/>
        <v>Ackee2</v>
      </c>
    </row>
    <row r="195" spans="2:21" x14ac:dyDescent="0.45">
      <c r="B195" s="29" t="s">
        <v>1182</v>
      </c>
      <c r="C195" t="str">
        <f t="shared" si="0"/>
        <v>Renan</v>
      </c>
      <c r="D195" s="22" t="str">
        <f>VLOOKUP(C195,audio_list_stym!$A$3:$E$18,5,FALSE)</f>
        <v>Ackee</v>
      </c>
      <c r="E195" s="22">
        <v>2</v>
      </c>
      <c r="F195" s="22" t="str">
        <f t="shared" si="4"/>
        <v>Ackee2</v>
      </c>
      <c r="G195" t="s">
        <v>1227</v>
      </c>
      <c r="L195" t="s">
        <v>1227</v>
      </c>
      <c r="Q195" s="29" t="s">
        <v>1182</v>
      </c>
      <c r="R195" t="str">
        <f t="shared" si="5"/>
        <v>Renan</v>
      </c>
      <c r="S195" s="22" t="str">
        <f>VLOOKUP(R195,audio_list_stym!$A$3:$H$18,7,FALSE)</f>
        <v>Ake</v>
      </c>
      <c r="T195" s="22">
        <v>2</v>
      </c>
      <c r="U195" s="22" t="str">
        <f t="shared" si="6"/>
        <v>Ake2</v>
      </c>
    </row>
    <row r="196" spans="2:21" x14ac:dyDescent="0.45">
      <c r="B196" s="29" t="s">
        <v>1186</v>
      </c>
      <c r="C196" t="str">
        <f t="shared" si="0"/>
        <v>Baroh</v>
      </c>
      <c r="D196" s="22" t="str">
        <f>VLOOKUP(C196,audio_list_stym!$A$3:$E$18,5,FALSE)</f>
        <v>Ake</v>
      </c>
      <c r="E196" s="22">
        <v>2</v>
      </c>
      <c r="F196" s="22" t="str">
        <f t="shared" si="4"/>
        <v>Ake2</v>
      </c>
      <c r="G196" t="s">
        <v>1230</v>
      </c>
      <c r="L196" t="s">
        <v>1230</v>
      </c>
      <c r="Q196" s="29" t="s">
        <v>1186</v>
      </c>
      <c r="R196" t="str">
        <f t="shared" si="5"/>
        <v>Baroh</v>
      </c>
      <c r="S196" s="22" t="str">
        <f>VLOOKUP(R196,audio_list_stym!$A$3:$H$18,7,FALSE)</f>
        <v>Finger</v>
      </c>
      <c r="T196" s="22">
        <v>2</v>
      </c>
      <c r="U196" s="22" t="str">
        <f t="shared" si="6"/>
        <v>Finger2</v>
      </c>
    </row>
    <row r="197" spans="2:21" x14ac:dyDescent="0.45">
      <c r="B197" s="29" t="s">
        <v>1190</v>
      </c>
      <c r="C197" t="str">
        <f t="shared" si="0"/>
        <v>Liroh</v>
      </c>
      <c r="D197" s="22" t="str">
        <f>VLOOKUP(C197,audio_list_stym!$A$3:$E$18,5,FALSE)</f>
        <v>Finger</v>
      </c>
      <c r="E197" s="22">
        <v>2</v>
      </c>
      <c r="F197" s="22" t="str">
        <f t="shared" si="4"/>
        <v>Finger2</v>
      </c>
      <c r="G197" t="s">
        <v>1231</v>
      </c>
      <c r="L197" t="s">
        <v>1231</v>
      </c>
      <c r="Q197" s="29" t="s">
        <v>1190</v>
      </c>
      <c r="R197" t="str">
        <f t="shared" si="5"/>
        <v>Liroh</v>
      </c>
      <c r="S197" s="22" t="str">
        <f>VLOOKUP(R197,audio_list_stym!$A$3:$H$18,7,FALSE)</f>
        <v>Gac</v>
      </c>
      <c r="T197" s="22">
        <v>2</v>
      </c>
      <c r="U197" s="22" t="str">
        <f t="shared" si="6"/>
        <v>Gac2</v>
      </c>
    </row>
    <row r="198" spans="2:21" x14ac:dyDescent="0.45">
      <c r="B198" s="29" t="s">
        <v>1194</v>
      </c>
      <c r="C198" t="str">
        <f t="shared" si="0"/>
        <v>Fimon</v>
      </c>
      <c r="D198" s="22" t="str">
        <f>VLOOKUP(C198,audio_list_stym!$A$3:$E$18,5,FALSE)</f>
        <v>Gac</v>
      </c>
      <c r="E198" s="22">
        <v>2</v>
      </c>
      <c r="F198" s="22" t="str">
        <f t="shared" si="4"/>
        <v>Gac2</v>
      </c>
      <c r="G198" t="s">
        <v>1232</v>
      </c>
      <c r="L198" t="s">
        <v>1232</v>
      </c>
      <c r="Q198" s="29" t="s">
        <v>1194</v>
      </c>
      <c r="R198" t="str">
        <f t="shared" si="5"/>
        <v>Fimon</v>
      </c>
      <c r="S198" s="22" t="str">
        <f>VLOOKUP(R198,audio_list_stym!$A$3:$H$18,7,FALSE)</f>
        <v>Noni</v>
      </c>
      <c r="T198" s="22">
        <v>2</v>
      </c>
      <c r="U198" s="22" t="str">
        <f t="shared" si="6"/>
        <v>Noni2</v>
      </c>
    </row>
    <row r="199" spans="2:21" x14ac:dyDescent="0.45">
      <c r="B199" s="29" t="s">
        <v>1198</v>
      </c>
      <c r="C199" t="str">
        <f t="shared" si="0"/>
        <v>Codis</v>
      </c>
      <c r="D199" s="22" t="str">
        <f>VLOOKUP(C199,audio_list_stym!$A$3:$E$18,5,FALSE)</f>
        <v>Noni</v>
      </c>
      <c r="E199" s="22">
        <v>2</v>
      </c>
      <c r="F199" s="22" t="str">
        <f t="shared" si="4"/>
        <v>Noni2</v>
      </c>
      <c r="G199" t="s">
        <v>1229</v>
      </c>
      <c r="L199" t="s">
        <v>1229</v>
      </c>
      <c r="Q199" s="29" t="s">
        <v>1198</v>
      </c>
      <c r="R199" t="str">
        <f t="shared" si="5"/>
        <v>Codis</v>
      </c>
      <c r="S199" s="22" t="str">
        <f>VLOOKUP(R199,audio_list_stym!$A$3:$H$18,7,FALSE)</f>
        <v>Sapota</v>
      </c>
      <c r="T199" s="22">
        <v>2</v>
      </c>
      <c r="U199" s="22" t="str">
        <f t="shared" si="6"/>
        <v>Sapota2</v>
      </c>
    </row>
    <row r="200" spans="2:21" x14ac:dyDescent="0.45">
      <c r="B200" s="29" t="s">
        <v>1202</v>
      </c>
      <c r="C200" t="str">
        <f t="shared" si="0"/>
        <v>Gonic</v>
      </c>
      <c r="D200" s="22" t="str">
        <f>VLOOKUP(C200,audio_list_stym!$A$3:$E$18,5,FALSE)</f>
        <v>Sapota</v>
      </c>
      <c r="E200" s="22">
        <v>2</v>
      </c>
      <c r="F200" s="22" t="str">
        <f t="shared" si="4"/>
        <v>Sapota2</v>
      </c>
      <c r="G200" t="s">
        <v>1233</v>
      </c>
      <c r="L200" t="s">
        <v>1233</v>
      </c>
      <c r="Q200" s="29" t="s">
        <v>1202</v>
      </c>
      <c r="R200" t="str">
        <f t="shared" si="5"/>
        <v>Gonic</v>
      </c>
      <c r="S200" s="22" t="str">
        <f>VLOOKUP(R200,audio_list_stym!$A$3:$H$18,7,FALSE)</f>
        <v>Tamanid</v>
      </c>
      <c r="T200" s="22">
        <v>2</v>
      </c>
      <c r="U200" s="22" t="str">
        <f t="shared" si="6"/>
        <v>Tamanid2</v>
      </c>
    </row>
    <row r="201" spans="2:21" x14ac:dyDescent="0.45">
      <c r="B201" s="29" t="s">
        <v>1206</v>
      </c>
      <c r="C201" t="str">
        <f t="shared" si="0"/>
        <v>Todis</v>
      </c>
      <c r="D201" s="22" t="str">
        <f>VLOOKUP(C201,audio_list_stym!$A$3:$E$18,5,FALSE)</f>
        <v>Tamanid</v>
      </c>
      <c r="E201" s="22">
        <v>2</v>
      </c>
      <c r="F201" s="22" t="str">
        <f t="shared" si="4"/>
        <v>Tamanid2</v>
      </c>
      <c r="G201" t="s">
        <v>1234</v>
      </c>
      <c r="L201" t="s">
        <v>1234</v>
      </c>
      <c r="Q201" s="29" t="s">
        <v>1206</v>
      </c>
      <c r="R201" t="str">
        <f t="shared" si="5"/>
        <v>Todis</v>
      </c>
      <c r="S201" s="22" t="str">
        <f>VLOOKUP(R201,audio_list_stym!$A$3:$H$18,7,FALSE)</f>
        <v>ZF</v>
      </c>
      <c r="T201" s="22">
        <v>2</v>
      </c>
      <c r="U201" s="22" t="str">
        <f t="shared" si="6"/>
        <v>ZF2</v>
      </c>
    </row>
    <row r="202" spans="2:21" x14ac:dyDescent="0.45">
      <c r="B202" s="29" t="s">
        <v>1210</v>
      </c>
      <c r="C202" t="str">
        <f t="shared" si="0"/>
        <v>Pemat</v>
      </c>
      <c r="D202" s="22" t="str">
        <f>VLOOKUP(C202,audio_list_stym!$A$3:$E$18,5,FALSE)</f>
        <v>ZF</v>
      </c>
      <c r="E202" s="22">
        <v>2</v>
      </c>
      <c r="F202" s="22" t="str">
        <f t="shared" si="4"/>
        <v>ZF2</v>
      </c>
      <c r="G202" t="s">
        <v>1228</v>
      </c>
      <c r="L202" t="s">
        <v>1228</v>
      </c>
      <c r="Q202" s="29" t="s">
        <v>1210</v>
      </c>
      <c r="R202" t="str">
        <f t="shared" si="5"/>
        <v>Pemat</v>
      </c>
      <c r="S202" s="22" t="str">
        <f>VLOOKUP(R202,audio_list_stym!$A$3:$H$18,7,FALSE)</f>
        <v>Ackee</v>
      </c>
      <c r="T202" s="22">
        <v>2</v>
      </c>
      <c r="U202" s="22" t="str">
        <f t="shared" si="6"/>
        <v>Ackee2</v>
      </c>
    </row>
    <row r="203" spans="2:21" x14ac:dyDescent="0.45">
      <c r="B203" s="29" t="s">
        <v>1182</v>
      </c>
      <c r="C203" t="str">
        <f>LEFT(B203,5)</f>
        <v>Renan</v>
      </c>
      <c r="D203" s="22" t="str">
        <f>VLOOKUP(C203,audio_list_stym!$A$3:$E$18,5,FALSE)</f>
        <v>Ackee</v>
      </c>
      <c r="E203" s="22">
        <v>3</v>
      </c>
      <c r="F203" s="22" t="str">
        <f t="shared" si="4"/>
        <v>Ackee3</v>
      </c>
      <c r="G203" t="s">
        <v>1227</v>
      </c>
      <c r="L203" t="s">
        <v>1227</v>
      </c>
      <c r="Q203" s="29" t="s">
        <v>1182</v>
      </c>
      <c r="R203" t="str">
        <f t="shared" si="5"/>
        <v>Renan</v>
      </c>
      <c r="S203" s="22" t="str">
        <f>VLOOKUP(R203,audio_list_stym!$A$3:$H$18,7,FALSE)</f>
        <v>Ake</v>
      </c>
      <c r="T203" s="22">
        <v>3</v>
      </c>
      <c r="U203" s="22" t="str">
        <f t="shared" si="6"/>
        <v>Ake3</v>
      </c>
    </row>
    <row r="204" spans="2:21" x14ac:dyDescent="0.45">
      <c r="B204" s="29" t="s">
        <v>1186</v>
      </c>
      <c r="C204" t="str">
        <f t="shared" si="0"/>
        <v>Baroh</v>
      </c>
      <c r="D204" s="22" t="str">
        <f>VLOOKUP(C204,audio_list_stym!$A$3:$E$18,5,FALSE)</f>
        <v>Ake</v>
      </c>
      <c r="E204" s="22">
        <v>3</v>
      </c>
      <c r="F204" s="22" t="str">
        <f t="shared" si="4"/>
        <v>Ake3</v>
      </c>
      <c r="G204" t="s">
        <v>1230</v>
      </c>
      <c r="L204" t="s">
        <v>1230</v>
      </c>
      <c r="Q204" s="29" t="s">
        <v>1186</v>
      </c>
      <c r="R204" t="str">
        <f t="shared" si="5"/>
        <v>Baroh</v>
      </c>
      <c r="S204" s="22" t="str">
        <f>VLOOKUP(R204,audio_list_stym!$A$3:$H$18,7,FALSE)</f>
        <v>Finger</v>
      </c>
      <c r="T204" s="22">
        <v>3</v>
      </c>
      <c r="U204" s="22" t="str">
        <f t="shared" si="6"/>
        <v>Finger3</v>
      </c>
    </row>
    <row r="205" spans="2:21" x14ac:dyDescent="0.45">
      <c r="B205" s="29" t="s">
        <v>1190</v>
      </c>
      <c r="C205" t="str">
        <f t="shared" si="0"/>
        <v>Liroh</v>
      </c>
      <c r="D205" s="22" t="str">
        <f>VLOOKUP(C205,audio_list_stym!$A$3:$E$18,5,FALSE)</f>
        <v>Finger</v>
      </c>
      <c r="E205" s="22">
        <v>3</v>
      </c>
      <c r="F205" s="22" t="str">
        <f t="shared" si="4"/>
        <v>Finger3</v>
      </c>
      <c r="G205" t="s">
        <v>1231</v>
      </c>
      <c r="L205" t="s">
        <v>1231</v>
      </c>
      <c r="Q205" s="29" t="s">
        <v>1190</v>
      </c>
      <c r="R205" t="str">
        <f t="shared" si="5"/>
        <v>Liroh</v>
      </c>
      <c r="S205" s="22" t="str">
        <f>VLOOKUP(R205,audio_list_stym!$A$3:$H$18,7,FALSE)</f>
        <v>Gac</v>
      </c>
      <c r="T205" s="22">
        <v>3</v>
      </c>
      <c r="U205" s="22" t="str">
        <f t="shared" si="6"/>
        <v>Gac3</v>
      </c>
    </row>
    <row r="206" spans="2:21" x14ac:dyDescent="0.45">
      <c r="B206" s="29" t="s">
        <v>1194</v>
      </c>
      <c r="C206" t="str">
        <f t="shared" si="0"/>
        <v>Fimon</v>
      </c>
      <c r="D206" s="22" t="str">
        <f>VLOOKUP(C206,audio_list_stym!$A$3:$E$18,5,FALSE)</f>
        <v>Gac</v>
      </c>
      <c r="E206" s="22">
        <v>3</v>
      </c>
      <c r="F206" s="22" t="str">
        <f t="shared" si="4"/>
        <v>Gac3</v>
      </c>
      <c r="G206" t="s">
        <v>1232</v>
      </c>
      <c r="L206" t="s">
        <v>1232</v>
      </c>
      <c r="Q206" s="29" t="s">
        <v>1194</v>
      </c>
      <c r="R206" t="str">
        <f t="shared" si="5"/>
        <v>Fimon</v>
      </c>
      <c r="S206" s="22" t="str">
        <f>VLOOKUP(R206,audio_list_stym!$A$3:$H$18,7,FALSE)</f>
        <v>Noni</v>
      </c>
      <c r="T206" s="22">
        <v>3</v>
      </c>
      <c r="U206" s="22" t="str">
        <f t="shared" si="6"/>
        <v>Noni3</v>
      </c>
    </row>
    <row r="207" spans="2:21" x14ac:dyDescent="0.45">
      <c r="B207" s="29" t="s">
        <v>1198</v>
      </c>
      <c r="C207" t="str">
        <f t="shared" si="0"/>
        <v>Codis</v>
      </c>
      <c r="D207" s="22" t="str">
        <f>VLOOKUP(C207,audio_list_stym!$A$3:$E$18,5,FALSE)</f>
        <v>Noni</v>
      </c>
      <c r="E207" s="22">
        <v>3</v>
      </c>
      <c r="F207" s="22" t="str">
        <f t="shared" si="4"/>
        <v>Noni3</v>
      </c>
      <c r="G207" t="s">
        <v>1229</v>
      </c>
      <c r="L207" t="s">
        <v>1229</v>
      </c>
      <c r="Q207" s="29" t="s">
        <v>1198</v>
      </c>
      <c r="R207" t="str">
        <f t="shared" si="5"/>
        <v>Codis</v>
      </c>
      <c r="S207" s="22" t="str">
        <f>VLOOKUP(R207,audio_list_stym!$A$3:$H$18,7,FALSE)</f>
        <v>Sapota</v>
      </c>
      <c r="T207" s="22">
        <v>3</v>
      </c>
      <c r="U207" s="22" t="str">
        <f t="shared" si="6"/>
        <v>Sapota3</v>
      </c>
    </row>
    <row r="208" spans="2:21" x14ac:dyDescent="0.45">
      <c r="B208" s="29" t="s">
        <v>1202</v>
      </c>
      <c r="C208" t="str">
        <f t="shared" si="0"/>
        <v>Gonic</v>
      </c>
      <c r="D208" s="22" t="str">
        <f>VLOOKUP(C208,audio_list_stym!$A$3:$E$18,5,FALSE)</f>
        <v>Sapota</v>
      </c>
      <c r="E208" s="22">
        <v>3</v>
      </c>
      <c r="F208" s="22" t="str">
        <f t="shared" si="4"/>
        <v>Sapota3</v>
      </c>
      <c r="G208" t="s">
        <v>1233</v>
      </c>
      <c r="L208" t="s">
        <v>1233</v>
      </c>
      <c r="Q208" s="29" t="s">
        <v>1202</v>
      </c>
      <c r="R208" t="str">
        <f t="shared" si="5"/>
        <v>Gonic</v>
      </c>
      <c r="S208" s="22" t="str">
        <f>VLOOKUP(R208,audio_list_stym!$A$3:$H$18,7,FALSE)</f>
        <v>Tamanid</v>
      </c>
      <c r="T208" s="22">
        <v>3</v>
      </c>
      <c r="U208" s="22" t="str">
        <f t="shared" si="6"/>
        <v>Tamanid3</v>
      </c>
    </row>
    <row r="209" spans="2:21" x14ac:dyDescent="0.45">
      <c r="B209" s="29" t="s">
        <v>1206</v>
      </c>
      <c r="C209" t="str">
        <f t="shared" si="0"/>
        <v>Todis</v>
      </c>
      <c r="D209" s="22" t="str">
        <f>VLOOKUP(C209,audio_list_stym!$A$3:$E$18,5,FALSE)</f>
        <v>Tamanid</v>
      </c>
      <c r="E209" s="22">
        <v>3</v>
      </c>
      <c r="F209" s="22" t="str">
        <f t="shared" si="4"/>
        <v>Tamanid3</v>
      </c>
      <c r="G209" t="s">
        <v>1234</v>
      </c>
      <c r="L209" t="s">
        <v>1234</v>
      </c>
      <c r="Q209" s="29" t="s">
        <v>1206</v>
      </c>
      <c r="R209" t="str">
        <f t="shared" si="5"/>
        <v>Todis</v>
      </c>
      <c r="S209" s="22" t="str">
        <f>VLOOKUP(R209,audio_list_stym!$A$3:$H$18,7,FALSE)</f>
        <v>ZF</v>
      </c>
      <c r="T209" s="22">
        <v>3</v>
      </c>
      <c r="U209" s="22" t="str">
        <f t="shared" si="6"/>
        <v>ZF3</v>
      </c>
    </row>
    <row r="210" spans="2:21" x14ac:dyDescent="0.45">
      <c r="B210" s="29" t="s">
        <v>1210</v>
      </c>
      <c r="C210" t="str">
        <f t="shared" si="0"/>
        <v>Pemat</v>
      </c>
      <c r="D210" s="22" t="str">
        <f>VLOOKUP(C210,audio_list_stym!$A$3:$E$18,5,FALSE)</f>
        <v>ZF</v>
      </c>
      <c r="E210" s="22">
        <v>3</v>
      </c>
      <c r="F210" s="22" t="str">
        <f t="shared" si="4"/>
        <v>ZF3</v>
      </c>
      <c r="G210" t="s">
        <v>1228</v>
      </c>
      <c r="L210" t="s">
        <v>1228</v>
      </c>
      <c r="Q210" s="29" t="s">
        <v>1210</v>
      </c>
      <c r="R210" t="str">
        <f t="shared" si="5"/>
        <v>Pemat</v>
      </c>
      <c r="S210" s="22" t="str">
        <f>VLOOKUP(R210,audio_list_stym!$A$3:$H$18,7,FALSE)</f>
        <v>Ackee</v>
      </c>
      <c r="T210" s="22">
        <v>3</v>
      </c>
      <c r="U210" s="22" t="str">
        <f t="shared" si="6"/>
        <v>Ackee3</v>
      </c>
    </row>
    <row r="211" spans="2:21" x14ac:dyDescent="0.45">
      <c r="B211" s="29" t="s">
        <v>1182</v>
      </c>
      <c r="C211" t="str">
        <f t="shared" si="0"/>
        <v>Renan</v>
      </c>
      <c r="D211" s="22" t="str">
        <f>VLOOKUP(C211,audio_list_stym!$A$3:$E$18,5,FALSE)</f>
        <v>Ackee</v>
      </c>
      <c r="E211" s="22">
        <v>3</v>
      </c>
      <c r="F211" s="22" t="str">
        <f t="shared" si="4"/>
        <v>Ackee3</v>
      </c>
      <c r="G211" t="s">
        <v>1227</v>
      </c>
      <c r="L211" t="s">
        <v>1227</v>
      </c>
      <c r="Q211" s="29" t="s">
        <v>1182</v>
      </c>
      <c r="R211" t="str">
        <f t="shared" si="5"/>
        <v>Renan</v>
      </c>
      <c r="S211" s="22" t="str">
        <f>VLOOKUP(R211,audio_list_stym!$A$3:$H$18,7,FALSE)</f>
        <v>Ake</v>
      </c>
      <c r="T211" s="22">
        <v>3</v>
      </c>
      <c r="U211" s="22" t="str">
        <f t="shared" si="6"/>
        <v>Ake3</v>
      </c>
    </row>
    <row r="212" spans="2:21" x14ac:dyDescent="0.45">
      <c r="B212" s="29" t="s">
        <v>1186</v>
      </c>
      <c r="C212" t="str">
        <f t="shared" si="0"/>
        <v>Baroh</v>
      </c>
      <c r="D212" s="22" t="str">
        <f>VLOOKUP(C212,audio_list_stym!$A$3:$E$18,5,FALSE)</f>
        <v>Ake</v>
      </c>
      <c r="E212" s="22">
        <v>3</v>
      </c>
      <c r="F212" s="22" t="str">
        <f t="shared" si="4"/>
        <v>Ake3</v>
      </c>
      <c r="G212" t="s">
        <v>1230</v>
      </c>
      <c r="L212" t="s">
        <v>1230</v>
      </c>
      <c r="Q212" s="29" t="s">
        <v>1186</v>
      </c>
      <c r="R212" t="str">
        <f t="shared" si="5"/>
        <v>Baroh</v>
      </c>
      <c r="S212" s="22" t="str">
        <f>VLOOKUP(R212,audio_list_stym!$A$3:$H$18,7,FALSE)</f>
        <v>Finger</v>
      </c>
      <c r="T212" s="22">
        <v>3</v>
      </c>
      <c r="U212" s="22" t="str">
        <f t="shared" si="6"/>
        <v>Finger3</v>
      </c>
    </row>
    <row r="213" spans="2:21" x14ac:dyDescent="0.45">
      <c r="B213" s="29" t="s">
        <v>1190</v>
      </c>
      <c r="C213" t="str">
        <f t="shared" si="0"/>
        <v>Liroh</v>
      </c>
      <c r="D213" s="22" t="str">
        <f>VLOOKUP(C213,audio_list_stym!$A$3:$E$18,5,FALSE)</f>
        <v>Finger</v>
      </c>
      <c r="E213" s="22">
        <v>3</v>
      </c>
      <c r="F213" s="22" t="str">
        <f t="shared" si="4"/>
        <v>Finger3</v>
      </c>
      <c r="G213" t="s">
        <v>1231</v>
      </c>
      <c r="L213" t="s">
        <v>1231</v>
      </c>
      <c r="Q213" s="29" t="s">
        <v>1190</v>
      </c>
      <c r="R213" t="str">
        <f t="shared" si="5"/>
        <v>Liroh</v>
      </c>
      <c r="S213" s="22" t="str">
        <f>VLOOKUP(R213,audio_list_stym!$A$3:$H$18,7,FALSE)</f>
        <v>Gac</v>
      </c>
      <c r="T213" s="22">
        <v>3</v>
      </c>
      <c r="U213" s="22" t="str">
        <f t="shared" si="6"/>
        <v>Gac3</v>
      </c>
    </row>
    <row r="214" spans="2:21" x14ac:dyDescent="0.45">
      <c r="B214" s="29" t="s">
        <v>1194</v>
      </c>
      <c r="C214" t="str">
        <f t="shared" si="0"/>
        <v>Fimon</v>
      </c>
      <c r="D214" s="22" t="str">
        <f>VLOOKUP(C214,audio_list_stym!$A$3:$E$18,5,FALSE)</f>
        <v>Gac</v>
      </c>
      <c r="E214" s="22">
        <v>3</v>
      </c>
      <c r="F214" s="22" t="str">
        <f t="shared" si="4"/>
        <v>Gac3</v>
      </c>
      <c r="G214" t="s">
        <v>1232</v>
      </c>
      <c r="L214" t="s">
        <v>1232</v>
      </c>
      <c r="Q214" s="29" t="s">
        <v>1194</v>
      </c>
      <c r="R214" t="str">
        <f t="shared" si="5"/>
        <v>Fimon</v>
      </c>
      <c r="S214" s="22" t="str">
        <f>VLOOKUP(R214,audio_list_stym!$A$3:$H$18,7,FALSE)</f>
        <v>Noni</v>
      </c>
      <c r="T214" s="22">
        <v>3</v>
      </c>
      <c r="U214" s="22" t="str">
        <f t="shared" si="6"/>
        <v>Noni3</v>
      </c>
    </row>
    <row r="215" spans="2:21" x14ac:dyDescent="0.45">
      <c r="B215" s="29" t="s">
        <v>1198</v>
      </c>
      <c r="C215" t="str">
        <f t="shared" si="0"/>
        <v>Codis</v>
      </c>
      <c r="D215" s="22" t="str">
        <f>VLOOKUP(C215,audio_list_stym!$A$3:$E$18,5,FALSE)</f>
        <v>Noni</v>
      </c>
      <c r="E215" s="22">
        <v>3</v>
      </c>
      <c r="F215" s="22" t="str">
        <f t="shared" si="4"/>
        <v>Noni3</v>
      </c>
      <c r="G215" t="s">
        <v>1229</v>
      </c>
      <c r="L215" t="s">
        <v>1229</v>
      </c>
      <c r="Q215" s="29" t="s">
        <v>1198</v>
      </c>
      <c r="R215" t="str">
        <f t="shared" si="5"/>
        <v>Codis</v>
      </c>
      <c r="S215" s="22" t="str">
        <f>VLOOKUP(R215,audio_list_stym!$A$3:$H$18,7,FALSE)</f>
        <v>Sapota</v>
      </c>
      <c r="T215" s="22">
        <v>3</v>
      </c>
      <c r="U215" s="22" t="str">
        <f t="shared" si="6"/>
        <v>Sapota3</v>
      </c>
    </row>
    <row r="216" spans="2:21" x14ac:dyDescent="0.45">
      <c r="B216" s="29" t="s">
        <v>1202</v>
      </c>
      <c r="C216" t="str">
        <f t="shared" si="0"/>
        <v>Gonic</v>
      </c>
      <c r="D216" s="22" t="str">
        <f>VLOOKUP(C216,audio_list_stym!$A$3:$E$18,5,FALSE)</f>
        <v>Sapota</v>
      </c>
      <c r="E216" s="22">
        <v>3</v>
      </c>
      <c r="F216" s="22" t="str">
        <f t="shared" si="4"/>
        <v>Sapota3</v>
      </c>
      <c r="G216" t="s">
        <v>1233</v>
      </c>
      <c r="L216" t="s">
        <v>1233</v>
      </c>
      <c r="Q216" s="29" t="s">
        <v>1202</v>
      </c>
      <c r="R216" t="str">
        <f t="shared" si="5"/>
        <v>Gonic</v>
      </c>
      <c r="S216" s="22" t="str">
        <f>VLOOKUP(R216,audio_list_stym!$A$3:$H$18,7,FALSE)</f>
        <v>Tamanid</v>
      </c>
      <c r="T216" s="22">
        <v>3</v>
      </c>
      <c r="U216" s="22" t="str">
        <f t="shared" si="6"/>
        <v>Tamanid3</v>
      </c>
    </row>
    <row r="217" spans="2:21" x14ac:dyDescent="0.45">
      <c r="B217" s="29" t="s">
        <v>1206</v>
      </c>
      <c r="C217" t="str">
        <f t="shared" si="0"/>
        <v>Todis</v>
      </c>
      <c r="D217" s="22" t="str">
        <f>VLOOKUP(C217,audio_list_stym!$A$3:$E$18,5,FALSE)</f>
        <v>Tamanid</v>
      </c>
      <c r="E217" s="22">
        <v>3</v>
      </c>
      <c r="F217" s="22" t="str">
        <f t="shared" si="4"/>
        <v>Tamanid3</v>
      </c>
      <c r="G217" t="s">
        <v>1234</v>
      </c>
      <c r="L217" t="s">
        <v>1234</v>
      </c>
      <c r="Q217" s="29" t="s">
        <v>1206</v>
      </c>
      <c r="R217" t="str">
        <f t="shared" si="5"/>
        <v>Todis</v>
      </c>
      <c r="S217" s="22" t="str">
        <f>VLOOKUP(R217,audio_list_stym!$A$3:$H$18,7,FALSE)</f>
        <v>ZF</v>
      </c>
      <c r="T217" s="22">
        <v>3</v>
      </c>
      <c r="U217" s="22" t="str">
        <f t="shared" si="6"/>
        <v>ZF3</v>
      </c>
    </row>
    <row r="218" spans="2:21" x14ac:dyDescent="0.45">
      <c r="B218" s="29" t="s">
        <v>1210</v>
      </c>
      <c r="C218" t="str">
        <f t="shared" si="0"/>
        <v>Pemat</v>
      </c>
      <c r="D218" s="22" t="str">
        <f>VLOOKUP(C218,audio_list_stym!$A$3:$E$18,5,FALSE)</f>
        <v>ZF</v>
      </c>
      <c r="E218" s="22">
        <v>3</v>
      </c>
      <c r="F218" s="22" t="str">
        <f t="shared" si="4"/>
        <v>ZF3</v>
      </c>
      <c r="G218" t="s">
        <v>1228</v>
      </c>
      <c r="L218" t="s">
        <v>1228</v>
      </c>
      <c r="Q218" s="29" t="s">
        <v>1210</v>
      </c>
      <c r="R218" t="str">
        <f t="shared" si="5"/>
        <v>Pemat</v>
      </c>
      <c r="S218" s="22" t="str">
        <f>VLOOKUP(R218,audio_list_stym!$A$3:$H$18,7,FALSE)</f>
        <v>Ackee</v>
      </c>
      <c r="T218" s="22">
        <v>3</v>
      </c>
      <c r="U218" s="22" t="str">
        <f t="shared" si="6"/>
        <v>Ackee3</v>
      </c>
    </row>
    <row r="219" spans="2:21" x14ac:dyDescent="0.45">
      <c r="B219" s="29" t="s">
        <v>1182</v>
      </c>
      <c r="C219" t="str">
        <f>LEFT(B219,5)</f>
        <v>Renan</v>
      </c>
      <c r="D219" s="22" t="str">
        <f>VLOOKUP(C219,audio_list_stym!$A$3:$E$18,5,FALSE)</f>
        <v>Ackee</v>
      </c>
      <c r="E219" s="22">
        <v>4</v>
      </c>
      <c r="F219" s="22" t="str">
        <f t="shared" si="4"/>
        <v>Ackee4</v>
      </c>
      <c r="G219" t="s">
        <v>1227</v>
      </c>
      <c r="L219" t="s">
        <v>1227</v>
      </c>
      <c r="Q219" s="29" t="s">
        <v>1182</v>
      </c>
      <c r="R219" t="str">
        <f t="shared" si="5"/>
        <v>Renan</v>
      </c>
      <c r="S219" s="22" t="str">
        <f>VLOOKUP(R219,audio_list_stym!$A$3:$H$18,7,FALSE)</f>
        <v>Ake</v>
      </c>
      <c r="T219" s="22">
        <v>4</v>
      </c>
      <c r="U219" s="22" t="str">
        <f t="shared" si="6"/>
        <v>Ake4</v>
      </c>
    </row>
    <row r="220" spans="2:21" x14ac:dyDescent="0.45">
      <c r="B220" s="29" t="s">
        <v>1186</v>
      </c>
      <c r="C220" t="str">
        <f t="shared" si="0"/>
        <v>Baroh</v>
      </c>
      <c r="D220" s="22" t="str">
        <f>VLOOKUP(C220,audio_list_stym!$A$3:$E$18,5,FALSE)</f>
        <v>Ake</v>
      </c>
      <c r="E220" s="22">
        <v>4</v>
      </c>
      <c r="F220" s="22" t="str">
        <f t="shared" si="4"/>
        <v>Ake4</v>
      </c>
      <c r="G220" t="s">
        <v>1230</v>
      </c>
      <c r="L220" t="s">
        <v>1230</v>
      </c>
      <c r="Q220" s="29" t="s">
        <v>1186</v>
      </c>
      <c r="R220" t="str">
        <f t="shared" si="5"/>
        <v>Baroh</v>
      </c>
      <c r="S220" s="22" t="str">
        <f>VLOOKUP(R220,audio_list_stym!$A$3:$H$18,7,FALSE)</f>
        <v>Finger</v>
      </c>
      <c r="T220" s="22">
        <v>4</v>
      </c>
      <c r="U220" s="22" t="str">
        <f t="shared" si="6"/>
        <v>Finger4</v>
      </c>
    </row>
    <row r="221" spans="2:21" x14ac:dyDescent="0.45">
      <c r="B221" s="29" t="s">
        <v>1190</v>
      </c>
      <c r="C221" t="str">
        <f t="shared" si="0"/>
        <v>Liroh</v>
      </c>
      <c r="D221" s="22" t="str">
        <f>VLOOKUP(C221,audio_list_stym!$A$3:$E$18,5,FALSE)</f>
        <v>Finger</v>
      </c>
      <c r="E221" s="22">
        <v>4</v>
      </c>
      <c r="F221" s="22" t="str">
        <f t="shared" si="4"/>
        <v>Finger4</v>
      </c>
      <c r="G221" t="s">
        <v>1231</v>
      </c>
      <c r="L221" t="s">
        <v>1231</v>
      </c>
      <c r="Q221" s="29" t="s">
        <v>1190</v>
      </c>
      <c r="R221" t="str">
        <f t="shared" si="5"/>
        <v>Liroh</v>
      </c>
      <c r="S221" s="22" t="str">
        <f>VLOOKUP(R221,audio_list_stym!$A$3:$H$18,7,FALSE)</f>
        <v>Gac</v>
      </c>
      <c r="T221" s="22">
        <v>4</v>
      </c>
      <c r="U221" s="22" t="str">
        <f t="shared" si="6"/>
        <v>Gac4</v>
      </c>
    </row>
    <row r="222" spans="2:21" x14ac:dyDescent="0.45">
      <c r="B222" s="29" t="s">
        <v>1194</v>
      </c>
      <c r="C222" t="str">
        <f t="shared" si="0"/>
        <v>Fimon</v>
      </c>
      <c r="D222" s="22" t="str">
        <f>VLOOKUP(C222,audio_list_stym!$A$3:$E$18,5,FALSE)</f>
        <v>Gac</v>
      </c>
      <c r="E222" s="22">
        <v>4</v>
      </c>
      <c r="F222" s="22" t="str">
        <f t="shared" si="4"/>
        <v>Gac4</v>
      </c>
      <c r="G222" t="s">
        <v>1232</v>
      </c>
      <c r="L222" t="s">
        <v>1232</v>
      </c>
      <c r="Q222" s="29" t="s">
        <v>1194</v>
      </c>
      <c r="R222" t="str">
        <f t="shared" si="5"/>
        <v>Fimon</v>
      </c>
      <c r="S222" s="22" t="str">
        <f>VLOOKUP(R222,audio_list_stym!$A$3:$H$18,7,FALSE)</f>
        <v>Noni</v>
      </c>
      <c r="T222" s="22">
        <v>4</v>
      </c>
      <c r="U222" s="22" t="str">
        <f t="shared" si="6"/>
        <v>Noni4</v>
      </c>
    </row>
    <row r="223" spans="2:21" x14ac:dyDescent="0.45">
      <c r="B223" s="29" t="s">
        <v>1198</v>
      </c>
      <c r="C223" t="str">
        <f t="shared" si="0"/>
        <v>Codis</v>
      </c>
      <c r="D223" s="22" t="str">
        <f>VLOOKUP(C223,audio_list_stym!$A$3:$E$18,5,FALSE)</f>
        <v>Noni</v>
      </c>
      <c r="E223" s="22">
        <v>4</v>
      </c>
      <c r="F223" s="22" t="str">
        <f t="shared" si="4"/>
        <v>Noni4</v>
      </c>
      <c r="G223" t="s">
        <v>1229</v>
      </c>
      <c r="L223" t="s">
        <v>1229</v>
      </c>
      <c r="Q223" s="29" t="s">
        <v>1198</v>
      </c>
      <c r="R223" t="str">
        <f t="shared" si="5"/>
        <v>Codis</v>
      </c>
      <c r="S223" s="22" t="str">
        <f>VLOOKUP(R223,audio_list_stym!$A$3:$H$18,7,FALSE)</f>
        <v>Sapota</v>
      </c>
      <c r="T223" s="22">
        <v>4</v>
      </c>
      <c r="U223" s="22" t="str">
        <f t="shared" si="6"/>
        <v>Sapota4</v>
      </c>
    </row>
    <row r="224" spans="2:21" x14ac:dyDescent="0.45">
      <c r="B224" s="29" t="s">
        <v>1202</v>
      </c>
      <c r="C224" t="str">
        <f t="shared" si="0"/>
        <v>Gonic</v>
      </c>
      <c r="D224" s="22" t="str">
        <f>VLOOKUP(C224,audio_list_stym!$A$3:$E$18,5,FALSE)</f>
        <v>Sapota</v>
      </c>
      <c r="E224" s="22">
        <v>4</v>
      </c>
      <c r="F224" s="22" t="str">
        <f t="shared" si="4"/>
        <v>Sapota4</v>
      </c>
      <c r="G224" t="s">
        <v>1233</v>
      </c>
      <c r="L224" t="s">
        <v>1233</v>
      </c>
      <c r="Q224" s="29" t="s">
        <v>1202</v>
      </c>
      <c r="R224" t="str">
        <f t="shared" si="5"/>
        <v>Gonic</v>
      </c>
      <c r="S224" s="22" t="str">
        <f>VLOOKUP(R224,audio_list_stym!$A$3:$H$18,7,FALSE)</f>
        <v>Tamanid</v>
      </c>
      <c r="T224" s="22">
        <v>4</v>
      </c>
      <c r="U224" s="22" t="str">
        <f t="shared" si="6"/>
        <v>Tamanid4</v>
      </c>
    </row>
    <row r="225" spans="2:21" x14ac:dyDescent="0.45">
      <c r="B225" s="29" t="s">
        <v>1206</v>
      </c>
      <c r="C225" t="str">
        <f t="shared" si="0"/>
        <v>Todis</v>
      </c>
      <c r="D225" s="22" t="str">
        <f>VLOOKUP(C225,audio_list_stym!$A$3:$E$18,5,FALSE)</f>
        <v>Tamanid</v>
      </c>
      <c r="E225" s="22">
        <v>4</v>
      </c>
      <c r="F225" s="22" t="str">
        <f t="shared" si="4"/>
        <v>Tamanid4</v>
      </c>
      <c r="G225" t="s">
        <v>1234</v>
      </c>
      <c r="L225" t="s">
        <v>1234</v>
      </c>
      <c r="Q225" s="29" t="s">
        <v>1206</v>
      </c>
      <c r="R225" t="str">
        <f t="shared" si="5"/>
        <v>Todis</v>
      </c>
      <c r="S225" s="22" t="str">
        <f>VLOOKUP(R225,audio_list_stym!$A$3:$H$18,7,FALSE)</f>
        <v>ZF</v>
      </c>
      <c r="T225" s="22">
        <v>4</v>
      </c>
      <c r="U225" s="22" t="str">
        <f t="shared" si="6"/>
        <v>ZF4</v>
      </c>
    </row>
    <row r="226" spans="2:21" x14ac:dyDescent="0.45">
      <c r="B226" s="29" t="s">
        <v>1210</v>
      </c>
      <c r="C226" t="str">
        <f t="shared" si="0"/>
        <v>Pemat</v>
      </c>
      <c r="D226" s="22" t="str">
        <f>VLOOKUP(C226,audio_list_stym!$A$3:$E$18,5,FALSE)</f>
        <v>ZF</v>
      </c>
      <c r="E226" s="22">
        <v>4</v>
      </c>
      <c r="F226" s="22" t="str">
        <f t="shared" si="4"/>
        <v>ZF4</v>
      </c>
      <c r="G226" t="s">
        <v>1228</v>
      </c>
      <c r="L226" t="s">
        <v>1228</v>
      </c>
      <c r="Q226" s="29" t="s">
        <v>1210</v>
      </c>
      <c r="R226" t="str">
        <f t="shared" si="5"/>
        <v>Pemat</v>
      </c>
      <c r="S226" s="22" t="str">
        <f>VLOOKUP(R226,audio_list_stym!$A$3:$H$18,7,FALSE)</f>
        <v>Ackee</v>
      </c>
      <c r="T226" s="22">
        <v>4</v>
      </c>
      <c r="U226" s="22" t="str">
        <f t="shared" si="6"/>
        <v>Ackee4</v>
      </c>
    </row>
    <row r="227" spans="2:21" x14ac:dyDescent="0.45">
      <c r="B227" s="29" t="s">
        <v>1182</v>
      </c>
      <c r="C227" t="str">
        <f t="shared" si="0"/>
        <v>Renan</v>
      </c>
      <c r="D227" s="22" t="str">
        <f>VLOOKUP(C227,audio_list_stym!$A$3:$E$18,5,FALSE)</f>
        <v>Ackee</v>
      </c>
      <c r="E227" s="22">
        <v>4</v>
      </c>
      <c r="F227" s="22" t="str">
        <f t="shared" si="4"/>
        <v>Ackee4</v>
      </c>
      <c r="G227" t="s">
        <v>1227</v>
      </c>
      <c r="L227" t="s">
        <v>1227</v>
      </c>
      <c r="Q227" s="29" t="s">
        <v>1182</v>
      </c>
      <c r="R227" t="str">
        <f t="shared" si="5"/>
        <v>Renan</v>
      </c>
      <c r="S227" s="22" t="str">
        <f>VLOOKUP(R227,audio_list_stym!$A$3:$H$18,7,FALSE)</f>
        <v>Ake</v>
      </c>
      <c r="T227" s="22">
        <v>4</v>
      </c>
      <c r="U227" s="22" t="str">
        <f t="shared" si="6"/>
        <v>Ake4</v>
      </c>
    </row>
    <row r="228" spans="2:21" x14ac:dyDescent="0.45">
      <c r="B228" s="29" t="s">
        <v>1186</v>
      </c>
      <c r="C228" t="str">
        <f t="shared" ref="C228:C234" si="7">LEFT(B228,5)</f>
        <v>Baroh</v>
      </c>
      <c r="D228" s="22" t="str">
        <f>VLOOKUP(C228,audio_list_stym!$A$3:$E$18,5,FALSE)</f>
        <v>Ake</v>
      </c>
      <c r="E228" s="22">
        <v>4</v>
      </c>
      <c r="F228" s="22" t="str">
        <f t="shared" si="4"/>
        <v>Ake4</v>
      </c>
      <c r="G228" t="s">
        <v>1230</v>
      </c>
      <c r="L228" t="s">
        <v>1230</v>
      </c>
      <c r="Q228" s="29" t="s">
        <v>1186</v>
      </c>
      <c r="R228" t="str">
        <f t="shared" si="5"/>
        <v>Baroh</v>
      </c>
      <c r="S228" s="22" t="str">
        <f>VLOOKUP(R228,audio_list_stym!$A$3:$H$18,7,FALSE)</f>
        <v>Finger</v>
      </c>
      <c r="T228" s="22">
        <v>4</v>
      </c>
      <c r="U228" s="22" t="str">
        <f t="shared" si="6"/>
        <v>Finger4</v>
      </c>
    </row>
    <row r="229" spans="2:21" x14ac:dyDescent="0.45">
      <c r="B229" s="29" t="s">
        <v>1190</v>
      </c>
      <c r="C229" t="str">
        <f t="shared" si="7"/>
        <v>Liroh</v>
      </c>
      <c r="D229" s="22" t="str">
        <f>VLOOKUP(C229,audio_list_stym!$A$3:$E$18,5,FALSE)</f>
        <v>Finger</v>
      </c>
      <c r="E229" s="22">
        <v>4</v>
      </c>
      <c r="F229" s="22" t="str">
        <f t="shared" si="4"/>
        <v>Finger4</v>
      </c>
      <c r="G229" t="s">
        <v>1231</v>
      </c>
      <c r="L229" t="s">
        <v>1231</v>
      </c>
      <c r="Q229" s="29" t="s">
        <v>1190</v>
      </c>
      <c r="R229" t="str">
        <f t="shared" si="5"/>
        <v>Liroh</v>
      </c>
      <c r="S229" s="22" t="str">
        <f>VLOOKUP(R229,audio_list_stym!$A$3:$H$18,7,FALSE)</f>
        <v>Gac</v>
      </c>
      <c r="T229" s="22">
        <v>4</v>
      </c>
      <c r="U229" s="22" t="str">
        <f t="shared" si="6"/>
        <v>Gac4</v>
      </c>
    </row>
    <row r="230" spans="2:21" x14ac:dyDescent="0.45">
      <c r="B230" s="29" t="s">
        <v>1194</v>
      </c>
      <c r="C230" t="str">
        <f t="shared" si="7"/>
        <v>Fimon</v>
      </c>
      <c r="D230" s="22" t="str">
        <f>VLOOKUP(C230,audio_list_stym!$A$3:$E$18,5,FALSE)</f>
        <v>Gac</v>
      </c>
      <c r="E230" s="22">
        <v>4</v>
      </c>
      <c r="F230" s="22" t="str">
        <f t="shared" si="4"/>
        <v>Gac4</v>
      </c>
      <c r="G230" t="s">
        <v>1232</v>
      </c>
      <c r="L230" t="s">
        <v>1232</v>
      </c>
      <c r="Q230" s="29" t="s">
        <v>1194</v>
      </c>
      <c r="R230" t="str">
        <f t="shared" si="5"/>
        <v>Fimon</v>
      </c>
      <c r="S230" s="22" t="str">
        <f>VLOOKUP(R230,audio_list_stym!$A$3:$H$18,7,FALSE)</f>
        <v>Noni</v>
      </c>
      <c r="T230" s="22">
        <v>4</v>
      </c>
      <c r="U230" s="22" t="str">
        <f t="shared" si="6"/>
        <v>Noni4</v>
      </c>
    </row>
    <row r="231" spans="2:21" x14ac:dyDescent="0.45">
      <c r="B231" s="29" t="s">
        <v>1198</v>
      </c>
      <c r="C231" t="str">
        <f t="shared" si="7"/>
        <v>Codis</v>
      </c>
      <c r="D231" s="22" t="str">
        <f>VLOOKUP(C231,audio_list_stym!$A$3:$E$18,5,FALSE)</f>
        <v>Noni</v>
      </c>
      <c r="E231" s="22">
        <v>4</v>
      </c>
      <c r="F231" s="22" t="str">
        <f t="shared" si="4"/>
        <v>Noni4</v>
      </c>
      <c r="G231" t="s">
        <v>1229</v>
      </c>
      <c r="L231" t="s">
        <v>1229</v>
      </c>
      <c r="Q231" s="29" t="s">
        <v>1198</v>
      </c>
      <c r="R231" t="str">
        <f t="shared" si="5"/>
        <v>Codis</v>
      </c>
      <c r="S231" s="22" t="str">
        <f>VLOOKUP(R231,audio_list_stym!$A$3:$H$18,7,FALSE)</f>
        <v>Sapota</v>
      </c>
      <c r="T231" s="22">
        <v>4</v>
      </c>
      <c r="U231" s="22" t="str">
        <f t="shared" si="6"/>
        <v>Sapota4</v>
      </c>
    </row>
    <row r="232" spans="2:21" x14ac:dyDescent="0.45">
      <c r="B232" s="29" t="s">
        <v>1202</v>
      </c>
      <c r="C232" t="str">
        <f t="shared" si="7"/>
        <v>Gonic</v>
      </c>
      <c r="D232" s="22" t="str">
        <f>VLOOKUP(C232,audio_list_stym!$A$3:$E$18,5,FALSE)</f>
        <v>Sapota</v>
      </c>
      <c r="E232" s="22">
        <v>4</v>
      </c>
      <c r="F232" s="22" t="str">
        <f t="shared" si="4"/>
        <v>Sapota4</v>
      </c>
      <c r="G232" t="s">
        <v>1233</v>
      </c>
      <c r="L232" t="s">
        <v>1233</v>
      </c>
      <c r="Q232" s="29" t="s">
        <v>1202</v>
      </c>
      <c r="R232" t="str">
        <f t="shared" si="5"/>
        <v>Gonic</v>
      </c>
      <c r="S232" s="22" t="str">
        <f>VLOOKUP(R232,audio_list_stym!$A$3:$H$18,7,FALSE)</f>
        <v>Tamanid</v>
      </c>
      <c r="T232" s="22">
        <v>4</v>
      </c>
      <c r="U232" s="22" t="str">
        <f t="shared" si="6"/>
        <v>Tamanid4</v>
      </c>
    </row>
    <row r="233" spans="2:21" x14ac:dyDescent="0.45">
      <c r="B233" s="29" t="s">
        <v>1206</v>
      </c>
      <c r="C233" t="str">
        <f t="shared" si="7"/>
        <v>Todis</v>
      </c>
      <c r="D233" s="22" t="str">
        <f>VLOOKUP(C233,audio_list_stym!$A$3:$E$18,5,FALSE)</f>
        <v>Tamanid</v>
      </c>
      <c r="E233" s="22">
        <v>4</v>
      </c>
      <c r="F233" s="22" t="str">
        <f t="shared" si="4"/>
        <v>Tamanid4</v>
      </c>
      <c r="G233" t="s">
        <v>1234</v>
      </c>
      <c r="L233" t="s">
        <v>1234</v>
      </c>
      <c r="Q233" s="29" t="s">
        <v>1206</v>
      </c>
      <c r="R233" t="str">
        <f t="shared" si="5"/>
        <v>Todis</v>
      </c>
      <c r="S233" s="22" t="str">
        <f>VLOOKUP(R233,audio_list_stym!$A$3:$H$18,7,FALSE)</f>
        <v>ZF</v>
      </c>
      <c r="T233" s="22">
        <v>4</v>
      </c>
      <c r="U233" s="22" t="str">
        <f t="shared" si="6"/>
        <v>ZF4</v>
      </c>
    </row>
    <row r="234" spans="2:21" x14ac:dyDescent="0.45">
      <c r="B234" s="29" t="s">
        <v>1210</v>
      </c>
      <c r="C234" t="str">
        <f t="shared" si="7"/>
        <v>Pemat</v>
      </c>
      <c r="D234" s="22" t="str">
        <f>VLOOKUP(C234,audio_list_stym!$A$3:$E$18,5,FALSE)</f>
        <v>ZF</v>
      </c>
      <c r="E234" s="22">
        <v>4</v>
      </c>
      <c r="F234" s="22" t="str">
        <f t="shared" si="4"/>
        <v>ZF4</v>
      </c>
      <c r="G234" t="s">
        <v>1228</v>
      </c>
      <c r="L234" t="s">
        <v>1228</v>
      </c>
      <c r="Q234" s="29" t="s">
        <v>1210</v>
      </c>
      <c r="R234" t="str">
        <f t="shared" si="5"/>
        <v>Pemat</v>
      </c>
      <c r="S234" s="22" t="str">
        <f>VLOOKUP(R234,audio_list_stym!$A$3:$H$18,7,FALSE)</f>
        <v>Ackee</v>
      </c>
      <c r="T234" s="22">
        <v>4</v>
      </c>
      <c r="U234" s="22" t="str">
        <f t="shared" si="6"/>
        <v>Ackee4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H161"/>
  <sheetViews>
    <sheetView topLeftCell="AZ1" zoomScale="85" zoomScaleNormal="85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/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VLOOKUP(B2,audio_list_stym!$A$3:$BP$18,41,FALSE)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0.76641685597274833</v>
      </c>
      <c r="AP2" t="str">
        <f t="shared" ref="AP2:AP25" ca="1" si="6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7">IF(AH2="sound\\Ogorod",AP2,"")</f>
        <v>pics\\Limon_6.jpg</v>
      </c>
      <c r="AT2">
        <f t="shared" ref="AT2:AT65" ca="1" si="8">RAND()</f>
        <v>0.1450447349753009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2040</v>
      </c>
      <c r="AD3" t="str">
        <f t="shared" ref="AD3:AD66" ca="1" si="11">IF(ISTEXT(AE3),AE3,IF(ISTEXT(AF3),AF3,""))</f>
        <v>pics\\Limon_8.jpg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0.71712816984900152</v>
      </c>
      <c r="AP3" t="str">
        <f t="shared" ca="1" si="6"/>
        <v>pics\\Limon_8.jpg</v>
      </c>
      <c r="AQ3" t="str">
        <f t="shared" ref="AQ3:AQ25" ca="1" si="13">INDEX($AN$2:$AN$25,(RANK(AO3,$AO$2:$AO$25)))</f>
        <v>pics\\Redis_8.jpg</v>
      </c>
      <c r="AR3" t="str">
        <f t="shared" ca="1" si="7"/>
        <v>pics\\Limon_8.jpg</v>
      </c>
      <c r="AT3">
        <f t="shared" ca="1" si="8"/>
        <v>0.10195030705704045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2002</v>
      </c>
      <c r="AD4" t="str">
        <f t="shared" ca="1" si="11"/>
        <v>pics\\Banan_2.jpg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0.67256656424222783</v>
      </c>
      <c r="AP4" t="str">
        <f t="shared" ca="1" si="6"/>
        <v>pics\\Banan_2.jpg</v>
      </c>
      <c r="AQ4" t="str">
        <f t="shared" ca="1" si="13"/>
        <v>pics\\Goroh_2.jpg</v>
      </c>
      <c r="AR4" t="str">
        <f t="shared" ca="1" si="7"/>
        <v>pics\\Banan_2.jpg</v>
      </c>
      <c r="AT4">
        <f t="shared" ca="1" si="8"/>
        <v>0.72425644782491816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2004</v>
      </c>
      <c r="AD5" t="str">
        <f t="shared" ca="1" si="11"/>
        <v>pics\\Banan_4.jpg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0.53895346492346641</v>
      </c>
      <c r="AP5" t="str">
        <f t="shared" ca="1" si="6"/>
        <v>pics\\Banan_4.jpg</v>
      </c>
      <c r="AQ5" t="str">
        <f t="shared" ca="1" si="13"/>
        <v>pics\\Goroh_4.jpg</v>
      </c>
      <c r="AR5" t="str">
        <f t="shared" ca="1" si="7"/>
        <v>pics\\Banan_4.jpg</v>
      </c>
      <c r="AT5">
        <f t="shared" ca="1" si="8"/>
        <v>0.78155656478430724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2006</v>
      </c>
      <c r="AD6" t="str">
        <f t="shared" ca="1" si="11"/>
        <v>pics\\Banan_6.jpg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0.49059504537773979</v>
      </c>
      <c r="AP6" t="str">
        <f t="shared" ca="1" si="6"/>
        <v>pics\\Banan_6.jpg</v>
      </c>
      <c r="AQ6" t="str">
        <f t="shared" ca="1" si="13"/>
        <v>pics\\Goroh_6.jpg</v>
      </c>
      <c r="AR6" t="str">
        <f t="shared" ca="1" si="7"/>
        <v>pics\\Banan_6.jpg</v>
      </c>
      <c r="AT6">
        <f t="shared" ca="1" si="8"/>
        <v>0.6571243666007347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2157</v>
      </c>
      <c r="AD7" t="str">
        <f t="shared" ca="1" si="11"/>
        <v>pics\\Injir_5.jpg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pics\\Injir_5.jpg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0.25247060519434938</v>
      </c>
      <c r="AP7" t="str">
        <f t="shared" ca="1" si="6"/>
        <v>pics\\Injir_5.jpg</v>
      </c>
      <c r="AQ7" t="str">
        <f t="shared" ca="1" si="13"/>
        <v>pics\\Tikva_5.jpg</v>
      </c>
      <c r="AR7" t="str">
        <f t="shared" ca="1" si="7"/>
        <v>pics\\Injir_5.jpg</v>
      </c>
      <c r="AT7">
        <f t="shared" ca="1" si="8"/>
        <v>8.9791847416653359E-2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2036</v>
      </c>
      <c r="AD8" t="str">
        <f t="shared" ca="1" si="11"/>
        <v>pics\\Limon_4.jpg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0.82510852394396927</v>
      </c>
      <c r="AP8" t="str">
        <f t="shared" ca="1" si="6"/>
        <v>pics\\Limon_4.jpg</v>
      </c>
      <c r="AQ8" t="str">
        <f t="shared" ca="1" si="13"/>
        <v>pics\\Redis_4.jpg</v>
      </c>
      <c r="AR8" t="str">
        <f t="shared" ca="1" si="7"/>
        <v>pics\\Limon_4.jpg</v>
      </c>
      <c r="AT8">
        <f t="shared" ca="1" si="8"/>
        <v>0.95722693176081752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2037</v>
      </c>
      <c r="AD9" t="str">
        <f t="shared" ca="1" si="11"/>
        <v>pics\\Limon_5.jpg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0.78218056734448616</v>
      </c>
      <c r="AP9" t="str">
        <f t="shared" ca="1" si="6"/>
        <v>pics\\Limon_5.jpg</v>
      </c>
      <c r="AQ9" t="str">
        <f t="shared" ca="1" si="13"/>
        <v>pics\\Redis_5.jpg</v>
      </c>
      <c r="AR9" t="str">
        <f t="shared" ca="1" si="7"/>
        <v>pics\\Limon_5.jpg</v>
      </c>
      <c r="AT9">
        <f t="shared" ca="1" si="8"/>
        <v>0.50029330036958475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1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49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0.28358558239157294</v>
      </c>
      <c r="AP10" t="str">
        <f t="shared" ca="1" si="6"/>
        <v>pics\\Injir_3.jpg</v>
      </c>
      <c r="AQ10" t="str">
        <f t="shared" ca="1" si="13"/>
        <v>pics\\Tikva_3.jpg</v>
      </c>
      <c r="AT10">
        <f t="shared" ca="1" si="8"/>
        <v>0.74010841950505202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1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0.19900073676402186</v>
      </c>
      <c r="AP11" t="str">
        <f t="shared" ca="1" si="6"/>
        <v>pics\\Injir_6.jpg</v>
      </c>
      <c r="AQ11" t="str">
        <f t="shared" ca="1" si="13"/>
        <v>pics\\Tikva_6.jpg</v>
      </c>
      <c r="AT11">
        <f t="shared" ca="1" si="8"/>
        <v>0.39058706777054997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1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0.50465999080001178</v>
      </c>
      <c r="AP12" t="str">
        <f t="shared" ca="1" si="6"/>
        <v>pics\\Banan_5.jpg</v>
      </c>
      <c r="AQ12" t="str">
        <f t="shared" ca="1" si="13"/>
        <v>pics\\Goroh_5.jpg</v>
      </c>
      <c r="AT12">
        <f t="shared" ca="1" si="8"/>
        <v>0.40724643478742351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1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0.37627503419073749</v>
      </c>
      <c r="AP13" t="str">
        <f t="shared" ca="1" si="6"/>
        <v>pics\\Injir_2.jpg</v>
      </c>
      <c r="AQ13" t="str">
        <f t="shared" ca="1" si="13"/>
        <v>pics\\Tikva_2.jpg</v>
      </c>
      <c r="AT13">
        <f t="shared" ca="1" si="8"/>
        <v>0.49365714333857136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1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0.86625087264193446</v>
      </c>
      <c r="AP14" t="str">
        <f t="shared" ca="1" si="6"/>
        <v>pics\\Limon_2.jpg</v>
      </c>
      <c r="AQ14" t="str">
        <f t="shared" ca="1" si="13"/>
        <v>pics\\Redis_2.jpg</v>
      </c>
      <c r="AT14">
        <f t="shared" ca="1" si="8"/>
        <v>0.63454753911143558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1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0.26741611021676914</v>
      </c>
      <c r="AP15" t="str">
        <f t="shared" ca="1" si="6"/>
        <v>pics\\Injir_4.jpg</v>
      </c>
      <c r="AQ15" t="str">
        <f t="shared" ca="1" si="13"/>
        <v>pics\\Tikva_4.jpg</v>
      </c>
      <c r="AT15">
        <f t="shared" ca="1" si="8"/>
        <v>0.1811479672189813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0.46002548670195476</v>
      </c>
      <c r="AP16" t="str">
        <f t="shared" ca="1" si="6"/>
        <v>pics\\Banan_8.jpg</v>
      </c>
      <c r="AQ16" t="str">
        <f t="shared" ca="1" si="13"/>
        <v>pics\\Goroh_8.jpg</v>
      </c>
      <c r="AT16">
        <f t="shared" ca="1" si="8"/>
        <v>0.59087503730291846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1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0.38329298101460219</v>
      </c>
      <c r="AP17" t="str">
        <f t="shared" ca="1" si="6"/>
        <v>pics\\Injir_1.jpg</v>
      </c>
      <c r="AQ17" t="str">
        <f t="shared" ca="1" si="13"/>
        <v>pics\\Tikva_1.jpg</v>
      </c>
      <c r="AT17">
        <f t="shared" ca="1" si="8"/>
        <v>0.77215756280152048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2167</v>
      </c>
      <c r="AD18" t="str">
        <f t="shared" ca="1" si="11"/>
        <v>pics\\Tikva_7.jpg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0.17066371468681607</v>
      </c>
      <c r="AP18" t="str">
        <f t="shared" ca="1" si="6"/>
        <v>pics\\Injir_7.jpg</v>
      </c>
      <c r="AQ18" t="str">
        <f t="shared" ca="1" si="13"/>
        <v>pics\\Tikva_7.jpg</v>
      </c>
      <c r="AS18" t="str">
        <f t="shared" ref="AS18:AS25" ca="1" si="17">IF(AH18="sound\\Tropic",AQ18,"")</f>
        <v>pics\\Tikva_7.jpg</v>
      </c>
      <c r="AT18">
        <f t="shared" ca="1" si="8"/>
        <v>0.84952123245789646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2168</v>
      </c>
      <c r="AD19" t="str">
        <f t="shared" ca="1" si="11"/>
        <v>pics\\Tikva_8.jpg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pics\\Tikva_8.jpg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7.3508472134352409E-2</v>
      </c>
      <c r="AP19" t="str">
        <f t="shared" ca="1" si="6"/>
        <v>pics\\Injir_8.jpg</v>
      </c>
      <c r="AQ19" t="str">
        <f t="shared" ca="1" si="13"/>
        <v>pics\\Tikva_8.jpg</v>
      </c>
      <c r="AS19" t="str">
        <f t="shared" ca="1" si="17"/>
        <v>pics\\Tikva_8.jpg</v>
      </c>
      <c r="AT19">
        <f t="shared" ca="1" si="8"/>
        <v>0.22809602791976746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2017</v>
      </c>
      <c r="AD20" t="str">
        <f t="shared" ca="1" si="11"/>
        <v>pics\\Goroh_1.jpg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pics\\Goroh_1.jpg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0.67988831080558687</v>
      </c>
      <c r="AP20" t="str">
        <f t="shared" ca="1" si="6"/>
        <v>pics\\Banan_1.jpg</v>
      </c>
      <c r="AQ20" t="str">
        <f t="shared" ca="1" si="13"/>
        <v>pics\\Goroh_1.jpg</v>
      </c>
      <c r="AS20" t="str">
        <f t="shared" ca="1" si="17"/>
        <v>pics\\Goroh_1.jpg</v>
      </c>
      <c r="AT20">
        <f t="shared" ca="1" si="8"/>
        <v>0.10634954772141003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11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pics\\Redis_7.jpg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0.7421953492457235</v>
      </c>
      <c r="AP21" t="str">
        <f t="shared" ca="1" si="6"/>
        <v>pics\\Limon_7.jpg</v>
      </c>
      <c r="AQ21" t="str">
        <f t="shared" ca="1" si="13"/>
        <v>pics\\Redis_7.jpg</v>
      </c>
      <c r="AS21" t="str">
        <f t="shared" ca="1" si="17"/>
        <v>pics\\Redis_7.jpg</v>
      </c>
      <c r="AT21">
        <f t="shared" ca="1" si="8"/>
        <v>0.72164955426045763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2023</v>
      </c>
      <c r="AD22" t="str">
        <f t="shared" ca="1" si="11"/>
        <v>pics\\Goroh_7.jpg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pics\\Goroh_7.jpg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0.48582931749387626</v>
      </c>
      <c r="AP22" t="str">
        <f t="shared" ca="1" si="6"/>
        <v>pics\\Banan_7.jpg</v>
      </c>
      <c r="AQ22" t="str">
        <f t="shared" ca="1" si="13"/>
        <v>pics\\Goroh_7.jpg</v>
      </c>
      <c r="AS22" t="str">
        <f t="shared" ca="1" si="17"/>
        <v>pics\\Goroh_7.jpg</v>
      </c>
      <c r="AT22">
        <f t="shared" ca="1" si="8"/>
        <v>0.52984745470346251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2051</v>
      </c>
      <c r="AD23" t="str">
        <f t="shared" ca="1" si="11"/>
        <v>pics\\Redis_3.jpg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pics\\Redis_3.jpg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0.85652466984828479</v>
      </c>
      <c r="AP23" t="str">
        <f t="shared" ca="1" si="6"/>
        <v>pics\\Limon_3.jpg</v>
      </c>
      <c r="AQ23" t="str">
        <f t="shared" ca="1" si="13"/>
        <v>pics\\Redis_3.jpg</v>
      </c>
      <c r="AS23" t="str">
        <f t="shared" ca="1" si="17"/>
        <v>pics\\Redis_3.jpg</v>
      </c>
      <c r="AT23">
        <f t="shared" ca="1" si="8"/>
        <v>0.49441915322428109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2049</v>
      </c>
      <c r="AD24" t="str">
        <f t="shared" ca="1" si="11"/>
        <v>pics\\Redis_1.jpg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0.90862620725516696</v>
      </c>
      <c r="AP24" t="str">
        <f t="shared" ca="1" si="6"/>
        <v>pics\\Limon_1.jpg</v>
      </c>
      <c r="AQ24" t="str">
        <f t="shared" ca="1" si="13"/>
        <v>pics\\Redis_1.jpg</v>
      </c>
      <c r="AS24" t="str">
        <f t="shared" ca="1" si="17"/>
        <v>pics\\Redis_1.jpg</v>
      </c>
      <c r="AT24">
        <f t="shared" ca="1" si="8"/>
        <v>0.17290220459152361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2019</v>
      </c>
      <c r="AD25" t="str">
        <f t="shared" ca="1" si="11"/>
        <v>pics\\Goroh_3.jpg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pics\\Goroh_3.jpg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0.60510794768091203</v>
      </c>
      <c r="AP25" t="str">
        <f t="shared" ca="1" si="6"/>
        <v>pics\\Banan_3.jpg</v>
      </c>
      <c r="AQ25" t="str">
        <f t="shared" ca="1" si="13"/>
        <v>pics\\Goroh_3.jpg</v>
      </c>
      <c r="AS25" t="str">
        <f t="shared" ca="1" si="17"/>
        <v>pics\\Goroh_3.jpg</v>
      </c>
      <c r="AT25">
        <f t="shared" ca="1" si="8"/>
        <v>0.53847770370125625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1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8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0.76090466738556317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1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8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0.12878404624427087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1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8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0.79806235344038645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1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8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3.2452744707734738E-2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1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8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0.30627784134675107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1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8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0.30548020149775956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1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8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0.9615919573718148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1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8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0.21641484553565937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VLOOKUP(B34,audio_list_stym!$A$3:$BP$18,41,FALSE)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2155</v>
      </c>
      <c r="AD34" t="str">
        <f t="shared" ca="1" si="11"/>
        <v>pics\\Injir_3.jpg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pics\\Injir_3.jpg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pics\\Injir_3.jpg</v>
      </c>
      <c r="AT34">
        <f t="shared" ca="1" si="8"/>
        <v>0.33118840715245623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VLOOKUP(B35,audio_list_stym!$A$3:$BP$18,41,FALSE)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2158</v>
      </c>
      <c r="AD35" t="str">
        <f t="shared" ca="1" si="11"/>
        <v>pics\\Injir_6.jpg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pics\\Injir_6.jpg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pics\\Injir_6.jpg</v>
      </c>
      <c r="AT35">
        <f t="shared" ca="1" si="8"/>
        <v>3.6310979188969306E-3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VLOOKUP(B36,audio_list_stym!$A$3:$BP$18,41,FALSE)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2005</v>
      </c>
      <c r="AD36" t="str">
        <f t="shared" ca="1" si="11"/>
        <v>pics\\Banan_5.jpg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pics\\Banan_5.jpg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pics\\Banan_5.jpg</v>
      </c>
      <c r="AT36">
        <f t="shared" ca="1" si="8"/>
        <v>0.5752731720825337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VLOOKUP(B37,audio_list_stym!$A$3:$BP$18,41,FALSE)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2154</v>
      </c>
      <c r="AD37" t="str">
        <f t="shared" ca="1" si="11"/>
        <v>pics\\Injir_2.jpg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pics\\Injir_2.jpg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pics\\Injir_2.jpg</v>
      </c>
      <c r="AT37">
        <f t="shared" ca="1" si="8"/>
        <v>0.24114339616679004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VLOOKUP(B38,audio_list_stym!$A$3:$BP$18,41,FALSE)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11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pics\\Limon_2.jpg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8"/>
        <v>0.21247525649615406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VLOOKUP(B39,audio_list_stym!$A$3:$BP$18,41,FALSE)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11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pics\\Injir_4.jpg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pics\\Injir_4.jpg</v>
      </c>
      <c r="AT39">
        <f t="shared" ca="1" si="8"/>
        <v>0.96605678788604088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VLOOKUP(B40,audio_list_stym!$A$3:$BP$18,41,FALSE)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2008</v>
      </c>
      <c r="AD40" t="str">
        <f t="shared" ca="1" si="11"/>
        <v>pics\\Banan_8.jpg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pics\\Banan_8.jpg</v>
      </c>
      <c r="AT40">
        <f t="shared" ca="1" si="8"/>
        <v>0.15051683842964059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VLOOKUP(B41,audio_list_stym!$A$3:$BP$18,41,FALSE)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2153</v>
      </c>
      <c r="AD41" t="str">
        <f t="shared" ca="1" si="11"/>
        <v>pics\\Injir_1.jpg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pics\\Injir_1.jpg</v>
      </c>
      <c r="AT41">
        <f t="shared" ca="1" si="8"/>
        <v>0.6153075617062902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VLOOKUP(B42,audio_list_stym!$A$3:$BP$18,41,FALSE)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1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si="15"/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0.74313219445322598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2064</v>
      </c>
      <c r="BF42" cm="1">
        <f t="array" aca="1" ref="BF42" ca="1">INDEX(BD26:BD41,(RANK(AT6,$AT$2:$AT$17)))</f>
        <v>2056</v>
      </c>
      <c r="BG42" cm="1">
        <f t="array" aca="1" ref="BG42" ca="1">INDEX(BD50:BD65,(RANK(AT6,$AT$2:$AT$17)))</f>
        <v>2016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VLOOKUP(B43,audio_list_stym!$A$3:$BP$18,41,FALSE)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1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1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0.2149089489772914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VLOOKUP(B44,audio_list_stym!$A$3:$BP$18,41,FALSE)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1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1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0.17334321259713625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VLOOKUP(B45,audio_list_stym!$A$3:$BP$18,41,FALSE)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1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1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6.9392978750607237E-2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VLOOKUP(B46,audio_list_stym!$A$3:$BP$18,41,FALSE)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1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1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0.20026222084916323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VLOOKUP(B47,audio_list_stym!$A$3:$BP$18,41,FALSE)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1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1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0.60830318780595094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VLOOKUP(B48,audio_list_stym!$A$3:$BP$18,41,FALSE)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1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1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0.73881441219359345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VLOOKUP(B49,audio_list_stym!$A$3:$BP$18,41,FALSE)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1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1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0.17831306223436327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VLOOKUP(B50,audio_list_stym!$A$3:$BP$18,41,FALSE)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1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pics\\Redis_6.jpg</v>
      </c>
      <c r="AH50" t="str">
        <f t="shared" si="3"/>
        <v>sound\\Tropic</v>
      </c>
      <c r="AS50" t="str">
        <f t="shared" ref="AS50:AS57" ca="1" si="24">IF(AH50="sound\\Tropic",AQ2,"")</f>
        <v>pics\\Redis_6.jpg</v>
      </c>
      <c r="AT50">
        <f t="shared" ca="1" si="8"/>
        <v>0.38930926518825038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2037</v>
      </c>
      <c r="BF50" cm="1">
        <f t="array" aca="1" ref="BF50" ca="1">INDEX(BD18:BD49,(RANK(AT7,$AT$2:$AT$17)))</f>
        <v>2053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VLOOKUP(B51,audio_list_stym!$A$3:$BP$18,41,FALSE)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2056</v>
      </c>
      <c r="AD51" t="str">
        <f t="shared" ca="1" si="11"/>
        <v>pics\\Redis_8.jpg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pics\\Redis_8.jpg</v>
      </c>
      <c r="AH51" t="str">
        <f t="shared" si="3"/>
        <v>sound\\Tropic</v>
      </c>
      <c r="AS51" t="str">
        <f t="shared" ca="1" si="24"/>
        <v>pics\\Redis_8.jpg</v>
      </c>
      <c r="AT51">
        <f t="shared" ca="1" si="8"/>
        <v>0.78549881561900847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VLOOKUP(B52,audio_list_stym!$A$3:$BP$18,41,FALSE)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2018</v>
      </c>
      <c r="AD52" t="str">
        <f t="shared" ca="1" si="11"/>
        <v>pics\\Goroh_2.jpg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pics\\Goroh_2.jpg</v>
      </c>
      <c r="AH52" t="str">
        <f t="shared" si="3"/>
        <v>sound\\Tropic</v>
      </c>
      <c r="AS52" t="str">
        <f t="shared" ca="1" si="24"/>
        <v>pics\\Goroh_2.jpg</v>
      </c>
      <c r="AT52">
        <f t="shared" ca="1" si="8"/>
        <v>0.69411094429994613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VLOOKUP(B53,audio_list_stym!$A$3:$BP$18,41,FALSE)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2020</v>
      </c>
      <c r="AD53" t="str">
        <f t="shared" ca="1" si="11"/>
        <v>pics\\Goroh_4.jpg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pics\\Goroh_4.jpg</v>
      </c>
      <c r="AH53" t="str">
        <f t="shared" si="3"/>
        <v>sound\\Tropic</v>
      </c>
      <c r="AS53" t="str">
        <f t="shared" ca="1" si="24"/>
        <v>pics\\Goroh_4.jpg</v>
      </c>
      <c r="AT53">
        <f t="shared" ca="1" si="8"/>
        <v>0.51704501292482097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VLOOKUP(B54,audio_list_stym!$A$3:$BP$18,41,FALSE)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2022</v>
      </c>
      <c r="AD54" t="str">
        <f t="shared" ca="1" si="11"/>
        <v>pics\\Goroh_6.jpg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pics\\Goroh_6.jpg</v>
      </c>
      <c r="AH54" t="str">
        <f t="shared" si="3"/>
        <v>sound\\Tropic</v>
      </c>
      <c r="AI54" s="11"/>
      <c r="AS54" t="str">
        <f t="shared" ca="1" si="24"/>
        <v>pics\\Goroh_6.jpg</v>
      </c>
      <c r="AT54">
        <f t="shared" ca="1" si="8"/>
        <v>0.35277050662006981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VLOOKUP(B55,audio_list_stym!$A$3:$BP$18,41,FALSE)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2165</v>
      </c>
      <c r="AD55" t="str">
        <f t="shared" ca="1" si="11"/>
        <v>pics\\Tikva_5.jpg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pics\\Tikva_5.jpg</v>
      </c>
      <c r="AH55" t="str">
        <f t="shared" si="3"/>
        <v>sound\\Tropic</v>
      </c>
      <c r="AS55" t="str">
        <f t="shared" ca="1" si="24"/>
        <v>pics\\Tikva_5.jpg</v>
      </c>
      <c r="AT55">
        <f t="shared" ca="1" si="8"/>
        <v>0.87251855007137813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VLOOKUP(B56,audio_list_stym!$A$3:$BP$18,41,FALSE)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2052</v>
      </c>
      <c r="AD56" t="str">
        <f t="shared" ca="1" si="11"/>
        <v>pics\\Redis_4.jpg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pics\\Redis_4.jpg</v>
      </c>
      <c r="AH56" t="str">
        <f t="shared" si="3"/>
        <v>sound\\Tropic</v>
      </c>
      <c r="AS56" t="str">
        <f t="shared" ca="1" si="24"/>
        <v>pics\\Redis_4.jpg</v>
      </c>
      <c r="AT56">
        <f t="shared" ca="1" si="8"/>
        <v>0.34033211426267018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VLOOKUP(B57,audio_list_stym!$A$3:$BP$18,41,FALSE)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2053</v>
      </c>
      <c r="AD57" t="str">
        <f t="shared" ca="1" si="11"/>
        <v>pics\\Redis_5.jpg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pics\\Redis_5.jpg</v>
      </c>
      <c r="AH57" t="str">
        <f t="shared" si="3"/>
        <v>sound\\Tropic</v>
      </c>
      <c r="AI57" s="11"/>
      <c r="AS57" t="str">
        <f t="shared" ca="1" si="24"/>
        <v>pics\\Redis_5.jpg</v>
      </c>
      <c r="AT57">
        <f t="shared" ca="1" si="8"/>
        <v>0.13451651396887854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VLOOKUP(B58,audio_list_stym!$A$3:$BP$18,41,FALSE)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5">IF(ISTEXT(AR58),AR58,IF(ISTEXT(AS58),AS58,""))</f>
        <v/>
      </c>
      <c r="AG58" t="str">
        <f t="shared" ref="AG58:AG65" si="26">IF(OR(E58=11,E58=13),M58,"")</f>
        <v>pics\\Goroh_1.jpg</v>
      </c>
      <c r="AH58">
        <f t="shared" si="3"/>
        <v>0</v>
      </c>
      <c r="AI58" s="11"/>
      <c r="AT58">
        <f t="shared" ca="1" si="8"/>
        <v>0.71022470979356445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VLOOKUP(B59,audio_list_stym!$A$3:$BP$18,41,FALSE)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1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5"/>
        <v/>
      </c>
      <c r="AG59" t="str">
        <f t="shared" si="26"/>
        <v>pics\\Goroh_2.jpg</v>
      </c>
      <c r="AH59">
        <f t="shared" si="3"/>
        <v>0</v>
      </c>
      <c r="AT59">
        <f t="shared" ca="1" si="8"/>
        <v>5.9789686723074831E-2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VLOOKUP(B60,audio_list_stym!$A$3:$BP$18,41,FALSE)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1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5"/>
        <v/>
      </c>
      <c r="AG60" t="str">
        <f t="shared" si="26"/>
        <v>pics\\Goroh_3.jpg</v>
      </c>
      <c r="AH60">
        <f t="shared" si="3"/>
        <v>0</v>
      </c>
      <c r="AT60">
        <f t="shared" ca="1" si="8"/>
        <v>0.92310010835958922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VLOOKUP(B61,audio_list_stym!$A$3:$BP$18,41,FALSE)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1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5"/>
        <v/>
      </c>
      <c r="AG61" t="str">
        <f t="shared" si="26"/>
        <v>pics\\Goroh_4.jpg</v>
      </c>
      <c r="AH61">
        <f t="shared" si="3"/>
        <v>0</v>
      </c>
      <c r="AT61">
        <f t="shared" ca="1" si="8"/>
        <v>0.9517459899058317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VLOOKUP(B62,audio_list_stym!$A$3:$BP$18,41,FALSE)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1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5"/>
        <v/>
      </c>
      <c r="AG62" t="str">
        <f t="shared" si="26"/>
        <v>pics\\Goroh_5.jpg</v>
      </c>
      <c r="AH62">
        <f t="shared" si="3"/>
        <v>0</v>
      </c>
      <c r="AT62">
        <f t="shared" ca="1" si="8"/>
        <v>0.63619309171329363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VLOOKUP(B63,audio_list_stym!$A$3:$BP$18,41,FALSE)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1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5"/>
        <v/>
      </c>
      <c r="AG63" t="str">
        <f t="shared" si="26"/>
        <v>pics\\Goroh_6.jpg</v>
      </c>
      <c r="AH63">
        <f t="shared" si="3"/>
        <v>0</v>
      </c>
      <c r="AT63">
        <f t="shared" ca="1" si="8"/>
        <v>0.18559095188551378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VLOOKUP(B64,audio_list_stym!$A$3:$BP$18,41,FALSE)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1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5"/>
        <v/>
      </c>
      <c r="AG64" t="str">
        <f t="shared" si="26"/>
        <v>pics\\Goroh_7.jpg</v>
      </c>
      <c r="AH64">
        <f t="shared" si="3"/>
        <v>0</v>
      </c>
      <c r="AI64" s="11"/>
      <c r="AT64">
        <f t="shared" ca="1" si="8"/>
        <v>0.42942510852545557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VLOOKUP(B65,audio_list_stym!$A$3:$BP$18,41,FALSE)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1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5"/>
        <v/>
      </c>
      <c r="AG65" t="str">
        <f t="shared" si="26"/>
        <v>pics\\Goroh_8.jpg</v>
      </c>
      <c r="AH65">
        <f t="shared" si="3"/>
        <v>0</v>
      </c>
      <c r="AT65">
        <f t="shared" ca="1" si="8"/>
        <v>0.37291986406849176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VLOOKUP(B66,audio_list_stym!$A$3:$BP$18,41,FALSE)</f>
        <v>14</v>
      </c>
      <c r="F66" t="str">
        <f>VLOOKUP(E66,metki!$A$2:$B$9,2,FALSE)</f>
        <v>импл_новые_с_названием</v>
      </c>
      <c r="G66" t="str">
        <f t="shared" ref="G66:G129" si="27">LEFT(F66,5)</f>
        <v>импл_</v>
      </c>
      <c r="H66" t="str">
        <f>VLOOKUP(B66,audio_list_stym!$A$3:$AJ$18,9,FALSE)</f>
        <v>Finger</v>
      </c>
      <c r="I66" t="s">
        <v>688</v>
      </c>
      <c r="J66" t="str">
        <f t="shared" ref="J66:J129" si="28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2041</v>
      </c>
      <c r="AD66" t="str">
        <f t="shared" ca="1" si="11"/>
        <v>pics\\Peper_1.jpg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9">AS66</f>
        <v>pics\\Peper_1.jpg</v>
      </c>
      <c r="AI66" t="s">
        <v>67</v>
      </c>
      <c r="AO66">
        <f ca="1">RAND()</f>
        <v>0.46599512524721765</v>
      </c>
      <c r="AP66" t="str">
        <f ca="1">INDEX($AI$66:$AI$129,(RANK(AO66,$AO$66:$AO$129)))</f>
        <v>pics\\Peper_1.jpg</v>
      </c>
      <c r="AR66" t="str">
        <f t="shared" ref="AR66:AR73" si="30">IF(AH66="sound\\Ogorod",AP18,"")</f>
        <v/>
      </c>
      <c r="AS66" t="str">
        <f ca="1">IF(G66="импл_",AP66,"")</f>
        <v>pics\\Peper_1.jpg</v>
      </c>
      <c r="AT66">
        <f t="shared" ref="AT66:AT129" ca="1" si="31">RAND()</f>
        <v>0.83022857429975705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3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2086</v>
      </c>
      <c r="BE66" cm="1">
        <f t="array" aca="1" ref="BE66" ca="1">INDEX(BD74:BD89,(RANK(AT2,$AT$2:$AT$7)))</f>
        <v>2090</v>
      </c>
      <c r="BF66" cm="1">
        <f t="array" aca="1" ref="BF66" ca="1">INDEX(BD90:BD113,(RANK(AT2,$AT$2:$AT$17)))</f>
        <v>2144</v>
      </c>
      <c r="BG66" cm="1">
        <f t="array" aca="1" ref="BG66" ca="1">INDEX(BD114:BD129,(RANK(AT2,$AT$2:$AT$17)))</f>
        <v>2080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VLOOKUP(B67,audio_list_stym!$A$3:$BP$18,41,FALSE)</f>
        <v>14</v>
      </c>
      <c r="F67" t="str">
        <f>VLOOKUP(E67,metki!$A$2:$B$9,2,FALSE)</f>
        <v>импл_новые_с_названием</v>
      </c>
      <c r="G67" t="str">
        <f t="shared" si="27"/>
        <v>импл_</v>
      </c>
      <c r="H67" t="str">
        <f>VLOOKUP(B67,audio_list_stym!$A$3:$AJ$18,9,FALSE)</f>
        <v>Finger</v>
      </c>
      <c r="I67" t="s">
        <v>689</v>
      </c>
      <c r="J67" t="str">
        <f t="shared" si="28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2036</v>
      </c>
      <c r="AD67" t="str">
        <f t="shared" ref="AD67:AD74" ca="1" si="34">IF(ISTEXT(AE67),AE67,IF(ISTEXT(AF67),AF67,""))</f>
        <v>pics\\Limon_4.jpg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9"/>
        <v>pics\\Limon_4.jpg</v>
      </c>
      <c r="AI67" t="s">
        <v>68</v>
      </c>
      <c r="AO67">
        <f t="shared" ref="AO67:AO129" ca="1" si="35">RAND()</f>
        <v>0.52247249279173014</v>
      </c>
      <c r="AP67" t="str">
        <f t="shared" ref="AP67:AP129" ca="1" si="36">INDEX($AI$66:$AI$129,(RANK(AO67,$AO$66:$AO$129)))</f>
        <v>pics\\Limon_4.jpg</v>
      </c>
      <c r="AR67" t="str">
        <f t="shared" si="30"/>
        <v/>
      </c>
      <c r="AS67" t="str">
        <f t="shared" ref="AS67:AS129" ca="1" si="37">IF(G67="импл_",AP67,"")</f>
        <v>pics\\Limon_4.jpg</v>
      </c>
      <c r="AT67">
        <f t="shared" ca="1" si="31"/>
        <v>0.73277038947177819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3"/>
        <v>_Надломан_ли_РЕНАН?</v>
      </c>
      <c r="BD67" cm="1">
        <f t="array" aca="1" ref="BD67" ca="1">INDEX(L67:L74,(RANK(AT3,$AT$2:$AT$9)))</f>
        <v>2088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VLOOKUP(B68,audio_list_stym!$A$3:$BP$18,41,FALSE)</f>
        <v>14</v>
      </c>
      <c r="F68" t="str">
        <f>VLOOKUP(E68,metki!$A$2:$B$9,2,FALSE)</f>
        <v>импл_новые_с_названием</v>
      </c>
      <c r="G68" t="str">
        <f t="shared" si="27"/>
        <v>импл_</v>
      </c>
      <c r="H68" t="str">
        <f>VLOOKUP(B68,audio_list_stym!$A$3:$AJ$18,9,FALSE)</f>
        <v>Finger</v>
      </c>
      <c r="I68" t="s">
        <v>690</v>
      </c>
      <c r="J68" t="str">
        <f t="shared" si="28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2006</v>
      </c>
      <c r="AD68" t="str">
        <f t="shared" ca="1" si="34"/>
        <v>pics\\Banan_6.jpg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9"/>
        <v>pics\\Banan_6.jpg</v>
      </c>
      <c r="AI68" t="s">
        <v>69</v>
      </c>
      <c r="AO68">
        <f t="shared" ca="1" si="35"/>
        <v>0.93048107613608078</v>
      </c>
      <c r="AP68" t="str">
        <f t="shared" ca="1" si="36"/>
        <v>pics\\Banan_6.jpg</v>
      </c>
      <c r="AR68" t="str">
        <f t="shared" si="30"/>
        <v/>
      </c>
      <c r="AS68" t="str">
        <f t="shared" ca="1" si="37"/>
        <v>pics\\Banan_6.jpg</v>
      </c>
      <c r="AT68">
        <f t="shared" ca="1" si="31"/>
        <v>0.41414485925359734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3"/>
        <v>_Волнистый_ли_РЕНАН?</v>
      </c>
      <c r="BD68" cm="1">
        <f t="array" aca="1" ref="BD68" ca="1">INDEX(L68:L75,(RANK(AT4,$AT$2:$AT$9)))</f>
        <v>2085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VLOOKUP(B69,audio_list_stym!$A$3:$BP$18,41,FALSE)</f>
        <v>14</v>
      </c>
      <c r="F69" t="str">
        <f>VLOOKUP(E69,metki!$A$2:$B$9,2,FALSE)</f>
        <v>импл_новые_с_названием</v>
      </c>
      <c r="G69" t="str">
        <f t="shared" si="27"/>
        <v>импл_</v>
      </c>
      <c r="H69" t="str">
        <f>VLOOKUP(B69,audio_list_stym!$A$3:$AJ$18,9,FALSE)</f>
        <v>Finger</v>
      </c>
      <c r="I69" t="s">
        <v>691</v>
      </c>
      <c r="J69" t="str">
        <f t="shared" si="28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2052</v>
      </c>
      <c r="AD69" t="str">
        <f t="shared" ca="1" si="34"/>
        <v>pics\\Redis_4.jpg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9"/>
        <v>pics\\Redis_4.jpg</v>
      </c>
      <c r="AI69" t="s">
        <v>70</v>
      </c>
      <c r="AO69">
        <f t="shared" ca="1" si="35"/>
        <v>0.26561783612828738</v>
      </c>
      <c r="AP69" t="str">
        <f t="shared" ca="1" si="36"/>
        <v>pics\\Redis_4.jpg</v>
      </c>
      <c r="AR69" t="str">
        <f t="shared" si="30"/>
        <v/>
      </c>
      <c r="AS69" t="str">
        <f t="shared" ca="1" si="37"/>
        <v>pics\\Redis_4.jpg</v>
      </c>
      <c r="AT69">
        <f t="shared" ca="1" si="31"/>
        <v>0.78827710620961955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3"/>
        <v>_Бурый_ли_РЕНАН?</v>
      </c>
      <c r="BD69" cm="1">
        <f t="array" aca="1" ref="BD69" ca="1">INDEX(L69:L76,(RANK(AT5,$AT$2:$AT$9)))</f>
        <v>2085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VLOOKUP(B70,audio_list_stym!$A$3:$BP$18,41,FALSE)</f>
        <v>14</v>
      </c>
      <c r="F70" t="str">
        <f>VLOOKUP(E70,metki!$A$2:$B$9,2,FALSE)</f>
        <v>импл_новые_с_названием</v>
      </c>
      <c r="G70" t="str">
        <f t="shared" si="27"/>
        <v>импл_</v>
      </c>
      <c r="H70" t="str">
        <f>VLOOKUP(B70,audio_list_stym!$A$3:$AJ$18,9,FALSE)</f>
        <v>Finger</v>
      </c>
      <c r="I70" t="s">
        <v>692</v>
      </c>
      <c r="J70" t="str">
        <f t="shared" si="28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2064</v>
      </c>
      <c r="AD70" t="str">
        <f t="shared" ca="1" si="34"/>
        <v>pics\\Tomat_8.jpg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9"/>
        <v>pics\\Tomat_8.jpg</v>
      </c>
      <c r="AI70" t="s">
        <v>71</v>
      </c>
      <c r="AO70">
        <f t="shared" ca="1" si="35"/>
        <v>4.2433007841632842E-2</v>
      </c>
      <c r="AP70" t="str">
        <f t="shared" ca="1" si="36"/>
        <v>pics\\Tomat_8.jpg</v>
      </c>
      <c r="AR70" t="str">
        <f t="shared" si="30"/>
        <v/>
      </c>
      <c r="AS70" t="str">
        <f t="shared" ca="1" si="37"/>
        <v>pics\\Tomat_8.jpg</v>
      </c>
      <c r="AT70">
        <f t="shared" ca="1" si="31"/>
        <v>0.80493556688418066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3"/>
        <v>_Выжатый_ли_РЕНАН?</v>
      </c>
      <c r="BD70" cm="1">
        <f t="array" aca="1" ref="BD70" ca="1">INDEX(L70:L77,(RANK(AT6,$AT$2:$AT$9)))</f>
        <v>2088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VLOOKUP(B71,audio_list_stym!$A$3:$BP$18,41,FALSE)</f>
        <v>14</v>
      </c>
      <c r="F71" t="str">
        <f>VLOOKUP(E71,metki!$A$2:$B$9,2,FALSE)</f>
        <v>импл_новые_с_названием</v>
      </c>
      <c r="G71" t="str">
        <f t="shared" si="27"/>
        <v>импл_</v>
      </c>
      <c r="H71" t="str">
        <f>VLOOKUP(B71,audio_list_stym!$A$3:$AJ$18,9,FALSE)</f>
        <v>Finger</v>
      </c>
      <c r="I71" t="s">
        <v>693</v>
      </c>
      <c r="J71" t="str">
        <f t="shared" si="28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2003</v>
      </c>
      <c r="AD71" t="str">
        <f t="shared" ca="1" si="34"/>
        <v>pics\\Banan_3.jpg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9"/>
        <v>pics\\Banan_3.jpg</v>
      </c>
      <c r="AI71" t="s">
        <v>72</v>
      </c>
      <c r="AO71">
        <f t="shared" ca="1" si="35"/>
        <v>0.94157453609285968</v>
      </c>
      <c r="AP71" t="str">
        <f t="shared" ca="1" si="36"/>
        <v>pics\\Banan_3.jpg</v>
      </c>
      <c r="AR71" t="str">
        <f t="shared" si="30"/>
        <v/>
      </c>
      <c r="AS71" t="str">
        <f t="shared" ca="1" si="37"/>
        <v>pics\\Banan_3.jpg</v>
      </c>
      <c r="AT71">
        <f t="shared" ca="1" si="31"/>
        <v>0.4590618169476236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3"/>
        <v>_Объемный_ли_РЕНАН?</v>
      </c>
      <c r="BD71" cm="1">
        <f t="array" aca="1" ref="BD71" ca="1">INDEX(L71:L78,(RANK(AT7,$AT$2:$AT$9)))</f>
        <v>2093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VLOOKUP(B72,audio_list_stym!$A$3:$BP$18,41,FALSE)</f>
        <v>14</v>
      </c>
      <c r="F72" t="str">
        <f>VLOOKUP(E72,metki!$A$2:$B$9,2,FALSE)</f>
        <v>импл_новые_с_названием</v>
      </c>
      <c r="G72" t="str">
        <f t="shared" si="27"/>
        <v>импл_</v>
      </c>
      <c r="H72" t="str">
        <f>VLOOKUP(B72,audio_list_stym!$A$3:$AJ$18,9,FALSE)</f>
        <v>Finger</v>
      </c>
      <c r="I72" t="s">
        <v>694</v>
      </c>
      <c r="J72" t="str">
        <f t="shared" si="28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2056</v>
      </c>
      <c r="AD72" t="str">
        <f t="shared" ca="1" si="34"/>
        <v>pics\\Redis_8.jpg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9"/>
        <v>pics\\Redis_8.jpg</v>
      </c>
      <c r="AI72" t="s">
        <v>73</v>
      </c>
      <c r="AO72">
        <f t="shared" ca="1" si="35"/>
        <v>0.18046578545858827</v>
      </c>
      <c r="AP72" t="str">
        <f t="shared" ca="1" si="36"/>
        <v>pics\\Redis_8.jpg</v>
      </c>
      <c r="AR72" t="str">
        <f t="shared" si="30"/>
        <v/>
      </c>
      <c r="AS72" t="str">
        <f t="shared" ca="1" si="37"/>
        <v>pics\\Redis_8.jpg</v>
      </c>
      <c r="AT72">
        <f t="shared" ca="1" si="31"/>
        <v>0.54844341259363172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3"/>
        <v>_Пустой_ли_РЕНАН?</v>
      </c>
      <c r="BD72" cm="1">
        <f t="array" aca="1" ref="BD72" ca="1">INDEX(L72:L79,(RANK(AT8,$AT$2:$AT$9)))</f>
        <v>2087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VLOOKUP(B73,audio_list_stym!$A$3:$BP$18,41,FALSE)</f>
        <v>14</v>
      </c>
      <c r="F73" t="str">
        <f>VLOOKUP(E73,metki!$A$2:$B$9,2,FALSE)</f>
        <v>импл_новые_с_названием</v>
      </c>
      <c r="G73" t="str">
        <f t="shared" si="27"/>
        <v>импл_</v>
      </c>
      <c r="H73" t="str">
        <f>VLOOKUP(B73,audio_list_stym!$A$3:$AJ$18,9,FALSE)</f>
        <v>Finger</v>
      </c>
      <c r="I73" t="s">
        <v>695</v>
      </c>
      <c r="J73" t="str">
        <f t="shared" si="28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2026</v>
      </c>
      <c r="AD73" t="str">
        <f t="shared" ca="1" si="34"/>
        <v>pics\\Kokos_2.jpg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9"/>
        <v>pics\\Kokos_2.jpg</v>
      </c>
      <c r="AI73" t="s">
        <v>74</v>
      </c>
      <c r="AO73">
        <f t="shared" ca="1" si="35"/>
        <v>0.56634710487170847</v>
      </c>
      <c r="AP73" t="str">
        <f t="shared" ca="1" si="36"/>
        <v>pics\\Kokos_2.jpg</v>
      </c>
      <c r="AR73" t="str">
        <f t="shared" si="30"/>
        <v/>
      </c>
      <c r="AS73" t="str">
        <f t="shared" ca="1" si="37"/>
        <v>pics\\Kokos_2.jpg</v>
      </c>
      <c r="AT73">
        <f t="shared" ca="1" si="31"/>
        <v>0.51613116987076035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3"/>
        <v>_Белый_ли_РЕНАН?</v>
      </c>
      <c r="BD73" cm="1">
        <f t="array" aca="1" ref="BD73" ca="1">INDEX(L73:L80,(RANK(AT9,$AT$2:$AT$9)))</f>
        <v>2092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VLOOKUP(B74,audio_list_stym!$A$3:$BP$18,41,FALSE)</f>
        <v>15</v>
      </c>
      <c r="F74" t="str">
        <f>VLOOKUP(E74,metki!$A$2:$B$9,2,FALSE)</f>
        <v>экспл_новые_с_названием</v>
      </c>
      <c r="G74" t="str">
        <f t="shared" si="27"/>
        <v>экспл</v>
      </c>
      <c r="H74" t="str">
        <f>VLOOKUP(B74,audio_list_stym!$A$3:$AJ$18,9,FALSE)</f>
        <v>Gac</v>
      </c>
      <c r="I74" t="s">
        <v>688</v>
      </c>
      <c r="J74" t="str">
        <f t="shared" si="28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4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9"/>
        <v/>
      </c>
      <c r="AI74" t="s">
        <v>76</v>
      </c>
      <c r="AO74">
        <f t="shared" ca="1" si="35"/>
        <v>0.65217600208055204</v>
      </c>
      <c r="AP74" t="str">
        <f t="shared" ca="1" si="36"/>
        <v>pics\\Goroh_3.jpg</v>
      </c>
      <c r="AR74" t="str">
        <f>IF(AH74="sound\\Ogorod",AP2,"")</f>
        <v/>
      </c>
      <c r="AS74" t="str">
        <f t="shared" si="37"/>
        <v/>
      </c>
      <c r="AT74">
        <f t="shared" ca="1" si="31"/>
        <v>0.2848512476700783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3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2094</v>
      </c>
      <c r="BE74" cm="1">
        <f t="array" aca="1" ref="BE74" ca="1">INDEX(BD66:BD73,(RANK(AT3,$AT$2:$AT$9)))</f>
        <v>2087</v>
      </c>
      <c r="BF74" cm="1">
        <f t="array" aca="1" ref="BF74" ca="1">INDEX(BD82:BD105,(RANK(AT3,$AT$2:$AT$17)))</f>
        <v>2129</v>
      </c>
      <c r="BG74" cm="1">
        <f t="array" aca="1" ref="BG74" ca="1">INDEX(BD106:BD129,(RANK(AT3,$AT$2:$AT$9)))</f>
        <v>2145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VLOOKUP(B75,audio_list_stym!$A$3:$BP$18,41,FALSE)</f>
        <v>15</v>
      </c>
      <c r="F75" t="str">
        <f>VLOOKUP(E75,metki!$A$2:$B$9,2,FALSE)</f>
        <v>экспл_новые_с_названием</v>
      </c>
      <c r="G75" t="str">
        <f t="shared" si="27"/>
        <v>экспл</v>
      </c>
      <c r="H75" t="str">
        <f>VLOOKUP(B75,audio_list_stym!$A$3:$AJ$18,9,FALSE)</f>
        <v>Gac</v>
      </c>
      <c r="I75" t="s">
        <v>689</v>
      </c>
      <c r="J75" t="str">
        <f t="shared" si="28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ref="AD75:AD129" ca="1" si="38">IF(ISTEXT(AE75),AE75,IF(ISTEXT(AF75),AF75,""))</f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ref="AF75:AF129" si="39">AS75</f>
        <v/>
      </c>
      <c r="AI75" t="s">
        <v>77</v>
      </c>
      <c r="AO75">
        <f t="shared" ca="1" si="35"/>
        <v>0.975273465345181</v>
      </c>
      <c r="AP75" t="str">
        <f t="shared" ca="1" si="36"/>
        <v>pics\\Banan_2.jpg</v>
      </c>
      <c r="AR75" t="str">
        <f t="shared" ref="AR75:AR97" si="40">IF(AH75="sound\\Ogorod",AP3,"")</f>
        <v/>
      </c>
      <c r="AS75" t="str">
        <f t="shared" si="37"/>
        <v/>
      </c>
      <c r="AT75">
        <f t="shared" ca="1" si="31"/>
        <v>4.2652736760135035E-2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3"/>
        <v>Посмотрите,_вот_БАРОХ._Он_фаршированный?</v>
      </c>
      <c r="BD75" cm="1">
        <f t="array" aca="1" ref="BD75" ca="1">INDEX($L$74:$L$81,(RANK(AT3,$AT$2:$AT$9)))</f>
        <v>2095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VLOOKUP(B76,audio_list_stym!$A$3:$BP$18,41,FALSE)</f>
        <v>15</v>
      </c>
      <c r="F76" t="str">
        <f>VLOOKUP(E76,metki!$A$2:$B$9,2,FALSE)</f>
        <v>экспл_новые_с_названием</v>
      </c>
      <c r="G76" t="str">
        <f t="shared" si="27"/>
        <v>экспл</v>
      </c>
      <c r="H76" t="str">
        <f>VLOOKUP(B76,audio_list_stym!$A$3:$AJ$18,9,FALSE)</f>
        <v>Gac</v>
      </c>
      <c r="I76" t="s">
        <v>690</v>
      </c>
      <c r="J76" t="str">
        <f t="shared" si="28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8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9"/>
        <v/>
      </c>
      <c r="AI76" t="s">
        <v>78</v>
      </c>
      <c r="AO76">
        <f t="shared" ca="1" si="35"/>
        <v>0.67736999207992776</v>
      </c>
      <c r="AP76" t="str">
        <f t="shared" ca="1" si="36"/>
        <v>pics\\Goroh_1.jpg</v>
      </c>
      <c r="AR76" t="str">
        <f t="shared" si="40"/>
        <v/>
      </c>
      <c r="AS76" t="str">
        <f t="shared" si="37"/>
        <v/>
      </c>
      <c r="AT76">
        <f t="shared" ca="1" si="31"/>
        <v>0.92809158209883402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3"/>
        <v>Вот_БАРОХ._Он_разрезанный?</v>
      </c>
      <c r="BD76" cm="1">
        <f t="array" aca="1" ref="BD76" ca="1">INDEX($L$74:$L$81,(RANK(AT4,$AT$2:$AT$9)))</f>
        <v>2091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VLOOKUP(B77,audio_list_stym!$A$3:$BP$18,41,FALSE)</f>
        <v>15</v>
      </c>
      <c r="F77" t="str">
        <f>VLOOKUP(E77,metki!$A$2:$B$9,2,FALSE)</f>
        <v>экспл_новые_с_названием</v>
      </c>
      <c r="G77" t="str">
        <f t="shared" si="27"/>
        <v>экспл</v>
      </c>
      <c r="H77" t="str">
        <f>VLOOKUP(B77,audio_list_stym!$A$3:$AJ$18,9,FALSE)</f>
        <v>Gac</v>
      </c>
      <c r="I77" t="s">
        <v>691</v>
      </c>
      <c r="J77" t="str">
        <f t="shared" si="28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8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9"/>
        <v/>
      </c>
      <c r="AI77" t="s">
        <v>79</v>
      </c>
      <c r="AO77">
        <f t="shared" ca="1" si="35"/>
        <v>0.75771799734398926</v>
      </c>
      <c r="AP77" t="str">
        <f t="shared" ca="1" si="36"/>
        <v>pics\\Finik_3.jpg</v>
      </c>
      <c r="AR77" t="str">
        <f t="shared" si="40"/>
        <v/>
      </c>
      <c r="AS77" t="str">
        <f t="shared" si="37"/>
        <v/>
      </c>
      <c r="AT77">
        <f t="shared" ca="1" si="31"/>
        <v>0.36414644395815143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3"/>
        <v>Это_БАРОХ._Он_с_лепестками?</v>
      </c>
      <c r="BD77" cm="1">
        <f t="array" aca="1" ref="BD77" ca="1">INDEX($L$74:$L$81,(RANK(AT5,$AT$2:$AT$9)))</f>
        <v>2090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VLOOKUP(B78,audio_list_stym!$A$3:$BP$18,41,FALSE)</f>
        <v>15</v>
      </c>
      <c r="F78" t="str">
        <f>VLOOKUP(E78,metki!$A$2:$B$9,2,FALSE)</f>
        <v>экспл_новые_с_названием</v>
      </c>
      <c r="G78" t="str">
        <f t="shared" si="27"/>
        <v>экспл</v>
      </c>
      <c r="H78" t="str">
        <f>VLOOKUP(B78,audio_list_stym!$A$3:$AJ$18,9,FALSE)</f>
        <v>Gac</v>
      </c>
      <c r="I78" t="s">
        <v>692</v>
      </c>
      <c r="J78" t="str">
        <f t="shared" si="28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8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9"/>
        <v/>
      </c>
      <c r="AI78" t="s">
        <v>80</v>
      </c>
      <c r="AO78">
        <f t="shared" ca="1" si="35"/>
        <v>0.44232476494989026</v>
      </c>
      <c r="AP78" t="str">
        <f t="shared" ca="1" si="36"/>
        <v>pics\\Peper_3.jpg</v>
      </c>
      <c r="AR78" t="str">
        <f t="shared" si="40"/>
        <v/>
      </c>
      <c r="AS78" t="str">
        <f t="shared" si="37"/>
        <v/>
      </c>
      <c r="AT78">
        <f t="shared" ca="1" si="31"/>
        <v>0.27676998654896467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3"/>
        <v>На_картинке_БАРОХ._Колючий_ли_он?</v>
      </c>
      <c r="BD78" cm="1">
        <f t="array" aca="1" ref="BD78" ca="1">INDEX($L$74:$L$81,(RANK(AT6,$AT$2:$AT$9)))</f>
        <v>2092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VLOOKUP(B79,audio_list_stym!$A$3:$BP$18,41,FALSE)</f>
        <v>15</v>
      </c>
      <c r="F79" t="str">
        <f>VLOOKUP(E79,metki!$A$2:$B$9,2,FALSE)</f>
        <v>экспл_новые_с_названием</v>
      </c>
      <c r="G79" t="str">
        <f t="shared" si="27"/>
        <v>экспл</v>
      </c>
      <c r="H79" t="str">
        <f>VLOOKUP(B79,audio_list_stym!$A$3:$AJ$18,9,FALSE)</f>
        <v>Gac</v>
      </c>
      <c r="I79" t="s">
        <v>693</v>
      </c>
      <c r="J79" t="str">
        <f t="shared" si="28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8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9"/>
        <v/>
      </c>
      <c r="AI79" t="s">
        <v>81</v>
      </c>
      <c r="AO79">
        <f t="shared" ca="1" si="35"/>
        <v>0.76524865065921532</v>
      </c>
      <c r="AP79" t="str">
        <f t="shared" ca="1" si="36"/>
        <v>pics\\Finik_2.jpg</v>
      </c>
      <c r="AR79" t="str">
        <f t="shared" si="40"/>
        <v/>
      </c>
      <c r="AS79" t="str">
        <f t="shared" si="37"/>
        <v/>
      </c>
      <c r="AT79">
        <f t="shared" ca="1" si="31"/>
        <v>0.96774690099825844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3"/>
        <v>На_мониторе_БАРОХ._Оранжевый_ли_он?</v>
      </c>
      <c r="BD79" cm="1">
        <f t="array" aca="1" ref="BD79" ca="1">INDEX($L$74:$L$81,(RANK(AT7,$AT$2:$AT$9)))</f>
        <v>2096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VLOOKUP(B80,audio_list_stym!$A$3:$BP$18,41,FALSE)</f>
        <v>15</v>
      </c>
      <c r="F80" t="str">
        <f>VLOOKUP(E80,metki!$A$2:$B$9,2,FALSE)</f>
        <v>экспл_новые_с_названием</v>
      </c>
      <c r="G80" t="str">
        <f t="shared" si="27"/>
        <v>экспл</v>
      </c>
      <c r="H80" t="str">
        <f>VLOOKUP(B80,audio_list_stym!$A$3:$AJ$18,9,FALSE)</f>
        <v>Gac</v>
      </c>
      <c r="I80" t="s">
        <v>694</v>
      </c>
      <c r="J80" t="str">
        <f t="shared" si="28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8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9"/>
        <v/>
      </c>
      <c r="AI80" t="s">
        <v>82</v>
      </c>
      <c r="AO80">
        <f t="shared" ca="1" si="35"/>
        <v>0.46959544054604041</v>
      </c>
      <c r="AP80" t="str">
        <f t="shared" ca="1" si="36"/>
        <v>pics\\Limon_7.jpg</v>
      </c>
      <c r="AR80" t="str">
        <f t="shared" si="40"/>
        <v/>
      </c>
      <c r="AS80" t="str">
        <f t="shared" si="37"/>
        <v/>
      </c>
      <c r="AT80">
        <f t="shared" ca="1" si="31"/>
        <v>0.4141699173870258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3"/>
        <v>Перед_Вами_БАРОХ._Он_зернистый?</v>
      </c>
      <c r="BD80" cm="1">
        <f t="array" aca="1" ref="BD80" ca="1">INDEX($L$74:$L$81,(RANK(AT8,$AT$2:$AT$9)))</f>
        <v>2089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VLOOKUP(B81,audio_list_stym!$A$3:$BP$18,41,FALSE)</f>
        <v>15</v>
      </c>
      <c r="F81" t="str">
        <f>VLOOKUP(E81,metki!$A$2:$B$9,2,FALSE)</f>
        <v>экспл_новые_с_названием</v>
      </c>
      <c r="G81" t="str">
        <f t="shared" si="27"/>
        <v>экспл</v>
      </c>
      <c r="H81" t="str">
        <f>VLOOKUP(B81,audio_list_stym!$A$3:$AJ$18,9,FALSE)</f>
        <v>Gac</v>
      </c>
      <c r="I81" t="s">
        <v>695</v>
      </c>
      <c r="J81" t="str">
        <f t="shared" si="28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8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9"/>
        <v/>
      </c>
      <c r="AI81" t="s">
        <v>83</v>
      </c>
      <c r="AO81">
        <f t="shared" ca="1" si="35"/>
        <v>0.69148111193872785</v>
      </c>
      <c r="AP81" t="str">
        <f t="shared" ca="1" si="36"/>
        <v>pics\\Finik_7.jpg</v>
      </c>
      <c r="AR81" t="str">
        <f t="shared" si="40"/>
        <v/>
      </c>
      <c r="AS81" t="str">
        <f t="shared" si="37"/>
        <v/>
      </c>
      <c r="AT81">
        <f t="shared" ca="1" si="31"/>
        <v>0.23782049610743161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3"/>
        <v>Вы_видите_БАРОХ._Округлый_ли_он?</v>
      </c>
      <c r="BD81" cm="1">
        <f t="array" aca="1" ref="BD81" ca="1">INDEX($L$74:$L$81,(RANK(AT9,$AT$2:$AT$9)))</f>
        <v>2093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VLOOKUP(B82,audio_list_stym!$A$3:$BP$18,41,FALSE)</f>
        <v>16</v>
      </c>
      <c r="F82" t="str">
        <f>VLOOKUP(E82,metki!$A$2:$B$9,2,FALSE)</f>
        <v>импл_новые_без_названия</v>
      </c>
      <c r="G82" t="str">
        <f t="shared" si="27"/>
        <v>импл_</v>
      </c>
      <c r="H82" t="str">
        <f>VLOOKUP(B82,audio_list_stym!$A$3:$AJ$18,9,FALSE)</f>
        <v>Noni</v>
      </c>
      <c r="I82" t="s">
        <v>688</v>
      </c>
      <c r="J82" t="str">
        <f t="shared" si="28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2057</v>
      </c>
      <c r="AD82" t="str">
        <f t="shared" ca="1" si="38"/>
        <v>pics\\Tomat_1.jpg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9"/>
        <v>pics\\Tomat_1.jpg</v>
      </c>
      <c r="AI82" t="s">
        <v>84</v>
      </c>
      <c r="AO82">
        <f t="shared" ca="1" si="35"/>
        <v>0.18000886775442826</v>
      </c>
      <c r="AP82" t="str">
        <f t="shared" ca="1" si="36"/>
        <v>pics\\Tomat_1.jpg</v>
      </c>
      <c r="AR82" t="str">
        <f t="shared" si="40"/>
        <v/>
      </c>
      <c r="AS82" t="str">
        <f t="shared" ca="1" si="37"/>
        <v>pics\\Tomat_1.jpg</v>
      </c>
      <c r="AT82">
        <f t="shared" ca="1" si="31"/>
        <v>0.74799045576509704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3"/>
        <v>_Белый_ли_внутри_XXXXX?</v>
      </c>
      <c r="BC82">
        <f>A82</f>
        <v>1211</v>
      </c>
      <c r="BD82" cm="1">
        <f t="array" aca="1" ref="BD82" ca="1">INDEX($L$82:$L$89,(RANK(AT2,$AT$2:$AT$9)))</f>
        <v>2118</v>
      </c>
      <c r="BE82" cm="1">
        <f t="array" aca="1" ref="BE82" ca="1">INDEX(BD66:BD81,(RANK(AT4,$AT$2:$AT$17)))</f>
        <v>2088</v>
      </c>
      <c r="BF82" cm="1">
        <f t="array" aca="1" ref="BF82" ca="1">INDEX(BD90:BD105,(RANK(AT4,$AT$2:$AT$17)))</f>
        <v>2132</v>
      </c>
      <c r="BG82" cm="1">
        <f t="array" aca="1" ref="BG82" ca="1">INDEX(BD106:BD129,(RANK(AT4,$AT$2:$AT$9)))</f>
        <v>2147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VLOOKUP(B83,audio_list_stym!$A$3:$BP$18,41,FALSE)</f>
        <v>16</v>
      </c>
      <c r="F83" t="str">
        <f>VLOOKUP(E83,metki!$A$2:$B$9,2,FALSE)</f>
        <v>импл_новые_без_названия</v>
      </c>
      <c r="G83" t="str">
        <f t="shared" si="27"/>
        <v>импл_</v>
      </c>
      <c r="H83" t="str">
        <f>VLOOKUP(B83,audio_list_stym!$A$3:$AJ$18,9,FALSE)</f>
        <v>Noni</v>
      </c>
      <c r="I83" t="s">
        <v>689</v>
      </c>
      <c r="J83" t="str">
        <f t="shared" si="28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2061</v>
      </c>
      <c r="AD83" t="str">
        <f t="shared" ca="1" si="38"/>
        <v>pics\\Tomat_5.jpg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9"/>
        <v>pics\\Tomat_5.jpg</v>
      </c>
      <c r="AI83" t="s">
        <v>85</v>
      </c>
      <c r="AO83">
        <f t="shared" ca="1" si="35"/>
        <v>9.0575416769173023E-2</v>
      </c>
      <c r="AP83" t="str">
        <f t="shared" ca="1" si="36"/>
        <v>pics\\Tomat_5.jpg</v>
      </c>
      <c r="AR83" t="str">
        <f t="shared" si="40"/>
        <v/>
      </c>
      <c r="AS83" t="str">
        <f t="shared" ca="1" si="37"/>
        <v>pics\\Tomat_5.jpg</v>
      </c>
      <c r="AT83">
        <f t="shared" ca="1" si="31"/>
        <v>6.028475197190486E-2</v>
      </c>
      <c r="AU83" t="s">
        <v>697</v>
      </c>
      <c r="AV83" t="str">
        <f t="shared" ca="1" si="32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3"/>
        <v>_Ребристый_ли_XXXXX?</v>
      </c>
      <c r="BD83" cm="1">
        <f t="array" aca="1" ref="BD83" ca="1">INDEX($L$82:$L$89,(RANK(AT3,$AT$2:$AT$9)))</f>
        <v>2119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VLOOKUP(B84,audio_list_stym!$A$3:$BP$18,41,FALSE)</f>
        <v>16</v>
      </c>
      <c r="F84" t="str">
        <f>VLOOKUP(E84,metki!$A$2:$B$9,2,FALSE)</f>
        <v>импл_новые_без_названия</v>
      </c>
      <c r="G84" t="str">
        <f t="shared" si="27"/>
        <v>импл_</v>
      </c>
      <c r="H84" t="str">
        <f>VLOOKUP(B84,audio_list_stym!$A$3:$AJ$18,9,FALSE)</f>
        <v>Noni</v>
      </c>
      <c r="I84" t="s">
        <v>690</v>
      </c>
      <c r="J84" t="str">
        <f t="shared" si="28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2004</v>
      </c>
      <c r="AD84" t="str">
        <f t="shared" ca="1" si="38"/>
        <v>pics\\Banan_4.jpg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9"/>
        <v>pics\\Banan_4.jpg</v>
      </c>
      <c r="AI84" t="s">
        <v>94</v>
      </c>
      <c r="AO84">
        <f t="shared" ca="1" si="35"/>
        <v>0.94027023188427217</v>
      </c>
      <c r="AP84" t="str">
        <f t="shared" ca="1" si="36"/>
        <v>pics\\Banan_4.jpg</v>
      </c>
      <c r="AR84" t="str">
        <f t="shared" si="40"/>
        <v/>
      </c>
      <c r="AS84" t="str">
        <f t="shared" ca="1" si="37"/>
        <v>pics\\Banan_4.jpg</v>
      </c>
      <c r="AT84">
        <f t="shared" ca="1" si="31"/>
        <v>0.17197030136293945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3"/>
        <v>_Голубой_ли_XXXXX?</v>
      </c>
      <c r="BD84" cm="1">
        <f t="array" aca="1" ref="BD84" ca="1">INDEX($L$82:$L$89,(RANK(AT4,$AT$2:$AT$9)))</f>
        <v>2115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VLOOKUP(B85,audio_list_stym!$A$3:$BP$18,41,FALSE)</f>
        <v>16</v>
      </c>
      <c r="F85" t="str">
        <f>VLOOKUP(E85,metki!$A$2:$B$9,2,FALSE)</f>
        <v>импл_новые_без_названия</v>
      </c>
      <c r="G85" t="str">
        <f t="shared" si="27"/>
        <v>импл_</v>
      </c>
      <c r="H85" t="str">
        <f>VLOOKUP(B85,audio_list_stym!$A$3:$AJ$18,9,FALSE)</f>
        <v>Noni</v>
      </c>
      <c r="I85" t="s">
        <v>691</v>
      </c>
      <c r="J85" t="str">
        <f t="shared" si="28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2013</v>
      </c>
      <c r="AD85" t="str">
        <f t="shared" ca="1" si="38"/>
        <v>pics\\Finik_5.jpg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9"/>
        <v>pics\\Finik_5.jpg</v>
      </c>
      <c r="AI85" t="s">
        <v>95</v>
      </c>
      <c r="AO85">
        <f t="shared" ca="1" si="35"/>
        <v>0.72074709785671809</v>
      </c>
      <c r="AP85" t="str">
        <f t="shared" ca="1" si="36"/>
        <v>pics\\Finik_5.jpg</v>
      </c>
      <c r="AR85" t="str">
        <f t="shared" si="40"/>
        <v/>
      </c>
      <c r="AS85" t="str">
        <f t="shared" ca="1" si="37"/>
        <v>pics\\Finik_5.jpg</v>
      </c>
      <c r="AT85">
        <f t="shared" ca="1" si="31"/>
        <v>0.27303772327544951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3"/>
        <v>_С_бугорками_ли_XXXXX?</v>
      </c>
      <c r="BD85" cm="1">
        <f t="array" aca="1" ref="BD85" ca="1">INDEX($L$82:$L$89,(RANK(AT5,$AT$2:$AT$9)))</f>
        <v>2114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VLOOKUP(B86,audio_list_stym!$A$3:$BP$18,41,FALSE)</f>
        <v>16</v>
      </c>
      <c r="F86" t="str">
        <f>VLOOKUP(E86,metki!$A$2:$B$9,2,FALSE)</f>
        <v>импл_новые_без_названия</v>
      </c>
      <c r="G86" t="str">
        <f t="shared" si="27"/>
        <v>импл_</v>
      </c>
      <c r="H86" t="str">
        <f>VLOOKUP(B86,audio_list_stym!$A$3:$AJ$18,9,FALSE)</f>
        <v>Noni</v>
      </c>
      <c r="I86" t="s">
        <v>692</v>
      </c>
      <c r="J86" t="str">
        <f t="shared" si="28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2062</v>
      </c>
      <c r="AD86" t="str">
        <f t="shared" ca="1" si="38"/>
        <v>pics\\Tomat_6.jpg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9"/>
        <v>pics\\Tomat_6.jpg</v>
      </c>
      <c r="AI86" t="s">
        <v>96</v>
      </c>
      <c r="AO86">
        <f t="shared" ca="1" si="35"/>
        <v>8.4870625567417202E-2</v>
      </c>
      <c r="AP86" t="str">
        <f t="shared" ca="1" si="36"/>
        <v>pics\\Tomat_6.jpg</v>
      </c>
      <c r="AR86" t="str">
        <f t="shared" si="40"/>
        <v/>
      </c>
      <c r="AS86" t="str">
        <f t="shared" ca="1" si="37"/>
        <v>pics\\Tomat_6.jpg</v>
      </c>
      <c r="AT86">
        <f t="shared" ca="1" si="31"/>
        <v>0.55686061437443002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3"/>
        <v>_Овальный_ли_XXXXX?</v>
      </c>
      <c r="BD86" cm="1">
        <f t="array" aca="1" ref="BD86" ca="1">INDEX($L$82:$L$89,(RANK(AT6,$AT$2:$AT$9)))</f>
        <v>2116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VLOOKUP(B87,audio_list_stym!$A$3:$BP$18,41,FALSE)</f>
        <v>16</v>
      </c>
      <c r="F87" t="str">
        <f>VLOOKUP(E87,metki!$A$2:$B$9,2,FALSE)</f>
        <v>импл_новые_без_названия</v>
      </c>
      <c r="G87" t="str">
        <f t="shared" si="27"/>
        <v>импл_</v>
      </c>
      <c r="H87" t="str">
        <f>VLOOKUP(B87,audio_list_stym!$A$3:$AJ$18,9,FALSE)</f>
        <v>Noni</v>
      </c>
      <c r="I87" t="s">
        <v>693</v>
      </c>
      <c r="J87" t="str">
        <f t="shared" si="28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2047</v>
      </c>
      <c r="AD87" t="str">
        <f t="shared" ca="1" si="38"/>
        <v>pics\\Peper_7.jpg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9"/>
        <v>pics\\Peper_7.jpg</v>
      </c>
      <c r="AI87" t="s">
        <v>97</v>
      </c>
      <c r="AO87">
        <f t="shared" ca="1" si="35"/>
        <v>0.35206404966685645</v>
      </c>
      <c r="AP87" t="str">
        <f t="shared" ca="1" si="36"/>
        <v>pics\\Peper_7.jpg</v>
      </c>
      <c r="AR87" t="str">
        <f t="shared" si="40"/>
        <v/>
      </c>
      <c r="AS87" t="str">
        <f t="shared" ca="1" si="37"/>
        <v>pics\\Peper_7.jpg</v>
      </c>
      <c r="AT87">
        <f t="shared" ca="1" si="31"/>
        <v>0.99365376510299352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3"/>
        <v>_Жидкий_ли_XXXXX?</v>
      </c>
      <c r="BD87" cm="1">
        <f t="array" aca="1" ref="BD87" ca="1">INDEX($L$82:$L$89,(RANK(AT7,$AT$2:$AT$9)))</f>
        <v>2120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VLOOKUP(B88,audio_list_stym!$A$3:$BP$18,41,FALSE)</f>
        <v>16</v>
      </c>
      <c r="F88" t="str">
        <f>VLOOKUP(E88,metki!$A$2:$B$9,2,FALSE)</f>
        <v>импл_новые_без_названия</v>
      </c>
      <c r="G88" t="str">
        <f t="shared" si="27"/>
        <v>импл_</v>
      </c>
      <c r="H88" t="str">
        <f>VLOOKUP(B88,audio_list_stym!$A$3:$AJ$18,9,FALSE)</f>
        <v>Noni</v>
      </c>
      <c r="I88" t="s">
        <v>694</v>
      </c>
      <c r="J88" t="str">
        <f t="shared" si="28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2054</v>
      </c>
      <c r="AD88" t="str">
        <f t="shared" ca="1" si="38"/>
        <v>pics\\Redis_6.jpg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9"/>
        <v>pics\\Redis_6.jpg</v>
      </c>
      <c r="AI88" t="s">
        <v>98</v>
      </c>
      <c r="AO88">
        <f t="shared" ca="1" si="35"/>
        <v>0.20092841901484193</v>
      </c>
      <c r="AP88" t="str">
        <f t="shared" ca="1" si="36"/>
        <v>pics\\Redis_6.jpg</v>
      </c>
      <c r="AR88" t="str">
        <f t="shared" si="40"/>
        <v/>
      </c>
      <c r="AS88" t="str">
        <f t="shared" ca="1" si="37"/>
        <v>pics\\Redis_6.jpg</v>
      </c>
      <c r="AT88">
        <f t="shared" ca="1" si="31"/>
        <v>0.58672592659890799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3"/>
        <v>_Лохматый_ли_XXXXX?</v>
      </c>
      <c r="BD88" cm="1">
        <f t="array" aca="1" ref="BD88" ca="1">INDEX($L$82:$L$89,(RANK(AT8,$AT$2:$AT$9)))</f>
        <v>2113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VLOOKUP(B89,audio_list_stym!$A$3:$BP$18,41,FALSE)</f>
        <v>16</v>
      </c>
      <c r="F89" t="str">
        <f>VLOOKUP(E89,metki!$A$2:$B$9,2,FALSE)</f>
        <v>импл_новые_без_названия</v>
      </c>
      <c r="G89" t="str">
        <f t="shared" si="27"/>
        <v>импл_</v>
      </c>
      <c r="H89" t="str">
        <f>VLOOKUP(B89,audio_list_stym!$A$3:$AJ$18,9,FALSE)</f>
        <v>Noni</v>
      </c>
      <c r="I89" t="s">
        <v>695</v>
      </c>
      <c r="J89" t="str">
        <f t="shared" si="28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2058</v>
      </c>
      <c r="AD89" t="str">
        <f t="shared" ca="1" si="38"/>
        <v>pics\\Tomat_2.jpg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9"/>
        <v>pics\\Tomat_2.jpg</v>
      </c>
      <c r="AI89" t="s">
        <v>99</v>
      </c>
      <c r="AO89">
        <f t="shared" ca="1" si="35"/>
        <v>0.17719241273500475</v>
      </c>
      <c r="AP89" t="str">
        <f t="shared" ca="1" si="36"/>
        <v>pics\\Tomat_2.jpg</v>
      </c>
      <c r="AR89" t="str">
        <f t="shared" si="40"/>
        <v/>
      </c>
      <c r="AS89" t="str">
        <f t="shared" ca="1" si="37"/>
        <v>pics\\Tomat_2.jpg</v>
      </c>
      <c r="AT89">
        <f t="shared" ca="1" si="31"/>
        <v>0.87793773942921316</v>
      </c>
      <c r="AU89" t="s">
        <v>697</v>
      </c>
      <c r="AV89" t="str">
        <f t="shared" ca="1" si="32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3"/>
        <v>_Золотистый_ли_XXXXX?</v>
      </c>
      <c r="BD89" cm="1">
        <f t="array" aca="1" ref="BD89" ca="1">INDEX($L$82:$L$89,(RANK(AT9,$AT$2:$AT$9)))</f>
        <v>2117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VLOOKUP(B90,audio_list_stym!$A$3:$BP$18,41,FALSE)</f>
        <v>17</v>
      </c>
      <c r="F90" t="str">
        <f>VLOOKUP(E90,metki!$A$2:$B$9,2,FALSE)</f>
        <v>экспл_новые_без_названия</v>
      </c>
      <c r="G90" t="str">
        <f t="shared" si="27"/>
        <v>экспл</v>
      </c>
      <c r="H90" t="str">
        <f>VLOOKUP(B90,audio_list_stym!$A$3:$AJ$18,9,FALSE)</f>
        <v>Sapota</v>
      </c>
      <c r="I90" t="s">
        <v>688</v>
      </c>
      <c r="J90" t="str">
        <f t="shared" si="28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8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9"/>
        <v/>
      </c>
      <c r="AI90" t="s">
        <v>100</v>
      </c>
      <c r="AO90">
        <f t="shared" ca="1" si="35"/>
        <v>0.68529509128265576</v>
      </c>
      <c r="AP90" t="str">
        <f t="shared" ca="1" si="36"/>
        <v>pics\\Finik_8.jpg</v>
      </c>
      <c r="AR90" t="str">
        <f t="shared" si="40"/>
        <v/>
      </c>
      <c r="AS90" t="str">
        <f t="shared" si="37"/>
        <v/>
      </c>
      <c r="AT90">
        <f t="shared" ca="1" si="31"/>
        <v>0.92368535620683623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3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2134</v>
      </c>
      <c r="BE90" cm="1">
        <f t="array" aca="1" ref="BE90" ca="1">INDEX(BD66:BD81,(RANK(AT5,$AT$2:$AT$17)))</f>
        <v>2088</v>
      </c>
      <c r="BF90" cm="1">
        <f t="array" aca="1" ref="BF90" ca="1">INDEX(BD98:BD113,(RANK(AT5,$AT$2:$AT$17)))</f>
        <v>2143</v>
      </c>
      <c r="BG90" cm="1">
        <f t="array" aca="1" ref="BG90" ca="1">INDEX(BD114:BD129,(RANK(AT5,$AT$2:$AT$9)))</f>
        <v>2071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VLOOKUP(B91,audio_list_stym!$A$3:$BP$18,41,FALSE)</f>
        <v>17</v>
      </c>
      <c r="F91" t="str">
        <f>VLOOKUP(E91,metki!$A$2:$B$9,2,FALSE)</f>
        <v>экспл_новые_без_названия</v>
      </c>
      <c r="G91" t="str">
        <f t="shared" si="27"/>
        <v>экспл</v>
      </c>
      <c r="H91" t="str">
        <f>VLOOKUP(B91,audio_list_stym!$A$3:$AJ$18,9,FALSE)</f>
        <v>Sapota</v>
      </c>
      <c r="I91" t="s">
        <v>689</v>
      </c>
      <c r="J91" t="str">
        <f t="shared" si="28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8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9"/>
        <v/>
      </c>
      <c r="AI91" t="s">
        <v>101</v>
      </c>
      <c r="AO91">
        <f t="shared" ca="1" si="35"/>
        <v>0.30477919593724723</v>
      </c>
      <c r="AP91" t="str">
        <f t="shared" ca="1" si="36"/>
        <v>pics\\Redis_2.jpg</v>
      </c>
      <c r="AR91" t="str">
        <f t="shared" si="40"/>
        <v/>
      </c>
      <c r="AS91" t="str">
        <f t="shared" si="37"/>
        <v/>
      </c>
      <c r="AT91">
        <f t="shared" ca="1" si="31"/>
        <v>0.60335948532358608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3"/>
        <v>Посмотрите,_вот_XXXXX._Он_надрезан?</v>
      </c>
      <c r="BD91" cm="1">
        <f t="array" aca="1" ref="BD91" ca="1">INDEX($L$90:$L$97,(RANK(AT3,$AT$2:$AT$9)))</f>
        <v>2135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VLOOKUP(B92,audio_list_stym!$A$3:$BP$18,41,FALSE)</f>
        <v>17</v>
      </c>
      <c r="F92" t="str">
        <f>VLOOKUP(E92,metki!$A$2:$B$9,2,FALSE)</f>
        <v>экспл_новые_без_названия</v>
      </c>
      <c r="G92" t="str">
        <f t="shared" si="27"/>
        <v>экспл</v>
      </c>
      <c r="H92" t="str">
        <f>VLOOKUP(B92,audio_list_stym!$A$3:$AJ$18,9,FALSE)</f>
        <v>Sapota</v>
      </c>
      <c r="I92" t="s">
        <v>690</v>
      </c>
      <c r="J92" t="str">
        <f t="shared" si="28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8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9"/>
        <v/>
      </c>
      <c r="AI92" t="s">
        <v>102</v>
      </c>
      <c r="AO92">
        <f t="shared" ca="1" si="35"/>
        <v>0.93823428770889472</v>
      </c>
      <c r="AP92" t="str">
        <f t="shared" ca="1" si="36"/>
        <v>pics\\Banan_5.jpg</v>
      </c>
      <c r="AR92" t="str">
        <f t="shared" si="40"/>
        <v/>
      </c>
      <c r="AS92" t="str">
        <f t="shared" si="37"/>
        <v/>
      </c>
      <c r="AT92">
        <f t="shared" ca="1" si="31"/>
        <v>0.45873794179480532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3"/>
        <v>Вот_XXXXX._Он_перекручен?</v>
      </c>
      <c r="BD92" cm="1">
        <f t="array" aca="1" ref="BD92" ca="1">INDEX($L$90:$L$97,(RANK(AT4,$AT$2:$AT$9)))</f>
        <v>2131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VLOOKUP(B93,audio_list_stym!$A$3:$BP$18,41,FALSE)</f>
        <v>17</v>
      </c>
      <c r="F93" t="str">
        <f>VLOOKUP(E93,metki!$A$2:$B$9,2,FALSE)</f>
        <v>экспл_новые_без_названия</v>
      </c>
      <c r="G93" t="str">
        <f t="shared" si="27"/>
        <v>экспл</v>
      </c>
      <c r="H93" t="str">
        <f>VLOOKUP(B93,audio_list_stym!$A$3:$AJ$18,9,FALSE)</f>
        <v>Sapota</v>
      </c>
      <c r="I93" t="s">
        <v>691</v>
      </c>
      <c r="J93" t="str">
        <f t="shared" si="28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8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9"/>
        <v/>
      </c>
      <c r="AI93" t="s">
        <v>103</v>
      </c>
      <c r="AO93">
        <f t="shared" ca="1" si="35"/>
        <v>0.82154087500773243</v>
      </c>
      <c r="AP93" t="str">
        <f t="shared" ca="1" si="36"/>
        <v>pics\\Finik_1.jpg</v>
      </c>
      <c r="AR93" t="str">
        <f t="shared" si="40"/>
        <v/>
      </c>
      <c r="AS93" t="str">
        <f t="shared" si="37"/>
        <v/>
      </c>
      <c r="AT93">
        <f t="shared" ca="1" si="31"/>
        <v>0.66725143596972614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3"/>
        <v>Это_XXXXX._Сорван_ли_он?</v>
      </c>
      <c r="BD93" cm="1">
        <f t="array" aca="1" ref="BD93" ca="1">INDEX($L$90:$L$97,(RANK(AT5,$AT$2:$AT$9)))</f>
        <v>2130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VLOOKUP(B94,audio_list_stym!$A$3:$BP$18,41,FALSE)</f>
        <v>17</v>
      </c>
      <c r="F94" t="str">
        <f>VLOOKUP(E94,metki!$A$2:$B$9,2,FALSE)</f>
        <v>экспл_новые_без_названия</v>
      </c>
      <c r="G94" t="str">
        <f t="shared" si="27"/>
        <v>экспл</v>
      </c>
      <c r="H94" t="str">
        <f>VLOOKUP(B94,audio_list_stym!$A$3:$AJ$18,9,FALSE)</f>
        <v>Sapota</v>
      </c>
      <c r="I94" t="s">
        <v>692</v>
      </c>
      <c r="J94" t="str">
        <f t="shared" si="28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8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9"/>
        <v/>
      </c>
      <c r="AI94" t="s">
        <v>104</v>
      </c>
      <c r="AO94">
        <f t="shared" ca="1" si="35"/>
        <v>0.39747601045846359</v>
      </c>
      <c r="AP94" t="str">
        <f t="shared" ca="1" si="36"/>
        <v>pics\\Peper_5.jpg</v>
      </c>
      <c r="AR94" t="str">
        <f t="shared" si="40"/>
        <v/>
      </c>
      <c r="AS94" t="str">
        <f t="shared" si="37"/>
        <v/>
      </c>
      <c r="AT94">
        <f t="shared" ca="1" si="31"/>
        <v>0.9913715659174106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3"/>
        <v>На_картинке_XXXXX._Спрессован_ли_он?</v>
      </c>
      <c r="BD94" cm="1">
        <f t="array" aca="1" ref="BD94" ca="1">INDEX($L$90:$L$97,(RANK(AT6,$AT$2:$AT$9)))</f>
        <v>2132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VLOOKUP(B95,audio_list_stym!$A$3:$BP$18,41,FALSE)</f>
        <v>17</v>
      </c>
      <c r="F95" t="str">
        <f>VLOOKUP(E95,metki!$A$2:$B$9,2,FALSE)</f>
        <v>экспл_новые_без_названия</v>
      </c>
      <c r="G95" t="str">
        <f t="shared" si="27"/>
        <v>экспл</v>
      </c>
      <c r="H95" t="str">
        <f>VLOOKUP(B95,audio_list_stym!$A$3:$AJ$18,9,FALSE)</f>
        <v>Sapota</v>
      </c>
      <c r="I95" t="s">
        <v>693</v>
      </c>
      <c r="J95" t="str">
        <f t="shared" si="28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8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9"/>
        <v/>
      </c>
      <c r="AI95" t="s">
        <v>105</v>
      </c>
      <c r="AO95">
        <f t="shared" ca="1" si="35"/>
        <v>0.54448672431589629</v>
      </c>
      <c r="AP95" t="str">
        <f t="shared" ca="1" si="36"/>
        <v>pics\\Kokos_7.jpg</v>
      </c>
      <c r="AR95" t="str">
        <f t="shared" si="40"/>
        <v/>
      </c>
      <c r="AS95" t="str">
        <f t="shared" si="37"/>
        <v/>
      </c>
      <c r="AT95">
        <f t="shared" ca="1" si="31"/>
        <v>0.6644080796184838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3"/>
        <v>На_мониторе_XXXXX._Желтый_ли_он?</v>
      </c>
      <c r="BD95" cm="1">
        <f t="array" aca="1" ref="BD95" ca="1">INDEX($L$90:$L$97,(RANK(AT7,$AT$2:$AT$9)))</f>
        <v>2136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VLOOKUP(B96,audio_list_stym!$A$3:$BP$18,41,FALSE)</f>
        <v>17</v>
      </c>
      <c r="F96" t="str">
        <f>VLOOKUP(E96,metki!$A$2:$B$9,2,FALSE)</f>
        <v>экспл_новые_без_названия</v>
      </c>
      <c r="G96" t="str">
        <f t="shared" si="27"/>
        <v>экспл</v>
      </c>
      <c r="H96" t="str">
        <f>VLOOKUP(B96,audio_list_stym!$A$3:$AJ$18,9,FALSE)</f>
        <v>Sapota</v>
      </c>
      <c r="I96" t="s">
        <v>694</v>
      </c>
      <c r="J96" t="str">
        <f t="shared" si="28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8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9"/>
        <v/>
      </c>
      <c r="AI96" t="s">
        <v>106</v>
      </c>
      <c r="AO96">
        <f t="shared" ca="1" si="35"/>
        <v>0.63052355528780368</v>
      </c>
      <c r="AP96" t="str">
        <f t="shared" ca="1" si="36"/>
        <v>pics\\Goroh_6.jpg</v>
      </c>
      <c r="AR96" t="str">
        <f t="shared" si="40"/>
        <v/>
      </c>
      <c r="AS96" t="str">
        <f t="shared" si="37"/>
        <v/>
      </c>
      <c r="AT96">
        <f t="shared" ca="1" si="31"/>
        <v>7.4101127412497747E-2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3"/>
        <v>Перед_Вами_XXXXX._Ровный_ли_он?</v>
      </c>
      <c r="BD96" cm="1">
        <f t="array" aca="1" ref="BD96" ca="1">INDEX($L$90:$L$97,(RANK(AT8,$AT$2:$AT$9)))</f>
        <v>2129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VLOOKUP(B97,audio_list_stym!$A$3:$BP$18,41,FALSE)</f>
        <v>17</v>
      </c>
      <c r="F97" t="str">
        <f>VLOOKUP(E97,metki!$A$2:$B$9,2,FALSE)</f>
        <v>экспл_новые_без_названия</v>
      </c>
      <c r="G97" t="str">
        <f t="shared" si="27"/>
        <v>экспл</v>
      </c>
      <c r="H97" t="str">
        <f>VLOOKUP(B97,audio_list_stym!$A$3:$AJ$18,9,FALSE)</f>
        <v>Sapota</v>
      </c>
      <c r="I97" t="s">
        <v>695</v>
      </c>
      <c r="J97" t="str">
        <f t="shared" si="28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8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9"/>
        <v/>
      </c>
      <c r="AI97" t="s">
        <v>107</v>
      </c>
      <c r="AO97">
        <f t="shared" ca="1" si="35"/>
        <v>0.46496090535859924</v>
      </c>
      <c r="AP97" t="str">
        <f t="shared" ca="1" si="36"/>
        <v>pics\\Peper_2.jpg</v>
      </c>
      <c r="AR97" t="str">
        <f t="shared" si="40"/>
        <v/>
      </c>
      <c r="AS97" t="str">
        <f t="shared" si="37"/>
        <v/>
      </c>
      <c r="AT97">
        <f t="shared" ca="1" si="31"/>
        <v>0.70409482332722828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3"/>
        <v>Вы_видите_XXXXX._Он_имеет_шипы?</v>
      </c>
      <c r="BD97" cm="1">
        <f t="array" aca="1" ref="BD97" ca="1">INDEX($L$90:$L$97,(RANK(AT9,$AT$2:$AT$9)))</f>
        <v>2133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VLOOKUP(B98,audio_list_stym!$A$3:$BP$18,41,FALSE)</f>
        <v>14</v>
      </c>
      <c r="F98" t="str">
        <f>VLOOKUP(E98,metki!$A$2:$B$9,2,FALSE)</f>
        <v>импл_новые_с_названием</v>
      </c>
      <c r="G98" t="str">
        <f t="shared" si="27"/>
        <v>импл_</v>
      </c>
      <c r="H98" t="str">
        <f>VLOOKUP(B98,audio_list_stym!$A$3:$AJ$18,9,FALSE)</f>
        <v>Tamanid</v>
      </c>
      <c r="I98" t="s">
        <v>688</v>
      </c>
      <c r="J98" t="str">
        <f t="shared" si="28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2018</v>
      </c>
      <c r="AD98" t="str">
        <f t="shared" ca="1" si="38"/>
        <v>pics\\Goroh_2.jpg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9"/>
        <v>pics\\Goroh_2.jpg</v>
      </c>
      <c r="AI98" t="s">
        <v>108</v>
      </c>
      <c r="AO98">
        <f t="shared" ca="1" si="35"/>
        <v>0.65556800914832036</v>
      </c>
      <c r="AP98" t="str">
        <f t="shared" ca="1" si="36"/>
        <v>pics\\Goroh_2.jpg</v>
      </c>
      <c r="AR98" t="str">
        <f>IF(AH98="sound\\Ogorod",AP26,"")</f>
        <v/>
      </c>
      <c r="AS98" t="str">
        <f t="shared" ca="1" si="37"/>
        <v>pics\\Goroh_2.jpg</v>
      </c>
      <c r="AT98">
        <f t="shared" ca="1" si="31"/>
        <v>0.96175225184302726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3"/>
        <v>_Красноватый_ли_КОДИС?</v>
      </c>
      <c r="BC98">
        <f>A98</f>
        <v>1213</v>
      </c>
      <c r="BD98" cm="1">
        <f t="array" aca="1" ref="BD98" ca="1">INDEX($L$98:$L$105,(RANK(AT2,$AT$2:$AT$9)))</f>
        <v>2142</v>
      </c>
      <c r="BE98" cm="1">
        <f t="array" aca="1" ref="BE98" ca="1">INDEX(BD66:BD81,(RANK(AT6,$AT$2:$AT$9)))</f>
        <v>2085</v>
      </c>
      <c r="BF98" cm="1">
        <f t="array" aca="1" ref="BF98" ca="1">INDEX(BD82:BD97,(RANK(AT6,$AT$2:$AT$9)))</f>
        <v>2114</v>
      </c>
      <c r="BG98" cm="1">
        <f t="array" aca="1" ref="BG98" ca="1">INDEX(BD106:BD129,(RANK(AT6,$AT$2:$AT$17)))</f>
        <v>2152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VLOOKUP(B99,audio_list_stym!$A$3:$BP$18,41,FALSE)</f>
        <v>14</v>
      </c>
      <c r="F99" t="str">
        <f>VLOOKUP(E99,metki!$A$2:$B$9,2,FALSE)</f>
        <v>импл_новые_с_названием</v>
      </c>
      <c r="G99" t="str">
        <f t="shared" si="27"/>
        <v>импл_</v>
      </c>
      <c r="H99" t="str">
        <f>VLOOKUP(B99,audio_list_stym!$A$3:$AJ$18,9,FALSE)</f>
        <v>Tamanid</v>
      </c>
      <c r="I99" t="s">
        <v>689</v>
      </c>
      <c r="J99" t="str">
        <f t="shared" si="28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2046</v>
      </c>
      <c r="AD99" t="str">
        <f t="shared" ca="1" si="38"/>
        <v>pics\\Peper_6.jpg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9"/>
        <v>pics\\Peper_6.jpg</v>
      </c>
      <c r="AI99" t="s">
        <v>109</v>
      </c>
      <c r="AO99">
        <f t="shared" ca="1" si="35"/>
        <v>0.38445279203213878</v>
      </c>
      <c r="AP99" t="str">
        <f t="shared" ca="1" si="36"/>
        <v>pics\\Peper_6.jpg</v>
      </c>
      <c r="AR99" t="str">
        <f t="shared" ref="AR99:AR120" si="41">IF(AH99="sound\\Ogorod",AP27,"")</f>
        <v/>
      </c>
      <c r="AS99" t="str">
        <f t="shared" ca="1" si="37"/>
        <v>pics\\Peper_6.jpg</v>
      </c>
      <c r="AT99">
        <f t="shared" ca="1" si="31"/>
        <v>2.1987289442813251E-2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3"/>
        <v>_Изогнут_ли_КОДИС?</v>
      </c>
      <c r="BD99" cm="1">
        <f t="array" aca="1" ref="BD99" ca="1">INDEX($L$98:$L$105,(RANK(AT3,$AT$2:$AT$9)))</f>
        <v>2143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VLOOKUP(B100,audio_list_stym!$A$3:$BP$18,41,FALSE)</f>
        <v>14</v>
      </c>
      <c r="F100" t="str">
        <f>VLOOKUP(E100,metki!$A$2:$B$9,2,FALSE)</f>
        <v>импл_новые_с_названием</v>
      </c>
      <c r="G100" t="str">
        <f t="shared" si="27"/>
        <v>импл_</v>
      </c>
      <c r="H100" t="str">
        <f>VLOOKUP(B100,audio_list_stym!$A$3:$AJ$18,9,FALSE)</f>
        <v>Tamanid</v>
      </c>
      <c r="I100" t="s">
        <v>690</v>
      </c>
      <c r="J100" t="str">
        <f t="shared" si="28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2030</v>
      </c>
      <c r="AD100" t="str">
        <f t="shared" ca="1" si="38"/>
        <v>pics\\Kokos_6.jpg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9"/>
        <v>pics\\Kokos_6.jpg</v>
      </c>
      <c r="AI100" t="s">
        <v>110</v>
      </c>
      <c r="AO100">
        <f t="shared" ca="1" si="35"/>
        <v>0.54658750582035509</v>
      </c>
      <c r="AP100" t="str">
        <f t="shared" ca="1" si="36"/>
        <v>pics\\Kokos_6.jpg</v>
      </c>
      <c r="AR100" t="str">
        <f t="shared" si="41"/>
        <v/>
      </c>
      <c r="AS100" t="str">
        <f t="shared" ca="1" si="37"/>
        <v>pics\\Kokos_6.jpg</v>
      </c>
      <c r="AT100">
        <f t="shared" ca="1" si="31"/>
        <v>3.9240499650819216E-2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3"/>
        <v>_Бархатистый_ли_КОДИС?</v>
      </c>
      <c r="BD100" cm="1">
        <f t="array" aca="1" ref="BD100" ca="1">INDEX($L$98:$L$105,(RANK(AT4,$AT$2:$AT$9)))</f>
        <v>2139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VLOOKUP(B101,audio_list_stym!$A$3:$BP$18,41,FALSE)</f>
        <v>14</v>
      </c>
      <c r="F101" t="str">
        <f>VLOOKUP(E101,metki!$A$2:$B$9,2,FALSE)</f>
        <v>импл_новые_с_названием</v>
      </c>
      <c r="G101" t="str">
        <f t="shared" si="27"/>
        <v>импл_</v>
      </c>
      <c r="H101" t="str">
        <f>VLOOKUP(B101,audio_list_stym!$A$3:$AJ$18,9,FALSE)</f>
        <v>Tamanid</v>
      </c>
      <c r="I101" t="s">
        <v>691</v>
      </c>
      <c r="J101" t="str">
        <f t="shared" si="28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2033</v>
      </c>
      <c r="AD101" t="str">
        <f t="shared" ca="1" si="38"/>
        <v>pics\\Limon_1.jpg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9"/>
        <v>pics\\Limon_1.jpg</v>
      </c>
      <c r="AI101" t="s">
        <v>111</v>
      </c>
      <c r="AO101">
        <f t="shared" ca="1" si="35"/>
        <v>0.53274346052660659</v>
      </c>
      <c r="AP101" t="str">
        <f t="shared" ca="1" si="36"/>
        <v>pics\\Limon_1.jpg</v>
      </c>
      <c r="AR101" t="str">
        <f t="shared" si="41"/>
        <v/>
      </c>
      <c r="AS101" t="str">
        <f t="shared" ca="1" si="37"/>
        <v>pics\\Limon_1.jpg</v>
      </c>
      <c r="AT101">
        <f t="shared" ca="1" si="31"/>
        <v>7.7860619821075172E-3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3"/>
        <v>_Однотонный_ли_КОДИС?</v>
      </c>
      <c r="BD101" cm="1">
        <f t="array" aca="1" ref="BD101" ca="1">INDEX($L$98:$L$105,(RANK(AT5,$AT$2:$AT$9)))</f>
        <v>2138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VLOOKUP(B102,audio_list_stym!$A$3:$BP$18,41,FALSE)</f>
        <v>14</v>
      </c>
      <c r="F102" t="str">
        <f>VLOOKUP(E102,metki!$A$2:$B$9,2,FALSE)</f>
        <v>импл_новые_с_названием</v>
      </c>
      <c r="G102" t="str">
        <f t="shared" si="27"/>
        <v>импл_</v>
      </c>
      <c r="H102" t="str">
        <f>VLOOKUP(B102,audio_list_stym!$A$3:$AJ$18,9,FALSE)</f>
        <v>Tamanid</v>
      </c>
      <c r="I102" t="s">
        <v>692</v>
      </c>
      <c r="J102" t="str">
        <f t="shared" si="28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2020</v>
      </c>
      <c r="AD102" t="str">
        <f t="shared" ca="1" si="38"/>
        <v>pics\\Goroh_4.jpg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9"/>
        <v>pics\\Goroh_4.jpg</v>
      </c>
      <c r="AI102" t="s">
        <v>112</v>
      </c>
      <c r="AO102">
        <f t="shared" ca="1" si="35"/>
        <v>0.64336810049732251</v>
      </c>
      <c r="AP102" t="str">
        <f t="shared" ca="1" si="36"/>
        <v>pics\\Goroh_4.jpg</v>
      </c>
      <c r="AR102" t="str">
        <f t="shared" si="41"/>
        <v/>
      </c>
      <c r="AS102" t="str">
        <f t="shared" ca="1" si="37"/>
        <v>pics\\Goroh_4.jpg</v>
      </c>
      <c r="AT102">
        <f t="shared" ca="1" si="31"/>
        <v>0.15687936347143872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3"/>
        <v>_Прозрачный_ли_КОДИС?</v>
      </c>
      <c r="BD102" cm="1">
        <f t="array" aca="1" ref="BD102" ca="1">INDEX($L$98:$L$105,(RANK(AT6,$AT$2:$AT$9)))</f>
        <v>2140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VLOOKUP(B103,audio_list_stym!$A$3:$BP$18,41,FALSE)</f>
        <v>14</v>
      </c>
      <c r="F103" t="str">
        <f>VLOOKUP(E103,metki!$A$2:$B$9,2,FALSE)</f>
        <v>импл_новые_с_названием</v>
      </c>
      <c r="G103" t="str">
        <f t="shared" si="27"/>
        <v>импл_</v>
      </c>
      <c r="H103" t="str">
        <f>VLOOKUP(B103,audio_list_stym!$A$3:$AJ$18,9,FALSE)</f>
        <v>Tamanid</v>
      </c>
      <c r="I103" t="s">
        <v>693</v>
      </c>
      <c r="J103" t="str">
        <f t="shared" si="28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2021</v>
      </c>
      <c r="AD103" t="str">
        <f t="shared" ca="1" si="38"/>
        <v>pics\\Goroh_5.jpg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9"/>
        <v>pics\\Goroh_5.jpg</v>
      </c>
      <c r="AI103" t="s">
        <v>113</v>
      </c>
      <c r="AO103">
        <f t="shared" ca="1" si="35"/>
        <v>0.63869805653049982</v>
      </c>
      <c r="AP103" t="str">
        <f t="shared" ca="1" si="36"/>
        <v>pics\\Goroh_5.jpg</v>
      </c>
      <c r="AR103" t="str">
        <f t="shared" si="41"/>
        <v/>
      </c>
      <c r="AS103" t="str">
        <f t="shared" ca="1" si="37"/>
        <v>pics\\Goroh_5.jpg</v>
      </c>
      <c r="AT103">
        <f t="shared" ca="1" si="31"/>
        <v>0.94231741046193351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3"/>
        <v>_Измельчен_ли_КОДИС?</v>
      </c>
      <c r="BD103" cm="1">
        <f t="array" aca="1" ref="BD103" ca="1">INDEX($L$98:$L$105,(RANK(AT7,$AT$2:$AT$9)))</f>
        <v>2144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VLOOKUP(B104,audio_list_stym!$A$3:$BP$18,41,FALSE)</f>
        <v>14</v>
      </c>
      <c r="F104" t="str">
        <f>VLOOKUP(E104,metki!$A$2:$B$9,2,FALSE)</f>
        <v>импл_новые_с_названием</v>
      </c>
      <c r="G104" t="str">
        <f t="shared" si="27"/>
        <v>импл_</v>
      </c>
      <c r="H104" t="str">
        <f>VLOOKUP(B104,audio_list_stym!$A$3:$AJ$18,9,FALSE)</f>
        <v>Tamanid</v>
      </c>
      <c r="I104" t="s">
        <v>694</v>
      </c>
      <c r="J104" t="str">
        <f t="shared" si="28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2055</v>
      </c>
      <c r="AD104" t="str">
        <f t="shared" ca="1" si="38"/>
        <v>pics\\Redis_7.jpg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9"/>
        <v>pics\\Redis_7.jpg</v>
      </c>
      <c r="AI104" t="s">
        <v>114</v>
      </c>
      <c r="AO104">
        <f t="shared" ca="1" si="35"/>
        <v>0.2004013130476231</v>
      </c>
      <c r="AP104" t="str">
        <f t="shared" ca="1" si="36"/>
        <v>pics\\Redis_7.jpg</v>
      </c>
      <c r="AR104" t="str">
        <f t="shared" si="41"/>
        <v/>
      </c>
      <c r="AS104" t="str">
        <f t="shared" ca="1" si="37"/>
        <v>pics\\Redis_7.jpg</v>
      </c>
      <c r="AT104">
        <f t="shared" ca="1" si="31"/>
        <v>0.16669347368885679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3"/>
        <v>_Цветущий_ли_КОДИС?</v>
      </c>
      <c r="BD104" cm="1">
        <f t="array" aca="1" ref="BD104" ca="1">INDEX($L$98:$L$105,(RANK(AT8,$AT$2:$AT$9)))</f>
        <v>2137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VLOOKUP(B105,audio_list_stym!$A$3:$BP$18,41,FALSE)</f>
        <v>14</v>
      </c>
      <c r="F105" t="str">
        <f>VLOOKUP(E105,metki!$A$2:$B$9,2,FALSE)</f>
        <v>импл_новые_с_названием</v>
      </c>
      <c r="G105" t="str">
        <f t="shared" si="27"/>
        <v>импл_</v>
      </c>
      <c r="H105" t="str">
        <f>VLOOKUP(B105,audio_list_stym!$A$3:$AJ$18,9,FALSE)</f>
        <v>Tamanid</v>
      </c>
      <c r="I105" t="s">
        <v>695</v>
      </c>
      <c r="J105" t="str">
        <f t="shared" si="28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2037</v>
      </c>
      <c r="AD105" t="str">
        <f t="shared" ca="1" si="38"/>
        <v>pics\\Limon_5.jpg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9"/>
        <v>pics\\Limon_5.jpg</v>
      </c>
      <c r="AI105" t="s">
        <v>115</v>
      </c>
      <c r="AO105">
        <f t="shared" ca="1" si="35"/>
        <v>0.5139637966583861</v>
      </c>
      <c r="AP105" t="str">
        <f t="shared" ca="1" si="36"/>
        <v>pics\\Limon_5.jpg</v>
      </c>
      <c r="AR105" t="str">
        <f t="shared" si="41"/>
        <v/>
      </c>
      <c r="AS105" t="str">
        <f t="shared" ca="1" si="37"/>
        <v>pics\\Limon_5.jpg</v>
      </c>
      <c r="AT105">
        <f t="shared" ca="1" si="31"/>
        <v>0.21546079730774026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3"/>
        <v>_Скручен_ли_КОДИС?</v>
      </c>
      <c r="BD105" cm="1">
        <f t="array" aca="1" ref="BD105" ca="1">INDEX($L$98:$L$105,(RANK(AT9,$AT$2:$AT$9)))</f>
        <v>2141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VLOOKUP(B106,audio_list_stym!$A$3:$BP$18,41,FALSE)</f>
        <v>15</v>
      </c>
      <c r="F106" t="str">
        <f>VLOOKUP(E106,metki!$A$2:$B$9,2,FALSE)</f>
        <v>экспл_новые_с_названием</v>
      </c>
      <c r="G106" t="str">
        <f t="shared" si="27"/>
        <v>экспл</v>
      </c>
      <c r="H106" t="str">
        <f>VLOOKUP(B106,audio_list_stym!$A$3:$AJ$18,9,FALSE)</f>
        <v>ZF</v>
      </c>
      <c r="I106" t="s">
        <v>688</v>
      </c>
      <c r="J106" t="str">
        <f t="shared" si="28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8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9"/>
        <v/>
      </c>
      <c r="AI106" t="s">
        <v>116</v>
      </c>
      <c r="AO106">
        <f t="shared" ca="1" si="35"/>
        <v>0.15584630188340609</v>
      </c>
      <c r="AP106" t="str">
        <f t="shared" ca="1" si="36"/>
        <v>pics\\Tomat_3.jpg</v>
      </c>
      <c r="AR106" t="str">
        <f t="shared" si="41"/>
        <v/>
      </c>
      <c r="AS106" t="str">
        <f t="shared" si="37"/>
        <v/>
      </c>
      <c r="AT106">
        <f t="shared" ca="1" si="31"/>
        <v>0.64846617379985405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3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2150</v>
      </c>
      <c r="BE106" cm="1">
        <f t="array" aca="1" ref="BE106" ca="1">INDEX(BD66:BD81,(RANK(AT7,$AT$2:$AT$17)))</f>
        <v>2093</v>
      </c>
      <c r="BF106" cm="1">
        <f t="array" aca="1" ref="BF106" ca="1">INDEX(BD90:BD105,(RANK(AT7,$AT$2:$AT$17)))</f>
        <v>2141</v>
      </c>
      <c r="BG106" cm="1">
        <f t="array" aca="1" ref="BG106" ca="1">INDEX(BD114:BD129,(RANK(AT7,$AT$2:$AT$9)))</f>
        <v>2069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VLOOKUP(B107,audio_list_stym!$A$3:$BP$18,41,FALSE)</f>
        <v>15</v>
      </c>
      <c r="F107" t="str">
        <f>VLOOKUP(E107,metki!$A$2:$B$9,2,FALSE)</f>
        <v>экспл_новые_с_названием</v>
      </c>
      <c r="G107" t="str">
        <f t="shared" si="27"/>
        <v>экспл</v>
      </c>
      <c r="H107" t="str">
        <f>VLOOKUP(B107,audio_list_stym!$A$3:$AJ$18,9,FALSE)</f>
        <v>ZF</v>
      </c>
      <c r="I107" t="s">
        <v>689</v>
      </c>
      <c r="J107" t="str">
        <f t="shared" si="28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8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9"/>
        <v/>
      </c>
      <c r="AI107" t="s">
        <v>117</v>
      </c>
      <c r="AO107">
        <f t="shared" ca="1" si="35"/>
        <v>0.52920753668043818</v>
      </c>
      <c r="AP107" t="str">
        <f t="shared" ca="1" si="36"/>
        <v>pics\\Limon_2.jpg</v>
      </c>
      <c r="AR107" t="str">
        <f t="shared" si="41"/>
        <v/>
      </c>
      <c r="AS107" t="str">
        <f t="shared" si="37"/>
        <v/>
      </c>
      <c r="AT107">
        <f t="shared" ca="1" si="31"/>
        <v>0.3592656647253637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3"/>
        <v>Посмотрите,_вот_ГОНИК._Он_розовый?</v>
      </c>
      <c r="BD107" cm="1">
        <f t="array" aca="1" ref="BD107" ca="1">INDEX($L$106:$L$113,(RANK(AT3,$AT$2:$AT$9)))</f>
        <v>2151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VLOOKUP(B108,audio_list_stym!$A$3:$BP$18,41,FALSE)</f>
        <v>15</v>
      </c>
      <c r="F108" t="str">
        <f>VLOOKUP(E108,metki!$A$2:$B$9,2,FALSE)</f>
        <v>экспл_новые_с_названием</v>
      </c>
      <c r="G108" t="str">
        <f t="shared" si="27"/>
        <v>экспл</v>
      </c>
      <c r="H108" t="str">
        <f>VLOOKUP(B108,audio_list_stym!$A$3:$AJ$18,9,FALSE)</f>
        <v>ZF</v>
      </c>
      <c r="I108" t="s">
        <v>690</v>
      </c>
      <c r="J108" t="str">
        <f t="shared" si="28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8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9"/>
        <v/>
      </c>
      <c r="AI108" t="s">
        <v>118</v>
      </c>
      <c r="AO108">
        <f t="shared" ca="1" si="35"/>
        <v>0.71923503967089963</v>
      </c>
      <c r="AP108" t="str">
        <f t="shared" ca="1" si="36"/>
        <v>pics\\Finik_6.jpg</v>
      </c>
      <c r="AR108" t="str">
        <f t="shared" si="41"/>
        <v/>
      </c>
      <c r="AS108" t="str">
        <f t="shared" si="37"/>
        <v/>
      </c>
      <c r="AT108">
        <f t="shared" ca="1" si="31"/>
        <v>0.48757483192157347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3"/>
        <v>Вот_ГОНИК._Тонкий_ли_он?</v>
      </c>
      <c r="BD108" cm="1">
        <f t="array" aca="1" ref="BD108" ca="1">INDEX($L$106:$L$113,(RANK(AT4,$AT$2:$AT$9)))</f>
        <v>2147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VLOOKUP(B109,audio_list_stym!$A$3:$BP$18,41,FALSE)</f>
        <v>15</v>
      </c>
      <c r="F109" t="str">
        <f>VLOOKUP(E109,metki!$A$2:$B$9,2,FALSE)</f>
        <v>экспл_новые_с_названием</v>
      </c>
      <c r="G109" t="str">
        <f t="shared" si="27"/>
        <v>экспл</v>
      </c>
      <c r="H109" t="str">
        <f>VLOOKUP(B109,audio_list_stym!$A$3:$AJ$18,9,FALSE)</f>
        <v>ZF</v>
      </c>
      <c r="I109" t="s">
        <v>691</v>
      </c>
      <c r="J109" t="str">
        <f t="shared" si="28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8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9"/>
        <v/>
      </c>
      <c r="AI109" t="s">
        <v>119</v>
      </c>
      <c r="AO109">
        <f t="shared" ca="1" si="35"/>
        <v>0.60366280079169066</v>
      </c>
      <c r="AP109" t="str">
        <f t="shared" ca="1" si="36"/>
        <v>pics\\Goroh_8.jpg</v>
      </c>
      <c r="AR109" t="str">
        <f t="shared" si="41"/>
        <v/>
      </c>
      <c r="AS109" t="str">
        <f t="shared" si="37"/>
        <v/>
      </c>
      <c r="AT109">
        <f t="shared" ca="1" si="31"/>
        <v>0.86119771050434724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3"/>
        <v>Это_ГОНИК._Цельный_ли_он?</v>
      </c>
      <c r="BD109" cm="1">
        <f t="array" aca="1" ref="BD109" ca="1">INDEX($L$106:$L$113,(RANK(AT5,$AT$2:$AT$9)))</f>
        <v>2146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VLOOKUP(B110,audio_list_stym!$A$3:$BP$18,41,FALSE)</f>
        <v>15</v>
      </c>
      <c r="F110" t="str">
        <f>VLOOKUP(E110,metki!$A$2:$B$9,2,FALSE)</f>
        <v>экспл_новые_с_названием</v>
      </c>
      <c r="G110" t="str">
        <f t="shared" si="27"/>
        <v>экспл</v>
      </c>
      <c r="H110" t="str">
        <f>VLOOKUP(B110,audio_list_stym!$A$3:$AJ$18,9,FALSE)</f>
        <v>ZF</v>
      </c>
      <c r="I110" t="s">
        <v>692</v>
      </c>
      <c r="J110" t="str">
        <f t="shared" si="28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8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9"/>
        <v/>
      </c>
      <c r="AI110" t="s">
        <v>120</v>
      </c>
      <c r="AO110">
        <f t="shared" ca="1" si="35"/>
        <v>0.52522791053956952</v>
      </c>
      <c r="AP110" t="str">
        <f t="shared" ca="1" si="36"/>
        <v>pics\\Limon_3.jpg</v>
      </c>
      <c r="AR110" t="str">
        <f t="shared" si="41"/>
        <v/>
      </c>
      <c r="AS110" t="str">
        <f t="shared" si="37"/>
        <v/>
      </c>
      <c r="AT110">
        <f t="shared" ca="1" si="31"/>
        <v>0.15227256659277888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3"/>
        <v>На_картинке_ГОНИК._Он_шершавый?</v>
      </c>
      <c r="BD110" cm="1">
        <f t="array" aca="1" ref="BD110" ca="1">INDEX($L$106:$L$113,(RANK(AT6,$AT$2:$AT$9)))</f>
        <v>2148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VLOOKUP(B111,audio_list_stym!$A$3:$BP$18,41,FALSE)</f>
        <v>15</v>
      </c>
      <c r="F111" t="str">
        <f>VLOOKUP(E111,metki!$A$2:$B$9,2,FALSE)</f>
        <v>экспл_новые_с_названием</v>
      </c>
      <c r="G111" t="str">
        <f t="shared" si="27"/>
        <v>экспл</v>
      </c>
      <c r="H111" t="str">
        <f>VLOOKUP(B111,audio_list_stym!$A$3:$AJ$18,9,FALSE)</f>
        <v>ZF</v>
      </c>
      <c r="I111" t="s">
        <v>693</v>
      </c>
      <c r="J111" t="str">
        <f t="shared" si="28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8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9"/>
        <v/>
      </c>
      <c r="AI111" t="s">
        <v>121</v>
      </c>
      <c r="AO111">
        <f t="shared" ca="1" si="35"/>
        <v>0.54996653294576137</v>
      </c>
      <c r="AP111" t="str">
        <f t="shared" ca="1" si="36"/>
        <v>pics\\Kokos_5.jpg</v>
      </c>
      <c r="AR111" t="str">
        <f t="shared" si="41"/>
        <v/>
      </c>
      <c r="AS111" t="str">
        <f t="shared" si="37"/>
        <v/>
      </c>
      <c r="AT111">
        <f t="shared" ca="1" si="31"/>
        <v>0.46565161958890822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3"/>
        <v>На_мониторе_ГОНИК._Заострен_ли_он?</v>
      </c>
      <c r="BD111" cm="1">
        <f t="array" aca="1" ref="BD111" ca="1">INDEX($L$106:$L$113,(RANK(AT7,$AT$2:$AT$9)))</f>
        <v>2152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VLOOKUP(B112,audio_list_stym!$A$3:$BP$18,41,FALSE)</f>
        <v>15</v>
      </c>
      <c r="F112" t="str">
        <f>VLOOKUP(E112,metki!$A$2:$B$9,2,FALSE)</f>
        <v>экспл_новые_с_названием</v>
      </c>
      <c r="G112" t="str">
        <f t="shared" si="27"/>
        <v>экспл</v>
      </c>
      <c r="H112" t="str">
        <f>VLOOKUP(B112,audio_list_stym!$A$3:$AJ$18,9,FALSE)</f>
        <v>ZF</v>
      </c>
      <c r="I112" t="s">
        <v>694</v>
      </c>
      <c r="J112" t="str">
        <f t="shared" si="28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8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9"/>
        <v/>
      </c>
      <c r="AI112" t="s">
        <v>122</v>
      </c>
      <c r="AO112">
        <f t="shared" ca="1" si="35"/>
        <v>0.5095218470009456</v>
      </c>
      <c r="AP112" t="str">
        <f t="shared" ca="1" si="36"/>
        <v>pics\\Limon_6.jpg</v>
      </c>
      <c r="AR112" t="str">
        <f t="shared" si="41"/>
        <v/>
      </c>
      <c r="AS112" t="str">
        <f t="shared" si="37"/>
        <v/>
      </c>
      <c r="AT112">
        <f t="shared" ca="1" si="31"/>
        <v>0.11894175885040037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3"/>
        <v>Перед_Вами_ГОНИК._Он_рассыпчатый?</v>
      </c>
      <c r="BD112" cm="1">
        <f t="array" aca="1" ref="BD112" ca="1">INDEX($L$106:$L$113,(RANK(AT8,$AT$2:$AT$9)))</f>
        <v>2145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VLOOKUP(B113,audio_list_stym!$A$3:$BP$18,41,FALSE)</f>
        <v>15</v>
      </c>
      <c r="F113" t="str">
        <f>VLOOKUP(E113,metki!$A$2:$B$9,2,FALSE)</f>
        <v>экспл_новые_с_названием</v>
      </c>
      <c r="G113" t="str">
        <f t="shared" si="27"/>
        <v>экспл</v>
      </c>
      <c r="H113" t="str">
        <f>VLOOKUP(B113,audio_list_stym!$A$3:$AJ$18,9,FALSE)</f>
        <v>ZF</v>
      </c>
      <c r="I113" t="s">
        <v>695</v>
      </c>
      <c r="J113" t="str">
        <f t="shared" si="28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8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9"/>
        <v/>
      </c>
      <c r="AI113" t="s">
        <v>123</v>
      </c>
      <c r="AO113">
        <f t="shared" ca="1" si="35"/>
        <v>0.88699561135963112</v>
      </c>
      <c r="AP113" t="str">
        <f t="shared" ca="1" si="36"/>
        <v>pics\\Banan_7.jpg</v>
      </c>
      <c r="AR113" t="str">
        <f t="shared" si="41"/>
        <v/>
      </c>
      <c r="AS113" t="str">
        <f t="shared" si="37"/>
        <v/>
      </c>
      <c r="AT113">
        <f t="shared" ca="1" si="31"/>
        <v>0.90523277441298378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3"/>
        <v>Вы_видите_ГОНИК._Очищен_ли_он?</v>
      </c>
      <c r="BD113" cm="1">
        <f t="array" aca="1" ref="BD113" ca="1">INDEX($L$106:$L$113,(RANK(AT9,$AT$2:$AT$9)))</f>
        <v>2149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VLOOKUP(B114,audio_list_stym!$A$3:$BP$18,41,FALSE)</f>
        <v>16</v>
      </c>
      <c r="F114" t="str">
        <f>VLOOKUP(E114,metki!$A$2:$B$9,2,FALSE)</f>
        <v>импл_новые_без_названия</v>
      </c>
      <c r="G114" t="str">
        <f t="shared" si="27"/>
        <v>импл_</v>
      </c>
      <c r="H114" t="str">
        <f>VLOOKUP(B114,audio_list_stym!$A$3:$AJ$18,9,FALSE)</f>
        <v>Ackee</v>
      </c>
      <c r="I114" t="s">
        <v>688</v>
      </c>
      <c r="J114" t="str">
        <f t="shared" si="28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2028</v>
      </c>
      <c r="AD114" t="str">
        <f t="shared" ca="1" si="38"/>
        <v>pics\\Kokos_4.jpg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9"/>
        <v>pics\\Kokos_4.jpg</v>
      </c>
      <c r="AI114" t="s">
        <v>86</v>
      </c>
      <c r="AO114">
        <f t="shared" ca="1" si="35"/>
        <v>0.55179964541448612</v>
      </c>
      <c r="AP114" t="str">
        <f t="shared" ca="1" si="36"/>
        <v>pics\\Kokos_4.jpg</v>
      </c>
      <c r="AR114" t="str">
        <f t="shared" si="41"/>
        <v/>
      </c>
      <c r="AS114" t="str">
        <f t="shared" ca="1" si="37"/>
        <v>pics\\Kokos_4.jpg</v>
      </c>
      <c r="AT114">
        <f t="shared" ca="1" si="31"/>
        <v>0.84623561368835598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3"/>
        <v>_Сушеный_ли_XXXXX?</v>
      </c>
      <c r="BC114">
        <f>A114</f>
        <v>1215</v>
      </c>
      <c r="BD114" cm="1">
        <f t="array" aca="1" ref="BD114" ca="1">INDEX($L$114:$L$121,(RANK(AT2,$AT$2:$AT$9)))</f>
        <v>2070</v>
      </c>
      <c r="BE114" cm="1">
        <f t="array" aca="1" ref="BE114" ca="1">INDEX(BD66:BD81,(RANK(AT8,$AT$2:$AT$17)))</f>
        <v>2086</v>
      </c>
      <c r="BF114" cm="1">
        <f t="array" aca="1" ref="BF114" ca="1">INDEX(BD82:BD97,(RANK(AT8,$AT$2:$AT$9)))</f>
        <v>2118</v>
      </c>
      <c r="BG114" cm="1">
        <f t="array" aca="1" ref="BG114" ca="1">INDEX(BD98:BD113,(RANK(AT8,$AT$2:$AT$9)))</f>
        <v>2142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VLOOKUP(B115,audio_list_stym!$A$3:$BP$18,41,FALSE)</f>
        <v>16</v>
      </c>
      <c r="F115" t="str">
        <f>VLOOKUP(E115,metki!$A$2:$B$9,2,FALSE)</f>
        <v>импл_новые_без_названия</v>
      </c>
      <c r="G115" t="str">
        <f t="shared" si="27"/>
        <v>импл_</v>
      </c>
      <c r="H115" t="str">
        <f>VLOOKUP(B115,audio_list_stym!$A$3:$AJ$18,9,FALSE)</f>
        <v>Ackee</v>
      </c>
      <c r="I115" t="s">
        <v>689</v>
      </c>
      <c r="J115" t="str">
        <f t="shared" si="28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2012</v>
      </c>
      <c r="AD115" t="str">
        <f t="shared" ca="1" si="38"/>
        <v>pics\\Finik_4.jpg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9"/>
        <v>pics\\Finik_4.jpg</v>
      </c>
      <c r="AI115" t="s">
        <v>87</v>
      </c>
      <c r="AO115">
        <f t="shared" ca="1" si="35"/>
        <v>0.75230551988714034</v>
      </c>
      <c r="AP115" t="str">
        <f t="shared" ca="1" si="36"/>
        <v>pics\\Finik_4.jpg</v>
      </c>
      <c r="AR115" t="str">
        <f t="shared" si="41"/>
        <v/>
      </c>
      <c r="AS115" t="str">
        <f t="shared" ca="1" si="37"/>
        <v>pics\\Finik_4.jpg</v>
      </c>
      <c r="AT115">
        <f t="shared" ca="1" si="31"/>
        <v>0.59178215097821041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3"/>
        <v>_С_веточкой_ли_XXXXX?</v>
      </c>
      <c r="BD115" cm="1">
        <f t="array" aca="1" ref="BD115" ca="1">INDEX($L$114:$L$121,(RANK(AT3,$AT$2:$AT$9)))</f>
        <v>2071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VLOOKUP(B116,audio_list_stym!$A$3:$BP$18,41,FALSE)</f>
        <v>16</v>
      </c>
      <c r="F116" t="str">
        <f>VLOOKUP(E116,metki!$A$2:$B$9,2,FALSE)</f>
        <v>импл_новые_без_названия</v>
      </c>
      <c r="G116" t="str">
        <f t="shared" si="27"/>
        <v>импл_</v>
      </c>
      <c r="H116" t="str">
        <f>VLOOKUP(B116,audio_list_stym!$A$3:$AJ$18,9,FALSE)</f>
        <v>Ackee</v>
      </c>
      <c r="I116" t="s">
        <v>690</v>
      </c>
      <c r="J116" t="str">
        <f t="shared" si="28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2044</v>
      </c>
      <c r="AD116" t="str">
        <f t="shared" ca="1" si="38"/>
        <v>pics\\Peper_4.jpg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9"/>
        <v>pics\\Peper_4.jpg</v>
      </c>
      <c r="AI116" t="s">
        <v>88</v>
      </c>
      <c r="AO116">
        <f t="shared" ca="1" si="35"/>
        <v>0.44097940973302574</v>
      </c>
      <c r="AP116" t="str">
        <f t="shared" ca="1" si="36"/>
        <v>pics\\Peper_4.jpg</v>
      </c>
      <c r="AR116" t="str">
        <f t="shared" si="41"/>
        <v/>
      </c>
      <c r="AS116" t="str">
        <f t="shared" ca="1" si="37"/>
        <v>pics\\Peper_4.jpg</v>
      </c>
      <c r="AT116">
        <f t="shared" ca="1" si="31"/>
        <v>0.40097173374598538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3"/>
        <v>_Раскрыт_ли_XXXXX?</v>
      </c>
      <c r="BD116" cm="1">
        <f t="array" aca="1" ref="BD116" ca="1">INDEX($L$114:$L$121,(RANK(AT4,$AT$2:$AT$9)))</f>
        <v>2067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VLOOKUP(B117,audio_list_stym!$A$3:$BP$18,41,FALSE)</f>
        <v>16</v>
      </c>
      <c r="F117" t="str">
        <f>VLOOKUP(E117,metki!$A$2:$B$9,2,FALSE)</f>
        <v>импл_новые_без_названия</v>
      </c>
      <c r="G117" t="str">
        <f t="shared" si="27"/>
        <v>импл_</v>
      </c>
      <c r="H117" t="str">
        <f>VLOOKUP(B117,audio_list_stym!$A$3:$AJ$18,9,FALSE)</f>
        <v>Ackee</v>
      </c>
      <c r="I117" t="s">
        <v>691</v>
      </c>
      <c r="J117" t="str">
        <f t="shared" si="28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2001</v>
      </c>
      <c r="AD117" t="str">
        <f t="shared" ca="1" si="38"/>
        <v>pics\\Banan_1.jpg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9"/>
        <v>pics\\Banan_1.jpg</v>
      </c>
      <c r="AI117" t="s">
        <v>89</v>
      </c>
      <c r="AO117">
        <f t="shared" ca="1" si="35"/>
        <v>0.99757730156267987</v>
      </c>
      <c r="AP117" t="str">
        <f t="shared" ca="1" si="36"/>
        <v>pics\\Banan_1.jpg</v>
      </c>
      <c r="AR117" t="str">
        <f t="shared" si="41"/>
        <v/>
      </c>
      <c r="AS117" t="str">
        <f t="shared" ca="1" si="37"/>
        <v>pics\\Banan_1.jpg</v>
      </c>
      <c r="AT117">
        <f t="shared" ca="1" si="31"/>
        <v>0.28930386984490297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3"/>
        <v>_Пушистый_ли_XXXXX?</v>
      </c>
      <c r="BD117" cm="1">
        <f t="array" aca="1" ref="BD117" ca="1">INDEX($L$114:$L$121,(RANK(AT5,$AT$2:$AT$9)))</f>
        <v>2066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VLOOKUP(B118,audio_list_stym!$A$3:$BP$18,41,FALSE)</f>
        <v>16</v>
      </c>
      <c r="F118" t="str">
        <f>VLOOKUP(E118,metki!$A$2:$B$9,2,FALSE)</f>
        <v>импл_новые_без_названия</v>
      </c>
      <c r="G118" t="str">
        <f t="shared" si="27"/>
        <v>импл_</v>
      </c>
      <c r="H118" t="str">
        <f>VLOOKUP(B118,audio_list_stym!$A$3:$AJ$18,9,FALSE)</f>
        <v>Ackee</v>
      </c>
      <c r="I118" t="s">
        <v>692</v>
      </c>
      <c r="J118" t="str">
        <f t="shared" si="28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2008</v>
      </c>
      <c r="AD118" t="str">
        <f t="shared" ca="1" si="38"/>
        <v>pics\\Banan_8.jpg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9"/>
        <v>pics\\Banan_8.jpg</v>
      </c>
      <c r="AI118" t="s">
        <v>90</v>
      </c>
      <c r="AO118">
        <f t="shared" ca="1" si="35"/>
        <v>0.86055341916359152</v>
      </c>
      <c r="AP118" t="str">
        <f t="shared" ca="1" si="36"/>
        <v>pics\\Banan_8.jpg</v>
      </c>
      <c r="AR118" t="str">
        <f t="shared" si="41"/>
        <v/>
      </c>
      <c r="AS118" t="str">
        <f t="shared" ca="1" si="37"/>
        <v>pics\\Banan_8.jpg</v>
      </c>
      <c r="AT118">
        <f t="shared" ca="1" si="31"/>
        <v>1.9727242913686549E-2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3"/>
        <v>_Квадратный_ли_XXXXX?</v>
      </c>
      <c r="BD118" cm="1">
        <f t="array" aca="1" ref="BD118" ca="1">INDEX($L$114:$L$121,(RANK(AT6,$AT$2:$AT$9)))</f>
        <v>2068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VLOOKUP(B119,audio_list_stym!$A$3:$BP$18,41,FALSE)</f>
        <v>16</v>
      </c>
      <c r="F119" t="str">
        <f>VLOOKUP(E119,metki!$A$2:$B$9,2,FALSE)</f>
        <v>импл_новые_без_названия</v>
      </c>
      <c r="G119" t="str">
        <f t="shared" si="27"/>
        <v>импл_</v>
      </c>
      <c r="H119" t="str">
        <f>VLOOKUP(B119,audio_list_stym!$A$3:$AJ$18,9,FALSE)</f>
        <v>Ackee</v>
      </c>
      <c r="I119" t="s">
        <v>693</v>
      </c>
      <c r="J119" t="str">
        <f t="shared" si="28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2049</v>
      </c>
      <c r="AD119" t="str">
        <f t="shared" ca="1" si="38"/>
        <v>pics\\Redis_1.jpg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9"/>
        <v>pics\\Redis_1.jpg</v>
      </c>
      <c r="AI119" t="s">
        <v>91</v>
      </c>
      <c r="AO119">
        <f t="shared" ca="1" si="35"/>
        <v>0.31858497751369785</v>
      </c>
      <c r="AP119" t="str">
        <f t="shared" ca="1" si="36"/>
        <v>pics\\Redis_1.jpg</v>
      </c>
      <c r="AR119" t="str">
        <f t="shared" si="41"/>
        <v/>
      </c>
      <c r="AS119" t="str">
        <f t="shared" ca="1" si="37"/>
        <v>pics\\Redis_1.jpg</v>
      </c>
      <c r="AT119">
        <f t="shared" ca="1" si="31"/>
        <v>0.93751567334706098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3"/>
        <v>_Склизкий_ли_XXXXX?</v>
      </c>
      <c r="BD119" cm="1">
        <f t="array" aca="1" ref="BD119" ca="1">INDEX($L$114:$L$121,(RANK(AT7,$AT$2:$AT$9)))</f>
        <v>2072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VLOOKUP(B120,audio_list_stym!$A$3:$BP$18,41,FALSE)</f>
        <v>16</v>
      </c>
      <c r="F120" t="str">
        <f>VLOOKUP(E120,metki!$A$2:$B$9,2,FALSE)</f>
        <v>импл_новые_без_названия</v>
      </c>
      <c r="G120" t="str">
        <f t="shared" si="27"/>
        <v>импл_</v>
      </c>
      <c r="H120" t="str">
        <f>VLOOKUP(B120,audio_list_stym!$A$3:$AJ$18,9,FALSE)</f>
        <v>Ackee</v>
      </c>
      <c r="I120" t="s">
        <v>694</v>
      </c>
      <c r="J120" t="str">
        <f t="shared" si="28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2063</v>
      </c>
      <c r="AD120" t="str">
        <f t="shared" ca="1" si="38"/>
        <v>pics\\Tomat_7.jpg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9"/>
        <v>pics\\Tomat_7.jpg</v>
      </c>
      <c r="AI120" t="s">
        <v>92</v>
      </c>
      <c r="AO120">
        <f t="shared" ca="1" si="35"/>
        <v>5.3390801080097638E-2</v>
      </c>
      <c r="AP120" t="str">
        <f t="shared" ca="1" si="36"/>
        <v>pics\\Tomat_7.jpg</v>
      </c>
      <c r="AR120" t="str">
        <f t="shared" si="41"/>
        <v/>
      </c>
      <c r="AS120" t="str">
        <f t="shared" ca="1" si="37"/>
        <v>pics\\Tomat_7.jpg</v>
      </c>
      <c r="AT120">
        <f t="shared" ca="1" si="31"/>
        <v>0.84418284387853404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3"/>
        <v>_Увядший_ли_XXXXX?</v>
      </c>
      <c r="BD120" cm="1">
        <f t="array" aca="1" ref="BD120" ca="1">INDEX($L$114:$L$121,(RANK(AT8,$AT$2:$AT$9)))</f>
        <v>2065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VLOOKUP(B121,audio_list_stym!$A$3:$BP$18,41,FALSE)</f>
        <v>16</v>
      </c>
      <c r="F121" t="str">
        <f>VLOOKUP(E121,metki!$A$2:$B$9,2,FALSE)</f>
        <v>импл_новые_без_названия</v>
      </c>
      <c r="G121" t="str">
        <f t="shared" si="27"/>
        <v>импл_</v>
      </c>
      <c r="H121" t="str">
        <f>VLOOKUP(B121,audio_list_stym!$A$3:$AJ$18,9,FALSE)</f>
        <v>Ackee</v>
      </c>
      <c r="I121" t="s">
        <v>695</v>
      </c>
      <c r="J121" t="str">
        <f t="shared" si="28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2025</v>
      </c>
      <c r="AD121" t="str">
        <f t="shared" ca="1" si="38"/>
        <v>pics\\Kokos_1.jpg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9"/>
        <v>pics\\Kokos_1.jpg</v>
      </c>
      <c r="AI121" t="s">
        <v>93</v>
      </c>
      <c r="AO121">
        <f t="shared" ca="1" si="35"/>
        <v>0.58777892693915568</v>
      </c>
      <c r="AP121" t="str">
        <f t="shared" ca="1" si="36"/>
        <v>pics\\Kokos_1.jpg</v>
      </c>
      <c r="AR121" t="str">
        <f>IF(AH121="sound\\Ogorod",AP49,"")</f>
        <v/>
      </c>
      <c r="AS121" t="str">
        <f t="shared" ca="1" si="37"/>
        <v>pics\\Kokos_1.jpg</v>
      </c>
      <c r="AT121">
        <f t="shared" ca="1" si="31"/>
        <v>9.206035096372589E-2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3"/>
        <v>_Разноцветный_ли_XXXXX?</v>
      </c>
      <c r="BD121" cm="1">
        <f t="array" aca="1" ref="BD121" ca="1">INDEX($L$114:$L$121,(RANK(AT9,$AT$2:$AT$9)))</f>
        <v>2069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VLOOKUP(B122,audio_list_stym!$A$3:$BP$18,41,FALSE)</f>
        <v>17</v>
      </c>
      <c r="F122" t="str">
        <f>VLOOKUP(E122,metki!$A$2:$B$9,2,FALSE)</f>
        <v>экспл_новые_без_названия</v>
      </c>
      <c r="G122" t="str">
        <f t="shared" si="27"/>
        <v>экспл</v>
      </c>
      <c r="H122" t="str">
        <f>VLOOKUP(B122,audio_list_stym!$A$3:$AJ$18,9,FALSE)</f>
        <v>Ake</v>
      </c>
      <c r="I122" t="s">
        <v>688</v>
      </c>
      <c r="J122" t="str">
        <f t="shared" si="28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8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9"/>
        <v/>
      </c>
      <c r="AI122" t="s">
        <v>124</v>
      </c>
      <c r="AO122">
        <f t="shared" ca="1" si="35"/>
        <v>0.46778943249771021</v>
      </c>
      <c r="AP122" t="str">
        <f t="shared" ca="1" si="36"/>
        <v>pics\\Limon_8.jpg</v>
      </c>
      <c r="AR122" t="str">
        <f t="shared" ref="AR122:AR129" si="42">IF(AH122="sound\\Ogorod",AP50,"")</f>
        <v/>
      </c>
      <c r="AS122" t="str">
        <f t="shared" si="37"/>
        <v/>
      </c>
      <c r="AT122">
        <f t="shared" ca="1" si="31"/>
        <v>0.89123855479086311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3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2078</v>
      </c>
      <c r="BE122" cm="1">
        <f t="array" aca="1" ref="BE122" ca="1">INDEX(BD66:BD81,(RANK(AT9,$AT$2:$AT$17)))</f>
        <v>2094</v>
      </c>
      <c r="BF122" cm="1">
        <f t="array" aca="1" ref="BF122" ca="1">INDEX(BD90:BD105,(RANK(AT9,$AT$2:$AT$17)))</f>
        <v>2142</v>
      </c>
      <c r="BG122" cm="1">
        <f t="array" aca="1" ref="BG122" ca="1">INDEX(BD106:BD121,(RANK(AT9,$AT$2:$AT$17)))</f>
        <v>2070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VLOOKUP(B123,audio_list_stym!$A$3:$BP$18,41,FALSE)</f>
        <v>17</v>
      </c>
      <c r="F123" t="str">
        <f>VLOOKUP(E123,metki!$A$2:$B$9,2,FALSE)</f>
        <v>экспл_новые_без_названия</v>
      </c>
      <c r="G123" t="str">
        <f t="shared" si="27"/>
        <v>экспл</v>
      </c>
      <c r="H123" t="str">
        <f>VLOOKUP(B123,audio_list_stym!$A$3:$AJ$18,9,FALSE)</f>
        <v>Ake</v>
      </c>
      <c r="I123" t="s">
        <v>689</v>
      </c>
      <c r="J123" t="str">
        <f t="shared" si="28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8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9"/>
        <v/>
      </c>
      <c r="AI123" t="s">
        <v>125</v>
      </c>
      <c r="AO123">
        <f t="shared" ca="1" si="35"/>
        <v>0.32241818999016458</v>
      </c>
      <c r="AP123" t="str">
        <f t="shared" ca="1" si="36"/>
        <v>pics\\Peper_8.jpg</v>
      </c>
      <c r="AR123" t="str">
        <f t="shared" si="42"/>
        <v/>
      </c>
      <c r="AS123" t="str">
        <f t="shared" si="37"/>
        <v/>
      </c>
      <c r="AT123">
        <f t="shared" ca="1" si="31"/>
        <v>0.86207918717396936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3"/>
        <v>Посмотрите,_вот_XXXXX._Продолговатый_ли_он?</v>
      </c>
      <c r="BD123" cm="1">
        <f t="array" aca="1" ref="BD123" ca="1">INDEX($L$122:$L$129,(RANK(AT3,$AT$2:$AT$9)))</f>
        <v>2079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VLOOKUP(B124,audio_list_stym!$A$3:$BP$18,41,FALSE)</f>
        <v>17</v>
      </c>
      <c r="F124" t="str">
        <f>VLOOKUP(E124,metki!$A$2:$B$9,2,FALSE)</f>
        <v>экспл_новые_без_названия</v>
      </c>
      <c r="G124" t="str">
        <f t="shared" si="27"/>
        <v>экспл</v>
      </c>
      <c r="H124" t="str">
        <f>VLOOKUP(B124,audio_list_stym!$A$3:$AJ$18,9,FALSE)</f>
        <v>Ake</v>
      </c>
      <c r="I124" t="s">
        <v>690</v>
      </c>
      <c r="J124" t="str">
        <f t="shared" si="28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8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9"/>
        <v/>
      </c>
      <c r="AI124" t="s">
        <v>126</v>
      </c>
      <c r="AO124">
        <f t="shared" ca="1" si="35"/>
        <v>0.53929975332594071</v>
      </c>
      <c r="AP124" t="str">
        <f t="shared" ca="1" si="36"/>
        <v>pics\\Kokos_8.jpg</v>
      </c>
      <c r="AR124" t="str">
        <f t="shared" si="42"/>
        <v/>
      </c>
      <c r="AS124" t="str">
        <f t="shared" si="37"/>
        <v/>
      </c>
      <c r="AT124">
        <f t="shared" ca="1" si="31"/>
        <v>0.13218948895126559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3"/>
        <v>Вот_XXXXX._Пятнистый_ли_он?</v>
      </c>
      <c r="BD124" cm="1">
        <f t="array" aca="1" ref="BD124" ca="1">INDEX($L$122:$L$129,(RANK(AT4,$AT$2:$AT$9)))</f>
        <v>2075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VLOOKUP(B125,audio_list_stym!$A$3:$BP$18,41,FALSE)</f>
        <v>17</v>
      </c>
      <c r="F125" t="str">
        <f>VLOOKUP(E125,metki!$A$2:$B$9,2,FALSE)</f>
        <v>экспл_новые_без_названия</v>
      </c>
      <c r="G125" t="str">
        <f t="shared" si="27"/>
        <v>экспл</v>
      </c>
      <c r="H125" t="str">
        <f>VLOOKUP(B125,audio_list_stym!$A$3:$AJ$18,9,FALSE)</f>
        <v>Ake</v>
      </c>
      <c r="I125" t="s">
        <v>691</v>
      </c>
      <c r="J125" t="str">
        <f t="shared" si="28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8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9"/>
        <v/>
      </c>
      <c r="AI125" t="s">
        <v>127</v>
      </c>
      <c r="AO125">
        <f t="shared" ca="1" si="35"/>
        <v>0.62530202588900208</v>
      </c>
      <c r="AP125" t="str">
        <f t="shared" ca="1" si="36"/>
        <v>pics\\Goroh_7.jpg</v>
      </c>
      <c r="AR125" t="str">
        <f t="shared" si="42"/>
        <v/>
      </c>
      <c r="AS125" t="str">
        <f t="shared" si="37"/>
        <v/>
      </c>
      <c r="AT125">
        <f t="shared" ca="1" si="31"/>
        <v>0.54991028176659129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3"/>
        <v>Это_XXXXX._Он_с_кожурой?</v>
      </c>
      <c r="BD125" cm="1">
        <f t="array" aca="1" ref="BD125" ca="1">INDEX($L$122:$L$129,(RANK(AT5,$AT$2:$AT$9)))</f>
        <v>2074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VLOOKUP(B126,audio_list_stym!$A$3:$BP$18,41,FALSE)</f>
        <v>17</v>
      </c>
      <c r="F126" t="str">
        <f>VLOOKUP(E126,metki!$A$2:$B$9,2,FALSE)</f>
        <v>экспл_новые_без_названия</v>
      </c>
      <c r="G126" t="str">
        <f t="shared" si="27"/>
        <v>экспл</v>
      </c>
      <c r="H126" t="str">
        <f>VLOOKUP(B126,audio_list_stym!$A$3:$AJ$18,9,FALSE)</f>
        <v>Ake</v>
      </c>
      <c r="I126" t="s">
        <v>692</v>
      </c>
      <c r="J126" t="str">
        <f t="shared" si="28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8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9"/>
        <v/>
      </c>
      <c r="AI126" t="s">
        <v>128</v>
      </c>
      <c r="AO126">
        <f t="shared" ca="1" si="35"/>
        <v>9.2544907254167308E-2</v>
      </c>
      <c r="AP126" t="str">
        <f t="shared" ca="1" si="36"/>
        <v>pics\\Tomat_4.jpg</v>
      </c>
      <c r="AR126" t="str">
        <f t="shared" si="42"/>
        <v/>
      </c>
      <c r="AS126" t="str">
        <f t="shared" si="37"/>
        <v/>
      </c>
      <c r="AT126">
        <f t="shared" ca="1" si="31"/>
        <v>0.25548583675311876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3"/>
        <v>На_картинке_XXXXX._Синий_ли_он?</v>
      </c>
      <c r="BD126" cm="1">
        <f t="array" aca="1" ref="BD126" ca="1">INDEX($L$122:$L$129,(RANK(AT6,$AT$2:$AT$9)))</f>
        <v>2076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VLOOKUP(B127,audio_list_stym!$A$3:$BP$18,41,FALSE)</f>
        <v>17</v>
      </c>
      <c r="F127" t="str">
        <f>VLOOKUP(E127,metki!$A$2:$B$9,2,FALSE)</f>
        <v>экспл_новые_без_названия</v>
      </c>
      <c r="G127" t="str">
        <f t="shared" si="27"/>
        <v>экспл</v>
      </c>
      <c r="H127" t="str">
        <f>VLOOKUP(B127,audio_list_stym!$A$3:$AJ$18,9,FALSE)</f>
        <v>Ake</v>
      </c>
      <c r="I127" t="s">
        <v>693</v>
      </c>
      <c r="J127" t="str">
        <f t="shared" si="28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8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9"/>
        <v/>
      </c>
      <c r="AI127" t="s">
        <v>129</v>
      </c>
      <c r="AO127">
        <f t="shared" ca="1" si="35"/>
        <v>0.30271189402456689</v>
      </c>
      <c r="AP127" t="str">
        <f t="shared" ca="1" si="36"/>
        <v>pics\\Redis_3.jpg</v>
      </c>
      <c r="AR127" t="str">
        <f t="shared" si="42"/>
        <v/>
      </c>
      <c r="AS127" t="str">
        <f t="shared" si="37"/>
        <v/>
      </c>
      <c r="AT127">
        <f t="shared" ca="1" si="31"/>
        <v>0.71659104413321995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3"/>
        <v>На_мониторе_XXXXX._Он_с_дольками?</v>
      </c>
      <c r="BD127" cm="1">
        <f t="array" aca="1" ref="BD127" ca="1">INDEX($L$122:$L$129,(RANK(AT7,$AT$2:$AT$9)))</f>
        <v>2080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VLOOKUP(B128,audio_list_stym!$A$3:$BP$18,41,FALSE)</f>
        <v>17</v>
      </c>
      <c r="F128" t="str">
        <f>VLOOKUP(E128,metki!$A$2:$B$9,2,FALSE)</f>
        <v>экспл_новые_без_названия</v>
      </c>
      <c r="G128" t="str">
        <f t="shared" si="27"/>
        <v>экспл</v>
      </c>
      <c r="H128" t="str">
        <f>VLOOKUP(B128,audio_list_stym!$A$3:$AJ$18,9,FALSE)</f>
        <v>Ake</v>
      </c>
      <c r="I128" t="s">
        <v>694</v>
      </c>
      <c r="J128" t="str">
        <f t="shared" si="28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8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9"/>
        <v/>
      </c>
      <c r="AI128" t="s">
        <v>130</v>
      </c>
      <c r="AO128">
        <f t="shared" ca="1" si="35"/>
        <v>0.23259249520746561</v>
      </c>
      <c r="AP128" t="str">
        <f t="shared" ca="1" si="36"/>
        <v>pics\\Redis_5.jpg</v>
      </c>
      <c r="AR128" t="str">
        <f t="shared" si="42"/>
        <v/>
      </c>
      <c r="AS128" t="str">
        <f t="shared" si="37"/>
        <v/>
      </c>
      <c r="AT128">
        <f t="shared" ca="1" si="31"/>
        <v>0.30086766574681567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3"/>
        <v>Перед_Вами_XXXXX._Он_высушенный?</v>
      </c>
      <c r="BD128" cm="1">
        <f t="array" aca="1" ref="BD128" ca="1">INDEX($L$122:$L$129,(RANK(AT8,$AT$2:$AT$9)))</f>
        <v>2073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VLOOKUP(B129,audio_list_stym!$A$3:$BP$18,41,FALSE)</f>
        <v>17</v>
      </c>
      <c r="F129" t="str">
        <f>VLOOKUP(E129,metki!$A$2:$B$9,2,FALSE)</f>
        <v>экспл_новые_без_названия</v>
      </c>
      <c r="G129" t="str">
        <f t="shared" si="27"/>
        <v>экспл</v>
      </c>
      <c r="H129" t="str">
        <f>VLOOKUP(B129,audio_list_stym!$A$3:$AJ$18,9,FALSE)</f>
        <v>Ake</v>
      </c>
      <c r="I129" t="s">
        <v>695</v>
      </c>
      <c r="J129" t="str">
        <f t="shared" si="28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8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9"/>
        <v/>
      </c>
      <c r="AI129" t="s">
        <v>131</v>
      </c>
      <c r="AO129">
        <f t="shared" ca="1" si="35"/>
        <v>0.55748117411129239</v>
      </c>
      <c r="AP129" t="str">
        <f t="shared" ca="1" si="36"/>
        <v>pics\\Kokos_3.jpg</v>
      </c>
      <c r="AR129" t="str">
        <f t="shared" si="42"/>
        <v/>
      </c>
      <c r="AS129" t="str">
        <f t="shared" si="37"/>
        <v/>
      </c>
      <c r="AT129">
        <f t="shared" ca="1" si="31"/>
        <v>0.1834648241168263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3"/>
        <v>Вы_видите_XXXXX._Мятый_ли_он?</v>
      </c>
      <c r="BD129" cm="1">
        <f t="array" aca="1" ref="BD129" ca="1">INDEX($L$122:$L$129,(RANK(AT9,$AT$2:$AT$9)))</f>
        <v>2077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500-000000000000}"/>
  <pageMargins left="0.7" right="0.7" top="0.75" bottom="0.75" header="0.3" footer="0.3"/>
  <pageSetup paperSize="9"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8" max="8" width="9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1" customWidth="1"/>
    <col min="40" max="40" width="12.5312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6.863661361257356E-2</v>
      </c>
      <c r="AP2" t="str">
        <f t="shared" ref="AP2:AP25" ca="1" si="7">INDEX($AM$2:$AM$25,(RANK(AO2,$AO$2:$AO$25)))</f>
        <v>pics\\Injir_8.jpg</v>
      </c>
      <c r="AQ2" t="str">
        <f ca="1">INDEX($AN$2:$AN$25,(RANK(AO2,$AO$2:$AO$25)))</f>
        <v>pics\\Tikva_8.jpg</v>
      </c>
      <c r="AT2">
        <f t="shared" ref="AT2:AT65" ca="1" si="8">RAND()</f>
        <v>0.57358086291268018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1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0.28153574327913233</v>
      </c>
      <c r="AP3" t="str">
        <f t="shared" ca="1" si="7"/>
        <v>pics\\Injir_4.jpg</v>
      </c>
      <c r="AQ3" t="str">
        <f t="shared" ref="AQ3:AQ25" ca="1" si="13">INDEX($AN$2:$AN$25,(RANK(AO3,$AO$2:$AO$25)))</f>
        <v>pics\\Tikva_4.jpg</v>
      </c>
      <c r="AT3">
        <f t="shared" ca="1" si="8"/>
        <v>0.59490139664117547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1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0.87970163802892409</v>
      </c>
      <c r="AP4" t="str">
        <f t="shared" ca="1" si="7"/>
        <v>pics\\Kokos_3.jpg</v>
      </c>
      <c r="AQ4" t="str">
        <f t="shared" ca="1" si="13"/>
        <v>pics\\Tomat_3.jpg</v>
      </c>
      <c r="AT4">
        <f t="shared" ca="1" si="8"/>
        <v>0.62930440726189518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1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0.88850165422273519</v>
      </c>
      <c r="AP5" t="str">
        <f t="shared" ca="1" si="7"/>
        <v>pics\\Kokos_2.jpg</v>
      </c>
      <c r="AQ5" t="str">
        <f t="shared" ca="1" si="13"/>
        <v>pics\\Tomat_2.jpg</v>
      </c>
      <c r="AT5">
        <f t="shared" ca="1" si="8"/>
        <v>0.56954692241694982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1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0.91424191053094772</v>
      </c>
      <c r="AP6" t="str">
        <f t="shared" ca="1" si="7"/>
        <v>pics\\Kokos_1.jpg</v>
      </c>
      <c r="AQ6" t="str">
        <f t="shared" ca="1" si="13"/>
        <v>pics\\Tomat_1.jpg</v>
      </c>
      <c r="AT6">
        <f t="shared" ca="1" si="8"/>
        <v>0.13282281260011597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1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0.40673221561748174</v>
      </c>
      <c r="AP7" t="str">
        <f t="shared" ca="1" si="7"/>
        <v>pics\\Finik_7.jpg</v>
      </c>
      <c r="AQ7" t="str">
        <f t="shared" ca="1" si="13"/>
        <v>pics\\Peper_7.jpg</v>
      </c>
      <c r="AT7">
        <f t="shared" ca="1" si="8"/>
        <v>0.42337999824853145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0.42815461021656631</v>
      </c>
      <c r="AP8" t="str">
        <f t="shared" ca="1" si="7"/>
        <v>pics\\Finik_6.jpg</v>
      </c>
      <c r="AQ8" t="str">
        <f t="shared" ca="1" si="13"/>
        <v>pics\\Peper_6.jpg</v>
      </c>
      <c r="AT8">
        <f t="shared" ca="1" si="8"/>
        <v>0.2736641608104069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0.62788259930204193</v>
      </c>
      <c r="AP9" t="str">
        <f t="shared" ca="1" si="7"/>
        <v>pics\\Kokos_8.jpg</v>
      </c>
      <c r="AQ9" t="str">
        <f t="shared" ca="1" si="13"/>
        <v>pics\\Tomat_8.jpg</v>
      </c>
      <c r="AT9">
        <f t="shared" ca="1" si="8"/>
        <v>0.45817199815899667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2044</v>
      </c>
      <c r="AD10" t="str">
        <f t="shared" ca="1" si="11"/>
        <v>pics\\Peper_4.jpg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pics\\Peper_4.jpg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0.58164021535568777</v>
      </c>
      <c r="AP10" t="str">
        <f t="shared" ca="1" si="7"/>
        <v>pics\\Finik_4.jpg</v>
      </c>
      <c r="AQ10" t="str">
        <f t="shared" ca="1" si="13"/>
        <v>pics\\Peper_4.jpg</v>
      </c>
      <c r="AS10" t="str">
        <f t="shared" ref="AS10:AS17" ca="1" si="15">IF(AH10="sound\\Tropic",AQ10,"")</f>
        <v>pics\\Peper_4.jpg</v>
      </c>
      <c r="AT10">
        <f t="shared" ca="1" si="8"/>
        <v>0.59071980363048415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2063</v>
      </c>
      <c r="AD11" t="str">
        <f t="shared" ca="1" si="11"/>
        <v>pics\\Tomat_7.jpg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0.6691226852910217</v>
      </c>
      <c r="AP11" t="str">
        <f t="shared" ca="1" si="7"/>
        <v>pics\\Kokos_7.jpg</v>
      </c>
      <c r="AQ11" t="str">
        <f t="shared" ca="1" si="13"/>
        <v>pics\\Tomat_7.jpg</v>
      </c>
      <c r="AS11" t="str">
        <f t="shared" ca="1" si="15"/>
        <v>pics\\Tomat_7.jpg</v>
      </c>
      <c r="AT11">
        <f t="shared" ca="1" si="8"/>
        <v>0.56059742673744783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2167</v>
      </c>
      <c r="AD12" t="str">
        <f t="shared" ca="1" si="11"/>
        <v>pics\\Tikva_7.jpg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8.6242121158874752E-2</v>
      </c>
      <c r="AP12" t="str">
        <f t="shared" ca="1" si="7"/>
        <v>pics\\Injir_7.jpg</v>
      </c>
      <c r="AQ12" t="str">
        <f t="shared" ca="1" si="13"/>
        <v>pics\\Tikva_7.jpg</v>
      </c>
      <c r="AS12" t="str">
        <f t="shared" ca="1" si="15"/>
        <v>pics\\Tikva_7.jpg</v>
      </c>
      <c r="AT12">
        <f t="shared" ca="1" si="8"/>
        <v>0.47184769252136027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1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0.61207306824805041</v>
      </c>
      <c r="AP13" t="str">
        <f t="shared" ca="1" si="7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8"/>
        <v>0.54690122393307106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2163</v>
      </c>
      <c r="AD14" t="str">
        <f t="shared" ca="1" si="11"/>
        <v>pics\\Tikva_3.jpg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0.29234569407985267</v>
      </c>
      <c r="AP14" t="str">
        <f t="shared" ca="1" si="7"/>
        <v>pics\\Injir_3.jpg</v>
      </c>
      <c r="AQ14" t="str">
        <f t="shared" ca="1" si="13"/>
        <v>pics\\Tikva_3.jpg</v>
      </c>
      <c r="AS14" t="str">
        <f t="shared" ca="1" si="15"/>
        <v>pics\\Tikva_3.jpg</v>
      </c>
      <c r="AT14">
        <f t="shared" ca="1" si="8"/>
        <v>0.49840739037246529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11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0.17435125805252039</v>
      </c>
      <c r="AP15" t="str">
        <f t="shared" ca="1" si="7"/>
        <v>pics\\Injir_6.jpg</v>
      </c>
      <c r="AQ15" t="str">
        <f t="shared" ca="1" si="13"/>
        <v>pics\\Tikva_6.jpg</v>
      </c>
      <c r="AS15" t="str">
        <f t="shared" ca="1" si="15"/>
        <v>pics\\Tikva_6.jpg</v>
      </c>
      <c r="AT15">
        <f t="shared" ca="1" si="8"/>
        <v>4.3865058541618596E-2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2048</v>
      </c>
      <c r="AD16" t="str">
        <f t="shared" ca="1" si="11"/>
        <v>pics\\Peper_8.jpg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0.40159458421187699</v>
      </c>
      <c r="AP16" t="str">
        <f t="shared" ca="1" si="7"/>
        <v>pics\\Finik_8.jpg</v>
      </c>
      <c r="AQ16" t="str">
        <f t="shared" ca="1" si="13"/>
        <v>pics\\Peper_8.jpg</v>
      </c>
      <c r="AS16" t="str">
        <f t="shared" ca="1" si="15"/>
        <v>pics\\Peper_8.jpg</v>
      </c>
      <c r="AT16">
        <f t="shared" ca="1" si="8"/>
        <v>0.92605372000592601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2062</v>
      </c>
      <c r="AD17" t="str">
        <f t="shared" ca="1" si="11"/>
        <v>pics\\Tomat_6.jpg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0.76878753700682922</v>
      </c>
      <c r="AP17" t="str">
        <f t="shared" ca="1" si="7"/>
        <v>pics\\Kokos_6.jpg</v>
      </c>
      <c r="AQ17" t="str">
        <f t="shared" ca="1" si="13"/>
        <v>pics\\Tomat_6.jpg</v>
      </c>
      <c r="AS17" t="str">
        <f t="shared" ca="1" si="15"/>
        <v>pics\\Tomat_6.jpg</v>
      </c>
      <c r="AT17">
        <f t="shared" ca="1" si="8"/>
        <v>0.70407128693666965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1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0.58308255123506558</v>
      </c>
      <c r="AP18" t="str">
        <f t="shared" ca="1" si="7"/>
        <v>pics\\Finik_3.jpg</v>
      </c>
      <c r="AQ18" t="str">
        <f t="shared" ca="1" si="13"/>
        <v>pics\\Peper_3.jpg</v>
      </c>
      <c r="AT18">
        <f t="shared" ca="1" si="8"/>
        <v>0.75879700079097656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2058</v>
      </c>
      <c r="BF18" cm="1">
        <f t="array" aca="1" ref="BF18" ca="1">INDEX(BD26:BD49,(RANK(AT4,$AT$2:$AT$16)))</f>
        <v>2050</v>
      </c>
      <c r="BG18" cm="1">
        <f t="array" aca="1" ref="BG18" ca="1">INDEX(BD50:BD65,(RANK(AT4,$AT$2:$AT$16)))</f>
        <v>2010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1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0.36273491483679532</v>
      </c>
      <c r="AP19" t="str">
        <f t="shared" ca="1" si="7"/>
        <v>pics\\Injir_2.jpg</v>
      </c>
      <c r="AQ19" t="str">
        <f t="shared" ca="1" si="13"/>
        <v>pics\\Tikva_2.jpg</v>
      </c>
      <c r="AT19">
        <f t="shared" ca="1" si="8"/>
        <v>0.88147066929002382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0.36710621214359251</v>
      </c>
      <c r="AP20" t="str">
        <f t="shared" ca="1" si="7"/>
        <v>pics\\Injir_1.jpg</v>
      </c>
      <c r="AQ20" t="str">
        <f t="shared" ca="1" si="13"/>
        <v>pics\\Tikva_1.jpg</v>
      </c>
      <c r="AT20">
        <f t="shared" ca="1" si="8"/>
        <v>0.6923243532344393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1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0.59315974438560914</v>
      </c>
      <c r="AP21" t="str">
        <f t="shared" ca="1" si="7"/>
        <v>pics\\Finik_2.jpg</v>
      </c>
      <c r="AQ21" t="str">
        <f t="shared" ca="1" si="13"/>
        <v>pics\\Peper_2.jpg</v>
      </c>
      <c r="AT21">
        <f t="shared" ca="1" si="8"/>
        <v>2.0997718838682289E-3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1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0.82454248722173706</v>
      </c>
      <c r="AP22" t="str">
        <f t="shared" ca="1" si="7"/>
        <v>pics\\Kokos_5.jpg</v>
      </c>
      <c r="AQ22" t="str">
        <f t="shared" ca="1" si="13"/>
        <v>pics\\Tomat_5.jpg</v>
      </c>
      <c r="AT22">
        <f t="shared" ca="1" si="8"/>
        <v>9.2273282579727001E-2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1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0.4559618965959964</v>
      </c>
      <c r="AP23" t="str">
        <f t="shared" ca="1" si="7"/>
        <v>pics\\Finik_5.jpg</v>
      </c>
      <c r="AQ23" t="str">
        <f t="shared" ca="1" si="13"/>
        <v>pics\\Peper_5.jpg</v>
      </c>
      <c r="AT23">
        <f t="shared" ca="1" si="8"/>
        <v>0.60537126818610387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1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0.85709217640808322</v>
      </c>
      <c r="AP24" t="str">
        <f t="shared" ca="1" si="7"/>
        <v>pics\\Kokos_4.jpg</v>
      </c>
      <c r="AQ24" t="str">
        <f t="shared" ca="1" si="13"/>
        <v>pics\\Tomat_4.jpg</v>
      </c>
      <c r="AT24">
        <f t="shared" ca="1" si="8"/>
        <v>2.66570865381488E-3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1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0.21107247563963583</v>
      </c>
      <c r="AP25" t="str">
        <f t="shared" ca="1" si="7"/>
        <v>pics\\Injir_5.jpg</v>
      </c>
      <c r="AQ25" t="str">
        <f t="shared" ca="1" si="13"/>
        <v>pics\\Tikva_5.jpg</v>
      </c>
      <c r="AT25">
        <f t="shared" ca="1" si="8"/>
        <v>0.29044816575177779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2160</v>
      </c>
      <c r="AD26" t="str">
        <f t="shared" ca="1" si="11"/>
        <v>pics\\Injir_8.jpg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pics\\Injir_8.jpg</v>
      </c>
      <c r="AT26">
        <f t="shared" ca="1" si="8"/>
        <v>0.37341579588425367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2062</v>
      </c>
      <c r="BF26" cm="1">
        <f t="array" aca="1" ref="BF26" ca="1">INDEX(BD34:BD49,(RANK(AT5,$AT$2:$AT$16)))</f>
        <v>2046</v>
      </c>
      <c r="BG26" cm="1">
        <f t="array" aca="1" ref="BG26" ca="1">INDEX(BD50:BD65,(RANK(AT5,$AT$2:$AT$16)))</f>
        <v>2014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2156</v>
      </c>
      <c r="AD27" t="str">
        <f t="shared" ca="1" si="11"/>
        <v>pics\\Injir_4.jpg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pics\\Injir_4.jpg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pics\\Injir_4.jpg</v>
      </c>
      <c r="AT27">
        <f t="shared" ca="1" si="8"/>
        <v>7.6746208025931795E-3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2027</v>
      </c>
      <c r="AD28" t="str">
        <f t="shared" ca="1" si="11"/>
        <v>pics\\Kokos_3.jpg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pics\\Kokos_3.jpg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pics\\Kokos_3.jpg</v>
      </c>
      <c r="AT28">
        <f t="shared" ca="1" si="8"/>
        <v>2.8614911910533558E-2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2026</v>
      </c>
      <c r="AD29" t="str">
        <f t="shared" ca="1" si="11"/>
        <v>pics\\Kokos_2.jpg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pics\\Kokos_2.jpg</v>
      </c>
      <c r="AT29">
        <f t="shared" ca="1" si="8"/>
        <v>0.79944036137977958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1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pics\\Kokos_1.jpg</v>
      </c>
      <c r="AT30">
        <f t="shared" ca="1" si="8"/>
        <v>6.5410581585635397E-3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2015</v>
      </c>
      <c r="AD31" t="str">
        <f t="shared" ca="1" si="11"/>
        <v>pics\\Finik_7.jpg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pics\\Finik_7.jpg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pics\\Finik_7.jpg</v>
      </c>
      <c r="AT31">
        <f t="shared" ca="1" si="8"/>
        <v>0.36707780135522106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2014</v>
      </c>
      <c r="AD32" t="str">
        <f t="shared" ca="1" si="11"/>
        <v>pics\\Finik_6.jpg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pics\\Finik_6.jpg</v>
      </c>
      <c r="AT32">
        <f t="shared" ca="1" si="8"/>
        <v>3.1633971259193649E-2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2032</v>
      </c>
      <c r="AD33" t="str">
        <f t="shared" ca="1" si="11"/>
        <v>pics\\Kokos_8.jpg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pics\\Kokos_8.jpg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pics\\Kokos_8.jpg</v>
      </c>
      <c r="AT33">
        <f t="shared" ca="1" si="8"/>
        <v>0.79669294082598108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1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0.92452338749921215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1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0.22294604543794061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1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0.61116673343152428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1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0.68597660791286086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1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0.48079398064965551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1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0.65375910243554847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1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0.15086038327527529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1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0.24323546093668702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2043</v>
      </c>
      <c r="AD42" t="str">
        <f t="shared" ca="1" si="11"/>
        <v>pics\\Peper_3.jpg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pics\\Peper_3.jpg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pics\\Peper_3.jpg</v>
      </c>
      <c r="AT42">
        <f t="shared" ca="1" si="8"/>
        <v>0.772187308802181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2039</v>
      </c>
      <c r="BF42" cm="1">
        <f t="array" aca="1" ref="BF42" ca="1">INDEX(BD26:BD41,(RANK(AT6,$AT$2:$AT$17)))</f>
        <v>2047</v>
      </c>
      <c r="BG42" cm="1">
        <f t="array" aca="1" ref="BG42" ca="1">INDEX(BD50:BD65,(RANK(AT6,$AT$2:$AT$17)))</f>
        <v>2023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1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pics\\Tikva_2.jpg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pics\\Tikva_2.jpg</v>
      </c>
      <c r="AT43">
        <f t="shared" ca="1" si="8"/>
        <v>0.66542348509630622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2161</v>
      </c>
      <c r="AD44" t="str">
        <f t="shared" ca="1" si="11"/>
        <v>pics\\Tikva_1.jpg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pics\\Tikva_1.jpg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pics\\Tikva_1.jpg</v>
      </c>
      <c r="AT44">
        <f t="shared" ca="1" si="8"/>
        <v>0.25474992137265418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2042</v>
      </c>
      <c r="AD45" t="str">
        <f t="shared" ca="1" si="11"/>
        <v>pics\\Peper_2.jpg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pics\\Peper_2.jpg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pics\\Peper_2.jpg</v>
      </c>
      <c r="AT45">
        <f t="shared" ca="1" si="8"/>
        <v>0.1982186860092322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2061</v>
      </c>
      <c r="AD46" t="str">
        <f t="shared" ca="1" si="11"/>
        <v>pics\\Tomat_5.jpg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pics\\Tomat_5.jpg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pics\\Tomat_5.jpg</v>
      </c>
      <c r="AT46">
        <f t="shared" ca="1" si="8"/>
        <v>5.6238774253774215E-2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2045</v>
      </c>
      <c r="AD47" t="str">
        <f t="shared" ca="1" si="11"/>
        <v>pics\\Peper_5.jpg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pics\\Peper_5.jpg</v>
      </c>
      <c r="AT47">
        <f t="shared" ca="1" si="8"/>
        <v>0.29774719782090764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2060</v>
      </c>
      <c r="AD48" t="str">
        <f t="shared" ca="1" si="11"/>
        <v>pics\\Tomat_4.jpg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pics\\Tomat_4.jpg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pics\\Tomat_4.jpg</v>
      </c>
      <c r="AT48">
        <f t="shared" ca="1" si="8"/>
        <v>0.40800530016270165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2165</v>
      </c>
      <c r="AD49" t="str">
        <f t="shared" ca="1" si="11"/>
        <v>pics\\Tikva_5.jpg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pics\\Tikva_5.jpg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pics\\Tikva_5.jpg</v>
      </c>
      <c r="AT49">
        <f t="shared" ca="1" si="8"/>
        <v>0.30577265431784895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1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2.1411787528555659E-2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1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0.41215436465094468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1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0.67499672534350563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1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5.1183763055684284E-2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1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0.21358747863405947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1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0.2582238274194828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1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0.24103441865996678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1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0.96068269583502253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2012</v>
      </c>
      <c r="AD58" t="str">
        <f t="shared" ca="1" si="11"/>
        <v>pics\\Finik_4.jpg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pics\\Finik_4.jpg</v>
      </c>
      <c r="AH58" t="str">
        <f t="shared" si="4"/>
        <v>sound\\Ogorod</v>
      </c>
      <c r="AI58" s="11"/>
      <c r="AR58" t="str">
        <f t="shared" ref="AR58:AR65" ca="1" si="27">IF(AH58="sound\\Ogorod",AP10,"")</f>
        <v>pics\\Finik_4.jpg</v>
      </c>
      <c r="AT58">
        <f t="shared" ca="1" si="8"/>
        <v>0.1127142168955757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2031</v>
      </c>
      <c r="AD59" t="str">
        <f t="shared" ca="1" si="11"/>
        <v>pics\\Kokos_7.jpg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pics\\Kokos_7.jpg</v>
      </c>
      <c r="AH59" t="str">
        <f t="shared" si="4"/>
        <v>sound\\Ogorod</v>
      </c>
      <c r="AR59" t="str">
        <f t="shared" ca="1" si="27"/>
        <v>pics\\Kokos_7.jpg</v>
      </c>
      <c r="AT59">
        <f t="shared" ca="1" si="8"/>
        <v>0.75116465780752928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2159</v>
      </c>
      <c r="AD60" t="str">
        <f t="shared" ca="1" si="11"/>
        <v>pics\\Injir_7.jpg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pics\\Injir_7.jpg</v>
      </c>
      <c r="AH60" t="str">
        <f t="shared" si="4"/>
        <v>sound\\Ogorod</v>
      </c>
      <c r="AR60" t="str">
        <f t="shared" ca="1" si="27"/>
        <v>pics\\Injir_7.jpg</v>
      </c>
      <c r="AT60">
        <f t="shared" ca="1" si="8"/>
        <v>8.0071941622760656E-2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1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pics\\Finik_1.jpg</v>
      </c>
      <c r="AH61" t="str">
        <f t="shared" si="4"/>
        <v>sound\\Ogorod</v>
      </c>
      <c r="AR61" t="str">
        <f t="shared" ca="1" si="27"/>
        <v>pics\\Finik_1.jpg</v>
      </c>
      <c r="AT61">
        <f t="shared" ca="1" si="8"/>
        <v>0.78544263316088025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2155</v>
      </c>
      <c r="AD62" t="str">
        <f t="shared" ca="1" si="11"/>
        <v>pics\\Injir_3.jpg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pics\\Injir_3.jpg</v>
      </c>
      <c r="AH62" t="str">
        <f t="shared" si="4"/>
        <v>sound\\Ogorod</v>
      </c>
      <c r="AR62" t="str">
        <f t="shared" ca="1" si="27"/>
        <v>pics\\Injir_3.jpg</v>
      </c>
      <c r="AT62">
        <f t="shared" ca="1" si="8"/>
        <v>0.21723589363976825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11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pics\\Injir_6.jpg</v>
      </c>
      <c r="AH63" t="str">
        <f t="shared" si="4"/>
        <v>sound\\Ogorod</v>
      </c>
      <c r="AR63" t="str">
        <f t="shared" ca="1" si="27"/>
        <v>pics\\Injir_6.jpg</v>
      </c>
      <c r="AT63">
        <f t="shared" ca="1" si="8"/>
        <v>0.86166212223078775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2016</v>
      </c>
      <c r="AD64" t="str">
        <f t="shared" ca="1" si="11"/>
        <v>pics\\Finik_8.jpg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pics\\Finik_8.jpg</v>
      </c>
      <c r="AH64" t="str">
        <f t="shared" si="4"/>
        <v>sound\\Ogorod</v>
      </c>
      <c r="AI64" s="11"/>
      <c r="AR64" t="str">
        <f t="shared" ca="1" si="27"/>
        <v>pics\\Finik_8.jpg</v>
      </c>
      <c r="AT64">
        <f t="shared" ca="1" si="8"/>
        <v>0.50447434367100452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2030</v>
      </c>
      <c r="AD65" t="str">
        <f t="shared" ca="1" si="11"/>
        <v>pics\\Kokos_6.jpg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pics\\Kokos_6.jpg</v>
      </c>
      <c r="AH65" t="str">
        <f t="shared" si="4"/>
        <v>sound\\Ogorod</v>
      </c>
      <c r="AR65" t="str">
        <f t="shared" ca="1" si="27"/>
        <v>pics\\Kokos_6.jpg</v>
      </c>
      <c r="AT65">
        <f t="shared" ca="1" si="8"/>
        <v>0.39489828673782423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VLOOKUP(B66,audio_list_stym!$A$3:$BP$18,42,FALSE)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VLOOKUP(B66,audio_list_stym!$A$3:$AJ$18,10,FALSE)</f>
        <v>Finger</v>
      </c>
      <c r="I66" t="s">
        <v>688</v>
      </c>
      <c r="J66" t="str">
        <f t="shared" ref="J66:J129" si="29">H66&amp;I66</f>
        <v>Finger_1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1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74" si="30">AS66</f>
        <v/>
      </c>
      <c r="AI66" t="s">
        <v>67</v>
      </c>
      <c r="AO66">
        <f ca="1">RAND()</f>
        <v>0.25879253193910201</v>
      </c>
      <c r="AP66" t="str">
        <f ca="1">INDEX($AI$66:$AI$129,(RANK(AO66,$AO$66:$AO$129)))</f>
        <v>pics\\Redis_1.jpg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0.60083384046529642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2083</v>
      </c>
      <c r="BE66" cm="1">
        <f t="array" aca="1" ref="BE66" ca="1">INDEX(BD74:BD89,(RANK(AT2,$AT$2:$AT$7)))</f>
        <v>2089</v>
      </c>
      <c r="BF66" cm="1">
        <f t="array" aca="1" ref="BF66" ca="1">INDEX(BD90:BD113,(RANK(AT2,$AT$2:$AT$17)))</f>
        <v>2134</v>
      </c>
      <c r="BG66" cm="1">
        <f t="array" aca="1" ref="BG66" ca="1">INDEX(BD114:BD129,(RANK(AT2,$AT$2:$AT$17)))</f>
        <v>2070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VLOOKUP(B67,audio_list_stym!$A$3:$BP$18,42,FALSE)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VLOOKUP(B67,audio_list_stym!$A$3:$AJ$18,10,FALSE)</f>
        <v>Finger</v>
      </c>
      <c r="I67" t="s">
        <v>689</v>
      </c>
      <c r="J67" t="str">
        <f t="shared" si="29"/>
        <v>Finger_2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74" ca="1" si="34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30"/>
        <v/>
      </c>
      <c r="AI67" t="s">
        <v>68</v>
      </c>
      <c r="AO67">
        <f t="shared" ref="AO67:AO129" ca="1" si="35">RAND()</f>
        <v>0.70873972724887624</v>
      </c>
      <c r="AP67" t="str">
        <f t="shared" ref="AP67:AP129" ca="1" si="36">INDEX($AI$66:$AI$129,(RANK(AO67,$AO$66:$AO$129)))</f>
        <v>pics\\Finik_3.jpg</v>
      </c>
      <c r="AR67" t="str">
        <f t="shared" ref="AR67:AR73" si="37">IF(AH67="sound\\Ogorod",AP19,"")</f>
        <v/>
      </c>
      <c r="AS67" t="str">
        <f t="shared" ref="AS67:AS129" si="38">IF(G67="импл_",AP67,"")</f>
        <v/>
      </c>
      <c r="AT67">
        <f t="shared" ca="1" si="31"/>
        <v>0.59863766591083978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3"/>
        <v>Посмотрите,_вот_РЕНАН._Он_надломан?</v>
      </c>
      <c r="BD67" cm="1">
        <f t="array" aca="1" ref="BD67" ca="1">INDEX(L67:L74,(RANK(AT3,$AT$2:$AT$9)))</f>
        <v>2083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VLOOKUP(B68,audio_list_stym!$A$3:$BP$18,42,FALSE)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VLOOKUP(B68,audio_list_stym!$A$3:$AJ$18,10,FALSE)</f>
        <v>Finger</v>
      </c>
      <c r="I68" t="s">
        <v>690</v>
      </c>
      <c r="J68" t="str">
        <f t="shared" si="29"/>
        <v>Finger_3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4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30"/>
        <v/>
      </c>
      <c r="AI68" t="s">
        <v>69</v>
      </c>
      <c r="AO68">
        <f t="shared" ca="1" si="35"/>
        <v>0.1938508923675798</v>
      </c>
      <c r="AP68" t="str">
        <f t="shared" ca="1" si="36"/>
        <v>pics\\Redis_7.jpg</v>
      </c>
      <c r="AR68" t="str">
        <f t="shared" si="37"/>
        <v/>
      </c>
      <c r="AS68" t="str">
        <f t="shared" si="38"/>
        <v/>
      </c>
      <c r="AT68">
        <f t="shared" ca="1" si="31"/>
        <v>0.27091814485139121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3"/>
        <v>Вот_РЕНАН._Он_волнистый?</v>
      </c>
      <c r="BD68" cm="1">
        <f t="array" aca="1" ref="BD68" ca="1">INDEX(L68:L75,(RANK(AT4,$AT$2:$AT$9)))</f>
        <v>2083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VLOOKUP(B69,audio_list_stym!$A$3:$BP$18,42,FALSE)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VLOOKUP(B69,audio_list_stym!$A$3:$AJ$18,10,FALSE)</f>
        <v>Finger</v>
      </c>
      <c r="I69" t="s">
        <v>691</v>
      </c>
      <c r="J69" t="str">
        <f t="shared" si="29"/>
        <v>Finger_4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4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30"/>
        <v/>
      </c>
      <c r="AI69" t="s">
        <v>70</v>
      </c>
      <c r="AO69">
        <f t="shared" ca="1" si="35"/>
        <v>0.91079789867553596</v>
      </c>
      <c r="AP69" t="str">
        <f t="shared" ca="1" si="36"/>
        <v>pics\\Banan_4.jpg</v>
      </c>
      <c r="AR69" t="str">
        <f t="shared" si="37"/>
        <v/>
      </c>
      <c r="AS69" t="str">
        <f t="shared" si="38"/>
        <v/>
      </c>
      <c r="AT69">
        <f t="shared" ca="1" si="31"/>
        <v>0.62154556226761259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3"/>
        <v>Это_РЕНАН._Он_бурый?</v>
      </c>
      <c r="BD69" cm="1">
        <f t="array" aca="1" ref="BD69" ca="1">INDEX(L69:L76,(RANK(AT5,$AT$2:$AT$9)))</f>
        <v>2087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VLOOKUP(B70,audio_list_stym!$A$3:$BP$18,42,FALSE)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VLOOKUP(B70,audio_list_stym!$A$3:$AJ$18,10,FALSE)</f>
        <v>Finger</v>
      </c>
      <c r="I70" t="s">
        <v>692</v>
      </c>
      <c r="J70" t="str">
        <f t="shared" si="29"/>
        <v>Finger_5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4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30"/>
        <v/>
      </c>
      <c r="AI70" t="s">
        <v>71</v>
      </c>
      <c r="AO70">
        <f t="shared" ca="1" si="35"/>
        <v>0.57556606711502012</v>
      </c>
      <c r="AP70" t="str">
        <f t="shared" ca="1" si="36"/>
        <v>pics\\Kokos_2.jpg</v>
      </c>
      <c r="AR70" t="str">
        <f t="shared" si="37"/>
        <v/>
      </c>
      <c r="AS70" t="str">
        <f t="shared" si="38"/>
        <v/>
      </c>
      <c r="AT70">
        <f t="shared" ca="1" si="31"/>
        <v>0.92707599400522156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3"/>
        <v>На_картинке_РЕНАН._Вытянут_ли_он?</v>
      </c>
      <c r="BD70" cm="1">
        <f t="array" aca="1" ref="BD70" ca="1">INDEX(L70:L77,(RANK(AT6,$AT$2:$AT$9)))</f>
        <v>2092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VLOOKUP(B71,audio_list_stym!$A$3:$BP$18,42,FALSE)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VLOOKUP(B71,audio_list_stym!$A$3:$AJ$18,10,FALSE)</f>
        <v>Finger</v>
      </c>
      <c r="I71" t="s">
        <v>693</v>
      </c>
      <c r="J71" t="str">
        <f t="shared" si="29"/>
        <v>Finger_6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4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30"/>
        <v/>
      </c>
      <c r="AI71" t="s">
        <v>72</v>
      </c>
      <c r="AO71">
        <f t="shared" ca="1" si="35"/>
        <v>0.68224894158460703</v>
      </c>
      <c r="AP71" t="str">
        <f t="shared" ca="1" si="36"/>
        <v>pics\\Finik_6.jpg</v>
      </c>
      <c r="AR71" t="str">
        <f t="shared" si="37"/>
        <v/>
      </c>
      <c r="AS71" t="str">
        <f t="shared" si="38"/>
        <v/>
      </c>
      <c r="AT71">
        <f t="shared" ca="1" si="31"/>
        <v>1.7158301519464514E-2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3"/>
        <v>На_мониторе_РЕНАН._Объемный_ли_он?</v>
      </c>
      <c r="BD71" cm="1">
        <f t="array" aca="1" ref="BD71" ca="1">INDEX(L71:L78,(RANK(AT7,$AT$2:$AT$9)))</f>
        <v>2091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VLOOKUP(B72,audio_list_stym!$A$3:$BP$18,42,FALSE)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VLOOKUP(B72,audio_list_stym!$A$3:$AJ$18,10,FALSE)</f>
        <v>Finger</v>
      </c>
      <c r="I72" t="s">
        <v>694</v>
      </c>
      <c r="J72" t="str">
        <f t="shared" si="29"/>
        <v>Finger_7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0.78370789439042632</v>
      </c>
      <c r="AP72" t="str">
        <f t="shared" ca="1" si="36"/>
        <v>pics\\Banan_7.jpg</v>
      </c>
      <c r="AR72" t="str">
        <f t="shared" si="37"/>
        <v/>
      </c>
      <c r="AS72" t="str">
        <f t="shared" si="38"/>
        <v/>
      </c>
      <c r="AT72">
        <f t="shared" ca="1" si="31"/>
        <v>0.84191000649657011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3"/>
        <v>Перед_Вами_РЕНАН._Пустой_ли_он?</v>
      </c>
      <c r="BD72" cm="1">
        <f t="array" aca="1" ref="BD72" ca="1">INDEX(L72:L79,(RANK(AT8,$AT$2:$AT$9)))</f>
        <v>2093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VLOOKUP(B73,audio_list_stym!$A$3:$BP$18,42,FALSE)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VLOOKUP(B73,audio_list_stym!$A$3:$AJ$18,10,FALSE)</f>
        <v>Finger</v>
      </c>
      <c r="I73" t="s">
        <v>695</v>
      </c>
      <c r="J73" t="str">
        <f t="shared" si="29"/>
        <v>Finger_8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0.345244756519684</v>
      </c>
      <c r="AP73" t="str">
        <f t="shared" ca="1" si="36"/>
        <v>pics\\Peper_4.jpg</v>
      </c>
      <c r="AR73" t="str">
        <f t="shared" si="37"/>
        <v/>
      </c>
      <c r="AS73" t="str">
        <f t="shared" si="38"/>
        <v/>
      </c>
      <c r="AT73">
        <f t="shared" ca="1" si="31"/>
        <v>0.60082612351435571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3"/>
        <v>Вы_видите_РЕНАН._Белый_ли_он?</v>
      </c>
      <c r="BD73" cm="1">
        <f t="array" aca="1" ref="BD73" ca="1">INDEX(L73:L80,(RANK(AT9,$AT$2:$AT$9)))</f>
        <v>2092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VLOOKUP(B74,audio_list_stym!$A$3:$BP$18,42,FALSE)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VLOOKUP(B74,audio_list_stym!$A$3:$AJ$18,10,FALSE)</f>
        <v>Gac</v>
      </c>
      <c r="I74" t="s">
        <v>688</v>
      </c>
      <c r="J74" t="str">
        <f t="shared" si="29"/>
        <v>Gac_1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2036</v>
      </c>
      <c r="AD74" t="str">
        <f t="shared" ca="1" si="34"/>
        <v>pics\\Limon_4.jpg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pics\\Limon_4.jpg</v>
      </c>
      <c r="AI74" t="s">
        <v>76</v>
      </c>
      <c r="AO74">
        <f t="shared" ca="1" si="35"/>
        <v>0.47999954849907789</v>
      </c>
      <c r="AP74" t="str">
        <f t="shared" ca="1" si="36"/>
        <v>pics\\Limon_4.jpg</v>
      </c>
      <c r="AR74" t="str">
        <f>IF(AH74="sound\\Ogorod",AP2,"")</f>
        <v/>
      </c>
      <c r="AS74" t="str">
        <f t="shared" ca="1" si="38"/>
        <v>pics\\Limon_4.jpg</v>
      </c>
      <c r="AT74">
        <f t="shared" ca="1" si="31"/>
        <v>0.4214026980820903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3"/>
        <v>_Испачкан_ли_XXXXX?</v>
      </c>
      <c r="BC74">
        <f>A74</f>
        <v>1210</v>
      </c>
      <c r="BD74" cm="1">
        <f t="array" aca="1" ref="BD74" ca="1">INDEX($L$74:$L$81,(RANK(AT2,$AT$2:$AT$9)))</f>
        <v>2091</v>
      </c>
      <c r="BE74" cm="1">
        <f t="array" aca="1" ref="BE74" ca="1">INDEX(BD66:BD73,(RANK(AT3,$AT$2:$AT$9)))</f>
        <v>2083</v>
      </c>
      <c r="BF74" cm="1">
        <f t="array" aca="1" ref="BF74" ca="1">INDEX(BD82:BD105,(RANK(AT3,$AT$2:$AT$17)))</f>
        <v>2116</v>
      </c>
      <c r="BG74" cm="1">
        <f t="array" aca="1" ref="BG74" ca="1">INDEX(BD106:BD129,(RANK(AT3,$AT$2:$AT$9)))</f>
        <v>2146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VLOOKUP(B75,audio_list_stym!$A$3:$BP$18,42,FALSE)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VLOOKUP(B75,audio_list_stym!$A$3:$AJ$18,10,FALSE)</f>
        <v>Gac</v>
      </c>
      <c r="I75" t="s">
        <v>689</v>
      </c>
      <c r="J75" t="str">
        <f t="shared" si="29"/>
        <v>Gac_2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2028</v>
      </c>
      <c r="AD75" t="str">
        <f t="shared" ref="AD75:AD129" ca="1" si="39">IF(ISTEXT(AE75),AE75,IF(ISTEXT(AF75),AF75,""))</f>
        <v>pics\\Kokos_4.jpg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pics\\Kokos_4.jpg</v>
      </c>
      <c r="AI75" t="s">
        <v>77</v>
      </c>
      <c r="AO75">
        <f t="shared" ca="1" si="35"/>
        <v>0.55086670083636047</v>
      </c>
      <c r="AP75" t="str">
        <f t="shared" ca="1" si="36"/>
        <v>pics\\Kokos_4.jpg</v>
      </c>
      <c r="AR75" t="str">
        <f t="shared" ref="AR75:AR97" si="41">IF(AH75="sound\\Ogorod",AP3,"")</f>
        <v/>
      </c>
      <c r="AS75" t="str">
        <f t="shared" ca="1" si="38"/>
        <v>pics\\Kokos_4.jpg</v>
      </c>
      <c r="AT75">
        <f t="shared" ca="1" si="31"/>
        <v>0.15737897286069391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3"/>
        <v>_Фаршированный_ли_XXXXX?</v>
      </c>
      <c r="BD75" cm="1">
        <f t="array" aca="1" ref="BD75" ca="1">INDEX($L$74:$L$81,(RANK(AT3,$AT$2:$AT$9)))</f>
        <v>2090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VLOOKUP(B76,audio_list_stym!$A$3:$BP$18,42,FALSE)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VLOOKUP(B76,audio_list_stym!$A$3:$AJ$18,10,FALSE)</f>
        <v>Gac</v>
      </c>
      <c r="I76" t="s">
        <v>690</v>
      </c>
      <c r="J76" t="str">
        <f t="shared" si="29"/>
        <v>Gac_3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2038</v>
      </c>
      <c r="AD76" t="str">
        <f t="shared" ca="1" si="39"/>
        <v>pics\\Limon_6.jpg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pics\\Limon_6.jpg</v>
      </c>
      <c r="AI76" t="s">
        <v>78</v>
      </c>
      <c r="AO76">
        <f t="shared" ca="1" si="35"/>
        <v>0.43841309155913832</v>
      </c>
      <c r="AP76" t="str">
        <f t="shared" ca="1" si="36"/>
        <v>pics\\Limon_6.jpg</v>
      </c>
      <c r="AR76" t="str">
        <f t="shared" si="41"/>
        <v/>
      </c>
      <c r="AS76" t="str">
        <f t="shared" ca="1" si="38"/>
        <v>pics\\Limon_6.jpg</v>
      </c>
      <c r="AT76">
        <f t="shared" ca="1" si="31"/>
        <v>0.67230855838228154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3"/>
        <v>_Разрезан_ли_XXXXX?</v>
      </c>
      <c r="BD76" cm="1">
        <f t="array" aca="1" ref="BD76" ca="1">INDEX($L$74:$L$81,(RANK(AT4,$AT$2:$AT$9)))</f>
        <v>2089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VLOOKUP(B77,audio_list_stym!$A$3:$BP$18,42,FALSE)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VLOOKUP(B77,audio_list_stym!$A$3:$AJ$18,10,FALSE)</f>
        <v>Gac</v>
      </c>
      <c r="I77" t="s">
        <v>691</v>
      </c>
      <c r="J77" t="str">
        <f t="shared" si="29"/>
        <v>Gac_4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2051</v>
      </c>
      <c r="AD77" t="str">
        <f t="shared" ca="1" si="39"/>
        <v>pics\\Redis_3.jpg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pics\\Redis_3.jpg</v>
      </c>
      <c r="AI77" t="s">
        <v>79</v>
      </c>
      <c r="AO77">
        <f t="shared" ca="1" si="35"/>
        <v>0.22125264019869262</v>
      </c>
      <c r="AP77" t="str">
        <f t="shared" ca="1" si="36"/>
        <v>pics\\Redis_3.jpg</v>
      </c>
      <c r="AR77" t="str">
        <f t="shared" si="41"/>
        <v/>
      </c>
      <c r="AS77" t="str">
        <f t="shared" ca="1" si="38"/>
        <v>pics\\Redis_3.jpg</v>
      </c>
      <c r="AT77">
        <f t="shared" ca="1" si="31"/>
        <v>0.13636701486035074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3"/>
        <v>_С_лепестками_ли_XXXXX?</v>
      </c>
      <c r="BD77" cm="1">
        <f t="array" aca="1" ref="BD77" ca="1">INDEX($L$74:$L$81,(RANK(AT5,$AT$2:$AT$9)))</f>
        <v>2092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VLOOKUP(B78,audio_list_stym!$A$3:$BP$18,42,FALSE)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VLOOKUP(B78,audio_list_stym!$A$3:$AJ$18,10,FALSE)</f>
        <v>Gac</v>
      </c>
      <c r="I78" t="s">
        <v>692</v>
      </c>
      <c r="J78" t="str">
        <f t="shared" si="29"/>
        <v>Gac_5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2052</v>
      </c>
      <c r="AD78" t="str">
        <f t="shared" ca="1" si="39"/>
        <v>pics\\Redis_4.jpg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pics\\Redis_4.jpg</v>
      </c>
      <c r="AI78" t="s">
        <v>80</v>
      </c>
      <c r="AO78">
        <f t="shared" ca="1" si="35"/>
        <v>0.21784179455790154</v>
      </c>
      <c r="AP78" t="str">
        <f t="shared" ca="1" si="36"/>
        <v>pics\\Redis_4.jpg</v>
      </c>
      <c r="AR78" t="str">
        <f t="shared" si="41"/>
        <v/>
      </c>
      <c r="AS78" t="str">
        <f t="shared" ca="1" si="38"/>
        <v>pics\\Redis_4.jpg</v>
      </c>
      <c r="AT78">
        <f t="shared" ca="1" si="31"/>
        <v>0.68165447054530903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3"/>
        <v>_Колючий_ли_XXXXX?</v>
      </c>
      <c r="BD78" cm="1">
        <f t="array" aca="1" ref="BD78" ca="1">INDEX($L$74:$L$81,(RANK(AT6,$AT$2:$AT$9)))</f>
        <v>2096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VLOOKUP(B79,audio_list_stym!$A$3:$BP$18,42,FALSE)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VLOOKUP(B79,audio_list_stym!$A$3:$AJ$18,10,FALSE)</f>
        <v>Gac</v>
      </c>
      <c r="I79" t="s">
        <v>693</v>
      </c>
      <c r="J79" t="str">
        <f t="shared" si="29"/>
        <v>Gac_6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2034</v>
      </c>
      <c r="AD79" t="str">
        <f t="shared" ca="1" si="39"/>
        <v>pics\\Limon_2.jpg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pics\\Limon_2.jpg</v>
      </c>
      <c r="AI79" t="s">
        <v>81</v>
      </c>
      <c r="AO79">
        <f t="shared" ca="1" si="35"/>
        <v>0.48555947527676258</v>
      </c>
      <c r="AP79" t="str">
        <f t="shared" ca="1" si="36"/>
        <v>pics\\Limon_2.jpg</v>
      </c>
      <c r="AR79" t="str">
        <f t="shared" si="41"/>
        <v/>
      </c>
      <c r="AS79" t="str">
        <f t="shared" ca="1" si="38"/>
        <v>pics\\Limon_2.jpg</v>
      </c>
      <c r="AT79">
        <f t="shared" ca="1" si="31"/>
        <v>0.18430911380952775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3"/>
        <v>_Оранжевый_ли_XXXXX?</v>
      </c>
      <c r="BD79" cm="1">
        <f t="array" aca="1" ref="BD79" ca="1">INDEX($L$74:$L$81,(RANK(AT7,$AT$2:$AT$9)))</f>
        <v>2094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VLOOKUP(B80,audio_list_stym!$A$3:$BP$18,42,FALSE)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VLOOKUP(B80,audio_list_stym!$A$3:$AJ$18,10,FALSE)</f>
        <v>Gac</v>
      </c>
      <c r="I80" t="s">
        <v>694</v>
      </c>
      <c r="J80" t="str">
        <f t="shared" si="29"/>
        <v>Gac_7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2033</v>
      </c>
      <c r="AD80" t="str">
        <f t="shared" ca="1" si="39"/>
        <v>pics\\Limon_1.jpg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pics\\Limon_1.jpg</v>
      </c>
      <c r="AI80" t="s">
        <v>82</v>
      </c>
      <c r="AO80">
        <f t="shared" ca="1" si="35"/>
        <v>0.49181720705880405</v>
      </c>
      <c r="AP80" t="str">
        <f t="shared" ca="1" si="36"/>
        <v>pics\\Limon_1.jpg</v>
      </c>
      <c r="AR80" t="str">
        <f t="shared" si="41"/>
        <v/>
      </c>
      <c r="AS80" t="str">
        <f t="shared" ca="1" si="38"/>
        <v>pics\\Limon_1.jpg</v>
      </c>
      <c r="AT80">
        <f t="shared" ca="1" si="31"/>
        <v>0.72227085616385578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3"/>
        <v>_Зернистый_ли_XXXXX?</v>
      </c>
      <c r="BD80" cm="1">
        <f t="array" aca="1" ref="BD80" ca="1">INDEX($L$74:$L$81,(RANK(AT8,$AT$2:$AT$9)))</f>
        <v>2095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VLOOKUP(B81,audio_list_stym!$A$3:$BP$18,42,FALSE)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VLOOKUP(B81,audio_list_stym!$A$3:$AJ$18,10,FALSE)</f>
        <v>Gac</v>
      </c>
      <c r="I81" t="s">
        <v>695</v>
      </c>
      <c r="J81" t="str">
        <f t="shared" si="29"/>
        <v>Gac_8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2057</v>
      </c>
      <c r="AD81" t="str">
        <f t="shared" ca="1" si="39"/>
        <v>pics\\Tomat_1.jpg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pics\\Tomat_1.jpg</v>
      </c>
      <c r="AI81" t="s">
        <v>83</v>
      </c>
      <c r="AO81">
        <f t="shared" ca="1" si="35"/>
        <v>0.14750370704583815</v>
      </c>
      <c r="AP81" t="str">
        <f t="shared" ca="1" si="36"/>
        <v>pics\\Tomat_1.jpg</v>
      </c>
      <c r="AR81" t="str">
        <f t="shared" si="41"/>
        <v/>
      </c>
      <c r="AS81" t="str">
        <f t="shared" ca="1" si="38"/>
        <v>pics\\Tomat_1.jpg</v>
      </c>
      <c r="AT81">
        <f t="shared" ca="1" si="31"/>
        <v>0.22359178145600656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3"/>
        <v>_Округлый_ли_XXXXX?</v>
      </c>
      <c r="BD81" cm="1">
        <f t="array" aca="1" ref="BD81" ca="1">INDEX($L$74:$L$81,(RANK(AT9,$AT$2:$AT$9)))</f>
        <v>2093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VLOOKUP(B82,audio_list_stym!$A$3:$BP$18,42,FALSE)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VLOOKUP(B82,audio_list_stym!$A$3:$AJ$18,10,FALSE)</f>
        <v>Noni</v>
      </c>
      <c r="I82" t="s">
        <v>688</v>
      </c>
      <c r="J82" t="str">
        <f t="shared" si="29"/>
        <v>Noni_1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9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40"/>
        <v/>
      </c>
      <c r="AI82" t="s">
        <v>84</v>
      </c>
      <c r="AO82">
        <f t="shared" ca="1" si="35"/>
        <v>0.50213773937391715</v>
      </c>
      <c r="AP82" t="str">
        <f t="shared" ca="1" si="36"/>
        <v>pics\\Kokos_8.jpg</v>
      </c>
      <c r="AR82" t="str">
        <f t="shared" si="41"/>
        <v/>
      </c>
      <c r="AS82" t="str">
        <f t="shared" si="38"/>
        <v/>
      </c>
      <c r="AT82">
        <f t="shared" ca="1" si="31"/>
        <v>0.8765615464405393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3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2115</v>
      </c>
      <c r="BE82" cm="1">
        <f t="array" aca="1" ref="BE82" ca="1">INDEX(BD66:BD81,(RANK(AT4,$AT$2:$AT$17)))</f>
        <v>2083</v>
      </c>
      <c r="BF82" cm="1">
        <f t="array" aca="1" ref="BF82" ca="1">INDEX(BD90:BD105,(RANK(AT4,$AT$2:$AT$17)))</f>
        <v>2129</v>
      </c>
      <c r="BG82" cm="1">
        <f t="array" aca="1" ref="BG82" ca="1">INDEX(BD106:BD129,(RANK(AT4,$AT$2:$AT$9)))</f>
        <v>2147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VLOOKUP(B83,audio_list_stym!$A$3:$BP$18,42,FALSE)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VLOOKUP(B83,audio_list_stym!$A$3:$AJ$18,10,FALSE)</f>
        <v>Noni</v>
      </c>
      <c r="I83" t="s">
        <v>689</v>
      </c>
      <c r="J83" t="str">
        <f t="shared" si="29"/>
        <v>Noni_2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9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40"/>
        <v/>
      </c>
      <c r="AI83" t="s">
        <v>85</v>
      </c>
      <c r="AO83">
        <f t="shared" ca="1" si="35"/>
        <v>0.18890113480867976</v>
      </c>
      <c r="AP83" t="str">
        <f t="shared" ca="1" si="36"/>
        <v>pics\\Redis_8.jpg</v>
      </c>
      <c r="AR83" t="str">
        <f t="shared" si="41"/>
        <v/>
      </c>
      <c r="AS83" t="str">
        <f t="shared" si="38"/>
        <v/>
      </c>
      <c r="AT83">
        <f t="shared" ca="1" si="31"/>
        <v>0.69845946324597585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3"/>
        <v>Посмотрите,_вот_XXXXX._Ребристый_ли_он?</v>
      </c>
      <c r="BD83" cm="1">
        <f t="array" aca="1" ref="BD83" ca="1">INDEX($L$82:$L$89,(RANK(AT3,$AT$2:$AT$9)))</f>
        <v>2114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VLOOKUP(B84,audio_list_stym!$A$3:$BP$18,42,FALSE)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VLOOKUP(B84,audio_list_stym!$A$3:$AJ$18,10,FALSE)</f>
        <v>Noni</v>
      </c>
      <c r="I84" t="s">
        <v>690</v>
      </c>
      <c r="J84" t="str">
        <f t="shared" si="29"/>
        <v>Noni_3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0.67423316172801173</v>
      </c>
      <c r="AP84" t="str">
        <f t="shared" ca="1" si="36"/>
        <v>pics\\Goroh_1.jpg</v>
      </c>
      <c r="AR84" t="str">
        <f t="shared" si="41"/>
        <v/>
      </c>
      <c r="AS84" t="str">
        <f t="shared" si="38"/>
        <v/>
      </c>
      <c r="AT84">
        <f t="shared" ca="1" si="31"/>
        <v>0.95239815841462494</v>
      </c>
      <c r="AU84" t="s">
        <v>697</v>
      </c>
      <c r="AV84" t="str">
        <f t="shared" ca="1" si="32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3"/>
        <v>Вот_XXXXX._Голубой_ли_он?</v>
      </c>
      <c r="BD84" cm="1">
        <f t="array" aca="1" ref="BD84" ca="1">INDEX($L$82:$L$89,(RANK(AT4,$AT$2:$AT$9)))</f>
        <v>2113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VLOOKUP(B85,audio_list_stym!$A$3:$BP$18,42,FALSE)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VLOOKUP(B85,audio_list_stym!$A$3:$AJ$18,10,FALSE)</f>
        <v>Noni</v>
      </c>
      <c r="I85" t="s">
        <v>691</v>
      </c>
      <c r="J85" t="str">
        <f t="shared" si="29"/>
        <v>Noni_4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9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40"/>
        <v/>
      </c>
      <c r="AI85" t="s">
        <v>95</v>
      </c>
      <c r="AO85">
        <f t="shared" ca="1" si="35"/>
        <v>0.11818756717983647</v>
      </c>
      <c r="AP85" t="str">
        <f t="shared" ca="1" si="36"/>
        <v>pics\\Tomat_3.jpg</v>
      </c>
      <c r="AR85" t="str">
        <f t="shared" si="41"/>
        <v/>
      </c>
      <c r="AS85" t="str">
        <f t="shared" si="38"/>
        <v/>
      </c>
      <c r="AT85">
        <f t="shared" ca="1" si="31"/>
        <v>3.937840612466259E-2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3"/>
        <v>Это_XXXXX._Он_с_бугорками?</v>
      </c>
      <c r="BD85" cm="1">
        <f t="array" aca="1" ref="BD85" ca="1">INDEX($L$82:$L$89,(RANK(AT5,$AT$2:$AT$9)))</f>
        <v>2116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VLOOKUP(B86,audio_list_stym!$A$3:$BP$18,42,FALSE)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VLOOKUP(B86,audio_list_stym!$A$3:$AJ$18,10,FALSE)</f>
        <v>Noni</v>
      </c>
      <c r="I86" t="s">
        <v>692</v>
      </c>
      <c r="J86" t="str">
        <f t="shared" si="29"/>
        <v>Noni_5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9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40"/>
        <v/>
      </c>
      <c r="AI86" t="s">
        <v>96</v>
      </c>
      <c r="AO86">
        <f t="shared" ca="1" si="35"/>
        <v>0.36299345580988895</v>
      </c>
      <c r="AP86" t="str">
        <f t="shared" ca="1" si="36"/>
        <v>pics\\Peper_1.jpg</v>
      </c>
      <c r="AR86" t="str">
        <f t="shared" si="41"/>
        <v/>
      </c>
      <c r="AS86" t="str">
        <f t="shared" si="38"/>
        <v/>
      </c>
      <c r="AT86">
        <f t="shared" ca="1" si="31"/>
        <v>0.60730858781923547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3"/>
        <v>На_картинке_XXXXX._Овальный_ли_он?</v>
      </c>
      <c r="BD86" cm="1">
        <f t="array" aca="1" ref="BD86" ca="1">INDEX($L$82:$L$89,(RANK(AT6,$AT$2:$AT$9)))</f>
        <v>2120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VLOOKUP(B87,audio_list_stym!$A$3:$BP$18,42,FALSE)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VLOOKUP(B87,audio_list_stym!$A$3:$AJ$18,10,FALSE)</f>
        <v>Noni</v>
      </c>
      <c r="I87" t="s">
        <v>693</v>
      </c>
      <c r="J87" t="str">
        <f t="shared" si="29"/>
        <v>Noni_6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9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40"/>
        <v/>
      </c>
      <c r="AI87" t="s">
        <v>97</v>
      </c>
      <c r="AO87">
        <f t="shared" ca="1" si="35"/>
        <v>0.41005386147671841</v>
      </c>
      <c r="AP87" t="str">
        <f t="shared" ca="1" si="36"/>
        <v>pics\\Limon_7.jpg</v>
      </c>
      <c r="AR87" t="str">
        <f t="shared" si="41"/>
        <v/>
      </c>
      <c r="AS87" t="str">
        <f t="shared" si="38"/>
        <v/>
      </c>
      <c r="AT87">
        <f t="shared" ca="1" si="31"/>
        <v>0.85558195081267518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3"/>
        <v>На_мониторе_XXXXX._Жидкий_ли_он?</v>
      </c>
      <c r="BD87" cm="1">
        <f t="array" aca="1" ref="BD87" ca="1">INDEX($L$82:$L$89,(RANK(AT7,$AT$2:$AT$9)))</f>
        <v>2118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VLOOKUP(B88,audio_list_stym!$A$3:$BP$18,42,FALSE)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VLOOKUP(B88,audio_list_stym!$A$3:$AJ$18,10,FALSE)</f>
        <v>Noni</v>
      </c>
      <c r="I88" t="s">
        <v>694</v>
      </c>
      <c r="J88" t="str">
        <f t="shared" si="29"/>
        <v>Noni_7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9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40"/>
        <v/>
      </c>
      <c r="AI88" t="s">
        <v>98</v>
      </c>
      <c r="AO88">
        <f t="shared" ca="1" si="35"/>
        <v>0.78351828822912573</v>
      </c>
      <c r="AP88" t="str">
        <f t="shared" ca="1" si="36"/>
        <v>pics\\Banan_8.jpg</v>
      </c>
      <c r="AR88" t="str">
        <f t="shared" si="41"/>
        <v/>
      </c>
      <c r="AS88" t="str">
        <f t="shared" si="38"/>
        <v/>
      </c>
      <c r="AT88">
        <f t="shared" ca="1" si="31"/>
        <v>0.44759333598495121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3"/>
        <v>Перед_Вами_XXXXX._Он_лохматый?</v>
      </c>
      <c r="BD88" cm="1">
        <f t="array" aca="1" ref="BD88" ca="1">INDEX($L$82:$L$89,(RANK(AT8,$AT$2:$AT$9)))</f>
        <v>2119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VLOOKUP(B89,audio_list_stym!$A$3:$BP$18,42,FALSE)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VLOOKUP(B89,audio_list_stym!$A$3:$AJ$18,10,FALSE)</f>
        <v>Noni</v>
      </c>
      <c r="I89" t="s">
        <v>695</v>
      </c>
      <c r="J89" t="str">
        <f t="shared" si="29"/>
        <v>Noni_8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9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40"/>
        <v/>
      </c>
      <c r="AI89" t="s">
        <v>99</v>
      </c>
      <c r="AO89">
        <f t="shared" ca="1" si="35"/>
        <v>0.5850160879104882</v>
      </c>
      <c r="AP89" t="str">
        <f t="shared" ca="1" si="36"/>
        <v>pics\\Kokos_1.jpg</v>
      </c>
      <c r="AR89" t="str">
        <f t="shared" si="41"/>
        <v/>
      </c>
      <c r="AS89" t="str">
        <f t="shared" si="38"/>
        <v/>
      </c>
      <c r="AT89">
        <f t="shared" ca="1" si="31"/>
        <v>5.0551739657644923E-3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3"/>
        <v>Вы_видите_XXXXX._Он_золотистый?</v>
      </c>
      <c r="BD89" cm="1">
        <f t="array" aca="1" ref="BD89" ca="1">INDEX($L$82:$L$89,(RANK(AT9,$AT$2:$AT$9)))</f>
        <v>2117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VLOOKUP(B90,audio_list_stym!$A$3:$BP$18,42,FALSE)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VLOOKUP(B90,audio_list_stym!$A$3:$AJ$18,10,FALSE)</f>
        <v>Sapota</v>
      </c>
      <c r="I90" t="s">
        <v>688</v>
      </c>
      <c r="J90" t="str">
        <f t="shared" si="29"/>
        <v>Sapota_1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2030</v>
      </c>
      <c r="AD90" t="str">
        <f t="shared" ca="1" si="39"/>
        <v>pics\\Kokos_6.jpg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pics\\Kokos_6.jpg</v>
      </c>
      <c r="AI90" t="s">
        <v>100</v>
      </c>
      <c r="AO90">
        <f t="shared" ca="1" si="35"/>
        <v>0.5365403434506516</v>
      </c>
      <c r="AP90" t="str">
        <f t="shared" ca="1" si="36"/>
        <v>pics\\Kokos_6.jpg</v>
      </c>
      <c r="AR90" t="str">
        <f t="shared" si="41"/>
        <v/>
      </c>
      <c r="AS90" t="str">
        <f t="shared" ca="1" si="38"/>
        <v>pics\\Kokos_6.jpg</v>
      </c>
      <c r="AT90">
        <f t="shared" ca="1" si="31"/>
        <v>0.14687019783900201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3"/>
        <v>_Шарообразный_ли_ФИМОН?</v>
      </c>
      <c r="BC90">
        <f>A90</f>
        <v>1212</v>
      </c>
      <c r="BD90" cm="1">
        <f t="array" aca="1" ref="BD90" ca="1">INDEX($L$90:$L$97,(RANK(AT2,$AT$2:$AT$9)))</f>
        <v>2131</v>
      </c>
      <c r="BE90" cm="1">
        <f t="array" aca="1" ref="BE90" ca="1">INDEX(BD66:BD81,(RANK(AT5,$AT$2:$AT$17)))</f>
        <v>2093</v>
      </c>
      <c r="BF90" cm="1">
        <f t="array" aca="1" ref="BF90" ca="1">INDEX(BD98:BD113,(RANK(AT5,$AT$2:$AT$17)))</f>
        <v>2143</v>
      </c>
      <c r="BG90" cm="1">
        <f t="array" aca="1" ref="BG90" ca="1">INDEX(BD114:BD129,(RANK(AT5,$AT$2:$AT$9)))</f>
        <v>2068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VLOOKUP(B91,audio_list_stym!$A$3:$BP$18,42,FALSE)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VLOOKUP(B91,audio_list_stym!$A$3:$AJ$18,10,FALSE)</f>
        <v>Sapota</v>
      </c>
      <c r="I91" t="s">
        <v>689</v>
      </c>
      <c r="J91" t="str">
        <f t="shared" si="29"/>
        <v>Sapota_2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2003</v>
      </c>
      <c r="AD91" t="str">
        <f t="shared" ca="1" si="39"/>
        <v>pics\\Banan_3.jpg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pics\\Banan_3.jpg</v>
      </c>
      <c r="AI91" t="s">
        <v>101</v>
      </c>
      <c r="AO91">
        <f t="shared" ca="1" si="35"/>
        <v>0.91704267333700129</v>
      </c>
      <c r="AP91" t="str">
        <f t="shared" ca="1" si="36"/>
        <v>pics\\Banan_3.jpg</v>
      </c>
      <c r="AR91" t="str">
        <f t="shared" si="41"/>
        <v/>
      </c>
      <c r="AS91" t="str">
        <f t="shared" ca="1" si="38"/>
        <v>pics\\Banan_3.jpg</v>
      </c>
      <c r="AT91">
        <f t="shared" ca="1" si="31"/>
        <v>0.67012986794145935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3"/>
        <v>_Надрезан_ли_ФИМОН?</v>
      </c>
      <c r="BD91" cm="1">
        <f t="array" aca="1" ref="BD91" ca="1">INDEX($L$90:$L$97,(RANK(AT3,$AT$2:$AT$9)))</f>
        <v>2130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VLOOKUP(B92,audio_list_stym!$A$3:$BP$18,42,FALSE)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VLOOKUP(B92,audio_list_stym!$A$3:$AJ$18,10,FALSE)</f>
        <v>Sapota</v>
      </c>
      <c r="I92" t="s">
        <v>690</v>
      </c>
      <c r="J92" t="str">
        <f t="shared" si="29"/>
        <v>Sapota_3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2040</v>
      </c>
      <c r="AD92" t="str">
        <f t="shared" ca="1" si="39"/>
        <v>pics\\Limon_8.jpg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pics\\Limon_8.jpg</v>
      </c>
      <c r="AI92" t="s">
        <v>102</v>
      </c>
      <c r="AO92">
        <f t="shared" ca="1" si="35"/>
        <v>0.37527351140027976</v>
      </c>
      <c r="AP92" t="str">
        <f t="shared" ca="1" si="36"/>
        <v>pics\\Limon_8.jpg</v>
      </c>
      <c r="AR92" t="str">
        <f t="shared" si="41"/>
        <v/>
      </c>
      <c r="AS92" t="str">
        <f t="shared" ca="1" si="38"/>
        <v>pics\\Limon_8.jpg</v>
      </c>
      <c r="AT92">
        <f t="shared" ca="1" si="31"/>
        <v>1.8720601628385847E-3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3"/>
        <v>_Перекручен_ли_ФИМОН?</v>
      </c>
      <c r="BD92" cm="1">
        <f t="array" aca="1" ref="BD92" ca="1">INDEX($L$90:$L$97,(RANK(AT4,$AT$2:$AT$9)))</f>
        <v>2129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VLOOKUP(B93,audio_list_stym!$A$3:$BP$18,42,FALSE)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VLOOKUP(B93,audio_list_stym!$A$3:$AJ$18,10,FALSE)</f>
        <v>Sapota</v>
      </c>
      <c r="I93" t="s">
        <v>691</v>
      </c>
      <c r="J93" t="str">
        <f t="shared" si="29"/>
        <v>Sapota_4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2006</v>
      </c>
      <c r="AD93" t="str">
        <f t="shared" ca="1" si="39"/>
        <v>pics\\Banan_6.jpg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pics\\Banan_6.jpg</v>
      </c>
      <c r="AI93" t="s">
        <v>103</v>
      </c>
      <c r="AO93">
        <f t="shared" ca="1" si="35"/>
        <v>0.84907628802857216</v>
      </c>
      <c r="AP93" t="str">
        <f t="shared" ca="1" si="36"/>
        <v>pics\\Banan_6.jpg</v>
      </c>
      <c r="AR93" t="str">
        <f t="shared" si="41"/>
        <v/>
      </c>
      <c r="AS93" t="str">
        <f t="shared" ca="1" si="38"/>
        <v>pics\\Banan_6.jpg</v>
      </c>
      <c r="AT93">
        <f t="shared" ca="1" si="31"/>
        <v>0.1555109297542987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3"/>
        <v>_Сорван_ли_ФИМОН?</v>
      </c>
      <c r="BD93" cm="1">
        <f t="array" aca="1" ref="BD93" ca="1">INDEX($L$90:$L$97,(RANK(AT5,$AT$2:$AT$9)))</f>
        <v>2132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VLOOKUP(B94,audio_list_stym!$A$3:$BP$18,42,FALSE)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VLOOKUP(B94,audio_list_stym!$A$3:$AJ$18,10,FALSE)</f>
        <v>Sapota</v>
      </c>
      <c r="I94" t="s">
        <v>692</v>
      </c>
      <c r="J94" t="str">
        <f t="shared" si="29"/>
        <v>Sapota_5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2002</v>
      </c>
      <c r="AD94" t="str">
        <f t="shared" ca="1" si="39"/>
        <v>pics\\Banan_2.jpg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pics\\Banan_2.jpg</v>
      </c>
      <c r="AI94" t="s">
        <v>104</v>
      </c>
      <c r="AO94">
        <f t="shared" ca="1" si="35"/>
        <v>0.95780926248016018</v>
      </c>
      <c r="AP94" t="str">
        <f t="shared" ca="1" si="36"/>
        <v>pics\\Banan_2.jpg</v>
      </c>
      <c r="AR94" t="str">
        <f t="shared" si="41"/>
        <v/>
      </c>
      <c r="AS94" t="str">
        <f t="shared" ca="1" si="38"/>
        <v>pics\\Banan_2.jpg</v>
      </c>
      <c r="AT94">
        <f t="shared" ca="1" si="31"/>
        <v>0.33395828974838226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3"/>
        <v>_Спрессован_ли_ФИМОН?</v>
      </c>
      <c r="BD94" cm="1">
        <f t="array" aca="1" ref="BD94" ca="1">INDEX($L$90:$L$97,(RANK(AT6,$AT$2:$AT$9)))</f>
        <v>2136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VLOOKUP(B95,audio_list_stym!$A$3:$BP$18,42,FALSE)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VLOOKUP(B95,audio_list_stym!$A$3:$AJ$18,10,FALSE)</f>
        <v>Sapota</v>
      </c>
      <c r="I95" t="s">
        <v>693</v>
      </c>
      <c r="J95" t="str">
        <f t="shared" si="29"/>
        <v>Sapota_6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2023</v>
      </c>
      <c r="AD95" t="str">
        <f t="shared" ca="1" si="39"/>
        <v>pics\\Goroh_7.jpg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pics\\Goroh_7.jpg</v>
      </c>
      <c r="AI95" t="s">
        <v>105</v>
      </c>
      <c r="AO95">
        <f t="shared" ca="1" si="35"/>
        <v>0.62859103418860707</v>
      </c>
      <c r="AP95" t="str">
        <f t="shared" ca="1" si="36"/>
        <v>pics\\Goroh_7.jpg</v>
      </c>
      <c r="AR95" t="str">
        <f t="shared" si="41"/>
        <v/>
      </c>
      <c r="AS95" t="str">
        <f t="shared" ca="1" si="38"/>
        <v>pics\\Goroh_7.jpg</v>
      </c>
      <c r="AT95">
        <f t="shared" ca="1" si="31"/>
        <v>0.7693011702836694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3"/>
        <v>_Желтый_ли_ФИМОН?</v>
      </c>
      <c r="BD95" cm="1">
        <f t="array" aca="1" ref="BD95" ca="1">INDEX($L$90:$L$97,(RANK(AT7,$AT$2:$AT$9)))</f>
        <v>2134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VLOOKUP(B96,audio_list_stym!$A$3:$BP$18,42,FALSE)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VLOOKUP(B96,audio_list_stym!$A$3:$AJ$18,10,FALSE)</f>
        <v>Sapota</v>
      </c>
      <c r="I96" t="s">
        <v>694</v>
      </c>
      <c r="J96" t="str">
        <f t="shared" si="29"/>
        <v>Sapota_7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2024</v>
      </c>
      <c r="AD96" t="str">
        <f t="shared" ca="1" si="39"/>
        <v>pics\\Goroh_8.jpg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pics\\Goroh_8.jpg</v>
      </c>
      <c r="AI96" t="s">
        <v>106</v>
      </c>
      <c r="AO96">
        <f t="shared" ca="1" si="35"/>
        <v>0.61547597252579633</v>
      </c>
      <c r="AP96" t="str">
        <f t="shared" ca="1" si="36"/>
        <v>pics\\Goroh_8.jpg</v>
      </c>
      <c r="AR96" t="str">
        <f t="shared" si="41"/>
        <v/>
      </c>
      <c r="AS96" t="str">
        <f t="shared" ca="1" si="38"/>
        <v>pics\\Goroh_8.jpg</v>
      </c>
      <c r="AT96">
        <f t="shared" ca="1" si="31"/>
        <v>0.37460016550262276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3"/>
        <v>_Ровный_ли_ФИМОН?</v>
      </c>
      <c r="BD96" cm="1">
        <f t="array" aca="1" ref="BD96" ca="1">INDEX($L$90:$L$97,(RANK(AT8,$AT$2:$AT$9)))</f>
        <v>2135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VLOOKUP(B97,audio_list_stym!$A$3:$BP$18,42,FALSE)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VLOOKUP(B97,audio_list_stym!$A$3:$AJ$18,10,FALSE)</f>
        <v>Sapota</v>
      </c>
      <c r="I97" t="s">
        <v>695</v>
      </c>
      <c r="J97" t="str">
        <f t="shared" si="29"/>
        <v>Sapota_8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2010</v>
      </c>
      <c r="AD97" t="str">
        <f t="shared" ca="1" si="39"/>
        <v>pics\\Finik_2.jpg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pics\\Finik_2.jpg</v>
      </c>
      <c r="AI97" t="s">
        <v>107</v>
      </c>
      <c r="AO97">
        <f t="shared" ca="1" si="35"/>
        <v>0.73885161697200685</v>
      </c>
      <c r="AP97" t="str">
        <f t="shared" ca="1" si="36"/>
        <v>pics\\Finik_2.jpg</v>
      </c>
      <c r="AR97" t="str">
        <f t="shared" si="41"/>
        <v/>
      </c>
      <c r="AS97" t="str">
        <f t="shared" ca="1" si="38"/>
        <v>pics\\Finik_2.jpg</v>
      </c>
      <c r="AT97">
        <f t="shared" ca="1" si="31"/>
        <v>0.16315483120650431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3"/>
        <v>_Имеет_ли_шипы_ФИМОН?</v>
      </c>
      <c r="BD97" cm="1">
        <f t="array" aca="1" ref="BD97" ca="1">INDEX($L$90:$L$97,(RANK(AT9,$AT$2:$AT$9)))</f>
        <v>2133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VLOOKUP(B98,audio_list_stym!$A$3:$BP$18,42,FALSE)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VLOOKUP(B98,audio_list_stym!$A$3:$AJ$18,10,FALSE)</f>
        <v>Tamanid</v>
      </c>
      <c r="I98" t="s">
        <v>688</v>
      </c>
      <c r="J98" t="str">
        <f t="shared" si="29"/>
        <v>Tamanid_1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9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40"/>
        <v/>
      </c>
      <c r="AI98" t="s">
        <v>108</v>
      </c>
      <c r="AO98">
        <f t="shared" ca="1" si="35"/>
        <v>0.36010571740242636</v>
      </c>
      <c r="AP98" t="str">
        <f t="shared" ca="1" si="36"/>
        <v>pics\\Peper_2.jpg</v>
      </c>
      <c r="AR98" t="str">
        <f>IF(AH98="sound\\Ogorod",AP26,"")</f>
        <v/>
      </c>
      <c r="AS98" t="str">
        <f t="shared" si="38"/>
        <v/>
      </c>
      <c r="AT98">
        <f t="shared" ca="1" si="31"/>
        <v>0.26361092809655706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3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2139</v>
      </c>
      <c r="BE98" cm="1">
        <f t="array" aca="1" ref="BE98" ca="1">INDEX(BD66:BD81,(RANK(AT6,$AT$2:$AT$9)))</f>
        <v>2092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2071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VLOOKUP(B99,audio_list_stym!$A$3:$BP$18,42,FALSE)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VLOOKUP(B99,audio_list_stym!$A$3:$AJ$18,10,FALSE)</f>
        <v>Tamanid</v>
      </c>
      <c r="I99" t="s">
        <v>689</v>
      </c>
      <c r="J99" t="str">
        <f t="shared" si="29"/>
        <v>Tamanid_2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9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40"/>
        <v/>
      </c>
      <c r="AI99" t="s">
        <v>109</v>
      </c>
      <c r="AO99">
        <f t="shared" ca="1" si="35"/>
        <v>0.65823737946430616</v>
      </c>
      <c r="AP99" t="str">
        <f t="shared" ca="1" si="36"/>
        <v>pics\\Goroh_4.jpg</v>
      </c>
      <c r="AR99" t="str">
        <f t="shared" ref="AR99:AR120" si="42">IF(AH99="sound\\Ogorod",AP27,"")</f>
        <v/>
      </c>
      <c r="AS99" t="str">
        <f t="shared" si="38"/>
        <v/>
      </c>
      <c r="AT99">
        <f t="shared" ca="1" si="31"/>
        <v>0.6989232831504304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3"/>
        <v>Посмотрите,_вот_КОДИС._Изогнут_ли_он?</v>
      </c>
      <c r="BD99" cm="1">
        <f t="array" aca="1" ref="BD99" ca="1">INDEX($L$98:$L$105,(RANK(AT3,$AT$2:$AT$9)))</f>
        <v>2138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VLOOKUP(B100,audio_list_stym!$A$3:$BP$18,42,FALSE)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VLOOKUP(B100,audio_list_stym!$A$3:$AJ$18,10,FALSE)</f>
        <v>Tamanid</v>
      </c>
      <c r="I100" t="s">
        <v>690</v>
      </c>
      <c r="J100" t="str">
        <f t="shared" si="29"/>
        <v>Tamanid_3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9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40"/>
        <v/>
      </c>
      <c r="AI100" t="s">
        <v>110</v>
      </c>
      <c r="AO100">
        <f t="shared" ca="1" si="35"/>
        <v>0.73938578903085694</v>
      </c>
      <c r="AP100" t="str">
        <f t="shared" ca="1" si="36"/>
        <v>pics\\Finik_1.jpg</v>
      </c>
      <c r="AR100" t="str">
        <f t="shared" si="42"/>
        <v/>
      </c>
      <c r="AS100" t="str">
        <f t="shared" si="38"/>
        <v/>
      </c>
      <c r="AT100">
        <f t="shared" ca="1" si="31"/>
        <v>0.26807885611065019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3"/>
        <v>Вот_КОДИС._Он_бархатистый?</v>
      </c>
      <c r="BD100" cm="1">
        <f t="array" aca="1" ref="BD100" ca="1">INDEX($L$98:$L$105,(RANK(AT4,$AT$2:$AT$9)))</f>
        <v>2137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VLOOKUP(B101,audio_list_stym!$A$3:$BP$18,42,FALSE)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VLOOKUP(B101,audio_list_stym!$A$3:$AJ$18,10,FALSE)</f>
        <v>Tamanid</v>
      </c>
      <c r="I101" t="s">
        <v>691</v>
      </c>
      <c r="J101" t="str">
        <f t="shared" si="29"/>
        <v>Tamanid_4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9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40"/>
        <v/>
      </c>
      <c r="AI101" t="s">
        <v>111</v>
      </c>
      <c r="AO101">
        <f t="shared" ca="1" si="35"/>
        <v>0.35622015592148459</v>
      </c>
      <c r="AP101" t="str">
        <f t="shared" ca="1" si="36"/>
        <v>pics\\Peper_3.jpg</v>
      </c>
      <c r="AR101" t="str">
        <f t="shared" si="42"/>
        <v/>
      </c>
      <c r="AS101" t="str">
        <f t="shared" si="38"/>
        <v/>
      </c>
      <c r="AT101">
        <f t="shared" ca="1" si="31"/>
        <v>0.77666661787134805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3"/>
        <v>Это_КОДИС._Однотонный_ли_он?</v>
      </c>
      <c r="BD101" cm="1">
        <f t="array" aca="1" ref="BD101" ca="1">INDEX($L$98:$L$105,(RANK(AT5,$AT$2:$AT$9)))</f>
        <v>2140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VLOOKUP(B102,audio_list_stym!$A$3:$BP$18,42,FALSE)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VLOOKUP(B102,audio_list_stym!$A$3:$AJ$18,10,FALSE)</f>
        <v>Tamanid</v>
      </c>
      <c r="I102" t="s">
        <v>692</v>
      </c>
      <c r="J102" t="str">
        <f t="shared" si="29"/>
        <v>Tamanid_5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9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40"/>
        <v/>
      </c>
      <c r="AI102" t="s">
        <v>112</v>
      </c>
      <c r="AO102">
        <f t="shared" ca="1" si="35"/>
        <v>0.63034004594470239</v>
      </c>
      <c r="AP102" t="str">
        <f t="shared" ca="1" si="36"/>
        <v>pics\\Goroh_6.jpg</v>
      </c>
      <c r="AR102" t="str">
        <f t="shared" si="42"/>
        <v/>
      </c>
      <c r="AS102" t="str">
        <f t="shared" si="38"/>
        <v/>
      </c>
      <c r="AT102">
        <f t="shared" ca="1" si="31"/>
        <v>0.54225820480413345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3"/>
        <v>На_картинке_КОДИС._Он_прозрачный?</v>
      </c>
      <c r="BD102" cm="1">
        <f t="array" aca="1" ref="BD102" ca="1">INDEX($L$98:$L$105,(RANK(AT6,$AT$2:$AT$9)))</f>
        <v>2144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VLOOKUP(B103,audio_list_stym!$A$3:$BP$18,42,FALSE)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VLOOKUP(B103,audio_list_stym!$A$3:$AJ$18,10,FALSE)</f>
        <v>Tamanid</v>
      </c>
      <c r="I103" t="s">
        <v>693</v>
      </c>
      <c r="J103" t="str">
        <f t="shared" si="29"/>
        <v>Tamanid_6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9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40"/>
        <v/>
      </c>
      <c r="AI103" t="s">
        <v>113</v>
      </c>
      <c r="AO103">
        <f t="shared" ca="1" si="35"/>
        <v>0.47320798877151493</v>
      </c>
      <c r="AP103" t="str">
        <f t="shared" ca="1" si="36"/>
        <v>pics\\Limon_5.jpg</v>
      </c>
      <c r="AR103" t="str">
        <f t="shared" si="42"/>
        <v/>
      </c>
      <c r="AS103" t="str">
        <f t="shared" si="38"/>
        <v/>
      </c>
      <c r="AT103">
        <f t="shared" ca="1" si="31"/>
        <v>0.57576377461917361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3"/>
        <v>На_мониторе_КОДИС._Он_измельчен?</v>
      </c>
      <c r="BD103" cm="1">
        <f t="array" aca="1" ref="BD103" ca="1">INDEX($L$98:$L$105,(RANK(AT7,$AT$2:$AT$9)))</f>
        <v>2142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VLOOKUP(B104,audio_list_stym!$A$3:$BP$18,42,FALSE)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VLOOKUP(B104,audio_list_stym!$A$3:$AJ$18,10,FALSE)</f>
        <v>Tamanid</v>
      </c>
      <c r="I104" t="s">
        <v>694</v>
      </c>
      <c r="J104" t="str">
        <f t="shared" si="29"/>
        <v>Tamanid_7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9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40"/>
        <v/>
      </c>
      <c r="AI104" t="s">
        <v>114</v>
      </c>
      <c r="AO104">
        <f t="shared" ca="1" si="35"/>
        <v>2.5710408304622234E-3</v>
      </c>
      <c r="AP104" t="str">
        <f t="shared" ca="1" si="36"/>
        <v>pics\\Tomat_8.jpg</v>
      </c>
      <c r="AR104" t="str">
        <f t="shared" si="42"/>
        <v/>
      </c>
      <c r="AS104" t="str">
        <f t="shared" si="38"/>
        <v/>
      </c>
      <c r="AT104">
        <f t="shared" ca="1" si="31"/>
        <v>0.81315526763694079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3"/>
        <v>Перед_Вами_КОДИС._Цветущий_ли_он?</v>
      </c>
      <c r="BD104" cm="1">
        <f t="array" aca="1" ref="BD104" ca="1">INDEX($L$98:$L$105,(RANK(AT8,$AT$2:$AT$9)))</f>
        <v>2143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VLOOKUP(B105,audio_list_stym!$A$3:$BP$18,42,FALSE)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VLOOKUP(B105,audio_list_stym!$A$3:$AJ$18,10,FALSE)</f>
        <v>Tamanid</v>
      </c>
      <c r="I105" t="s">
        <v>695</v>
      </c>
      <c r="J105" t="str">
        <f t="shared" si="29"/>
        <v>Tamanid_8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9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40"/>
        <v/>
      </c>
      <c r="AI105" t="s">
        <v>115</v>
      </c>
      <c r="AO105">
        <f t="shared" ca="1" si="35"/>
        <v>0.21100827732740612</v>
      </c>
      <c r="AP105" t="str">
        <f t="shared" ca="1" si="36"/>
        <v>pics\\Redis_5.jpg</v>
      </c>
      <c r="AR105" t="str">
        <f t="shared" si="42"/>
        <v/>
      </c>
      <c r="AS105" t="str">
        <f t="shared" si="38"/>
        <v/>
      </c>
      <c r="AT105">
        <f t="shared" ca="1" si="31"/>
        <v>0.83395573072061557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3"/>
        <v>Вы_видите_КОДИС._Скручен_ли_он?</v>
      </c>
      <c r="BD105" cm="1">
        <f t="array" aca="1" ref="BD105" ca="1">INDEX($L$98:$L$105,(RANK(AT9,$AT$2:$AT$9)))</f>
        <v>2141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VLOOKUP(B106,audio_list_stym!$A$3:$BP$18,42,FALSE)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VLOOKUP(B106,audio_list_stym!$A$3:$AJ$18,10,FALSE)</f>
        <v>ZF</v>
      </c>
      <c r="I106" t="s">
        <v>688</v>
      </c>
      <c r="J106" t="str">
        <f t="shared" si="29"/>
        <v>ZF_1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2035</v>
      </c>
      <c r="AD106" t="str">
        <f t="shared" ca="1" si="39"/>
        <v>pics\\Limon_3.jpg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pics\\Limon_3.jpg</v>
      </c>
      <c r="AI106" t="s">
        <v>116</v>
      </c>
      <c r="AO106">
        <f t="shared" ca="1" si="35"/>
        <v>0.48477408922854581</v>
      </c>
      <c r="AP106" t="str">
        <f t="shared" ca="1" si="36"/>
        <v>pics\\Limon_3.jpg</v>
      </c>
      <c r="AR106" t="str">
        <f t="shared" si="42"/>
        <v/>
      </c>
      <c r="AS106" t="str">
        <f t="shared" ca="1" si="38"/>
        <v>pics\\Limon_3.jpg</v>
      </c>
      <c r="AT106">
        <f t="shared" ca="1" si="31"/>
        <v>0.78022359281631992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3"/>
        <v>_С_чешуйками_ли_XXXXX?</v>
      </c>
      <c r="BC106">
        <f>A106</f>
        <v>1214</v>
      </c>
      <c r="BD106" cm="1">
        <f t="array" aca="1" ref="BD106" ca="1">INDEX($L$106:$L$113,(RANK(AT2,$AT$2:$AT$9)))</f>
        <v>2147</v>
      </c>
      <c r="BE106" cm="1">
        <f t="array" aca="1" ref="BE106" ca="1">INDEX(BD66:BD81,(RANK(AT7,$AT$2:$AT$17)))</f>
        <v>2096</v>
      </c>
      <c r="BF106" cm="1">
        <f t="array" aca="1" ref="BF106" ca="1">INDEX(BD90:BD105,(RANK(AT7,$AT$2:$AT$17)))</f>
        <v>2144</v>
      </c>
      <c r="BG106" cm="1">
        <f t="array" aca="1" ref="BG106" ca="1">INDEX(BD114:BD129,(RANK(AT7,$AT$2:$AT$9)))</f>
        <v>2070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VLOOKUP(B107,audio_list_stym!$A$3:$BP$18,42,FALSE)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VLOOKUP(B107,audio_list_stym!$A$3:$AJ$18,10,FALSE)</f>
        <v>ZF</v>
      </c>
      <c r="I107" t="s">
        <v>689</v>
      </c>
      <c r="J107" t="str">
        <f t="shared" si="29"/>
        <v>ZF_2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2012</v>
      </c>
      <c r="AD107" t="str">
        <f t="shared" ca="1" si="39"/>
        <v>pics\\Finik_4.jpg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pics\\Finik_4.jpg</v>
      </c>
      <c r="AI107" t="s">
        <v>117</v>
      </c>
      <c r="AO107">
        <f t="shared" ca="1" si="35"/>
        <v>0.70584996864643668</v>
      </c>
      <c r="AP107" t="str">
        <f t="shared" ca="1" si="36"/>
        <v>pics\\Finik_4.jpg</v>
      </c>
      <c r="AR107" t="str">
        <f t="shared" si="42"/>
        <v/>
      </c>
      <c r="AS107" t="str">
        <f t="shared" ca="1" si="38"/>
        <v>pics\\Finik_4.jpg</v>
      </c>
      <c r="AT107">
        <f t="shared" ca="1" si="31"/>
        <v>3.0080487457058935E-2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3"/>
        <v>_Розовый_ли_XXXXX?</v>
      </c>
      <c r="BD107" cm="1">
        <f t="array" aca="1" ref="BD107" ca="1">INDEX($L$106:$L$113,(RANK(AT3,$AT$2:$AT$9)))</f>
        <v>2146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VLOOKUP(B108,audio_list_stym!$A$3:$BP$18,42,FALSE)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VLOOKUP(B108,audio_list_stym!$A$3:$AJ$18,10,FALSE)</f>
        <v>ZF</v>
      </c>
      <c r="I108" t="s">
        <v>690</v>
      </c>
      <c r="J108" t="str">
        <f t="shared" si="29"/>
        <v>ZF_3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2029</v>
      </c>
      <c r="AD108" t="str">
        <f t="shared" ca="1" si="39"/>
        <v>pics\\Kokos_5.jpg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pics\\Kokos_5.jpg</v>
      </c>
      <c r="AI108" t="s">
        <v>118</v>
      </c>
      <c r="AO108">
        <f t="shared" ca="1" si="35"/>
        <v>0.54197403598386473</v>
      </c>
      <c r="AP108" t="str">
        <f t="shared" ca="1" si="36"/>
        <v>pics\\Kokos_5.jpg</v>
      </c>
      <c r="AR108" t="str">
        <f t="shared" si="42"/>
        <v/>
      </c>
      <c r="AS108" t="str">
        <f t="shared" ca="1" si="38"/>
        <v>pics\\Kokos_5.jpg</v>
      </c>
      <c r="AT108">
        <f t="shared" ca="1" si="31"/>
        <v>0.4946290199317136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3"/>
        <v>_Тонкий_ли_XXXXX?</v>
      </c>
      <c r="BD108" cm="1">
        <f t="array" aca="1" ref="BD108" ca="1">INDEX($L$106:$L$113,(RANK(AT4,$AT$2:$AT$9)))</f>
        <v>2145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VLOOKUP(B109,audio_list_stym!$A$3:$BP$18,42,FALSE)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VLOOKUP(B109,audio_list_stym!$A$3:$AJ$18,10,FALSE)</f>
        <v>ZF</v>
      </c>
      <c r="I109" t="s">
        <v>691</v>
      </c>
      <c r="J109" t="str">
        <f t="shared" si="29"/>
        <v>ZF_4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2058</v>
      </c>
      <c r="AD109" t="str">
        <f t="shared" ca="1" si="39"/>
        <v>pics\\Tomat_2.jpg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pics\\Tomat_2.jpg</v>
      </c>
      <c r="AI109" t="s">
        <v>119</v>
      </c>
      <c r="AO109">
        <f t="shared" ca="1" si="35"/>
        <v>0.13583926369896226</v>
      </c>
      <c r="AP109" t="str">
        <f t="shared" ca="1" si="36"/>
        <v>pics\\Tomat_2.jpg</v>
      </c>
      <c r="AR109" t="str">
        <f t="shared" si="42"/>
        <v/>
      </c>
      <c r="AS109" t="str">
        <f t="shared" ca="1" si="38"/>
        <v>pics\\Tomat_2.jpg</v>
      </c>
      <c r="AT109">
        <f t="shared" ca="1" si="31"/>
        <v>0.58352487250492124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3"/>
        <v>_Цельный_ли_XXXXX?</v>
      </c>
      <c r="BD109" cm="1">
        <f t="array" aca="1" ref="BD109" ca="1">INDEX($L$106:$L$113,(RANK(AT5,$AT$2:$AT$9)))</f>
        <v>2148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VLOOKUP(B110,audio_list_stym!$A$3:$BP$18,42,FALSE)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VLOOKUP(B110,audio_list_stym!$A$3:$AJ$18,10,FALSE)</f>
        <v>ZF</v>
      </c>
      <c r="I110" t="s">
        <v>692</v>
      </c>
      <c r="J110" t="str">
        <f t="shared" si="29"/>
        <v>ZF_5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2016</v>
      </c>
      <c r="AD110" t="str">
        <f t="shared" ca="1" si="39"/>
        <v>pics\\Finik_8.jpg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pics\\Finik_8.jpg</v>
      </c>
      <c r="AI110" t="s">
        <v>120</v>
      </c>
      <c r="AO110">
        <f t="shared" ca="1" si="35"/>
        <v>0.679520939437535</v>
      </c>
      <c r="AP110" t="str">
        <f t="shared" ca="1" si="36"/>
        <v>pics\\Finik_8.jpg</v>
      </c>
      <c r="AR110" t="str">
        <f t="shared" si="42"/>
        <v/>
      </c>
      <c r="AS110" t="str">
        <f t="shared" ca="1" si="38"/>
        <v>pics\\Finik_8.jpg</v>
      </c>
      <c r="AT110">
        <f t="shared" ca="1" si="31"/>
        <v>8.2962919550266134E-2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3"/>
        <v>_Шершавый_ли_XXXXX?</v>
      </c>
      <c r="BD110" cm="1">
        <f t="array" aca="1" ref="BD110" ca="1">INDEX($L$106:$L$113,(RANK(AT6,$AT$2:$AT$9)))</f>
        <v>2152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VLOOKUP(B111,audio_list_stym!$A$3:$BP$18,42,FALSE)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VLOOKUP(B111,audio_list_stym!$A$3:$AJ$18,10,FALSE)</f>
        <v>ZF</v>
      </c>
      <c r="I111" t="s">
        <v>693</v>
      </c>
      <c r="J111" t="str">
        <f t="shared" si="29"/>
        <v>ZF_6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2019</v>
      </c>
      <c r="AD111" t="str">
        <f t="shared" ca="1" si="39"/>
        <v>pics\\Goroh_3.jpg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pics\\Goroh_3.jpg</v>
      </c>
      <c r="AI111" t="s">
        <v>121</v>
      </c>
      <c r="AO111">
        <f t="shared" ca="1" si="35"/>
        <v>0.66319170214034884</v>
      </c>
      <c r="AP111" t="str">
        <f t="shared" ca="1" si="36"/>
        <v>pics\\Goroh_3.jpg</v>
      </c>
      <c r="AR111" t="str">
        <f t="shared" si="42"/>
        <v/>
      </c>
      <c r="AS111" t="str">
        <f t="shared" ca="1" si="38"/>
        <v>pics\\Goroh_3.jpg</v>
      </c>
      <c r="AT111">
        <f t="shared" ca="1" si="31"/>
        <v>0.81715793121635594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3"/>
        <v>_Заострен_ли_XXXXX?</v>
      </c>
      <c r="BD111" cm="1">
        <f t="array" aca="1" ref="BD111" ca="1">INDEX($L$106:$L$113,(RANK(AT7,$AT$2:$AT$9)))</f>
        <v>2150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VLOOKUP(B112,audio_list_stym!$A$3:$BP$18,42,FALSE)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VLOOKUP(B112,audio_list_stym!$A$3:$AJ$18,10,FALSE)</f>
        <v>ZF</v>
      </c>
      <c r="I112" t="s">
        <v>694</v>
      </c>
      <c r="J112" t="str">
        <f t="shared" si="29"/>
        <v>ZF_7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2021</v>
      </c>
      <c r="AD112" t="str">
        <f t="shared" ca="1" si="39"/>
        <v>pics\\Goroh_5.jpg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pics\\Goroh_5.jpg</v>
      </c>
      <c r="AI112" t="s">
        <v>122</v>
      </c>
      <c r="AO112">
        <f t="shared" ca="1" si="35"/>
        <v>0.64667146010789078</v>
      </c>
      <c r="AP112" t="str">
        <f t="shared" ca="1" si="36"/>
        <v>pics\\Goroh_5.jpg</v>
      </c>
      <c r="AR112" t="str">
        <f t="shared" si="42"/>
        <v/>
      </c>
      <c r="AS112" t="str">
        <f t="shared" ca="1" si="38"/>
        <v>pics\\Goroh_5.jpg</v>
      </c>
      <c r="AT112">
        <f t="shared" ca="1" si="31"/>
        <v>9.6785442827059698E-2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3"/>
        <v>_Рассыпчатый_ли_XXXXX?</v>
      </c>
      <c r="BD112" cm="1">
        <f t="array" aca="1" ref="BD112" ca="1">INDEX($L$106:$L$113,(RANK(AT8,$AT$2:$AT$9)))</f>
        <v>2151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VLOOKUP(B113,audio_list_stym!$A$3:$BP$18,42,FALSE)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VLOOKUP(B113,audio_list_stym!$A$3:$AJ$18,10,FALSE)</f>
        <v>ZF</v>
      </c>
      <c r="I113" t="s">
        <v>695</v>
      </c>
      <c r="J113" t="str">
        <f t="shared" si="29"/>
        <v>ZF_8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2018</v>
      </c>
      <c r="AD113" t="str">
        <f t="shared" ca="1" si="39"/>
        <v>pics\\Goroh_2.jpg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pics\\Goroh_2.jpg</v>
      </c>
      <c r="AI113" t="s">
        <v>123</v>
      </c>
      <c r="AO113">
        <f t="shared" ca="1" si="35"/>
        <v>0.67288582053334001</v>
      </c>
      <c r="AP113" t="str">
        <f t="shared" ca="1" si="36"/>
        <v>pics\\Goroh_2.jpg</v>
      </c>
      <c r="AR113" t="str">
        <f t="shared" si="42"/>
        <v/>
      </c>
      <c r="AS113" t="str">
        <f t="shared" ca="1" si="38"/>
        <v>pics\\Goroh_2.jpg</v>
      </c>
      <c r="AT113">
        <f t="shared" ca="1" si="31"/>
        <v>0.29071057214135609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3"/>
        <v>_Очищен_ли_XXXXX?</v>
      </c>
      <c r="BD113" cm="1">
        <f t="array" aca="1" ref="BD113" ca="1">INDEX($L$106:$L$113,(RANK(AT9,$AT$2:$AT$9)))</f>
        <v>2149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VLOOKUP(B114,audio_list_stym!$A$3:$BP$18,42,FALSE)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VLOOKUP(B114,audio_list_stym!$A$3:$AJ$18,10,FALSE)</f>
        <v>Ackee</v>
      </c>
      <c r="I114" t="s">
        <v>688</v>
      </c>
      <c r="J114" t="str">
        <f t="shared" si="29"/>
        <v>Ackee_1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9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40"/>
        <v/>
      </c>
      <c r="AI114" t="s">
        <v>86</v>
      </c>
      <c r="AO114">
        <f t="shared" ca="1" si="35"/>
        <v>0.68366361241789753</v>
      </c>
      <c r="AP114" t="str">
        <f t="shared" ca="1" si="36"/>
        <v>pics\\Finik_5.jpg</v>
      </c>
      <c r="AR114" t="str">
        <f t="shared" si="42"/>
        <v/>
      </c>
      <c r="AS114" t="str">
        <f t="shared" si="38"/>
        <v/>
      </c>
      <c r="AT114">
        <f t="shared" ca="1" si="31"/>
        <v>4.8412061653574701E-2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3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2067</v>
      </c>
      <c r="BE114" cm="1">
        <f t="array" aca="1" ref="BE114" ca="1">INDEX(BD66:BD81,(RANK(AT8,$AT$2:$AT$17)))</f>
        <v>2094</v>
      </c>
      <c r="BF114" cm="1">
        <f t="array" aca="1" ref="BF114" ca="1">INDEX(BD82:BD97,(RANK(AT8,$AT$2:$AT$9)))</f>
        <v>2119</v>
      </c>
      <c r="BG114" cm="1">
        <f t="array" aca="1" ref="BG114" ca="1">INDEX(BD98:BD113,(RANK(AT8,$AT$2:$AT$9)))</f>
        <v>2143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VLOOKUP(B115,audio_list_stym!$A$3:$BP$18,42,FALSE)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VLOOKUP(B115,audio_list_stym!$A$3:$AJ$18,10,FALSE)</f>
        <v>Ackee</v>
      </c>
      <c r="I115" t="s">
        <v>689</v>
      </c>
      <c r="J115" t="str">
        <f t="shared" si="29"/>
        <v>Ackee_2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9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40"/>
        <v/>
      </c>
      <c r="AI115" t="s">
        <v>87</v>
      </c>
      <c r="AO115">
        <f t="shared" ca="1" si="35"/>
        <v>4.2943726170170726E-2</v>
      </c>
      <c r="AP115" t="str">
        <f t="shared" ca="1" si="36"/>
        <v>pics\\Tomat_6.jpg</v>
      </c>
      <c r="AR115" t="str">
        <f t="shared" si="42"/>
        <v/>
      </c>
      <c r="AS115" t="str">
        <f t="shared" si="38"/>
        <v/>
      </c>
      <c r="AT115">
        <f t="shared" ca="1" si="31"/>
        <v>0.44646011633596416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3"/>
        <v>Посмотрите,_вот_XXXXX._Он_с_веточкой?</v>
      </c>
      <c r="BD115" cm="1">
        <f t="array" aca="1" ref="BD115" ca="1">INDEX($L$114:$L$121,(RANK(AT3,$AT$2:$AT$9)))</f>
        <v>2066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VLOOKUP(B116,audio_list_stym!$A$3:$BP$18,42,FALSE)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VLOOKUP(B116,audio_list_stym!$A$3:$AJ$18,10,FALSE)</f>
        <v>Ackee</v>
      </c>
      <c r="I116" t="s">
        <v>690</v>
      </c>
      <c r="J116" t="str">
        <f t="shared" si="29"/>
        <v>Ackee_3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9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40"/>
        <v/>
      </c>
      <c r="AI116" t="s">
        <v>88</v>
      </c>
      <c r="AO116">
        <f t="shared" ca="1" si="35"/>
        <v>0.20966729131797268</v>
      </c>
      <c r="AP116" t="str">
        <f t="shared" ca="1" si="36"/>
        <v>pics\\Redis_6.jpg</v>
      </c>
      <c r="AR116" t="str">
        <f t="shared" si="42"/>
        <v/>
      </c>
      <c r="AS116" t="str">
        <f t="shared" si="38"/>
        <v/>
      </c>
      <c r="AT116">
        <f t="shared" ca="1" si="31"/>
        <v>0.73244566487109941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3"/>
        <v>Вот_XXXXX._Он_раскрыт?</v>
      </c>
      <c r="BD116" cm="1">
        <f t="array" aca="1" ref="BD116" ca="1">INDEX($L$114:$L$121,(RANK(AT4,$AT$2:$AT$9)))</f>
        <v>2065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VLOOKUP(B117,audio_list_stym!$A$3:$BP$18,42,FALSE)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VLOOKUP(B117,audio_list_stym!$A$3:$AJ$18,10,FALSE)</f>
        <v>Ackee</v>
      </c>
      <c r="I117" t="s">
        <v>691</v>
      </c>
      <c r="J117" t="str">
        <f t="shared" si="29"/>
        <v>Ackee_4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9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40"/>
        <v/>
      </c>
      <c r="AI117" t="s">
        <v>89</v>
      </c>
      <c r="AO117">
        <f t="shared" ca="1" si="35"/>
        <v>0.51905306592710787</v>
      </c>
      <c r="AP117" t="str">
        <f t="shared" ca="1" si="36"/>
        <v>pics\\Kokos_7.jpg</v>
      </c>
      <c r="AR117" t="str">
        <f t="shared" si="42"/>
        <v/>
      </c>
      <c r="AS117" t="str">
        <f t="shared" si="38"/>
        <v/>
      </c>
      <c r="AT117">
        <f t="shared" ca="1" si="31"/>
        <v>1.5105225462336946E-2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3"/>
        <v>Это_XXXXX._Пушистый_ли_он?</v>
      </c>
      <c r="BD117" cm="1">
        <f t="array" aca="1" ref="BD117" ca="1">INDEX($L$114:$L$121,(RANK(AT5,$AT$2:$AT$9)))</f>
        <v>2068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VLOOKUP(B118,audio_list_stym!$A$3:$BP$18,42,FALSE)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VLOOKUP(B118,audio_list_stym!$A$3:$AJ$18,10,FALSE)</f>
        <v>Ackee</v>
      </c>
      <c r="I118" t="s">
        <v>692</v>
      </c>
      <c r="J118" t="str">
        <f t="shared" si="29"/>
        <v>Ackee_5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9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40"/>
        <v/>
      </c>
      <c r="AI118" t="s">
        <v>90</v>
      </c>
      <c r="AO118">
        <f t="shared" ca="1" si="35"/>
        <v>0.23670727126344748</v>
      </c>
      <c r="AP118" t="str">
        <f t="shared" ca="1" si="36"/>
        <v>pics\\Redis_2.jpg</v>
      </c>
      <c r="AR118" t="str">
        <f t="shared" si="42"/>
        <v/>
      </c>
      <c r="AS118" t="str">
        <f t="shared" si="38"/>
        <v/>
      </c>
      <c r="AT118">
        <f t="shared" ca="1" si="31"/>
        <v>0.42281214509283349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3"/>
        <v>На_картинке_XXXXX._Он_квадратный?</v>
      </c>
      <c r="BD118" cm="1">
        <f t="array" aca="1" ref="BD118" ca="1">INDEX($L$114:$L$121,(RANK(AT6,$AT$2:$AT$9)))</f>
        <v>2072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VLOOKUP(B119,audio_list_stym!$A$3:$BP$18,42,FALSE)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VLOOKUP(B119,audio_list_stym!$A$3:$AJ$18,10,FALSE)</f>
        <v>Ackee</v>
      </c>
      <c r="I119" t="s">
        <v>693</v>
      </c>
      <c r="J119" t="str">
        <f t="shared" si="29"/>
        <v>Ackee_6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9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40"/>
        <v/>
      </c>
      <c r="AI119" t="s">
        <v>91</v>
      </c>
      <c r="AO119">
        <f t="shared" ca="1" si="35"/>
        <v>0.11787177697650464</v>
      </c>
      <c r="AP119" t="str">
        <f t="shared" ca="1" si="36"/>
        <v>pics\\Tomat_4.jpg</v>
      </c>
      <c r="AR119" t="str">
        <f t="shared" si="42"/>
        <v/>
      </c>
      <c r="AS119" t="str">
        <f t="shared" si="38"/>
        <v/>
      </c>
      <c r="AT119">
        <f t="shared" ca="1" si="31"/>
        <v>0.76068443303713351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3"/>
        <v>На_мониторе_XXXXX._Разноцветный_ли_он?</v>
      </c>
      <c r="BD119" cm="1">
        <f t="array" aca="1" ref="BD119" ca="1">INDEX($L$114:$L$121,(RANK(AT7,$AT$2:$AT$9)))</f>
        <v>2070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VLOOKUP(B120,audio_list_stym!$A$3:$BP$18,42,FALSE)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VLOOKUP(B120,audio_list_stym!$A$3:$AJ$18,10,FALSE)</f>
        <v>Ackee</v>
      </c>
      <c r="I120" t="s">
        <v>694</v>
      </c>
      <c r="J120" t="str">
        <f t="shared" si="29"/>
        <v>Ackee_7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9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40"/>
        <v/>
      </c>
      <c r="AI120" t="s">
        <v>92</v>
      </c>
      <c r="AO120">
        <f t="shared" ca="1" si="35"/>
        <v>0.31296245222838615</v>
      </c>
      <c r="AP120" t="str">
        <f t="shared" ca="1" si="36"/>
        <v>pics\\Peper_6.jpg</v>
      </c>
      <c r="AR120" t="str">
        <f t="shared" si="42"/>
        <v/>
      </c>
      <c r="AS120" t="str">
        <f t="shared" si="38"/>
        <v/>
      </c>
      <c r="AT120">
        <f t="shared" ca="1" si="31"/>
        <v>0.22955795919099176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3"/>
        <v>Перед_Вами_XXXXX._Увядший_ли_он?</v>
      </c>
      <c r="BD120" cm="1">
        <f t="array" aca="1" ref="BD120" ca="1">INDEX($L$114:$L$121,(RANK(AT8,$AT$2:$AT$9)))</f>
        <v>2071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VLOOKUP(B121,audio_list_stym!$A$3:$BP$18,42,FALSE)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VLOOKUP(B121,audio_list_stym!$A$3:$AJ$18,10,FALSE)</f>
        <v>Ackee</v>
      </c>
      <c r="I121" t="s">
        <v>695</v>
      </c>
      <c r="J121" t="str">
        <f t="shared" si="29"/>
        <v>Ackee_8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9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40"/>
        <v/>
      </c>
      <c r="AI121" t="s">
        <v>93</v>
      </c>
      <c r="AO121">
        <f t="shared" ca="1" si="35"/>
        <v>0.29621783893317644</v>
      </c>
      <c r="AP121" t="str">
        <f t="shared" ca="1" si="36"/>
        <v>pics\\Peper_7.jpg</v>
      </c>
      <c r="AR121" t="str">
        <f>IF(AH121="sound\\Ogorod",AP49,"")</f>
        <v/>
      </c>
      <c r="AS121" t="str">
        <f t="shared" si="38"/>
        <v/>
      </c>
      <c r="AT121">
        <f t="shared" ca="1" si="31"/>
        <v>0.86958669913339048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3"/>
        <v>Вы_видите_XXXXX._Он_склизкий?</v>
      </c>
      <c r="BD121" cm="1">
        <f t="array" aca="1" ref="BD121" ca="1">INDEX($L$114:$L$121,(RANK(AT9,$AT$2:$AT$9)))</f>
        <v>2069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VLOOKUP(B122,audio_list_stym!$A$3:$BP$18,42,FALSE)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VLOOKUP(B122,audio_list_stym!$A$3:$AJ$18,10,FALSE)</f>
        <v>Ake</v>
      </c>
      <c r="I122" t="s">
        <v>688</v>
      </c>
      <c r="J122" t="str">
        <f t="shared" si="29"/>
        <v>Ake_1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2048</v>
      </c>
      <c r="AD122" t="str">
        <f t="shared" ca="1" si="39"/>
        <v>pics\\Peper_8.jpg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pics\\Peper_8.jpg</v>
      </c>
      <c r="AI122" t="s">
        <v>124</v>
      </c>
      <c r="AO122">
        <f t="shared" ca="1" si="35"/>
        <v>0.27851184315151611</v>
      </c>
      <c r="AP122" t="str">
        <f t="shared" ca="1" si="36"/>
        <v>pics\\Peper_8.jpg</v>
      </c>
      <c r="AR122" t="str">
        <f t="shared" ref="AR122:AR129" si="43">IF(AH122="sound\\Ogorod",AP50,"")</f>
        <v/>
      </c>
      <c r="AS122" t="str">
        <f t="shared" ca="1" si="38"/>
        <v>pics\\Peper_8.jpg</v>
      </c>
      <c r="AT122">
        <f t="shared" ca="1" si="31"/>
        <v>0.90333221296782762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3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2075</v>
      </c>
      <c r="BE122" cm="1">
        <f t="array" aca="1" ref="BE122" ca="1">INDEX(BD66:BD81,(RANK(AT9,$AT$2:$AT$17)))</f>
        <v>2092</v>
      </c>
      <c r="BF122" cm="1">
        <f t="array" aca="1" ref="BF122" ca="1">INDEX(BD90:BD105,(RANK(AT9,$AT$2:$AT$17)))</f>
        <v>2140</v>
      </c>
      <c r="BG122" cm="1">
        <f t="array" aca="1" ref="BG122" ca="1">INDEX(BD106:BD121,(RANK(AT9,$AT$2:$AT$17)))</f>
        <v>2068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VLOOKUP(B123,audio_list_stym!$A$3:$BP$18,42,FALSE)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VLOOKUP(B123,audio_list_stym!$A$3:$AJ$18,10,FALSE)</f>
        <v>Ake</v>
      </c>
      <c r="I123" t="s">
        <v>689</v>
      </c>
      <c r="J123" t="str">
        <f t="shared" si="29"/>
        <v>Ake_2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2015</v>
      </c>
      <c r="AD123" t="str">
        <f t="shared" ca="1" si="39"/>
        <v>pics\\Finik_7.jpg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pics\\Finik_7.jpg</v>
      </c>
      <c r="AI123" t="s">
        <v>125</v>
      </c>
      <c r="AO123">
        <f t="shared" ca="1" si="35"/>
        <v>0.68032410507159247</v>
      </c>
      <c r="AP123" t="str">
        <f t="shared" ca="1" si="36"/>
        <v>pics\\Finik_7.jpg</v>
      </c>
      <c r="AR123" t="str">
        <f t="shared" si="43"/>
        <v/>
      </c>
      <c r="AS123" t="str">
        <f t="shared" ca="1" si="38"/>
        <v>pics\\Finik_7.jpg</v>
      </c>
      <c r="AT123">
        <f t="shared" ca="1" si="31"/>
        <v>0.26321236386559321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3"/>
        <v>_Продолговатый_ли_ПЕМАТ?</v>
      </c>
      <c r="BD123" cm="1">
        <f t="array" aca="1" ref="BD123" ca="1">INDEX($L$122:$L$129,(RANK(AT3,$AT$2:$AT$9)))</f>
        <v>2074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VLOOKUP(B124,audio_list_stym!$A$3:$BP$18,42,FALSE)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VLOOKUP(B124,audio_list_stym!$A$3:$AJ$18,10,FALSE)</f>
        <v>Ake</v>
      </c>
      <c r="I124" t="s">
        <v>690</v>
      </c>
      <c r="J124" t="str">
        <f t="shared" si="29"/>
        <v>Ake_3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2001</v>
      </c>
      <c r="AD124" t="str">
        <f t="shared" ca="1" si="39"/>
        <v>pics\\Banan_1.jpg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pics\\Banan_1.jpg</v>
      </c>
      <c r="AI124" t="s">
        <v>126</v>
      </c>
      <c r="AO124">
        <f t="shared" ca="1" si="35"/>
        <v>0.96130690809855268</v>
      </c>
      <c r="AP124" t="str">
        <f t="shared" ca="1" si="36"/>
        <v>pics\\Banan_1.jpg</v>
      </c>
      <c r="AR124" t="str">
        <f t="shared" si="43"/>
        <v/>
      </c>
      <c r="AS124" t="str">
        <f t="shared" ca="1" si="38"/>
        <v>pics\\Banan_1.jpg</v>
      </c>
      <c r="AT124">
        <f t="shared" ca="1" si="31"/>
        <v>0.24214785333683253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3"/>
        <v>_Пятнистый_ли_ПЕМАТ?</v>
      </c>
      <c r="BD124" cm="1">
        <f t="array" aca="1" ref="BD124" ca="1">INDEX($L$122:$L$129,(RANK(AT4,$AT$2:$AT$9)))</f>
        <v>2073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VLOOKUP(B125,audio_list_stym!$A$3:$BP$18,42,FALSE)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VLOOKUP(B125,audio_list_stym!$A$3:$AJ$18,10,FALSE)</f>
        <v>Ake</v>
      </c>
      <c r="I125" t="s">
        <v>691</v>
      </c>
      <c r="J125" t="str">
        <f t="shared" si="29"/>
        <v>Ake_4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2063</v>
      </c>
      <c r="AD125" t="str">
        <f t="shared" ca="1" si="39"/>
        <v>pics\\Tomat_7.jpg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pics\\Tomat_7.jpg</v>
      </c>
      <c r="AI125" t="s">
        <v>127</v>
      </c>
      <c r="AO125">
        <f t="shared" ca="1" si="35"/>
        <v>2.9021839900269519E-2</v>
      </c>
      <c r="AP125" t="str">
        <f t="shared" ca="1" si="36"/>
        <v>pics\\Tomat_7.jpg</v>
      </c>
      <c r="AR125" t="str">
        <f t="shared" si="43"/>
        <v/>
      </c>
      <c r="AS125" t="str">
        <f t="shared" ca="1" si="38"/>
        <v>pics\\Tomat_7.jpg</v>
      </c>
      <c r="AT125">
        <f t="shared" ca="1" si="31"/>
        <v>1.4597650025784836E-2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3"/>
        <v>_С_косточкой_ли_ПЕМАТ?</v>
      </c>
      <c r="BD125" cm="1">
        <f t="array" aca="1" ref="BD125" ca="1">INDEX($L$122:$L$129,(RANK(AT5,$AT$2:$AT$9)))</f>
        <v>2076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VLOOKUP(B126,audio_list_stym!$A$3:$BP$18,42,FALSE)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VLOOKUP(B126,audio_list_stym!$A$3:$AJ$18,10,FALSE)</f>
        <v>Ake</v>
      </c>
      <c r="I126" t="s">
        <v>692</v>
      </c>
      <c r="J126" t="str">
        <f t="shared" si="29"/>
        <v>Ake_5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2045</v>
      </c>
      <c r="AD126" t="str">
        <f t="shared" ca="1" si="39"/>
        <v>pics\\Peper_5.jpg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pics\\Peper_5.jpg</v>
      </c>
      <c r="AI126" t="s">
        <v>128</v>
      </c>
      <c r="AO126">
        <f t="shared" ca="1" si="35"/>
        <v>0.32135082938941306</v>
      </c>
      <c r="AP126" t="str">
        <f t="shared" ca="1" si="36"/>
        <v>pics\\Peper_5.jpg</v>
      </c>
      <c r="AR126" t="str">
        <f t="shared" si="43"/>
        <v/>
      </c>
      <c r="AS126" t="str">
        <f t="shared" ca="1" si="38"/>
        <v>pics\\Peper_5.jpg</v>
      </c>
      <c r="AT126">
        <f t="shared" ca="1" si="31"/>
        <v>0.90187152489360489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3"/>
        <v>_Синий_ли_ПЕМАТ?</v>
      </c>
      <c r="BD126" cm="1">
        <f t="array" aca="1" ref="BD126" ca="1">INDEX($L$122:$L$129,(RANK(AT6,$AT$2:$AT$9)))</f>
        <v>2080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VLOOKUP(B127,audio_list_stym!$A$3:$BP$18,42,FALSE)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VLOOKUP(B127,audio_list_stym!$A$3:$AJ$18,10,FALSE)</f>
        <v>Ake</v>
      </c>
      <c r="I127" t="s">
        <v>693</v>
      </c>
      <c r="J127" t="str">
        <f t="shared" si="29"/>
        <v>Ake_6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2061</v>
      </c>
      <c r="AD127" t="str">
        <f t="shared" ca="1" si="39"/>
        <v>pics\\Tomat_5.jpg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pics\\Tomat_5.jpg</v>
      </c>
      <c r="AI127" t="s">
        <v>129</v>
      </c>
      <c r="AO127">
        <f t="shared" ca="1" si="35"/>
        <v>0.10973801311993991</v>
      </c>
      <c r="AP127" t="str">
        <f t="shared" ca="1" si="36"/>
        <v>pics\\Tomat_5.jpg</v>
      </c>
      <c r="AR127" t="str">
        <f t="shared" si="43"/>
        <v/>
      </c>
      <c r="AS127" t="str">
        <f t="shared" ca="1" si="38"/>
        <v>pics\\Tomat_5.jpg</v>
      </c>
      <c r="AT127">
        <f t="shared" ca="1" si="31"/>
        <v>0.30935400992394935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3"/>
        <v>_С_дольками_ли_ПЕМАТ?</v>
      </c>
      <c r="BD127" cm="1">
        <f t="array" aca="1" ref="BD127" ca="1">INDEX($L$122:$L$129,(RANK(AT7,$AT$2:$AT$9)))</f>
        <v>2078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VLOOKUP(B128,audio_list_stym!$A$3:$BP$18,42,FALSE)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VLOOKUP(B128,audio_list_stym!$A$3:$AJ$18,10,FALSE)</f>
        <v>Ake</v>
      </c>
      <c r="I128" t="s">
        <v>694</v>
      </c>
      <c r="J128" t="str">
        <f t="shared" si="29"/>
        <v>Ake_7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2027</v>
      </c>
      <c r="AD128" t="str">
        <f t="shared" ca="1" si="39"/>
        <v>pics\\Kokos_3.jpg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pics\\Kokos_3.jpg</v>
      </c>
      <c r="AI128" t="s">
        <v>130</v>
      </c>
      <c r="AO128">
        <f t="shared" ca="1" si="35"/>
        <v>0.5628641087652555</v>
      </c>
      <c r="AP128" t="str">
        <f t="shared" ca="1" si="36"/>
        <v>pics\\Kokos_3.jpg</v>
      </c>
      <c r="AR128" t="str">
        <f t="shared" si="43"/>
        <v/>
      </c>
      <c r="AS128" t="str">
        <f t="shared" ca="1" si="38"/>
        <v>pics\\Kokos_3.jpg</v>
      </c>
      <c r="AT128">
        <f t="shared" ca="1" si="31"/>
        <v>0.18831491986331772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3"/>
        <v>_Высушенный_ли_ПЕМАТ?</v>
      </c>
      <c r="BD128" cm="1">
        <f t="array" aca="1" ref="BD128" ca="1">INDEX($L$122:$L$129,(RANK(AT8,$AT$2:$AT$9)))</f>
        <v>2079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VLOOKUP(B129,audio_list_stym!$A$3:$BP$18,42,FALSE)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VLOOKUP(B129,audio_list_stym!$A$3:$AJ$18,10,FALSE)</f>
        <v>Ake</v>
      </c>
      <c r="I129" t="s">
        <v>695</v>
      </c>
      <c r="J129" t="str">
        <f t="shared" si="29"/>
        <v>Ake_8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2005</v>
      </c>
      <c r="AD129" t="str">
        <f t="shared" ca="1" si="39"/>
        <v>pics\\Banan_5.jpg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pics\\Banan_5.jpg</v>
      </c>
      <c r="AI129" t="s">
        <v>131</v>
      </c>
      <c r="AO129">
        <f t="shared" ca="1" si="35"/>
        <v>0.8731384517638352</v>
      </c>
      <c r="AP129" t="str">
        <f t="shared" ca="1" si="36"/>
        <v>pics\\Banan_5.jpg</v>
      </c>
      <c r="AR129" t="str">
        <f t="shared" si="43"/>
        <v/>
      </c>
      <c r="AS129" t="str">
        <f t="shared" ca="1" si="38"/>
        <v>pics\\Banan_5.jpg</v>
      </c>
      <c r="AT129">
        <f t="shared" ca="1" si="31"/>
        <v>0.56009239286331913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3"/>
        <v>_Мятый_ли_ПЕМАТ?</v>
      </c>
      <c r="BD129" cm="1">
        <f t="array" aca="1" ref="BD129" ca="1">INDEX($L$122:$L$129,(RANK(AT9,$AT$2:$AT$9)))</f>
        <v>2077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600-000000000000}"/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pics\\Injir_5.jpg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8.5250455078652254E-2</v>
      </c>
      <c r="AP2" t="str">
        <f t="shared" ref="AP2:AP25" ca="1" si="6">INDEX($AM$2:$AM$25,(RANK(AO2,$AO$2:$AO$25)))</f>
        <v>pics\\Injir_5.jpg</v>
      </c>
      <c r="AQ2" t="str">
        <f ca="1">INDEX($AN$2:$AN$25,(RANK(AO2,$AO$2:$AO$25)))</f>
        <v>pics\\Tikva_5.jpg</v>
      </c>
      <c r="AR2" t="str">
        <f t="shared" ref="AR2:AR9" ca="1" si="7">IF(AH2="sound\\Ogorod",AP2,"")</f>
        <v>pics\\Injir_5.jpg</v>
      </c>
      <c r="AT2">
        <f t="shared" ref="AT2:AT65" ca="1" si="8">RAND()</f>
        <v>0.89832759099844406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2038</v>
      </c>
      <c r="AD3" t="str">
        <f t="shared" ref="AD3:AD66" ca="1" si="11">IF(ISTEXT(AE3),AE3,IF(ISTEXT(AF3),AF3,""))</f>
        <v>pics\\Limon_6.jpg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0.63308680446320864</v>
      </c>
      <c r="AP3" t="str">
        <f t="shared" ca="1" si="6"/>
        <v>pics\\Limon_6.jpg</v>
      </c>
      <c r="AQ3" t="str">
        <f t="shared" ref="AQ3:AQ25" ca="1" si="13">INDEX($AN$2:$AN$25,(RANK(AO3,$AO$2:$AO$25)))</f>
        <v>pics\\Redis_6.jpg</v>
      </c>
      <c r="AR3" t="str">
        <f t="shared" ca="1" si="7"/>
        <v>pics\\Limon_6.jpg</v>
      </c>
      <c r="AT3">
        <f t="shared" ca="1" si="8"/>
        <v>4.0136398357844771E-2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2004</v>
      </c>
      <c r="AD4" t="str">
        <f t="shared" ca="1" si="11"/>
        <v>pics\\Banan_4.jpg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0.38737852883019996</v>
      </c>
      <c r="AP4" t="str">
        <f t="shared" ca="1" si="6"/>
        <v>pics\\Banan_4.jpg</v>
      </c>
      <c r="AQ4" t="str">
        <f t="shared" ca="1" si="13"/>
        <v>pics\\Goroh_4.jpg</v>
      </c>
      <c r="AR4" t="str">
        <f t="shared" ca="1" si="7"/>
        <v>pics\\Banan_4.jpg</v>
      </c>
      <c r="AT4">
        <f t="shared" ca="1" si="8"/>
        <v>0.18846756250477892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2003</v>
      </c>
      <c r="AD5" t="str">
        <f t="shared" ca="1" si="11"/>
        <v>pics\\Banan_3.jpg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0.44096194612322603</v>
      </c>
      <c r="AP5" t="str">
        <f t="shared" ca="1" si="6"/>
        <v>pics\\Banan_3.jpg</v>
      </c>
      <c r="AQ5" t="str">
        <f t="shared" ca="1" si="13"/>
        <v>pics\\Goroh_3.jpg</v>
      </c>
      <c r="AR5" t="str">
        <f t="shared" ca="1" si="7"/>
        <v>pics\\Banan_3.jpg</v>
      </c>
      <c r="AT5">
        <f t="shared" ca="1" si="8"/>
        <v>0.31138406054099643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2059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2160</v>
      </c>
      <c r="AD6" t="str">
        <f t="shared" ca="1" si="11"/>
        <v>pics\\Injir_8.jpg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pics\\Injir_8.jpg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2.243626354092787E-2</v>
      </c>
      <c r="AP6" t="str">
        <f t="shared" ca="1" si="6"/>
        <v>pics\\Injir_8.jpg</v>
      </c>
      <c r="AQ6" t="str">
        <f t="shared" ca="1" si="13"/>
        <v>pics\\Tikva_8.jpg</v>
      </c>
      <c r="AR6" t="str">
        <f t="shared" ca="1" si="7"/>
        <v>pics\\Injir_8.jpg</v>
      </c>
      <c r="AT6">
        <f t="shared" ca="1" si="8"/>
        <v>1.6682050764852296E-2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2064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2034</v>
      </c>
      <c r="AD7" t="str">
        <f t="shared" ca="1" si="11"/>
        <v>pics\\Limon_2.jpg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pics\\Limon_2.jpg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0.90027697688693809</v>
      </c>
      <c r="AP7" t="str">
        <f t="shared" ca="1" si="6"/>
        <v>pics\\Limon_2.jpg</v>
      </c>
      <c r="AQ7" t="str">
        <f t="shared" ca="1" si="13"/>
        <v>pics\\Redis_2.jpg</v>
      </c>
      <c r="AR7" t="str">
        <f t="shared" ca="1" si="7"/>
        <v>pics\\Limon_2.jpg</v>
      </c>
      <c r="AT7">
        <f t="shared" ca="1" si="8"/>
        <v>0.1546267220584856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2156</v>
      </c>
      <c r="AD8" t="str">
        <f t="shared" ca="1" si="11"/>
        <v>pics\\Injir_4.jpg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0.12849793788983088</v>
      </c>
      <c r="AP8" t="str">
        <f t="shared" ca="1" si="6"/>
        <v>pics\\Injir_4.jpg</v>
      </c>
      <c r="AQ8" t="str">
        <f t="shared" ca="1" si="13"/>
        <v>pics\\Tikva_4.jpg</v>
      </c>
      <c r="AR8" t="str">
        <f t="shared" ca="1" si="7"/>
        <v>pics\\Injir_4.jpg</v>
      </c>
      <c r="AT8">
        <f t="shared" ca="1" si="8"/>
        <v>0.5650448544869251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2006</v>
      </c>
      <c r="AD9" t="str">
        <f t="shared" ca="1" si="11"/>
        <v>pics\\Banan_6.jpg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pics\\Banan_6.jpg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0.34478177812097199</v>
      </c>
      <c r="AP9" t="str">
        <f t="shared" ca="1" si="6"/>
        <v>pics\\Banan_6.jpg</v>
      </c>
      <c r="AQ9" t="str">
        <f t="shared" ca="1" si="13"/>
        <v>pics\\Goroh_6.jpg</v>
      </c>
      <c r="AR9" t="str">
        <f t="shared" ca="1" si="7"/>
        <v>pics\\Banan_6.jpg</v>
      </c>
      <c r="AT9">
        <f t="shared" ca="1" si="8"/>
        <v>0.23370647109518861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1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2.6063972685709924E-2</v>
      </c>
      <c r="AP10" t="str">
        <f t="shared" ca="1" si="6"/>
        <v>pics\\Injir_7.jpg</v>
      </c>
      <c r="AQ10" t="str">
        <f t="shared" ca="1" si="13"/>
        <v>pics\\Tikva_7.jpg</v>
      </c>
      <c r="AT10">
        <f t="shared" ca="1" si="8"/>
        <v>0.85034661913610754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1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0.20754891226612426</v>
      </c>
      <c r="AP11" t="str">
        <f t="shared" ca="1" si="6"/>
        <v>pics\\Injir_1.jpg</v>
      </c>
      <c r="AQ11" t="str">
        <f t="shared" ca="1" si="13"/>
        <v>pics\\Tikva_1.jpg</v>
      </c>
      <c r="AT11">
        <f t="shared" ca="1" si="8"/>
        <v>0.3219204325306454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1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0.67098054234168114</v>
      </c>
      <c r="AP12" t="str">
        <f t="shared" ca="1" si="6"/>
        <v>pics\\Limon_5.jpg</v>
      </c>
      <c r="AQ12" t="str">
        <f t="shared" ca="1" si="13"/>
        <v>pics\\Redis_5.jpg</v>
      </c>
      <c r="AT12">
        <f t="shared" ca="1" si="8"/>
        <v>0.86689912874409236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1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5.3088953946195616E-2</v>
      </c>
      <c r="AP13" t="str">
        <f t="shared" ca="1" si="6"/>
        <v>pics\\Injir_6.jpg</v>
      </c>
      <c r="AQ13" t="str">
        <f t="shared" ca="1" si="13"/>
        <v>pics\\Tikva_6.jpg</v>
      </c>
      <c r="AT13">
        <f t="shared" ca="1" si="8"/>
        <v>0.7863971529356375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2035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1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0.3343182607363101</v>
      </c>
      <c r="AP14" t="str">
        <f t="shared" ca="1" si="6"/>
        <v>pics\\Banan_7.jpg</v>
      </c>
      <c r="AQ14" t="str">
        <f t="shared" ca="1" si="13"/>
        <v>pics\\Goroh_7.jpg</v>
      </c>
      <c r="AT14">
        <f t="shared" ca="1" si="8"/>
        <v>0.58674442078356348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2040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1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0.50993046196716629</v>
      </c>
      <c r="AP15" t="str">
        <f t="shared" ca="1" si="6"/>
        <v>pics\\Banan_1.jpg</v>
      </c>
      <c r="AQ15" t="str">
        <f t="shared" ca="1" si="13"/>
        <v>pics\\Goroh_1.jpg</v>
      </c>
      <c r="AT15">
        <f t="shared" ca="1" si="8"/>
        <v>0.60712518513613745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0.52377901850798136</v>
      </c>
      <c r="AP16" t="str">
        <f t="shared" ca="1" si="6"/>
        <v>pics\\Limon_8.jpg</v>
      </c>
      <c r="AQ16" t="str">
        <f t="shared" ca="1" si="13"/>
        <v>pics\\Redis_8.jpg</v>
      </c>
      <c r="AT16">
        <f t="shared" ca="1" si="8"/>
        <v>0.49706520533512255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1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0.14248874180203663</v>
      </c>
      <c r="AP17" t="str">
        <f t="shared" ca="1" si="6"/>
        <v>pics\\Injir_3.jpg</v>
      </c>
      <c r="AQ17" t="str">
        <f t="shared" ca="1" si="13"/>
        <v>pics\\Tikva_3.jpg</v>
      </c>
      <c r="AT17">
        <f t="shared" ca="1" si="8"/>
        <v>0.46695859120824335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2055</v>
      </c>
      <c r="AD18" t="str">
        <f t="shared" ca="1" si="11"/>
        <v>pics\\Redis_7.jpg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pics\\Redis_7.jpg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0.59450055061259977</v>
      </c>
      <c r="AP18" t="str">
        <f t="shared" ca="1" si="6"/>
        <v>pics\\Limon_7.jpg</v>
      </c>
      <c r="AQ18" t="str">
        <f t="shared" ca="1" si="13"/>
        <v>pics\\Redis_7.jpg</v>
      </c>
      <c r="AS18" t="str">
        <f t="shared" ref="AS18:AS25" ca="1" si="16">IF(AH18="sound\\Tropic",AQ18,"")</f>
        <v>pics\\Redis_7.jpg</v>
      </c>
      <c r="AT18">
        <f t="shared" ca="1" si="8"/>
        <v>0.22741538507860826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2021</v>
      </c>
      <c r="AD19" t="str">
        <f t="shared" ca="1" si="11"/>
        <v>pics\\Goroh_5.jpg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pics\\Goroh_5.jpg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0.36531822282952231</v>
      </c>
      <c r="AP19" t="str">
        <f t="shared" ca="1" si="6"/>
        <v>pics\\Banan_5.jpg</v>
      </c>
      <c r="AQ19" t="str">
        <f t="shared" ca="1" si="13"/>
        <v>pics\\Goroh_5.jpg</v>
      </c>
      <c r="AS19" t="str">
        <f t="shared" ca="1" si="16"/>
        <v>pics\\Goroh_5.jpg</v>
      </c>
      <c r="AT19">
        <f t="shared" ca="1" si="8"/>
        <v>0.66737616663959132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2049</v>
      </c>
      <c r="AD20" t="str">
        <f t="shared" ca="1" si="11"/>
        <v>pics\\Redis_1.jpg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pics\\Redis_1.jpg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0.91912733838616822</v>
      </c>
      <c r="AP20" t="str">
        <f t="shared" ca="1" si="6"/>
        <v>pics\\Limon_1.jpg</v>
      </c>
      <c r="AQ20" t="str">
        <f t="shared" ca="1" si="13"/>
        <v>pics\\Redis_1.jpg</v>
      </c>
      <c r="AS20" t="str">
        <f t="shared" ca="1" si="16"/>
        <v>pics\\Redis_1.jpg</v>
      </c>
      <c r="AT20">
        <f t="shared" ca="1" si="8"/>
        <v>0.88856954742638938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2162</v>
      </c>
      <c r="AD21" t="str">
        <f t="shared" ca="1" si="11"/>
        <v>pics\\Tikva_2.jpg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pics\\Tikva_2.jpg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0.15128013687524988</v>
      </c>
      <c r="AP21" t="str">
        <f t="shared" ca="1" si="6"/>
        <v>pics\\Injir_2.jpg</v>
      </c>
      <c r="AQ21" t="str">
        <f t="shared" ca="1" si="13"/>
        <v>pics\\Tikva_2.jpg</v>
      </c>
      <c r="AS21" t="str">
        <f t="shared" ca="1" si="16"/>
        <v>pics\\Tikva_2.jpg</v>
      </c>
      <c r="AT21">
        <f t="shared" ca="1" si="8"/>
        <v>0.66203913259380498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2027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2051</v>
      </c>
      <c r="AD22" t="str">
        <f t="shared" ca="1" si="11"/>
        <v>pics\\Redis_3.jpg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0.89774937454720238</v>
      </c>
      <c r="AP22" t="str">
        <f t="shared" ca="1" si="6"/>
        <v>pics\\Limon_3.jpg</v>
      </c>
      <c r="AQ22" t="str">
        <f t="shared" ca="1" si="13"/>
        <v>pics\\Redis_3.jpg</v>
      </c>
      <c r="AS22" t="str">
        <f t="shared" ca="1" si="16"/>
        <v>pics\\Redis_3.jpg</v>
      </c>
      <c r="AT22">
        <f t="shared" ca="1" si="8"/>
        <v>0.23687286290465603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2032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2052</v>
      </c>
      <c r="AD23" t="str">
        <f t="shared" ca="1" si="11"/>
        <v>pics\\Redis_4.jpg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pics\\Redis_4.jpg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0.87122018405344248</v>
      </c>
      <c r="AP23" t="str">
        <f t="shared" ca="1" si="6"/>
        <v>pics\\Limon_4.jpg</v>
      </c>
      <c r="AQ23" t="str">
        <f t="shared" ca="1" si="13"/>
        <v>pics\\Redis_4.jpg</v>
      </c>
      <c r="AS23" t="str">
        <f t="shared" ca="1" si="16"/>
        <v>pics\\Redis_4.jpg</v>
      </c>
      <c r="AT23">
        <f t="shared" ca="1" si="8"/>
        <v>0.72442858182930292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2024</v>
      </c>
      <c r="AD24" t="str">
        <f t="shared" ca="1" si="11"/>
        <v>pics\\Goroh_8.jpg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pics\\Goroh_8.jpg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0.21437945913798218</v>
      </c>
      <c r="AP24" t="str">
        <f t="shared" ca="1" si="6"/>
        <v>pics\\Banan_8.jpg</v>
      </c>
      <c r="AQ24" t="str">
        <f t="shared" ca="1" si="13"/>
        <v>pics\\Goroh_8.jpg</v>
      </c>
      <c r="AS24" t="str">
        <f t="shared" ca="1" si="16"/>
        <v>pics\\Goroh_8.jpg</v>
      </c>
      <c r="AT24">
        <f t="shared" ca="1" si="8"/>
        <v>0.32859590623802082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2018</v>
      </c>
      <c r="AD25" t="str">
        <f t="shared" ca="1" si="11"/>
        <v>pics\\Goroh_2.jpg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pics\\Goroh_2.jpg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0.47258604300999163</v>
      </c>
      <c r="AP25" t="str">
        <f t="shared" ca="1" si="6"/>
        <v>pics\\Banan_2.jpg</v>
      </c>
      <c r="AQ25" t="str">
        <f t="shared" ca="1" si="13"/>
        <v>pics\\Goroh_2.jpg</v>
      </c>
      <c r="AS25" t="str">
        <f t="shared" ca="1" si="16"/>
        <v>pics\\Goroh_2.jpg</v>
      </c>
      <c r="AT25">
        <f t="shared" ca="1" si="8"/>
        <v>4.2588553365970672E-2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1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7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0.16209336890184889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1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7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5.5636257122916644E-2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1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7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0.17636740795468941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1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7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5.0231344553475665E-2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2051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1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7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1.1409694184165708E-2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2056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1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7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0.6597503954186158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1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7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0.85484945531709366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1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7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0.1582428524234476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2159</v>
      </c>
      <c r="AD34" t="str">
        <f t="shared" ca="1" si="11"/>
        <v>pics\\Injir_7.jpg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pics\\Injir_7.jpg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pics\\Injir_7.jpg</v>
      </c>
      <c r="AT34">
        <f t="shared" ca="1" si="8"/>
        <v>0.82284371623352481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2037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2013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2153</v>
      </c>
      <c r="AD35" t="str">
        <f t="shared" ca="1" si="11"/>
        <v>pics\\Injir_1.jpg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pics\\Injir_1.jpg</v>
      </c>
      <c r="AT35">
        <f t="shared" ca="1" si="8"/>
        <v>0.57660097228507368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2037</v>
      </c>
      <c r="AD36" t="str">
        <f t="shared" ca="1" si="11"/>
        <v>pics\\Limon_5.jpg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pics\\Limon_5.jpg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pics\\Limon_5.jpg</v>
      </c>
      <c r="AT36">
        <f t="shared" ca="1" si="8"/>
        <v>0.29836781073036589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11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pics\\Injir_6.jpg</v>
      </c>
      <c r="AT37">
        <f t="shared" ca="1" si="8"/>
        <v>0.45025906415198991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2043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2007</v>
      </c>
      <c r="AD38" t="str">
        <f t="shared" ca="1" si="11"/>
        <v>pics\\Banan_7.jpg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pics\\Banan_7.jpg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pics\\Banan_7.jpg</v>
      </c>
      <c r="AT38">
        <f t="shared" ca="1" si="8"/>
        <v>0.5980938967790852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2048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2001</v>
      </c>
      <c r="AD39" t="str">
        <f t="shared" ca="1" si="11"/>
        <v>pics\\Banan_1.jpg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pics\\Banan_1.jpg</v>
      </c>
      <c r="AT39">
        <f t="shared" ca="1" si="8"/>
        <v>0.75676543517123729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2040</v>
      </c>
      <c r="AD40" t="str">
        <f t="shared" ca="1" si="11"/>
        <v>pics\\Limon_8.jpg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pics\\Limon_8.jpg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pics\\Limon_8.jpg</v>
      </c>
      <c r="AT40">
        <f t="shared" ca="1" si="8"/>
        <v>0.9585683232433504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2155</v>
      </c>
      <c r="AD41" t="str">
        <f t="shared" ca="1" si="11"/>
        <v>pics\\Injir_3.jpg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pics\\Injir_3.jpg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pics\\Injir_3.jpg</v>
      </c>
      <c r="AT41">
        <f t="shared" ca="1" si="8"/>
        <v>3.9753052675707279E-2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1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0.18298922532096884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1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0.94298446316590234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1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0.63871511319620156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1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9.7232689237060854E-2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2003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1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0.74906462758349723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2008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1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0.48643967656143294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1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0.29027895976063889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1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0.8014213762028074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2165</v>
      </c>
      <c r="AD50" t="str">
        <f t="shared" ca="1" si="11"/>
        <v>pics\\Tikva_5.jpg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pics\\Tikva_5.jpg</v>
      </c>
      <c r="AH50" t="str">
        <f t="shared" si="3"/>
        <v>sound\\Tropic</v>
      </c>
      <c r="AS50" t="str">
        <f ca="1">IF(AH50="sound\\Tropic",AQ2,"")</f>
        <v>pics\\Tikva_5.jpg</v>
      </c>
      <c r="AT50">
        <f t="shared" ca="1" si="8"/>
        <v>0.54580150296816954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2054</v>
      </c>
      <c r="AD51" t="str">
        <f t="shared" ca="1" si="11"/>
        <v>pics\\Redis_6.jpg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pics\\Redis_6.jpg</v>
      </c>
      <c r="AH51" t="str">
        <f t="shared" si="3"/>
        <v>sound\\Tropic</v>
      </c>
      <c r="AS51" t="str">
        <f t="shared" ref="AS51:AS57" ca="1" si="25">IF(AH51="sound\\Tropic",AQ3,"")</f>
        <v>pics\\Redis_6.jpg</v>
      </c>
      <c r="AT51">
        <f t="shared" ca="1" si="8"/>
        <v>0.335340819410062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2020</v>
      </c>
      <c r="AD52" t="str">
        <f t="shared" ca="1" si="11"/>
        <v>pics\\Goroh_4.jpg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pics\\Goroh_4.jpg</v>
      </c>
      <c r="AH52" t="str">
        <f t="shared" si="3"/>
        <v>sound\\Tropic</v>
      </c>
      <c r="AS52" t="str">
        <f t="shared" ca="1" si="25"/>
        <v>pics\\Goroh_4.jpg</v>
      </c>
      <c r="AT52">
        <f t="shared" ca="1" si="8"/>
        <v>0.26318787192210724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2019</v>
      </c>
      <c r="AD53" t="str">
        <f t="shared" ca="1" si="11"/>
        <v>pics\\Goroh_3.jpg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pics\\Goroh_3.jpg</v>
      </c>
      <c r="AH53" t="str">
        <f t="shared" si="3"/>
        <v>sound\\Tropic</v>
      </c>
      <c r="AS53" t="str">
        <f t="shared" ca="1" si="25"/>
        <v>pics\\Goroh_3.jpg</v>
      </c>
      <c r="AT53">
        <f t="shared" ca="1" si="8"/>
        <v>0.14041782990701446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2011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2168</v>
      </c>
      <c r="AD54" t="str">
        <f t="shared" ca="1" si="11"/>
        <v>pics\\Tikva_8.jpg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pics\\Tikva_8.jpg</v>
      </c>
      <c r="AH54" t="str">
        <f t="shared" si="3"/>
        <v>sound\\Tropic</v>
      </c>
      <c r="AI54" s="11"/>
      <c r="AS54" t="str">
        <f t="shared" ca="1" si="25"/>
        <v>pics\\Tikva_8.jpg</v>
      </c>
      <c r="AT54">
        <f t="shared" ca="1" si="8"/>
        <v>0.59666886582336709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2016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2050</v>
      </c>
      <c r="AD55" t="str">
        <f t="shared" ca="1" si="11"/>
        <v>pics\\Redis_2.jpg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pics\\Redis_2.jpg</v>
      </c>
      <c r="AH55" t="str">
        <f t="shared" si="3"/>
        <v>sound\\Tropic</v>
      </c>
      <c r="AS55" t="str">
        <f t="shared" ca="1" si="25"/>
        <v>pics\\Redis_2.jpg</v>
      </c>
      <c r="AT55">
        <f t="shared" ca="1" si="8"/>
        <v>0.59547330228508344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2164</v>
      </c>
      <c r="AD56" t="str">
        <f t="shared" ca="1" si="11"/>
        <v>pics\\Tikva_4.jpg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pics\\Tikva_4.jpg</v>
      </c>
      <c r="AH56" t="str">
        <f t="shared" si="3"/>
        <v>sound\\Tropic</v>
      </c>
      <c r="AS56" t="str">
        <f t="shared" ca="1" si="25"/>
        <v>pics\\Tikva_4.jpg</v>
      </c>
      <c r="AT56">
        <f t="shared" ca="1" si="8"/>
        <v>0.39434136543117204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2022</v>
      </c>
      <c r="AD57" t="str">
        <f t="shared" ca="1" si="11"/>
        <v>pics\\Goroh_6.jpg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pics\\Goroh_6.jpg</v>
      </c>
      <c r="AH57" t="str">
        <f t="shared" si="3"/>
        <v>sound\\Tropic</v>
      </c>
      <c r="AI57" s="11"/>
      <c r="AS57" t="str">
        <f t="shared" ca="1" si="25"/>
        <v>pics\\Goroh_6.jpg</v>
      </c>
      <c r="AT57">
        <f t="shared" ca="1" si="8"/>
        <v>0.58018096475312853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8"/>
        <v>0.58378082936973652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1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8"/>
        <v>0.22313222644536879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1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8"/>
        <v>0.12197564854292076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1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8"/>
        <v>1.4837394359487832E-2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2019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1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8"/>
        <v>0.14921624925216481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2024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1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8"/>
        <v>0.58532300314557528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1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8"/>
        <v>0.29275075054824184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1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8"/>
        <v>0.80352475301693982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VLOOKUP(B66,audio_list_stym!$A$3:$AJ$18,11,FALSE)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2058</v>
      </c>
      <c r="AD66" t="str">
        <f t="shared" ca="1" si="11"/>
        <v>pics\\Tomat_2.jpg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30">AS66</f>
        <v>pics\\Tomat_2.jpg</v>
      </c>
      <c r="AI66" t="s">
        <v>67</v>
      </c>
      <c r="AO66">
        <f ca="1">RAND()</f>
        <v>7.1672739321771983E-2</v>
      </c>
      <c r="AP66" t="str">
        <f ca="1">INDEX($AI$66:$AI$129,(RANK(AO66,$AO$66:$AO$129)))</f>
        <v>pics\\Tomat_2.jpg</v>
      </c>
      <c r="AR66" t="str">
        <f>IF(AH66="sound\\Ogorod",AP18,"")</f>
        <v/>
      </c>
      <c r="AS66" t="str">
        <f ca="1">IF(G66="импл_",AP66,"")</f>
        <v>pics\\Tomat_2.jpg</v>
      </c>
      <c r="AT66">
        <f t="shared" ref="AT66:AT129" ca="1" si="31">RAND()</f>
        <v>0.87644525475535029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3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2089</v>
      </c>
      <c r="BE66" cm="1">
        <f t="array" aca="1" ref="BE66" ca="1">INDEX(BD74:BD89,(RANK(AT2,$AT$2:$AT$7)))</f>
        <v>2113</v>
      </c>
      <c r="BF66" cm="1">
        <f t="array" aca="1" ref="BF66" ca="1">INDEX(BD90:BD113,(RANK(AT2,$AT$2:$AT$17)))</f>
        <v>2137</v>
      </c>
      <c r="BG66" cm="1">
        <f t="array" aca="1" ref="BG66" ca="1">INDEX(BD114:BD129,(RANK(AT2,$AT$2:$AT$17)))</f>
        <v>2073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VLOOKUP(B67,audio_list_stym!$A$3:$AJ$18,11,FALSE)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2018</v>
      </c>
      <c r="AD67" t="str">
        <f t="shared" ref="AD67:AD74" ca="1" si="34">IF(ISTEXT(AE67),AE67,IF(ISTEXT(AF67),AF67,""))</f>
        <v>pics\\Goroh_2.jpg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pics\\Goroh_2.jpg</v>
      </c>
      <c r="AI67" t="s">
        <v>68</v>
      </c>
      <c r="AO67">
        <f t="shared" ref="AO67:AO129" ca="1" si="35">RAND()</f>
        <v>0.69790102301466017</v>
      </c>
      <c r="AP67" t="str">
        <f t="shared" ref="AP67:AP129" ca="1" si="36">INDEX($AI$66:$AI$129,(RANK(AO67,$AO$66:$AO$129)))</f>
        <v>pics\\Goroh_2.jpg</v>
      </c>
      <c r="AR67" t="str">
        <f t="shared" ref="AR67:AR73" si="37">IF(AH67="sound\\Ogorod",AP19,"")</f>
        <v/>
      </c>
      <c r="AS67" t="str">
        <f t="shared" ref="AS67:AS129" ca="1" si="38">IF(G67="импл_",AP67,"")</f>
        <v>pics\\Goroh_2.jpg</v>
      </c>
      <c r="AT67">
        <f t="shared" ca="1" si="31"/>
        <v>0.12525545083931766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3"/>
        <v>_Фаршированный_ли_XXXXX?</v>
      </c>
      <c r="BD67" cm="1">
        <f t="array" aca="1" ref="BD67" ca="1">INDEX(L67:L74,(RANK(AT3,$AT$2:$AT$9)))</f>
        <v>2096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VLOOKUP(B68,audio_list_stym!$A$3:$AJ$18,11,FALSE)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2014</v>
      </c>
      <c r="AD68" t="str">
        <f t="shared" ca="1" si="34"/>
        <v>pics\\Finik_6.jpg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pics\\Finik_6.jpg</v>
      </c>
      <c r="AI68" t="s">
        <v>69</v>
      </c>
      <c r="AO68">
        <f t="shared" ca="1" si="35"/>
        <v>0.78700394368544468</v>
      </c>
      <c r="AP68" t="str">
        <f t="shared" ca="1" si="36"/>
        <v>pics\\Finik_6.jpg</v>
      </c>
      <c r="AR68" t="str">
        <f t="shared" si="37"/>
        <v/>
      </c>
      <c r="AS68" t="str">
        <f t="shared" ca="1" si="38"/>
        <v>pics\\Finik_6.jpg</v>
      </c>
      <c r="AT68">
        <f t="shared" ca="1" si="31"/>
        <v>9.0921949223724763E-2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3"/>
        <v>_Разрезан_ли_XXXXX?</v>
      </c>
      <c r="BD68" cm="1">
        <f t="array" aca="1" ref="BD68" ca="1">INDEX(L68:L75,(RANK(AT4,$AT$2:$AT$9)))</f>
        <v>2095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VLOOKUP(B69,audio_list_stym!$A$3:$AJ$18,11,FALSE)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2057</v>
      </c>
      <c r="AD69" t="str">
        <f t="shared" ca="1" si="34"/>
        <v>pics\\Tomat_1.jpg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pics\\Tomat_1.jpg</v>
      </c>
      <c r="AI69" t="s">
        <v>70</v>
      </c>
      <c r="AO69">
        <f t="shared" ca="1" si="35"/>
        <v>7.4881035480779845E-2</v>
      </c>
      <c r="AP69" t="str">
        <f t="shared" ca="1" si="36"/>
        <v>pics\\Tomat_1.jpg</v>
      </c>
      <c r="AR69" t="str">
        <f t="shared" si="37"/>
        <v/>
      </c>
      <c r="AS69" t="str">
        <f t="shared" ca="1" si="38"/>
        <v>pics\\Tomat_1.jpg</v>
      </c>
      <c r="AT69">
        <f t="shared" ca="1" si="31"/>
        <v>0.72941493725653461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3"/>
        <v>_С_лепестками_ли_XXXXX?</v>
      </c>
      <c r="BD69" cm="1">
        <f t="array" aca="1" ref="BD69" ca="1">INDEX(L69:L76,(RANK(AT5,$AT$2:$AT$9)))</f>
        <v>2094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VLOOKUP(B70,audio_list_stym!$A$3:$AJ$18,11,FALSE)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2039</v>
      </c>
      <c r="AD70" t="str">
        <f t="shared" ca="1" si="34"/>
        <v>pics\\Limon_7.jpg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pics\\Limon_7.jpg</v>
      </c>
      <c r="AI70" t="s">
        <v>71</v>
      </c>
      <c r="AO70">
        <f t="shared" ca="1" si="35"/>
        <v>0.26354904707022664</v>
      </c>
      <c r="AP70" t="str">
        <f t="shared" ca="1" si="36"/>
        <v>pics\\Limon_7.jpg</v>
      </c>
      <c r="AR70" t="str">
        <f t="shared" si="37"/>
        <v/>
      </c>
      <c r="AS70" t="str">
        <f t="shared" ca="1" si="38"/>
        <v>pics\\Limon_7.jpg</v>
      </c>
      <c r="AT70">
        <f t="shared" ca="1" si="31"/>
        <v>0.52781669419823152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3"/>
        <v>_Колючий_ли_XXXXX?</v>
      </c>
      <c r="BD70" cm="1">
        <f t="array" aca="1" ref="BD70" ca="1">INDEX(L70:L77,(RANK(AT6,$AT$2:$AT$9)))</f>
        <v>2116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VLOOKUP(B71,audio_list_stym!$A$3:$AJ$18,11,FALSE)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2051</v>
      </c>
      <c r="AD71" t="str">
        <f t="shared" ca="1" si="34"/>
        <v>pics\\Redis_3.jpg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pics\\Redis_3.jpg</v>
      </c>
      <c r="AI71" t="s">
        <v>72</v>
      </c>
      <c r="AO71">
        <f t="shared" ca="1" si="35"/>
        <v>0.10135827255507068</v>
      </c>
      <c r="AP71" t="str">
        <f t="shared" ca="1" si="36"/>
        <v>pics\\Redis_3.jpg</v>
      </c>
      <c r="AR71" t="str">
        <f t="shared" si="37"/>
        <v/>
      </c>
      <c r="AS71" t="str">
        <f t="shared" ca="1" si="38"/>
        <v>pics\\Redis_3.jpg</v>
      </c>
      <c r="AT71">
        <f t="shared" ca="1" si="31"/>
        <v>1.2601699663345789E-2</v>
      </c>
      <c r="AU71" t="s">
        <v>697</v>
      </c>
      <c r="AV71" t="str">
        <f t="shared" ca="1" si="32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3"/>
        <v>_Оранжевый_ли_XXXXX?</v>
      </c>
      <c r="BD71" cm="1">
        <f t="array" aca="1" ref="BD71" ca="1">INDEX(L71:L78,(RANK(AT7,$AT$2:$AT$9)))</f>
        <v>2115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VLOOKUP(B72,audio_list_stym!$A$3:$AJ$18,11,FALSE)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2053</v>
      </c>
      <c r="AD72" t="str">
        <f t="shared" ca="1" si="34"/>
        <v>pics\\Redis_5.jpg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pics\\Redis_5.jpg</v>
      </c>
      <c r="AI72" t="s">
        <v>73</v>
      </c>
      <c r="AO72">
        <f t="shared" ca="1" si="35"/>
        <v>0.10034776824889025</v>
      </c>
      <c r="AP72" t="str">
        <f t="shared" ca="1" si="36"/>
        <v>pics\\Redis_5.jpg</v>
      </c>
      <c r="AR72" t="str">
        <f t="shared" si="37"/>
        <v/>
      </c>
      <c r="AS72" t="str">
        <f t="shared" ca="1" si="38"/>
        <v>pics\\Redis_5.jpg</v>
      </c>
      <c r="AT72">
        <f t="shared" ca="1" si="31"/>
        <v>0.22265389137564728</v>
      </c>
      <c r="AU72" t="s">
        <v>697</v>
      </c>
      <c r="AV72" t="str">
        <f t="shared" ca="1" si="32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3"/>
        <v>_Зернистый_ли_XXXXX?</v>
      </c>
      <c r="BD72" cm="1">
        <f t="array" aca="1" ref="BD72" ca="1">INDEX(L72:L79,(RANK(AT8,$AT$2:$AT$9)))</f>
        <v>2096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VLOOKUP(B73,audio_list_stym!$A$3:$AJ$18,11,FALSE)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2038</v>
      </c>
      <c r="AD73" t="str">
        <f t="shared" ca="1" si="34"/>
        <v>pics\\Limon_6.jpg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pics\\Limon_6.jpg</v>
      </c>
      <c r="AI73" t="s">
        <v>74</v>
      </c>
      <c r="AO73">
        <f t="shared" ca="1" si="35"/>
        <v>0.26637313440400301</v>
      </c>
      <c r="AP73" t="str">
        <f t="shared" ca="1" si="36"/>
        <v>pics\\Limon_6.jpg</v>
      </c>
      <c r="AR73" t="str">
        <f t="shared" si="37"/>
        <v/>
      </c>
      <c r="AS73" t="str">
        <f t="shared" ca="1" si="38"/>
        <v>pics\\Limon_6.jpg</v>
      </c>
      <c r="AT73">
        <f t="shared" ca="1" si="31"/>
        <v>0.89914649303645411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3"/>
        <v>_Округлый_ли_XXXXX?</v>
      </c>
      <c r="BD73" cm="1">
        <f t="array" aca="1" ref="BD73" ca="1">INDEX(L73:L80,(RANK(AT9,$AT$2:$AT$9)))</f>
        <v>2115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VLOOKUP(B74,audio_list_stym!$A$3:$AJ$18,11,FALSE)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4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0"/>
        <v/>
      </c>
      <c r="AI74" t="s">
        <v>76</v>
      </c>
      <c r="AO74">
        <f t="shared" ca="1" si="35"/>
        <v>1.0023026648911859E-2</v>
      </c>
      <c r="AP74" t="str">
        <f t="shared" ca="1" si="36"/>
        <v>pics\\Tomat_7.jpg</v>
      </c>
      <c r="AR74" t="str">
        <f>IF(AH74="sound\\Ogorod",AP2,"")</f>
        <v/>
      </c>
      <c r="AS74" t="str">
        <f t="shared" si="38"/>
        <v/>
      </c>
      <c r="AT74">
        <f t="shared" ca="1" si="31"/>
        <v>0.88149564378108392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3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2113</v>
      </c>
      <c r="BE74" cm="1">
        <f t="array" aca="1" ref="BE74" ca="1">INDEX(BD66:BD73,(RANK(AT3,$AT$2:$AT$9)))</f>
        <v>2096</v>
      </c>
      <c r="BF74" cm="1">
        <f t="array" aca="1" ref="BF74" ca="1">INDEX(BD82:BD105,(RANK(AT3,$AT$2:$AT$17)))</f>
        <v>2138</v>
      </c>
      <c r="BG74" cm="1">
        <f t="array" aca="1" ref="BG74" ca="1">INDEX(BD106:BD129,(RANK(AT3,$AT$2:$AT$9)))</f>
        <v>2066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VLOOKUP(B75,audio_list_stym!$A$3:$AJ$18,11,FALSE)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ref="AD75:AD129" ca="1" si="39">IF(ISTEXT(AE75),AE75,IF(ISTEXT(AF75),AF75,""))</f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ref="AF75:AF129" si="40">AS75</f>
        <v/>
      </c>
      <c r="AI75" t="s">
        <v>77</v>
      </c>
      <c r="AO75">
        <f t="shared" ca="1" si="35"/>
        <v>0.41342178922352013</v>
      </c>
      <c r="AP75" t="str">
        <f t="shared" ca="1" si="36"/>
        <v>pics\\Kokos_6.jpg</v>
      </c>
      <c r="AR75" t="str">
        <f t="shared" ref="AR75:AR97" si="41">IF(AH75="sound\\Ogorod",AP3,"")</f>
        <v/>
      </c>
      <c r="AS75" t="str">
        <f t="shared" si="38"/>
        <v/>
      </c>
      <c r="AT75">
        <f t="shared" ca="1" si="31"/>
        <v>0.26855828776941304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3"/>
        <v>Посмотрите,_вот_XXXXX._Ребристый_ли_он?</v>
      </c>
      <c r="BD75" cm="1">
        <f t="array" aca="1" ref="BD75" ca="1">INDEX($L$74:$L$81,(RANK(AT3,$AT$2:$AT$9)))</f>
        <v>2119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VLOOKUP(B76,audio_list_stym!$A$3:$AJ$18,11,FALSE)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9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40"/>
        <v/>
      </c>
      <c r="AI76" t="s">
        <v>78</v>
      </c>
      <c r="AO76">
        <f t="shared" ca="1" si="35"/>
        <v>0.71828643229944722</v>
      </c>
      <c r="AP76" t="str">
        <f t="shared" ca="1" si="36"/>
        <v>pics\\Goroh_1.jpg</v>
      </c>
      <c r="AR76" t="str">
        <f t="shared" si="41"/>
        <v/>
      </c>
      <c r="AS76" t="str">
        <f t="shared" si="38"/>
        <v/>
      </c>
      <c r="AT76">
        <f t="shared" ca="1" si="31"/>
        <v>0.12837738817626265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3"/>
        <v>Вот_XXXXX._Голубой_ли_он?</v>
      </c>
      <c r="BD76" cm="1">
        <f t="array" aca="1" ref="BD76" ca="1">INDEX($L$74:$L$81,(RANK(AT4,$AT$2:$AT$9)))</f>
        <v>2117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VLOOKUP(B77,audio_list_stym!$A$3:$AJ$18,11,FALSE)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9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40"/>
        <v/>
      </c>
      <c r="AI77" t="s">
        <v>79</v>
      </c>
      <c r="AO77">
        <f t="shared" ca="1" si="35"/>
        <v>0.23728332375101135</v>
      </c>
      <c r="AP77" t="str">
        <f t="shared" ca="1" si="36"/>
        <v>pics\\Peper_1.jpg</v>
      </c>
      <c r="AR77" t="str">
        <f t="shared" si="41"/>
        <v/>
      </c>
      <c r="AS77" t="str">
        <f t="shared" si="38"/>
        <v/>
      </c>
      <c r="AT77">
        <f t="shared" ca="1" si="31"/>
        <v>9.1552424907348717E-2</v>
      </c>
      <c r="AU77" t="s">
        <v>697</v>
      </c>
      <c r="AV77" t="str">
        <f t="shared" ca="1" si="32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3"/>
        <v>Это_XXXXX._Он_с_бугорками?</v>
      </c>
      <c r="BD77" cm="1">
        <f t="array" aca="1" ref="BD77" ca="1">INDEX($L$74:$L$81,(RANK(AT5,$AT$2:$AT$9)))</f>
        <v>2115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VLOOKUP(B78,audio_list_stym!$A$3:$AJ$18,11,FALSE)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9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40"/>
        <v/>
      </c>
      <c r="AI78" t="s">
        <v>80</v>
      </c>
      <c r="AO78">
        <f t="shared" ca="1" si="35"/>
        <v>0.39287265411005712</v>
      </c>
      <c r="AP78" t="str">
        <f t="shared" ca="1" si="36"/>
        <v>pics\\Kokos_8.jpg</v>
      </c>
      <c r="AR78" t="str">
        <f t="shared" si="41"/>
        <v/>
      </c>
      <c r="AS78" t="str">
        <f t="shared" si="38"/>
        <v/>
      </c>
      <c r="AT78">
        <f t="shared" ca="1" si="31"/>
        <v>0.44723039164510558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3"/>
        <v>На_картинке_XXXXX._Овальный_ли_он?</v>
      </c>
      <c r="BD78" cm="1">
        <f t="array" aca="1" ref="BD78" ca="1">INDEX($L$74:$L$81,(RANK(AT6,$AT$2:$AT$9)))</f>
        <v>2120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VLOOKUP(B79,audio_list_stym!$A$3:$AJ$18,11,FALSE)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9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40"/>
        <v/>
      </c>
      <c r="AI79" t="s">
        <v>81</v>
      </c>
      <c r="AO79">
        <f t="shared" ca="1" si="35"/>
        <v>0.13491205650036553</v>
      </c>
      <c r="AP79" t="str">
        <f t="shared" ca="1" si="36"/>
        <v>pics\\Redis_1.jpg</v>
      </c>
      <c r="AR79" t="str">
        <f t="shared" si="41"/>
        <v/>
      </c>
      <c r="AS79" t="str">
        <f t="shared" si="38"/>
        <v/>
      </c>
      <c r="AT79">
        <f t="shared" ca="1" si="31"/>
        <v>0.18797616282990326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3"/>
        <v>На_мониторе_XXXXX._Жидкий_ли_он?</v>
      </c>
      <c r="BD79" cm="1">
        <f t="array" aca="1" ref="BD79" ca="1">INDEX($L$74:$L$81,(RANK(AT7,$AT$2:$AT$9)))</f>
        <v>2118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VLOOKUP(B80,audio_list_stym!$A$3:$AJ$18,11,FALSE)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9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40"/>
        <v/>
      </c>
      <c r="AI80" t="s">
        <v>82</v>
      </c>
      <c r="AO80">
        <f t="shared" ca="1" si="35"/>
        <v>0.39760392639029618</v>
      </c>
      <c r="AP80" t="str">
        <f t="shared" ca="1" si="36"/>
        <v>pics\\Kokos_7.jpg</v>
      </c>
      <c r="AR80" t="str">
        <f t="shared" si="41"/>
        <v/>
      </c>
      <c r="AS80" t="str">
        <f t="shared" si="38"/>
        <v/>
      </c>
      <c r="AT80">
        <f t="shared" ca="1" si="31"/>
        <v>0.80213090474810644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3"/>
        <v>Перед_Вами_XXXXX._Он_лохматый?</v>
      </c>
      <c r="BD80" cm="1">
        <f t="array" aca="1" ref="BD80" ca="1">INDEX($L$74:$L$81,(RANK(AT8,$AT$2:$AT$9)))</f>
        <v>2114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VLOOKUP(B81,audio_list_stym!$A$3:$AJ$18,11,FALSE)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9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40"/>
        <v/>
      </c>
      <c r="AI81" t="s">
        <v>83</v>
      </c>
      <c r="AO81">
        <f t="shared" ca="1" si="35"/>
        <v>0.82224171153792369</v>
      </c>
      <c r="AP81" t="str">
        <f t="shared" ca="1" si="36"/>
        <v>pics\\Finik_2.jpg</v>
      </c>
      <c r="AR81" t="str">
        <f t="shared" si="41"/>
        <v/>
      </c>
      <c r="AS81" t="str">
        <f t="shared" si="38"/>
        <v/>
      </c>
      <c r="AT81">
        <f t="shared" ca="1" si="31"/>
        <v>0.13497858047150002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3"/>
        <v>Вы_видите_XXXXX._Он_золотистый?</v>
      </c>
      <c r="BD81" cm="1">
        <f t="array" aca="1" ref="BD81" ca="1">INDEX($L$74:$L$81,(RANK(AT9,$AT$2:$AT$9)))</f>
        <v>2116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VLOOKUP(B82,audio_list_stym!$A$3:$AJ$18,11,FALSE)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2028</v>
      </c>
      <c r="AD82" t="str">
        <f t="shared" ca="1" si="39"/>
        <v>pics\\Kokos_4.jpg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40"/>
        <v>pics\\Kokos_4.jpg</v>
      </c>
      <c r="AI82" t="s">
        <v>84</v>
      </c>
      <c r="AO82">
        <f t="shared" ca="1" si="35"/>
        <v>0.48759893118710895</v>
      </c>
      <c r="AP82" t="str">
        <f t="shared" ca="1" si="36"/>
        <v>pics\\Kokos_4.jpg</v>
      </c>
      <c r="AR82" t="str">
        <f t="shared" si="41"/>
        <v/>
      </c>
      <c r="AS82" t="str">
        <f t="shared" ca="1" si="38"/>
        <v>pics\\Kokos_4.jpg</v>
      </c>
      <c r="AT82">
        <f t="shared" ca="1" si="31"/>
        <v>0.1618410568130848</v>
      </c>
      <c r="AU82" t="s">
        <v>697</v>
      </c>
      <c r="AV82" t="str">
        <f t="shared" ca="1" si="32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3"/>
        <v>_Шарообразный_ли_ЛИРОХ?</v>
      </c>
      <c r="BC82">
        <f>A82</f>
        <v>1211</v>
      </c>
      <c r="BD82" cm="1">
        <f t="array" aca="1" ref="BD82" ca="1">INDEX($L$82:$L$89,(RANK(AT2,$AT$2:$AT$9)))</f>
        <v>2129</v>
      </c>
      <c r="BE82" cm="1">
        <f t="array" aca="1" ref="BE82" ca="1">INDEX(BD66:BD81,(RANK(AT4,$AT$2:$AT$17)))</f>
        <v>2120</v>
      </c>
      <c r="BF82" cm="1">
        <f t="array" aca="1" ref="BF82" ca="1">INDEX(BD90:BD105,(RANK(AT4,$AT$2:$AT$17)))</f>
        <v>2152</v>
      </c>
      <c r="BG82" cm="1">
        <f t="array" aca="1" ref="BG82" ca="1">INDEX(BD106:BD129,(RANK(AT4,$AT$2:$AT$9)))</f>
        <v>2072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VLOOKUP(B83,audio_list_stym!$A$3:$AJ$18,11,FALSE)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2024</v>
      </c>
      <c r="AD83" t="str">
        <f t="shared" ca="1" si="39"/>
        <v>pics\\Goroh_8.jpg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40"/>
        <v>pics\\Goroh_8.jpg</v>
      </c>
      <c r="AI83" t="s">
        <v>85</v>
      </c>
      <c r="AO83">
        <f t="shared" ca="1" si="35"/>
        <v>0.57960870277535559</v>
      </c>
      <c r="AP83" t="str">
        <f t="shared" ca="1" si="36"/>
        <v>pics\\Goroh_8.jpg</v>
      </c>
      <c r="AR83" t="str">
        <f t="shared" si="41"/>
        <v/>
      </c>
      <c r="AS83" t="str">
        <f t="shared" ca="1" si="38"/>
        <v>pics\\Goroh_8.jpg</v>
      </c>
      <c r="AT83">
        <f t="shared" ca="1" si="31"/>
        <v>0.78720414692049601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3"/>
        <v>_Надрезан_ли_ЛИРОХ?</v>
      </c>
      <c r="BD83" cm="1">
        <f t="array" aca="1" ref="BD83" ca="1">INDEX($L$82:$L$89,(RANK(AT3,$AT$2:$AT$9)))</f>
        <v>2135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VLOOKUP(B84,audio_list_stym!$A$3:$AJ$18,11,FALSE)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2025</v>
      </c>
      <c r="AD84" t="str">
        <f t="shared" ca="1" si="39"/>
        <v>pics\\Kokos_1.jpg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40"/>
        <v>pics\\Kokos_1.jpg</v>
      </c>
      <c r="AI84" t="s">
        <v>94</v>
      </c>
      <c r="AO84">
        <f t="shared" ca="1" si="35"/>
        <v>0.54356599323715282</v>
      </c>
      <c r="AP84" t="str">
        <f t="shared" ca="1" si="36"/>
        <v>pics\\Kokos_1.jpg</v>
      </c>
      <c r="AR84" t="str">
        <f t="shared" si="41"/>
        <v/>
      </c>
      <c r="AS84" t="str">
        <f t="shared" ca="1" si="38"/>
        <v>pics\\Kokos_1.jpg</v>
      </c>
      <c r="AT84">
        <f t="shared" ca="1" si="31"/>
        <v>0.16625067165801266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3"/>
        <v>_Перекручен_ли_ЛИРОХ?</v>
      </c>
      <c r="BD84" cm="1">
        <f t="array" aca="1" ref="BD84" ca="1">INDEX($L$82:$L$89,(RANK(AT4,$AT$2:$AT$9)))</f>
        <v>2133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VLOOKUP(B85,audio_list_stym!$A$3:$AJ$18,11,FALSE)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2003</v>
      </c>
      <c r="AD85" t="str">
        <f t="shared" ca="1" si="39"/>
        <v>pics\\Banan_3.jpg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40"/>
        <v>pics\\Banan_3.jpg</v>
      </c>
      <c r="AI85" t="s">
        <v>95</v>
      </c>
      <c r="AO85">
        <f t="shared" ca="1" si="35"/>
        <v>0.91058982987152959</v>
      </c>
      <c r="AP85" t="str">
        <f t="shared" ca="1" si="36"/>
        <v>pics\\Banan_3.jpg</v>
      </c>
      <c r="AR85" t="str">
        <f t="shared" si="41"/>
        <v/>
      </c>
      <c r="AS85" t="str">
        <f t="shared" ca="1" si="38"/>
        <v>pics\\Banan_3.jpg</v>
      </c>
      <c r="AT85">
        <f t="shared" ca="1" si="31"/>
        <v>0.96337190370190895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3"/>
        <v>_Сорван_ли_ЛИРОХ?</v>
      </c>
      <c r="BD85" cm="1">
        <f t="array" aca="1" ref="BD85" ca="1">INDEX($L$82:$L$89,(RANK(AT5,$AT$2:$AT$9)))</f>
        <v>2131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VLOOKUP(B86,audio_list_stym!$A$3:$AJ$18,11,FALSE)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2064</v>
      </c>
      <c r="AD86" t="str">
        <f t="shared" ca="1" si="39"/>
        <v>pics\\Tomat_8.jpg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40"/>
        <v>pics\\Tomat_8.jpg</v>
      </c>
      <c r="AI86" t="s">
        <v>96</v>
      </c>
      <c r="AO86">
        <f t="shared" ca="1" si="35"/>
        <v>7.9550371012416798E-3</v>
      </c>
      <c r="AP86" t="str">
        <f t="shared" ca="1" si="36"/>
        <v>pics\\Tomat_8.jpg</v>
      </c>
      <c r="AR86" t="str">
        <f t="shared" si="41"/>
        <v/>
      </c>
      <c r="AS86" t="str">
        <f t="shared" ca="1" si="38"/>
        <v>pics\\Tomat_8.jpg</v>
      </c>
      <c r="AT86">
        <f t="shared" ca="1" si="31"/>
        <v>0.3225618883898469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3"/>
        <v>_Спрессован_ли_ЛИРОХ?</v>
      </c>
      <c r="BD86" cm="1">
        <f t="array" aca="1" ref="BD86" ca="1">INDEX($L$82:$L$89,(RANK(AT6,$AT$2:$AT$9)))</f>
        <v>2136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VLOOKUP(B87,audio_list_stym!$A$3:$AJ$18,11,FALSE)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2016</v>
      </c>
      <c r="AD87" t="str">
        <f t="shared" ca="1" si="39"/>
        <v>pics\\Finik_8.jpg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40"/>
        <v>pics\\Finik_8.jpg</v>
      </c>
      <c r="AI87" t="s">
        <v>97</v>
      </c>
      <c r="AO87">
        <f t="shared" ca="1" si="35"/>
        <v>0.73684740358997158</v>
      </c>
      <c r="AP87" t="str">
        <f t="shared" ca="1" si="36"/>
        <v>pics\\Finik_8.jpg</v>
      </c>
      <c r="AR87" t="str">
        <f t="shared" si="41"/>
        <v/>
      </c>
      <c r="AS87" t="str">
        <f t="shared" ca="1" si="38"/>
        <v>pics\\Finik_8.jpg</v>
      </c>
      <c r="AT87">
        <f t="shared" ca="1" si="31"/>
        <v>0.77174795719166489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3"/>
        <v>_Желтый_ли_ЛИРОХ?</v>
      </c>
      <c r="BD87" cm="1">
        <f t="array" aca="1" ref="BD87" ca="1">INDEX($L$82:$L$89,(RANK(AT7,$AT$2:$AT$9)))</f>
        <v>2134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VLOOKUP(B88,audio_list_stym!$A$3:$AJ$18,11,FALSE)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2005</v>
      </c>
      <c r="AD88" t="str">
        <f t="shared" ca="1" si="39"/>
        <v>pics\\Banan_5.jpg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40"/>
        <v>pics\\Banan_5.jpg</v>
      </c>
      <c r="AI88" t="s">
        <v>98</v>
      </c>
      <c r="AO88">
        <f t="shared" ca="1" si="35"/>
        <v>0.89671438478074628</v>
      </c>
      <c r="AP88" t="str">
        <f t="shared" ca="1" si="36"/>
        <v>pics\\Banan_5.jpg</v>
      </c>
      <c r="AR88" t="str">
        <f t="shared" si="41"/>
        <v/>
      </c>
      <c r="AS88" t="str">
        <f t="shared" ca="1" si="38"/>
        <v>pics\\Banan_5.jpg</v>
      </c>
      <c r="AT88">
        <f t="shared" ca="1" si="31"/>
        <v>3.2157420580167906E-2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3"/>
        <v>_Ровный_ли_ЛИРОХ?</v>
      </c>
      <c r="BD88" cm="1">
        <f t="array" aca="1" ref="BD88" ca="1">INDEX($L$82:$L$89,(RANK(AT8,$AT$2:$AT$9)))</f>
        <v>2130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VLOOKUP(B89,audio_list_stym!$A$3:$AJ$18,11,FALSE)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2046</v>
      </c>
      <c r="AD89" t="str">
        <f t="shared" ca="1" si="39"/>
        <v>pics\\Peper_6.jpg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40"/>
        <v>pics\\Peper_6.jpg</v>
      </c>
      <c r="AI89" t="s">
        <v>99</v>
      </c>
      <c r="AO89">
        <f t="shared" ca="1" si="35"/>
        <v>0.20050464411476043</v>
      </c>
      <c r="AP89" t="str">
        <f t="shared" ca="1" si="36"/>
        <v>pics\\Peper_6.jpg</v>
      </c>
      <c r="AR89" t="str">
        <f t="shared" si="41"/>
        <v/>
      </c>
      <c r="AS89" t="str">
        <f t="shared" ca="1" si="38"/>
        <v>pics\\Peper_6.jpg</v>
      </c>
      <c r="AT89">
        <f t="shared" ca="1" si="31"/>
        <v>0.44268237897326168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3"/>
        <v>_Имеет_ли_шипы_ЛИРОХ?</v>
      </c>
      <c r="BD89" cm="1">
        <f t="array" aca="1" ref="BD89" ca="1">INDEX($L$82:$L$89,(RANK(AT9,$AT$2:$AT$9)))</f>
        <v>2132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VLOOKUP(B90,audio_list_stym!$A$3:$AJ$18,11,FALSE)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9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40"/>
        <v/>
      </c>
      <c r="AI90" t="s">
        <v>100</v>
      </c>
      <c r="AO90">
        <f t="shared" ca="1" si="35"/>
        <v>9.9352359237863341E-2</v>
      </c>
      <c r="AP90" t="str">
        <f t="shared" ca="1" si="36"/>
        <v>pics\\Redis_6.jpg</v>
      </c>
      <c r="AR90" t="str">
        <f t="shared" si="41"/>
        <v/>
      </c>
      <c r="AS90" t="str">
        <f t="shared" si="38"/>
        <v/>
      </c>
      <c r="AT90">
        <f t="shared" ca="1" si="31"/>
        <v>0.7183945449907192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3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2137</v>
      </c>
      <c r="BE90" cm="1">
        <f t="array" aca="1" ref="BE90" ca="1">INDEX(BD66:BD81,(RANK(AT5,$AT$2:$AT$17)))</f>
        <v>2117</v>
      </c>
      <c r="BF90" cm="1">
        <f t="array" aca="1" ref="BF90" ca="1">INDEX(BD98:BD113,(RANK(AT5,$AT$2:$AT$17)))</f>
        <v>2069</v>
      </c>
      <c r="BG90" cm="1">
        <f t="array" aca="1" ref="BG90" ca="1">INDEX(BD114:BD129,(RANK(AT5,$AT$2:$AT$9)))</f>
        <v>2077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VLOOKUP(B91,audio_list_stym!$A$3:$AJ$18,11,FALSE)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9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40"/>
        <v/>
      </c>
      <c r="AI91" t="s">
        <v>101</v>
      </c>
      <c r="AO91">
        <f t="shared" ca="1" si="35"/>
        <v>0.8587604565955681</v>
      </c>
      <c r="AP91" t="str">
        <f t="shared" ca="1" si="36"/>
        <v>pics\\Banan_6.jpg</v>
      </c>
      <c r="AR91" t="str">
        <f t="shared" si="41"/>
        <v/>
      </c>
      <c r="AS91" t="str">
        <f t="shared" si="38"/>
        <v/>
      </c>
      <c r="AT91">
        <f t="shared" ca="1" si="31"/>
        <v>0.68472724591146872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3"/>
        <v>Посмотрите,_вот_ФИМОН._Изогнут_ли_он?</v>
      </c>
      <c r="BD91" cm="1">
        <f t="array" aca="1" ref="BD91" ca="1">INDEX($L$90:$L$97,(RANK(AT3,$AT$2:$AT$9)))</f>
        <v>2143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VLOOKUP(B92,audio_list_stym!$A$3:$AJ$18,11,FALSE)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9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40"/>
        <v/>
      </c>
      <c r="AI92" t="s">
        <v>102</v>
      </c>
      <c r="AO92">
        <f t="shared" ca="1" si="35"/>
        <v>0.21091774599459756</v>
      </c>
      <c r="AP92" t="str">
        <f t="shared" ca="1" si="36"/>
        <v>pics\\Peper_4.jpg</v>
      </c>
      <c r="AR92" t="str">
        <f t="shared" si="41"/>
        <v/>
      </c>
      <c r="AS92" t="str">
        <f t="shared" si="38"/>
        <v/>
      </c>
      <c r="AT92">
        <f t="shared" ca="1" si="31"/>
        <v>8.0085241932983053E-2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3"/>
        <v>Вот_ФИМОН._Он_бархатистый?</v>
      </c>
      <c r="BD92" cm="1">
        <f t="array" aca="1" ref="BD92" ca="1">INDEX($L$90:$L$97,(RANK(AT4,$AT$2:$AT$9)))</f>
        <v>2141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VLOOKUP(B93,audio_list_stym!$A$3:$AJ$18,11,FALSE)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9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40"/>
        <v/>
      </c>
      <c r="AI93" t="s">
        <v>103</v>
      </c>
      <c r="AO93">
        <f t="shared" ca="1" si="35"/>
        <v>0.2058945239287352</v>
      </c>
      <c r="AP93" t="str">
        <f t="shared" ca="1" si="36"/>
        <v>pics\\Peper_5.jpg</v>
      </c>
      <c r="AR93" t="str">
        <f t="shared" si="41"/>
        <v/>
      </c>
      <c r="AS93" t="str">
        <f t="shared" si="38"/>
        <v/>
      </c>
      <c r="AT93">
        <f t="shared" ca="1" si="31"/>
        <v>0.78022227127358479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3"/>
        <v>Это_ФИМОН._Однотонный_ли_он?</v>
      </c>
      <c r="BD93" cm="1">
        <f t="array" aca="1" ref="BD93" ca="1">INDEX($L$90:$L$97,(RANK(AT5,$AT$2:$AT$9)))</f>
        <v>2139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VLOOKUP(B94,audio_list_stym!$A$3:$AJ$18,11,FALSE)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9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40"/>
        <v/>
      </c>
      <c r="AI94" t="s">
        <v>104</v>
      </c>
      <c r="AO94">
        <f t="shared" ca="1" si="35"/>
        <v>2.7364595881870568E-2</v>
      </c>
      <c r="AP94" t="str">
        <f t="shared" ca="1" si="36"/>
        <v>pics\\Tomat_6.jpg</v>
      </c>
      <c r="AR94" t="str">
        <f t="shared" si="41"/>
        <v/>
      </c>
      <c r="AS94" t="str">
        <f t="shared" si="38"/>
        <v/>
      </c>
      <c r="AT94">
        <f t="shared" ca="1" si="31"/>
        <v>0.99859423149279147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3"/>
        <v>На_картинке_ФИМОН._Он_прозрачный?</v>
      </c>
      <c r="BD94" cm="1">
        <f t="array" aca="1" ref="BD94" ca="1">INDEX($L$90:$L$97,(RANK(AT6,$AT$2:$AT$9)))</f>
        <v>2144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VLOOKUP(B95,audio_list_stym!$A$3:$AJ$18,11,FALSE)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9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40"/>
        <v/>
      </c>
      <c r="AI95" t="s">
        <v>105</v>
      </c>
      <c r="AO95">
        <f t="shared" ca="1" si="35"/>
        <v>0.30205156419838319</v>
      </c>
      <c r="AP95" t="str">
        <f t="shared" ca="1" si="36"/>
        <v>pics\\Limon_4.jpg</v>
      </c>
      <c r="AR95" t="str">
        <f t="shared" si="41"/>
        <v/>
      </c>
      <c r="AS95" t="str">
        <f t="shared" si="38"/>
        <v/>
      </c>
      <c r="AT95">
        <f t="shared" ca="1" si="31"/>
        <v>0.60651146405893275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3"/>
        <v>На_мониторе_ФИМОН._Он_измельчен?</v>
      </c>
      <c r="BD95" cm="1">
        <f t="array" aca="1" ref="BD95" ca="1">INDEX($L$90:$L$97,(RANK(AT7,$AT$2:$AT$9)))</f>
        <v>2142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VLOOKUP(B96,audio_list_stym!$A$3:$AJ$18,11,FALSE)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9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40"/>
        <v/>
      </c>
      <c r="AI96" t="s">
        <v>106</v>
      </c>
      <c r="AO96">
        <f t="shared" ca="1" si="35"/>
        <v>0.26966404290052148</v>
      </c>
      <c r="AP96" t="str">
        <f t="shared" ca="1" si="36"/>
        <v>pics\\Limon_5.jpg</v>
      </c>
      <c r="AR96" t="str">
        <f t="shared" si="41"/>
        <v/>
      </c>
      <c r="AS96" t="str">
        <f t="shared" si="38"/>
        <v/>
      </c>
      <c r="AT96">
        <f t="shared" ca="1" si="31"/>
        <v>0.58255230819698522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3"/>
        <v>Перед_Вами_ФИМОН._Цветущий_ли_он?</v>
      </c>
      <c r="BD96" cm="1">
        <f t="array" aca="1" ref="BD96" ca="1">INDEX($L$90:$L$97,(RANK(AT8,$AT$2:$AT$9)))</f>
        <v>2138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VLOOKUP(B97,audio_list_stym!$A$3:$AJ$18,11,FALSE)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9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40"/>
        <v/>
      </c>
      <c r="AI97" t="s">
        <v>107</v>
      </c>
      <c r="AO97">
        <f t="shared" ca="1" si="35"/>
        <v>0.85662154815857172</v>
      </c>
      <c r="AP97" t="str">
        <f t="shared" ca="1" si="36"/>
        <v>pics\\Banan_7.jpg</v>
      </c>
      <c r="AR97" t="str">
        <f t="shared" si="41"/>
        <v/>
      </c>
      <c r="AS97" t="str">
        <f t="shared" si="38"/>
        <v/>
      </c>
      <c r="AT97">
        <f t="shared" ca="1" si="31"/>
        <v>0.46058373262595198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3"/>
        <v>Вы_видите_ФИМОН._Скручен_ли_он?</v>
      </c>
      <c r="BD97" cm="1">
        <f t="array" aca="1" ref="BD97" ca="1">INDEX($L$90:$L$97,(RANK(AT9,$AT$2:$AT$9)))</f>
        <v>2140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VLOOKUP(B98,audio_list_stym!$A$3:$AJ$18,11,FALSE)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2013</v>
      </c>
      <c r="AD98" t="str">
        <f t="shared" ca="1" si="39"/>
        <v>pics\\Finik_5.jpg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40"/>
        <v>pics\\Finik_5.jpg</v>
      </c>
      <c r="AI98" t="s">
        <v>108</v>
      </c>
      <c r="AO98">
        <f t="shared" ca="1" si="35"/>
        <v>0.79249974708512583</v>
      </c>
      <c r="AP98" t="str">
        <f t="shared" ca="1" si="36"/>
        <v>pics\\Finik_5.jpg</v>
      </c>
      <c r="AR98" t="str">
        <f>IF(AH98="sound\\Ogorod",AP26,"")</f>
        <v/>
      </c>
      <c r="AS98" t="str">
        <f t="shared" ca="1" si="38"/>
        <v>pics\\Finik_5.jpg</v>
      </c>
      <c r="AT98">
        <f t="shared" ca="1" si="31"/>
        <v>0.66969675856848532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3"/>
        <v>_С_чешуйками_ли_XXXXX?</v>
      </c>
      <c r="BC98">
        <f>A98</f>
        <v>1213</v>
      </c>
      <c r="BD98" cm="1">
        <f t="array" aca="1" ref="BD98" ca="1">INDEX($L$98:$L$105,(RANK(AT2,$AT$2:$AT$9)))</f>
        <v>2145</v>
      </c>
      <c r="BE98" cm="1">
        <f t="array" aca="1" ref="BE98" ca="1">INDEX(BD66:BD81,(RANK(AT6,$AT$2:$AT$9)))</f>
        <v>2115</v>
      </c>
      <c r="BF98" cm="1">
        <f t="array" aca="1" ref="BF98" ca="1">INDEX(BD82:BD97,(RANK(AT6,$AT$2:$AT$9)))</f>
        <v>2132</v>
      </c>
      <c r="BG98" cm="1">
        <f t="array" aca="1" ref="BG98" ca="1">INDEX(BD106:BD129,(RANK(AT6,$AT$2:$AT$17)))</f>
        <v>2076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VLOOKUP(B99,audio_list_stym!$A$3:$AJ$18,11,FALSE)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2022</v>
      </c>
      <c r="AD99" t="str">
        <f t="shared" ca="1" si="39"/>
        <v>pics\\Goroh_6.jpg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0"/>
        <v>pics\\Goroh_6.jpg</v>
      </c>
      <c r="AI99" t="s">
        <v>109</v>
      </c>
      <c r="AO99">
        <f t="shared" ca="1" si="35"/>
        <v>0.65486551359339285</v>
      </c>
      <c r="AP99" t="str">
        <f t="shared" ca="1" si="36"/>
        <v>pics\\Goroh_6.jpg</v>
      </c>
      <c r="AR99" t="str">
        <f t="shared" ref="AR99:AR120" si="42">IF(AH99="sound\\Ogorod",AP27,"")</f>
        <v/>
      </c>
      <c r="AS99" t="str">
        <f t="shared" ca="1" si="38"/>
        <v>pics\\Goroh_6.jpg</v>
      </c>
      <c r="AT99">
        <f t="shared" ca="1" si="31"/>
        <v>0.82178716919854888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3"/>
        <v>_Розовый_ли_XXXXX?</v>
      </c>
      <c r="BD99" cm="1">
        <f t="array" aca="1" ref="BD99" ca="1">INDEX($L$98:$L$105,(RANK(AT3,$AT$2:$AT$9)))</f>
        <v>2151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VLOOKUP(B100,audio_list_stym!$A$3:$AJ$18,11,FALSE)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2035</v>
      </c>
      <c r="AD100" t="str">
        <f t="shared" ca="1" si="39"/>
        <v>pics\\Limon_3.jpg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0"/>
        <v>pics\\Limon_3.jpg</v>
      </c>
      <c r="AI100" t="s">
        <v>110</v>
      </c>
      <c r="AO100">
        <f t="shared" ca="1" si="35"/>
        <v>0.3093832623077245</v>
      </c>
      <c r="AP100" t="str">
        <f t="shared" ca="1" si="36"/>
        <v>pics\\Limon_3.jpg</v>
      </c>
      <c r="AR100" t="str">
        <f t="shared" si="42"/>
        <v/>
      </c>
      <c r="AS100" t="str">
        <f t="shared" ca="1" si="38"/>
        <v>pics\\Limon_3.jpg</v>
      </c>
      <c r="AT100">
        <f t="shared" ca="1" si="31"/>
        <v>0.52676282788398354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3"/>
        <v>_Тонкий_ли_XXXXX?</v>
      </c>
      <c r="BD100" cm="1">
        <f t="array" aca="1" ref="BD100" ca="1">INDEX($L$98:$L$105,(RANK(AT4,$AT$2:$AT$9)))</f>
        <v>2149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VLOOKUP(B101,audio_list_stym!$A$3:$AJ$18,11,FALSE)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2001</v>
      </c>
      <c r="AD101" t="str">
        <f t="shared" ca="1" si="39"/>
        <v>pics\\Banan_1.jpg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0"/>
        <v>pics\\Banan_1.jpg</v>
      </c>
      <c r="AI101" t="s">
        <v>111</v>
      </c>
      <c r="AO101">
        <f t="shared" ca="1" si="35"/>
        <v>0.96610262458093987</v>
      </c>
      <c r="AP101" t="str">
        <f t="shared" ca="1" si="36"/>
        <v>pics\\Banan_1.jpg</v>
      </c>
      <c r="AR101" t="str">
        <f t="shared" si="42"/>
        <v/>
      </c>
      <c r="AS101" t="str">
        <f t="shared" ca="1" si="38"/>
        <v>pics\\Banan_1.jpg</v>
      </c>
      <c r="AT101">
        <f t="shared" ca="1" si="31"/>
        <v>0.67043458701754788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3"/>
        <v>_Цельный_ли_XXXXX?</v>
      </c>
      <c r="BD101" cm="1">
        <f t="array" aca="1" ref="BD101" ca="1">INDEX($L$98:$L$105,(RANK(AT5,$AT$2:$AT$9)))</f>
        <v>2147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VLOOKUP(B102,audio_list_stym!$A$3:$AJ$18,11,FALSE)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2026</v>
      </c>
      <c r="AD102" t="str">
        <f t="shared" ca="1" si="39"/>
        <v>pics\\Kokos_2.jpg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0"/>
        <v>pics\\Kokos_2.jpg</v>
      </c>
      <c r="AI102" t="s">
        <v>112</v>
      </c>
      <c r="AO102">
        <f t="shared" ca="1" si="35"/>
        <v>0.51777060919121476</v>
      </c>
      <c r="AP102" t="str">
        <f t="shared" ca="1" si="36"/>
        <v>pics\\Kokos_2.jpg</v>
      </c>
      <c r="AR102" t="str">
        <f t="shared" si="42"/>
        <v/>
      </c>
      <c r="AS102" t="str">
        <f t="shared" ca="1" si="38"/>
        <v>pics\\Kokos_2.jpg</v>
      </c>
      <c r="AT102">
        <f t="shared" ca="1" si="31"/>
        <v>0.37408759368323286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3"/>
        <v>_Шершавый_ли_XXXXX?</v>
      </c>
      <c r="BD102" cm="1">
        <f t="array" aca="1" ref="BD102" ca="1">INDEX($L$98:$L$105,(RANK(AT6,$AT$2:$AT$9)))</f>
        <v>2152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VLOOKUP(B103,audio_list_stym!$A$3:$AJ$18,11,FALSE)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2033</v>
      </c>
      <c r="AD103" t="str">
        <f t="shared" ca="1" si="39"/>
        <v>pics\\Limon_1.jpg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0"/>
        <v>pics\\Limon_1.jpg</v>
      </c>
      <c r="AI103" t="s">
        <v>113</v>
      </c>
      <c r="AO103">
        <f t="shared" ca="1" si="35"/>
        <v>0.36355754584936162</v>
      </c>
      <c r="AP103" t="str">
        <f t="shared" ca="1" si="36"/>
        <v>pics\\Limon_1.jpg</v>
      </c>
      <c r="AR103" t="str">
        <f t="shared" si="42"/>
        <v/>
      </c>
      <c r="AS103" t="str">
        <f t="shared" ca="1" si="38"/>
        <v>pics\\Limon_1.jpg</v>
      </c>
      <c r="AT103">
        <f t="shared" ca="1" si="31"/>
        <v>4.9714737355259997E-2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3"/>
        <v>_Заострен_ли_XXXXX?</v>
      </c>
      <c r="BD103" cm="1">
        <f t="array" aca="1" ref="BD103" ca="1">INDEX($L$98:$L$105,(RANK(AT7,$AT$2:$AT$9)))</f>
        <v>2150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VLOOKUP(B104,audio_list_stym!$A$3:$AJ$18,11,FALSE)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2008</v>
      </c>
      <c r="AD104" t="str">
        <f t="shared" ca="1" si="39"/>
        <v>pics\\Banan_8.jpg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0"/>
        <v>pics\\Banan_8.jpg</v>
      </c>
      <c r="AI104" t="s">
        <v>114</v>
      </c>
      <c r="AO104">
        <f t="shared" ca="1" si="35"/>
        <v>0.85358104201525198</v>
      </c>
      <c r="AP104" t="str">
        <f t="shared" ca="1" si="36"/>
        <v>pics\\Banan_8.jpg</v>
      </c>
      <c r="AR104" t="str">
        <f t="shared" si="42"/>
        <v/>
      </c>
      <c r="AS104" t="str">
        <f t="shared" ca="1" si="38"/>
        <v>pics\\Banan_8.jpg</v>
      </c>
      <c r="AT104">
        <f t="shared" ca="1" si="31"/>
        <v>0.17647292138433202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3"/>
        <v>_Рассыпчатый_ли_XXXXX?</v>
      </c>
      <c r="BD104" cm="1">
        <f t="array" aca="1" ref="BD104" ca="1">INDEX($L$98:$L$105,(RANK(AT8,$AT$2:$AT$9)))</f>
        <v>2146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VLOOKUP(B105,audio_list_stym!$A$3:$AJ$18,11,FALSE)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9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0"/>
        <v>pics\\Peper_3.jpg</v>
      </c>
      <c r="AI105" t="s">
        <v>115</v>
      </c>
      <c r="AO105">
        <f t="shared" ca="1" si="35"/>
        <v>0.21248204693782669</v>
      </c>
      <c r="AP105" t="str">
        <f t="shared" ca="1" si="36"/>
        <v>pics\\Peper_3.jpg</v>
      </c>
      <c r="AR105" t="str">
        <f t="shared" si="42"/>
        <v/>
      </c>
      <c r="AS105" t="str">
        <f t="shared" ca="1" si="38"/>
        <v>pics\\Peper_3.jpg</v>
      </c>
      <c r="AT105">
        <f t="shared" ca="1" si="31"/>
        <v>0.14288739249818405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3"/>
        <v>_Очищен_ли_XXXXX?</v>
      </c>
      <c r="BD105" cm="1">
        <f t="array" aca="1" ref="BD105" ca="1">INDEX($L$98:$L$105,(RANK(AT9,$AT$2:$AT$9)))</f>
        <v>2148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VLOOKUP(B106,audio_list_stym!$A$3:$AJ$18,11,FALSE)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9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40"/>
        <v/>
      </c>
      <c r="AI106" t="s">
        <v>116</v>
      </c>
      <c r="AO106">
        <f t="shared" ca="1" si="35"/>
        <v>0.66123807460735806</v>
      </c>
      <c r="AP106" t="str">
        <f t="shared" ca="1" si="36"/>
        <v>pics\\Goroh_4.jpg</v>
      </c>
      <c r="AR106" t="str">
        <f t="shared" si="42"/>
        <v/>
      </c>
      <c r="AS106" t="str">
        <f t="shared" si="38"/>
        <v/>
      </c>
      <c r="AT106">
        <f t="shared" ca="1" si="31"/>
        <v>0.45784639614314249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3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2065</v>
      </c>
      <c r="BE106" cm="1">
        <f t="array" aca="1" ref="BE106" ca="1">INDEX(BD66:BD81,(RANK(AT7,$AT$2:$AT$17)))</f>
        <v>2118</v>
      </c>
      <c r="BF106" cm="1">
        <f t="array" aca="1" ref="BF106" ca="1">INDEX(BD90:BD105,(RANK(AT7,$AT$2:$AT$17)))</f>
        <v>2150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VLOOKUP(B107,audio_list_stym!$A$3:$AJ$18,11,FALSE)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9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40"/>
        <v/>
      </c>
      <c r="AI107" t="s">
        <v>117</v>
      </c>
      <c r="AO107">
        <f t="shared" ca="1" si="35"/>
        <v>0.78271359015859265</v>
      </c>
      <c r="AP107" t="str">
        <f t="shared" ca="1" si="36"/>
        <v>pics\\Finik_7.jpg</v>
      </c>
      <c r="AR107" t="str">
        <f t="shared" si="42"/>
        <v/>
      </c>
      <c r="AS107" t="str">
        <f t="shared" si="38"/>
        <v/>
      </c>
      <c r="AT107">
        <f t="shared" ca="1" si="31"/>
        <v>8.4855528144451076E-2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3"/>
        <v>Посмотрите,_вот_XXXXX._Он_с_веточкой?</v>
      </c>
      <c r="BD107" cm="1">
        <f t="array" aca="1" ref="BD107" ca="1">INDEX($L$106:$L$113,(RANK(AT3,$AT$2:$AT$9)))</f>
        <v>2071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VLOOKUP(B108,audio_list_stym!$A$3:$AJ$18,11,FALSE)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9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40"/>
        <v/>
      </c>
      <c r="AI108" t="s">
        <v>118</v>
      </c>
      <c r="AO108">
        <f t="shared" ca="1" si="35"/>
        <v>0.1009454281172073</v>
      </c>
      <c r="AP108" t="str">
        <f t="shared" ca="1" si="36"/>
        <v>pics\\Redis_4.jpg</v>
      </c>
      <c r="AR108" t="str">
        <f t="shared" si="42"/>
        <v/>
      </c>
      <c r="AS108" t="str">
        <f t="shared" si="38"/>
        <v/>
      </c>
      <c r="AT108">
        <f t="shared" ca="1" si="31"/>
        <v>0.35864283131179253</v>
      </c>
      <c r="AU108" t="s">
        <v>697</v>
      </c>
      <c r="AV108" t="str">
        <f t="shared" ca="1" si="32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3"/>
        <v>Вот_XXXXX._Он_раскрыт?</v>
      </c>
      <c r="BD108" cm="1">
        <f t="array" aca="1" ref="BD108" ca="1">INDEX($L$106:$L$113,(RANK(AT4,$AT$2:$AT$9)))</f>
        <v>2069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VLOOKUP(B109,audio_list_stym!$A$3:$AJ$18,11,FALSE)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9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40"/>
        <v/>
      </c>
      <c r="AI109" t="s">
        <v>119</v>
      </c>
      <c r="AO109">
        <f t="shared" ca="1" si="35"/>
        <v>0.81665426325001933</v>
      </c>
      <c r="AP109" t="str">
        <f t="shared" ca="1" si="36"/>
        <v>pics\\Finik_3.jpg</v>
      </c>
      <c r="AR109" t="str">
        <f t="shared" si="42"/>
        <v/>
      </c>
      <c r="AS109" t="str">
        <f t="shared" si="38"/>
        <v/>
      </c>
      <c r="AT109">
        <f t="shared" ca="1" si="31"/>
        <v>0.24683193090979372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3"/>
        <v>Это_XXXXX._Пушистый_ли_он?</v>
      </c>
      <c r="BD109" cm="1">
        <f t="array" aca="1" ref="BD109" ca="1">INDEX($L$106:$L$113,(RANK(AT5,$AT$2:$AT$9)))</f>
        <v>2067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VLOOKUP(B110,audio_list_stym!$A$3:$AJ$18,11,FALSE)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9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40"/>
        <v/>
      </c>
      <c r="AI110" t="s">
        <v>120</v>
      </c>
      <c r="AO110">
        <f t="shared" ca="1" si="35"/>
        <v>0.12242400621093996</v>
      </c>
      <c r="AP110" t="str">
        <f t="shared" ca="1" si="36"/>
        <v>pics\\Redis_2.jpg</v>
      </c>
      <c r="AR110" t="str">
        <f t="shared" si="42"/>
        <v/>
      </c>
      <c r="AS110" t="str">
        <f t="shared" si="38"/>
        <v/>
      </c>
      <c r="AT110">
        <f t="shared" ca="1" si="31"/>
        <v>0.99692928513482937</v>
      </c>
      <c r="AU110" t="s">
        <v>697</v>
      </c>
      <c r="AV110" t="str">
        <f t="shared" ca="1" si="32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3"/>
        <v>На_картинке_XXXXX._Он_квадратный?</v>
      </c>
      <c r="BD110" cm="1">
        <f t="array" aca="1" ref="BD110" ca="1">INDEX($L$106:$L$113,(RANK(AT6,$AT$2:$AT$9)))</f>
        <v>2072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VLOOKUP(B111,audio_list_stym!$A$3:$AJ$18,11,FALSE)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9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40"/>
        <v/>
      </c>
      <c r="AI111" t="s">
        <v>121</v>
      </c>
      <c r="AO111">
        <f t="shared" ca="1" si="35"/>
        <v>5.9607807211683128E-2</v>
      </c>
      <c r="AP111" t="str">
        <f t="shared" ca="1" si="36"/>
        <v>pics\\Tomat_3.jpg</v>
      </c>
      <c r="AR111" t="str">
        <f t="shared" si="42"/>
        <v/>
      </c>
      <c r="AS111" t="str">
        <f t="shared" si="38"/>
        <v/>
      </c>
      <c r="AT111">
        <f t="shared" ca="1" si="31"/>
        <v>0.81138955297842008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3"/>
        <v>На_мониторе_XXXXX._Разноцветный_ли_он?</v>
      </c>
      <c r="BD111" cm="1">
        <f t="array" aca="1" ref="BD111" ca="1">INDEX($L$106:$L$113,(RANK(AT7,$AT$2:$AT$9)))</f>
        <v>2070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VLOOKUP(B112,audio_list_stym!$A$3:$AJ$18,11,FALSE)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9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40"/>
        <v/>
      </c>
      <c r="AI112" t="s">
        <v>122</v>
      </c>
      <c r="AO112">
        <f t="shared" ca="1" si="35"/>
        <v>3.172170143042552E-2</v>
      </c>
      <c r="AP112" t="str">
        <f t="shared" ca="1" si="36"/>
        <v>pics\\Tomat_5.jpg</v>
      </c>
      <c r="AR112" t="str">
        <f t="shared" si="42"/>
        <v/>
      </c>
      <c r="AS112" t="str">
        <f t="shared" si="38"/>
        <v/>
      </c>
      <c r="AT112">
        <f t="shared" ca="1" si="31"/>
        <v>0.2855804353170085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3"/>
        <v>Перед_Вами_XXXXX._Увядший_ли_он?</v>
      </c>
      <c r="BD112" cm="1">
        <f t="array" aca="1" ref="BD112" ca="1">INDEX($L$106:$L$113,(RANK(AT8,$AT$2:$AT$9)))</f>
        <v>2066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VLOOKUP(B113,audio_list_stym!$A$3:$AJ$18,11,FALSE)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9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40"/>
        <v/>
      </c>
      <c r="AI113" t="s">
        <v>123</v>
      </c>
      <c r="AO113">
        <f t="shared" ca="1" si="35"/>
        <v>0.2402501252804039</v>
      </c>
      <c r="AP113" t="str">
        <f t="shared" ca="1" si="36"/>
        <v>pics\\Limon_8.jpg</v>
      </c>
      <c r="AR113" t="str">
        <f t="shared" si="42"/>
        <v/>
      </c>
      <c r="AS113" t="str">
        <f t="shared" si="38"/>
        <v/>
      </c>
      <c r="AT113">
        <f t="shared" ca="1" si="31"/>
        <v>0.3927497856623543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3"/>
        <v>Вы_видите_XXXXX._Он_склизкий?</v>
      </c>
      <c r="BD113" cm="1">
        <f t="array" aca="1" ref="BD113" ca="1">INDEX($L$106:$L$113,(RANK(AT9,$AT$2:$AT$9)))</f>
        <v>2068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VLOOKUP(B114,audio_list_stym!$A$3:$AJ$18,11,FALSE)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2056</v>
      </c>
      <c r="AD114" t="str">
        <f t="shared" ca="1" si="39"/>
        <v>pics\\Redis_8.jpg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0"/>
        <v>pics\\Redis_8.jpg</v>
      </c>
      <c r="AI114" t="s">
        <v>86</v>
      </c>
      <c r="AO114">
        <f t="shared" ca="1" si="35"/>
        <v>9.0393056428239915E-2</v>
      </c>
      <c r="AP114" t="str">
        <f t="shared" ca="1" si="36"/>
        <v>pics\\Redis_8.jpg</v>
      </c>
      <c r="AR114" t="str">
        <f t="shared" si="42"/>
        <v/>
      </c>
      <c r="AS114" t="str">
        <f t="shared" ca="1" si="38"/>
        <v>pics\\Redis_8.jpg</v>
      </c>
      <c r="AT114">
        <f t="shared" ca="1" si="31"/>
        <v>2.021121616677779E-2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3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2073</v>
      </c>
      <c r="BE114" cm="1">
        <f t="array" aca="1" ref="BE114" ca="1">INDEX(BD66:BD81,(RANK(AT8,$AT$2:$AT$17)))</f>
        <v>2096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VLOOKUP(B115,audio_list_stym!$A$3:$AJ$18,11,FALSE)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2021</v>
      </c>
      <c r="AD115" t="str">
        <f t="shared" ca="1" si="39"/>
        <v>pics\\Goroh_5.jpg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0"/>
        <v>pics\\Goroh_5.jpg</v>
      </c>
      <c r="AI115" t="s">
        <v>87</v>
      </c>
      <c r="AO115">
        <f t="shared" ca="1" si="35"/>
        <v>0.65591100588054974</v>
      </c>
      <c r="AP115" t="str">
        <f t="shared" ca="1" si="36"/>
        <v>pics\\Goroh_5.jpg</v>
      </c>
      <c r="AR115" t="str">
        <f t="shared" si="42"/>
        <v/>
      </c>
      <c r="AS115" t="str">
        <f t="shared" ca="1" si="38"/>
        <v>pics\\Goroh_5.jpg</v>
      </c>
      <c r="AT115">
        <f t="shared" ca="1" si="31"/>
        <v>0.32287391083455697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3"/>
        <v>_Продолговатый_ли_ТОДИС?</v>
      </c>
      <c r="BD115" cm="1">
        <f t="array" aca="1" ref="BD115" ca="1">INDEX($L$114:$L$121,(RANK(AT3,$AT$2:$AT$9)))</f>
        <v>2079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VLOOKUP(B116,audio_list_stym!$A$3:$AJ$18,11,FALSE)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2004</v>
      </c>
      <c r="AD116" t="str">
        <f t="shared" ca="1" si="39"/>
        <v>pics\\Banan_4.jpg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0"/>
        <v>pics\\Banan_4.jpg</v>
      </c>
      <c r="AI116" t="s">
        <v>88</v>
      </c>
      <c r="AO116">
        <f t="shared" ca="1" si="35"/>
        <v>0.90761639276601702</v>
      </c>
      <c r="AP116" t="str">
        <f t="shared" ca="1" si="36"/>
        <v>pics\\Banan_4.jpg</v>
      </c>
      <c r="AR116" t="str">
        <f t="shared" si="42"/>
        <v/>
      </c>
      <c r="AS116" t="str">
        <f t="shared" ca="1" si="38"/>
        <v>pics\\Banan_4.jpg</v>
      </c>
      <c r="AT116">
        <f t="shared" ca="1" si="31"/>
        <v>0.82797881939287643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3"/>
        <v>_Пятнистый_ли_ТОДИС?</v>
      </c>
      <c r="BD116" cm="1">
        <f t="array" aca="1" ref="BD116" ca="1">INDEX($L$114:$L$121,(RANK(AT4,$AT$2:$AT$9)))</f>
        <v>2077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VLOOKUP(B117,audio_list_stym!$A$3:$AJ$18,11,FALSE)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2012</v>
      </c>
      <c r="AD117" t="str">
        <f t="shared" ca="1" si="39"/>
        <v>pics\\Finik_4.jpg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0"/>
        <v>pics\\Finik_4.jpg</v>
      </c>
      <c r="AI117" t="s">
        <v>89</v>
      </c>
      <c r="AO117">
        <f t="shared" ca="1" si="35"/>
        <v>0.81094776258886758</v>
      </c>
      <c r="AP117" t="str">
        <f t="shared" ca="1" si="36"/>
        <v>pics\\Finik_4.jpg</v>
      </c>
      <c r="AR117" t="str">
        <f t="shared" si="42"/>
        <v/>
      </c>
      <c r="AS117" t="str">
        <f t="shared" ca="1" si="38"/>
        <v>pics\\Finik_4.jpg</v>
      </c>
      <c r="AT117">
        <f t="shared" ca="1" si="31"/>
        <v>3.9661130845338954E-2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3"/>
        <v>_С_косточкой_ли_ТОДИС?</v>
      </c>
      <c r="BD117" cm="1">
        <f t="array" aca="1" ref="BD117" ca="1">INDEX($L$114:$L$121,(RANK(AT5,$AT$2:$AT$9)))</f>
        <v>2075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VLOOKUP(B118,audio_list_stym!$A$3:$AJ$18,11,FALSE)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2034</v>
      </c>
      <c r="AD118" t="str">
        <f t="shared" ca="1" si="39"/>
        <v>pics\\Limon_2.jpg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0"/>
        <v>pics\\Limon_2.jpg</v>
      </c>
      <c r="AI118" t="s">
        <v>90</v>
      </c>
      <c r="AO118">
        <f t="shared" ca="1" si="35"/>
        <v>0.32070795322573997</v>
      </c>
      <c r="AP118" t="str">
        <f t="shared" ca="1" si="36"/>
        <v>pics\\Limon_2.jpg</v>
      </c>
      <c r="AR118" t="str">
        <f t="shared" si="42"/>
        <v/>
      </c>
      <c r="AS118" t="str">
        <f t="shared" ca="1" si="38"/>
        <v>pics\\Limon_2.jpg</v>
      </c>
      <c r="AT118">
        <f t="shared" ca="1" si="31"/>
        <v>0.65143721406557276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3"/>
        <v>_Синий_ли_ТОДИС?</v>
      </c>
      <c r="BD118" cm="1">
        <f t="array" aca="1" ref="BD118" ca="1">INDEX($L$114:$L$121,(RANK(AT6,$AT$2:$AT$9)))</f>
        <v>2080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VLOOKUP(B119,audio_list_stym!$A$3:$AJ$18,11,FALSE)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2009</v>
      </c>
      <c r="AD119" t="str">
        <f t="shared" ca="1" si="39"/>
        <v>pics\\Finik_1.jpg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0"/>
        <v>pics\\Finik_1.jpg</v>
      </c>
      <c r="AI119" t="s">
        <v>91</v>
      </c>
      <c r="AO119">
        <f t="shared" ca="1" si="35"/>
        <v>0.82599850983080614</v>
      </c>
      <c r="AP119" t="str">
        <f t="shared" ca="1" si="36"/>
        <v>pics\\Finik_1.jpg</v>
      </c>
      <c r="AR119" t="str">
        <f t="shared" si="42"/>
        <v/>
      </c>
      <c r="AS119" t="str">
        <f t="shared" ca="1" si="38"/>
        <v>pics\\Finik_1.jpg</v>
      </c>
      <c r="AT119">
        <f t="shared" ca="1" si="31"/>
        <v>0.24359963631575143</v>
      </c>
      <c r="AU119" t="s">
        <v>697</v>
      </c>
      <c r="AV119" t="str">
        <f t="shared" ca="1" si="32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3"/>
        <v>_С_дольками_ли_ТОДИС?</v>
      </c>
      <c r="BD119" cm="1">
        <f t="array" aca="1" ref="BD119" ca="1">INDEX($L$114:$L$121,(RANK(AT7,$AT$2:$AT$9)))</f>
        <v>2078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VLOOKUP(B120,audio_list_stym!$A$3:$AJ$18,11,FALSE)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2023</v>
      </c>
      <c r="AD120" t="str">
        <f t="shared" ca="1" si="39"/>
        <v>pics\\Goroh_7.jpg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0"/>
        <v>pics\\Goroh_7.jpg</v>
      </c>
      <c r="AI120" t="s">
        <v>92</v>
      </c>
      <c r="AO120">
        <f t="shared" ca="1" si="35"/>
        <v>0.65093398648455436</v>
      </c>
      <c r="AP120" t="str">
        <f t="shared" ca="1" si="36"/>
        <v>pics\\Goroh_7.jpg</v>
      </c>
      <c r="AR120" t="str">
        <f t="shared" si="42"/>
        <v/>
      </c>
      <c r="AS120" t="str">
        <f t="shared" ca="1" si="38"/>
        <v>pics\\Goroh_7.jpg</v>
      </c>
      <c r="AT120">
        <f t="shared" ca="1" si="31"/>
        <v>0.10477720037165505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3"/>
        <v>_Высушенный_ли_ТОДИС?</v>
      </c>
      <c r="BD120" cm="1">
        <f t="array" aca="1" ref="BD120" ca="1">INDEX($L$114:$L$121,(RANK(AT8,$AT$2:$AT$9)))</f>
        <v>2074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VLOOKUP(B121,audio_list_stym!$A$3:$AJ$18,11,FALSE)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2019</v>
      </c>
      <c r="AD121" t="str">
        <f t="shared" ca="1" si="39"/>
        <v>pics\\Goroh_3.jpg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0"/>
        <v>pics\\Goroh_3.jpg</v>
      </c>
      <c r="AI121" t="s">
        <v>93</v>
      </c>
      <c r="AO121">
        <f t="shared" ca="1" si="35"/>
        <v>0.69119611634343703</v>
      </c>
      <c r="AP121" t="str">
        <f t="shared" ca="1" si="36"/>
        <v>pics\\Goroh_3.jpg</v>
      </c>
      <c r="AR121" t="str">
        <f>IF(AH121="sound\\Ogorod",AP49,"")</f>
        <v/>
      </c>
      <c r="AS121" t="str">
        <f t="shared" ca="1" si="38"/>
        <v>pics\\Goroh_3.jpg</v>
      </c>
      <c r="AT121">
        <f t="shared" ca="1" si="31"/>
        <v>0.60167399751862582</v>
      </c>
      <c r="AU121" t="s">
        <v>697</v>
      </c>
      <c r="AV121" t="str">
        <f t="shared" ca="1" si="32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3"/>
        <v>_Мятый_ли_ТОДИС?</v>
      </c>
      <c r="BD121" cm="1">
        <f t="array" aca="1" ref="BD121" ca="1">INDEX($L$114:$L$121,(RANK(AT9,$AT$2:$AT$9)))</f>
        <v>2076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VLOOKUP(B122,audio_list_stym!$A$3:$AJ$18,11,FALSE)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9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40"/>
        <v/>
      </c>
      <c r="AI122" t="s">
        <v>124</v>
      </c>
      <c r="AO122">
        <f t="shared" ca="1" si="35"/>
        <v>5.6139916802952827E-2</v>
      </c>
      <c r="AP122" t="str">
        <f t="shared" ca="1" si="36"/>
        <v>pics\\Tomat_4.jpg</v>
      </c>
      <c r="AR122" t="str">
        <f t="shared" ref="AR122:AR129" si="43">IF(AH122="sound\\Ogorod",AP50,"")</f>
        <v/>
      </c>
      <c r="AS122" t="str">
        <f t="shared" si="38"/>
        <v/>
      </c>
      <c r="AT122">
        <f t="shared" ca="1" si="31"/>
        <v>0.73252197060017443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3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2081</v>
      </c>
      <c r="BE122" cm="1">
        <f t="array" aca="1" ref="BE122" ca="1">INDEX(BD66:BD81,(RANK(AT9,$AT$2:$AT$17)))</f>
        <v>2115</v>
      </c>
      <c r="BF122" cm="1">
        <f t="array" aca="1" ref="BF122" ca="1">INDEX(BD90:BD105,(RANK(AT9,$AT$2:$AT$17)))</f>
        <v>2147</v>
      </c>
      <c r="BG122" cm="1">
        <f t="array" aca="1" ref="BG122" ca="1">INDEX(BD106:BD121,(RANK(AT9,$AT$2:$AT$17)))</f>
        <v>2075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VLOOKUP(B123,audio_list_stym!$A$3:$AJ$18,11,FALSE)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9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40"/>
        <v/>
      </c>
      <c r="AI123" t="s">
        <v>125</v>
      </c>
      <c r="AO123">
        <f t="shared" ca="1" si="35"/>
        <v>0.42976713312857373</v>
      </c>
      <c r="AP123" t="str">
        <f t="shared" ca="1" si="36"/>
        <v>pics\\Kokos_5.jpg</v>
      </c>
      <c r="AR123" t="str">
        <f t="shared" si="43"/>
        <v/>
      </c>
      <c r="AS123" t="str">
        <f t="shared" si="38"/>
        <v/>
      </c>
      <c r="AT123">
        <f t="shared" ca="1" si="31"/>
        <v>0.64409185766244392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3"/>
        <v>Посмотрите,_вот_ПЕМАТ._Он_надломан?</v>
      </c>
      <c r="BD123" cm="1">
        <f t="array" aca="1" ref="BD123" ca="1">INDEX($L$122:$L$129,(RANK(AT3,$AT$2:$AT$9)))</f>
        <v>2087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VLOOKUP(B124,audio_list_stym!$A$3:$AJ$18,11,FALSE)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9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40"/>
        <v/>
      </c>
      <c r="AI124" t="s">
        <v>126</v>
      </c>
      <c r="AO124">
        <f t="shared" ca="1" si="35"/>
        <v>0.22812988092338138</v>
      </c>
      <c r="AP124" t="str">
        <f t="shared" ca="1" si="36"/>
        <v>pics\\Peper_2.jpg</v>
      </c>
      <c r="AR124" t="str">
        <f t="shared" si="43"/>
        <v/>
      </c>
      <c r="AS124" t="str">
        <f t="shared" si="38"/>
        <v/>
      </c>
      <c r="AT124">
        <f t="shared" ca="1" si="31"/>
        <v>0.65470753660536996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3"/>
        <v>Вот_ПЕМАТ._Он_волнистый?</v>
      </c>
      <c r="BD124" cm="1">
        <f t="array" aca="1" ref="BD124" ca="1">INDEX($L$122:$L$129,(RANK(AT4,$AT$2:$AT$9)))</f>
        <v>2085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VLOOKUP(B125,audio_list_stym!$A$3:$AJ$18,11,FALSE)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9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40"/>
        <v/>
      </c>
      <c r="AI125" t="s">
        <v>127</v>
      </c>
      <c r="AO125">
        <f t="shared" ca="1" si="35"/>
        <v>0.51740343469977135</v>
      </c>
      <c r="AP125" t="str">
        <f t="shared" ca="1" si="36"/>
        <v>pics\\Kokos_3.jpg</v>
      </c>
      <c r="AR125" t="str">
        <f t="shared" si="43"/>
        <v/>
      </c>
      <c r="AS125" t="str">
        <f t="shared" si="38"/>
        <v/>
      </c>
      <c r="AT125">
        <f t="shared" ca="1" si="31"/>
        <v>0.85616960462164537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3"/>
        <v>Это_ПЕМАТ._Он_бурый?</v>
      </c>
      <c r="BD125" cm="1">
        <f t="array" aca="1" ref="BD125" ca="1">INDEX($L$122:$L$129,(RANK(AT5,$AT$2:$AT$9)))</f>
        <v>2083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VLOOKUP(B126,audio_list_stym!$A$3:$AJ$18,11,FALSE)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9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40"/>
        <v/>
      </c>
      <c r="AI126" t="s">
        <v>128</v>
      </c>
      <c r="AO126">
        <f t="shared" ca="1" si="35"/>
        <v>0.18080487510203946</v>
      </c>
      <c r="AP126" t="str">
        <f t="shared" ca="1" si="36"/>
        <v>pics\\Peper_7.jpg</v>
      </c>
      <c r="AR126" t="str">
        <f t="shared" si="43"/>
        <v/>
      </c>
      <c r="AS126" t="str">
        <f t="shared" si="38"/>
        <v/>
      </c>
      <c r="AT126">
        <f t="shared" ca="1" si="31"/>
        <v>0.80500765851619194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3"/>
        <v>На_картинке_ПЕМАТ._Вытянут_ли_он?</v>
      </c>
      <c r="BD126" cm="1">
        <f t="array" aca="1" ref="BD126" ca="1">INDEX($L$122:$L$129,(RANK(AT6,$AT$2:$AT$9)))</f>
        <v>2088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VLOOKUP(B127,audio_list_stym!$A$3:$AJ$18,11,FALSE)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9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40"/>
        <v/>
      </c>
      <c r="AI127" t="s">
        <v>129</v>
      </c>
      <c r="AO127">
        <f t="shared" ca="1" si="35"/>
        <v>0.15769761327284615</v>
      </c>
      <c r="AP127" t="str">
        <f t="shared" ca="1" si="36"/>
        <v>pics\\Peper_8.jpg</v>
      </c>
      <c r="AR127" t="str">
        <f t="shared" si="43"/>
        <v/>
      </c>
      <c r="AS127" t="str">
        <f t="shared" si="38"/>
        <v/>
      </c>
      <c r="AT127">
        <f t="shared" ca="1" si="31"/>
        <v>0.26839232320908024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3"/>
        <v>На_мониторе_ПЕМАТ._Объемный_ли_он?</v>
      </c>
      <c r="BD127" cm="1">
        <f t="array" aca="1" ref="BD127" ca="1">INDEX($L$122:$L$129,(RANK(AT7,$AT$2:$AT$9)))</f>
        <v>2086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VLOOKUP(B128,audio_list_stym!$A$3:$AJ$18,11,FALSE)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9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40"/>
        <v/>
      </c>
      <c r="AI128" t="s">
        <v>130</v>
      </c>
      <c r="AO128">
        <f t="shared" ca="1" si="35"/>
        <v>9.3793068626873533E-2</v>
      </c>
      <c r="AP128" t="str">
        <f t="shared" ca="1" si="36"/>
        <v>pics\\Redis_7.jpg</v>
      </c>
      <c r="AR128" t="str">
        <f t="shared" si="43"/>
        <v/>
      </c>
      <c r="AS128" t="str">
        <f t="shared" si="38"/>
        <v/>
      </c>
      <c r="AT128">
        <f t="shared" ca="1" si="31"/>
        <v>0.61382246941506291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3"/>
        <v>Перед_Вами_ПЕМАТ._Пустой_ли_он?</v>
      </c>
      <c r="BD128" cm="1">
        <f t="array" aca="1" ref="BD128" ca="1">INDEX($L$122:$L$129,(RANK(AT8,$AT$2:$AT$9)))</f>
        <v>2082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VLOOKUP(B129,audio_list_stym!$A$3:$AJ$18,11,FALSE)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9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40"/>
        <v/>
      </c>
      <c r="AI129" t="s">
        <v>131</v>
      </c>
      <c r="AO129">
        <f t="shared" ca="1" si="35"/>
        <v>0.93664747674787741</v>
      </c>
      <c r="AP129" t="str">
        <f t="shared" ca="1" si="36"/>
        <v>pics\\Banan_2.jpg</v>
      </c>
      <c r="AR129" t="str">
        <f t="shared" si="43"/>
        <v/>
      </c>
      <c r="AS129" t="str">
        <f t="shared" si="38"/>
        <v/>
      </c>
      <c r="AT129">
        <f t="shared" ca="1" si="31"/>
        <v>0.89635488812100161</v>
      </c>
      <c r="AU129" t="s">
        <v>697</v>
      </c>
      <c r="AV129" t="str">
        <f t="shared" ca="1" si="32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3"/>
        <v>Вы_видите_ПЕМАТ._Белый_ли_он?</v>
      </c>
      <c r="BD129" cm="1">
        <f t="array" aca="1" ref="BD129" ca="1">INDEX($L$122:$L$129,(RANK(AT9,$AT$2:$AT$9)))</f>
        <v>2084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700-000000000000}"/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2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0.97295056400593649</v>
      </c>
      <c r="AP2" t="str">
        <f t="shared" ref="AP2:AP25" ca="1" si="7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8">RAND()</f>
        <v>0.91099912391506221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1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0.35837801869898978</v>
      </c>
      <c r="AP3" t="str">
        <f t="shared" ca="1" si="7"/>
        <v>pics\\Finik_4.jpg</v>
      </c>
      <c r="AQ3" t="str">
        <f t="shared" ref="AQ3:AQ25" ca="1" si="13">INDEX($AN$2:$AN$25,(RANK(AO3,$AO$2:$AO$25)))</f>
        <v>pics\\Peper_4.jpg</v>
      </c>
      <c r="AT3">
        <f t="shared" ca="1" si="8"/>
        <v>0.86825399479879684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1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0.11595840504498245</v>
      </c>
      <c r="AP4" t="str">
        <f t="shared" ca="1" si="7"/>
        <v>pics\\Injir_4.jpg</v>
      </c>
      <c r="AQ4" t="str">
        <f t="shared" ca="1" si="13"/>
        <v>pics\\Tikva_4.jpg</v>
      </c>
      <c r="AT4">
        <f t="shared" ca="1" si="8"/>
        <v>6.5381199794517286E-2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1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7.7938761863790229E-2</v>
      </c>
      <c r="AP5" t="str">
        <f t="shared" ca="1" si="7"/>
        <v>pics\\Injir_6.jpg</v>
      </c>
      <c r="AQ5" t="str">
        <f t="shared" ca="1" si="13"/>
        <v>pics\\Tikva_6.jpg</v>
      </c>
      <c r="AT5">
        <f t="shared" ca="1" si="8"/>
        <v>0.92592118974587989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1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0.37560450201185847</v>
      </c>
      <c r="AP6" t="str">
        <f t="shared" ca="1" si="7"/>
        <v>pics\\Finik_2.jpg</v>
      </c>
      <c r="AQ6" t="str">
        <f t="shared" ca="1" si="13"/>
        <v>pics\\Peper_2.jpg</v>
      </c>
      <c r="AT6">
        <f t="shared" ca="1" si="8"/>
        <v>0.14424478465684987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1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0.57872078051305387</v>
      </c>
      <c r="AP7" t="str">
        <f t="shared" ca="1" si="7"/>
        <v>pics\\Kokos_8.jpg</v>
      </c>
      <c r="AQ7" t="str">
        <f t="shared" ca="1" si="13"/>
        <v>pics\\Tomat_8.jpg</v>
      </c>
      <c r="AT7">
        <f t="shared" ca="1" si="8"/>
        <v>0.20557122992053145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2.5724298052826611E-2</v>
      </c>
      <c r="AP8" t="str">
        <f t="shared" ca="1" si="7"/>
        <v>pics\\Injir_8.jpg</v>
      </c>
      <c r="AQ8" t="str">
        <f t="shared" ca="1" si="13"/>
        <v>pics\\Tikva_8.jpg</v>
      </c>
      <c r="AT8">
        <f t="shared" ca="1" si="8"/>
        <v>0.66501529508588142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0.37485230202099951</v>
      </c>
      <c r="AP9" t="str">
        <f t="shared" ca="1" si="7"/>
        <v>pics\\Finik_3.jpg</v>
      </c>
      <c r="AQ9" t="str">
        <f t="shared" ca="1" si="13"/>
        <v>pics\\Peper_3.jpg</v>
      </c>
      <c r="AT9">
        <f t="shared" ca="1" si="8"/>
        <v>0.98136800317018091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2165</v>
      </c>
      <c r="AD10" t="str">
        <f t="shared" ca="1" si="11"/>
        <v>pics\\Tikva_5.jpg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9.2609268505762787E-2</v>
      </c>
      <c r="AP10" t="str">
        <f t="shared" ca="1" si="7"/>
        <v>pics\\Injir_5.jpg</v>
      </c>
      <c r="AQ10" t="str">
        <f t="shared" ca="1" si="13"/>
        <v>pics\\Tikva_5.jpg</v>
      </c>
      <c r="AS10" t="str">
        <f t="shared" ref="AS10:AS17" ca="1" si="15">IF(AH10="sound\\Tropic",AQ10,"")</f>
        <v>pics\\Tikva_5.jpg</v>
      </c>
      <c r="AT10">
        <f t="shared" ca="1" si="8"/>
        <v>0.33899262298871591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2060</v>
      </c>
      <c r="AD11" t="str">
        <f t="shared" ca="1" si="11"/>
        <v>pics\\Tomat_4.jpg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pics\\Tomat_4.jpg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0.85125204023758205</v>
      </c>
      <c r="AP11" t="str">
        <f t="shared" ca="1" si="7"/>
        <v>pics\\Kokos_4.jpg</v>
      </c>
      <c r="AQ11" t="str">
        <f t="shared" ca="1" si="13"/>
        <v>pics\\Tomat_4.jpg</v>
      </c>
      <c r="AS11" t="str">
        <f t="shared" ca="1" si="15"/>
        <v>pics\\Tomat_4.jpg</v>
      </c>
      <c r="AT11">
        <f t="shared" ca="1" si="8"/>
        <v>0.77914530681457161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2161</v>
      </c>
      <c r="AD12" t="str">
        <f t="shared" ca="1" si="11"/>
        <v>pics\\Tikva_1.jpg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pics\\Tikva_1.jpg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0.18101345070871666</v>
      </c>
      <c r="AP12" t="str">
        <f t="shared" ca="1" si="7"/>
        <v>pics\\Injir_1.jpg</v>
      </c>
      <c r="AQ12" t="str">
        <f t="shared" ca="1" si="13"/>
        <v>pics\\Tikva_1.jpg</v>
      </c>
      <c r="AS12" t="str">
        <f t="shared" ca="1" si="15"/>
        <v>pics\\Tikva_1.jpg</v>
      </c>
      <c r="AT12">
        <f t="shared" ca="1" si="8"/>
        <v>0.10393007648474895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2041</v>
      </c>
      <c r="AD13" t="str">
        <f t="shared" ca="1" si="11"/>
        <v>pics\\Peper_1.jpg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0.48123307350752753</v>
      </c>
      <c r="AP13" t="str">
        <f t="shared" ca="1" si="7"/>
        <v>pics\\Finik_1.jpg</v>
      </c>
      <c r="AQ13" t="str">
        <f t="shared" ca="1" si="13"/>
        <v>pics\\Peper_1.jpg</v>
      </c>
      <c r="AS13" t="str">
        <f t="shared" ca="1" si="15"/>
        <v>pics\\Peper_1.jpg</v>
      </c>
      <c r="AT13">
        <f t="shared" ca="1" si="8"/>
        <v>0.80856537475169565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1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0.82771918735821437</v>
      </c>
      <c r="AP14" t="str">
        <f t="shared" ca="1" si="7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8"/>
        <v>0.35756944032805493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2048</v>
      </c>
      <c r="AD15" t="str">
        <f t="shared" ca="1" si="11"/>
        <v>pics\\Peper_8.jpg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pics\\Peper_8.jpg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0.20597917888576878</v>
      </c>
      <c r="AP15" t="str">
        <f t="shared" ca="1" si="7"/>
        <v>pics\\Finik_8.jpg</v>
      </c>
      <c r="AQ15" t="str">
        <f t="shared" ca="1" si="13"/>
        <v>pics\\Peper_8.jpg</v>
      </c>
      <c r="AS15" t="str">
        <f t="shared" ca="1" si="15"/>
        <v>pics\\Peper_8.jpg</v>
      </c>
      <c r="AT15">
        <f t="shared" ca="1" si="8"/>
        <v>0.26912150732852069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2045</v>
      </c>
      <c r="AD16" t="str">
        <f t="shared" ca="1" si="11"/>
        <v>pics\\Peper_5.jpg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0.25342021858270125</v>
      </c>
      <c r="AP16" t="str">
        <f t="shared" ca="1" si="7"/>
        <v>pics\\Finik_5.jpg</v>
      </c>
      <c r="AQ16" t="str">
        <f t="shared" ca="1" si="13"/>
        <v>pics\\Peper_5.jpg</v>
      </c>
      <c r="AS16" t="str">
        <f t="shared" ca="1" si="15"/>
        <v>pics\\Peper_5.jpg</v>
      </c>
      <c r="AT16">
        <f t="shared" ca="1" si="8"/>
        <v>0.50122832748523893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2163</v>
      </c>
      <c r="AD17" t="str">
        <f t="shared" ca="1" si="11"/>
        <v>pics\\Tikva_3.jpg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0.1361752527907224</v>
      </c>
      <c r="AP17" t="str">
        <f t="shared" ca="1" si="7"/>
        <v>pics\\Injir_3.jpg</v>
      </c>
      <c r="AQ17" t="str">
        <f t="shared" ca="1" si="13"/>
        <v>pics\\Tikva_3.jpg</v>
      </c>
      <c r="AS17" t="str">
        <f t="shared" ca="1" si="15"/>
        <v>pics\\Tikva_3.jpg</v>
      </c>
      <c r="AT17">
        <f t="shared" ca="1" si="8"/>
        <v>0.10976006703291163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1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0.93018834133025718</v>
      </c>
      <c r="AP18" t="str">
        <f t="shared" ca="1" si="7"/>
        <v>pics\\Kokos_3.jpg</v>
      </c>
      <c r="AQ18" t="str">
        <f t="shared" ca="1" si="13"/>
        <v>pics\\Tomat_3.jpg</v>
      </c>
      <c r="AT18">
        <f t="shared" ca="1" si="8"/>
        <v>0.94006080987552243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2037</v>
      </c>
      <c r="BF18" cm="1">
        <f t="array" aca="1" ref="BF18" ca="1">INDEX(BD26:BD49,(RANK(AT4,$AT$2:$AT$16)))</f>
        <v>2045</v>
      </c>
      <c r="BG18" cm="1">
        <f t="array" aca="1" ref="BG18" ca="1">INDEX(BD50:BD65,(RANK(AT4,$AT$2:$AT$16)))</f>
        <v>2021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1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3.0344361374378126E-2</v>
      </c>
      <c r="AP19" t="str">
        <f t="shared" ca="1" si="7"/>
        <v>pics\\Injir_7.jpg</v>
      </c>
      <c r="AQ19" t="str">
        <f t="shared" ca="1" si="13"/>
        <v>pics\\Tikva_7.jpg</v>
      </c>
      <c r="AT19">
        <f t="shared" ca="1" si="8"/>
        <v>0.90380915853639798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0.25293802455705017</v>
      </c>
      <c r="AP20" t="str">
        <f t="shared" ca="1" si="7"/>
        <v>pics\\Finik_6.jpg</v>
      </c>
      <c r="AQ20" t="str">
        <f t="shared" ca="1" si="13"/>
        <v>pics\\Peper_6.jpg</v>
      </c>
      <c r="AT20">
        <f t="shared" ca="1" si="8"/>
        <v>0.82158075672247988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1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0.21019721800815749</v>
      </c>
      <c r="AP21" t="str">
        <f t="shared" ca="1" si="7"/>
        <v>pics\\Finik_7.jpg</v>
      </c>
      <c r="AQ21" t="str">
        <f t="shared" ca="1" si="13"/>
        <v>pics\\Peper_7.jpg</v>
      </c>
      <c r="AT21">
        <f t="shared" ca="1" si="8"/>
        <v>0.42598074018739074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1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0.76459109053263974</v>
      </c>
      <c r="AP22" t="str">
        <f t="shared" ca="1" si="7"/>
        <v>pics\\Kokos_6.jpg</v>
      </c>
      <c r="AQ22" t="str">
        <f t="shared" ca="1" si="13"/>
        <v>pics\\Tomat_6.jpg</v>
      </c>
      <c r="AT22">
        <f t="shared" ca="1" si="8"/>
        <v>0.96003463312544668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1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0.14237035942110521</v>
      </c>
      <c r="AP23" t="str">
        <f t="shared" ca="1" si="7"/>
        <v>pics\\Injir_2.jpg</v>
      </c>
      <c r="AQ23" t="str">
        <f t="shared" ca="1" si="13"/>
        <v>pics\\Tikva_2.jpg</v>
      </c>
      <c r="AT23">
        <f t="shared" ca="1" si="8"/>
        <v>0.37595509640551739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1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0.60885252313955651</v>
      </c>
      <c r="AP24" t="str">
        <f t="shared" ca="1" si="7"/>
        <v>pics\\Kokos_7.jpg</v>
      </c>
      <c r="AQ24" t="str">
        <f t="shared" ca="1" si="13"/>
        <v>pics\\Tomat_7.jpg</v>
      </c>
      <c r="AT24">
        <f t="shared" ca="1" si="8"/>
        <v>0.18757956014820321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1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0.97263234481139038</v>
      </c>
      <c r="AP25" t="str">
        <f t="shared" ca="1" si="7"/>
        <v>pics\\Kokos_2.jpg</v>
      </c>
      <c r="AQ25" t="str">
        <f t="shared" ca="1" si="13"/>
        <v>pics\\Tomat_2.jpg</v>
      </c>
      <c r="AT25">
        <f t="shared" ca="1" si="8"/>
        <v>0.21773709065068536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11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pics\\Kokos_1.jpg</v>
      </c>
      <c r="AH26" t="str">
        <f t="shared" ref="AH26:AH65" si="19">IF(OR(E26=10,E26=12),LEFT(AW26,13),0)</f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20">IF(AH26="sound\\Ogorod",AP2,"")</f>
        <v>pics\\Kokos_1.jpg</v>
      </c>
      <c r="AT26">
        <f t="shared" ca="1" si="8"/>
        <v>0.33709973137544469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2012</v>
      </c>
      <c r="AD27" t="str">
        <f t="shared" ca="1" si="11"/>
        <v>pics\\Finik_4.jpg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pics\\Finik_4.jpg</v>
      </c>
      <c r="AH27" t="str">
        <f t="shared" si="19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20"/>
        <v>pics\\Finik_4.jpg</v>
      </c>
      <c r="AT27">
        <f t="shared" ca="1" si="8"/>
        <v>0.91440739292730933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2156</v>
      </c>
      <c r="AD28" t="str">
        <f t="shared" ca="1" si="11"/>
        <v>pics\\Injir_4.jpg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pics\\Injir_4.jpg</v>
      </c>
      <c r="AH28" t="str">
        <f t="shared" si="19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20"/>
        <v>pics\\Injir_4.jpg</v>
      </c>
      <c r="AT28">
        <f t="shared" ca="1" si="8"/>
        <v>0.73451693162529252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2158</v>
      </c>
      <c r="AD29" t="str">
        <f t="shared" ca="1" si="11"/>
        <v>pics\\Injir_6.jpg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pics\\Injir_6.jpg</v>
      </c>
      <c r="AH29" t="str">
        <f t="shared" si="19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20"/>
        <v>pics\\Injir_6.jpg</v>
      </c>
      <c r="AT29">
        <f t="shared" ca="1" si="8"/>
        <v>0.52832506728925455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2010</v>
      </c>
      <c r="AD30" t="str">
        <f t="shared" ca="1" si="11"/>
        <v>pics\\Finik_2.jpg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pics\\Finik_2.jpg</v>
      </c>
      <c r="AH30" t="str">
        <f t="shared" si="19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20"/>
        <v>pics\\Finik_2.jpg</v>
      </c>
      <c r="AT30">
        <f t="shared" ca="1" si="8"/>
        <v>0.89261709475043205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2032</v>
      </c>
      <c r="AD31" t="str">
        <f t="shared" ca="1" si="11"/>
        <v>pics\\Kokos_8.jpg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pics\\Kokos_8.jpg</v>
      </c>
      <c r="AH31" t="str">
        <f t="shared" si="19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20"/>
        <v>pics\\Kokos_8.jpg</v>
      </c>
      <c r="AT31">
        <f t="shared" ca="1" si="8"/>
        <v>0.97224995933526392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2160</v>
      </c>
      <c r="AD32" t="str">
        <f t="shared" ca="1" si="11"/>
        <v>pics\\Injir_8.jpg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pics\\Injir_8.jpg</v>
      </c>
      <c r="AH32" t="str">
        <f t="shared" si="19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20"/>
        <v>pics\\Injir_8.jpg</v>
      </c>
      <c r="AT32">
        <f t="shared" ca="1" si="8"/>
        <v>8.2734928976972766E-2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2011</v>
      </c>
      <c r="AD33" t="str">
        <f t="shared" ca="1" si="11"/>
        <v>pics\\Finik_3.jpg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pics\\Finik_3.jpg</v>
      </c>
      <c r="AH33" t="str">
        <f t="shared" si="19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20"/>
        <v>pics\\Finik_3.jpg</v>
      </c>
      <c r="AT33">
        <f t="shared" ca="1" si="8"/>
        <v>0.95109302237179516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1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8"/>
        <v/>
      </c>
      <c r="AG34" t="str">
        <f t="shared" ref="AG34:AG41" si="21">IF(OR(E34=11,E34=13),M34,"")</f>
        <v>pics\\Peper_1.jpg</v>
      </c>
      <c r="AH34">
        <f t="shared" si="19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0.81078583663305681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1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8"/>
        <v/>
      </c>
      <c r="AG35" t="str">
        <f t="shared" si="21"/>
        <v>pics\\Peper_2.jpg</v>
      </c>
      <c r="AH35">
        <f t="shared" si="19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0.45314650095474363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1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8"/>
        <v/>
      </c>
      <c r="AG36" t="str">
        <f t="shared" si="21"/>
        <v>pics\\Peper_3.jpg</v>
      </c>
      <c r="AH36">
        <f t="shared" si="19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0.53902299404574694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1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8"/>
        <v/>
      </c>
      <c r="AG37" t="str">
        <f t="shared" si="21"/>
        <v>pics\\Peper_4.jpg</v>
      </c>
      <c r="AH37">
        <f t="shared" si="19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0.97579720353467991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1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8"/>
        <v/>
      </c>
      <c r="AG38" t="str">
        <f t="shared" si="21"/>
        <v>pics\\Peper_5.jpg</v>
      </c>
      <c r="AH38">
        <f t="shared" si="19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0.33536442757737228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1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21"/>
        <v>pics\\Peper_6.jpg</v>
      </c>
      <c r="AH39">
        <f t="shared" si="19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7.6624127253539953E-2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1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21"/>
        <v>pics\\Peper_7.jpg</v>
      </c>
      <c r="AH40">
        <f t="shared" si="19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0.94553426103470661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1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2">IF(ISTEXT(AR41),AR41,IF(ISTEXT(AS41),AS41,""))</f>
        <v/>
      </c>
      <c r="AG41" t="str">
        <f t="shared" si="21"/>
        <v>pics\\Peper_8.jpg</v>
      </c>
      <c r="AH41">
        <f t="shared" si="19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0.62948023642314643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2059</v>
      </c>
      <c r="AD42" t="str">
        <f t="shared" ca="1" si="11"/>
        <v>pics\\Tomat_3.jpg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pics\\Tomat_3.jpg</v>
      </c>
      <c r="AH42" t="str">
        <f t="shared" si="19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pics\\Tomat_3.jpg</v>
      </c>
      <c r="AT42">
        <f t="shared" ca="1" si="8"/>
        <v>0.94263377936042159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2039</v>
      </c>
      <c r="BF42" cm="1">
        <f t="array" aca="1" ref="BF42" ca="1">INDEX(BD26:BD41,(RANK(AT6,$AT$2:$AT$17)))</f>
        <v>2047</v>
      </c>
      <c r="BG42" cm="1">
        <f t="array" aca="1" ref="BG42" ca="1">INDEX(BD50:BD65,(RANK(AT6,$AT$2:$AT$17)))</f>
        <v>2023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2167</v>
      </c>
      <c r="AD43" t="str">
        <f t="shared" ca="1" si="11"/>
        <v>pics\\Tikva_7.jpg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pics\\Tikva_7.jpg</v>
      </c>
      <c r="AH43" t="str">
        <f t="shared" si="19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pics\\Tikva_7.jpg</v>
      </c>
      <c r="AT43">
        <f t="shared" ca="1" si="8"/>
        <v>0.17481195588385467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2046</v>
      </c>
      <c r="AD44" t="str">
        <f t="shared" ca="1" si="11"/>
        <v>pics\\Peper_6.jpg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pics\\Peper_6.jpg</v>
      </c>
      <c r="AH44" t="str">
        <f t="shared" si="19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pics\\Peper_6.jpg</v>
      </c>
      <c r="AT44">
        <f t="shared" ca="1" si="8"/>
        <v>0.22746098002188087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2047</v>
      </c>
      <c r="AD45" t="str">
        <f t="shared" ca="1" si="11"/>
        <v>pics\\Peper_7.jpg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pics\\Peper_7.jpg</v>
      </c>
      <c r="AH45" t="str">
        <f t="shared" si="19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pics\\Peper_7.jpg</v>
      </c>
      <c r="AT45">
        <f t="shared" ca="1" si="8"/>
        <v>0.58454261524061457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2062</v>
      </c>
      <c r="AD46" t="str">
        <f t="shared" ca="1" si="11"/>
        <v>pics\\Tomat_6.jpg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pics\\Tomat_6.jpg</v>
      </c>
      <c r="AH46" t="str">
        <f t="shared" si="19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pics\\Tomat_6.jpg</v>
      </c>
      <c r="AT46">
        <f t="shared" ca="1" si="8"/>
        <v>0.78371262102816264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2162</v>
      </c>
      <c r="AD47" t="str">
        <f t="shared" ca="1" si="11"/>
        <v>pics\\Tikva_2.jpg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pics\\Tikva_2.jpg</v>
      </c>
      <c r="AH47" t="str">
        <f t="shared" si="19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pics\\Tikva_2.jpg</v>
      </c>
      <c r="AT47">
        <f t="shared" ca="1" si="8"/>
        <v>0.73311624383128837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2063</v>
      </c>
      <c r="AD48" t="str">
        <f t="shared" ca="1" si="11"/>
        <v>pics\\Tomat_7.jpg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pics\\Tomat_7.jpg</v>
      </c>
      <c r="AH48" t="str">
        <f t="shared" si="19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pics\\Tomat_7.jpg</v>
      </c>
      <c r="AT48">
        <f t="shared" ca="1" si="8"/>
        <v>0.92039894209749695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2058</v>
      </c>
      <c r="AD49" t="str">
        <f t="shared" ca="1" si="11"/>
        <v>pics\\Tomat_2.jpg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pics\\Tomat_2.jpg</v>
      </c>
      <c r="AH49" t="str">
        <f t="shared" si="19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pics\\Tomat_2.jpg</v>
      </c>
      <c r="AT49">
        <f t="shared" ca="1" si="8"/>
        <v>0.84640846232558209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1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19"/>
        <v>0</v>
      </c>
      <c r="AT50">
        <f t="shared" ca="1" si="8"/>
        <v>0.34720802169709419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1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2"/>
        <v/>
      </c>
      <c r="AG51" t="str">
        <f t="shared" si="25"/>
        <v>pics\\Finik_2.jpg</v>
      </c>
      <c r="AH51">
        <f t="shared" si="19"/>
        <v>0</v>
      </c>
      <c r="AT51">
        <f t="shared" ca="1" si="8"/>
        <v>3.2807163919742921E-2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1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2"/>
        <v/>
      </c>
      <c r="AG52" t="str">
        <f t="shared" si="25"/>
        <v>pics\\Finik_3.jpg</v>
      </c>
      <c r="AH52">
        <f t="shared" si="19"/>
        <v>0</v>
      </c>
      <c r="AT52">
        <f t="shared" ca="1" si="8"/>
        <v>0.9203312130443152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1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2"/>
        <v/>
      </c>
      <c r="AG53" t="str">
        <f t="shared" si="25"/>
        <v>pics\\Finik_4.jpg</v>
      </c>
      <c r="AH53">
        <f t="shared" si="19"/>
        <v>0</v>
      </c>
      <c r="AT53">
        <f t="shared" ca="1" si="8"/>
        <v>0.26988994123050536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1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2"/>
        <v/>
      </c>
      <c r="AG54" t="str">
        <f t="shared" si="25"/>
        <v>pics\\Finik_5.jpg</v>
      </c>
      <c r="AH54">
        <f t="shared" si="19"/>
        <v>0</v>
      </c>
      <c r="AI54" s="11"/>
      <c r="AT54">
        <f t="shared" ca="1" si="8"/>
        <v>6.2527111738802543E-2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1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2"/>
        <v/>
      </c>
      <c r="AG55" t="str">
        <f t="shared" si="25"/>
        <v>pics\\Finik_6.jpg</v>
      </c>
      <c r="AH55">
        <f t="shared" si="19"/>
        <v>0</v>
      </c>
      <c r="AT55">
        <f t="shared" ca="1" si="8"/>
        <v>0.80433357335896727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1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19"/>
        <v>0</v>
      </c>
      <c r="AT56">
        <f t="shared" ca="1" si="8"/>
        <v>0.17636023808490342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1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19"/>
        <v>0</v>
      </c>
      <c r="AI57" s="11"/>
      <c r="AT57">
        <f t="shared" ca="1" si="8"/>
        <v>0.63323937786273077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2157</v>
      </c>
      <c r="AD58" t="str">
        <f t="shared" ca="1" si="11"/>
        <v>pics\\Injir_5.jpg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pics\\Injir_5.jpg</v>
      </c>
      <c r="AH58" t="str">
        <f t="shared" si="19"/>
        <v>sound\\Ogorod</v>
      </c>
      <c r="AI58" s="11"/>
      <c r="AR58" t="str">
        <f t="shared" ref="AR58:AR65" ca="1" si="27">IF(AH58="sound\\Ogorod",AP10,"")</f>
        <v>pics\\Injir_5.jpg</v>
      </c>
      <c r="AT58">
        <f t="shared" ca="1" si="8"/>
        <v>0.19562671732752568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2028</v>
      </c>
      <c r="AD59" t="str">
        <f t="shared" ca="1" si="11"/>
        <v>pics\\Kokos_4.jpg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pics\\Kokos_4.jpg</v>
      </c>
      <c r="AH59" t="str">
        <f t="shared" si="19"/>
        <v>sound\\Ogorod</v>
      </c>
      <c r="AR59" t="str">
        <f t="shared" ca="1" si="27"/>
        <v>pics\\Kokos_4.jpg</v>
      </c>
      <c r="AT59">
        <f t="shared" ca="1" si="8"/>
        <v>0.40163412050609704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2153</v>
      </c>
      <c r="AD60" t="str">
        <f t="shared" ca="1" si="11"/>
        <v>pics\\Injir_1.jpg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pics\\Injir_1.jpg</v>
      </c>
      <c r="AH60" t="str">
        <f t="shared" si="19"/>
        <v>sound\\Ogorod</v>
      </c>
      <c r="AR60" t="str">
        <f t="shared" ca="1" si="27"/>
        <v>pics\\Injir_1.jpg</v>
      </c>
      <c r="AT60">
        <f t="shared" ca="1" si="8"/>
        <v>0.7114041028391237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2009</v>
      </c>
      <c r="AD61" t="str">
        <f t="shared" ca="1" si="11"/>
        <v>pics\\Finik_1.jpg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pics\\Finik_1.jpg</v>
      </c>
      <c r="AH61" t="str">
        <f t="shared" si="19"/>
        <v>sound\\Ogorod</v>
      </c>
      <c r="AR61" t="str">
        <f t="shared" ca="1" si="27"/>
        <v>pics\\Finik_1.jpg</v>
      </c>
      <c r="AT61">
        <f t="shared" ca="1" si="8"/>
        <v>0.78524323943679586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1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pics\\Kokos_5.jpg</v>
      </c>
      <c r="AH62" t="str">
        <f t="shared" si="19"/>
        <v>sound\\Ogorod</v>
      </c>
      <c r="AR62" t="str">
        <f t="shared" ca="1" si="27"/>
        <v>pics\\Kokos_5.jpg</v>
      </c>
      <c r="AT62">
        <f t="shared" ca="1" si="8"/>
        <v>0.97051571630845024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2016</v>
      </c>
      <c r="AD63" t="str">
        <f t="shared" ca="1" si="11"/>
        <v>pics\\Finik_8.jpg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pics\\Finik_8.jpg</v>
      </c>
      <c r="AH63" t="str">
        <f t="shared" si="19"/>
        <v>sound\\Ogorod</v>
      </c>
      <c r="AR63" t="str">
        <f t="shared" ca="1" si="27"/>
        <v>pics\\Finik_8.jpg</v>
      </c>
      <c r="AT63">
        <f t="shared" ca="1" si="8"/>
        <v>0.24471687620150651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2013</v>
      </c>
      <c r="AD64" t="str">
        <f t="shared" ca="1" si="11"/>
        <v>pics\\Finik_5.jpg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pics\\Finik_5.jpg</v>
      </c>
      <c r="AH64" t="str">
        <f t="shared" si="19"/>
        <v>sound\\Ogorod</v>
      </c>
      <c r="AI64" s="11"/>
      <c r="AR64" t="str">
        <f t="shared" ca="1" si="27"/>
        <v>pics\\Finik_5.jpg</v>
      </c>
      <c r="AT64">
        <f t="shared" ca="1" si="8"/>
        <v>0.17463533318716662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2155</v>
      </c>
      <c r="AD65" t="str">
        <f t="shared" ca="1" si="11"/>
        <v>pics\\Injir_3.jpg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pics\\Injir_3.jpg</v>
      </c>
      <c r="AH65" t="str">
        <f t="shared" si="19"/>
        <v>sound\\Ogorod</v>
      </c>
      <c r="AR65" t="str">
        <f t="shared" ca="1" si="27"/>
        <v>pics\\Injir_3.jpg</v>
      </c>
      <c r="AT65">
        <f t="shared" ca="1" si="8"/>
        <v>0.44822417857651731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VLOOKUP(B66,audio_list_stym!$A$3:$BP$18,44,FALSE)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VLOOKUP(B66,audio_list_stym!$A$3:$AJ$18,12,FALSE)</f>
        <v>Gac</v>
      </c>
      <c r="I66" t="s">
        <v>688</v>
      </c>
      <c r="J66" t="str">
        <f t="shared" ref="J66:J129" si="29">H66&amp;I66</f>
        <v>Gac_1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1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74" si="30">AS66</f>
        <v/>
      </c>
      <c r="AI66" t="s">
        <v>67</v>
      </c>
      <c r="AO66">
        <f ca="1">RAND()</f>
        <v>0.55522958651782783</v>
      </c>
      <c r="AP66" t="str">
        <f ca="1">INDEX($AI$66:$AI$129,(RANK(AO66,$AO$66:$AO$129)))</f>
        <v>pics\\Kokos_4.jpg</v>
      </c>
      <c r="AR66" t="str">
        <f>IF(AH66="sound\\Ogorod",AP18,"")</f>
        <v/>
      </c>
      <c r="AS66" t="str">
        <f>IF(G66="импл_",AP66,"")</f>
        <v/>
      </c>
      <c r="AT66">
        <f t="shared" ref="AT66:AT129" ca="1" si="31">RAND()</f>
        <v>0.45419997015182456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2091</v>
      </c>
      <c r="BE66" cm="1">
        <f t="array" aca="1" ref="BE66" ca="1">INDEX(BD74:BD89,(RANK(AT2,$AT$2:$AT$7)))</f>
        <v>2116</v>
      </c>
      <c r="BF66" cm="1">
        <f t="array" aca="1" ref="BF66" ca="1">INDEX(BD90:BD113,(RANK(AT2,$AT$2:$AT$17)))</f>
        <v>2144</v>
      </c>
      <c r="BG66" cm="1">
        <f t="array" aca="1" ref="BG66" ca="1">INDEX(BD114:BD129,(RANK(AT2,$AT$2:$AT$17)))</f>
        <v>2080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VLOOKUP(B67,audio_list_stym!$A$3:$BP$18,44,FALSE)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VLOOKUP(B67,audio_list_stym!$A$3:$AJ$18,12,FALSE)</f>
        <v>Gac</v>
      </c>
      <c r="I67" t="s">
        <v>689</v>
      </c>
      <c r="J67" t="str">
        <f t="shared" si="29"/>
        <v>Gac_2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74" ca="1" si="34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30"/>
        <v/>
      </c>
      <c r="AI67" t="s">
        <v>68</v>
      </c>
      <c r="AO67">
        <f t="shared" ref="AO67:AO129" ca="1" si="35">RAND()</f>
        <v>0.78782406572765562</v>
      </c>
      <c r="AP67" t="str">
        <f t="shared" ref="AP67:AP129" ca="1" si="36">INDEX($AI$66:$AI$129,(RANK(AO67,$AO$66:$AO$129)))</f>
        <v>pics\\Finik_2.jpg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0.34569059526335166</v>
      </c>
      <c r="AU67" t="s">
        <v>697</v>
      </c>
      <c r="AV67" t="str">
        <f t="shared" ca="1" si="32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3"/>
        <v>Посмотрите,_вот_XXXXX._Он_фаршированный?</v>
      </c>
      <c r="BD67" cm="1">
        <f t="array" aca="1" ref="BD67" ca="1">INDEX(L67:L74,(RANK(AT3,$AT$2:$AT$9)))</f>
        <v>2093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VLOOKUP(B68,audio_list_stym!$A$3:$BP$18,44,FALSE)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VLOOKUP(B68,audio_list_stym!$A$3:$AJ$18,12,FALSE)</f>
        <v>Gac</v>
      </c>
      <c r="I68" t="s">
        <v>690</v>
      </c>
      <c r="J68" t="str">
        <f t="shared" si="29"/>
        <v>Gac_3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4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30"/>
        <v/>
      </c>
      <c r="AI68" t="s">
        <v>69</v>
      </c>
      <c r="AO68">
        <f t="shared" ca="1" si="35"/>
        <v>0.14066537352724251</v>
      </c>
      <c r="AP68" t="str">
        <f t="shared" ca="1" si="36"/>
        <v>pics\\Tomat_2.jpg</v>
      </c>
      <c r="AR68" t="str">
        <f t="shared" si="37"/>
        <v/>
      </c>
      <c r="AS68" t="str">
        <f t="shared" si="38"/>
        <v/>
      </c>
      <c r="AT68">
        <f t="shared" ca="1" si="31"/>
        <v>0.99084507577289027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3"/>
        <v>Вот_XXXXX._Он_разрезанный?</v>
      </c>
      <c r="BD68" cm="1">
        <f t="array" aca="1" ref="BD68" ca="1">INDEX(L68:L75,(RANK(AT4,$AT$2:$AT$9)))</f>
        <v>2114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VLOOKUP(B69,audio_list_stym!$A$3:$BP$18,44,FALSE)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VLOOKUP(B69,audio_list_stym!$A$3:$AJ$18,12,FALSE)</f>
        <v>Gac</v>
      </c>
      <c r="I69" t="s">
        <v>691</v>
      </c>
      <c r="J69" t="str">
        <f t="shared" si="29"/>
        <v>Gac_4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4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30"/>
        <v/>
      </c>
      <c r="AI69" t="s">
        <v>70</v>
      </c>
      <c r="AO69">
        <f t="shared" ca="1" si="35"/>
        <v>0.76702810981011849</v>
      </c>
      <c r="AP69" t="str">
        <f t="shared" ca="1" si="36"/>
        <v>pics\\Finik_4.jpg</v>
      </c>
      <c r="AR69" t="str">
        <f t="shared" si="37"/>
        <v/>
      </c>
      <c r="AS69" t="str">
        <f t="shared" si="38"/>
        <v/>
      </c>
      <c r="AT69">
        <f t="shared" ca="1" si="31"/>
        <v>0.59674913638904314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3"/>
        <v>Это_XXXXX._Он_с_лепестками?</v>
      </c>
      <c r="BD69" cm="1">
        <f t="array" aca="1" ref="BD69" ca="1">INDEX(L69:L76,(RANK(AT5,$AT$2:$AT$9)))</f>
        <v>2093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VLOOKUP(B70,audio_list_stym!$A$3:$BP$18,44,FALSE)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VLOOKUP(B70,audio_list_stym!$A$3:$AJ$18,12,FALSE)</f>
        <v>Gac</v>
      </c>
      <c r="I70" t="s">
        <v>692</v>
      </c>
      <c r="J70" t="str">
        <f t="shared" si="29"/>
        <v>Gac_5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4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30"/>
        <v/>
      </c>
      <c r="AI70" t="s">
        <v>71</v>
      </c>
      <c r="AO70">
        <f t="shared" ca="1" si="35"/>
        <v>0.46715484340564339</v>
      </c>
      <c r="AP70" t="str">
        <f t="shared" ca="1" si="36"/>
        <v>pics\\Limon_5.jpg</v>
      </c>
      <c r="AR70" t="str">
        <f t="shared" si="37"/>
        <v/>
      </c>
      <c r="AS70" t="str">
        <f t="shared" si="38"/>
        <v/>
      </c>
      <c r="AT70">
        <f t="shared" ca="1" si="31"/>
        <v>0.69677147168932152</v>
      </c>
      <c r="AU70" t="s">
        <v>697</v>
      </c>
      <c r="AV70" t="str">
        <f t="shared" ca="1" si="32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3"/>
        <v>На_картинке_XXXXX._Колючий_ли_он?</v>
      </c>
      <c r="BD70" cm="1">
        <f t="array" aca="1" ref="BD70" ca="1">INDEX(L70:L77,(RANK(AT6,$AT$2:$AT$9)))</f>
        <v>2115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VLOOKUP(B71,audio_list_stym!$A$3:$BP$18,44,FALSE)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VLOOKUP(B71,audio_list_stym!$A$3:$AJ$18,12,FALSE)</f>
        <v>Gac</v>
      </c>
      <c r="I71" t="s">
        <v>693</v>
      </c>
      <c r="J71" t="str">
        <f t="shared" si="29"/>
        <v>Gac_6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4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30"/>
        <v/>
      </c>
      <c r="AI71" t="s">
        <v>72</v>
      </c>
      <c r="AO71">
        <f t="shared" ca="1" si="35"/>
        <v>0.21786422270712036</v>
      </c>
      <c r="AP71" t="str">
        <f t="shared" ca="1" si="36"/>
        <v>pics\\Redis_7.jpg</v>
      </c>
      <c r="AR71" t="str">
        <f t="shared" si="37"/>
        <v/>
      </c>
      <c r="AS71" t="str">
        <f t="shared" si="38"/>
        <v/>
      </c>
      <c r="AT71">
        <f t="shared" ca="1" si="31"/>
        <v>0.90593544421273409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3"/>
        <v>На_мониторе_XXXXX._Оранжевый_ли_он?</v>
      </c>
      <c r="BD71" cm="1">
        <f t="array" aca="1" ref="BD71" ca="1">INDEX(L71:L78,(RANK(AT7,$AT$2:$AT$9)))</f>
        <v>2115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VLOOKUP(B72,audio_list_stym!$A$3:$BP$18,44,FALSE)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VLOOKUP(B72,audio_list_stym!$A$3:$AJ$18,12,FALSE)</f>
        <v>Gac</v>
      </c>
      <c r="I72" t="s">
        <v>694</v>
      </c>
      <c r="J72" t="str">
        <f t="shared" si="29"/>
        <v>Gac_7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0.60216232989207052</v>
      </c>
      <c r="AP72" t="str">
        <f t="shared" ca="1" si="36"/>
        <v>pics\\Kokos_2.jpg</v>
      </c>
      <c r="AR72" t="str">
        <f t="shared" si="37"/>
        <v/>
      </c>
      <c r="AS72" t="str">
        <f t="shared" si="38"/>
        <v/>
      </c>
      <c r="AT72">
        <f t="shared" ca="1" si="31"/>
        <v>0.66417448163114079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3"/>
        <v>Перед_Вами_XXXXX._Он_зернистый?</v>
      </c>
      <c r="BD72" cm="1">
        <f t="array" aca="1" ref="BD72" ca="1">INDEX(L72:L79,(RANK(AT8,$AT$2:$AT$9)))</f>
        <v>2115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VLOOKUP(B73,audio_list_stym!$A$3:$BP$18,44,FALSE)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VLOOKUP(B73,audio_list_stym!$A$3:$AJ$18,12,FALSE)</f>
        <v>Gac</v>
      </c>
      <c r="I73" t="s">
        <v>695</v>
      </c>
      <c r="J73" t="str">
        <f t="shared" si="29"/>
        <v>Gac_8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0.5494927435275474</v>
      </c>
      <c r="AP73" t="str">
        <f t="shared" ca="1" si="36"/>
        <v>pics\\Kokos_5.jpg</v>
      </c>
      <c r="AR73" t="str">
        <f t="shared" si="37"/>
        <v/>
      </c>
      <c r="AS73" t="str">
        <f t="shared" si="38"/>
        <v/>
      </c>
      <c r="AT73">
        <f t="shared" ca="1" si="31"/>
        <v>0.6346705110327211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3"/>
        <v>Вы_видите_XXXXX._Округлый_ли_он?</v>
      </c>
      <c r="BD73" cm="1">
        <f t="array" aca="1" ref="BD73" ca="1">INDEX(L73:L80,(RANK(AT9,$AT$2:$AT$9)))</f>
        <v>2096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VLOOKUP(B74,audio_list_stym!$A$3:$BP$18,44,FALSE)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VLOOKUP(B74,audio_list_stym!$A$3:$AJ$18,12,FALSE)</f>
        <v>Noni</v>
      </c>
      <c r="I74" t="s">
        <v>688</v>
      </c>
      <c r="J74" t="str">
        <f t="shared" si="29"/>
        <v>Noni_1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2063</v>
      </c>
      <c r="AD74" t="str">
        <f t="shared" ca="1" si="34"/>
        <v>pics\\Tomat_7.jpg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pics\\Tomat_7.jpg</v>
      </c>
      <c r="AI74" t="s">
        <v>76</v>
      </c>
      <c r="AO74">
        <f t="shared" ca="1" si="35"/>
        <v>3.279595866853624E-2</v>
      </c>
      <c r="AP74" t="str">
        <f t="shared" ca="1" si="36"/>
        <v>pics\\Tomat_7.jpg</v>
      </c>
      <c r="AR74" t="str">
        <f>IF(AH74="sound\\Ogorod",AP2,"")</f>
        <v/>
      </c>
      <c r="AS74" t="str">
        <f ca="1">IF(G74="импл_",AP74,"")</f>
        <v>pics\\Tomat_7.jpg</v>
      </c>
      <c r="AT74">
        <f t="shared" ca="1" si="31"/>
        <v>0.93402127612614971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3"/>
        <v>_Белый_ли_внутри_БАРОХ?</v>
      </c>
      <c r="BC74">
        <f>A74</f>
        <v>1210</v>
      </c>
      <c r="BD74" cm="1">
        <f t="array" aca="1" ref="BD74" ca="1">INDEX($L$74:$L$81,(RANK(AT2,$AT$2:$AT$9)))</f>
        <v>2115</v>
      </c>
      <c r="BE74" cm="1">
        <f t="array" aca="1" ref="BE74" ca="1">INDEX(BD66:BD73,(RANK(AT3,$AT$2:$AT$9)))</f>
        <v>2093</v>
      </c>
      <c r="BF74" cm="1">
        <f t="array" aca="1" ref="BF74" ca="1">INDEX(BD82:BD105,(RANK(AT3,$AT$2:$AT$17)))</f>
        <v>2130</v>
      </c>
      <c r="BG74" cm="1">
        <f t="array" aca="1" ref="BG74" ca="1">INDEX(BD106:BD129,(RANK(AT3,$AT$2:$AT$9)))</f>
        <v>2066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VLOOKUP(B75,audio_list_stym!$A$3:$BP$18,44,FALSE)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VLOOKUP(B75,audio_list_stym!$A$3:$AJ$18,12,FALSE)</f>
        <v>Noni</v>
      </c>
      <c r="I75" t="s">
        <v>689</v>
      </c>
      <c r="J75" t="str">
        <f t="shared" si="29"/>
        <v>Noni_2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2001</v>
      </c>
      <c r="AD75" t="str">
        <f t="shared" ref="AD75:AD129" ca="1" si="39">IF(ISTEXT(AE75),AE75,IF(ISTEXT(AF75),AF75,""))</f>
        <v>pics\\Banan_1.jpg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pics\\Banan_1.jpg</v>
      </c>
      <c r="AI75" t="s">
        <v>77</v>
      </c>
      <c r="AO75">
        <f t="shared" ca="1" si="35"/>
        <v>0.98416295993090464</v>
      </c>
      <c r="AP75" t="str">
        <f t="shared" ca="1" si="36"/>
        <v>pics\\Banan_1.jpg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pics\\Banan_1.jpg</v>
      </c>
      <c r="AT75">
        <f t="shared" ca="1" si="31"/>
        <v>0.37972646080878425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3"/>
        <v>_Ребристый_ли_БАРОХ?</v>
      </c>
      <c r="BD75" cm="1">
        <f t="array" aca="1" ref="BD75" ca="1">INDEX($L$74:$L$81,(RANK(AT3,$AT$2:$AT$9)))</f>
        <v>2116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VLOOKUP(B76,audio_list_stym!$A$3:$BP$18,44,FALSE)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VLOOKUP(B76,audio_list_stym!$A$3:$AJ$18,12,FALSE)</f>
        <v>Noni</v>
      </c>
      <c r="I76" t="s">
        <v>690</v>
      </c>
      <c r="J76" t="str">
        <f t="shared" si="29"/>
        <v>Noni_3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2019</v>
      </c>
      <c r="AD76" t="str">
        <f t="shared" ca="1" si="39"/>
        <v>pics\\Goroh_3.jpg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pics\\Goroh_3.jpg</v>
      </c>
      <c r="AI76" t="s">
        <v>78</v>
      </c>
      <c r="AO76">
        <f t="shared" ca="1" si="35"/>
        <v>0.66569814431610708</v>
      </c>
      <c r="AP76" t="str">
        <f t="shared" ca="1" si="36"/>
        <v>pics\\Goroh_3.jpg</v>
      </c>
      <c r="AR76" t="str">
        <f t="shared" si="41"/>
        <v/>
      </c>
      <c r="AS76" t="str">
        <f t="shared" ca="1" si="42"/>
        <v>pics\\Goroh_3.jpg</v>
      </c>
      <c r="AT76">
        <f t="shared" ca="1" si="31"/>
        <v>0.43914893678473277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3"/>
        <v>_Голубой_ли_БАРОХ?</v>
      </c>
      <c r="BD76" cm="1">
        <f t="array" aca="1" ref="BD76" ca="1">INDEX($L$74:$L$81,(RANK(AT4,$AT$2:$AT$9)))</f>
        <v>2120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VLOOKUP(B77,audio_list_stym!$A$3:$BP$18,44,FALSE)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VLOOKUP(B77,audio_list_stym!$A$3:$AJ$18,12,FALSE)</f>
        <v>Noni</v>
      </c>
      <c r="I77" t="s">
        <v>691</v>
      </c>
      <c r="J77" t="str">
        <f t="shared" si="29"/>
        <v>Noni_4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2039</v>
      </c>
      <c r="AD77" t="str">
        <f t="shared" ca="1" si="39"/>
        <v>pics\\Limon_7.jpg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pics\\Limon_7.jpg</v>
      </c>
      <c r="AI77" t="s">
        <v>79</v>
      </c>
      <c r="AO77">
        <f t="shared" ca="1" si="35"/>
        <v>0.4323376982163315</v>
      </c>
      <c r="AP77" t="str">
        <f t="shared" ca="1" si="36"/>
        <v>pics\\Limon_7.jpg</v>
      </c>
      <c r="AR77" t="str">
        <f t="shared" si="41"/>
        <v/>
      </c>
      <c r="AS77" t="str">
        <f t="shared" ca="1" si="42"/>
        <v>pics\\Limon_7.jpg</v>
      </c>
      <c r="AT77">
        <f t="shared" ca="1" si="31"/>
        <v>0.5453343698088674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3"/>
        <v>_С_бугорками_ли_БАРОХ?</v>
      </c>
      <c r="BD77" cm="1">
        <f t="array" aca="1" ref="BD77" ca="1">INDEX($L$74:$L$81,(RANK(AT5,$AT$2:$AT$9)))</f>
        <v>2114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VLOOKUP(B78,audio_list_stym!$A$3:$BP$18,44,FALSE)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VLOOKUP(B78,audio_list_stym!$A$3:$AJ$18,12,FALSE)</f>
        <v>Noni</v>
      </c>
      <c r="I78" t="s">
        <v>692</v>
      </c>
      <c r="J78" t="str">
        <f t="shared" si="29"/>
        <v>Noni_5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2048</v>
      </c>
      <c r="AD78" t="str">
        <f t="shared" ca="1" si="39"/>
        <v>pics\\Peper_8.jpg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pics\\Peper_8.jpg</v>
      </c>
      <c r="AI78" t="s">
        <v>80</v>
      </c>
      <c r="AO78">
        <f t="shared" ca="1" si="35"/>
        <v>0.27087918916507003</v>
      </c>
      <c r="AP78" t="str">
        <f t="shared" ca="1" si="36"/>
        <v>pics\\Peper_8.jpg</v>
      </c>
      <c r="AR78" t="str">
        <f t="shared" si="41"/>
        <v/>
      </c>
      <c r="AS78" t="str">
        <f t="shared" ca="1" si="42"/>
        <v>pics\\Peper_8.jpg</v>
      </c>
      <c r="AT78">
        <f t="shared" ca="1" si="31"/>
        <v>0.68346201327152911</v>
      </c>
      <c r="AU78" t="s">
        <v>697</v>
      </c>
      <c r="AV78" t="str">
        <f t="shared" ca="1" si="32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3"/>
        <v>_Овальный_ли_БАРОХ?</v>
      </c>
      <c r="BD78" cm="1">
        <f t="array" aca="1" ref="BD78" ca="1">INDEX($L$74:$L$81,(RANK(AT6,$AT$2:$AT$9)))</f>
        <v>2119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VLOOKUP(B79,audio_list_stym!$A$3:$BP$18,44,FALSE)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VLOOKUP(B79,audio_list_stym!$A$3:$AJ$18,12,FALSE)</f>
        <v>Noni</v>
      </c>
      <c r="I79" t="s">
        <v>693</v>
      </c>
      <c r="J79" t="str">
        <f t="shared" si="29"/>
        <v>Noni_6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2033</v>
      </c>
      <c r="AD79" t="str">
        <f t="shared" ca="1" si="39"/>
        <v>pics\\Limon_1.jpg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pics\\Limon_1.jpg</v>
      </c>
      <c r="AI79" t="s">
        <v>81</v>
      </c>
      <c r="AO79">
        <f t="shared" ca="1" si="35"/>
        <v>0.52912261587804676</v>
      </c>
      <c r="AP79" t="str">
        <f t="shared" ca="1" si="36"/>
        <v>pics\\Limon_1.jpg</v>
      </c>
      <c r="AR79" t="str">
        <f t="shared" si="41"/>
        <v/>
      </c>
      <c r="AS79" t="str">
        <f t="shared" ca="1" si="42"/>
        <v>pics\\Limon_1.jpg</v>
      </c>
      <c r="AT79">
        <f t="shared" ca="1" si="31"/>
        <v>0.905039364157735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3"/>
        <v>_Жидкий_ли_БАРОХ?</v>
      </c>
      <c r="BD79" cm="1">
        <f t="array" aca="1" ref="BD79" ca="1">INDEX($L$74:$L$81,(RANK(AT7,$AT$2:$AT$9)))</f>
        <v>2118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VLOOKUP(B80,audio_list_stym!$A$3:$BP$18,44,FALSE)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VLOOKUP(B80,audio_list_stym!$A$3:$AJ$18,12,FALSE)</f>
        <v>Noni</v>
      </c>
      <c r="I80" t="s">
        <v>694</v>
      </c>
      <c r="J80" t="str">
        <f t="shared" si="29"/>
        <v>Noni_7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2052</v>
      </c>
      <c r="AD80" t="str">
        <f t="shared" ca="1" si="39"/>
        <v>pics\\Redis_4.jpg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pics\\Redis_4.jpg</v>
      </c>
      <c r="AI80" t="s">
        <v>82</v>
      </c>
      <c r="AO80">
        <f t="shared" ca="1" si="35"/>
        <v>0.23544623043799029</v>
      </c>
      <c r="AP80" t="str">
        <f t="shared" ca="1" si="36"/>
        <v>pics\\Redis_4.jpg</v>
      </c>
      <c r="AR80" t="str">
        <f t="shared" si="41"/>
        <v/>
      </c>
      <c r="AS80" t="str">
        <f t="shared" ca="1" si="42"/>
        <v>pics\\Redis_4.jpg</v>
      </c>
      <c r="AT80">
        <f t="shared" ca="1" si="31"/>
        <v>0.97291903096773957</v>
      </c>
      <c r="AU80" t="s">
        <v>697</v>
      </c>
      <c r="AV80" t="str">
        <f t="shared" ca="1" si="32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3"/>
        <v>_Лохматый_ли_БАРОХ?</v>
      </c>
      <c r="BD80" cm="1">
        <f t="array" aca="1" ref="BD80" ca="1">INDEX($L$74:$L$81,(RANK(AT8,$AT$2:$AT$9)))</f>
        <v>2117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VLOOKUP(B81,audio_list_stym!$A$3:$BP$18,44,FALSE)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VLOOKUP(B81,audio_list_stym!$A$3:$AJ$18,12,FALSE)</f>
        <v>Noni</v>
      </c>
      <c r="I81" t="s">
        <v>695</v>
      </c>
      <c r="J81" t="str">
        <f t="shared" si="29"/>
        <v>Noni_8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2056</v>
      </c>
      <c r="AD81" t="str">
        <f t="shared" ca="1" si="39"/>
        <v>pics\\Redis_8.jpg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pics\\Redis_8.jpg</v>
      </c>
      <c r="AI81" t="s">
        <v>83</v>
      </c>
      <c r="AO81">
        <f t="shared" ca="1" si="35"/>
        <v>0.17314622938375857</v>
      </c>
      <c r="AP81" t="str">
        <f t="shared" ca="1" si="36"/>
        <v>pics\\Redis_8.jpg</v>
      </c>
      <c r="AR81" t="str">
        <f t="shared" si="41"/>
        <v/>
      </c>
      <c r="AS81" t="str">
        <f t="shared" ca="1" si="42"/>
        <v>pics\\Redis_8.jpg</v>
      </c>
      <c r="AT81">
        <f t="shared" ca="1" si="31"/>
        <v>0.4838561364821683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3"/>
        <v>_Золотистый_ли_БАРОХ?</v>
      </c>
      <c r="BD81" cm="1">
        <f t="array" aca="1" ref="BD81" ca="1">INDEX($L$74:$L$81,(RANK(AT9,$AT$2:$AT$9)))</f>
        <v>2113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VLOOKUP(B82,audio_list_stym!$A$3:$BP$18,44,FALSE)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VLOOKUP(B82,audio_list_stym!$A$3:$AJ$18,12,FALSE)</f>
        <v>Sapota</v>
      </c>
      <c r="I82" t="s">
        <v>688</v>
      </c>
      <c r="J82" t="str">
        <f t="shared" si="29"/>
        <v>Sapota_1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9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40"/>
        <v/>
      </c>
      <c r="AI82" t="s">
        <v>84</v>
      </c>
      <c r="AO82">
        <f t="shared" ca="1" si="35"/>
        <v>0.68291603857142291</v>
      </c>
      <c r="AP82" t="str">
        <f t="shared" ca="1" si="36"/>
        <v>pics\\Finik_8.jpg</v>
      </c>
      <c r="AR82" t="str">
        <f t="shared" si="41"/>
        <v/>
      </c>
      <c r="AS82" t="str">
        <f t="shared" si="42"/>
        <v/>
      </c>
      <c r="AT82">
        <f t="shared" ca="1" si="31"/>
        <v>0.71544417241816483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3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2131</v>
      </c>
      <c r="BE82" cm="1">
        <f t="array" aca="1" ref="BE82" ca="1">INDEX(BD66:BD81,(RANK(AT4,$AT$2:$AT$17)))</f>
        <v>2113</v>
      </c>
      <c r="BF82" cm="1">
        <f t="array" aca="1" ref="BF82" ca="1">INDEX(BD90:BD105,(RANK(AT4,$AT$2:$AT$17)))</f>
        <v>2145</v>
      </c>
      <c r="BG82" cm="1">
        <f t="array" aca="1" ref="BG82" ca="1">INDEX(BD106:BD129,(RANK(AT4,$AT$2:$AT$9)))</f>
        <v>2065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VLOOKUP(B83,audio_list_stym!$A$3:$BP$18,44,FALSE)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VLOOKUP(B83,audio_list_stym!$A$3:$AJ$18,12,FALSE)</f>
        <v>Sapota</v>
      </c>
      <c r="I83" t="s">
        <v>689</v>
      </c>
      <c r="J83" t="str">
        <f t="shared" si="29"/>
        <v>Sapota_2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9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40"/>
        <v/>
      </c>
      <c r="AI83" t="s">
        <v>85</v>
      </c>
      <c r="AO83">
        <f t="shared" ca="1" si="35"/>
        <v>0.35628501306486648</v>
      </c>
      <c r="AP83" t="str">
        <f t="shared" ca="1" si="36"/>
        <v>pics\\Peper_1.jpg</v>
      </c>
      <c r="AR83" t="str">
        <f t="shared" si="41"/>
        <v/>
      </c>
      <c r="AS83" t="str">
        <f t="shared" si="42"/>
        <v/>
      </c>
      <c r="AT83">
        <f t="shared" ca="1" si="31"/>
        <v>0.85438961229672372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3"/>
        <v>Посмотрите,_вот_ЛИРОХ._Он_надрезан?</v>
      </c>
      <c r="BD83" cm="1">
        <f t="array" aca="1" ref="BD83" ca="1">INDEX($L$82:$L$89,(RANK(AT3,$AT$2:$AT$9)))</f>
        <v>2132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VLOOKUP(B84,audio_list_stym!$A$3:$BP$18,44,FALSE)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VLOOKUP(B84,audio_list_stym!$A$3:$AJ$18,12,FALSE)</f>
        <v>Sapota</v>
      </c>
      <c r="I84" t="s">
        <v>690</v>
      </c>
      <c r="J84" t="str">
        <f t="shared" si="29"/>
        <v>Sapota_3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0.59742841481451703</v>
      </c>
      <c r="AP84" t="str">
        <f t="shared" ca="1" si="36"/>
        <v>pics\\Kokos_3.jpg</v>
      </c>
      <c r="AR84" t="str">
        <f t="shared" si="41"/>
        <v/>
      </c>
      <c r="AS84" t="str">
        <f t="shared" si="42"/>
        <v/>
      </c>
      <c r="AT84">
        <f t="shared" ca="1" si="31"/>
        <v>0.37571000342693461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3"/>
        <v>Вот_ЛИРОХ._Он_перекручен?</v>
      </c>
      <c r="BD84" cm="1">
        <f t="array" aca="1" ref="BD84" ca="1">INDEX($L$82:$L$89,(RANK(AT4,$AT$2:$AT$9)))</f>
        <v>2136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VLOOKUP(B85,audio_list_stym!$A$3:$BP$18,44,FALSE)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VLOOKUP(B85,audio_list_stym!$A$3:$AJ$18,12,FALSE)</f>
        <v>Sapota</v>
      </c>
      <c r="I85" t="s">
        <v>691</v>
      </c>
      <c r="J85" t="str">
        <f t="shared" si="29"/>
        <v>Sapota_4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9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40"/>
        <v/>
      </c>
      <c r="AI85" t="s">
        <v>95</v>
      </c>
      <c r="AO85">
        <f t="shared" ca="1" si="35"/>
        <v>0.77863533798259776</v>
      </c>
      <c r="AP85" t="str">
        <f t="shared" ca="1" si="36"/>
        <v>pics\\Finik_3.jpg</v>
      </c>
      <c r="AR85" t="str">
        <f t="shared" si="41"/>
        <v/>
      </c>
      <c r="AS85" t="str">
        <f t="shared" si="42"/>
        <v/>
      </c>
      <c r="AT85">
        <f t="shared" ca="1" si="31"/>
        <v>0.53962611718993192</v>
      </c>
      <c r="AU85" t="s">
        <v>697</v>
      </c>
      <c r="AV85" t="str">
        <f t="shared" ca="1" si="32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3"/>
        <v>Это_ЛИРОХ._Сорван_ли_он?</v>
      </c>
      <c r="BD85" cm="1">
        <f t="array" aca="1" ref="BD85" ca="1">INDEX($L$82:$L$89,(RANK(AT5,$AT$2:$AT$9)))</f>
        <v>2130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VLOOKUP(B86,audio_list_stym!$A$3:$BP$18,44,FALSE)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VLOOKUP(B86,audio_list_stym!$A$3:$AJ$18,12,FALSE)</f>
        <v>Sapota</v>
      </c>
      <c r="I86" t="s">
        <v>692</v>
      </c>
      <c r="J86" t="str">
        <f t="shared" si="29"/>
        <v>Sapota_5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9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40"/>
        <v/>
      </c>
      <c r="AI86" t="s">
        <v>96</v>
      </c>
      <c r="AO86">
        <f t="shared" ca="1" si="35"/>
        <v>0.93396123893189587</v>
      </c>
      <c r="AP86" t="str">
        <f t="shared" ca="1" si="36"/>
        <v>pics\\Banan_4.jpg</v>
      </c>
      <c r="AR86" t="str">
        <f t="shared" si="41"/>
        <v/>
      </c>
      <c r="AS86" t="str">
        <f t="shared" si="42"/>
        <v/>
      </c>
      <c r="AT86">
        <f t="shared" ca="1" si="31"/>
        <v>0.25642359974933471</v>
      </c>
      <c r="AU86" t="s">
        <v>697</v>
      </c>
      <c r="AV86" t="str">
        <f t="shared" ca="1" si="32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3"/>
        <v>На_картинке_ЛИРОХ._Спрессован_ли_он?</v>
      </c>
      <c r="BD86" cm="1">
        <f t="array" aca="1" ref="BD86" ca="1">INDEX($L$82:$L$89,(RANK(AT6,$AT$2:$AT$9)))</f>
        <v>2135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VLOOKUP(B87,audio_list_stym!$A$3:$BP$18,44,FALSE)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VLOOKUP(B87,audio_list_stym!$A$3:$AJ$18,12,FALSE)</f>
        <v>Sapota</v>
      </c>
      <c r="I87" t="s">
        <v>693</v>
      </c>
      <c r="J87" t="str">
        <f t="shared" si="29"/>
        <v>Sapota_6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9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40"/>
        <v/>
      </c>
      <c r="AI87" t="s">
        <v>97</v>
      </c>
      <c r="AO87">
        <f t="shared" ca="1" si="35"/>
        <v>0.25867276609909828</v>
      </c>
      <c r="AP87" t="str">
        <f t="shared" ca="1" si="36"/>
        <v>pics\\Redis_2.jpg</v>
      </c>
      <c r="AR87" t="str">
        <f t="shared" si="41"/>
        <v/>
      </c>
      <c r="AS87" t="str">
        <f t="shared" si="42"/>
        <v/>
      </c>
      <c r="AT87">
        <f t="shared" ca="1" si="31"/>
        <v>0.56488669770661459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3"/>
        <v>На_мониторе_ЛИРОХ._Желтый_ли_он?</v>
      </c>
      <c r="BD87" cm="1">
        <f t="array" aca="1" ref="BD87" ca="1">INDEX($L$82:$L$89,(RANK(AT7,$AT$2:$AT$9)))</f>
        <v>2134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VLOOKUP(B88,audio_list_stym!$A$3:$BP$18,44,FALSE)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VLOOKUP(B88,audio_list_stym!$A$3:$AJ$18,12,FALSE)</f>
        <v>Sapota</v>
      </c>
      <c r="I88" t="s">
        <v>694</v>
      </c>
      <c r="J88" t="str">
        <f t="shared" si="29"/>
        <v>Sapota_7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9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40"/>
        <v/>
      </c>
      <c r="AI88" t="s">
        <v>98</v>
      </c>
      <c r="AO88">
        <f t="shared" ca="1" si="35"/>
        <v>0.63889601331570911</v>
      </c>
      <c r="AP88" t="str">
        <f t="shared" ca="1" si="36"/>
        <v>pics\\Goroh_4.jpg</v>
      </c>
      <c r="AR88" t="str">
        <f t="shared" si="41"/>
        <v/>
      </c>
      <c r="AS88" t="str">
        <f t="shared" si="42"/>
        <v/>
      </c>
      <c r="AT88">
        <f t="shared" ca="1" si="31"/>
        <v>5.7818859011384061E-2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3"/>
        <v>Перед_Вами_ЛИРОХ._Ровный_ли_он?</v>
      </c>
      <c r="BD88" cm="1">
        <f t="array" aca="1" ref="BD88" ca="1">INDEX($L$82:$L$89,(RANK(AT8,$AT$2:$AT$9)))</f>
        <v>2133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VLOOKUP(B89,audio_list_stym!$A$3:$BP$18,44,FALSE)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VLOOKUP(B89,audio_list_stym!$A$3:$AJ$18,12,FALSE)</f>
        <v>Sapota</v>
      </c>
      <c r="I89" t="s">
        <v>695</v>
      </c>
      <c r="J89" t="str">
        <f t="shared" si="29"/>
        <v>Sapota_8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9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40"/>
        <v/>
      </c>
      <c r="AI89" t="s">
        <v>99</v>
      </c>
      <c r="AO89">
        <f t="shared" ca="1" si="35"/>
        <v>9.4589410941451568E-2</v>
      </c>
      <c r="AP89" t="str">
        <f t="shared" ca="1" si="36"/>
        <v>pics\\Tomat_3.jpg</v>
      </c>
      <c r="AR89" t="str">
        <f t="shared" si="41"/>
        <v/>
      </c>
      <c r="AS89" t="str">
        <f t="shared" si="42"/>
        <v/>
      </c>
      <c r="AT89">
        <f t="shared" ca="1" si="31"/>
        <v>0.24157370928162136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3"/>
        <v>Вы_видите_ЛИРОХ._Он_имеет_шипы?</v>
      </c>
      <c r="BD89" cm="1">
        <f t="array" aca="1" ref="BD89" ca="1">INDEX($L$82:$L$89,(RANK(AT9,$AT$2:$AT$9)))</f>
        <v>2129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VLOOKUP(B90,audio_list_stym!$A$3:$BP$18,44,FALSE)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VLOOKUP(B90,audio_list_stym!$A$3:$AJ$18,12,FALSE)</f>
        <v>Tamanid</v>
      </c>
      <c r="I90" t="s">
        <v>688</v>
      </c>
      <c r="J90" t="str">
        <f t="shared" si="29"/>
        <v>Tamanid_1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2053</v>
      </c>
      <c r="AD90" t="str">
        <f t="shared" ca="1" si="39"/>
        <v>pics\\Redis_5.jpg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pics\\Redis_5.jpg</v>
      </c>
      <c r="AI90" t="s">
        <v>100</v>
      </c>
      <c r="AO90">
        <f t="shared" ca="1" si="35"/>
        <v>0.2329416222074866</v>
      </c>
      <c r="AP90" t="str">
        <f t="shared" ca="1" si="36"/>
        <v>pics\\Redis_5.jpg</v>
      </c>
      <c r="AR90" t="str">
        <f t="shared" si="41"/>
        <v/>
      </c>
      <c r="AS90" t="str">
        <f t="shared" ca="1" si="42"/>
        <v>pics\\Redis_5.jpg</v>
      </c>
      <c r="AT90">
        <f t="shared" ca="1" si="31"/>
        <v>0.17317226590266643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3"/>
        <v>_Красноватый_ли_XXXXX?</v>
      </c>
      <c r="BC90">
        <f>A90</f>
        <v>1212</v>
      </c>
      <c r="BD90" cm="1">
        <f t="array" aca="1" ref="BD90" ca="1">INDEX($L$90:$L$97,(RANK(AT2,$AT$2:$AT$9)))</f>
        <v>2139</v>
      </c>
      <c r="BE90" cm="1">
        <f t="array" aca="1" ref="BE90" ca="1">INDEX(BD66:BD81,(RANK(AT5,$AT$2:$AT$17)))</f>
        <v>2093</v>
      </c>
      <c r="BF90" cm="1">
        <f t="array" aca="1" ref="BF90" ca="1">INDEX(BD98:BD113,(RANK(AT5,$AT$2:$AT$17)))</f>
        <v>2148</v>
      </c>
      <c r="BG90" cm="1">
        <f t="array" aca="1" ref="BG90" ca="1">INDEX(BD114:BD129,(RANK(AT5,$AT$2:$AT$9)))</f>
        <v>2076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VLOOKUP(B91,audio_list_stym!$A$3:$BP$18,44,FALSE)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VLOOKUP(B91,audio_list_stym!$A$3:$AJ$18,12,FALSE)</f>
        <v>Tamanid</v>
      </c>
      <c r="I91" t="s">
        <v>689</v>
      </c>
      <c r="J91" t="str">
        <f t="shared" si="29"/>
        <v>Tamanid_2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2062</v>
      </c>
      <c r="AD91" t="str">
        <f t="shared" ca="1" si="39"/>
        <v>pics\\Tomat_6.jpg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pics\\Tomat_6.jpg</v>
      </c>
      <c r="AI91" t="s">
        <v>101</v>
      </c>
      <c r="AO91">
        <f t="shared" ca="1" si="35"/>
        <v>3.3447209945957401E-2</v>
      </c>
      <c r="AP91" t="str">
        <f t="shared" ca="1" si="36"/>
        <v>pics\\Tomat_6.jpg</v>
      </c>
      <c r="AR91" t="str">
        <f t="shared" si="41"/>
        <v/>
      </c>
      <c r="AS91" t="str">
        <f t="shared" ca="1" si="42"/>
        <v>pics\\Tomat_6.jpg</v>
      </c>
      <c r="AT91">
        <f t="shared" ca="1" si="31"/>
        <v>8.3503738609433942E-2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3"/>
        <v>_Изогнут_ли_XXXXX?</v>
      </c>
      <c r="BD91" cm="1">
        <f t="array" aca="1" ref="BD91" ca="1">INDEX($L$90:$L$97,(RANK(AT3,$AT$2:$AT$9)))</f>
        <v>2140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VLOOKUP(B92,audio_list_stym!$A$3:$BP$18,44,FALSE)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VLOOKUP(B92,audio_list_stym!$A$3:$AJ$18,12,FALSE)</f>
        <v>Tamanid</v>
      </c>
      <c r="I92" t="s">
        <v>690</v>
      </c>
      <c r="J92" t="str">
        <f t="shared" si="29"/>
        <v>Tamanid_3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2043</v>
      </c>
      <c r="AD92" t="str">
        <f t="shared" ca="1" si="39"/>
        <v>pics\\Peper_3.jpg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pics\\Peper_3.jpg</v>
      </c>
      <c r="AI92" t="s">
        <v>102</v>
      </c>
      <c r="AO92">
        <f t="shared" ca="1" si="35"/>
        <v>0.32172818104226386</v>
      </c>
      <c r="AP92" t="str">
        <f t="shared" ca="1" si="36"/>
        <v>pics\\Peper_3.jpg</v>
      </c>
      <c r="AR92" t="str">
        <f t="shared" si="41"/>
        <v/>
      </c>
      <c r="AS92" t="str">
        <f t="shared" ca="1" si="42"/>
        <v>pics\\Peper_3.jpg</v>
      </c>
      <c r="AT92">
        <f t="shared" ca="1" si="31"/>
        <v>0.77319410757523344</v>
      </c>
      <c r="AU92" t="s">
        <v>697</v>
      </c>
      <c r="AV92" t="str">
        <f t="shared" ca="1" si="32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3"/>
        <v>_Бархатистый_ли_XXXXX?</v>
      </c>
      <c r="BD92" cm="1">
        <f t="array" aca="1" ref="BD92" ca="1">INDEX($L$90:$L$97,(RANK(AT4,$AT$2:$AT$9)))</f>
        <v>2144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VLOOKUP(B93,audio_list_stym!$A$3:$BP$18,44,FALSE)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VLOOKUP(B93,audio_list_stym!$A$3:$AJ$18,12,FALSE)</f>
        <v>Tamanid</v>
      </c>
      <c r="I93" t="s">
        <v>691</v>
      </c>
      <c r="J93" t="str">
        <f t="shared" si="29"/>
        <v>Tamanid_4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2045</v>
      </c>
      <c r="AD93" t="str">
        <f t="shared" ca="1" si="39"/>
        <v>pics\\Peper_5.jpg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pics\\Peper_5.jpg</v>
      </c>
      <c r="AI93" t="s">
        <v>103</v>
      </c>
      <c r="AO93">
        <f t="shared" ca="1" si="35"/>
        <v>0.28291474628841828</v>
      </c>
      <c r="AP93" t="str">
        <f t="shared" ca="1" si="36"/>
        <v>pics\\Peper_5.jpg</v>
      </c>
      <c r="AR93" t="str">
        <f t="shared" si="41"/>
        <v/>
      </c>
      <c r="AS93" t="str">
        <f t="shared" ca="1" si="42"/>
        <v>pics\\Peper_5.jpg</v>
      </c>
      <c r="AT93">
        <f t="shared" ca="1" si="31"/>
        <v>6.9160910124205555E-2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3"/>
        <v>_Однотонный_ли_XXXXX?</v>
      </c>
      <c r="BD93" cm="1">
        <f t="array" aca="1" ref="BD93" ca="1">INDEX($L$90:$L$97,(RANK(AT5,$AT$2:$AT$9)))</f>
        <v>2138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VLOOKUP(B94,audio_list_stym!$A$3:$BP$18,44,FALSE)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VLOOKUP(B94,audio_list_stym!$A$3:$AJ$18,12,FALSE)</f>
        <v>Tamanid</v>
      </c>
      <c r="I94" t="s">
        <v>692</v>
      </c>
      <c r="J94" t="str">
        <f t="shared" si="29"/>
        <v>Tamanid_5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2025</v>
      </c>
      <c r="AD94" t="str">
        <f t="shared" ca="1" si="39"/>
        <v>pics\\Kokos_1.jpg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pics\\Kokos_1.jpg</v>
      </c>
      <c r="AI94" t="s">
        <v>104</v>
      </c>
      <c r="AO94">
        <f t="shared" ca="1" si="35"/>
        <v>0.60288135282104072</v>
      </c>
      <c r="AP94" t="str">
        <f t="shared" ca="1" si="36"/>
        <v>pics\\Kokos_1.jpg</v>
      </c>
      <c r="AR94" t="str">
        <f t="shared" si="41"/>
        <v/>
      </c>
      <c r="AS94" t="str">
        <f t="shared" ca="1" si="42"/>
        <v>pics\\Kokos_1.jpg</v>
      </c>
      <c r="AT94">
        <f t="shared" ca="1" si="31"/>
        <v>0.44680512093282199</v>
      </c>
      <c r="AU94" t="s">
        <v>697</v>
      </c>
      <c r="AV94" t="str">
        <f t="shared" ca="1" si="32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3"/>
        <v>_Прозрачный_ли_XXXXX?</v>
      </c>
      <c r="BD94" cm="1">
        <f t="array" aca="1" ref="BD94" ca="1">INDEX($L$90:$L$97,(RANK(AT6,$AT$2:$AT$9)))</f>
        <v>2143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VLOOKUP(B95,audio_list_stym!$A$3:$BP$18,44,FALSE)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VLOOKUP(B95,audio_list_stym!$A$3:$AJ$18,12,FALSE)</f>
        <v>Tamanid</v>
      </c>
      <c r="I95" t="s">
        <v>693</v>
      </c>
      <c r="J95" t="str">
        <f t="shared" si="29"/>
        <v>Tamanid_6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2051</v>
      </c>
      <c r="AD95" t="str">
        <f t="shared" ca="1" si="39"/>
        <v>pics\\Redis_3.jpg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pics\\Redis_3.jpg</v>
      </c>
      <c r="AI95" t="s">
        <v>105</v>
      </c>
      <c r="AO95">
        <f t="shared" ca="1" si="35"/>
        <v>0.23920529012502645</v>
      </c>
      <c r="AP95" t="str">
        <f t="shared" ca="1" si="36"/>
        <v>pics\\Redis_3.jpg</v>
      </c>
      <c r="AR95" t="str">
        <f t="shared" si="41"/>
        <v/>
      </c>
      <c r="AS95" t="str">
        <f t="shared" ca="1" si="42"/>
        <v>pics\\Redis_3.jpg</v>
      </c>
      <c r="AT95">
        <f t="shared" ca="1" si="31"/>
        <v>0.73472165161307856</v>
      </c>
      <c r="AU95" t="s">
        <v>697</v>
      </c>
      <c r="AV95" t="str">
        <f t="shared" ca="1" si="32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3"/>
        <v>_Измельчен_ли_XXXXX?</v>
      </c>
      <c r="BD95" cm="1">
        <f t="array" aca="1" ref="BD95" ca="1">INDEX($L$90:$L$97,(RANK(AT7,$AT$2:$AT$9)))</f>
        <v>2142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VLOOKUP(B96,audio_list_stym!$A$3:$BP$18,44,FALSE)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VLOOKUP(B96,audio_list_stym!$A$3:$AJ$18,12,FALSE)</f>
        <v>Tamanid</v>
      </c>
      <c r="I96" t="s">
        <v>694</v>
      </c>
      <c r="J96" t="str">
        <f t="shared" si="29"/>
        <v>Tamanid_7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2031</v>
      </c>
      <c r="AD96" t="str">
        <f t="shared" ca="1" si="39"/>
        <v>pics\\Kokos_7.jpg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pics\\Kokos_7.jpg</v>
      </c>
      <c r="AI96" t="s">
        <v>106</v>
      </c>
      <c r="AO96">
        <f t="shared" ca="1" si="35"/>
        <v>0.54211803090157162</v>
      </c>
      <c r="AP96" t="str">
        <f t="shared" ca="1" si="36"/>
        <v>pics\\Kokos_7.jpg</v>
      </c>
      <c r="AR96" t="str">
        <f t="shared" si="41"/>
        <v/>
      </c>
      <c r="AS96" t="str">
        <f t="shared" ca="1" si="42"/>
        <v>pics\\Kokos_7.jpg</v>
      </c>
      <c r="AT96">
        <f t="shared" ca="1" si="31"/>
        <v>0.35524803657660697</v>
      </c>
      <c r="AU96" t="s">
        <v>697</v>
      </c>
      <c r="AV96" t="str">
        <f t="shared" ca="1" si="32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3"/>
        <v>_Цветущий_ли_XXXXX?</v>
      </c>
      <c r="BD96" cm="1">
        <f t="array" aca="1" ref="BD96" ca="1">INDEX($L$90:$L$97,(RANK(AT8,$AT$2:$AT$9)))</f>
        <v>2141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VLOOKUP(B97,audio_list_stym!$A$3:$BP$18,44,FALSE)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VLOOKUP(B97,audio_list_stym!$A$3:$AJ$18,12,FALSE)</f>
        <v>Tamanid</v>
      </c>
      <c r="I97" t="s">
        <v>695</v>
      </c>
      <c r="J97" t="str">
        <f t="shared" si="29"/>
        <v>Tamanid_8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2054</v>
      </c>
      <c r="AD97" t="str">
        <f t="shared" ca="1" si="39"/>
        <v>pics\\Redis_6.jpg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pics\\Redis_6.jpg</v>
      </c>
      <c r="AI97" t="s">
        <v>107</v>
      </c>
      <c r="AO97">
        <f t="shared" ca="1" si="35"/>
        <v>0.22903656227983504</v>
      </c>
      <c r="AP97" t="str">
        <f t="shared" ca="1" si="36"/>
        <v>pics\\Redis_6.jpg</v>
      </c>
      <c r="AR97" t="str">
        <f t="shared" si="41"/>
        <v/>
      </c>
      <c r="AS97" t="str">
        <f t="shared" ca="1" si="42"/>
        <v>pics\\Redis_6.jpg</v>
      </c>
      <c r="AT97">
        <f t="shared" ca="1" si="31"/>
        <v>0.67940846697670099</v>
      </c>
      <c r="AU97" t="s">
        <v>697</v>
      </c>
      <c r="AV97" t="str">
        <f t="shared" ca="1" si="32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3"/>
        <v>_Скручен_ли_XXXXX?</v>
      </c>
      <c r="BD97" cm="1">
        <f t="array" aca="1" ref="BD97" ca="1">INDEX($L$90:$L$97,(RANK(AT9,$AT$2:$AT$9)))</f>
        <v>2137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VLOOKUP(B98,audio_list_stym!$A$3:$BP$18,44,FALSE)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VLOOKUP(B98,audio_list_stym!$A$3:$AJ$18,12,FALSE)</f>
        <v>ZF</v>
      </c>
      <c r="I98" t="s">
        <v>688</v>
      </c>
      <c r="J98" t="str">
        <f t="shared" si="29"/>
        <v>ZF_1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9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40"/>
        <v/>
      </c>
      <c r="AI98" t="s">
        <v>108</v>
      </c>
      <c r="AO98">
        <f t="shared" ca="1" si="35"/>
        <v>0.52391776095713272</v>
      </c>
      <c r="AP98" t="str">
        <f t="shared" ca="1" si="36"/>
        <v>pics\\Limon_2.jpg</v>
      </c>
      <c r="AR98" t="str">
        <f>IF(AH98="sound\\Ogorod",AP26,"")</f>
        <v/>
      </c>
      <c r="AS98" t="str">
        <f t="shared" si="42"/>
        <v/>
      </c>
      <c r="AT98">
        <f t="shared" ca="1" si="31"/>
        <v>0.18153717095676092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3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2147</v>
      </c>
      <c r="BE98" cm="1">
        <f t="array" aca="1" ref="BE98" ca="1">INDEX(BD66:BD81,(RANK(AT6,$AT$2:$AT$9)))</f>
        <v>2115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VLOOKUP(B99,audio_list_stym!$A$3:$BP$18,44,FALSE)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VLOOKUP(B99,audio_list_stym!$A$3:$AJ$18,12,FALSE)</f>
        <v>ZF</v>
      </c>
      <c r="I99" t="s">
        <v>689</v>
      </c>
      <c r="J99" t="str">
        <f t="shared" si="29"/>
        <v>ZF_2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9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40"/>
        <v/>
      </c>
      <c r="AI99" t="s">
        <v>109</v>
      </c>
      <c r="AO99">
        <f t="shared" ca="1" si="35"/>
        <v>0.63372451420197651</v>
      </c>
      <c r="AP99" t="str">
        <f t="shared" ca="1" si="36"/>
        <v>pics\\Goroh_6.jpg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0.48036414842813591</v>
      </c>
      <c r="AU99" t="s">
        <v>697</v>
      </c>
      <c r="AV99" t="str">
        <f t="shared" ca="1" si="32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3"/>
        <v>Посмотрите,_вот_XXXXX._Он_розовый?</v>
      </c>
      <c r="BD99" cm="1">
        <f t="array" aca="1" ref="BD99" ca="1">INDEX($L$98:$L$105,(RANK(AT3,$AT$2:$AT$9)))</f>
        <v>2148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VLOOKUP(B100,audio_list_stym!$A$3:$BP$18,44,FALSE)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VLOOKUP(B100,audio_list_stym!$A$3:$AJ$18,12,FALSE)</f>
        <v>ZF</v>
      </c>
      <c r="I100" t="s">
        <v>690</v>
      </c>
      <c r="J100" t="str">
        <f t="shared" si="29"/>
        <v>ZF_3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9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40"/>
        <v/>
      </c>
      <c r="AI100" t="s">
        <v>110</v>
      </c>
      <c r="AO100">
        <f t="shared" ca="1" si="35"/>
        <v>0.86164426869349453</v>
      </c>
      <c r="AP100" t="str">
        <f t="shared" ca="1" si="36"/>
        <v>pics\\Banan_7.jpg</v>
      </c>
      <c r="AR100" t="str">
        <f t="shared" si="43"/>
        <v/>
      </c>
      <c r="AS100" t="str">
        <f t="shared" si="42"/>
        <v/>
      </c>
      <c r="AT100">
        <f t="shared" ca="1" si="31"/>
        <v>0.96169015763028221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3"/>
        <v>Вот_XXXXX._Тонкий_ли_он?</v>
      </c>
      <c r="BD100" cm="1">
        <f t="array" aca="1" ref="BD100" ca="1">INDEX($L$98:$L$105,(RANK(AT4,$AT$2:$AT$9)))</f>
        <v>2152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VLOOKUP(B101,audio_list_stym!$A$3:$BP$18,44,FALSE)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VLOOKUP(B101,audio_list_stym!$A$3:$AJ$18,12,FALSE)</f>
        <v>ZF</v>
      </c>
      <c r="I101" t="s">
        <v>691</v>
      </c>
      <c r="J101" t="str">
        <f t="shared" si="29"/>
        <v>ZF_4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9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40"/>
        <v/>
      </c>
      <c r="AI101" t="s">
        <v>111</v>
      </c>
      <c r="AO101">
        <f t="shared" ca="1" si="35"/>
        <v>0.89053096815128319</v>
      </c>
      <c r="AP101" t="str">
        <f t="shared" ca="1" si="36"/>
        <v>pics\\Banan_5.jpg</v>
      </c>
      <c r="AR101" t="str">
        <f t="shared" si="43"/>
        <v/>
      </c>
      <c r="AS101" t="str">
        <f t="shared" si="42"/>
        <v/>
      </c>
      <c r="AT101">
        <f t="shared" ca="1" si="31"/>
        <v>0.65249470789664543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3"/>
        <v>Это_XXXXX._Цельный_ли_он?</v>
      </c>
      <c r="BD101" cm="1">
        <f t="array" aca="1" ref="BD101" ca="1">INDEX($L$98:$L$105,(RANK(AT5,$AT$2:$AT$9)))</f>
        <v>2146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VLOOKUP(B102,audio_list_stym!$A$3:$BP$18,44,FALSE)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VLOOKUP(B102,audio_list_stym!$A$3:$AJ$18,12,FALSE)</f>
        <v>ZF</v>
      </c>
      <c r="I102" t="s">
        <v>692</v>
      </c>
      <c r="J102" t="str">
        <f t="shared" si="29"/>
        <v>ZF_5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9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40"/>
        <v/>
      </c>
      <c r="AI102" t="s">
        <v>112</v>
      </c>
      <c r="AO102">
        <f t="shared" ca="1" si="35"/>
        <v>0.50835667881152935</v>
      </c>
      <c r="AP102" t="str">
        <f t="shared" ca="1" si="36"/>
        <v>pics\\Limon_3.jpg</v>
      </c>
      <c r="AR102" t="str">
        <f t="shared" si="43"/>
        <v/>
      </c>
      <c r="AS102" t="str">
        <f t="shared" si="42"/>
        <v/>
      </c>
      <c r="AT102">
        <f t="shared" ca="1" si="31"/>
        <v>0.91152828902489125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3"/>
        <v>На_картинке_XXXXX._Он_шершавый?</v>
      </c>
      <c r="BD102" cm="1">
        <f t="array" aca="1" ref="BD102" ca="1">INDEX($L$98:$L$105,(RANK(AT6,$AT$2:$AT$9)))</f>
        <v>2151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VLOOKUP(B103,audio_list_stym!$A$3:$BP$18,44,FALSE)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VLOOKUP(B103,audio_list_stym!$A$3:$AJ$18,12,FALSE)</f>
        <v>ZF</v>
      </c>
      <c r="I103" t="s">
        <v>693</v>
      </c>
      <c r="J103" t="str">
        <f t="shared" si="29"/>
        <v>ZF_6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9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40"/>
        <v/>
      </c>
      <c r="AI103" t="s">
        <v>113</v>
      </c>
      <c r="AO103">
        <f t="shared" ca="1" si="35"/>
        <v>0.44514062163924561</v>
      </c>
      <c r="AP103" t="str">
        <f t="shared" ca="1" si="36"/>
        <v>pics\\Limon_6.jpg</v>
      </c>
      <c r="AR103" t="str">
        <f t="shared" si="43"/>
        <v/>
      </c>
      <c r="AS103" t="str">
        <f t="shared" si="42"/>
        <v/>
      </c>
      <c r="AT103">
        <f t="shared" ca="1" si="31"/>
        <v>0.42403501179627767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3"/>
        <v>На_мониторе_XXXXX._Заострен_ли_он?</v>
      </c>
      <c r="BD103" cm="1">
        <f t="array" aca="1" ref="BD103" ca="1">INDEX($L$98:$L$105,(RANK(AT7,$AT$2:$AT$9)))</f>
        <v>2150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VLOOKUP(B104,audio_list_stym!$A$3:$BP$18,44,FALSE)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VLOOKUP(B104,audio_list_stym!$A$3:$AJ$18,12,FALSE)</f>
        <v>ZF</v>
      </c>
      <c r="I104" t="s">
        <v>694</v>
      </c>
      <c r="J104" t="str">
        <f t="shared" si="29"/>
        <v>ZF_7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9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40"/>
        <v/>
      </c>
      <c r="AI104" t="s">
        <v>114</v>
      </c>
      <c r="AO104">
        <f t="shared" ca="1" si="35"/>
        <v>0.96909018248751444</v>
      </c>
      <c r="AP104" t="str">
        <f t="shared" ca="1" si="36"/>
        <v>pics\\Banan_3.jpg</v>
      </c>
      <c r="AR104" t="str">
        <f t="shared" si="43"/>
        <v/>
      </c>
      <c r="AS104" t="str">
        <f t="shared" si="42"/>
        <v/>
      </c>
      <c r="AT104">
        <f t="shared" ca="1" si="31"/>
        <v>0.41628824255483943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3"/>
        <v>Перед_Вами_XXXXX._Он_рассыпчатый?</v>
      </c>
      <c r="BD104" cm="1">
        <f t="array" aca="1" ref="BD104" ca="1">INDEX($L$98:$L$105,(RANK(AT8,$AT$2:$AT$9)))</f>
        <v>2149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VLOOKUP(B105,audio_list_stym!$A$3:$BP$18,44,FALSE)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VLOOKUP(B105,audio_list_stym!$A$3:$AJ$18,12,FALSE)</f>
        <v>ZF</v>
      </c>
      <c r="I105" t="s">
        <v>695</v>
      </c>
      <c r="J105" t="str">
        <f t="shared" si="29"/>
        <v>ZF_8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9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40"/>
        <v/>
      </c>
      <c r="AI105" t="s">
        <v>115</v>
      </c>
      <c r="AO105">
        <f t="shared" ca="1" si="35"/>
        <v>0.39927366330251346</v>
      </c>
      <c r="AP105" t="str">
        <f t="shared" ca="1" si="36"/>
        <v>pics\\Limon_8.jpg</v>
      </c>
      <c r="AR105" t="str">
        <f t="shared" si="43"/>
        <v/>
      </c>
      <c r="AS105" t="str">
        <f t="shared" si="42"/>
        <v/>
      </c>
      <c r="AT105">
        <f t="shared" ca="1" si="31"/>
        <v>0.85879579562587227</v>
      </c>
      <c r="AU105" t="s">
        <v>697</v>
      </c>
      <c r="AV105" t="str">
        <f t="shared" ca="1" si="32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3"/>
        <v>Вы_видите_XXXXX._Очищен_ли_он?</v>
      </c>
      <c r="BD105" cm="1">
        <f t="array" aca="1" ref="BD105" ca="1">INDEX($L$98:$L$105,(RANK(AT9,$AT$2:$AT$9)))</f>
        <v>2145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VLOOKUP(B106,audio_list_stym!$A$3:$BP$18,44,FALSE)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VLOOKUP(B106,audio_list_stym!$A$3:$AJ$18,12,FALSE)</f>
        <v>Ackee</v>
      </c>
      <c r="I106" t="s">
        <v>688</v>
      </c>
      <c r="J106" t="str">
        <f t="shared" si="29"/>
        <v>Ackee_1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2064</v>
      </c>
      <c r="AD106" t="str">
        <f t="shared" ca="1" si="39"/>
        <v>pics\\Tomat_8.jpg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pics\\Tomat_8.jpg</v>
      </c>
      <c r="AI106" t="s">
        <v>116</v>
      </c>
      <c r="AO106">
        <f t="shared" ca="1" si="35"/>
        <v>2.1825403683236599E-3</v>
      </c>
      <c r="AP106" t="str">
        <f t="shared" ca="1" si="36"/>
        <v>pics\\Tomat_8.jpg</v>
      </c>
      <c r="AR106" t="str">
        <f t="shared" si="43"/>
        <v/>
      </c>
      <c r="AS106" t="str">
        <f t="shared" ca="1" si="42"/>
        <v>pics\\Tomat_8.jpg</v>
      </c>
      <c r="AT106">
        <f t="shared" ca="1" si="31"/>
        <v>0.3696029501896072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3"/>
        <v>_Сушеный_ли_ГОНИК?</v>
      </c>
      <c r="BC106">
        <f>A106</f>
        <v>1214</v>
      </c>
      <c r="BD106" cm="1">
        <f t="array" aca="1" ref="BD106" ca="1">INDEX($L$106:$L$113,(RANK(AT2,$AT$2:$AT$9)))</f>
        <v>2067</v>
      </c>
      <c r="BE106" cm="1">
        <f t="array" aca="1" ref="BE106" ca="1">INDEX(BD66:BD81,(RANK(AT7,$AT$2:$AT$17)))</f>
        <v>2114</v>
      </c>
      <c r="BF106" cm="1">
        <f t="array" aca="1" ref="BF106" ca="1">INDEX(BD90:BD105,(RANK(AT7,$AT$2:$AT$17)))</f>
        <v>2146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VLOOKUP(B107,audio_list_stym!$A$3:$BP$18,44,FALSE)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VLOOKUP(B107,audio_list_stym!$A$3:$AJ$18,12,FALSE)</f>
        <v>Ackee</v>
      </c>
      <c r="I107" t="s">
        <v>689</v>
      </c>
      <c r="J107" t="str">
        <f t="shared" si="29"/>
        <v>Ackee_2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2044</v>
      </c>
      <c r="AD107" t="str">
        <f t="shared" ca="1" si="39"/>
        <v>pics\\Peper_4.jpg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pics\\Peper_4.jpg</v>
      </c>
      <c r="AI107" t="s">
        <v>117</v>
      </c>
      <c r="AO107">
        <f t="shared" ca="1" si="35"/>
        <v>0.29924206786800411</v>
      </c>
      <c r="AP107" t="str">
        <f t="shared" ca="1" si="36"/>
        <v>pics\\Peper_4.jpg</v>
      </c>
      <c r="AR107" t="str">
        <f t="shared" si="43"/>
        <v/>
      </c>
      <c r="AS107" t="str">
        <f t="shared" ca="1" si="42"/>
        <v>pics\\Peper_4.jpg</v>
      </c>
      <c r="AT107">
        <f t="shared" ca="1" si="31"/>
        <v>0.92498670010276363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3"/>
        <v>_С_веточкой_ли_ГОНИК?</v>
      </c>
      <c r="BD107" cm="1">
        <f t="array" aca="1" ref="BD107" ca="1">INDEX($L$106:$L$113,(RANK(AT3,$AT$2:$AT$9)))</f>
        <v>2068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VLOOKUP(B108,audio_list_stym!$A$3:$BP$18,44,FALSE)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VLOOKUP(B108,audio_list_stym!$A$3:$AJ$18,12,FALSE)</f>
        <v>Ackee</v>
      </c>
      <c r="I108" t="s">
        <v>690</v>
      </c>
      <c r="J108" t="str">
        <f t="shared" si="29"/>
        <v>Ackee_3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2032</v>
      </c>
      <c r="AD108" t="str">
        <f t="shared" ca="1" si="39"/>
        <v>pics\\Kokos_8.jpg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pics\\Kokos_8.jpg</v>
      </c>
      <c r="AI108" t="s">
        <v>118</v>
      </c>
      <c r="AO108">
        <f t="shared" ca="1" si="35"/>
        <v>0.53935960439360442</v>
      </c>
      <c r="AP108" t="str">
        <f t="shared" ca="1" si="36"/>
        <v>pics\\Kokos_8.jpg</v>
      </c>
      <c r="AR108" t="str">
        <f t="shared" si="43"/>
        <v/>
      </c>
      <c r="AS108" t="str">
        <f t="shared" ca="1" si="42"/>
        <v>pics\\Kokos_8.jpg</v>
      </c>
      <c r="AT108">
        <f t="shared" ca="1" si="31"/>
        <v>0.89273666036420918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3"/>
        <v>_Раскрыт_ли_ГОНИК?</v>
      </c>
      <c r="BD108" cm="1">
        <f t="array" aca="1" ref="BD108" ca="1">INDEX($L$106:$L$113,(RANK(AT4,$AT$2:$AT$9)))</f>
        <v>2072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VLOOKUP(B109,audio_list_stym!$A$3:$BP$18,44,FALSE)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VLOOKUP(B109,audio_list_stym!$A$3:$AJ$18,12,FALSE)</f>
        <v>Ackee</v>
      </c>
      <c r="I109" t="s">
        <v>691</v>
      </c>
      <c r="J109" t="str">
        <f t="shared" si="29"/>
        <v>Ackee_4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2036</v>
      </c>
      <c r="AD109" t="str">
        <f t="shared" ca="1" si="39"/>
        <v>pics\\Limon_4.jpg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pics\\Limon_4.jpg</v>
      </c>
      <c r="AI109" t="s">
        <v>119</v>
      </c>
      <c r="AO109">
        <f t="shared" ca="1" si="35"/>
        <v>0.49792946589704223</v>
      </c>
      <c r="AP109" t="str">
        <f t="shared" ca="1" si="36"/>
        <v>pics\\Limon_4.jpg</v>
      </c>
      <c r="AR109" t="str">
        <f t="shared" si="43"/>
        <v/>
      </c>
      <c r="AS109" t="str">
        <f t="shared" ca="1" si="42"/>
        <v>pics\\Limon_4.jpg</v>
      </c>
      <c r="AT109">
        <f t="shared" ca="1" si="31"/>
        <v>0.32455591651366589</v>
      </c>
      <c r="AU109" t="s">
        <v>697</v>
      </c>
      <c r="AV109" t="str">
        <f t="shared" ca="1" si="32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3"/>
        <v>_Пушистый_ли_ГОНИК?</v>
      </c>
      <c r="BD109" cm="1">
        <f t="array" aca="1" ref="BD109" ca="1">INDEX($L$106:$L$113,(RANK(AT5,$AT$2:$AT$9)))</f>
        <v>2066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VLOOKUP(B110,audio_list_stym!$A$3:$BP$18,44,FALSE)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VLOOKUP(B110,audio_list_stym!$A$3:$AJ$18,12,FALSE)</f>
        <v>Ackee</v>
      </c>
      <c r="I110" t="s">
        <v>692</v>
      </c>
      <c r="J110" t="str">
        <f t="shared" si="29"/>
        <v>Ackee_5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2014</v>
      </c>
      <c r="AD110" t="str">
        <f t="shared" ca="1" si="39"/>
        <v>pics\\Finik_6.jpg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pics\\Finik_6.jpg</v>
      </c>
      <c r="AI110" t="s">
        <v>120</v>
      </c>
      <c r="AO110">
        <f t="shared" ca="1" si="35"/>
        <v>0.73668361942972449</v>
      </c>
      <c r="AP110" t="str">
        <f t="shared" ca="1" si="36"/>
        <v>pics\\Finik_6.jpg</v>
      </c>
      <c r="AR110" t="str">
        <f t="shared" si="43"/>
        <v/>
      </c>
      <c r="AS110" t="str">
        <f t="shared" ca="1" si="42"/>
        <v>pics\\Finik_6.jpg</v>
      </c>
      <c r="AT110">
        <f t="shared" ca="1" si="31"/>
        <v>0.15231992164184183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3"/>
        <v>_Квадратный_ли_ГОНИК?</v>
      </c>
      <c r="BD110" cm="1">
        <f t="array" aca="1" ref="BD110" ca="1">INDEX($L$106:$L$113,(RANK(AT6,$AT$2:$AT$9)))</f>
        <v>2071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VLOOKUP(B111,audio_list_stym!$A$3:$BP$18,44,FALSE)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VLOOKUP(B111,audio_list_stym!$A$3:$AJ$18,12,FALSE)</f>
        <v>Ackee</v>
      </c>
      <c r="I111" t="s">
        <v>693</v>
      </c>
      <c r="J111" t="str">
        <f t="shared" si="29"/>
        <v>Ackee_6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2015</v>
      </c>
      <c r="AD111" t="str">
        <f t="shared" ca="1" si="39"/>
        <v>pics\\Finik_7.jpg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pics\\Finik_7.jpg</v>
      </c>
      <c r="AI111" t="s">
        <v>121</v>
      </c>
      <c r="AO111">
        <f t="shared" ca="1" si="35"/>
        <v>0.72384055889937959</v>
      </c>
      <c r="AP111" t="str">
        <f t="shared" ca="1" si="36"/>
        <v>pics\\Finik_7.jpg</v>
      </c>
      <c r="AR111" t="str">
        <f t="shared" si="43"/>
        <v/>
      </c>
      <c r="AS111" t="str">
        <f t="shared" ca="1" si="42"/>
        <v>pics\\Finik_7.jpg</v>
      </c>
      <c r="AT111">
        <f t="shared" ca="1" si="31"/>
        <v>0.61972276698172635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3"/>
        <v>_Склизкий_ли_ГОНИК?</v>
      </c>
      <c r="BD111" cm="1">
        <f t="array" aca="1" ref="BD111" ca="1">INDEX($L$106:$L$113,(RANK(AT7,$AT$2:$AT$9)))</f>
        <v>2070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VLOOKUP(B112,audio_list_stym!$A$3:$BP$18,44,FALSE)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VLOOKUP(B112,audio_list_stym!$A$3:$AJ$18,12,FALSE)</f>
        <v>Ackee</v>
      </c>
      <c r="I112" t="s">
        <v>694</v>
      </c>
      <c r="J112" t="str">
        <f t="shared" si="29"/>
        <v>Ackee_7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2002</v>
      </c>
      <c r="AD112" t="str">
        <f t="shared" ca="1" si="39"/>
        <v>pics\\Banan_2.jpg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pics\\Banan_2.jpg</v>
      </c>
      <c r="AI112" t="s">
        <v>122</v>
      </c>
      <c r="AO112">
        <f t="shared" ca="1" si="35"/>
        <v>0.97728044073266818</v>
      </c>
      <c r="AP112" t="str">
        <f t="shared" ca="1" si="36"/>
        <v>pics\\Banan_2.jpg</v>
      </c>
      <c r="AR112" t="str">
        <f t="shared" si="43"/>
        <v/>
      </c>
      <c r="AS112" t="str">
        <f t="shared" ca="1" si="42"/>
        <v>pics\\Banan_2.jpg</v>
      </c>
      <c r="AT112">
        <f t="shared" ca="1" si="31"/>
        <v>0.88803620996172272</v>
      </c>
      <c r="AU112" t="s">
        <v>697</v>
      </c>
      <c r="AV112" t="str">
        <f t="shared" ca="1" si="32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3"/>
        <v>_Увядший_ли_ГОНИК?</v>
      </c>
      <c r="BD112" cm="1">
        <f t="array" aca="1" ref="BD112" ca="1">INDEX($L$106:$L$113,(RANK(AT8,$AT$2:$AT$9)))</f>
        <v>2069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VLOOKUP(B113,audio_list_stym!$A$3:$BP$18,44,FALSE)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VLOOKUP(B113,audio_list_stym!$A$3:$AJ$18,12,FALSE)</f>
        <v>Ackee</v>
      </c>
      <c r="I113" t="s">
        <v>695</v>
      </c>
      <c r="J113" t="str">
        <f t="shared" si="29"/>
        <v>Ackee_8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2042</v>
      </c>
      <c r="AD113" t="str">
        <f t="shared" ca="1" si="39"/>
        <v>pics\\Peper_2.jpg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pics\\Peper_2.jpg</v>
      </c>
      <c r="AI113" t="s">
        <v>123</v>
      </c>
      <c r="AO113">
        <f t="shared" ca="1" si="35"/>
        <v>0.32462732895961455</v>
      </c>
      <c r="AP113" t="str">
        <f t="shared" ca="1" si="36"/>
        <v>pics\\Peper_2.jpg</v>
      </c>
      <c r="AR113" t="str">
        <f t="shared" si="43"/>
        <v/>
      </c>
      <c r="AS113" t="str">
        <f t="shared" ca="1" si="42"/>
        <v>pics\\Peper_2.jpg</v>
      </c>
      <c r="AT113">
        <f t="shared" ca="1" si="31"/>
        <v>0.87995917786369127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3"/>
        <v>_Разноцветный_ли_ГОНИК?</v>
      </c>
      <c r="BD113" cm="1">
        <f t="array" aca="1" ref="BD113" ca="1">INDEX($L$106:$L$113,(RANK(AT9,$AT$2:$AT$9)))</f>
        <v>2065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VLOOKUP(B114,audio_list_stym!$A$3:$BP$18,44,FALSE)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VLOOKUP(B114,audio_list_stym!$A$3:$AJ$18,12,FALSE)</f>
        <v>Ake</v>
      </c>
      <c r="I114" t="s">
        <v>688</v>
      </c>
      <c r="J114" t="str">
        <f t="shared" si="29"/>
        <v>Ake_1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9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40"/>
        <v/>
      </c>
      <c r="AI114" t="s">
        <v>86</v>
      </c>
      <c r="AO114">
        <f t="shared" ca="1" si="35"/>
        <v>0.62188552425744059</v>
      </c>
      <c r="AP114" t="str">
        <f t="shared" ca="1" si="36"/>
        <v>pics\\Goroh_7.jpg</v>
      </c>
      <c r="AR114" t="str">
        <f t="shared" si="43"/>
        <v/>
      </c>
      <c r="AS114" t="str">
        <f t="shared" si="42"/>
        <v/>
      </c>
      <c r="AT114">
        <f t="shared" ca="1" si="31"/>
        <v>0.45081691738852991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3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2075</v>
      </c>
      <c r="BE114" cm="1">
        <f t="array" aca="1" ref="BE114" ca="1">INDEX(BD66:BD81,(RANK(AT8,$AT$2:$AT$17)))</f>
        <v>2115</v>
      </c>
      <c r="BF114" cm="1">
        <f t="array" aca="1" ref="BF114" ca="1">INDEX(BD82:BD97,(RANK(AT8,$AT$2:$AT$9)))</f>
        <v>2135</v>
      </c>
      <c r="BG114" cm="1">
        <f t="array" aca="1" ref="BG114" ca="1">INDEX(BD98:BD113,(RANK(AT8,$AT$2:$AT$9)))</f>
        <v>2151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VLOOKUP(B115,audio_list_stym!$A$3:$BP$18,44,FALSE)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VLOOKUP(B115,audio_list_stym!$A$3:$AJ$18,12,FALSE)</f>
        <v>Ake</v>
      </c>
      <c r="I115" t="s">
        <v>689</v>
      </c>
      <c r="J115" t="str">
        <f t="shared" si="29"/>
        <v>Ake_2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9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40"/>
        <v/>
      </c>
      <c r="AI115" t="s">
        <v>87</v>
      </c>
      <c r="AO115">
        <f t="shared" ca="1" si="35"/>
        <v>0.63376051814443302</v>
      </c>
      <c r="AP115" t="str">
        <f t="shared" ca="1" si="36"/>
        <v>pics\\Goroh_5.jpg</v>
      </c>
      <c r="AR115" t="str">
        <f t="shared" si="43"/>
        <v/>
      </c>
      <c r="AS115" t="str">
        <f t="shared" si="42"/>
        <v/>
      </c>
      <c r="AT115">
        <f t="shared" ca="1" si="31"/>
        <v>0.45005229407411018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3"/>
        <v>Посмотрите,_вот_ТОДИС._Продолговатый_ли_он?</v>
      </c>
      <c r="BD115" cm="1">
        <f t="array" aca="1" ref="BD115" ca="1">INDEX($L$114:$L$121,(RANK(AT3,$AT$2:$AT$9)))</f>
        <v>2076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VLOOKUP(B116,audio_list_stym!$A$3:$BP$18,44,FALSE)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VLOOKUP(B116,audio_list_stym!$A$3:$AJ$18,12,FALSE)</f>
        <v>Ake</v>
      </c>
      <c r="I116" t="s">
        <v>690</v>
      </c>
      <c r="J116" t="str">
        <f t="shared" si="29"/>
        <v>Ake_3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9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40"/>
        <v/>
      </c>
      <c r="AI116" t="s">
        <v>88</v>
      </c>
      <c r="AO116">
        <f t="shared" ca="1" si="35"/>
        <v>0.873266047094855</v>
      </c>
      <c r="AP116" t="str">
        <f t="shared" ca="1" si="36"/>
        <v>pics\\Banan_6.jpg</v>
      </c>
      <c r="AR116" t="str">
        <f t="shared" si="43"/>
        <v/>
      </c>
      <c r="AS116" t="str">
        <f t="shared" si="42"/>
        <v/>
      </c>
      <c r="AT116">
        <f t="shared" ca="1" si="31"/>
        <v>0.87638220620407858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3"/>
        <v>Вот_ТОДИС._Пятнистый_ли_он?</v>
      </c>
      <c r="BD116" cm="1">
        <f t="array" aca="1" ref="BD116" ca="1">INDEX($L$114:$L$121,(RANK(AT4,$AT$2:$AT$9)))</f>
        <v>2080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VLOOKUP(B117,audio_list_stym!$A$3:$BP$18,44,FALSE)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VLOOKUP(B117,audio_list_stym!$A$3:$AJ$18,12,FALSE)</f>
        <v>Ake</v>
      </c>
      <c r="I117" t="s">
        <v>691</v>
      </c>
      <c r="J117" t="str">
        <f t="shared" si="29"/>
        <v>Ake_4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9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40"/>
        <v/>
      </c>
      <c r="AI117" t="s">
        <v>89</v>
      </c>
      <c r="AO117">
        <f t="shared" ca="1" si="35"/>
        <v>0.81857416412725081</v>
      </c>
      <c r="AP117" t="str">
        <f t="shared" ca="1" si="36"/>
        <v>pics\\Banan_8.jpg</v>
      </c>
      <c r="AR117" t="str">
        <f t="shared" si="43"/>
        <v/>
      </c>
      <c r="AS117" t="str">
        <f t="shared" si="42"/>
        <v/>
      </c>
      <c r="AT117">
        <f t="shared" ca="1" si="31"/>
        <v>0.31985895996188785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3"/>
        <v>Это_ТОДИС._Он_с_кожурой?</v>
      </c>
      <c r="BD117" cm="1">
        <f t="array" aca="1" ref="BD117" ca="1">INDEX($L$114:$L$121,(RANK(AT5,$AT$2:$AT$9)))</f>
        <v>2074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VLOOKUP(B118,audio_list_stym!$A$3:$BP$18,44,FALSE)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VLOOKUP(B118,audio_list_stym!$A$3:$AJ$18,12,FALSE)</f>
        <v>Ake</v>
      </c>
      <c r="I118" t="s">
        <v>692</v>
      </c>
      <c r="J118" t="str">
        <f t="shared" si="29"/>
        <v>Ake_5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9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40"/>
        <v/>
      </c>
      <c r="AI118" t="s">
        <v>90</v>
      </c>
      <c r="AO118">
        <f t="shared" ca="1" si="35"/>
        <v>0.76079789035763512</v>
      </c>
      <c r="AP118" t="str">
        <f t="shared" ca="1" si="36"/>
        <v>pics\\Finik_5.jpg</v>
      </c>
      <c r="AR118" t="str">
        <f t="shared" si="43"/>
        <v/>
      </c>
      <c r="AS118" t="str">
        <f t="shared" si="42"/>
        <v/>
      </c>
      <c r="AT118">
        <f t="shared" ca="1" si="31"/>
        <v>0.36359776442378655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3"/>
        <v>На_картинке_ТОДИС._Синий_ли_он?</v>
      </c>
      <c r="BD118" cm="1">
        <f t="array" aca="1" ref="BD118" ca="1">INDEX($L$114:$L$121,(RANK(AT6,$AT$2:$AT$9)))</f>
        <v>2079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VLOOKUP(B119,audio_list_stym!$A$3:$BP$18,44,FALSE)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VLOOKUP(B119,audio_list_stym!$A$3:$AJ$18,12,FALSE)</f>
        <v>Ake</v>
      </c>
      <c r="I119" t="s">
        <v>693</v>
      </c>
      <c r="J119" t="str">
        <f t="shared" si="29"/>
        <v>Ake_6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9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40"/>
        <v/>
      </c>
      <c r="AI119" t="s">
        <v>91</v>
      </c>
      <c r="AO119">
        <f t="shared" ca="1" si="35"/>
        <v>0.27936810487810104</v>
      </c>
      <c r="AP119" t="str">
        <f t="shared" ca="1" si="36"/>
        <v>pics\\Peper_7.jpg</v>
      </c>
      <c r="AR119" t="str">
        <f t="shared" si="43"/>
        <v/>
      </c>
      <c r="AS119" t="str">
        <f t="shared" si="42"/>
        <v/>
      </c>
      <c r="AT119">
        <f t="shared" ca="1" si="31"/>
        <v>0.58215619581857059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3"/>
        <v>На_мониторе_ТОДИС._Он_с_дольками?</v>
      </c>
      <c r="BD119" cm="1">
        <f t="array" aca="1" ref="BD119" ca="1">INDEX($L$114:$L$121,(RANK(AT7,$AT$2:$AT$9)))</f>
        <v>2078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VLOOKUP(B120,audio_list_stym!$A$3:$BP$18,44,FALSE)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VLOOKUP(B120,audio_list_stym!$A$3:$AJ$18,12,FALSE)</f>
        <v>Ake</v>
      </c>
      <c r="I120" t="s">
        <v>694</v>
      </c>
      <c r="J120" t="str">
        <f t="shared" si="29"/>
        <v>Ake_7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9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40"/>
        <v/>
      </c>
      <c r="AI120" t="s">
        <v>92</v>
      </c>
      <c r="AO120">
        <f t="shared" ca="1" si="35"/>
        <v>0.14252926997357152</v>
      </c>
      <c r="AP120" t="str">
        <f t="shared" ca="1" si="36"/>
        <v>pics\\Tomat_1.jpg</v>
      </c>
      <c r="AR120" t="str">
        <f t="shared" si="43"/>
        <v/>
      </c>
      <c r="AS120" t="str">
        <f t="shared" si="42"/>
        <v/>
      </c>
      <c r="AT120">
        <f t="shared" ca="1" si="31"/>
        <v>7.6984493049650715E-2</v>
      </c>
      <c r="AU120" t="s">
        <v>697</v>
      </c>
      <c r="AV120" t="str">
        <f t="shared" ca="1" si="32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3"/>
        <v>Перед_Вами_ТОДИС._Он_высушенный?</v>
      </c>
      <c r="BD120" cm="1">
        <f t="array" aca="1" ref="BD120" ca="1">INDEX($L$114:$L$121,(RANK(AT8,$AT$2:$AT$9)))</f>
        <v>2077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VLOOKUP(B121,audio_list_stym!$A$3:$BP$18,44,FALSE)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VLOOKUP(B121,audio_list_stym!$A$3:$AJ$18,12,FALSE)</f>
        <v>Ake</v>
      </c>
      <c r="I121" t="s">
        <v>695</v>
      </c>
      <c r="J121" t="str">
        <f t="shared" si="29"/>
        <v>Ake_8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9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40"/>
        <v/>
      </c>
      <c r="AI121" t="s">
        <v>93</v>
      </c>
      <c r="AO121">
        <f t="shared" ca="1" si="35"/>
        <v>0.60752956956954884</v>
      </c>
      <c r="AP121" t="str">
        <f t="shared" ca="1" si="36"/>
        <v>pics\\Goroh_8.jpg</v>
      </c>
      <c r="AR121" t="str">
        <f>IF(AH121="sound\\Ogorod",AP49,"")</f>
        <v/>
      </c>
      <c r="AS121" t="str">
        <f t="shared" si="42"/>
        <v/>
      </c>
      <c r="AT121">
        <f t="shared" ca="1" si="31"/>
        <v>0.10004819183965563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3"/>
        <v>Вы_видите_ТОДИС._Мятый_ли_он?</v>
      </c>
      <c r="BD121" cm="1">
        <f t="array" aca="1" ref="BD121" ca="1">INDEX($L$114:$L$121,(RANK(AT9,$AT$2:$AT$9)))</f>
        <v>2073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VLOOKUP(B122,audio_list_stym!$A$3:$BP$18,44,FALSE)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VLOOKUP(B122,audio_list_stym!$A$3:$AJ$18,12,FALSE)</f>
        <v>Finger</v>
      </c>
      <c r="I122" t="s">
        <v>688</v>
      </c>
      <c r="J122" t="str">
        <f t="shared" si="29"/>
        <v>Finger_1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2030</v>
      </c>
      <c r="AD122" t="str">
        <f t="shared" ca="1" si="39"/>
        <v>pics\\Kokos_6.jpg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pics\\Kokos_6.jpg</v>
      </c>
      <c r="AI122" t="s">
        <v>124</v>
      </c>
      <c r="AO122">
        <f t="shared" ca="1" si="35"/>
        <v>0.54840285920492171</v>
      </c>
      <c r="AP122" t="str">
        <f t="shared" ca="1" si="36"/>
        <v>pics\\Kokos_6.jpg</v>
      </c>
      <c r="AR122" t="str">
        <f t="shared" ref="AR122:AR129" si="44">IF(AH122="sound\\Ogorod",AP50,"")</f>
        <v/>
      </c>
      <c r="AS122" t="str">
        <f t="shared" ca="1" si="42"/>
        <v>pics\\Kokos_6.jpg</v>
      </c>
      <c r="AT122">
        <f t="shared" ca="1" si="31"/>
        <v>0.46470760235105368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3"/>
        <v>_Вытянут_ли_XXXXX?</v>
      </c>
      <c r="BC122">
        <f>A122</f>
        <v>1216</v>
      </c>
      <c r="BD122" cm="1">
        <f t="array" aca="1" ref="BD122" ca="1">INDEX($L$122:$L$129,(RANK(AT2,$AT$2:$AT$9)))</f>
        <v>2083</v>
      </c>
      <c r="BE122" cm="1">
        <f t="array" aca="1" ref="BE122" ca="1">INDEX(BD66:BD81,(RANK(AT9,$AT$2:$AT$17)))</f>
        <v>2091</v>
      </c>
      <c r="BF122" cm="1">
        <f t="array" aca="1" ref="BF122" ca="1">INDEX(BD90:BD105,(RANK(AT9,$AT$2:$AT$17)))</f>
        <v>2139</v>
      </c>
      <c r="BG122" cm="1">
        <f t="array" aca="1" ref="BG122" ca="1">INDEX(BD106:BD121,(RANK(AT9,$AT$2:$AT$17)))</f>
        <v>2067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VLOOKUP(B123,audio_list_stym!$A$3:$BP$18,44,FALSE)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VLOOKUP(B123,audio_list_stym!$A$3:$AJ$18,12,FALSE)</f>
        <v>Finger</v>
      </c>
      <c r="I123" t="s">
        <v>689</v>
      </c>
      <c r="J123" t="str">
        <f t="shared" si="29"/>
        <v>Finger_2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2060</v>
      </c>
      <c r="AD123" t="str">
        <f t="shared" ca="1" si="39"/>
        <v>pics\\Tomat_4.jpg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pics\\Tomat_4.jpg</v>
      </c>
      <c r="AI123" t="s">
        <v>125</v>
      </c>
      <c r="AO123">
        <f t="shared" ca="1" si="35"/>
        <v>8.5124225494001671E-2</v>
      </c>
      <c r="AP123" t="str">
        <f t="shared" ca="1" si="36"/>
        <v>pics\\Tomat_4.jpg</v>
      </c>
      <c r="AR123" t="str">
        <f t="shared" si="44"/>
        <v/>
      </c>
      <c r="AS123" t="str">
        <f t="shared" ca="1" si="42"/>
        <v>pics\\Tomat_4.jpg</v>
      </c>
      <c r="AT123">
        <f t="shared" ca="1" si="31"/>
        <v>0.8226427453309354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3"/>
        <v>_Надломан_ли_XXXXX?</v>
      </c>
      <c r="BD123" cm="1">
        <f t="array" aca="1" ref="BD123" ca="1">INDEX($L$122:$L$129,(RANK(AT3,$AT$2:$AT$9)))</f>
        <v>2084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VLOOKUP(B124,audio_list_stym!$A$3:$BP$18,44,FALSE)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VLOOKUP(B124,audio_list_stym!$A$3:$AJ$18,12,FALSE)</f>
        <v>Finger</v>
      </c>
      <c r="I124" t="s">
        <v>690</v>
      </c>
      <c r="J124" t="str">
        <f t="shared" si="29"/>
        <v>Finger_3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2046</v>
      </c>
      <c r="AD124" t="str">
        <f t="shared" ca="1" si="39"/>
        <v>pics\\Peper_6.jpg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pics\\Peper_6.jpg</v>
      </c>
      <c r="AI124" t="s">
        <v>126</v>
      </c>
      <c r="AO124">
        <f t="shared" ca="1" si="35"/>
        <v>0.28003157020982272</v>
      </c>
      <c r="AP124" t="str">
        <f t="shared" ca="1" si="36"/>
        <v>pics\\Peper_6.jpg</v>
      </c>
      <c r="AR124" t="str">
        <f t="shared" si="44"/>
        <v/>
      </c>
      <c r="AS124" t="str">
        <f t="shared" ca="1" si="42"/>
        <v>pics\\Peper_6.jpg</v>
      </c>
      <c r="AT124">
        <f t="shared" ca="1" si="31"/>
        <v>0.96653110958826682</v>
      </c>
      <c r="AU124" t="s">
        <v>697</v>
      </c>
      <c r="AV124" t="str">
        <f t="shared" ca="1" si="32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3"/>
        <v>_Волнистый_ли_XXXXX?</v>
      </c>
      <c r="BD124" cm="1">
        <f t="array" aca="1" ref="BD124" ca="1">INDEX($L$122:$L$129,(RANK(AT4,$AT$2:$AT$9)))</f>
        <v>2088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VLOOKUP(B125,audio_list_stym!$A$3:$BP$18,44,FALSE)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VLOOKUP(B125,audio_list_stym!$A$3:$AJ$18,12,FALSE)</f>
        <v>Finger</v>
      </c>
      <c r="I125" t="s">
        <v>691</v>
      </c>
      <c r="J125" t="str">
        <f t="shared" si="29"/>
        <v>Finger_4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2018</v>
      </c>
      <c r="AD125" t="str">
        <f t="shared" ca="1" si="39"/>
        <v>pics\\Goroh_2.jpg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pics\\Goroh_2.jpg</v>
      </c>
      <c r="AI125" t="s">
        <v>127</v>
      </c>
      <c r="AO125">
        <f t="shared" ca="1" si="35"/>
        <v>0.67191536062957102</v>
      </c>
      <c r="AP125" t="str">
        <f t="shared" ca="1" si="36"/>
        <v>pics\\Goroh_2.jpg</v>
      </c>
      <c r="AR125" t="str">
        <f t="shared" si="44"/>
        <v/>
      </c>
      <c r="AS125" t="str">
        <f t="shared" ca="1" si="42"/>
        <v>pics\\Goroh_2.jpg</v>
      </c>
      <c r="AT125">
        <f t="shared" ca="1" si="31"/>
        <v>0.10853145820661381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3"/>
        <v>_Бурый_ли_XXXXX?</v>
      </c>
      <c r="BD125" cm="1">
        <f t="array" aca="1" ref="BD125" ca="1">INDEX($L$122:$L$129,(RANK(AT5,$AT$2:$AT$9)))</f>
        <v>2082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VLOOKUP(B126,audio_list_stym!$A$3:$BP$18,44,FALSE)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VLOOKUP(B126,audio_list_stym!$A$3:$AJ$18,12,FALSE)</f>
        <v>Finger</v>
      </c>
      <c r="I126" t="s">
        <v>692</v>
      </c>
      <c r="J126" t="str">
        <f t="shared" si="29"/>
        <v>Finger_5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2049</v>
      </c>
      <c r="AD126" t="str">
        <f t="shared" ca="1" si="39"/>
        <v>pics\\Redis_1.jpg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pics\\Redis_1.jpg</v>
      </c>
      <c r="AI126" t="s">
        <v>128</v>
      </c>
      <c r="AO126">
        <f t="shared" ca="1" si="35"/>
        <v>0.26853434662992248</v>
      </c>
      <c r="AP126" t="str">
        <f t="shared" ca="1" si="36"/>
        <v>pics\\Redis_1.jpg</v>
      </c>
      <c r="AR126" t="str">
        <f t="shared" si="44"/>
        <v/>
      </c>
      <c r="AS126" t="str">
        <f t="shared" ca="1" si="42"/>
        <v>pics\\Redis_1.jpg</v>
      </c>
      <c r="AT126">
        <f t="shared" ca="1" si="31"/>
        <v>0.45233682506967521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3"/>
        <v>_Выжатый_ли_XXXXX?</v>
      </c>
      <c r="BD126" cm="1">
        <f t="array" aca="1" ref="BD126" ca="1">INDEX($L$122:$L$129,(RANK(AT6,$AT$2:$AT$9)))</f>
        <v>2087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VLOOKUP(B127,audio_list_stym!$A$3:$BP$18,44,FALSE)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VLOOKUP(B127,audio_list_stym!$A$3:$AJ$18,12,FALSE)</f>
        <v>Finger</v>
      </c>
      <c r="I127" t="s">
        <v>693</v>
      </c>
      <c r="J127" t="str">
        <f t="shared" si="29"/>
        <v>Finger_6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2009</v>
      </c>
      <c r="AD127" t="str">
        <f t="shared" ca="1" si="39"/>
        <v>pics\\Finik_1.jpg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pics\\Finik_1.jpg</v>
      </c>
      <c r="AI127" t="s">
        <v>129</v>
      </c>
      <c r="AO127">
        <f t="shared" ca="1" si="35"/>
        <v>0.7883731181761342</v>
      </c>
      <c r="AP127" t="str">
        <f t="shared" ca="1" si="36"/>
        <v>pics\\Finik_1.jpg</v>
      </c>
      <c r="AR127" t="str">
        <f t="shared" si="44"/>
        <v/>
      </c>
      <c r="AS127" t="str">
        <f t="shared" ca="1" si="42"/>
        <v>pics\\Finik_1.jpg</v>
      </c>
      <c r="AT127">
        <f t="shared" ca="1" si="31"/>
        <v>0.49528164842905342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3"/>
        <v>_Объемный_ли_XXXXX?</v>
      </c>
      <c r="BD127" cm="1">
        <f t="array" aca="1" ref="BD127" ca="1">INDEX($L$122:$L$129,(RANK(AT7,$AT$2:$AT$9)))</f>
        <v>2086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VLOOKUP(B128,audio_list_stym!$A$3:$BP$18,44,FALSE)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VLOOKUP(B128,audio_list_stym!$A$3:$AJ$18,12,FALSE)</f>
        <v>Finger</v>
      </c>
      <c r="I128" t="s">
        <v>694</v>
      </c>
      <c r="J128" t="str">
        <f t="shared" si="29"/>
        <v>Finger_7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2017</v>
      </c>
      <c r="AD128" t="str">
        <f t="shared" ca="1" si="39"/>
        <v>pics\\Goroh_1.jpg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pics\\Goroh_1.jpg</v>
      </c>
      <c r="AI128" t="s">
        <v>130</v>
      </c>
      <c r="AO128">
        <f t="shared" ca="1" si="35"/>
        <v>0.68174900286294959</v>
      </c>
      <c r="AP128" t="str">
        <f t="shared" ca="1" si="36"/>
        <v>pics\\Goroh_1.jpg</v>
      </c>
      <c r="AR128" t="str">
        <f t="shared" si="44"/>
        <v/>
      </c>
      <c r="AS128" t="str">
        <f t="shared" ca="1" si="42"/>
        <v>pics\\Goroh_1.jpg</v>
      </c>
      <c r="AT128">
        <f t="shared" ca="1" si="31"/>
        <v>0.89921357691317283</v>
      </c>
      <c r="AU128" t="s">
        <v>697</v>
      </c>
      <c r="AV128" t="str">
        <f t="shared" ca="1" si="32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3"/>
        <v>_Пустой_ли_XXXXX?</v>
      </c>
      <c r="BD128" cm="1">
        <f t="array" aca="1" ref="BD128" ca="1">INDEX($L$122:$L$129,(RANK(AT8,$AT$2:$AT$9)))</f>
        <v>2085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VLOOKUP(B129,audio_list_stym!$A$3:$BP$18,44,FALSE)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VLOOKUP(B129,audio_list_stym!$A$3:$AJ$18,12,FALSE)</f>
        <v>Finger</v>
      </c>
      <c r="I129" t="s">
        <v>695</v>
      </c>
      <c r="J129" t="str">
        <f t="shared" si="29"/>
        <v>Finger_8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2061</v>
      </c>
      <c r="AD129" t="str">
        <f t="shared" ca="1" si="39"/>
        <v>pics\\Tomat_5.jpg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pics\\Tomat_5.jpg</v>
      </c>
      <c r="AI129" t="s">
        <v>131</v>
      </c>
      <c r="AO129">
        <f t="shared" ca="1" si="35"/>
        <v>5.0459197169664405E-2</v>
      </c>
      <c r="AP129" t="str">
        <f t="shared" ca="1" si="36"/>
        <v>pics\\Tomat_5.jpg</v>
      </c>
      <c r="AR129" t="str">
        <f t="shared" si="44"/>
        <v/>
      </c>
      <c r="AS129" t="str">
        <f t="shared" ca="1" si="42"/>
        <v>pics\\Tomat_5.jpg</v>
      </c>
      <c r="AT129">
        <f t="shared" ca="1" si="31"/>
        <v>0.34141618169792354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3"/>
        <v>_Белый_ли_XXXXX?</v>
      </c>
      <c r="BD129" cm="1">
        <f t="array" aca="1" ref="BD129" ca="1">INDEX($L$122:$L$129,(RANK(AT9,$AT$2:$AT$9)))</f>
        <v>2081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800-000000000000}"/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0.74912088963872514</v>
      </c>
      <c r="AP2" t="str">
        <f t="shared" ref="AP2:AP25" ca="1" si="6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7">IF(AH2="sound\\Ogorod",AP2,"")</f>
        <v>pics\\Limon_6.jpg</v>
      </c>
      <c r="AT2">
        <f t="shared" ref="AT2:AT65" ca="1" si="8">RAND()</f>
        <v>0.67317940402792431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2153</v>
      </c>
      <c r="AD3" t="str">
        <f t="shared" ref="AD3:AD66" ca="1" si="11">IF(ISTEXT(AE3),AE3,IF(ISTEXT(AF3),AF3,""))</f>
        <v>pics\\Injir_1.jpg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0.4256556767605123</v>
      </c>
      <c r="AP3" t="str">
        <f t="shared" ca="1" si="6"/>
        <v>pics\\Injir_1.jpg</v>
      </c>
      <c r="AQ3" t="str">
        <f t="shared" ref="AQ3:AQ25" ca="1" si="13">INDEX($AN$2:$AN$25,(RANK(AO3,$AO$2:$AO$25)))</f>
        <v>pics\\Tikva_1.jpg</v>
      </c>
      <c r="AR3" t="str">
        <f t="shared" ca="1" si="7"/>
        <v>pics\\Injir_1.jpg</v>
      </c>
      <c r="AT3">
        <f t="shared" ca="1" si="8"/>
        <v>0.43353217037917446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2159</v>
      </c>
      <c r="AD4" t="str">
        <f t="shared" ca="1" si="11"/>
        <v>pics\\Injir_7.jpg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pics\\Injir_7.jpg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2.5179572294767527E-2</v>
      </c>
      <c r="AP4" t="str">
        <f t="shared" ca="1" si="6"/>
        <v>pics\\Injir_7.jpg</v>
      </c>
      <c r="AQ4" t="str">
        <f t="shared" ca="1" si="13"/>
        <v>pics\\Tikva_7.jpg</v>
      </c>
      <c r="AR4" t="str">
        <f t="shared" ca="1" si="7"/>
        <v>pics\\Injir_7.jpg</v>
      </c>
      <c r="AT4">
        <f t="shared" ca="1" si="8"/>
        <v>0.85787416797801308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2157</v>
      </c>
      <c r="AD5" t="str">
        <f t="shared" ca="1" si="11"/>
        <v>pics\\Injir_5.jpg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0.15499075489911318</v>
      </c>
      <c r="AP5" t="str">
        <f t="shared" ca="1" si="6"/>
        <v>pics\\Injir_5.jpg</v>
      </c>
      <c r="AQ5" t="str">
        <f t="shared" ca="1" si="13"/>
        <v>pics\\Tikva_5.jpg</v>
      </c>
      <c r="AR5" t="str">
        <f t="shared" ca="1" si="7"/>
        <v>pics\\Injir_5.jpg</v>
      </c>
      <c r="AT5">
        <f t="shared" ca="1" si="8"/>
        <v>0.53663811341513479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2005</v>
      </c>
      <c r="AD6" t="str">
        <f t="shared" ca="1" si="11"/>
        <v>pics\\Banan_5.jpg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0.5535260650673417</v>
      </c>
      <c r="AP6" t="str">
        <f t="shared" ca="1" si="6"/>
        <v>pics\\Banan_5.jpg</v>
      </c>
      <c r="AQ6" t="str">
        <f t="shared" ca="1" si="13"/>
        <v>pics\\Goroh_5.jpg</v>
      </c>
      <c r="AR6" t="str">
        <f t="shared" ca="1" si="7"/>
        <v>pics\\Banan_5.jpg</v>
      </c>
      <c r="AT6">
        <f t="shared" ca="1" si="8"/>
        <v>0.57816870090963635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2160</v>
      </c>
      <c r="AD7" t="str">
        <f t="shared" ca="1" si="11"/>
        <v>pics\\Injir_8.jpg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pics\\Injir_8.jpg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1.1604471366994162E-2</v>
      </c>
      <c r="AP7" t="str">
        <f t="shared" ca="1" si="6"/>
        <v>pics\\Injir_8.jpg</v>
      </c>
      <c r="AQ7" t="str">
        <f t="shared" ca="1" si="13"/>
        <v>pics\\Tikva_8.jpg</v>
      </c>
      <c r="AR7" t="str">
        <f t="shared" ca="1" si="7"/>
        <v>pics\\Injir_8.jpg</v>
      </c>
      <c r="AT7">
        <f t="shared" ca="1" si="8"/>
        <v>0.24871584186296292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2040</v>
      </c>
      <c r="AD8" t="str">
        <f t="shared" ca="1" si="11"/>
        <v>pics\\Limon_8.jpg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0.62214053625434385</v>
      </c>
      <c r="AP8" t="str">
        <f t="shared" ca="1" si="6"/>
        <v>pics\\Limon_8.jpg</v>
      </c>
      <c r="AQ8" t="str">
        <f t="shared" ca="1" si="13"/>
        <v>pics\\Redis_8.jpg</v>
      </c>
      <c r="AR8" t="str">
        <f t="shared" ca="1" si="7"/>
        <v>pics\\Limon_8.jpg</v>
      </c>
      <c r="AT8">
        <f t="shared" ca="1" si="8"/>
        <v>0.79401608621594599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2036</v>
      </c>
      <c r="AD9" t="str">
        <f t="shared" ca="1" si="11"/>
        <v>pics\\Limon_4.jpg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0.76847886578136626</v>
      </c>
      <c r="AP9" t="str">
        <f t="shared" ca="1" si="6"/>
        <v>pics\\Limon_4.jpg</v>
      </c>
      <c r="AQ9" t="str">
        <f t="shared" ca="1" si="13"/>
        <v>pics\\Redis_4.jpg</v>
      </c>
      <c r="AR9" t="str">
        <f t="shared" ca="1" si="7"/>
        <v>pics\\Limon_4.jpg</v>
      </c>
      <c r="AT9">
        <f t="shared" ca="1" si="8"/>
        <v>0.31400755629011223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1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0.56298888810800052</v>
      </c>
      <c r="AP10" t="str">
        <f t="shared" ca="1" si="6"/>
        <v>pics\\Banan_4.jpg</v>
      </c>
      <c r="AQ10" t="str">
        <f t="shared" ca="1" si="13"/>
        <v>pics\\Goroh_4.jpg</v>
      </c>
      <c r="AT10">
        <f t="shared" ca="1" si="8"/>
        <v>0.32364863096701257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2054</v>
      </c>
      <c r="BG10" cm="1">
        <f t="array" aca="1" ref="BG10" ca="1">INDEX(BD34:BD65,(RANK(AT3,$AT$2:$AT$16)))</f>
        <v>2006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1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0.99060388898629648</v>
      </c>
      <c r="AP11" t="str">
        <f t="shared" ca="1" si="6"/>
        <v>pics\\Limon_1.jpg</v>
      </c>
      <c r="AQ11" t="str">
        <f t="shared" ca="1" si="13"/>
        <v>pics\\Redis_1.jpg</v>
      </c>
      <c r="AT11">
        <f t="shared" ca="1" si="8"/>
        <v>0.69827201489754664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1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0.49026734701027364</v>
      </c>
      <c r="AP12" t="str">
        <f t="shared" ca="1" si="6"/>
        <v>pics\\Banan_8.jpg</v>
      </c>
      <c r="AQ12" t="str">
        <f t="shared" ca="1" si="13"/>
        <v>pics\\Goroh_8.jpg</v>
      </c>
      <c r="AT12">
        <f t="shared" ca="1" si="8"/>
        <v>0.16810922887269186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1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9.3174599321441898E-2</v>
      </c>
      <c r="AP13" t="str">
        <f t="shared" ca="1" si="6"/>
        <v>pics\\Injir_6.jpg</v>
      </c>
      <c r="AQ13" t="str">
        <f t="shared" ca="1" si="13"/>
        <v>pics\\Tikva_6.jpg</v>
      </c>
      <c r="AT13">
        <f t="shared" ca="1" si="8"/>
        <v>0.75031030083971695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1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0.76328559706401711</v>
      </c>
      <c r="AP14" t="str">
        <f t="shared" ca="1" si="6"/>
        <v>pics\\Limon_5.jpg</v>
      </c>
      <c r="AQ14" t="str">
        <f t="shared" ca="1" si="13"/>
        <v>pics\\Redis_5.jpg</v>
      </c>
      <c r="AT14">
        <f t="shared" ca="1" si="8"/>
        <v>0.93859983560197902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1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0.49410932866500457</v>
      </c>
      <c r="AP15" t="str">
        <f t="shared" ca="1" si="6"/>
        <v>pics\\Banan_7.jpg</v>
      </c>
      <c r="AQ15" t="str">
        <f t="shared" ca="1" si="13"/>
        <v>pics\\Goroh_7.jpg</v>
      </c>
      <c r="AT15">
        <f t="shared" ca="1" si="8"/>
        <v>0.67824373890228606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0.66590322525774259</v>
      </c>
      <c r="AP16" t="str">
        <f t="shared" ca="1" si="6"/>
        <v>pics\\Limon_7.jpg</v>
      </c>
      <c r="AQ16" t="str">
        <f t="shared" ca="1" si="13"/>
        <v>pics\\Redis_7.jpg</v>
      </c>
      <c r="AT16">
        <f t="shared" ca="1" si="8"/>
        <v>0.14491829997805872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1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0.58596764156774317</v>
      </c>
      <c r="AP17" t="str">
        <f t="shared" ca="1" si="6"/>
        <v>pics\\Banan_1.jpg</v>
      </c>
      <c r="AQ17" t="str">
        <f t="shared" ca="1" si="13"/>
        <v>pics\\Goroh_1.jpg</v>
      </c>
      <c r="AT17">
        <f t="shared" ca="1" si="8"/>
        <v>0.92089899161665711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2022</v>
      </c>
      <c r="AD18" t="str">
        <f t="shared" ca="1" si="11"/>
        <v>pics\\Goroh_6.jpg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0.52969007984685956</v>
      </c>
      <c r="AP18" t="str">
        <f t="shared" ca="1" si="6"/>
        <v>pics\\Banan_6.jpg</v>
      </c>
      <c r="AQ18" t="str">
        <f t="shared" ca="1" si="13"/>
        <v>pics\\Goroh_6.jpg</v>
      </c>
      <c r="AS18" t="str">
        <f t="shared" ref="AS18:AS25" ca="1" si="17">IF(AH18="sound\\Tropic",AQ18,"")</f>
        <v>pics\\Goroh_6.jpg</v>
      </c>
      <c r="AT18">
        <f t="shared" ca="1" si="8"/>
        <v>0.72995022515930419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2164</v>
      </c>
      <c r="AD19" t="str">
        <f t="shared" ca="1" si="11"/>
        <v>pics\\Tikva_4.jpg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8">IF(ISTEXT(AR19),AR19,IF(ISTEXT(AS19),AS19,""))</f>
        <v>pics\\Tikva_4.jpg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0.1690308109179014</v>
      </c>
      <c r="AP19" t="str">
        <f t="shared" ca="1" si="6"/>
        <v>pics\\Injir_4.jpg</v>
      </c>
      <c r="AQ19" t="str">
        <f t="shared" ca="1" si="13"/>
        <v>pics\\Tikva_4.jpg</v>
      </c>
      <c r="AS19" t="str">
        <f t="shared" ca="1" si="17"/>
        <v>pics\\Tikva_4.jpg</v>
      </c>
      <c r="AT19">
        <f t="shared" ca="1" si="8"/>
        <v>0.6623414240944846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2162</v>
      </c>
      <c r="AD20" t="str">
        <f t="shared" ca="1" si="11"/>
        <v>pics\\Tikva_2.jpg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8"/>
        <v>pics\\Tikva_2.jpg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0.41239646268048769</v>
      </c>
      <c r="AP20" t="str">
        <f t="shared" ca="1" si="6"/>
        <v>pics\\Injir_2.jpg</v>
      </c>
      <c r="AQ20" t="str">
        <f t="shared" ca="1" si="13"/>
        <v>pics\\Tikva_2.jpg</v>
      </c>
      <c r="AS20" t="str">
        <f t="shared" ca="1" si="17"/>
        <v>pics\\Tikva_2.jpg</v>
      </c>
      <c r="AT20">
        <f t="shared" ca="1" si="8"/>
        <v>0.60731137593605078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2019</v>
      </c>
      <c r="AD21" t="str">
        <f t="shared" ca="1" si="11"/>
        <v>pics\\Goroh_3.jpg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8"/>
        <v>pics\\Goroh_3.jpg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0.57128867827553409</v>
      </c>
      <c r="AP21" t="str">
        <f t="shared" ca="1" si="6"/>
        <v>pics\\Banan_3.jpg</v>
      </c>
      <c r="AQ21" t="str">
        <f t="shared" ca="1" si="13"/>
        <v>pics\\Goroh_3.jpg</v>
      </c>
      <c r="AS21" t="str">
        <f t="shared" ca="1" si="17"/>
        <v>pics\\Goroh_3.jpg</v>
      </c>
      <c r="AT21">
        <f t="shared" ca="1" si="8"/>
        <v>6.5548492423237126E-2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2051</v>
      </c>
      <c r="AD22" t="str">
        <f t="shared" ca="1" si="11"/>
        <v>pics\\Redis_3.jpg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8"/>
        <v>pics\\Redis_3.jpg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0.79204725546190502</v>
      </c>
      <c r="AP22" t="str">
        <f t="shared" ca="1" si="6"/>
        <v>pics\\Limon_3.jpg</v>
      </c>
      <c r="AQ22" t="str">
        <f t="shared" ca="1" si="13"/>
        <v>pics\\Redis_3.jpg</v>
      </c>
      <c r="AS22" t="str">
        <f t="shared" ca="1" si="17"/>
        <v>pics\\Redis_3.jpg</v>
      </c>
      <c r="AT22">
        <f t="shared" ca="1" si="8"/>
        <v>5.4590328039667457E-2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11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8"/>
        <v>pics\\Tikva_3.jpg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0.24266119746071613</v>
      </c>
      <c r="AP23" t="str">
        <f t="shared" ca="1" si="6"/>
        <v>pics\\Injir_3.jpg</v>
      </c>
      <c r="AQ23" t="str">
        <f t="shared" ca="1" si="13"/>
        <v>pics\\Tikva_3.jpg</v>
      </c>
      <c r="AS23" t="str">
        <f t="shared" ca="1" si="17"/>
        <v>pics\\Tikva_3.jpg</v>
      </c>
      <c r="AT23">
        <f t="shared" ca="1" si="8"/>
        <v>0.76992405255396879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2050</v>
      </c>
      <c r="AD24" t="str">
        <f t="shared" ca="1" si="11"/>
        <v>pics\\Redis_2.jpg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8"/>
        <v>pics\\Redis_2.jpg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0.90842611239212234</v>
      </c>
      <c r="AP24" t="str">
        <f t="shared" ca="1" si="6"/>
        <v>pics\\Limon_2.jpg</v>
      </c>
      <c r="AQ24" t="str">
        <f t="shared" ca="1" si="13"/>
        <v>pics\\Redis_2.jpg</v>
      </c>
      <c r="AS24" t="str">
        <f t="shared" ca="1" si="17"/>
        <v>pics\\Redis_2.jpg</v>
      </c>
      <c r="AT24">
        <f t="shared" ca="1" si="8"/>
        <v>0.71798927343777275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2018</v>
      </c>
      <c r="AD25" t="str">
        <f t="shared" ca="1" si="11"/>
        <v>pics\\Goroh_2.jpg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8"/>
        <v>pics\\Goroh_2.jpg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0.58547567120308874</v>
      </c>
      <c r="AP25" t="str">
        <f t="shared" ca="1" si="6"/>
        <v>pics\\Banan_2.jpg</v>
      </c>
      <c r="AQ25" t="str">
        <f t="shared" ca="1" si="13"/>
        <v>pics\\Goroh_2.jpg</v>
      </c>
      <c r="AS25" t="str">
        <f t="shared" ca="1" si="17"/>
        <v>pics\\Goroh_2.jpg</v>
      </c>
      <c r="AT25">
        <f t="shared" ca="1" si="8"/>
        <v>3.5397255813415018E-2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1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8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0.72347102537391494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1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8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0.30621050581873033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1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8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0.38465198008179635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1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8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0.22361603423902598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1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8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0.91605801412144039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1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8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8.978605238131343E-2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1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8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0.89985246710792754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1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8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0.48571505512869451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2004</v>
      </c>
      <c r="AD34" t="str">
        <f t="shared" ca="1" si="11"/>
        <v>pics\\Banan_4.jpg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8"/>
        <v>pics\\Banan_4.jpg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pics\\Banan_4.jpg</v>
      </c>
      <c r="AT34">
        <f t="shared" ca="1" si="8"/>
        <v>0.31882531291505167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2033</v>
      </c>
      <c r="AD35" t="str">
        <f t="shared" ca="1" si="11"/>
        <v>pics\\Limon_1.jpg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8"/>
        <v>pics\\Limon_1.jpg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pics\\Limon_1.jpg</v>
      </c>
      <c r="AT35">
        <f t="shared" ca="1" si="8"/>
        <v>0.46607447271225466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2008</v>
      </c>
      <c r="AD36" t="str">
        <f t="shared" ca="1" si="11"/>
        <v>pics\\Banan_8.jpg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8"/>
        <v>pics\\Banan_8.jpg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pics\\Banan_8.jpg</v>
      </c>
      <c r="AT36">
        <f t="shared" ca="1" si="8"/>
        <v>0.71454302339723785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11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8"/>
        <v>pics\\Injir_6.jpg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pics\\Injir_6.jpg</v>
      </c>
      <c r="AT37">
        <f t="shared" ca="1" si="8"/>
        <v>6.3864850667559647E-2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2037</v>
      </c>
      <c r="AD38" t="str">
        <f t="shared" ca="1" si="11"/>
        <v>pics\\Limon_5.jpg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8"/>
        <v>pics\\Limon_5.jpg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pics\\Limon_5.jpg</v>
      </c>
      <c r="AT38">
        <f t="shared" ca="1" si="8"/>
        <v>0.62283055646257013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2007</v>
      </c>
      <c r="AD39" t="str">
        <f t="shared" ca="1" si="11"/>
        <v>pics\\Banan_7.jpg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pics\\Banan_7.jpg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pics\\Banan_7.jpg</v>
      </c>
      <c r="AT39">
        <f t="shared" ca="1" si="8"/>
        <v>0.2334515236045922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2039</v>
      </c>
      <c r="AD40" t="str">
        <f t="shared" ca="1" si="11"/>
        <v>pics\\Limon_7.jpg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pics\\Limon_7.jpg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pics\\Limon_7.jpg</v>
      </c>
      <c r="AT40">
        <f t="shared" ca="1" si="8"/>
        <v>0.92920622693978527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2001</v>
      </c>
      <c r="AD41" t="str">
        <f t="shared" ca="1" si="11"/>
        <v>pics\\Banan_1.jpg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pics\\Banan_1.jpg</v>
      </c>
      <c r="AT41">
        <f t="shared" ca="1" si="8"/>
        <v>0.17924998051818986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1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0.30538886044961555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1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0.26372739929276545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1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0.32464283606066213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1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9.2987921933988305E-2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1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5.8362010237941075E-2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1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0.14272020000737762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1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0.70910632883825875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1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0.65076694826473269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1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pics\\Redis_6.jpg</v>
      </c>
      <c r="AH50" t="str">
        <f t="shared" si="3"/>
        <v>sound\\Tropic</v>
      </c>
      <c r="AS50" t="str">
        <f ca="1">IF(AH50="sound\\Tropic",AQ2,"")</f>
        <v>pics\\Redis_6.jpg</v>
      </c>
      <c r="AT50">
        <f t="shared" ca="1" si="8"/>
        <v>6.0241493909277688E-3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2161</v>
      </c>
      <c r="AD51" t="str">
        <f t="shared" ca="1" si="11"/>
        <v>pics\\Tikva_1.jpg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pics\\Tikva_1.jpg</v>
      </c>
      <c r="AH51" t="str">
        <f t="shared" si="3"/>
        <v>sound\\Tropic</v>
      </c>
      <c r="AS51" t="str">
        <f t="shared" ref="AS51:AS57" ca="1" si="24">IF(AH51="sound\\Tropic",AQ3,"")</f>
        <v>pics\\Tikva_1.jpg</v>
      </c>
      <c r="AT51">
        <f t="shared" ca="1" si="8"/>
        <v>0.47092882452655249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2167</v>
      </c>
      <c r="AD52" t="str">
        <f t="shared" ca="1" si="11"/>
        <v>pics\\Tikva_7.jpg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pics\\Tikva_7.jpg</v>
      </c>
      <c r="AH52" t="str">
        <f t="shared" si="3"/>
        <v>sound\\Tropic</v>
      </c>
      <c r="AS52" t="str">
        <f t="shared" ca="1" si="24"/>
        <v>pics\\Tikva_7.jpg</v>
      </c>
      <c r="AT52">
        <f t="shared" ca="1" si="8"/>
        <v>0.31898907233355922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2165</v>
      </c>
      <c r="AD53" t="str">
        <f t="shared" ca="1" si="11"/>
        <v>pics\\Tikva_5.jpg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pics\\Tikva_5.jpg</v>
      </c>
      <c r="AH53" t="str">
        <f t="shared" si="3"/>
        <v>sound\\Tropic</v>
      </c>
      <c r="AS53" t="str">
        <f t="shared" ca="1" si="24"/>
        <v>pics\\Tikva_5.jpg</v>
      </c>
      <c r="AT53">
        <f t="shared" ca="1" si="8"/>
        <v>0.77569523504469617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2021</v>
      </c>
      <c r="AD54" t="str">
        <f t="shared" ca="1" si="11"/>
        <v>pics\\Goroh_5.jpg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pics\\Goroh_5.jpg</v>
      </c>
      <c r="AH54" t="str">
        <f t="shared" si="3"/>
        <v>sound\\Tropic</v>
      </c>
      <c r="AI54" s="11"/>
      <c r="AS54" t="str">
        <f t="shared" ca="1" si="24"/>
        <v>pics\\Goroh_5.jpg</v>
      </c>
      <c r="AT54">
        <f t="shared" ca="1" si="8"/>
        <v>0.5474100876056488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2168</v>
      </c>
      <c r="AD55" t="str">
        <f t="shared" ca="1" si="11"/>
        <v>pics\\Tikva_8.jpg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pics\\Tikva_8.jpg</v>
      </c>
      <c r="AH55" t="str">
        <f t="shared" si="3"/>
        <v>sound\\Tropic</v>
      </c>
      <c r="AS55" t="str">
        <f t="shared" ca="1" si="24"/>
        <v>pics\\Tikva_8.jpg</v>
      </c>
      <c r="AT55">
        <f t="shared" ca="1" si="8"/>
        <v>0.27610532352052453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2056</v>
      </c>
      <c r="AD56" t="str">
        <f t="shared" ca="1" si="11"/>
        <v>pics\\Redis_8.jpg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pics\\Redis_8.jpg</v>
      </c>
      <c r="AH56" t="str">
        <f t="shared" si="3"/>
        <v>sound\\Tropic</v>
      </c>
      <c r="AS56" t="str">
        <f t="shared" ca="1" si="24"/>
        <v>pics\\Redis_8.jpg</v>
      </c>
      <c r="AT56">
        <f t="shared" ca="1" si="8"/>
        <v>0.38302297245814265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2052</v>
      </c>
      <c r="AD57" t="str">
        <f t="shared" ca="1" si="11"/>
        <v>pics\\Redis_4.jpg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pics\\Redis_4.jpg</v>
      </c>
      <c r="AH57" t="str">
        <f t="shared" si="3"/>
        <v>sound\\Tropic</v>
      </c>
      <c r="AI57" s="11"/>
      <c r="AS57" t="str">
        <f t="shared" ca="1" si="24"/>
        <v>pics\\Redis_4.jpg</v>
      </c>
      <c r="AT57">
        <f t="shared" ca="1" si="8"/>
        <v>9.1982562005414104E-2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5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0.5480976255593315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1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5"/>
        <v/>
      </c>
      <c r="AG59" t="str">
        <f t="shared" si="14"/>
        <v>pics\\Goroh_2.jpg</v>
      </c>
      <c r="AH59">
        <f t="shared" si="3"/>
        <v>0</v>
      </c>
      <c r="AT59">
        <f t="shared" ca="1" si="8"/>
        <v>0.3639117178504514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1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5"/>
        <v/>
      </c>
      <c r="AG60" t="str">
        <f t="shared" si="14"/>
        <v>pics\\Goroh_3.jpg</v>
      </c>
      <c r="AH60">
        <f t="shared" si="3"/>
        <v>0</v>
      </c>
      <c r="AT60">
        <f t="shared" ca="1" si="8"/>
        <v>0.7785902171553829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1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5"/>
        <v/>
      </c>
      <c r="AG61" t="str">
        <f t="shared" si="14"/>
        <v>pics\\Goroh_4.jpg</v>
      </c>
      <c r="AH61">
        <f t="shared" si="3"/>
        <v>0</v>
      </c>
      <c r="AT61">
        <f t="shared" ca="1" si="8"/>
        <v>0.32045244437823495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1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5"/>
        <v/>
      </c>
      <c r="AG62" t="str">
        <f t="shared" si="14"/>
        <v>pics\\Goroh_5.jpg</v>
      </c>
      <c r="AH62">
        <f t="shared" si="3"/>
        <v>0</v>
      </c>
      <c r="AT62">
        <f t="shared" ca="1" si="8"/>
        <v>0.32044420284572017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1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5"/>
        <v/>
      </c>
      <c r="AG63" t="str">
        <f t="shared" si="14"/>
        <v>pics\\Goroh_6.jpg</v>
      </c>
      <c r="AH63">
        <f t="shared" si="3"/>
        <v>0</v>
      </c>
      <c r="AT63">
        <f t="shared" ca="1" si="8"/>
        <v>2.8764018619549248E-3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1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5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0.88643583794817904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1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5"/>
        <v/>
      </c>
      <c r="AG65" t="str">
        <f t="shared" si="14"/>
        <v>pics\\Goroh_8.jpg</v>
      </c>
      <c r="AH65">
        <f t="shared" si="3"/>
        <v>0</v>
      </c>
      <c r="AT65">
        <f t="shared" ca="1" si="8"/>
        <v>0.95431408547316243</v>
      </c>
      <c r="AU65" t="s">
        <v>697</v>
      </c>
      <c r="AV65" t="str">
        <f t="shared" ca="1" si="9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VLOOKUP(B66,audio_list_stym!$A$3:$BP$18,45,FALSE)</f>
        <v>14</v>
      </c>
      <c r="F66" t="str">
        <f>VLOOKUP(E66,metki!$A$2:$B$9,2,FALSE)</f>
        <v>импл_новые_с_названием</v>
      </c>
      <c r="G66" t="str">
        <f t="shared" ref="G66:G129" si="26">LEFT(F66,5)</f>
        <v>импл_</v>
      </c>
      <c r="H66" t="str">
        <f>VLOOKUP(B66,audio_list_stym!$A$3:$AJ$18,13,FALSE)</f>
        <v>Noni</v>
      </c>
      <c r="I66" t="s">
        <v>688</v>
      </c>
      <c r="J66" t="str">
        <f t="shared" ref="J66:J129" si="27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2048</v>
      </c>
      <c r="AD66" t="str">
        <f t="shared" ca="1" si="11"/>
        <v>pics\\Peper_8.jpg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8">AS66</f>
        <v>pics\\Peper_8.jpg</v>
      </c>
      <c r="AI66" t="s">
        <v>67</v>
      </c>
      <c r="AO66">
        <f ca="1">RAND()</f>
        <v>0.26924649888025309</v>
      </c>
      <c r="AP66" t="str">
        <f ca="1">INDEX($AI$66:$AI$129,(RANK(AO66,$AO$66:$AO$129)))</f>
        <v>pics\\Peper_8.jpg</v>
      </c>
      <c r="AS66" t="str">
        <f ca="1">IF(G66="импл_",AP66,"")</f>
        <v>pics\\Peper_8.jpg</v>
      </c>
      <c r="AT66">
        <f t="shared" ref="AT66:AT129" ca="1" si="29">RAND()</f>
        <v>0.57717292631449157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129" si="31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2115</v>
      </c>
      <c r="BE66" cm="1">
        <f t="array" aca="1" ref="BE66" ca="1">INDEX(BD74:BD89,(RANK(AT2,$AT$2:$AT$7)))</f>
        <v>2134</v>
      </c>
      <c r="BF66" cm="1">
        <f t="array" aca="1" ref="BF66" ca="1">INDEX(BD90:BD113,(RANK(AT2,$AT$2:$AT$17)))</f>
        <v>2151</v>
      </c>
      <c r="BG66" cm="1">
        <f t="array" aca="1" ref="BG66" ca="1">INDEX(BD114:BD129,(RANK(AT2,$AT$2:$AT$17)))</f>
        <v>2087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VLOOKUP(B67,audio_list_stym!$A$3:$BP$18,45,FALSE)</f>
        <v>14</v>
      </c>
      <c r="F67" t="str">
        <f>VLOOKUP(E67,metki!$A$2:$B$9,2,FALSE)</f>
        <v>импл_новые_с_названием</v>
      </c>
      <c r="G67" t="str">
        <f t="shared" si="26"/>
        <v>импл_</v>
      </c>
      <c r="H67" t="str">
        <f>VLOOKUP(B67,audio_list_stym!$A$3:$AJ$18,13,FALSE)</f>
        <v>Noni</v>
      </c>
      <c r="I67" t="s">
        <v>689</v>
      </c>
      <c r="J67" t="str">
        <f t="shared" si="27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2005</v>
      </c>
      <c r="AD67" t="str">
        <f t="shared" ref="AD67:AD74" ca="1" si="32">IF(ISTEXT(AE67),AE67,IF(ISTEXT(AF67),AF67,""))</f>
        <v>pics\\Banan_5.jpg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8"/>
        <v>pics\\Banan_5.jpg</v>
      </c>
      <c r="AI67" t="s">
        <v>68</v>
      </c>
      <c r="AO67">
        <f t="shared" ref="AO67:AO129" ca="1" si="33">RAND()</f>
        <v>0.88957755786157577</v>
      </c>
      <c r="AP67" t="str">
        <f t="shared" ref="AP67:AP129" ca="1" si="34">INDEX($AI$66:$AI$129,(RANK(AO67,$AO$66:$AO$129)))</f>
        <v>pics\\Banan_5.jpg</v>
      </c>
      <c r="AR67" t="str">
        <f t="shared" ref="AR67:AR73" si="35">IF(AH67="sound\\Ogorod",AP19,"")</f>
        <v/>
      </c>
      <c r="AS67" t="str">
        <f t="shared" ref="AS67:AS73" ca="1" si="36">IF(G67="импл_",AP67,"")</f>
        <v>pics\\Banan_5.jpg</v>
      </c>
      <c r="AT67">
        <f t="shared" ca="1" si="29"/>
        <v>0.17905049316463417</v>
      </c>
      <c r="AU67" t="s">
        <v>697</v>
      </c>
      <c r="AV67" t="str">
        <f t="shared" ca="1" si="30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31"/>
        <v>_Ребристый_ли_РЕНАН?</v>
      </c>
      <c r="BD67" cm="1">
        <f t="array" aca="1" ref="BD67" ca="1">INDEX(L67:L74,(RANK(AT3,$AT$2:$AT$9)))</f>
        <v>2119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VLOOKUP(B68,audio_list_stym!$A$3:$BP$18,45,FALSE)</f>
        <v>14</v>
      </c>
      <c r="F68" t="str">
        <f>VLOOKUP(E68,metki!$A$2:$B$9,2,FALSE)</f>
        <v>импл_новые_с_названием</v>
      </c>
      <c r="G68" t="str">
        <f t="shared" si="26"/>
        <v>импл_</v>
      </c>
      <c r="H68" t="str">
        <f>VLOOKUP(B68,audio_list_stym!$A$3:$AJ$18,13,FALSE)</f>
        <v>Noni</v>
      </c>
      <c r="I68" t="s">
        <v>690</v>
      </c>
      <c r="J68" t="str">
        <f t="shared" si="27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2060</v>
      </c>
      <c r="AD68" t="str">
        <f t="shared" ca="1" si="32"/>
        <v>pics\\Tomat_4.jpg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8"/>
        <v>pics\\Tomat_4.jpg</v>
      </c>
      <c r="AI68" t="s">
        <v>69</v>
      </c>
      <c r="AO68">
        <f t="shared" ca="1" si="33"/>
        <v>8.4372374180432863E-2</v>
      </c>
      <c r="AP68" t="str">
        <f t="shared" ca="1" si="34"/>
        <v>pics\\Tomat_4.jpg</v>
      </c>
      <c r="AR68" t="str">
        <f t="shared" si="35"/>
        <v/>
      </c>
      <c r="AS68" t="str">
        <f t="shared" ca="1" si="36"/>
        <v>pics\\Tomat_4.jpg</v>
      </c>
      <c r="AT68">
        <f t="shared" ca="1" si="29"/>
        <v>0.14978573420720509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31"/>
        <v>_Голубой_ли_РЕНАН?</v>
      </c>
      <c r="BD68" cm="1">
        <f t="array" aca="1" ref="BD68" ca="1">INDEX(L68:L75,(RANK(AT4,$AT$2:$AT$9)))</f>
        <v>2115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VLOOKUP(B69,audio_list_stym!$A$3:$BP$18,45,FALSE)</f>
        <v>14</v>
      </c>
      <c r="F69" t="str">
        <f>VLOOKUP(E69,metki!$A$2:$B$9,2,FALSE)</f>
        <v>импл_новые_с_названием</v>
      </c>
      <c r="G69" t="str">
        <f t="shared" si="26"/>
        <v>импл_</v>
      </c>
      <c r="H69" t="str">
        <f>VLOOKUP(B69,audio_list_stym!$A$3:$AJ$18,13,FALSE)</f>
        <v>Noni</v>
      </c>
      <c r="I69" t="s">
        <v>691</v>
      </c>
      <c r="J69" t="str">
        <f t="shared" si="27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2055</v>
      </c>
      <c r="AD69" t="str">
        <f t="shared" ca="1" si="32"/>
        <v>pics\\Redis_7.jpg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8"/>
        <v>pics\\Redis_7.jpg</v>
      </c>
      <c r="AI69" t="s">
        <v>70</v>
      </c>
      <c r="AO69">
        <f t="shared" ca="1" si="33"/>
        <v>0.18327537989204079</v>
      </c>
      <c r="AP69" t="str">
        <f t="shared" ca="1" si="34"/>
        <v>pics\\Redis_7.jpg</v>
      </c>
      <c r="AR69" t="str">
        <f t="shared" si="35"/>
        <v/>
      </c>
      <c r="AS69" t="str">
        <f t="shared" ca="1" si="36"/>
        <v>pics\\Redis_7.jpg</v>
      </c>
      <c r="AT69">
        <f t="shared" ca="1" si="29"/>
        <v>0.65718215401964564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31"/>
        <v>_С_бугорками_ли_РЕНАН?</v>
      </c>
      <c r="BD69" cm="1">
        <f t="array" aca="1" ref="BD69" ca="1">INDEX(L69:L76,(RANK(AT5,$AT$2:$AT$9)))</f>
        <v>2120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VLOOKUP(B70,audio_list_stym!$A$3:$BP$18,45,FALSE)</f>
        <v>14</v>
      </c>
      <c r="F70" t="str">
        <f>VLOOKUP(E70,metki!$A$2:$B$9,2,FALSE)</f>
        <v>импл_новые_с_названием</v>
      </c>
      <c r="G70" t="str">
        <f t="shared" si="26"/>
        <v>импл_</v>
      </c>
      <c r="H70" t="str">
        <f>VLOOKUP(B70,audio_list_stym!$A$3:$AJ$18,13,FALSE)</f>
        <v>Noni</v>
      </c>
      <c r="I70" t="s">
        <v>692</v>
      </c>
      <c r="J70" t="str">
        <f t="shared" si="27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2021</v>
      </c>
      <c r="AD70" t="str">
        <f t="shared" ca="1" si="32"/>
        <v>pics\\Goroh_5.jpg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8"/>
        <v>pics\\Goroh_5.jpg</v>
      </c>
      <c r="AI70" t="s">
        <v>71</v>
      </c>
      <c r="AO70">
        <f t="shared" ca="1" si="33"/>
        <v>0.6860912044486025</v>
      </c>
      <c r="AP70" t="str">
        <f t="shared" ca="1" si="34"/>
        <v>pics\\Goroh_5.jpg</v>
      </c>
      <c r="AR70" t="str">
        <f t="shared" si="35"/>
        <v/>
      </c>
      <c r="AS70" t="str">
        <f t="shared" ca="1" si="36"/>
        <v>pics\\Goroh_5.jpg</v>
      </c>
      <c r="AT70">
        <f t="shared" ca="1" si="29"/>
        <v>0.41362138159544182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31"/>
        <v>_Овальный_ли_РЕНАН?</v>
      </c>
      <c r="BD70" cm="1">
        <f t="array" aca="1" ref="BD70" ca="1">INDEX(L70:L77,(RANK(AT6,$AT$2:$AT$9)))</f>
        <v>2120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VLOOKUP(B71,audio_list_stym!$A$3:$BP$18,45,FALSE)</f>
        <v>14</v>
      </c>
      <c r="F71" t="str">
        <f>VLOOKUP(E71,metki!$A$2:$B$9,2,FALSE)</f>
        <v>импл_новые_с_названием</v>
      </c>
      <c r="G71" t="str">
        <f t="shared" si="26"/>
        <v>импл_</v>
      </c>
      <c r="H71" t="str">
        <f>VLOOKUP(B71,audio_list_stym!$A$3:$AJ$18,13,FALSE)</f>
        <v>Noni</v>
      </c>
      <c r="I71" t="s">
        <v>693</v>
      </c>
      <c r="J71" t="str">
        <f t="shared" si="27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2037</v>
      </c>
      <c r="AD71" t="str">
        <f t="shared" ca="1" si="32"/>
        <v>pics\\Limon_5.jpg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8"/>
        <v>pics\\Limon_5.jpg</v>
      </c>
      <c r="AI71" t="s">
        <v>72</v>
      </c>
      <c r="AO71">
        <f t="shared" ca="1" si="33"/>
        <v>0.49317114142519181</v>
      </c>
      <c r="AP71" t="str">
        <f t="shared" ca="1" si="34"/>
        <v>pics\\Limon_5.jpg</v>
      </c>
      <c r="AR71" t="str">
        <f t="shared" si="35"/>
        <v/>
      </c>
      <c r="AS71" t="str">
        <f t="shared" ca="1" si="36"/>
        <v>pics\\Limon_5.jpg</v>
      </c>
      <c r="AT71">
        <f t="shared" ca="1" si="29"/>
        <v>0.60086075845415909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31"/>
        <v>_Жидкий_ли_РЕНАН?</v>
      </c>
      <c r="BD71" cm="1">
        <f t="array" aca="1" ref="BD71" ca="1">INDEX(L71:L78,(RANK(AT7,$AT$2:$AT$9)))</f>
        <v>2133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VLOOKUP(B72,audio_list_stym!$A$3:$BP$18,45,FALSE)</f>
        <v>14</v>
      </c>
      <c r="F72" t="str">
        <f>VLOOKUP(E72,metki!$A$2:$B$9,2,FALSE)</f>
        <v>импл_новые_с_названием</v>
      </c>
      <c r="G72" t="str">
        <f t="shared" si="26"/>
        <v>импл_</v>
      </c>
      <c r="H72" t="str">
        <f>VLOOKUP(B72,audio_list_stym!$A$3:$AJ$18,13,FALSE)</f>
        <v>Noni</v>
      </c>
      <c r="I72" t="s">
        <v>694</v>
      </c>
      <c r="J72" t="str">
        <f t="shared" si="27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2052</v>
      </c>
      <c r="AD72" t="str">
        <f t="shared" ca="1" si="32"/>
        <v>pics\\Redis_4.jpg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8"/>
        <v>pics\\Redis_4.jpg</v>
      </c>
      <c r="AI72" t="s">
        <v>73</v>
      </c>
      <c r="AO72">
        <f t="shared" ca="1" si="33"/>
        <v>0.21617817367699621</v>
      </c>
      <c r="AP72" t="str">
        <f t="shared" ca="1" si="34"/>
        <v>pics\\Redis_4.jpg</v>
      </c>
      <c r="AR72" t="str">
        <f t="shared" si="35"/>
        <v/>
      </c>
      <c r="AS72" t="str">
        <f t="shared" ca="1" si="36"/>
        <v>pics\\Redis_4.jpg</v>
      </c>
      <c r="AT72">
        <f t="shared" ca="1" si="29"/>
        <v>0.60637849402266519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31"/>
        <v>_Лохматый_ли_РЕНАН?</v>
      </c>
      <c r="BD72" cm="1">
        <f t="array" aca="1" ref="BD72" ca="1">INDEX(L72:L79,(RANK(AT8,$AT$2:$AT$9)))</f>
        <v>2120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VLOOKUP(B73,audio_list_stym!$A$3:$BP$18,45,FALSE)</f>
        <v>14</v>
      </c>
      <c r="F73" t="str">
        <f>VLOOKUP(E73,metki!$A$2:$B$9,2,FALSE)</f>
        <v>импл_новые_с_названием</v>
      </c>
      <c r="G73" t="str">
        <f t="shared" si="26"/>
        <v>импл_</v>
      </c>
      <c r="H73" t="str">
        <f>VLOOKUP(B73,audio_list_stym!$A$3:$AJ$18,13,FALSE)</f>
        <v>Noni</v>
      </c>
      <c r="I73" t="s">
        <v>695</v>
      </c>
      <c r="J73" t="str">
        <f t="shared" si="27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2040</v>
      </c>
      <c r="AD73" t="str">
        <f t="shared" ca="1" si="32"/>
        <v>pics\\Limon_8.jpg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8"/>
        <v>pics\\Limon_8.jpg</v>
      </c>
      <c r="AI73" t="s">
        <v>74</v>
      </c>
      <c r="AO73">
        <f t="shared" ca="1" si="33"/>
        <v>0.43668706234922972</v>
      </c>
      <c r="AP73" t="str">
        <f t="shared" ca="1" si="34"/>
        <v>pics\\Limon_8.jpg</v>
      </c>
      <c r="AR73" t="str">
        <f t="shared" si="35"/>
        <v/>
      </c>
      <c r="AS73" t="str">
        <f t="shared" ca="1" si="36"/>
        <v>pics\\Limon_8.jpg</v>
      </c>
      <c r="AT73">
        <f t="shared" ca="1" si="29"/>
        <v>0.70609790239553494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31"/>
        <v>_Золотистый_ли_РЕНАН?</v>
      </c>
      <c r="BD73" cm="1">
        <f t="array" aca="1" ref="BD73" ca="1">INDEX(L73:L80,(RANK(AT9,$AT$2:$AT$9)))</f>
        <v>2134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VLOOKUP(B74,audio_list_stym!$A$3:$BP$18,45,FALSE)</f>
        <v>15</v>
      </c>
      <c r="F74" t="str">
        <f>VLOOKUP(E74,metki!$A$2:$B$9,2,FALSE)</f>
        <v>экспл_новые_с_названием</v>
      </c>
      <c r="G74" t="str">
        <f t="shared" si="26"/>
        <v>экспл</v>
      </c>
      <c r="H74" t="str">
        <f>VLOOKUP(B74,audio_list_stym!$A$3:$AJ$18,13,FALSE)</f>
        <v>Sapota</v>
      </c>
      <c r="I74" t="s">
        <v>688</v>
      </c>
      <c r="J74" t="str">
        <f t="shared" si="27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2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8"/>
        <v/>
      </c>
      <c r="AI74" t="s">
        <v>76</v>
      </c>
      <c r="AO74">
        <f t="shared" ca="1" si="33"/>
        <v>0.8819655023644507</v>
      </c>
      <c r="AP74" t="str">
        <f t="shared" ca="1" si="34"/>
        <v>pics\\Banan_7.jpg</v>
      </c>
      <c r="AR74" t="str">
        <f>IF(AH74="sound\\Ogorod",AP2,"")</f>
        <v/>
      </c>
      <c r="AS74" t="str">
        <f>IF(G74="импл_",AP74,"")</f>
        <v/>
      </c>
      <c r="AT74">
        <f t="shared" ca="1" si="29"/>
        <v>0.22638852212856808</v>
      </c>
      <c r="AU74" t="s">
        <v>697</v>
      </c>
      <c r="AV74" t="str">
        <f t="shared" ca="1" si="30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31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2131</v>
      </c>
      <c r="BE74" cm="1">
        <f t="array" aca="1" ref="BE74" ca="1">INDEX(BD66:BD73,(RANK(AT3,$AT$2:$AT$9)))</f>
        <v>2133</v>
      </c>
      <c r="BF74" cm="1">
        <f t="array" aca="1" ref="BF74" ca="1">INDEX(BD82:BD105,(RANK(AT3,$AT$2:$AT$17)))</f>
        <v>2145</v>
      </c>
      <c r="BG74" cm="1">
        <f t="array" aca="1" ref="BG74" ca="1">INDEX(BD106:BD129,(RANK(AT3,$AT$2:$AT$9)))</f>
        <v>2080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VLOOKUP(B75,audio_list_stym!$A$3:$BP$18,45,FALSE)</f>
        <v>15</v>
      </c>
      <c r="F75" t="str">
        <f>VLOOKUP(E75,metki!$A$2:$B$9,2,FALSE)</f>
        <v>экспл_новые_с_названием</v>
      </c>
      <c r="G75" t="str">
        <f t="shared" si="26"/>
        <v>экспл</v>
      </c>
      <c r="H75" t="str">
        <f>VLOOKUP(B75,audio_list_stym!$A$3:$AJ$18,13,FALSE)</f>
        <v>Sapota</v>
      </c>
      <c r="I75" t="s">
        <v>689</v>
      </c>
      <c r="J75" t="str">
        <f t="shared" si="27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ref="AD75:AD129" ca="1" si="37">IF(ISTEXT(AE75),AE75,IF(ISTEXT(AF75),AF75,""))</f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ref="AF75:AF129" si="38">AS75</f>
        <v/>
      </c>
      <c r="AI75" t="s">
        <v>77</v>
      </c>
      <c r="AO75">
        <f t="shared" ca="1" si="33"/>
        <v>0.95803338239327152</v>
      </c>
      <c r="AP75" t="str">
        <f t="shared" ca="1" si="34"/>
        <v>pics\\Banan_2.jpg</v>
      </c>
      <c r="AR75" t="str">
        <f t="shared" ref="AR75:AR97" si="39">IF(AH75="sound\\Ogorod",AP3,"")</f>
        <v/>
      </c>
      <c r="AS75" t="str">
        <f t="shared" ref="AS75:AS129" si="40">IF(G75="импл_",AP75,"")</f>
        <v/>
      </c>
      <c r="AT75">
        <f t="shared" ca="1" si="29"/>
        <v>4.0554048883158833E-2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31"/>
        <v>Посмотрите,_вот_БАРОХ._Он_надрезан?</v>
      </c>
      <c r="BD75" cm="1">
        <f t="array" aca="1" ref="BD75" ca="1">INDEX($L$74:$L$81,(RANK(AT3,$AT$2:$AT$9)))</f>
        <v>2134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VLOOKUP(B76,audio_list_stym!$A$3:$BP$18,45,FALSE)</f>
        <v>15</v>
      </c>
      <c r="F76" t="str">
        <f>VLOOKUP(E76,metki!$A$2:$B$9,2,FALSE)</f>
        <v>экспл_новые_с_названием</v>
      </c>
      <c r="G76" t="str">
        <f t="shared" si="26"/>
        <v>экспл</v>
      </c>
      <c r="H76" t="str">
        <f>VLOOKUP(B76,audio_list_stym!$A$3:$AJ$18,13,FALSE)</f>
        <v>Sapota</v>
      </c>
      <c r="I76" t="s">
        <v>690</v>
      </c>
      <c r="J76" t="str">
        <f t="shared" si="27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7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8"/>
        <v/>
      </c>
      <c r="AI76" t="s">
        <v>78</v>
      </c>
      <c r="AO76">
        <f t="shared" ca="1" si="33"/>
        <v>0.4899064055886444</v>
      </c>
      <c r="AP76" t="str">
        <f t="shared" ca="1" si="34"/>
        <v>pics\\Limon_6.jpg</v>
      </c>
      <c r="AR76" t="str">
        <f t="shared" si="39"/>
        <v/>
      </c>
      <c r="AS76" t="str">
        <f t="shared" si="40"/>
        <v/>
      </c>
      <c r="AT76">
        <f t="shared" ca="1" si="29"/>
        <v>0.8252279596588773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31"/>
        <v>Вот_БАРОХ._Он_перекручен?</v>
      </c>
      <c r="BD76" cm="1">
        <f t="array" aca="1" ref="BD76" ca="1">INDEX($L$74:$L$81,(RANK(AT4,$AT$2:$AT$9)))</f>
        <v>2129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VLOOKUP(B77,audio_list_stym!$A$3:$BP$18,45,FALSE)</f>
        <v>15</v>
      </c>
      <c r="F77" t="str">
        <f>VLOOKUP(E77,metki!$A$2:$B$9,2,FALSE)</f>
        <v>экспл_новые_с_названием</v>
      </c>
      <c r="G77" t="str">
        <f t="shared" si="26"/>
        <v>экспл</v>
      </c>
      <c r="H77" t="str">
        <f>VLOOKUP(B77,audio_list_stym!$A$3:$AJ$18,13,FALSE)</f>
        <v>Sapota</v>
      </c>
      <c r="I77" t="s">
        <v>691</v>
      </c>
      <c r="J77" t="str">
        <f t="shared" si="27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7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8"/>
        <v/>
      </c>
      <c r="AI77" t="s">
        <v>79</v>
      </c>
      <c r="AO77">
        <f t="shared" ca="1" si="33"/>
        <v>0.22806754075941671</v>
      </c>
      <c r="AP77" t="str">
        <f t="shared" ca="1" si="34"/>
        <v>pics\\Redis_2.jpg</v>
      </c>
      <c r="AR77" t="str">
        <f t="shared" si="39"/>
        <v/>
      </c>
      <c r="AS77" t="str">
        <f t="shared" si="40"/>
        <v/>
      </c>
      <c r="AT77">
        <f t="shared" ca="1" si="29"/>
        <v>0.87361291859779444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31"/>
        <v>Это_БАРОХ._Сорван_ли_он?</v>
      </c>
      <c r="BD77" cm="1">
        <f t="array" aca="1" ref="BD77" ca="1">INDEX($L$74:$L$81,(RANK(AT5,$AT$2:$AT$9)))</f>
        <v>2133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VLOOKUP(B78,audio_list_stym!$A$3:$BP$18,45,FALSE)</f>
        <v>15</v>
      </c>
      <c r="F78" t="str">
        <f>VLOOKUP(E78,metki!$A$2:$B$9,2,FALSE)</f>
        <v>экспл_новые_с_названием</v>
      </c>
      <c r="G78" t="str">
        <f t="shared" si="26"/>
        <v>экспл</v>
      </c>
      <c r="H78" t="str">
        <f>VLOOKUP(B78,audio_list_stym!$A$3:$AJ$18,13,FALSE)</f>
        <v>Sapota</v>
      </c>
      <c r="I78" t="s">
        <v>692</v>
      </c>
      <c r="J78" t="str">
        <f t="shared" si="27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7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8"/>
        <v/>
      </c>
      <c r="AI78" t="s">
        <v>80</v>
      </c>
      <c r="AO78">
        <f t="shared" ca="1" si="33"/>
        <v>0.48889870630472432</v>
      </c>
      <c r="AP78" t="str">
        <f t="shared" ca="1" si="34"/>
        <v>pics\\Limon_7.jpg</v>
      </c>
      <c r="AR78" t="str">
        <f t="shared" si="39"/>
        <v/>
      </c>
      <c r="AS78" t="str">
        <f t="shared" si="40"/>
        <v/>
      </c>
      <c r="AT78">
        <f t="shared" ca="1" si="29"/>
        <v>0.79650914898181069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31"/>
        <v>На_картинке_БАРОХ._Спрессован_ли_он?</v>
      </c>
      <c r="BD78" cm="1">
        <f t="array" aca="1" ref="BD78" ca="1">INDEX($L$74:$L$81,(RANK(AT6,$AT$2:$AT$9)))</f>
        <v>2132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VLOOKUP(B79,audio_list_stym!$A$3:$BP$18,45,FALSE)</f>
        <v>15</v>
      </c>
      <c r="F79" t="str">
        <f>VLOOKUP(E79,metki!$A$2:$B$9,2,FALSE)</f>
        <v>экспл_новые_с_названием</v>
      </c>
      <c r="G79" t="str">
        <f t="shared" si="26"/>
        <v>экспл</v>
      </c>
      <c r="H79" t="str">
        <f>VLOOKUP(B79,audio_list_stym!$A$3:$AJ$18,13,FALSE)</f>
        <v>Sapota</v>
      </c>
      <c r="I79" t="s">
        <v>693</v>
      </c>
      <c r="J79" t="str">
        <f t="shared" si="27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7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8"/>
        <v/>
      </c>
      <c r="AI79" t="s">
        <v>81</v>
      </c>
      <c r="AO79">
        <f t="shared" ca="1" si="33"/>
        <v>0.73948667342730257</v>
      </c>
      <c r="AP79" t="str">
        <f t="shared" ca="1" si="34"/>
        <v>pics\\Goroh_1.jpg</v>
      </c>
      <c r="AR79" t="str">
        <f t="shared" si="39"/>
        <v/>
      </c>
      <c r="AS79" t="str">
        <f t="shared" si="40"/>
        <v/>
      </c>
      <c r="AT79">
        <f t="shared" ca="1" si="29"/>
        <v>0.20688514351253784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31"/>
        <v>На_мониторе_БАРОХ._Желтый_ли_он?</v>
      </c>
      <c r="BD79" cm="1">
        <f t="array" aca="1" ref="BD79" ca="1">INDEX($L$74:$L$81,(RANK(AT7,$AT$2:$AT$9)))</f>
        <v>2136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VLOOKUP(B80,audio_list_stym!$A$3:$BP$18,45,FALSE)</f>
        <v>15</v>
      </c>
      <c r="F80" t="str">
        <f>VLOOKUP(E80,metki!$A$2:$B$9,2,FALSE)</f>
        <v>экспл_новые_с_названием</v>
      </c>
      <c r="G80" t="str">
        <f t="shared" si="26"/>
        <v>экспл</v>
      </c>
      <c r="H80" t="str">
        <f>VLOOKUP(B80,audio_list_stym!$A$3:$AJ$18,13,FALSE)</f>
        <v>Sapota</v>
      </c>
      <c r="I80" t="s">
        <v>694</v>
      </c>
      <c r="J80" t="str">
        <f t="shared" si="27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7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8"/>
        <v/>
      </c>
      <c r="AI80" t="s">
        <v>82</v>
      </c>
      <c r="AO80">
        <f t="shared" ca="1" si="33"/>
        <v>0.56958849985994331</v>
      </c>
      <c r="AP80" t="str">
        <f t="shared" ca="1" si="34"/>
        <v>pics\\Kokos_4.jpg</v>
      </c>
      <c r="AR80" t="str">
        <f t="shared" si="39"/>
        <v/>
      </c>
      <c r="AS80" t="str">
        <f t="shared" si="40"/>
        <v/>
      </c>
      <c r="AT80">
        <f t="shared" ca="1" si="29"/>
        <v>0.3550167273332322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31"/>
        <v>Перед_Вами_БАРОХ._Ровный_ли_он?</v>
      </c>
      <c r="BD80" cm="1">
        <f t="array" aca="1" ref="BD80" ca="1">INDEX($L$74:$L$81,(RANK(AT8,$AT$2:$AT$9)))</f>
        <v>2130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VLOOKUP(B81,audio_list_stym!$A$3:$BP$18,45,FALSE)</f>
        <v>15</v>
      </c>
      <c r="F81" t="str">
        <f>VLOOKUP(E81,metki!$A$2:$B$9,2,FALSE)</f>
        <v>экспл_новые_с_названием</v>
      </c>
      <c r="G81" t="str">
        <f t="shared" si="26"/>
        <v>экспл</v>
      </c>
      <c r="H81" t="str">
        <f>VLOOKUP(B81,audio_list_stym!$A$3:$AJ$18,13,FALSE)</f>
        <v>Sapota</v>
      </c>
      <c r="I81" t="s">
        <v>695</v>
      </c>
      <c r="J81" t="str">
        <f t="shared" si="27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7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8"/>
        <v/>
      </c>
      <c r="AI81" t="s">
        <v>83</v>
      </c>
      <c r="AO81">
        <f t="shared" ca="1" si="33"/>
        <v>0.6821768719255723</v>
      </c>
      <c r="AP81" t="str">
        <f t="shared" ca="1" si="34"/>
        <v>pics\\Goroh_6.jpg</v>
      </c>
      <c r="AR81" t="str">
        <f t="shared" si="39"/>
        <v/>
      </c>
      <c r="AS81" t="str">
        <f t="shared" si="40"/>
        <v/>
      </c>
      <c r="AT81">
        <f t="shared" ca="1" si="29"/>
        <v>0.18492037207260081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31"/>
        <v>Вы_видите_БАРОХ._Он_имеет_шипы?</v>
      </c>
      <c r="BD81" cm="1">
        <f t="array" aca="1" ref="BD81" ca="1">INDEX($L$74:$L$81,(RANK(AT9,$AT$2:$AT$9)))</f>
        <v>2135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VLOOKUP(B82,audio_list_stym!$A$3:$BP$18,45,FALSE)</f>
        <v>16</v>
      </c>
      <c r="F82" t="str">
        <f>VLOOKUP(E82,metki!$A$2:$B$9,2,FALSE)</f>
        <v>импл_новые_без_названия</v>
      </c>
      <c r="G82" t="str">
        <f t="shared" si="26"/>
        <v>импл_</v>
      </c>
      <c r="H82" t="str">
        <f>VLOOKUP(B82,audio_list_stym!$A$3:$AJ$18,13,FALSE)</f>
        <v>Tamanid</v>
      </c>
      <c r="I82" t="s">
        <v>688</v>
      </c>
      <c r="J82" t="str">
        <f t="shared" si="27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2035</v>
      </c>
      <c r="AD82" t="str">
        <f t="shared" ca="1" si="37"/>
        <v>pics\\Limon_3.jpg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8"/>
        <v>pics\\Limon_3.jpg</v>
      </c>
      <c r="AI82" t="s">
        <v>84</v>
      </c>
      <c r="AO82">
        <f t="shared" ca="1" si="33"/>
        <v>0.51960461000540314</v>
      </c>
      <c r="AP82" t="str">
        <f t="shared" ca="1" si="34"/>
        <v>pics\\Limon_3.jpg</v>
      </c>
      <c r="AR82" t="str">
        <f t="shared" si="39"/>
        <v/>
      </c>
      <c r="AS82" t="str">
        <f t="shared" ca="1" si="40"/>
        <v>pics\\Limon_3.jpg</v>
      </c>
      <c r="AT82">
        <f t="shared" ca="1" si="29"/>
        <v>0.67638888512682149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31"/>
        <v>_Красноватый_ли_XXXXX?</v>
      </c>
      <c r="BC82">
        <f>A82</f>
        <v>1211</v>
      </c>
      <c r="BD82" cm="1">
        <f t="array" aca="1" ref="BD82" ca="1">INDEX($L$82:$L$89,(RANK(AT2,$AT$2:$AT$9)))</f>
        <v>2139</v>
      </c>
      <c r="BE82" cm="1">
        <f t="array" aca="1" ref="BE82" ca="1">INDEX(BD66:BD81,(RANK(AT4,$AT$2:$AT$17)))</f>
        <v>2115</v>
      </c>
      <c r="BF82" cm="1">
        <f t="array" aca="1" ref="BF82" ca="1">INDEX(BD90:BD105,(RANK(AT4,$AT$2:$AT$17)))</f>
        <v>2145</v>
      </c>
      <c r="BG82" cm="1">
        <f t="array" aca="1" ref="BG82" ca="1">INDEX(BD106:BD129,(RANK(AT4,$AT$2:$AT$9)))</f>
        <v>2075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VLOOKUP(B83,audio_list_stym!$A$3:$BP$18,45,FALSE)</f>
        <v>16</v>
      </c>
      <c r="F83" t="str">
        <f>VLOOKUP(E83,metki!$A$2:$B$9,2,FALSE)</f>
        <v>импл_новые_без_названия</v>
      </c>
      <c r="G83" t="str">
        <f t="shared" si="26"/>
        <v>импл_</v>
      </c>
      <c r="H83" t="str">
        <f>VLOOKUP(B83,audio_list_stym!$A$3:$AJ$18,13,FALSE)</f>
        <v>Tamanid</v>
      </c>
      <c r="I83" t="s">
        <v>689</v>
      </c>
      <c r="J83" t="str">
        <f t="shared" si="27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2053</v>
      </c>
      <c r="AD83" t="str">
        <f t="shared" ca="1" si="37"/>
        <v>pics\\Redis_5.jpg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8"/>
        <v>pics\\Redis_5.jpg</v>
      </c>
      <c r="AI83" t="s">
        <v>85</v>
      </c>
      <c r="AO83">
        <f t="shared" ca="1" si="33"/>
        <v>0.205369886195227</v>
      </c>
      <c r="AP83" t="str">
        <f t="shared" ca="1" si="34"/>
        <v>pics\\Redis_5.jpg</v>
      </c>
      <c r="AR83" t="str">
        <f t="shared" si="39"/>
        <v/>
      </c>
      <c r="AS83" t="str">
        <f t="shared" ca="1" si="40"/>
        <v>pics\\Redis_5.jpg</v>
      </c>
      <c r="AT83">
        <f t="shared" ca="1" si="29"/>
        <v>0.95496680825345492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31"/>
        <v>_Изогнут_ли_XXXXX?</v>
      </c>
      <c r="BD83" cm="1">
        <f t="array" aca="1" ref="BD83" ca="1">INDEX($L$82:$L$89,(RANK(AT3,$AT$2:$AT$9)))</f>
        <v>2142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VLOOKUP(B84,audio_list_stym!$A$3:$BP$18,45,FALSE)</f>
        <v>16</v>
      </c>
      <c r="F84" t="str">
        <f>VLOOKUP(E84,metki!$A$2:$B$9,2,FALSE)</f>
        <v>импл_новые_без_названия</v>
      </c>
      <c r="G84" t="str">
        <f t="shared" si="26"/>
        <v>импл_</v>
      </c>
      <c r="H84" t="str">
        <f>VLOOKUP(B84,audio_list_stym!$A$3:$AJ$18,13,FALSE)</f>
        <v>Tamanid</v>
      </c>
      <c r="I84" t="s">
        <v>690</v>
      </c>
      <c r="J84" t="str">
        <f t="shared" si="27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2058</v>
      </c>
      <c r="AD84" t="str">
        <f t="shared" ca="1" si="37"/>
        <v>pics\\Tomat_2.jpg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8"/>
        <v>pics\\Tomat_2.jpg</v>
      </c>
      <c r="AI84" t="s">
        <v>94</v>
      </c>
      <c r="AO84">
        <f t="shared" ca="1" si="33"/>
        <v>0.13860222000529687</v>
      </c>
      <c r="AP84" t="str">
        <f t="shared" ca="1" si="34"/>
        <v>pics\\Tomat_2.jpg</v>
      </c>
      <c r="AR84" t="str">
        <f t="shared" si="39"/>
        <v/>
      </c>
      <c r="AS84" t="str">
        <f t="shared" ca="1" si="40"/>
        <v>pics\\Tomat_2.jpg</v>
      </c>
      <c r="AT84">
        <f t="shared" ca="1" si="29"/>
        <v>0.83459837895915567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31"/>
        <v>_Бархатистый_ли_XXXXX?</v>
      </c>
      <c r="BD84" cm="1">
        <f t="array" aca="1" ref="BD84" ca="1">INDEX($L$82:$L$89,(RANK(AT4,$AT$2:$AT$9)))</f>
        <v>2137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VLOOKUP(B85,audio_list_stym!$A$3:$BP$18,45,FALSE)</f>
        <v>16</v>
      </c>
      <c r="F85" t="str">
        <f>VLOOKUP(E85,metki!$A$2:$B$9,2,FALSE)</f>
        <v>импл_новые_без_названия</v>
      </c>
      <c r="G85" t="str">
        <f t="shared" si="26"/>
        <v>импл_</v>
      </c>
      <c r="H85" t="str">
        <f>VLOOKUP(B85,audio_list_stym!$A$3:$AJ$18,13,FALSE)</f>
        <v>Tamanid</v>
      </c>
      <c r="I85" t="s">
        <v>691</v>
      </c>
      <c r="J85" t="str">
        <f t="shared" si="27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2026</v>
      </c>
      <c r="AD85" t="str">
        <f t="shared" ca="1" si="37"/>
        <v>pics\\Kokos_2.jpg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8"/>
        <v>pics\\Kokos_2.jpg</v>
      </c>
      <c r="AI85" t="s">
        <v>95</v>
      </c>
      <c r="AO85">
        <f t="shared" ca="1" si="33"/>
        <v>0.62332587412080454</v>
      </c>
      <c r="AP85" t="str">
        <f t="shared" ca="1" si="34"/>
        <v>pics\\Kokos_2.jpg</v>
      </c>
      <c r="AR85" t="str">
        <f t="shared" si="39"/>
        <v/>
      </c>
      <c r="AS85" t="str">
        <f t="shared" ca="1" si="40"/>
        <v>pics\\Kokos_2.jpg</v>
      </c>
      <c r="AT85">
        <f t="shared" ca="1" si="29"/>
        <v>0.9244562535246077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31"/>
        <v>_Однотонный_ли_XXXXX?</v>
      </c>
      <c r="BD85" cm="1">
        <f t="array" aca="1" ref="BD85" ca="1">INDEX($L$82:$L$89,(RANK(AT5,$AT$2:$AT$9)))</f>
        <v>2141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VLOOKUP(B86,audio_list_stym!$A$3:$BP$18,45,FALSE)</f>
        <v>16</v>
      </c>
      <c r="F86" t="str">
        <f>VLOOKUP(E86,metki!$A$2:$B$9,2,FALSE)</f>
        <v>импл_новые_без_названия</v>
      </c>
      <c r="G86" t="str">
        <f t="shared" si="26"/>
        <v>импл_</v>
      </c>
      <c r="H86" t="str">
        <f>VLOOKUP(B86,audio_list_stym!$A$3:$AJ$18,13,FALSE)</f>
        <v>Tamanid</v>
      </c>
      <c r="I86" t="s">
        <v>692</v>
      </c>
      <c r="J86" t="str">
        <f t="shared" si="27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2032</v>
      </c>
      <c r="AD86" t="str">
        <f t="shared" ca="1" si="37"/>
        <v>pics\\Kokos_8.jpg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8"/>
        <v>pics\\Kokos_8.jpg</v>
      </c>
      <c r="AI86" t="s">
        <v>96</v>
      </c>
      <c r="AO86">
        <f t="shared" ca="1" si="33"/>
        <v>0.5396496926862594</v>
      </c>
      <c r="AP86" t="str">
        <f t="shared" ca="1" si="34"/>
        <v>pics\\Kokos_8.jpg</v>
      </c>
      <c r="AR86" t="str">
        <f t="shared" si="39"/>
        <v/>
      </c>
      <c r="AS86" t="str">
        <f t="shared" ca="1" si="40"/>
        <v>pics\\Kokos_8.jpg</v>
      </c>
      <c r="AT86">
        <f t="shared" ca="1" si="29"/>
        <v>0.77732916017715126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31"/>
        <v>_Прозрачный_ли_XXXXX?</v>
      </c>
      <c r="BD86" cm="1">
        <f t="array" aca="1" ref="BD86" ca="1">INDEX($L$82:$L$89,(RANK(AT6,$AT$2:$AT$9)))</f>
        <v>2140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VLOOKUP(B87,audio_list_stym!$A$3:$BP$18,45,FALSE)</f>
        <v>16</v>
      </c>
      <c r="F87" t="str">
        <f>VLOOKUP(E87,metki!$A$2:$B$9,2,FALSE)</f>
        <v>импл_новые_без_названия</v>
      </c>
      <c r="G87" t="str">
        <f t="shared" si="26"/>
        <v>импл_</v>
      </c>
      <c r="H87" t="str">
        <f>VLOOKUP(B87,audio_list_stym!$A$3:$AJ$18,13,FALSE)</f>
        <v>Tamanid</v>
      </c>
      <c r="I87" t="s">
        <v>693</v>
      </c>
      <c r="J87" t="str">
        <f t="shared" si="27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2015</v>
      </c>
      <c r="AD87" t="str">
        <f t="shared" ca="1" si="37"/>
        <v>pics\\Finik_7.jpg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8"/>
        <v>pics\\Finik_7.jpg</v>
      </c>
      <c r="AI87" t="s">
        <v>97</v>
      </c>
      <c r="AO87">
        <f t="shared" ca="1" si="33"/>
        <v>0.77136435628347366</v>
      </c>
      <c r="AP87" t="str">
        <f t="shared" ca="1" si="34"/>
        <v>pics\\Finik_7.jpg</v>
      </c>
      <c r="AR87" t="str">
        <f t="shared" si="39"/>
        <v/>
      </c>
      <c r="AS87" t="str">
        <f t="shared" ca="1" si="40"/>
        <v>pics\\Finik_7.jpg</v>
      </c>
      <c r="AT87">
        <f t="shared" ca="1" si="29"/>
        <v>7.5942858194499641E-2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31"/>
        <v>_Измельчен_ли_XXXXX?</v>
      </c>
      <c r="BD87" cm="1">
        <f t="array" aca="1" ref="BD87" ca="1">INDEX($L$82:$L$89,(RANK(AT7,$AT$2:$AT$9)))</f>
        <v>2144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VLOOKUP(B88,audio_list_stym!$A$3:$BP$18,45,FALSE)</f>
        <v>16</v>
      </c>
      <c r="F88" t="str">
        <f>VLOOKUP(E88,metki!$A$2:$B$9,2,FALSE)</f>
        <v>импл_новые_без_названия</v>
      </c>
      <c r="G88" t="str">
        <f t="shared" si="26"/>
        <v>импл_</v>
      </c>
      <c r="H88" t="str">
        <f>VLOOKUP(B88,audio_list_stym!$A$3:$AJ$18,13,FALSE)</f>
        <v>Tamanid</v>
      </c>
      <c r="I88" t="s">
        <v>694</v>
      </c>
      <c r="J88" t="str">
        <f t="shared" si="27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2030</v>
      </c>
      <c r="AD88" t="str">
        <f t="shared" ca="1" si="37"/>
        <v>pics\\Kokos_6.jpg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8"/>
        <v>pics\\Kokos_6.jpg</v>
      </c>
      <c r="AI88" t="s">
        <v>98</v>
      </c>
      <c r="AO88">
        <f t="shared" ca="1" si="33"/>
        <v>0.56383308846849423</v>
      </c>
      <c r="AP88" t="str">
        <f t="shared" ca="1" si="34"/>
        <v>pics\\Kokos_6.jpg</v>
      </c>
      <c r="AR88" t="str">
        <f t="shared" si="39"/>
        <v/>
      </c>
      <c r="AS88" t="str">
        <f t="shared" ca="1" si="40"/>
        <v>pics\\Kokos_6.jpg</v>
      </c>
      <c r="AT88">
        <f t="shared" ca="1" si="29"/>
        <v>5.5309230355458316E-2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31"/>
        <v>_Цветущий_ли_XXXXX?</v>
      </c>
      <c r="BD88" cm="1">
        <f t="array" aca="1" ref="BD88" ca="1">INDEX($L$82:$L$89,(RANK(AT8,$AT$2:$AT$9)))</f>
        <v>2138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VLOOKUP(B89,audio_list_stym!$A$3:$BP$18,45,FALSE)</f>
        <v>16</v>
      </c>
      <c r="F89" t="str">
        <f>VLOOKUP(E89,metki!$A$2:$B$9,2,FALSE)</f>
        <v>импл_новые_без_названия</v>
      </c>
      <c r="G89" t="str">
        <f t="shared" si="26"/>
        <v>импл_</v>
      </c>
      <c r="H89" t="str">
        <f>VLOOKUP(B89,audio_list_stym!$A$3:$AJ$18,13,FALSE)</f>
        <v>Tamanid</v>
      </c>
      <c r="I89" t="s">
        <v>695</v>
      </c>
      <c r="J89" t="str">
        <f t="shared" si="27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2063</v>
      </c>
      <c r="AD89" t="str">
        <f t="shared" ca="1" si="37"/>
        <v>pics\\Tomat_7.jpg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8"/>
        <v>pics\\Tomat_7.jpg</v>
      </c>
      <c r="AI89" t="s">
        <v>99</v>
      </c>
      <c r="AO89">
        <f t="shared" ca="1" si="33"/>
        <v>4.8844634001174225E-2</v>
      </c>
      <c r="AP89" t="str">
        <f t="shared" ca="1" si="34"/>
        <v>pics\\Tomat_7.jpg</v>
      </c>
      <c r="AR89" t="str">
        <f t="shared" si="39"/>
        <v/>
      </c>
      <c r="AS89" t="str">
        <f t="shared" ca="1" si="40"/>
        <v>pics\\Tomat_7.jpg</v>
      </c>
      <c r="AT89">
        <f t="shared" ca="1" si="29"/>
        <v>0.4396288145605044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31"/>
        <v>_Скручен_ли_XXXXX?</v>
      </c>
      <c r="BD89" cm="1">
        <f t="array" aca="1" ref="BD89" ca="1">INDEX($L$82:$L$89,(RANK(AT9,$AT$2:$AT$9)))</f>
        <v>2143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VLOOKUP(B90,audio_list_stym!$A$3:$BP$18,45,FALSE)</f>
        <v>17</v>
      </c>
      <c r="F90" t="str">
        <f>VLOOKUP(E90,metki!$A$2:$B$9,2,FALSE)</f>
        <v>экспл_новые_без_названия</v>
      </c>
      <c r="G90" t="str">
        <f t="shared" si="26"/>
        <v>экспл</v>
      </c>
      <c r="H90" t="str">
        <f>VLOOKUP(B90,audio_list_stym!$A$3:$AJ$18,13,FALSE)</f>
        <v>ZF</v>
      </c>
      <c r="I90" t="s">
        <v>688</v>
      </c>
      <c r="J90" t="str">
        <f t="shared" si="27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7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8"/>
        <v/>
      </c>
      <c r="AI90" t="s">
        <v>100</v>
      </c>
      <c r="AO90">
        <f t="shared" ca="1" si="33"/>
        <v>0.99136006495560436</v>
      </c>
      <c r="AP90" t="str">
        <f t="shared" ca="1" si="34"/>
        <v>pics\\Banan_1.jpg</v>
      </c>
      <c r="AR90" t="str">
        <f t="shared" si="39"/>
        <v/>
      </c>
      <c r="AS90" t="str">
        <f t="shared" si="40"/>
        <v/>
      </c>
      <c r="AT90">
        <f t="shared" ca="1" si="29"/>
        <v>0.74336887548363151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31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2147</v>
      </c>
      <c r="BE90" cm="1">
        <f t="array" aca="1" ref="BE90" ca="1">INDEX(BD66:BD81,(RANK(AT5,$AT$2:$AT$17)))</f>
        <v>2134</v>
      </c>
      <c r="BF90" cm="1">
        <f t="array" aca="1" ref="BF90" ca="1">INDEX(BD98:BD113,(RANK(AT5,$AT$2:$AT$17)))</f>
        <v>2078</v>
      </c>
      <c r="BG90" cm="1">
        <f t="array" aca="1" ref="BG90" ca="1">INDEX(BD114:BD129,(RANK(AT5,$AT$2:$AT$9)))</f>
        <v>2084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VLOOKUP(B91,audio_list_stym!$A$3:$BP$18,45,FALSE)</f>
        <v>17</v>
      </c>
      <c r="F91" t="str">
        <f>VLOOKUP(E91,metki!$A$2:$B$9,2,FALSE)</f>
        <v>экспл_новые_без_названия</v>
      </c>
      <c r="G91" t="str">
        <f t="shared" si="26"/>
        <v>экспл</v>
      </c>
      <c r="H91" t="str">
        <f>VLOOKUP(B91,audio_list_stym!$A$3:$AJ$18,13,FALSE)</f>
        <v>ZF</v>
      </c>
      <c r="I91" t="s">
        <v>689</v>
      </c>
      <c r="J91" t="str">
        <f t="shared" si="27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7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8"/>
        <v/>
      </c>
      <c r="AI91" t="s">
        <v>101</v>
      </c>
      <c r="AO91">
        <f t="shared" ca="1" si="33"/>
        <v>0.21735871281501729</v>
      </c>
      <c r="AP91" t="str">
        <f t="shared" ca="1" si="34"/>
        <v>pics\\Redis_3.jpg</v>
      </c>
      <c r="AR91" t="str">
        <f t="shared" si="39"/>
        <v/>
      </c>
      <c r="AS91" t="str">
        <f t="shared" si="40"/>
        <v/>
      </c>
      <c r="AT91">
        <f t="shared" ca="1" si="29"/>
        <v>4.3350652515581234E-2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31"/>
        <v>Посмотрите,_вот_XXXXX._Он_розовый?</v>
      </c>
      <c r="BD91" cm="1">
        <f t="array" aca="1" ref="BD91" ca="1">INDEX($L$90:$L$97,(RANK(AT3,$AT$2:$AT$9)))</f>
        <v>2150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VLOOKUP(B92,audio_list_stym!$A$3:$BP$18,45,FALSE)</f>
        <v>17</v>
      </c>
      <c r="F92" t="str">
        <f>VLOOKUP(E92,metki!$A$2:$B$9,2,FALSE)</f>
        <v>экспл_новые_без_названия</v>
      </c>
      <c r="G92" t="str">
        <f t="shared" si="26"/>
        <v>экспл</v>
      </c>
      <c r="H92" t="str">
        <f>VLOOKUP(B92,audio_list_stym!$A$3:$AJ$18,13,FALSE)</f>
        <v>ZF</v>
      </c>
      <c r="I92" t="s">
        <v>690</v>
      </c>
      <c r="J92" t="str">
        <f t="shared" si="27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7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8"/>
        <v/>
      </c>
      <c r="AI92" t="s">
        <v>102</v>
      </c>
      <c r="AO92">
        <f t="shared" ca="1" si="33"/>
        <v>0.18518652271644631</v>
      </c>
      <c r="AP92" t="str">
        <f t="shared" ca="1" si="34"/>
        <v>pics\\Redis_6.jpg</v>
      </c>
      <c r="AR92" t="str">
        <f t="shared" si="39"/>
        <v/>
      </c>
      <c r="AS92" t="str">
        <f t="shared" si="40"/>
        <v/>
      </c>
      <c r="AT92">
        <f t="shared" ca="1" si="29"/>
        <v>0.29518727264814704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31"/>
        <v>Вот_XXXXX._Тонкий_ли_он?</v>
      </c>
      <c r="BD92" cm="1">
        <f t="array" aca="1" ref="BD92" ca="1">INDEX($L$90:$L$97,(RANK(AT4,$AT$2:$AT$9)))</f>
        <v>2145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VLOOKUP(B93,audio_list_stym!$A$3:$BP$18,45,FALSE)</f>
        <v>17</v>
      </c>
      <c r="F93" t="str">
        <f>VLOOKUP(E93,metki!$A$2:$B$9,2,FALSE)</f>
        <v>экспл_новые_без_названия</v>
      </c>
      <c r="G93" t="str">
        <f t="shared" si="26"/>
        <v>экспл</v>
      </c>
      <c r="H93" t="str">
        <f>VLOOKUP(B93,audio_list_stym!$A$3:$AJ$18,13,FALSE)</f>
        <v>ZF</v>
      </c>
      <c r="I93" t="s">
        <v>691</v>
      </c>
      <c r="J93" t="str">
        <f t="shared" si="27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7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8"/>
        <v/>
      </c>
      <c r="AI93" t="s">
        <v>103</v>
      </c>
      <c r="AO93">
        <f t="shared" ca="1" si="33"/>
        <v>0.50193655848835173</v>
      </c>
      <c r="AP93" t="str">
        <f t="shared" ca="1" si="34"/>
        <v>pics\\Limon_4.jpg</v>
      </c>
      <c r="AR93" t="str">
        <f t="shared" si="39"/>
        <v/>
      </c>
      <c r="AS93" t="str">
        <f t="shared" si="40"/>
        <v/>
      </c>
      <c r="AT93">
        <f t="shared" ca="1" si="29"/>
        <v>6.5047319621870381E-3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31"/>
        <v>Это_XXXXX._Цельный_ли_он?</v>
      </c>
      <c r="BD93" cm="1">
        <f t="array" aca="1" ref="BD93" ca="1">INDEX($L$90:$L$97,(RANK(AT5,$AT$2:$AT$9)))</f>
        <v>2149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VLOOKUP(B94,audio_list_stym!$A$3:$BP$18,45,FALSE)</f>
        <v>17</v>
      </c>
      <c r="F94" t="str">
        <f>VLOOKUP(E94,metki!$A$2:$B$9,2,FALSE)</f>
        <v>экспл_новые_без_названия</v>
      </c>
      <c r="G94" t="str">
        <f t="shared" si="26"/>
        <v>экспл</v>
      </c>
      <c r="H94" t="str">
        <f>VLOOKUP(B94,audio_list_stym!$A$3:$AJ$18,13,FALSE)</f>
        <v>ZF</v>
      </c>
      <c r="I94" t="s">
        <v>692</v>
      </c>
      <c r="J94" t="str">
        <f t="shared" si="27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7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8"/>
        <v/>
      </c>
      <c r="AI94" t="s">
        <v>104</v>
      </c>
      <c r="AO94">
        <f t="shared" ca="1" si="33"/>
        <v>0.23466914965426966</v>
      </c>
      <c r="AP94" t="str">
        <f t="shared" ca="1" si="34"/>
        <v>pics\\Redis_1.jpg</v>
      </c>
      <c r="AR94" t="str">
        <f t="shared" si="39"/>
        <v/>
      </c>
      <c r="AS94" t="str">
        <f t="shared" si="40"/>
        <v/>
      </c>
      <c r="AT94">
        <f t="shared" ca="1" si="29"/>
        <v>0.35809472777900631</v>
      </c>
      <c r="AU94" t="s">
        <v>697</v>
      </c>
      <c r="AV94" t="str">
        <f t="shared" ca="1" si="30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31"/>
        <v>На_картинке_XXXXX._Он_шершавый?</v>
      </c>
      <c r="BD94" cm="1">
        <f t="array" aca="1" ref="BD94" ca="1">INDEX($L$90:$L$97,(RANK(AT6,$AT$2:$AT$9)))</f>
        <v>2148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VLOOKUP(B95,audio_list_stym!$A$3:$BP$18,45,FALSE)</f>
        <v>17</v>
      </c>
      <c r="F95" t="str">
        <f>VLOOKUP(E95,metki!$A$2:$B$9,2,FALSE)</f>
        <v>экспл_новые_без_названия</v>
      </c>
      <c r="G95" t="str">
        <f t="shared" si="26"/>
        <v>экспл</v>
      </c>
      <c r="H95" t="str">
        <f>VLOOKUP(B95,audio_list_stym!$A$3:$AJ$18,13,FALSE)</f>
        <v>ZF</v>
      </c>
      <c r="I95" t="s">
        <v>693</v>
      </c>
      <c r="J95" t="str">
        <f t="shared" si="27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7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8"/>
        <v/>
      </c>
      <c r="AI95" t="s">
        <v>105</v>
      </c>
      <c r="AO95">
        <f t="shared" ca="1" si="33"/>
        <v>0.94792606991969297</v>
      </c>
      <c r="AP95" t="str">
        <f t="shared" ca="1" si="34"/>
        <v>pics\\Banan_3.jpg</v>
      </c>
      <c r="AR95" t="str">
        <f t="shared" si="39"/>
        <v/>
      </c>
      <c r="AS95" t="str">
        <f t="shared" si="40"/>
        <v/>
      </c>
      <c r="AT95">
        <f t="shared" ca="1" si="29"/>
        <v>2.1675768344290636E-2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31"/>
        <v>На_мониторе_XXXXX._Заострен_ли_он?</v>
      </c>
      <c r="BD95" cm="1">
        <f t="array" aca="1" ref="BD95" ca="1">INDEX($L$90:$L$97,(RANK(AT7,$AT$2:$AT$9)))</f>
        <v>2152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VLOOKUP(B96,audio_list_stym!$A$3:$BP$18,45,FALSE)</f>
        <v>17</v>
      </c>
      <c r="F96" t="str">
        <f>VLOOKUP(E96,metki!$A$2:$B$9,2,FALSE)</f>
        <v>экспл_новые_без_названия</v>
      </c>
      <c r="G96" t="str">
        <f t="shared" si="26"/>
        <v>экспл</v>
      </c>
      <c r="H96" t="str">
        <f>VLOOKUP(B96,audio_list_stym!$A$3:$AJ$18,13,FALSE)</f>
        <v>ZF</v>
      </c>
      <c r="I96" t="s">
        <v>694</v>
      </c>
      <c r="J96" t="str">
        <f t="shared" si="27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7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8"/>
        <v/>
      </c>
      <c r="AI96" t="s">
        <v>106</v>
      </c>
      <c r="AO96">
        <f t="shared" ca="1" si="33"/>
        <v>0.54160399517111513</v>
      </c>
      <c r="AP96" t="str">
        <f t="shared" ca="1" si="34"/>
        <v>pics\\Kokos_7.jpg</v>
      </c>
      <c r="AR96" t="str">
        <f t="shared" si="39"/>
        <v/>
      </c>
      <c r="AS96" t="str">
        <f t="shared" si="40"/>
        <v/>
      </c>
      <c r="AT96">
        <f t="shared" ca="1" si="29"/>
        <v>0.20172135496624377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31"/>
        <v>Перед_Вами_XXXXX._Он_рассыпчатый?</v>
      </c>
      <c r="BD96" cm="1">
        <f t="array" aca="1" ref="BD96" ca="1">INDEX($L$90:$L$97,(RANK(AT8,$AT$2:$AT$9)))</f>
        <v>2146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VLOOKUP(B97,audio_list_stym!$A$3:$BP$18,45,FALSE)</f>
        <v>17</v>
      </c>
      <c r="F97" t="str">
        <f>VLOOKUP(E97,metki!$A$2:$B$9,2,FALSE)</f>
        <v>экспл_новые_без_названия</v>
      </c>
      <c r="G97" t="str">
        <f t="shared" si="26"/>
        <v>экспл</v>
      </c>
      <c r="H97" t="str">
        <f>VLOOKUP(B97,audio_list_stym!$A$3:$AJ$18,13,FALSE)</f>
        <v>ZF</v>
      </c>
      <c r="I97" t="s">
        <v>695</v>
      </c>
      <c r="J97" t="str">
        <f t="shared" si="27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7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8"/>
        <v/>
      </c>
      <c r="AI97" t="s">
        <v>107</v>
      </c>
      <c r="AO97">
        <f t="shared" ca="1" si="33"/>
        <v>0.64699536485919373</v>
      </c>
      <c r="AP97" t="str">
        <f t="shared" ca="1" si="34"/>
        <v>pics\\Goroh_8.jpg</v>
      </c>
      <c r="AR97" t="str">
        <f t="shared" si="39"/>
        <v/>
      </c>
      <c r="AS97" t="str">
        <f t="shared" si="40"/>
        <v/>
      </c>
      <c r="AT97">
        <f t="shared" ca="1" si="29"/>
        <v>0.69725021760238515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31"/>
        <v>Вы_видите_XXXXX._Очищен_ли_он?</v>
      </c>
      <c r="BD97" cm="1">
        <f t="array" aca="1" ref="BD97" ca="1">INDEX($L$90:$L$97,(RANK(AT9,$AT$2:$AT$9)))</f>
        <v>2151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VLOOKUP(B98,audio_list_stym!$A$3:$BP$18,45,FALSE)</f>
        <v>14</v>
      </c>
      <c r="F98" t="str">
        <f>VLOOKUP(E98,metki!$A$2:$B$9,2,FALSE)</f>
        <v>импл_новые_с_названием</v>
      </c>
      <c r="G98" t="str">
        <f t="shared" si="26"/>
        <v>импл_</v>
      </c>
      <c r="H98" t="str">
        <f>VLOOKUP(B98,audio_list_stym!$A$3:$AJ$18,13,FALSE)</f>
        <v>Ackee</v>
      </c>
      <c r="I98" t="s">
        <v>688</v>
      </c>
      <c r="J98" t="str">
        <f t="shared" si="27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2019</v>
      </c>
      <c r="AD98" t="str">
        <f t="shared" ca="1" si="37"/>
        <v>pics\\Goroh_3.jpg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8"/>
        <v>pics\\Goroh_3.jpg</v>
      </c>
      <c r="AI98" t="s">
        <v>108</v>
      </c>
      <c r="AO98">
        <f t="shared" ca="1" si="33"/>
        <v>0.70537054885427231</v>
      </c>
      <c r="AP98" t="str">
        <f t="shared" ca="1" si="34"/>
        <v>pics\\Goroh_3.jpg</v>
      </c>
      <c r="AR98" t="str">
        <f>IF(AH98="sound\\Ogorod",AP26,"")</f>
        <v/>
      </c>
      <c r="AS98" t="str">
        <f t="shared" ca="1" si="40"/>
        <v>pics\\Goroh_3.jpg</v>
      </c>
      <c r="AT98">
        <f t="shared" ca="1" si="29"/>
        <v>0.52317682914976182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si="31"/>
        <v>_Сушеный_ли_КОДИС?</v>
      </c>
      <c r="BC98">
        <f>A98</f>
        <v>1213</v>
      </c>
      <c r="BD98" cm="1">
        <f t="array" aca="1" ref="BD98" ca="1">INDEX($L$98:$L$105,(RANK(AT2,$AT$2:$AT$9)))</f>
        <v>2067</v>
      </c>
      <c r="BE98" cm="1">
        <f t="array" aca="1" ref="BE98" ca="1">INDEX(BD66:BD81,(RANK(AT6,$AT$2:$AT$9)))</f>
        <v>2120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2083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VLOOKUP(B99,audio_list_stym!$A$3:$BP$18,45,FALSE)</f>
        <v>14</v>
      </c>
      <c r="F99" t="str">
        <f>VLOOKUP(E99,metki!$A$2:$B$9,2,FALSE)</f>
        <v>импл_новые_с_названием</v>
      </c>
      <c r="G99" t="str">
        <f t="shared" si="26"/>
        <v>импл_</v>
      </c>
      <c r="H99" t="str">
        <f>VLOOKUP(B99,audio_list_stym!$A$3:$AJ$18,13,FALSE)</f>
        <v>Ackee</v>
      </c>
      <c r="I99" t="s">
        <v>689</v>
      </c>
      <c r="J99" t="str">
        <f t="shared" si="27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2004</v>
      </c>
      <c r="AD99" t="str">
        <f t="shared" ca="1" si="37"/>
        <v>pics\\Banan_4.jpg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8"/>
        <v>pics\\Banan_4.jpg</v>
      </c>
      <c r="AI99" t="s">
        <v>109</v>
      </c>
      <c r="AO99">
        <f t="shared" ca="1" si="33"/>
        <v>0.903781087822631</v>
      </c>
      <c r="AP99" t="str">
        <f t="shared" ca="1" si="34"/>
        <v>pics\\Banan_4.jpg</v>
      </c>
      <c r="AR99" t="str">
        <f t="shared" ref="AR99:AR120" si="41">IF(AH99="sound\\Ogorod",AP27,"")</f>
        <v/>
      </c>
      <c r="AS99" t="str">
        <f t="shared" ca="1" si="40"/>
        <v>pics\\Banan_4.jpg</v>
      </c>
      <c r="AT99">
        <f t="shared" ca="1" si="29"/>
        <v>5.2189623782929462E-2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31"/>
        <v>_С_веточкой_ли_КОДИС?</v>
      </c>
      <c r="BD99" cm="1">
        <f t="array" aca="1" ref="BD99" ca="1">INDEX($L$98:$L$105,(RANK(AT3,$AT$2:$AT$9)))</f>
        <v>2070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VLOOKUP(B100,audio_list_stym!$A$3:$BP$18,45,FALSE)</f>
        <v>14</v>
      </c>
      <c r="F100" t="str">
        <f>VLOOKUP(E100,metki!$A$2:$B$9,2,FALSE)</f>
        <v>импл_новые_с_названием</v>
      </c>
      <c r="G100" t="str">
        <f t="shared" si="26"/>
        <v>импл_</v>
      </c>
      <c r="H100" t="str">
        <f>VLOOKUP(B100,audio_list_stym!$A$3:$AJ$18,13,FALSE)</f>
        <v>Ackee</v>
      </c>
      <c r="I100" t="s">
        <v>690</v>
      </c>
      <c r="J100" t="str">
        <f t="shared" si="27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2006</v>
      </c>
      <c r="AD100" t="str">
        <f t="shared" ca="1" si="37"/>
        <v>pics\\Banan_6.jpg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8"/>
        <v>pics\\Banan_6.jpg</v>
      </c>
      <c r="AI100" t="s">
        <v>110</v>
      </c>
      <c r="AO100">
        <f t="shared" ca="1" si="33"/>
        <v>0.88539217771494394</v>
      </c>
      <c r="AP100" t="str">
        <f t="shared" ca="1" si="34"/>
        <v>pics\\Banan_6.jpg</v>
      </c>
      <c r="AR100" t="str">
        <f t="shared" si="41"/>
        <v/>
      </c>
      <c r="AS100" t="str">
        <f t="shared" ca="1" si="40"/>
        <v>pics\\Banan_6.jpg</v>
      </c>
      <c r="AT100">
        <f t="shared" ca="1" si="29"/>
        <v>0.81573743509240271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31"/>
        <v>_Раскрыт_ли_КОДИС?</v>
      </c>
      <c r="BD100" cm="1">
        <f t="array" aca="1" ref="BD100" ca="1">INDEX($L$98:$L$105,(RANK(AT4,$AT$2:$AT$9)))</f>
        <v>2065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VLOOKUP(B101,audio_list_stym!$A$3:$BP$18,45,FALSE)</f>
        <v>14</v>
      </c>
      <c r="F101" t="str">
        <f>VLOOKUP(E101,metki!$A$2:$B$9,2,FALSE)</f>
        <v>импл_новые_с_названием</v>
      </c>
      <c r="G101" t="str">
        <f t="shared" si="26"/>
        <v>импл_</v>
      </c>
      <c r="H101" t="str">
        <f>VLOOKUP(B101,audio_list_stym!$A$3:$AJ$18,13,FALSE)</f>
        <v>Ackee</v>
      </c>
      <c r="I101" t="s">
        <v>691</v>
      </c>
      <c r="J101" t="str">
        <f t="shared" si="27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2023</v>
      </c>
      <c r="AD101" t="str">
        <f t="shared" ca="1" si="37"/>
        <v>pics\\Goroh_7.jpg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8"/>
        <v>pics\\Goroh_7.jpg</v>
      </c>
      <c r="AI101" t="s">
        <v>111</v>
      </c>
      <c r="AO101">
        <f t="shared" ca="1" si="33"/>
        <v>0.66993268361094827</v>
      </c>
      <c r="AP101" t="str">
        <f t="shared" ca="1" si="34"/>
        <v>pics\\Goroh_7.jpg</v>
      </c>
      <c r="AR101" t="str">
        <f t="shared" si="41"/>
        <v/>
      </c>
      <c r="AS101" t="str">
        <f t="shared" ca="1" si="40"/>
        <v>pics\\Goroh_7.jpg</v>
      </c>
      <c r="AT101">
        <f t="shared" ca="1" si="29"/>
        <v>0.36575277749070079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31"/>
        <v>_Пушистый_ли_КОДИС?</v>
      </c>
      <c r="BD101" cm="1">
        <f t="array" aca="1" ref="BD101" ca="1">INDEX($L$98:$L$105,(RANK(AT5,$AT$2:$AT$9)))</f>
        <v>2069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VLOOKUP(B102,audio_list_stym!$A$3:$BP$18,45,FALSE)</f>
        <v>14</v>
      </c>
      <c r="F102" t="str">
        <f>VLOOKUP(E102,metki!$A$2:$B$9,2,FALSE)</f>
        <v>импл_новые_с_названием</v>
      </c>
      <c r="G102" t="str">
        <f t="shared" si="26"/>
        <v>импл_</v>
      </c>
      <c r="H102" t="str">
        <f>VLOOKUP(B102,audio_list_stym!$A$3:$AJ$18,13,FALSE)</f>
        <v>Ackee</v>
      </c>
      <c r="I102" t="s">
        <v>692</v>
      </c>
      <c r="J102" t="str">
        <f t="shared" si="27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2045</v>
      </c>
      <c r="AD102" t="str">
        <f t="shared" ca="1" si="37"/>
        <v>pics\\Peper_5.jpg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8"/>
        <v>pics\\Peper_5.jpg</v>
      </c>
      <c r="AI102" t="s">
        <v>112</v>
      </c>
      <c r="AO102">
        <f t="shared" ca="1" si="33"/>
        <v>0.30181283617096732</v>
      </c>
      <c r="AP102" t="str">
        <f t="shared" ca="1" si="34"/>
        <v>pics\\Peper_5.jpg</v>
      </c>
      <c r="AR102" t="str">
        <f t="shared" si="41"/>
        <v/>
      </c>
      <c r="AS102" t="str">
        <f t="shared" ca="1" si="40"/>
        <v>pics\\Peper_5.jpg</v>
      </c>
      <c r="AT102">
        <f t="shared" ca="1" si="29"/>
        <v>0.78918325478623919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31"/>
        <v>_Квадратный_ли_КОДИС?</v>
      </c>
      <c r="BD102" cm="1">
        <f t="array" aca="1" ref="BD102" ca="1">INDEX($L$98:$L$105,(RANK(AT6,$AT$2:$AT$9)))</f>
        <v>2068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VLOOKUP(B103,audio_list_stym!$A$3:$BP$18,45,FALSE)</f>
        <v>14</v>
      </c>
      <c r="F103" t="str">
        <f>VLOOKUP(E103,metki!$A$2:$B$9,2,FALSE)</f>
        <v>импл_новые_с_названием</v>
      </c>
      <c r="G103" t="str">
        <f t="shared" si="26"/>
        <v>импл_</v>
      </c>
      <c r="H103" t="str">
        <f>VLOOKUP(B103,audio_list_stym!$A$3:$AJ$18,13,FALSE)</f>
        <v>Ackee</v>
      </c>
      <c r="I103" t="s">
        <v>693</v>
      </c>
      <c r="J103" t="str">
        <f t="shared" si="27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2029</v>
      </c>
      <c r="AD103" t="str">
        <f t="shared" ca="1" si="37"/>
        <v>pics\\Kokos_5.jpg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8"/>
        <v>pics\\Kokos_5.jpg</v>
      </c>
      <c r="AI103" t="s">
        <v>113</v>
      </c>
      <c r="AO103">
        <f t="shared" ca="1" si="33"/>
        <v>0.56839478956644518</v>
      </c>
      <c r="AP103" t="str">
        <f t="shared" ca="1" si="34"/>
        <v>pics\\Kokos_5.jpg</v>
      </c>
      <c r="AR103" t="str">
        <f t="shared" si="41"/>
        <v/>
      </c>
      <c r="AS103" t="str">
        <f t="shared" ca="1" si="40"/>
        <v>pics\\Kokos_5.jpg</v>
      </c>
      <c r="AT103">
        <f t="shared" ca="1" si="29"/>
        <v>0.90530341787842483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31"/>
        <v>_Склизкий_ли_КОДИС?</v>
      </c>
      <c r="BD103" cm="1">
        <f t="array" aca="1" ref="BD103" ca="1">INDEX($L$98:$L$105,(RANK(AT7,$AT$2:$AT$9)))</f>
        <v>2072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VLOOKUP(B104,audio_list_stym!$A$3:$BP$18,45,FALSE)</f>
        <v>14</v>
      </c>
      <c r="F104" t="str">
        <f>VLOOKUP(E104,metki!$A$2:$B$9,2,FALSE)</f>
        <v>импл_новые_с_названием</v>
      </c>
      <c r="G104" t="str">
        <f t="shared" si="26"/>
        <v>импл_</v>
      </c>
      <c r="H104" t="str">
        <f>VLOOKUP(B104,audio_list_stym!$A$3:$AJ$18,13,FALSE)</f>
        <v>Ackee</v>
      </c>
      <c r="I104" t="s">
        <v>694</v>
      </c>
      <c r="J104" t="str">
        <f t="shared" si="27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2064</v>
      </c>
      <c r="AD104" t="str">
        <f t="shared" ca="1" si="37"/>
        <v>pics\\Tomat_8.jpg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8"/>
        <v>pics\\Tomat_8.jpg</v>
      </c>
      <c r="AI104" t="s">
        <v>114</v>
      </c>
      <c r="AO104">
        <f t="shared" ca="1" si="33"/>
        <v>4.5041992269262754E-2</v>
      </c>
      <c r="AP104" t="str">
        <f t="shared" ca="1" si="34"/>
        <v>pics\\Tomat_8.jpg</v>
      </c>
      <c r="AR104" t="str">
        <f t="shared" si="41"/>
        <v/>
      </c>
      <c r="AS104" t="str">
        <f t="shared" ca="1" si="40"/>
        <v>pics\\Tomat_8.jpg</v>
      </c>
      <c r="AT104">
        <f t="shared" ca="1" si="29"/>
        <v>0.75551256154784718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31"/>
        <v>_Увядший_ли_КОДИС?</v>
      </c>
      <c r="BD104" cm="1">
        <f t="array" aca="1" ref="BD104" ca="1">INDEX($L$98:$L$105,(RANK(AT8,$AT$2:$AT$9)))</f>
        <v>2066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VLOOKUP(B105,audio_list_stym!$A$3:$BP$18,45,FALSE)</f>
        <v>14</v>
      </c>
      <c r="F105" t="str">
        <f>VLOOKUP(E105,metki!$A$2:$B$9,2,FALSE)</f>
        <v>импл_новые_с_названием</v>
      </c>
      <c r="G105" t="str">
        <f t="shared" si="26"/>
        <v>импл_</v>
      </c>
      <c r="H105" t="str">
        <f>VLOOKUP(B105,audio_list_stym!$A$3:$AJ$18,13,FALSE)</f>
        <v>Ackee</v>
      </c>
      <c r="I105" t="s">
        <v>695</v>
      </c>
      <c r="J105" t="str">
        <f t="shared" si="27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2043</v>
      </c>
      <c r="AD105" t="str">
        <f t="shared" ca="1" si="37"/>
        <v>pics\\Peper_3.jpg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8"/>
        <v>pics\\Peper_3.jpg</v>
      </c>
      <c r="AI105" t="s">
        <v>115</v>
      </c>
      <c r="AO105">
        <f t="shared" ca="1" si="33"/>
        <v>0.34222139538200491</v>
      </c>
      <c r="AP105" t="str">
        <f t="shared" ca="1" si="34"/>
        <v>pics\\Peper_3.jpg</v>
      </c>
      <c r="AR105" t="str">
        <f t="shared" si="41"/>
        <v/>
      </c>
      <c r="AS105" t="str">
        <f t="shared" ca="1" si="40"/>
        <v>pics\\Peper_3.jpg</v>
      </c>
      <c r="AT105">
        <f t="shared" ca="1" si="29"/>
        <v>0.59913120711064616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31"/>
        <v>_Разноцветный_ли_КОДИС?</v>
      </c>
      <c r="BD105" cm="1">
        <f t="array" aca="1" ref="BD105" ca="1">INDEX($L$98:$L$105,(RANK(AT9,$AT$2:$AT$9)))</f>
        <v>2071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VLOOKUP(B106,audio_list_stym!$A$3:$BP$18,45,FALSE)</f>
        <v>15</v>
      </c>
      <c r="F106" t="str">
        <f>VLOOKUP(E106,metki!$A$2:$B$9,2,FALSE)</f>
        <v>экспл_новые_с_названием</v>
      </c>
      <c r="G106" t="str">
        <f t="shared" si="26"/>
        <v>экспл</v>
      </c>
      <c r="H106" t="str">
        <f>VLOOKUP(B106,audio_list_stym!$A$3:$AJ$18,13,FALSE)</f>
        <v>Ake</v>
      </c>
      <c r="I106" t="s">
        <v>688</v>
      </c>
      <c r="J106" t="str">
        <f t="shared" si="27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7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8"/>
        <v/>
      </c>
      <c r="AI106" t="s">
        <v>116</v>
      </c>
      <c r="AO106">
        <f t="shared" ca="1" si="33"/>
        <v>0.52068219417469941</v>
      </c>
      <c r="AP106" t="str">
        <f t="shared" ca="1" si="34"/>
        <v>pics\\Limon_2.jpg</v>
      </c>
      <c r="AR106" t="str">
        <f t="shared" si="41"/>
        <v/>
      </c>
      <c r="AS106" t="str">
        <f t="shared" si="40"/>
        <v/>
      </c>
      <c r="AT106">
        <f t="shared" ca="1" si="29"/>
        <v>8.425244605812221E-2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31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2075</v>
      </c>
      <c r="BE106" cm="1">
        <f t="array" aca="1" ref="BE106" ca="1">INDEX(BD66:BD81,(RANK(AT7,$AT$2:$AT$17)))</f>
        <v>2136</v>
      </c>
      <c r="BF106" cm="1">
        <f t="array" aca="1" ref="BF106" ca="1">INDEX(BD90:BD105,(RANK(AT7,$AT$2:$AT$17)))</f>
        <v>2072</v>
      </c>
      <c r="BG106" cm="1">
        <f t="array" aca="1" ref="BG106" ca="1">INDEX(BD114:BD129,(RANK(AT7,$AT$2:$AT$9)))</f>
        <v>2087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VLOOKUP(B107,audio_list_stym!$A$3:$BP$18,45,FALSE)</f>
        <v>15</v>
      </c>
      <c r="F107" t="str">
        <f>VLOOKUP(E107,metki!$A$2:$B$9,2,FALSE)</f>
        <v>экспл_новые_с_названием</v>
      </c>
      <c r="G107" t="str">
        <f t="shared" si="26"/>
        <v>экспл</v>
      </c>
      <c r="H107" t="str">
        <f>VLOOKUP(B107,audio_list_stym!$A$3:$AJ$18,13,FALSE)</f>
        <v>Ake</v>
      </c>
      <c r="I107" t="s">
        <v>689</v>
      </c>
      <c r="J107" t="str">
        <f t="shared" si="27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7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8"/>
        <v/>
      </c>
      <c r="AI107" t="s">
        <v>117</v>
      </c>
      <c r="AO107">
        <f t="shared" ca="1" si="33"/>
        <v>0.15978059973663539</v>
      </c>
      <c r="AP107" t="str">
        <f t="shared" ca="1" si="34"/>
        <v>pics\\Redis_8.jpg</v>
      </c>
      <c r="AR107" t="str">
        <f t="shared" si="41"/>
        <v/>
      </c>
      <c r="AS107" t="str">
        <f t="shared" si="40"/>
        <v/>
      </c>
      <c r="AT107">
        <f t="shared" ca="1" si="29"/>
        <v>0.73006364992469519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31"/>
        <v>Посмотрите,_вот_ГОНИК._Продолговатый_ли_он?</v>
      </c>
      <c r="BD107" cm="1">
        <f t="array" aca="1" ref="BD107" ca="1">INDEX($L$106:$L$113,(RANK(AT3,$AT$2:$AT$9)))</f>
        <v>2078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VLOOKUP(B108,audio_list_stym!$A$3:$BP$18,45,FALSE)</f>
        <v>15</v>
      </c>
      <c r="F108" t="str">
        <f>VLOOKUP(E108,metki!$A$2:$B$9,2,FALSE)</f>
        <v>экспл_новые_с_названием</v>
      </c>
      <c r="G108" t="str">
        <f t="shared" si="26"/>
        <v>экспл</v>
      </c>
      <c r="H108" t="str">
        <f>VLOOKUP(B108,audio_list_stym!$A$3:$AJ$18,13,FALSE)</f>
        <v>Ake</v>
      </c>
      <c r="I108" t="s">
        <v>690</v>
      </c>
      <c r="J108" t="str">
        <f t="shared" si="27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7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8"/>
        <v/>
      </c>
      <c r="AI108" t="s">
        <v>118</v>
      </c>
      <c r="AO108">
        <f t="shared" ca="1" si="33"/>
        <v>0.30847276022068437</v>
      </c>
      <c r="AP108" t="str">
        <f t="shared" ca="1" si="34"/>
        <v>pics\\Peper_4.jpg</v>
      </c>
      <c r="AR108" t="str">
        <f t="shared" si="41"/>
        <v/>
      </c>
      <c r="AS108" t="str">
        <f t="shared" si="40"/>
        <v/>
      </c>
      <c r="AT108">
        <f t="shared" ca="1" si="29"/>
        <v>0.26612357976130374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31"/>
        <v>Вот_ГОНИК._Пятнистый_ли_он?</v>
      </c>
      <c r="BD108" cm="1">
        <f t="array" aca="1" ref="BD108" ca="1">INDEX($L$106:$L$113,(RANK(AT4,$AT$2:$AT$9)))</f>
        <v>2073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VLOOKUP(B109,audio_list_stym!$A$3:$BP$18,45,FALSE)</f>
        <v>15</v>
      </c>
      <c r="F109" t="str">
        <f>VLOOKUP(E109,metki!$A$2:$B$9,2,FALSE)</f>
        <v>экспл_новые_с_названием</v>
      </c>
      <c r="G109" t="str">
        <f t="shared" si="26"/>
        <v>экспл</v>
      </c>
      <c r="H109" t="str">
        <f>VLOOKUP(B109,audio_list_stym!$A$3:$AJ$18,13,FALSE)</f>
        <v>Ake</v>
      </c>
      <c r="I109" t="s">
        <v>691</v>
      </c>
      <c r="J109" t="str">
        <f t="shared" si="27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7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8"/>
        <v/>
      </c>
      <c r="AI109" t="s">
        <v>119</v>
      </c>
      <c r="AO109">
        <f t="shared" ca="1" si="33"/>
        <v>0.8037049309155152</v>
      </c>
      <c r="AP109" t="str">
        <f t="shared" ca="1" si="34"/>
        <v>pics\\Finik_4.jpg</v>
      </c>
      <c r="AR109" t="str">
        <f t="shared" si="41"/>
        <v/>
      </c>
      <c r="AS109" t="str">
        <f t="shared" si="40"/>
        <v/>
      </c>
      <c r="AT109">
        <f t="shared" ca="1" si="29"/>
        <v>0.49843844605509946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31"/>
        <v>Это_ГОНИК._Он_с_кожурой?</v>
      </c>
      <c r="BD109" cm="1">
        <f t="array" aca="1" ref="BD109" ca="1">INDEX($L$106:$L$113,(RANK(AT5,$AT$2:$AT$9)))</f>
        <v>2077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VLOOKUP(B110,audio_list_stym!$A$3:$BP$18,45,FALSE)</f>
        <v>15</v>
      </c>
      <c r="F110" t="str">
        <f>VLOOKUP(E110,metki!$A$2:$B$9,2,FALSE)</f>
        <v>экспл_новые_с_названием</v>
      </c>
      <c r="G110" t="str">
        <f t="shared" si="26"/>
        <v>экспл</v>
      </c>
      <c r="H110" t="str">
        <f>VLOOKUP(B110,audio_list_stym!$A$3:$AJ$18,13,FALSE)</f>
        <v>Ake</v>
      </c>
      <c r="I110" t="s">
        <v>692</v>
      </c>
      <c r="J110" t="str">
        <f t="shared" si="27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7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8"/>
        <v/>
      </c>
      <c r="AI110" t="s">
        <v>120</v>
      </c>
      <c r="AO110">
        <f t="shared" ca="1" si="33"/>
        <v>0.61175402034064819</v>
      </c>
      <c r="AP110" t="str">
        <f t="shared" ca="1" si="34"/>
        <v>pics\\Kokos_3.jpg</v>
      </c>
      <c r="AR110" t="str">
        <f t="shared" si="41"/>
        <v/>
      </c>
      <c r="AS110" t="str">
        <f t="shared" si="40"/>
        <v/>
      </c>
      <c r="AT110">
        <f t="shared" ca="1" si="29"/>
        <v>0.49825869856034877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31"/>
        <v>На_картинке_ГОНИК._Синий_ли_он?</v>
      </c>
      <c r="BD110" cm="1">
        <f t="array" aca="1" ref="BD110" ca="1">INDEX($L$106:$L$113,(RANK(AT6,$AT$2:$AT$9)))</f>
        <v>2076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VLOOKUP(B111,audio_list_stym!$A$3:$BP$18,45,FALSE)</f>
        <v>15</v>
      </c>
      <c r="F111" t="str">
        <f>VLOOKUP(E111,metki!$A$2:$B$9,2,FALSE)</f>
        <v>экспл_новые_с_названием</v>
      </c>
      <c r="G111" t="str">
        <f t="shared" si="26"/>
        <v>экспл</v>
      </c>
      <c r="H111" t="str">
        <f>VLOOKUP(B111,audio_list_stym!$A$3:$AJ$18,13,FALSE)</f>
        <v>Ake</v>
      </c>
      <c r="I111" t="s">
        <v>693</v>
      </c>
      <c r="J111" t="str">
        <f t="shared" si="27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7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8"/>
        <v/>
      </c>
      <c r="AI111" t="s">
        <v>121</v>
      </c>
      <c r="AO111">
        <f t="shared" ca="1" si="33"/>
        <v>0.84125446230407741</v>
      </c>
      <c r="AP111" t="str">
        <f t="shared" ca="1" si="34"/>
        <v>pics\\Finik_2.jpg</v>
      </c>
      <c r="AR111" t="str">
        <f t="shared" si="41"/>
        <v/>
      </c>
      <c r="AS111" t="str">
        <f t="shared" si="40"/>
        <v/>
      </c>
      <c r="AT111">
        <f t="shared" ca="1" si="29"/>
        <v>0.74744667399806697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31"/>
        <v>На_мониторе_ГОНИК._Он_с_дольками?</v>
      </c>
      <c r="BD111" cm="1">
        <f t="array" aca="1" ref="BD111" ca="1">INDEX($L$106:$L$113,(RANK(AT7,$AT$2:$AT$9)))</f>
        <v>2080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VLOOKUP(B112,audio_list_stym!$A$3:$BP$18,45,FALSE)</f>
        <v>15</v>
      </c>
      <c r="F112" t="str">
        <f>VLOOKUP(E112,metki!$A$2:$B$9,2,FALSE)</f>
        <v>экспл_новые_с_названием</v>
      </c>
      <c r="G112" t="str">
        <f t="shared" si="26"/>
        <v>экспл</v>
      </c>
      <c r="H112" t="str">
        <f>VLOOKUP(B112,audio_list_stym!$A$3:$AJ$18,13,FALSE)</f>
        <v>Ake</v>
      </c>
      <c r="I112" t="s">
        <v>694</v>
      </c>
      <c r="J112" t="str">
        <f t="shared" si="27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7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8"/>
        <v/>
      </c>
      <c r="AI112" t="s">
        <v>122</v>
      </c>
      <c r="AO112">
        <f t="shared" ca="1" si="33"/>
        <v>0.86670528129711044</v>
      </c>
      <c r="AP112" t="str">
        <f t="shared" ca="1" si="34"/>
        <v>pics\\Banan_8.jpg</v>
      </c>
      <c r="AR112" t="str">
        <f t="shared" si="41"/>
        <v/>
      </c>
      <c r="AS112" t="str">
        <f t="shared" si="40"/>
        <v/>
      </c>
      <c r="AT112">
        <f t="shared" ca="1" si="29"/>
        <v>3.3202545117401727E-2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31"/>
        <v>Перед_Вами_ГОНИК._Он_высушенный?</v>
      </c>
      <c r="BD112" cm="1">
        <f t="array" aca="1" ref="BD112" ca="1">INDEX($L$106:$L$113,(RANK(AT8,$AT$2:$AT$9)))</f>
        <v>2074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VLOOKUP(B113,audio_list_stym!$A$3:$BP$18,45,FALSE)</f>
        <v>15</v>
      </c>
      <c r="F113" t="str">
        <f>VLOOKUP(E113,metki!$A$2:$B$9,2,FALSE)</f>
        <v>экспл_новые_с_названием</v>
      </c>
      <c r="G113" t="str">
        <f t="shared" si="26"/>
        <v>экспл</v>
      </c>
      <c r="H113" t="str">
        <f>VLOOKUP(B113,audio_list_stym!$A$3:$AJ$18,13,FALSE)</f>
        <v>Ake</v>
      </c>
      <c r="I113" t="s">
        <v>695</v>
      </c>
      <c r="J113" t="str">
        <f t="shared" si="27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7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8"/>
        <v/>
      </c>
      <c r="AI113" t="s">
        <v>123</v>
      </c>
      <c r="AO113">
        <f t="shared" ca="1" si="33"/>
        <v>0.77147136546032336</v>
      </c>
      <c r="AP113" t="str">
        <f t="shared" ca="1" si="34"/>
        <v>pics\\Finik_6.jpg</v>
      </c>
      <c r="AR113" t="str">
        <f t="shared" si="41"/>
        <v/>
      </c>
      <c r="AS113" t="str">
        <f t="shared" si="40"/>
        <v/>
      </c>
      <c r="AT113">
        <f t="shared" ca="1" si="29"/>
        <v>0.1063438750266309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31"/>
        <v>Вы_видите_ГОНИК._Мятый_ли_он?</v>
      </c>
      <c r="BD113" cm="1">
        <f t="array" aca="1" ref="BD113" ca="1">INDEX($L$106:$L$113,(RANK(AT9,$AT$2:$AT$9)))</f>
        <v>2079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VLOOKUP(B114,audio_list_stym!$A$3:$BP$18,45,FALSE)</f>
        <v>16</v>
      </c>
      <c r="F114" t="str">
        <f>VLOOKUP(E114,metki!$A$2:$B$9,2,FALSE)</f>
        <v>импл_новые_без_названия</v>
      </c>
      <c r="G114" t="str">
        <f t="shared" si="26"/>
        <v>импл_</v>
      </c>
      <c r="H114" t="str">
        <f>VLOOKUP(B114,audio_list_stym!$A$3:$AJ$18,13,FALSE)</f>
        <v>Finger</v>
      </c>
      <c r="I114" t="s">
        <v>688</v>
      </c>
      <c r="J114" t="str">
        <f t="shared" si="27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2011</v>
      </c>
      <c r="AD114" t="str">
        <f t="shared" ca="1" si="37"/>
        <v>pics\\Finik_3.jpg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8"/>
        <v>pics\\Finik_3.jpg</v>
      </c>
      <c r="AI114" t="s">
        <v>86</v>
      </c>
      <c r="AO114">
        <f t="shared" ca="1" si="33"/>
        <v>0.83760040485054377</v>
      </c>
      <c r="AP114" t="str">
        <f t="shared" ca="1" si="34"/>
        <v>pics\\Finik_3.jpg</v>
      </c>
      <c r="AR114" t="str">
        <f t="shared" si="41"/>
        <v/>
      </c>
      <c r="AS114" t="str">
        <f t="shared" ca="1" si="40"/>
        <v>pics\\Finik_3.jpg</v>
      </c>
      <c r="AT114">
        <f t="shared" ca="1" si="29"/>
        <v>0.19533161255474907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31"/>
        <v>_Вытянут_ли_XXXXX?</v>
      </c>
      <c r="BC114">
        <f>A114</f>
        <v>1215</v>
      </c>
      <c r="BD114" cm="1">
        <f t="array" aca="1" ref="BD114" ca="1">INDEX($L$114:$L$121,(RANK(AT2,$AT$2:$AT$9)))</f>
        <v>2083</v>
      </c>
      <c r="BE114" cm="1">
        <f t="array" aca="1" ref="BE114" ca="1">INDEX(BD66:BD81,(RANK(AT8,$AT$2:$AT$17)))</f>
        <v>2120</v>
      </c>
      <c r="BF114" cm="1">
        <f t="array" aca="1" ref="BF114" ca="1">INDEX(BD82:BD97,(RANK(AT8,$AT$2:$AT$9)))</f>
        <v>2142</v>
      </c>
      <c r="BG114" cm="1">
        <f t="array" aca="1" ref="BG114" ca="1">INDEX(BD98:BD113,(RANK(AT8,$AT$2:$AT$9)))</f>
        <v>2070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VLOOKUP(B115,audio_list_stym!$A$3:$BP$18,45,FALSE)</f>
        <v>16</v>
      </c>
      <c r="F115" t="str">
        <f>VLOOKUP(E115,metki!$A$2:$B$9,2,FALSE)</f>
        <v>импл_новые_без_названия</v>
      </c>
      <c r="G115" t="str">
        <f t="shared" si="26"/>
        <v>импл_</v>
      </c>
      <c r="H115" t="str">
        <f>VLOOKUP(B115,audio_list_stym!$A$3:$AJ$18,13,FALSE)</f>
        <v>Finger</v>
      </c>
      <c r="I115" t="s">
        <v>689</v>
      </c>
      <c r="J115" t="str">
        <f t="shared" si="27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2013</v>
      </c>
      <c r="AD115" t="str">
        <f t="shared" ca="1" si="37"/>
        <v>pics\\Finik_5.jpg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8"/>
        <v>pics\\Finik_5.jpg</v>
      </c>
      <c r="AI115" t="s">
        <v>87</v>
      </c>
      <c r="AO115">
        <f t="shared" ca="1" si="33"/>
        <v>0.78940370835427265</v>
      </c>
      <c r="AP115" t="str">
        <f t="shared" ca="1" si="34"/>
        <v>pics\\Finik_5.jpg</v>
      </c>
      <c r="AR115" t="str">
        <f t="shared" si="41"/>
        <v/>
      </c>
      <c r="AS115" t="str">
        <f t="shared" ca="1" si="40"/>
        <v>pics\\Finik_5.jpg</v>
      </c>
      <c r="AT115">
        <f t="shared" ca="1" si="29"/>
        <v>0.6934875051367082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31"/>
        <v>_Надломан_ли_XXXXX?</v>
      </c>
      <c r="BD115" cm="1">
        <f t="array" aca="1" ref="BD115" ca="1">INDEX($L$114:$L$121,(RANK(AT3,$AT$2:$AT$9)))</f>
        <v>2086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VLOOKUP(B116,audio_list_stym!$A$3:$BP$18,45,FALSE)</f>
        <v>16</v>
      </c>
      <c r="F116" t="str">
        <f>VLOOKUP(E116,metki!$A$2:$B$9,2,FALSE)</f>
        <v>импл_новые_без_названия</v>
      </c>
      <c r="G116" t="str">
        <f t="shared" si="26"/>
        <v>импл_</v>
      </c>
      <c r="H116" t="str">
        <f>VLOOKUP(B116,audio_list_stym!$A$3:$AJ$18,13,FALSE)</f>
        <v>Finger</v>
      </c>
      <c r="I116" t="s">
        <v>690</v>
      </c>
      <c r="J116" t="str">
        <f t="shared" si="27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2061</v>
      </c>
      <c r="AD116" t="str">
        <f t="shared" ca="1" si="37"/>
        <v>pics\\Tomat_5.jpg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8"/>
        <v>pics\\Tomat_5.jpg</v>
      </c>
      <c r="AI116" t="s">
        <v>88</v>
      </c>
      <c r="AO116">
        <f t="shared" ca="1" si="33"/>
        <v>8.1501895279939562E-2</v>
      </c>
      <c r="AP116" t="str">
        <f t="shared" ca="1" si="34"/>
        <v>pics\\Tomat_5.jpg</v>
      </c>
      <c r="AR116" t="str">
        <f t="shared" si="41"/>
        <v/>
      </c>
      <c r="AS116" t="str">
        <f t="shared" ca="1" si="40"/>
        <v>pics\\Tomat_5.jpg</v>
      </c>
      <c r="AT116">
        <f t="shared" ca="1" si="29"/>
        <v>0.80922634382899883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31"/>
        <v>_Волнистый_ли_XXXXX?</v>
      </c>
      <c r="BD116" cm="1">
        <f t="array" aca="1" ref="BD116" ca="1">INDEX($L$114:$L$121,(RANK(AT4,$AT$2:$AT$9)))</f>
        <v>2081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VLOOKUP(B117,audio_list_stym!$A$3:$BP$18,45,FALSE)</f>
        <v>16</v>
      </c>
      <c r="F117" t="str">
        <f>VLOOKUP(E117,metki!$A$2:$B$9,2,FALSE)</f>
        <v>импл_новые_без_названия</v>
      </c>
      <c r="G117" t="str">
        <f t="shared" si="26"/>
        <v>импл_</v>
      </c>
      <c r="H117" t="str">
        <f>VLOOKUP(B117,audio_list_stym!$A$3:$AJ$18,13,FALSE)</f>
        <v>Finger</v>
      </c>
      <c r="I117" t="s">
        <v>691</v>
      </c>
      <c r="J117" t="str">
        <f t="shared" si="27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2059</v>
      </c>
      <c r="AD117" t="str">
        <f t="shared" ca="1" si="37"/>
        <v>pics\\Tomat_3.jpg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8"/>
        <v>pics\\Tomat_3.jpg</v>
      </c>
      <c r="AI117" t="s">
        <v>89</v>
      </c>
      <c r="AO117">
        <f t="shared" ca="1" si="33"/>
        <v>9.4755277408130389E-2</v>
      </c>
      <c r="AP117" t="str">
        <f t="shared" ca="1" si="34"/>
        <v>pics\\Tomat_3.jpg</v>
      </c>
      <c r="AR117" t="str">
        <f t="shared" si="41"/>
        <v/>
      </c>
      <c r="AS117" t="str">
        <f t="shared" ca="1" si="40"/>
        <v>pics\\Tomat_3.jpg</v>
      </c>
      <c r="AT117">
        <f t="shared" ca="1" si="29"/>
        <v>0.93611141315717583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31"/>
        <v>_Бурый_ли_XXXXX?</v>
      </c>
      <c r="BD117" cm="1">
        <f t="array" aca="1" ref="BD117" ca="1">INDEX($L$114:$L$121,(RANK(AT5,$AT$2:$AT$9)))</f>
        <v>2085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VLOOKUP(B118,audio_list_stym!$A$3:$BP$18,45,FALSE)</f>
        <v>16</v>
      </c>
      <c r="F118" t="str">
        <f>VLOOKUP(E118,metki!$A$2:$B$9,2,FALSE)</f>
        <v>импл_новые_без_названия</v>
      </c>
      <c r="G118" t="str">
        <f t="shared" si="26"/>
        <v>импл_</v>
      </c>
      <c r="H118" t="str">
        <f>VLOOKUP(B118,audio_list_stym!$A$3:$AJ$18,13,FALSE)</f>
        <v>Finger</v>
      </c>
      <c r="I118" t="s">
        <v>692</v>
      </c>
      <c r="J118" t="str">
        <f t="shared" si="27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2020</v>
      </c>
      <c r="AD118" t="str">
        <f t="shared" ca="1" si="37"/>
        <v>pics\\Goroh_4.jpg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8"/>
        <v>pics\\Goroh_4.jpg</v>
      </c>
      <c r="AI118" t="s">
        <v>90</v>
      </c>
      <c r="AO118">
        <f t="shared" ca="1" si="33"/>
        <v>0.6889800787610415</v>
      </c>
      <c r="AP118" t="str">
        <f t="shared" ca="1" si="34"/>
        <v>pics\\Goroh_4.jpg</v>
      </c>
      <c r="AR118" t="str">
        <f t="shared" si="41"/>
        <v/>
      </c>
      <c r="AS118" t="str">
        <f t="shared" ca="1" si="40"/>
        <v>pics\\Goroh_4.jpg</v>
      </c>
      <c r="AT118">
        <f t="shared" ca="1" si="29"/>
        <v>0.37276209158768947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31"/>
        <v>_Выжатый_ли_XXXXX?</v>
      </c>
      <c r="BD118" cm="1">
        <f t="array" aca="1" ref="BD118" ca="1">INDEX($L$114:$L$121,(RANK(AT6,$AT$2:$AT$9)))</f>
        <v>2084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VLOOKUP(B119,audio_list_stym!$A$3:$BP$18,45,FALSE)</f>
        <v>16</v>
      </c>
      <c r="F119" t="str">
        <f>VLOOKUP(E119,metki!$A$2:$B$9,2,FALSE)</f>
        <v>импл_новые_без_названия</v>
      </c>
      <c r="G119" t="str">
        <f t="shared" si="26"/>
        <v>импл_</v>
      </c>
      <c r="H119" t="str">
        <f>VLOOKUP(B119,audio_list_stym!$A$3:$AJ$18,13,FALSE)</f>
        <v>Finger</v>
      </c>
      <c r="I119" t="s">
        <v>693</v>
      </c>
      <c r="J119" t="str">
        <f t="shared" si="27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2009</v>
      </c>
      <c r="AD119" t="str">
        <f t="shared" ca="1" si="37"/>
        <v>pics\\Finik_1.jpg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8"/>
        <v>pics\\Finik_1.jpg</v>
      </c>
      <c r="AI119" t="s">
        <v>91</v>
      </c>
      <c r="AO119">
        <f t="shared" ca="1" si="33"/>
        <v>0.8428853231382013</v>
      </c>
      <c r="AP119" t="str">
        <f t="shared" ca="1" si="34"/>
        <v>pics\\Finik_1.jpg</v>
      </c>
      <c r="AR119" t="str">
        <f t="shared" si="41"/>
        <v/>
      </c>
      <c r="AS119" t="str">
        <f t="shared" ca="1" si="40"/>
        <v>pics\\Finik_1.jpg</v>
      </c>
      <c r="AT119">
        <f t="shared" ca="1" si="29"/>
        <v>0.13667439907837597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31"/>
        <v>_Объемный_ли_XXXXX?</v>
      </c>
      <c r="BD119" cm="1">
        <f t="array" aca="1" ref="BD119" ca="1">INDEX($L$114:$L$121,(RANK(AT7,$AT$2:$AT$9)))</f>
        <v>2088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VLOOKUP(B120,audio_list_stym!$A$3:$BP$18,45,FALSE)</f>
        <v>16</v>
      </c>
      <c r="F120" t="str">
        <f>VLOOKUP(E120,metki!$A$2:$B$9,2,FALSE)</f>
        <v>импл_новые_без_названия</v>
      </c>
      <c r="G120" t="str">
        <f t="shared" si="26"/>
        <v>импл_</v>
      </c>
      <c r="H120" t="str">
        <f>VLOOKUP(B120,audio_list_stym!$A$3:$AJ$18,13,FALSE)</f>
        <v>Finger</v>
      </c>
      <c r="I120" t="s">
        <v>694</v>
      </c>
      <c r="J120" t="str">
        <f t="shared" si="27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2062</v>
      </c>
      <c r="AD120" t="str">
        <f t="shared" ca="1" si="37"/>
        <v>pics\\Tomat_6.jpg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8"/>
        <v>pics\\Tomat_6.jpg</v>
      </c>
      <c r="AI120" t="s">
        <v>92</v>
      </c>
      <c r="AO120">
        <f t="shared" ca="1" si="33"/>
        <v>7.0097395303961529E-2</v>
      </c>
      <c r="AP120" t="str">
        <f t="shared" ca="1" si="34"/>
        <v>pics\\Tomat_6.jpg</v>
      </c>
      <c r="AR120" t="str">
        <f t="shared" si="41"/>
        <v/>
      </c>
      <c r="AS120" t="str">
        <f t="shared" ca="1" si="40"/>
        <v>pics\\Tomat_6.jpg</v>
      </c>
      <c r="AT120">
        <f t="shared" ca="1" si="29"/>
        <v>0.22274833124788662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31"/>
        <v>_Пустой_ли_XXXXX?</v>
      </c>
      <c r="BD120" cm="1">
        <f t="array" aca="1" ref="BD120" ca="1">INDEX($L$114:$L$121,(RANK(AT8,$AT$2:$AT$9)))</f>
        <v>2082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VLOOKUP(B121,audio_list_stym!$A$3:$BP$18,45,FALSE)</f>
        <v>16</v>
      </c>
      <c r="F121" t="str">
        <f>VLOOKUP(E121,metki!$A$2:$B$9,2,FALSE)</f>
        <v>импл_новые_без_названия</v>
      </c>
      <c r="G121" t="str">
        <f t="shared" si="26"/>
        <v>импл_</v>
      </c>
      <c r="H121" t="str">
        <f>VLOOKUP(B121,audio_list_stym!$A$3:$AJ$18,13,FALSE)</f>
        <v>Finger</v>
      </c>
      <c r="I121" t="s">
        <v>695</v>
      </c>
      <c r="J121" t="str">
        <f t="shared" si="27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2025</v>
      </c>
      <c r="AD121" t="str">
        <f t="shared" ca="1" si="37"/>
        <v>pics\\Kokos_1.jpg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8"/>
        <v>pics\\Kokos_1.jpg</v>
      </c>
      <c r="AI121" t="s">
        <v>93</v>
      </c>
      <c r="AO121">
        <f t="shared" ca="1" si="33"/>
        <v>0.6409895942057956</v>
      </c>
      <c r="AP121" t="str">
        <f t="shared" ca="1" si="34"/>
        <v>pics\\Kokos_1.jpg</v>
      </c>
      <c r="AR121" t="str">
        <f>IF(AH121="sound\\Ogorod",AP49,"")</f>
        <v/>
      </c>
      <c r="AS121" t="str">
        <f t="shared" ca="1" si="40"/>
        <v>pics\\Kokos_1.jpg</v>
      </c>
      <c r="AT121">
        <f t="shared" ca="1" si="29"/>
        <v>0.89956446406228718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31"/>
        <v>_Белый_ли_XXXXX?</v>
      </c>
      <c r="BD121" cm="1">
        <f t="array" aca="1" ref="BD121" ca="1">INDEX($L$114:$L$121,(RANK(AT9,$AT$2:$AT$9)))</f>
        <v>2087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VLOOKUP(B122,audio_list_stym!$A$3:$BP$18,45,FALSE)</f>
        <v>17</v>
      </c>
      <c r="F122" t="str">
        <f>VLOOKUP(E122,metki!$A$2:$B$9,2,FALSE)</f>
        <v>экспл_новые_без_названия</v>
      </c>
      <c r="G122" t="str">
        <f t="shared" si="26"/>
        <v>экспл</v>
      </c>
      <c r="H122" t="str">
        <f>VLOOKUP(B122,audio_list_stym!$A$3:$AJ$18,13,FALSE)</f>
        <v>Gac</v>
      </c>
      <c r="I122" t="s">
        <v>688</v>
      </c>
      <c r="J122" t="str">
        <f t="shared" si="27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7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8"/>
        <v/>
      </c>
      <c r="AI122" t="s">
        <v>124</v>
      </c>
      <c r="AO122">
        <f t="shared" ca="1" si="33"/>
        <v>0.36935746897505617</v>
      </c>
      <c r="AP122" t="str">
        <f t="shared" ca="1" si="34"/>
        <v>pics\\Peper_1.jpg</v>
      </c>
      <c r="AR122" t="str">
        <f t="shared" ref="AR122:AR129" si="42">IF(AH122="sound\\Ogorod",AP50,"")</f>
        <v/>
      </c>
      <c r="AS122" t="str">
        <f t="shared" si="40"/>
        <v/>
      </c>
      <c r="AT122">
        <f t="shared" ca="1" si="29"/>
        <v>9.6181702292917892E-2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31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2091</v>
      </c>
      <c r="BE122" cm="1">
        <f t="array" aca="1" ref="BE122" ca="1">INDEX(BD66:BD81,(RANK(AT9,$AT$2:$AT$17)))</f>
        <v>2132</v>
      </c>
      <c r="BF122" cm="1">
        <f t="array" aca="1" ref="BF122" ca="1">INDEX(BD90:BD105,(RANK(AT9,$AT$2:$AT$17)))</f>
        <v>2068</v>
      </c>
      <c r="BG122" cm="1">
        <f t="array" aca="1" ref="BG122" ca="1">INDEX(BD106:BD121,(RANK(AT9,$AT$2:$AT$17)))</f>
        <v>2084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VLOOKUP(B123,audio_list_stym!$A$3:$BP$18,45,FALSE)</f>
        <v>17</v>
      </c>
      <c r="F123" t="str">
        <f>VLOOKUP(E123,metki!$A$2:$B$9,2,FALSE)</f>
        <v>экспл_новые_без_названия</v>
      </c>
      <c r="G123" t="str">
        <f t="shared" si="26"/>
        <v>экспл</v>
      </c>
      <c r="H123" t="str">
        <f>VLOOKUP(B123,audio_list_stym!$A$3:$AJ$18,13,FALSE)</f>
        <v>Gac</v>
      </c>
      <c r="I123" t="s">
        <v>689</v>
      </c>
      <c r="J123" t="str">
        <f t="shared" si="27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7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8"/>
        <v/>
      </c>
      <c r="AI123" t="s">
        <v>125</v>
      </c>
      <c r="AO123">
        <f t="shared" ca="1" si="33"/>
        <v>0.75137663265100174</v>
      </c>
      <c r="AP123" t="str">
        <f t="shared" ca="1" si="34"/>
        <v>pics\\Finik_8.jpg</v>
      </c>
      <c r="AR123" t="str">
        <f t="shared" si="42"/>
        <v/>
      </c>
      <c r="AS123" t="str">
        <f t="shared" si="40"/>
        <v/>
      </c>
      <c r="AT123">
        <f t="shared" ca="1" si="29"/>
        <v>8.0817202094480289E-2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31"/>
        <v>Посмотрите,_вот_XXXXX._Он_фаршированный?</v>
      </c>
      <c r="BD123" cm="1">
        <f t="array" aca="1" ref="BD123" ca="1">INDEX($L$122:$L$129,(RANK(AT3,$AT$2:$AT$9)))</f>
        <v>2094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VLOOKUP(B124,audio_list_stym!$A$3:$BP$18,45,FALSE)</f>
        <v>17</v>
      </c>
      <c r="F124" t="str">
        <f>VLOOKUP(E124,metki!$A$2:$B$9,2,FALSE)</f>
        <v>экспл_новые_без_названия</v>
      </c>
      <c r="G124" t="str">
        <f t="shared" si="26"/>
        <v>экспл</v>
      </c>
      <c r="H124" t="str">
        <f>VLOOKUP(B124,audio_list_stym!$A$3:$AJ$18,13,FALSE)</f>
        <v>Gac</v>
      </c>
      <c r="I124" t="s">
        <v>690</v>
      </c>
      <c r="J124" t="str">
        <f t="shared" si="27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7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8"/>
        <v/>
      </c>
      <c r="AI124" t="s">
        <v>126</v>
      </c>
      <c r="AO124">
        <f t="shared" ca="1" si="33"/>
        <v>0.27804254832159048</v>
      </c>
      <c r="AP124" t="str">
        <f t="shared" ca="1" si="34"/>
        <v>pics\\Peper_6.jpg</v>
      </c>
      <c r="AR124" t="str">
        <f t="shared" si="42"/>
        <v/>
      </c>
      <c r="AS124" t="str">
        <f t="shared" si="40"/>
        <v/>
      </c>
      <c r="AT124">
        <f t="shared" ca="1" si="29"/>
        <v>0.48790860585421247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31"/>
        <v>Вот_XXXXX._Он_разрезанный?</v>
      </c>
      <c r="BD124" cm="1">
        <f t="array" aca="1" ref="BD124" ca="1">INDEX($L$122:$L$129,(RANK(AT4,$AT$2:$AT$9)))</f>
        <v>2089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VLOOKUP(B125,audio_list_stym!$A$3:$BP$18,45,FALSE)</f>
        <v>17</v>
      </c>
      <c r="F125" t="str">
        <f>VLOOKUP(E125,metki!$A$2:$B$9,2,FALSE)</f>
        <v>экспл_новые_без_названия</v>
      </c>
      <c r="G125" t="str">
        <f t="shared" si="26"/>
        <v>экспл</v>
      </c>
      <c r="H125" t="str">
        <f>VLOOKUP(B125,audio_list_stym!$A$3:$AJ$18,13,FALSE)</f>
        <v>Gac</v>
      </c>
      <c r="I125" t="s">
        <v>691</v>
      </c>
      <c r="J125" t="str">
        <f t="shared" si="27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7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8"/>
        <v/>
      </c>
      <c r="AI125" t="s">
        <v>127</v>
      </c>
      <c r="AO125">
        <f t="shared" ca="1" si="33"/>
        <v>0.36601778527812712</v>
      </c>
      <c r="AP125" t="str">
        <f t="shared" ca="1" si="34"/>
        <v>pics\\Peper_2.jpg</v>
      </c>
      <c r="AR125" t="str">
        <f t="shared" si="42"/>
        <v/>
      </c>
      <c r="AS125" t="str">
        <f t="shared" si="40"/>
        <v/>
      </c>
      <c r="AT125">
        <f t="shared" ca="1" si="29"/>
        <v>0.46524978373728421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31"/>
        <v>Это_XXXXX._Он_с_лепестками?</v>
      </c>
      <c r="BD125" cm="1">
        <f t="array" aca="1" ref="BD125" ca="1">INDEX($L$122:$L$129,(RANK(AT5,$AT$2:$AT$9)))</f>
        <v>2093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VLOOKUP(B126,audio_list_stym!$A$3:$BP$18,45,FALSE)</f>
        <v>17</v>
      </c>
      <c r="F126" t="str">
        <f>VLOOKUP(E126,metki!$A$2:$B$9,2,FALSE)</f>
        <v>экспл_новые_без_названия</v>
      </c>
      <c r="G126" t="str">
        <f t="shared" si="26"/>
        <v>экспл</v>
      </c>
      <c r="H126" t="str">
        <f>VLOOKUP(B126,audio_list_stym!$A$3:$AJ$18,13,FALSE)</f>
        <v>Gac</v>
      </c>
      <c r="I126" t="s">
        <v>692</v>
      </c>
      <c r="J126" t="str">
        <f t="shared" si="27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7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8"/>
        <v/>
      </c>
      <c r="AI126" t="s">
        <v>128</v>
      </c>
      <c r="AO126">
        <f t="shared" ca="1" si="33"/>
        <v>0.15305834892034875</v>
      </c>
      <c r="AP126" t="str">
        <f t="shared" ca="1" si="34"/>
        <v>pics\\Tomat_1.jpg</v>
      </c>
      <c r="AR126" t="str">
        <f t="shared" si="42"/>
        <v/>
      </c>
      <c r="AS126" t="str">
        <f t="shared" si="40"/>
        <v/>
      </c>
      <c r="AT126">
        <f t="shared" ca="1" si="29"/>
        <v>0.45542075920522296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31"/>
        <v>На_картинке_XXXXX._Колючий_ли_он?</v>
      </c>
      <c r="BD126" cm="1">
        <f t="array" aca="1" ref="BD126" ca="1">INDEX($L$122:$L$129,(RANK(AT6,$AT$2:$AT$9)))</f>
        <v>2092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VLOOKUP(B127,audio_list_stym!$A$3:$BP$18,45,FALSE)</f>
        <v>17</v>
      </c>
      <c r="F127" t="str">
        <f>VLOOKUP(E127,metki!$A$2:$B$9,2,FALSE)</f>
        <v>экспл_новые_без_названия</v>
      </c>
      <c r="G127" t="str">
        <f t="shared" si="26"/>
        <v>экспл</v>
      </c>
      <c r="H127" t="str">
        <f>VLOOKUP(B127,audio_list_stym!$A$3:$AJ$18,13,FALSE)</f>
        <v>Gac</v>
      </c>
      <c r="I127" t="s">
        <v>693</v>
      </c>
      <c r="J127" t="str">
        <f t="shared" si="27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7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8"/>
        <v/>
      </c>
      <c r="AI127" t="s">
        <v>129</v>
      </c>
      <c r="AO127">
        <f t="shared" ca="1" si="33"/>
        <v>0.52772791767603366</v>
      </c>
      <c r="AP127" t="str">
        <f t="shared" ca="1" si="34"/>
        <v>pics\\Limon_1.jpg</v>
      </c>
      <c r="AR127" t="str">
        <f t="shared" si="42"/>
        <v/>
      </c>
      <c r="AS127" t="str">
        <f t="shared" si="40"/>
        <v/>
      </c>
      <c r="AT127">
        <f t="shared" ca="1" si="29"/>
        <v>0.27281329625963502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31"/>
        <v>На_мониторе_XXXXX._Оранжевый_ли_он?</v>
      </c>
      <c r="BD127" cm="1">
        <f t="array" aca="1" ref="BD127" ca="1">INDEX($L$122:$L$129,(RANK(AT7,$AT$2:$AT$9)))</f>
        <v>2096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VLOOKUP(B128,audio_list_stym!$A$3:$BP$18,45,FALSE)</f>
        <v>17</v>
      </c>
      <c r="F128" t="str">
        <f>VLOOKUP(E128,metki!$A$2:$B$9,2,FALSE)</f>
        <v>экспл_новые_без_названия</v>
      </c>
      <c r="G128" t="str">
        <f t="shared" si="26"/>
        <v>экспл</v>
      </c>
      <c r="H128" t="str">
        <f>VLOOKUP(B128,audio_list_stym!$A$3:$AJ$18,13,FALSE)</f>
        <v>Gac</v>
      </c>
      <c r="I128" t="s">
        <v>694</v>
      </c>
      <c r="J128" t="str">
        <f t="shared" si="27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7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8"/>
        <v/>
      </c>
      <c r="AI128" t="s">
        <v>130</v>
      </c>
      <c r="AO128">
        <f t="shared" ca="1" si="33"/>
        <v>0.27443003940640998</v>
      </c>
      <c r="AP128" t="str">
        <f t="shared" ca="1" si="34"/>
        <v>pics\\Peper_7.jpg</v>
      </c>
      <c r="AR128" t="str">
        <f t="shared" si="42"/>
        <v/>
      </c>
      <c r="AS128" t="str">
        <f t="shared" si="40"/>
        <v/>
      </c>
      <c r="AT128">
        <f t="shared" ca="1" si="29"/>
        <v>0.5098693091237112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31"/>
        <v>Перед_Вами_XXXXX._Он_зернистый?</v>
      </c>
      <c r="BD128" cm="1">
        <f t="array" aca="1" ref="BD128" ca="1">INDEX($L$122:$L$129,(RANK(AT8,$AT$2:$AT$9)))</f>
        <v>2090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VLOOKUP(B129,audio_list_stym!$A$3:$BP$18,45,FALSE)</f>
        <v>17</v>
      </c>
      <c r="F129" t="str">
        <f>VLOOKUP(E129,metki!$A$2:$B$9,2,FALSE)</f>
        <v>экспл_новые_без_названия</v>
      </c>
      <c r="G129" t="str">
        <f t="shared" si="26"/>
        <v>экспл</v>
      </c>
      <c r="H129" t="str">
        <f>VLOOKUP(B129,audio_list_stym!$A$3:$AJ$18,13,FALSE)</f>
        <v>Gac</v>
      </c>
      <c r="I129" t="s">
        <v>695</v>
      </c>
      <c r="J129" t="str">
        <f t="shared" si="27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7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8"/>
        <v/>
      </c>
      <c r="AI129" t="s">
        <v>131</v>
      </c>
      <c r="AO129">
        <f t="shared" ca="1" si="33"/>
        <v>0.72294422703063332</v>
      </c>
      <c r="AP129" t="str">
        <f t="shared" ca="1" si="34"/>
        <v>pics\\Goroh_2.jpg</v>
      </c>
      <c r="AR129" t="str">
        <f t="shared" si="42"/>
        <v/>
      </c>
      <c r="AS129" t="str">
        <f t="shared" si="40"/>
        <v/>
      </c>
      <c r="AT129">
        <f t="shared" ca="1" si="29"/>
        <v>0.99554901342681912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31"/>
        <v>Вы_видите_XXXXX._Округлый_ли_он?</v>
      </c>
      <c r="BD129" cm="1">
        <f t="array" aca="1" ref="BD129" ca="1">INDEX($L$122:$L$129,(RANK(AT9,$AT$2:$AT$9)))</f>
        <v>2095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900-000000000000}"/>
  <pageMargins left="0.7" right="0.7" top="0.75" bottom="0.75" header="0.3" footer="0.3"/>
  <pageSetup paperSize="9"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0.35317584050988382</v>
      </c>
      <c r="AP2" t="str">
        <f t="shared" ref="AP2:AP25" ca="1" si="7">INDEX($AM$2:$AM$25,(RANK(AO2,$AO$2:$AO$25)))</f>
        <v>pics\\Injir_4.jpg</v>
      </c>
      <c r="AQ2" t="str">
        <f ca="1">INDEX($AN$2:$AN$25,(RANK(AO2,$AO$2:$AO$25)))</f>
        <v>pics\\Tikva_4.jpg</v>
      </c>
      <c r="AT2">
        <f t="shared" ref="AT2:AT65" ca="1" si="8">RAND()</f>
        <v>0.53912014755857829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2036</v>
      </c>
      <c r="BF2" cm="1">
        <f t="array" aca="1" ref="BF2" ca="1">INDEX(BD26:BD49,(RANK(AT2,$AT$2:$AT$16)))</f>
        <v>2052</v>
      </c>
      <c r="BG2" cm="1">
        <f t="array" aca="1" ref="BG2" ca="1">INDEX(BD50:BD65,(RANK(AT2,$AT$2:$AT$16)))</f>
        <v>2012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1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0.63101452973653438</v>
      </c>
      <c r="AP3" t="str">
        <f t="shared" ca="1" si="7"/>
        <v>pics\\Finik_4.jpg</v>
      </c>
      <c r="AQ3" t="str">
        <f t="shared" ref="AQ3:AQ25" ca="1" si="13">INDEX($AN$2:$AN$25,(RANK(AO3,$AO$2:$AO$25)))</f>
        <v>pics\\Peper_4.jpg</v>
      </c>
      <c r="AT3">
        <f t="shared" ca="1" si="8"/>
        <v>0.87540867951964008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Посмотрите,_вот_ТОМАТ._Мясистый_ли_он?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1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7.511400379838129E-2</v>
      </c>
      <c r="AP4" t="str">
        <f t="shared" ca="1" si="7"/>
        <v>pics\\Injir_7.jpg</v>
      </c>
      <c r="AQ4" t="str">
        <f t="shared" ca="1" si="13"/>
        <v>pics\\Tikva_7.jpg</v>
      </c>
      <c r="AT4">
        <f t="shared" ca="1" si="8"/>
        <v>1.0899563841660131E-2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1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0.70757480459220434</v>
      </c>
      <c r="AP5" t="str">
        <f t="shared" ca="1" si="7"/>
        <v>pics\\Kokos_7.jpg</v>
      </c>
      <c r="AQ5" t="str">
        <f t="shared" ca="1" si="13"/>
        <v>pics\\Tomat_7.jpg</v>
      </c>
      <c r="AT5">
        <f t="shared" ca="1" si="8"/>
        <v>0.10919142921400404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Это_ТОМАТ._Он_яркий?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1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0.79106211485545563</v>
      </c>
      <c r="AP6" t="str">
        <f t="shared" ca="1" si="7"/>
        <v>pics\\Kokos_6.jpg</v>
      </c>
      <c r="AQ6" t="str">
        <f t="shared" ca="1" si="13"/>
        <v>pics\\Tomat_6.jpg</v>
      </c>
      <c r="AT6">
        <f t="shared" ca="1" si="8"/>
        <v>0.19837458667074781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На_картинке_ТОМАТ._Он_острый?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1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0.89711973132488421</v>
      </c>
      <c r="AP7" t="str">
        <f t="shared" ca="1" si="7"/>
        <v>pics\\Kokos_1.jpg</v>
      </c>
      <c r="AQ7" t="str">
        <f t="shared" ca="1" si="13"/>
        <v>pics\\Tomat_1.jpg</v>
      </c>
      <c r="AT7">
        <f t="shared" ca="1" si="8"/>
        <v>0.91681432689891718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На_мониторе_ТОМАТ._Он_спелый?</v>
      </c>
      <c r="BD7" cm="1">
        <f t="array" aca="1" ref="BD7" ca="1">INDEX($L$2:$L$9,(RANK(AT7,$AT$2:$AT$9)))</f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0.29877180268635095</v>
      </c>
      <c r="AP8" t="str">
        <f t="shared" ca="1" si="7"/>
        <v>pics\\Injir_5.jpg</v>
      </c>
      <c r="AQ8" t="str">
        <f t="shared" ca="1" si="13"/>
        <v>pics\\Tikva_5.jpg</v>
      </c>
      <c r="AT8">
        <f t="shared" ca="1" si="8"/>
        <v>0.6336134803398622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0.80411459675449759</v>
      </c>
      <c r="AP9" t="str">
        <f t="shared" ca="1" si="7"/>
        <v>pics\\Kokos_4.jpg</v>
      </c>
      <c r="AQ9" t="str">
        <f t="shared" ca="1" si="13"/>
        <v>pics\\Tomat_4.jpg</v>
      </c>
      <c r="AT9">
        <f t="shared" ca="1" si="8"/>
        <v>0.60963084501877673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Вы_видите_ТОМАТ._Вязкий_ли_он?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2166</v>
      </c>
      <c r="AD10" t="str">
        <f t="shared" ca="1" si="11"/>
        <v>pics\\Tikva_6.jpg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pics\\Tikva_6.jpg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9.1838473529791242E-2</v>
      </c>
      <c r="AP10" t="str">
        <f t="shared" ca="1" si="7"/>
        <v>pics\\Injir_6.jpg</v>
      </c>
      <c r="AQ10" t="str">
        <f t="shared" ca="1" si="13"/>
        <v>pics\\Tikva_6.jpg</v>
      </c>
      <c r="AS10" t="str">
        <f t="shared" ref="AS10:AS17" ca="1" si="15">IF(AH10="sound\\Tropic",AQ10,"")</f>
        <v>pics\\Tikva_6.jpg</v>
      </c>
      <c r="AT10">
        <f t="shared" ca="1" si="8"/>
        <v>0.10460976919483644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_Старый_ли_XXXXX?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2064</v>
      </c>
      <c r="AD11" t="str">
        <f t="shared" ca="1" si="11"/>
        <v>pics\\Tomat_8.jpg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pics\\Tomat_8.jpg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0.68964150319268591</v>
      </c>
      <c r="AP11" t="str">
        <f t="shared" ca="1" si="7"/>
        <v>pics\\Kokos_8.jpg</v>
      </c>
      <c r="AQ11" t="str">
        <f t="shared" ca="1" si="13"/>
        <v>pics\\Tomat_8.jpg</v>
      </c>
      <c r="AS11" t="str">
        <f t="shared" ca="1" si="15"/>
        <v>pics\\Tomat_8.jpg</v>
      </c>
      <c r="AT11">
        <f t="shared" ca="1" si="8"/>
        <v>0.1504983405225121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_Фиолетовый_ли_XXXXX?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2061</v>
      </c>
      <c r="AD12" t="str">
        <f t="shared" ca="1" si="11"/>
        <v>pics\\Tomat_5.jpg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0.79622447547102115</v>
      </c>
      <c r="AP12" t="str">
        <f t="shared" ca="1" si="7"/>
        <v>pics\\Kokos_5.jpg</v>
      </c>
      <c r="AQ12" t="str">
        <f t="shared" ca="1" si="13"/>
        <v>pics\\Tomat_5.jpg</v>
      </c>
      <c r="AS12" t="str">
        <f t="shared" ca="1" si="15"/>
        <v>pics\\Tomat_5.jpg</v>
      </c>
      <c r="AT12">
        <f t="shared" ca="1" si="8"/>
        <v>0.56581300106818744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_С_цедрой_ли_XXXXX?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2058</v>
      </c>
      <c r="AD13" t="str">
        <f t="shared" ca="1" si="11"/>
        <v>pics\\Tomat_2.jpg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0.88859604907880252</v>
      </c>
      <c r="AP13" t="str">
        <f t="shared" ca="1" si="7"/>
        <v>pics\\Kokos_2.jpg</v>
      </c>
      <c r="AQ13" t="str">
        <f t="shared" ca="1" si="13"/>
        <v>pics\\Tomat_2.jpg</v>
      </c>
      <c r="AS13" t="str">
        <f t="shared" ca="1" si="15"/>
        <v>pics\\Tomat_2.jpg</v>
      </c>
      <c r="AT13">
        <f t="shared" ca="1" si="8"/>
        <v>0.33528132649215225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_Кислый_ли_XXXXX?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2045</v>
      </c>
      <c r="AD14" t="str">
        <f t="shared" ca="1" si="11"/>
        <v>pics\\Peper_5.jpg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0.53396675306693386</v>
      </c>
      <c r="AP14" t="str">
        <f t="shared" ca="1" si="7"/>
        <v>pics\\Finik_5.jpg</v>
      </c>
      <c r="AQ14" t="str">
        <f t="shared" ca="1" si="13"/>
        <v>pics\\Peper_5.jpg</v>
      </c>
      <c r="AS14" t="str">
        <f t="shared" ca="1" si="15"/>
        <v>pics\\Peper_5.jpg</v>
      </c>
      <c r="AT14">
        <f t="shared" ca="1" si="8"/>
        <v>0.83119429158716829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_Сочный_ли_XXXXX?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2041</v>
      </c>
      <c r="AD15" t="str">
        <f t="shared" ca="1" si="11"/>
        <v>pics\\Peper_1.jpg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pics\\Peper_1.jpg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0.6759904602580793</v>
      </c>
      <c r="AP15" t="str">
        <f t="shared" ca="1" si="7"/>
        <v>pics\\Finik_1.jpg</v>
      </c>
      <c r="AQ15" t="str">
        <f t="shared" ca="1" si="13"/>
        <v>pics\\Peper_1.jpg</v>
      </c>
      <c r="AS15" t="str">
        <f t="shared" ca="1" si="15"/>
        <v>pics\\Peper_1.jpg</v>
      </c>
      <c r="AT15">
        <f t="shared" ca="1" si="8"/>
        <v>0.88420744969541309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_Длинный_ли_XXXXX?</v>
      </c>
      <c r="BD15" cm="1">
        <f t="array" aca="1" ref="BD15" ca="1">INDEX($L$10:$L$17,(RANK(AT7,$AT$2:$AT$9)))</f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2046</v>
      </c>
      <c r="AD16" t="str">
        <f t="shared" ca="1" si="11"/>
        <v>pics\\Peper_6.jpg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0.45135349538915104</v>
      </c>
      <c r="AP16" t="str">
        <f t="shared" ca="1" si="7"/>
        <v>pics\\Finik_6.jpg</v>
      </c>
      <c r="AQ16" t="str">
        <f t="shared" ca="1" si="13"/>
        <v>pics\\Peper_6.jpg</v>
      </c>
      <c r="AS16" t="str">
        <f t="shared" ca="1" si="15"/>
        <v>pics\\Peper_6.jpg</v>
      </c>
      <c r="AT16">
        <f t="shared" ca="1" si="8"/>
        <v>8.0479482596378382E-3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_Упругий_ли_XXXXX?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2161</v>
      </c>
      <c r="AD17" t="str">
        <f t="shared" ca="1" si="11"/>
        <v>pics\\Tikva_1.jpg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pics\\Tikva_1.jpg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0.42107643882101486</v>
      </c>
      <c r="AP17" t="str">
        <f t="shared" ca="1" si="7"/>
        <v>pics\\Injir_1.jpg</v>
      </c>
      <c r="AQ17" t="str">
        <f t="shared" ca="1" si="13"/>
        <v>pics\\Tikva_1.jpg</v>
      </c>
      <c r="AS17" t="str">
        <f t="shared" ca="1" si="15"/>
        <v>pics\\Tikva_1.jpg</v>
      </c>
      <c r="AT17">
        <f t="shared" ca="1" si="8"/>
        <v>0.20063018591685255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_Без_кожуры_ли_XXXXX?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1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2.5489674763645609E-2</v>
      </c>
      <c r="AP18" t="str">
        <f t="shared" ca="1" si="7"/>
        <v>pics\\Injir_8.jpg</v>
      </c>
      <c r="AQ18" t="str">
        <f t="shared" ca="1" si="13"/>
        <v>pics\\Tikva_8.jpg</v>
      </c>
      <c r="AT18">
        <f t="shared" ca="1" si="8"/>
        <v>0.47596729781225422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1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0.44311463217788061</v>
      </c>
      <c r="AP19" t="str">
        <f t="shared" ca="1" si="7"/>
        <v>pics\\Finik_8.jpg</v>
      </c>
      <c r="AQ19" t="str">
        <f t="shared" ca="1" si="13"/>
        <v>pics\\Peper_8.jpg</v>
      </c>
      <c r="AT19">
        <f t="shared" ca="1" si="8"/>
        <v>0.33843919024362135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Посмотрите,_вот_XXXXX._Полый_ли_он?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0.86615316774194084</v>
      </c>
      <c r="AP20" t="str">
        <f t="shared" ca="1" si="7"/>
        <v>pics\\Kokos_3.jpg</v>
      </c>
      <c r="AQ20" t="str">
        <f t="shared" ca="1" si="13"/>
        <v>pics\\Tomat_3.jpg</v>
      </c>
      <c r="AT20">
        <f t="shared" ca="1" si="8"/>
        <v>0.15834741657914797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1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0.64604174092963862</v>
      </c>
      <c r="AP21" t="str">
        <f t="shared" ca="1" si="7"/>
        <v>pics\\Finik_3.jpg</v>
      </c>
      <c r="AQ21" t="str">
        <f t="shared" ca="1" si="13"/>
        <v>pics\\Peper_3.jpg</v>
      </c>
      <c r="AT21">
        <f t="shared" ca="1" si="8"/>
        <v>0.82670752299671491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Это_XXXXX._Пористый_ли_он?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1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0.64805750984371335</v>
      </c>
      <c r="AP22" t="str">
        <f t="shared" ca="1" si="7"/>
        <v>pics\\Finik_2.jpg</v>
      </c>
      <c r="AQ22" t="str">
        <f t="shared" ca="1" si="13"/>
        <v>pics\\Peper_2.jpg</v>
      </c>
      <c r="AT22">
        <f t="shared" ca="1" si="8"/>
        <v>3.7592167016115896E-2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На_картинке_XXXXX._Он_вареный?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1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0.44401137125589363</v>
      </c>
      <c r="AP23" t="str">
        <f t="shared" ca="1" si="7"/>
        <v>pics\\Finik_7.jpg</v>
      </c>
      <c r="AQ23" t="str">
        <f t="shared" ca="1" si="13"/>
        <v>pics\\Peper_7.jpg</v>
      </c>
      <c r="AT23">
        <f t="shared" ca="1" si="8"/>
        <v>6.0470388675373354E-2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На_мониторе_XXXXX._Плотный_ли_он?</v>
      </c>
      <c r="BD23" cm="1">
        <f t="array" aca="1" ref="BD23" ca="1">INDEX($L$18:$L$25,(RANK(AT7,$AT$2:$AT$9)))</f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1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0.36131839927189757</v>
      </c>
      <c r="AP24" t="str">
        <f t="shared" ca="1" si="7"/>
        <v>pics\\Injir_3.jpg</v>
      </c>
      <c r="AQ24" t="str">
        <f t="shared" ca="1" si="13"/>
        <v>pics\\Tikva_3.jpg</v>
      </c>
      <c r="AT24">
        <f t="shared" ca="1" si="8"/>
        <v>0.12293252987666792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1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0.37709539309989593</v>
      </c>
      <c r="AP25" t="str">
        <f t="shared" ca="1" si="7"/>
        <v>pics\\Injir_2.jpg</v>
      </c>
      <c r="AQ25" t="str">
        <f t="shared" ca="1" si="13"/>
        <v>pics\\Tikva_2.jpg</v>
      </c>
      <c r="AT25">
        <f t="shared" ca="1" si="8"/>
        <v>0.97344182153519376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Вы_видите_XXXXX._Он_мягкий?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2156</v>
      </c>
      <c r="AD26" t="str">
        <f t="shared" ca="1" si="11"/>
        <v>pics\\Injir_4.jpg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pics\\Injir_4.jpg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pics\\Injir_4.jpg</v>
      </c>
      <c r="AT26">
        <f t="shared" ca="1" si="8"/>
        <v>0.45049988023199639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_С_ботвой_ли_РЕДИС?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2012</v>
      </c>
      <c r="AD27" t="str">
        <f t="shared" ca="1" si="11"/>
        <v>pics\\Finik_4.jpg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pics\\Finik_4.jpg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pics\\Finik_4.jpg</v>
      </c>
      <c r="AT27">
        <f t="shared" ca="1" si="8"/>
        <v>1.3030881146728124E-2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_Алый_ли_РЕДИС?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2159</v>
      </c>
      <c r="AD28" t="str">
        <f t="shared" ca="1" si="11"/>
        <v>pics\\Injir_7.jpg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pics\\Injir_7.jpg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pics\\Injir_7.jpg</v>
      </c>
      <c r="AT28">
        <f t="shared" ca="1" si="8"/>
        <v>0.20694764500563823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_Пряный_ли_РЕДИС?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2031</v>
      </c>
      <c r="AD29" t="str">
        <f t="shared" ca="1" si="11"/>
        <v>pics\\Kokos_7.jpg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pics\\Kokos_7.jpg</v>
      </c>
      <c r="AT29">
        <f t="shared" ca="1" si="8"/>
        <v>0.27520414862984632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_Жирный_ли_РЕДИС?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2030</v>
      </c>
      <c r="AD30" t="str">
        <f t="shared" ca="1" si="11"/>
        <v>pics\\Kokos_6.jpg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pics\\Kokos_6.jpg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pics\\Kokos_6.jpg</v>
      </c>
      <c r="AT30">
        <f t="shared" ca="1" si="8"/>
        <v>0.89318033565001898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_Соленый_ли_РЕДИС?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2025</v>
      </c>
      <c r="AD31" t="str">
        <f t="shared" ca="1" si="11"/>
        <v>pics\\Kokos_1.jpg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pics\\Kokos_1.jpg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pics\\Kokos_1.jpg</v>
      </c>
      <c r="AT31">
        <f t="shared" ca="1" si="8"/>
        <v>0.14813121565719478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_Пышный_ли_РЕДИС?</v>
      </c>
      <c r="BD31" cm="1">
        <f t="array" aca="1" ref="BD31" ca="1">INDEX($L$26:$L$33,(RANK(AT7,$AT$2:$AT$9)))</f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2157</v>
      </c>
      <c r="AD32" t="str">
        <f t="shared" ca="1" si="11"/>
        <v>pics\\Injir_5.jpg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pics\\Injir_5.jpg</v>
      </c>
      <c r="AT32">
        <f t="shared" ca="1" si="8"/>
        <v>0.73966999207216011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_Крепкий_ли_РЕДИС?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2028</v>
      </c>
      <c r="AD33" t="str">
        <f t="shared" ca="1" si="11"/>
        <v>pics\\Kokos_4.jpg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pics\\Kokos_4.jpg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pics\\Kokos_4.jpg</v>
      </c>
      <c r="AT33">
        <f t="shared" ca="1" si="8"/>
        <v>0.24977429003843477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_Круглый_ли_РЕДИС?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1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0.83898796042693946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1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0.53778890067986085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Посмотрите,_вот_ПЕРЕЦ._Черный_ли_он?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1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0.78819201585972232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Вот_ПЕРЕЦ._Он_гнилой?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1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0.73544104679877786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Это_ПЕРЕЦ._Он_бугристый?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1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0.59024934838056009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На_картинке_ПЕРЕЦ._Он_слоеный?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1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0.40391911796558533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На_мониторе_ПЕРЕЦ._Хрустящий_ли_он?</v>
      </c>
      <c r="BD39" cm="1">
        <f t="array" aca="1" ref="BD39" ca="1">INDEX($L$34:$L$41,(RANK(AT7,$AT$2:$AT$9)))</f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1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0.35901430346633256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1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0.38817692077466037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Вы_видите_ПЕРЕЦ._Он_цитрусовый?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2168</v>
      </c>
      <c r="AD42" t="str">
        <f t="shared" ca="1" si="11"/>
        <v>pics\\Tikva_8.jpg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pics\\Tikva_8.jpg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pics\\Tikva_8.jpg</v>
      </c>
      <c r="AT42">
        <f t="shared" ca="1" si="8"/>
        <v>0.53393369914357536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_Чистый_ли_XXXXX?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2048</v>
      </c>
      <c r="AD43" t="str">
        <f t="shared" ca="1" si="11"/>
        <v>pics\\Peper_8.jpg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pics\\Peper_8.jpg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pics\\Peper_8.jpg</v>
      </c>
      <c r="AT43">
        <f t="shared" ca="1" si="8"/>
        <v>0.71856233091885546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_Свежий_ли_XXXXX?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2059</v>
      </c>
      <c r="AD44" t="str">
        <f t="shared" ca="1" si="11"/>
        <v>pics\\Tomat_3.jpg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pics\\Tomat_3.jpg</v>
      </c>
      <c r="AT44">
        <f t="shared" ca="1" si="8"/>
        <v>0.3089754470982442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_Жаренный_ли_XXXXX?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2043</v>
      </c>
      <c r="AD45" t="str">
        <f t="shared" ca="1" si="11"/>
        <v>pics\\Peper_3.jpg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pics\\Peper_3.jpg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pics\\Peper_3.jpg</v>
      </c>
      <c r="AT45">
        <f t="shared" ca="1" si="8"/>
        <v>0.22303890293909268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_Сладкий_ли_XXXXX?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2042</v>
      </c>
      <c r="AD46" t="str">
        <f t="shared" ca="1" si="11"/>
        <v>pics\\Peper_2.jpg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pics\\Peper_2.jpg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pics\\Peper_2.jpg</v>
      </c>
      <c r="AT46">
        <f t="shared" ca="1" si="8"/>
        <v>0.87527024745704662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_Влажный_ли_XXXXX?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2047</v>
      </c>
      <c r="AD47" t="str">
        <f t="shared" ca="1" si="11"/>
        <v>pics\\Peper_7.jpg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pics\\Peper_7.jpg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pics\\Peper_7.jpg</v>
      </c>
      <c r="AT47">
        <f t="shared" ca="1" si="8"/>
        <v>0.90034527856047775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_Съедобный_ли_XXXXX?</v>
      </c>
      <c r="BD47" cm="1">
        <f t="array" aca="1" ref="BD47" ca="1">INDEX($L$42:$L$49,(RANK(AT7,$AT$2:$AT$9)))</f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2163</v>
      </c>
      <c r="AD48" t="str">
        <f t="shared" ca="1" si="11"/>
        <v>pics\\Tikva_3.jpg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pics\\Tikva_3.jpg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pics\\Tikva_3.jpg</v>
      </c>
      <c r="AT48">
        <f t="shared" ca="1" si="8"/>
        <v>0.51201543439295061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_Сиреневый_ли_XXXXX?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2162</v>
      </c>
      <c r="AD49" t="str">
        <f t="shared" ca="1" si="11"/>
        <v>pics\\Tikva_2.jpg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pics\\Tikva_2.jpg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pics\\Tikva_2.jpg</v>
      </c>
      <c r="AT49">
        <f t="shared" ca="1" si="8"/>
        <v>0.12124244751637403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_Репчатый_ли_XXXXX?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1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8"/>
        <v>0.31360237974390603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2021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1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8"/>
        <v>0.15270567310273209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Посмотрите,_вот_XXXXX._Сахаристый_ли_он?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1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8"/>
        <v>0.4115412741494876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Вот_XXXXX._Он_скользкий?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1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8"/>
        <v>0.82609784094382244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Это_XXXXX._Ломкий_ли_он?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1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8"/>
        <v>0.16036282460217266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На_картинке_XXXXX._Мохнатый_ли_он?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1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8"/>
        <v>0.88795488745217732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На_мониторе_XXXXX._Он_сморщенный?</v>
      </c>
      <c r="BD55" cm="1">
        <f t="array" aca="1" ref="BD55" ca="1">INDEX($L$50:$L$57,(RANK(AT7,$AT$2:$AT$9)))</f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1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8"/>
        <v>0.35274905138517265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1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8"/>
        <v>0.10232337581129169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Вы_видите_XXXXX._Он_треугольный?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2158</v>
      </c>
      <c r="AD58" t="str">
        <f t="shared" ca="1" si="11"/>
        <v>pics\\Injir_6.jpg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pics\\Injir_6.jpg</v>
      </c>
      <c r="AH58" t="str">
        <f t="shared" si="4"/>
        <v>sound\\Ogorod</v>
      </c>
      <c r="AI58" s="11"/>
      <c r="AR58" t="str">
        <f t="shared" ref="AR58:AR65" ca="1" si="27">IF(AH58="sound\\Ogorod",AP10,"")</f>
        <v>pics\\Injir_6.jpg</v>
      </c>
      <c r="AT58">
        <f t="shared" ca="1" si="8"/>
        <v>0.16104857593249633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_Рыхлый_ли_ГОРОХ?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2032</v>
      </c>
      <c r="AD59" t="str">
        <f t="shared" ca="1" si="11"/>
        <v>pics\\Kokos_8.jpg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pics\\Kokos_8.jpg</v>
      </c>
      <c r="AH59" t="str">
        <f t="shared" si="4"/>
        <v>sound\\Ogorod</v>
      </c>
      <c r="AR59" t="str">
        <f t="shared" ca="1" si="27"/>
        <v>pics\\Kokos_8.jpg</v>
      </c>
      <c r="AT59">
        <f t="shared" ca="1" si="8"/>
        <v>0.35605900280173375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_В_стручке_ли_ГОРОХ?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2029</v>
      </c>
      <c r="AD60" t="str">
        <f t="shared" ca="1" si="11"/>
        <v>pics\\Kokos_5.jpg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pics\\Kokos_5.jpg</v>
      </c>
      <c r="AH60" t="str">
        <f t="shared" si="4"/>
        <v>sound\\Ogorod</v>
      </c>
      <c r="AR60" t="str">
        <f t="shared" ca="1" si="27"/>
        <v>pics\\Kokos_5.jpg</v>
      </c>
      <c r="AT60">
        <f t="shared" ca="1" si="8"/>
        <v>0.1412951030549453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_Ядовитый_ли_ГОРОХ?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2026</v>
      </c>
      <c r="AD61" t="str">
        <f t="shared" ca="1" si="11"/>
        <v>pics\\Kokos_2.jpg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pics\\Kokos_2.jpg</v>
      </c>
      <c r="AH61" t="str">
        <f t="shared" si="4"/>
        <v>sound\\Ogorod</v>
      </c>
      <c r="AR61" t="str">
        <f t="shared" ca="1" si="27"/>
        <v>pics\\Kokos_2.jpg</v>
      </c>
      <c r="AT61">
        <f t="shared" ca="1" si="8"/>
        <v>0.45477206985147567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_Полосатый_ли_ГОРОХ?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2013</v>
      </c>
      <c r="AD62" t="str">
        <f t="shared" ca="1" si="11"/>
        <v>pics\\Finik_5.jpg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pics\\Finik_5.jpg</v>
      </c>
      <c r="AH62" t="str">
        <f t="shared" si="4"/>
        <v>sound\\Ogorod</v>
      </c>
      <c r="AR62" t="str">
        <f t="shared" ca="1" si="27"/>
        <v>pics\\Finik_5.jpg</v>
      </c>
      <c r="AT62">
        <f t="shared" ca="1" si="8"/>
        <v>0.99444950984064739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_Плоский_ли_ГОРОХ?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2009</v>
      </c>
      <c r="AD63" t="str">
        <f t="shared" ca="1" si="11"/>
        <v>pics\\Finik_1.jpg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pics\\Finik_1.jpg</v>
      </c>
      <c r="AH63" t="str">
        <f t="shared" si="4"/>
        <v>sound\\Ogorod</v>
      </c>
      <c r="AR63" t="str">
        <f t="shared" ca="1" si="27"/>
        <v>pics\\Finik_1.jpg</v>
      </c>
      <c r="AT63">
        <f t="shared" ca="1" si="8"/>
        <v>0.41665829678260369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_Толченый_ли_ГОРОХ?</v>
      </c>
      <c r="BD63" cm="1">
        <f t="array" aca="1" ref="BD63" ca="1">INDEX($L$58:$L$65,(RANK(AT7,$AT$2:$AT$9)))</f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2014</v>
      </c>
      <c r="AD64" t="str">
        <f t="shared" ca="1" si="11"/>
        <v>pics\\Finik_6.jpg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pics\\Finik_6.jpg</v>
      </c>
      <c r="AH64" t="str">
        <f t="shared" si="4"/>
        <v>sound\\Ogorod</v>
      </c>
      <c r="AI64" s="11"/>
      <c r="AR64" t="str">
        <f t="shared" ca="1" si="27"/>
        <v>pics\\Finik_6.jpg</v>
      </c>
      <c r="AT64">
        <f t="shared" ca="1" si="8"/>
        <v>0.63981700104858841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_Зеленый_ли_ГОРОХ?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2153</v>
      </c>
      <c r="AD65" t="str">
        <f t="shared" ca="1" si="11"/>
        <v>pics\\Injir_1.jpg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pics\\Injir_1.jpg</v>
      </c>
      <c r="AH65" t="str">
        <f t="shared" si="4"/>
        <v>sound\\Ogorod</v>
      </c>
      <c r="AR65" t="str">
        <f t="shared" ca="1" si="27"/>
        <v>pics\\Injir_1.jpg</v>
      </c>
      <c r="AT65">
        <f t="shared" ca="1" si="8"/>
        <v>0.37986216777407233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_Легкий_ли_ГОРОХ?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VLOOKUP(B66,audio_list_stym!$A$3:$BP$18,46,FALSE)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VLOOKUP(B66,audio_list_stym!$A$3:$AJ$18,14,FALSE)</f>
        <v>Noni</v>
      </c>
      <c r="I66" t="s">
        <v>688</v>
      </c>
      <c r="J66" t="str">
        <f t="shared" ref="J66:J129" si="29">H66&amp;I66</f>
        <v>Noni_1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1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74" si="30">AS66</f>
        <v/>
      </c>
      <c r="AI66" t="s">
        <v>67</v>
      </c>
      <c r="AO66">
        <f ca="1">RAND()</f>
        <v>0.52111993085424102</v>
      </c>
      <c r="AP66" t="str">
        <f ca="1">INDEX($AI$66:$AI$129,(RANK(AO66,$AO$66:$AO$129)))</f>
        <v>pics\\Kokos_4.jpg</v>
      </c>
      <c r="AS66" t="str">
        <f>IF(G66="импл_",AP66,"")</f>
        <v/>
      </c>
      <c r="AT66">
        <f t="shared" ref="AT66:AT129" ca="1" si="31">RAND()</f>
        <v>0.90419151297248768</v>
      </c>
      <c r="AU66" t="s">
        <v>697</v>
      </c>
      <c r="AV66" t="str">
        <f t="shared" ref="AV66:AV129" ca="1" si="32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2117</v>
      </c>
      <c r="BE66" cm="1">
        <f t="array" aca="1" ref="BE66" ca="1">INDEX(BD74:BD89,(RANK(AT2,$AT$2:$AT$7)))</f>
        <v>2136</v>
      </c>
      <c r="BF66" cm="1">
        <f t="array" aca="1" ref="BF66" ca="1">INDEX(BD90:BD113,(RANK(AT2,$AT$2:$AT$17)))</f>
        <v>2148</v>
      </c>
      <c r="BG66" cm="1">
        <f t="array" aca="1" ref="BG66" ca="1">INDEX(BD114:BD129,(RANK(AT2,$AT$2:$AT$17)))</f>
        <v>2084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VLOOKUP(B67,audio_list_stym!$A$3:$BP$18,46,FALSE)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VLOOKUP(B67,audio_list_stym!$A$3:$AJ$18,14,FALSE)</f>
        <v>Noni</v>
      </c>
      <c r="I67" t="s">
        <v>689</v>
      </c>
      <c r="J67" t="str">
        <f t="shared" si="29"/>
        <v>Noni_2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74" ca="1" si="34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30"/>
        <v/>
      </c>
      <c r="AI67" t="s">
        <v>68</v>
      </c>
      <c r="AO67">
        <f t="shared" ref="AO67:AO129" ca="1" si="35">RAND()</f>
        <v>0.93649139579342822</v>
      </c>
      <c r="AP67" t="str">
        <f t="shared" ref="AP67:AP129" ca="1" si="36">INDEX($AI$66:$AI$129,(RANK(AO67,$AO$66:$AO$129)))</f>
        <v>pics\\Banan_6.jpg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0.90606573544559055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3"/>
        <v>Посмотрите,_вот_РЕНАН._Ребристый_ли_он?</v>
      </c>
      <c r="BD67" cm="1">
        <f t="array" aca="1" ref="BD67" ca="1">INDEX(L67:L74,(RANK(AT3,$AT$2:$AT$9)))</f>
        <v>2115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VLOOKUP(B68,audio_list_stym!$A$3:$BP$18,46,FALSE)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VLOOKUP(B68,audio_list_stym!$A$3:$AJ$18,14,FALSE)</f>
        <v>Noni</v>
      </c>
      <c r="I68" t="s">
        <v>690</v>
      </c>
      <c r="J68" t="str">
        <f t="shared" si="29"/>
        <v>Noni_3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4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30"/>
        <v/>
      </c>
      <c r="AI68" t="s">
        <v>69</v>
      </c>
      <c r="AO68">
        <f t="shared" ca="1" si="35"/>
        <v>0.51518834001562563</v>
      </c>
      <c r="AP68" t="str">
        <f t="shared" ca="1" si="36"/>
        <v>pics\\Kokos_6.jpg</v>
      </c>
      <c r="AR68" t="str">
        <f t="shared" si="37"/>
        <v/>
      </c>
      <c r="AS68" t="str">
        <f t="shared" si="38"/>
        <v/>
      </c>
      <c r="AT68">
        <f t="shared" ca="1" si="31"/>
        <v>0.97307582717693397</v>
      </c>
      <c r="AU68" t="s">
        <v>697</v>
      </c>
      <c r="AV68" t="str">
        <f t="shared" ca="1" si="32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3"/>
        <v>Вот_РЕНАН._Голубой_ли_он?</v>
      </c>
      <c r="BD68" cm="1">
        <f t="array" aca="1" ref="BD68" ca="1">INDEX(L68:L75,(RANK(AT4,$AT$2:$AT$9)))</f>
        <v>2130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VLOOKUP(B69,audio_list_stym!$A$3:$BP$18,46,FALSE)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VLOOKUP(B69,audio_list_stym!$A$3:$AJ$18,14,FALSE)</f>
        <v>Noni</v>
      </c>
      <c r="I69" t="s">
        <v>691</v>
      </c>
      <c r="J69" t="str">
        <f t="shared" si="29"/>
        <v>Noni_4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4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30"/>
        <v/>
      </c>
      <c r="AI69" t="s">
        <v>70</v>
      </c>
      <c r="AO69">
        <f t="shared" ca="1" si="35"/>
        <v>0.99362189415759472</v>
      </c>
      <c r="AP69" t="str">
        <f t="shared" ca="1" si="36"/>
        <v>pics\\Banan_2.jpg</v>
      </c>
      <c r="AR69" t="str">
        <f t="shared" si="37"/>
        <v/>
      </c>
      <c r="AS69" t="str">
        <f t="shared" si="38"/>
        <v/>
      </c>
      <c r="AT69">
        <f t="shared" ca="1" si="31"/>
        <v>0.7359999690722433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3"/>
        <v>Это_РЕНАН._Он_с_бугорками?</v>
      </c>
      <c r="BD69" cm="1">
        <f t="array" aca="1" ref="BD69" ca="1">INDEX(L69:L76,(RANK(AT5,$AT$2:$AT$9)))</f>
        <v>2130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VLOOKUP(B70,audio_list_stym!$A$3:$BP$18,46,FALSE)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VLOOKUP(B70,audio_list_stym!$A$3:$AJ$18,14,FALSE)</f>
        <v>Noni</v>
      </c>
      <c r="I70" t="s">
        <v>692</v>
      </c>
      <c r="J70" t="str">
        <f t="shared" si="29"/>
        <v>Noni_5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4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30"/>
        <v/>
      </c>
      <c r="AI70" t="s">
        <v>71</v>
      </c>
      <c r="AO70">
        <f t="shared" ca="1" si="35"/>
        <v>0.36371851697642177</v>
      </c>
      <c r="AP70" t="str">
        <f t="shared" ca="1" si="36"/>
        <v>pics\\Limon_5.jpg</v>
      </c>
      <c r="AR70" t="str">
        <f t="shared" si="37"/>
        <v/>
      </c>
      <c r="AS70" t="str">
        <f t="shared" si="38"/>
        <v/>
      </c>
      <c r="AT70">
        <f t="shared" ca="1" si="31"/>
        <v>0.22717253254116632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3"/>
        <v>На_картинке_РЕНАН._Овальный_ли_он?</v>
      </c>
      <c r="BD70" cm="1">
        <f t="array" aca="1" ref="BD70" ca="1">INDEX(L70:L77,(RANK(AT6,$AT$2:$AT$9)))</f>
        <v>2130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VLOOKUP(B71,audio_list_stym!$A$3:$BP$18,46,FALSE)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VLOOKUP(B71,audio_list_stym!$A$3:$AJ$18,14,FALSE)</f>
        <v>Noni</v>
      </c>
      <c r="I71" t="s">
        <v>693</v>
      </c>
      <c r="J71" t="str">
        <f t="shared" si="29"/>
        <v>Noni_6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4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30"/>
        <v/>
      </c>
      <c r="AI71" t="s">
        <v>72</v>
      </c>
      <c r="AO71">
        <f t="shared" ca="1" si="35"/>
        <v>0.4322275541893682</v>
      </c>
      <c r="AP71" t="str">
        <f t="shared" ca="1" si="36"/>
        <v>pics\\Limon_1.jpg</v>
      </c>
      <c r="AR71" t="str">
        <f t="shared" si="37"/>
        <v/>
      </c>
      <c r="AS71" t="str">
        <f t="shared" si="38"/>
        <v/>
      </c>
      <c r="AT71">
        <f t="shared" ca="1" si="31"/>
        <v>0.819519152492308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3"/>
        <v>На_мониторе_РЕНАН._Жидкий_ли_он?</v>
      </c>
      <c r="BD71" cm="1">
        <f t="array" aca="1" ref="BD71" ca="1">INDEX(L71:L78,(RANK(AT7,$AT$2:$AT$9)))</f>
        <v>2118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VLOOKUP(B72,audio_list_stym!$A$3:$BP$18,46,FALSE)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VLOOKUP(B72,audio_list_stym!$A$3:$AJ$18,14,FALSE)</f>
        <v>Noni</v>
      </c>
      <c r="I72" t="s">
        <v>694</v>
      </c>
      <c r="J72" t="str">
        <f t="shared" si="29"/>
        <v>Noni_7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0.79786531618884304</v>
      </c>
      <c r="AP72" t="str">
        <f t="shared" ca="1" si="36"/>
        <v>pics\\Finik_8.jpg</v>
      </c>
      <c r="AR72" t="str">
        <f t="shared" si="37"/>
        <v/>
      </c>
      <c r="AS72" t="str">
        <f t="shared" si="38"/>
        <v/>
      </c>
      <c r="AT72">
        <f t="shared" ca="1" si="31"/>
        <v>0.46633821618958571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3"/>
        <v>Перед_Вами_РЕНАН._Он_лохматый?</v>
      </c>
      <c r="BD72" cm="1">
        <f t="array" aca="1" ref="BD72" ca="1">INDEX(L72:L79,(RANK(AT8,$AT$2:$AT$9)))</f>
        <v>2129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VLOOKUP(B73,audio_list_stym!$A$3:$BP$18,46,FALSE)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VLOOKUP(B73,audio_list_stym!$A$3:$AJ$18,14,FALSE)</f>
        <v>Noni</v>
      </c>
      <c r="I73" t="s">
        <v>695</v>
      </c>
      <c r="J73" t="str">
        <f t="shared" si="29"/>
        <v>Noni_8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0.13486601079778493</v>
      </c>
      <c r="AP73" t="str">
        <f t="shared" ca="1" si="36"/>
        <v>pics\\Redis_5.jpg</v>
      </c>
      <c r="AR73" t="str">
        <f t="shared" si="37"/>
        <v/>
      </c>
      <c r="AS73" t="str">
        <f t="shared" si="38"/>
        <v/>
      </c>
      <c r="AT73">
        <f t="shared" ca="1" si="31"/>
        <v>0.70906452189622249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3"/>
        <v>Вы_видите_РЕНАН._Он_золотистый?</v>
      </c>
      <c r="BD73" cm="1">
        <f t="array" aca="1" ref="BD73" ca="1">INDEX(L73:L80,(RANK(AT9,$AT$2:$AT$9)))</f>
        <v>2131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VLOOKUP(B74,audio_list_stym!$A$3:$BP$18,46,FALSE)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VLOOKUP(B74,audio_list_stym!$A$3:$AJ$18,14,FALSE)</f>
        <v>Sapota</v>
      </c>
      <c r="I74" t="s">
        <v>688</v>
      </c>
      <c r="J74" t="str">
        <f t="shared" si="29"/>
        <v>Sapota_1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2015</v>
      </c>
      <c r="AD74" t="str">
        <f t="shared" ca="1" si="34"/>
        <v>pics\\Finik_7.jpg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pics\\Finik_7.jpg</v>
      </c>
      <c r="AI74" t="s">
        <v>76</v>
      </c>
      <c r="AO74">
        <f t="shared" ca="1" si="35"/>
        <v>0.80496578052124867</v>
      </c>
      <c r="AP74" t="str">
        <f t="shared" ca="1" si="36"/>
        <v>pics\\Finik_7.jpg</v>
      </c>
      <c r="AR74" t="str">
        <f>IF(AH74="sound\\Ogorod",AP2,"")</f>
        <v/>
      </c>
      <c r="AS74" t="str">
        <f ca="1">IF(G74="импл_",AP74,"")</f>
        <v>pics\\Finik_7.jpg</v>
      </c>
      <c r="AT74">
        <f t="shared" ca="1" si="31"/>
        <v>0.34430293113002697</v>
      </c>
      <c r="AU74" t="s">
        <v>697</v>
      </c>
      <c r="AV74" t="str">
        <f t="shared" ca="1" si="32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3"/>
        <v>_Шарообразный_ли_XXXXX?</v>
      </c>
      <c r="BC74">
        <f>A74</f>
        <v>1210</v>
      </c>
      <c r="BD74" cm="1">
        <f t="array" aca="1" ref="BD74" ca="1">INDEX($L$74:$L$81,(RANK(AT2,$AT$2:$AT$9)))</f>
        <v>2133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2144</v>
      </c>
      <c r="BG74" cm="1">
        <f t="array" aca="1" ref="BG74" ca="1">INDEX(BD106:BD129,(RANK(AT3,$AT$2:$AT$9)))</f>
        <v>2074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VLOOKUP(B75,audio_list_stym!$A$3:$BP$18,46,FALSE)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VLOOKUP(B75,audio_list_stym!$A$3:$AJ$18,14,FALSE)</f>
        <v>Sapota</v>
      </c>
      <c r="I75" t="s">
        <v>689</v>
      </c>
      <c r="J75" t="str">
        <f t="shared" si="29"/>
        <v>Sapota_2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2024</v>
      </c>
      <c r="AD75" t="str">
        <f t="shared" ref="AD75:AD129" ca="1" si="39">IF(ISTEXT(AE75),AE75,IF(ISTEXT(AF75),AF75,""))</f>
        <v>pics\\Goroh_8.jpg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pics\\Goroh_8.jpg</v>
      </c>
      <c r="AI75" t="s">
        <v>77</v>
      </c>
      <c r="AO75">
        <f t="shared" ca="1" si="35"/>
        <v>0.66040768525162719</v>
      </c>
      <c r="AP75" t="str">
        <f t="shared" ca="1" si="36"/>
        <v>pics\\Goroh_8.jpg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pics\\Goroh_8.jpg</v>
      </c>
      <c r="AT75">
        <f t="shared" ca="1" si="31"/>
        <v>0.21243805253602521</v>
      </c>
      <c r="AU75" t="s">
        <v>697</v>
      </c>
      <c r="AV75" t="str">
        <f t="shared" ca="1" si="32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3"/>
        <v>_Надрезан_ли_XXXXX?</v>
      </c>
      <c r="BD75" cm="1">
        <f t="array" aca="1" ref="BD75" ca="1">INDEX($L$74:$L$81,(RANK(AT3,$AT$2:$AT$9)))</f>
        <v>2130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VLOOKUP(B76,audio_list_stym!$A$3:$BP$18,46,FALSE)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VLOOKUP(B76,audio_list_stym!$A$3:$AJ$18,14,FALSE)</f>
        <v>Sapota</v>
      </c>
      <c r="I76" t="s">
        <v>690</v>
      </c>
      <c r="J76" t="str">
        <f t="shared" si="29"/>
        <v>Sapota_3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2001</v>
      </c>
      <c r="AD76" t="str">
        <f t="shared" ca="1" si="39"/>
        <v>pics\\Banan_1.jpg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pics\\Banan_1.jpg</v>
      </c>
      <c r="AI76" t="s">
        <v>78</v>
      </c>
      <c r="AO76">
        <f t="shared" ca="1" si="35"/>
        <v>0.99921008530368682</v>
      </c>
      <c r="AP76" t="str">
        <f t="shared" ca="1" si="36"/>
        <v>pics\\Banan_1.jpg</v>
      </c>
      <c r="AR76" t="str">
        <f t="shared" si="41"/>
        <v/>
      </c>
      <c r="AS76" t="str">
        <f t="shared" ca="1" si="42"/>
        <v>pics\\Banan_1.jpg</v>
      </c>
      <c r="AT76">
        <f t="shared" ca="1" si="31"/>
        <v>0.94451653364480859</v>
      </c>
      <c r="AU76" t="s">
        <v>697</v>
      </c>
      <c r="AV76" t="str">
        <f t="shared" ca="1" si="32"/>
        <v>sound\\Noviy_plod.wav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3"/>
        <v>_Перекручен_ли_XXXXX?</v>
      </c>
      <c r="BD76" cm="1">
        <f t="array" aca="1" ref="BD76" ca="1">INDEX($L$74:$L$81,(RANK(AT4,$AT$2:$AT$9)))</f>
        <v>2136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VLOOKUP(B77,audio_list_stym!$A$3:$BP$18,46,FALSE)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VLOOKUP(B77,audio_list_stym!$A$3:$AJ$18,14,FALSE)</f>
        <v>Sapota</v>
      </c>
      <c r="I77" t="s">
        <v>691</v>
      </c>
      <c r="J77" t="str">
        <f t="shared" si="29"/>
        <v>Sapota_4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2061</v>
      </c>
      <c r="AD77" t="str">
        <f t="shared" ca="1" si="39"/>
        <v>pics\\Tomat_5.jpg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pics\\Tomat_5.jpg</v>
      </c>
      <c r="AI77" t="s">
        <v>79</v>
      </c>
      <c r="AO77">
        <f t="shared" ca="1" si="35"/>
        <v>1.3120983345268122E-2</v>
      </c>
      <c r="AP77" t="str">
        <f t="shared" ca="1" si="36"/>
        <v>pics\\Tomat_5.jpg</v>
      </c>
      <c r="AR77" t="str">
        <f t="shared" si="41"/>
        <v/>
      </c>
      <c r="AS77" t="str">
        <f t="shared" ca="1" si="42"/>
        <v>pics\\Tomat_5.jpg</v>
      </c>
      <c r="AT77">
        <f t="shared" ca="1" si="31"/>
        <v>0.60896945532744251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3"/>
        <v>_Сорван_ли_XXXXX?</v>
      </c>
      <c r="BD77" cm="1">
        <f t="array" aca="1" ref="BD77" ca="1">INDEX($L$74:$L$81,(RANK(AT5,$AT$2:$AT$9)))</f>
        <v>2135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VLOOKUP(B78,audio_list_stym!$A$3:$BP$18,46,FALSE)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VLOOKUP(B78,audio_list_stym!$A$3:$AJ$18,14,FALSE)</f>
        <v>Sapota</v>
      </c>
      <c r="I78" t="s">
        <v>692</v>
      </c>
      <c r="J78" t="str">
        <f t="shared" si="29"/>
        <v>Sapota_5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2017</v>
      </c>
      <c r="AD78" t="str">
        <f t="shared" ca="1" si="39"/>
        <v>pics\\Goroh_1.jpg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pics\\Goroh_1.jpg</v>
      </c>
      <c r="AI78" t="s">
        <v>80</v>
      </c>
      <c r="AO78">
        <f t="shared" ca="1" si="35"/>
        <v>0.79310751219903286</v>
      </c>
      <c r="AP78" t="str">
        <f t="shared" ca="1" si="36"/>
        <v>pics\\Goroh_1.jpg</v>
      </c>
      <c r="AR78" t="str">
        <f t="shared" si="41"/>
        <v/>
      </c>
      <c r="AS78" t="str">
        <f t="shared" ca="1" si="42"/>
        <v>pics\\Goroh_1.jpg</v>
      </c>
      <c r="AT78">
        <f t="shared" ca="1" si="31"/>
        <v>0.13409374197741863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3"/>
        <v>_Спрессован_ли_XXXXX?</v>
      </c>
      <c r="BD78" cm="1">
        <f t="array" aca="1" ref="BD78" ca="1">INDEX($L$74:$L$81,(RANK(AT6,$AT$2:$AT$9)))</f>
        <v>2134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VLOOKUP(B79,audio_list_stym!$A$3:$BP$18,46,FALSE)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VLOOKUP(B79,audio_list_stym!$A$3:$AJ$18,14,FALSE)</f>
        <v>Sapota</v>
      </c>
      <c r="I79" t="s">
        <v>693</v>
      </c>
      <c r="J79" t="str">
        <f t="shared" si="29"/>
        <v>Sapota_6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2035</v>
      </c>
      <c r="AD79" t="str">
        <f t="shared" ca="1" si="39"/>
        <v>pics\\Limon_3.jpg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pics\\Limon_3.jpg</v>
      </c>
      <c r="AI79" t="s">
        <v>81</v>
      </c>
      <c r="AO79">
        <f t="shared" ca="1" si="35"/>
        <v>0.40630998881913738</v>
      </c>
      <c r="AP79" t="str">
        <f t="shared" ca="1" si="36"/>
        <v>pics\\Limon_3.jpg</v>
      </c>
      <c r="AR79" t="str">
        <f t="shared" si="41"/>
        <v/>
      </c>
      <c r="AS79" t="str">
        <f t="shared" ca="1" si="42"/>
        <v>pics\\Limon_3.jpg</v>
      </c>
      <c r="AT79">
        <f t="shared" ca="1" si="31"/>
        <v>9.4401040655354151E-3</v>
      </c>
      <c r="AU79" t="s">
        <v>697</v>
      </c>
      <c r="AV79" t="str">
        <f t="shared" ca="1" si="32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3"/>
        <v>_Желтый_ли_XXXXX?</v>
      </c>
      <c r="BD79" cm="1">
        <f t="array" aca="1" ref="BD79" ca="1">INDEX($L$74:$L$81,(RANK(AT7,$AT$2:$AT$9)))</f>
        <v>2129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VLOOKUP(B80,audio_list_stym!$A$3:$BP$18,46,FALSE)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VLOOKUP(B80,audio_list_stym!$A$3:$AJ$18,14,FALSE)</f>
        <v>Sapota</v>
      </c>
      <c r="I80" t="s">
        <v>694</v>
      </c>
      <c r="J80" t="str">
        <f t="shared" si="29"/>
        <v>Sapota_7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2045</v>
      </c>
      <c r="AD80" t="str">
        <f t="shared" ca="1" si="39"/>
        <v>pics\\Peper_5.jpg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pics\\Peper_5.jpg</v>
      </c>
      <c r="AI80" t="s">
        <v>82</v>
      </c>
      <c r="AO80">
        <f t="shared" ca="1" si="35"/>
        <v>0.28035101122019535</v>
      </c>
      <c r="AP80" t="str">
        <f t="shared" ca="1" si="36"/>
        <v>pics\\Peper_5.jpg</v>
      </c>
      <c r="AR80" t="str">
        <f t="shared" si="41"/>
        <v/>
      </c>
      <c r="AS80" t="str">
        <f t="shared" ca="1" si="42"/>
        <v>pics\\Peper_5.jpg</v>
      </c>
      <c r="AT80">
        <f t="shared" ca="1" si="31"/>
        <v>0.24079938136402568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3"/>
        <v>_Ровный_ли_XXXXX?</v>
      </c>
      <c r="BD80" cm="1">
        <f t="array" aca="1" ref="BD80" ca="1">INDEX($L$74:$L$81,(RANK(AT8,$AT$2:$AT$9)))</f>
        <v>2131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VLOOKUP(B81,audio_list_stym!$A$3:$BP$18,46,FALSE)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VLOOKUP(B81,audio_list_stym!$A$3:$AJ$18,14,FALSE)</f>
        <v>Sapota</v>
      </c>
      <c r="I81" t="s">
        <v>695</v>
      </c>
      <c r="J81" t="str">
        <f t="shared" si="29"/>
        <v>Sapota_8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2012</v>
      </c>
      <c r="AD81" t="str">
        <f t="shared" ca="1" si="39"/>
        <v>pics\\Finik_4.jpg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pics\\Finik_4.jpg</v>
      </c>
      <c r="AI81" t="s">
        <v>83</v>
      </c>
      <c r="AO81">
        <f t="shared" ca="1" si="35"/>
        <v>0.81752292230566925</v>
      </c>
      <c r="AP81" t="str">
        <f t="shared" ca="1" si="36"/>
        <v>pics\\Finik_4.jpg</v>
      </c>
      <c r="AR81" t="str">
        <f t="shared" si="41"/>
        <v/>
      </c>
      <c r="AS81" t="str">
        <f t="shared" ca="1" si="42"/>
        <v>pics\\Finik_4.jpg</v>
      </c>
      <c r="AT81">
        <f t="shared" ca="1" si="31"/>
        <v>0.72096061484189256</v>
      </c>
      <c r="AU81" t="s">
        <v>697</v>
      </c>
      <c r="AV81" t="str">
        <f t="shared" ca="1" si="32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3"/>
        <v>_Имеет_ли_шипы_XXXXX?</v>
      </c>
      <c r="BD81" cm="1">
        <f t="array" aca="1" ref="BD81" ca="1">INDEX($L$74:$L$81,(RANK(AT9,$AT$2:$AT$9)))</f>
        <v>2132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VLOOKUP(B82,audio_list_stym!$A$3:$BP$18,46,FALSE)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VLOOKUP(B82,audio_list_stym!$A$3:$AJ$18,14,FALSE)</f>
        <v>Tamanid</v>
      </c>
      <c r="I82" t="s">
        <v>688</v>
      </c>
      <c r="J82" t="str">
        <f t="shared" si="29"/>
        <v>Tamanid_1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9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40"/>
        <v/>
      </c>
      <c r="AI82" t="s">
        <v>84</v>
      </c>
      <c r="AO82">
        <f t="shared" ca="1" si="35"/>
        <v>8.8606493610907666E-3</v>
      </c>
      <c r="AP82" t="str">
        <f t="shared" ca="1" si="36"/>
        <v>pics\\Tomat_6.jpg</v>
      </c>
      <c r="AR82" t="str">
        <f t="shared" si="41"/>
        <v/>
      </c>
      <c r="AS82" t="str">
        <f t="shared" si="42"/>
        <v/>
      </c>
      <c r="AT82">
        <f t="shared" ca="1" si="31"/>
        <v>0.94417679158938017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3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2141</v>
      </c>
      <c r="BE82" cm="1">
        <f t="array" aca="1" ref="BE82" ca="1">INDEX(BD66:BD81,(RANK(AT4,$AT$2:$AT$17)))</f>
        <v>2131</v>
      </c>
      <c r="BF82" cm="1">
        <f t="array" aca="1" ref="BF82" ca="1">INDEX(BD90:BD105,(RANK(AT4,$AT$2:$AT$17)))</f>
        <v>2067</v>
      </c>
      <c r="BG82" cm="1">
        <f t="array" aca="1" ref="BG82" ca="1">INDEX(BD106:BD129,(RANK(AT4,$AT$2:$AT$9)))</f>
        <v>2076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VLOOKUP(B83,audio_list_stym!$A$3:$BP$18,46,FALSE)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VLOOKUP(B83,audio_list_stym!$A$3:$AJ$18,14,FALSE)</f>
        <v>Tamanid</v>
      </c>
      <c r="I83" t="s">
        <v>689</v>
      </c>
      <c r="J83" t="str">
        <f t="shared" si="29"/>
        <v>Tamanid_2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9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40"/>
        <v/>
      </c>
      <c r="AI83" t="s">
        <v>85</v>
      </c>
      <c r="AO83">
        <f t="shared" ca="1" si="35"/>
        <v>6.1250493286006513E-2</v>
      </c>
      <c r="AP83" t="str">
        <f t="shared" ca="1" si="36"/>
        <v>pics\\Tomat_3.jpg</v>
      </c>
      <c r="AR83" t="str">
        <f t="shared" si="41"/>
        <v/>
      </c>
      <c r="AS83" t="str">
        <f t="shared" si="42"/>
        <v/>
      </c>
      <c r="AT83">
        <f t="shared" ca="1" si="31"/>
        <v>0.85201751093540379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3"/>
        <v>Посмотрите,_вот_XXXXX._Изогнут_ли_он?</v>
      </c>
      <c r="BD83" cm="1">
        <f t="array" aca="1" ref="BD83" ca="1">INDEX($L$82:$L$89,(RANK(AT3,$AT$2:$AT$9)))</f>
        <v>2138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VLOOKUP(B84,audio_list_stym!$A$3:$BP$18,46,FALSE)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VLOOKUP(B84,audio_list_stym!$A$3:$AJ$18,14,FALSE)</f>
        <v>Tamanid</v>
      </c>
      <c r="I84" t="s">
        <v>690</v>
      </c>
      <c r="J84" t="str">
        <f t="shared" si="29"/>
        <v>Tamanid_3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0.77476921624273909</v>
      </c>
      <c r="AP84" t="str">
        <f t="shared" ca="1" si="36"/>
        <v>pics\\Goroh_2.jpg</v>
      </c>
      <c r="AR84" t="str">
        <f t="shared" si="41"/>
        <v/>
      </c>
      <c r="AS84" t="str">
        <f t="shared" si="42"/>
        <v/>
      </c>
      <c r="AT84">
        <f t="shared" ca="1" si="31"/>
        <v>0.33843916470905422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3"/>
        <v>Вот_XXXXX._Он_бархатистый?</v>
      </c>
      <c r="BD84" cm="1">
        <f t="array" aca="1" ref="BD84" ca="1">INDEX($L$82:$L$89,(RANK(AT4,$AT$2:$AT$9)))</f>
        <v>2144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VLOOKUP(B85,audio_list_stym!$A$3:$BP$18,46,FALSE)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VLOOKUP(B85,audio_list_stym!$A$3:$AJ$18,14,FALSE)</f>
        <v>Tamanid</v>
      </c>
      <c r="I85" t="s">
        <v>691</v>
      </c>
      <c r="J85" t="str">
        <f t="shared" si="29"/>
        <v>Tamanid_4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9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40"/>
        <v/>
      </c>
      <c r="AI85" t="s">
        <v>95</v>
      </c>
      <c r="AO85">
        <f t="shared" ca="1" si="35"/>
        <v>0.12855596028653815</v>
      </c>
      <c r="AP85" t="str">
        <f t="shared" ca="1" si="36"/>
        <v>pics\\Redis_6.jpg</v>
      </c>
      <c r="AR85" t="str">
        <f t="shared" si="41"/>
        <v/>
      </c>
      <c r="AS85" t="str">
        <f t="shared" si="42"/>
        <v/>
      </c>
      <c r="AT85">
        <f t="shared" ca="1" si="31"/>
        <v>0.71371043813341728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3"/>
        <v>Это_XXXXX._Однотонный_ли_он?</v>
      </c>
      <c r="BD85" cm="1">
        <f t="array" aca="1" ref="BD85" ca="1">INDEX($L$82:$L$89,(RANK(AT5,$AT$2:$AT$9)))</f>
        <v>2143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VLOOKUP(B86,audio_list_stym!$A$3:$BP$18,46,FALSE)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VLOOKUP(B86,audio_list_stym!$A$3:$AJ$18,14,FALSE)</f>
        <v>Tamanid</v>
      </c>
      <c r="I86" t="s">
        <v>692</v>
      </c>
      <c r="J86" t="str">
        <f t="shared" si="29"/>
        <v>Tamanid_5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9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40"/>
        <v/>
      </c>
      <c r="AI86" t="s">
        <v>96</v>
      </c>
      <c r="AO86">
        <f t="shared" ca="1" si="35"/>
        <v>5.4338935752906048E-2</v>
      </c>
      <c r="AP86" t="str">
        <f t="shared" ca="1" si="36"/>
        <v>pics\\Tomat_4.jpg</v>
      </c>
      <c r="AR86" t="str">
        <f t="shared" si="41"/>
        <v/>
      </c>
      <c r="AS86" t="str">
        <f t="shared" si="42"/>
        <v/>
      </c>
      <c r="AT86">
        <f t="shared" ca="1" si="31"/>
        <v>0.51323731086657609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3"/>
        <v>На_картинке_XXXXX._Он_прозрачный?</v>
      </c>
      <c r="BD86" cm="1">
        <f t="array" aca="1" ref="BD86" ca="1">INDEX($L$82:$L$89,(RANK(AT6,$AT$2:$AT$9)))</f>
        <v>2142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VLOOKUP(B87,audio_list_stym!$A$3:$BP$18,46,FALSE)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VLOOKUP(B87,audio_list_stym!$A$3:$AJ$18,14,FALSE)</f>
        <v>Tamanid</v>
      </c>
      <c r="I87" t="s">
        <v>693</v>
      </c>
      <c r="J87" t="str">
        <f t="shared" si="29"/>
        <v>Tamanid_6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9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40"/>
        <v/>
      </c>
      <c r="AI87" t="s">
        <v>97</v>
      </c>
      <c r="AO87">
        <f t="shared" ca="1" si="35"/>
        <v>2.8307938479246175E-3</v>
      </c>
      <c r="AP87" t="str">
        <f t="shared" ca="1" si="36"/>
        <v>pics\\Tomat_8.jpg</v>
      </c>
      <c r="AR87" t="str">
        <f t="shared" si="41"/>
        <v/>
      </c>
      <c r="AS87" t="str">
        <f t="shared" si="42"/>
        <v/>
      </c>
      <c r="AT87">
        <f t="shared" ca="1" si="31"/>
        <v>0.4699792413946331</v>
      </c>
      <c r="AU87" t="s">
        <v>697</v>
      </c>
      <c r="AV87" t="str">
        <f t="shared" ca="1" si="32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3"/>
        <v>На_мониторе_XXXXX._Он_измельчен?</v>
      </c>
      <c r="BD87" cm="1">
        <f t="array" aca="1" ref="BD87" ca="1">INDEX($L$82:$L$89,(RANK(AT7,$AT$2:$AT$9)))</f>
        <v>2137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VLOOKUP(B88,audio_list_stym!$A$3:$BP$18,46,FALSE)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VLOOKUP(B88,audio_list_stym!$A$3:$AJ$18,14,FALSE)</f>
        <v>Tamanid</v>
      </c>
      <c r="I88" t="s">
        <v>694</v>
      </c>
      <c r="J88" t="str">
        <f t="shared" si="29"/>
        <v>Tamanid_7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9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40"/>
        <v/>
      </c>
      <c r="AI88" t="s">
        <v>98</v>
      </c>
      <c r="AO88">
        <f t="shared" ca="1" si="35"/>
        <v>0.34724972032227719</v>
      </c>
      <c r="AP88" t="str">
        <f t="shared" ca="1" si="36"/>
        <v>pics\\Limon_7.jpg</v>
      </c>
      <c r="AR88" t="str">
        <f t="shared" si="41"/>
        <v/>
      </c>
      <c r="AS88" t="str">
        <f t="shared" si="42"/>
        <v/>
      </c>
      <c r="AT88">
        <f t="shared" ca="1" si="31"/>
        <v>0.26839878278101081</v>
      </c>
      <c r="AU88" t="s">
        <v>697</v>
      </c>
      <c r="AV88" t="str">
        <f t="shared" ca="1" si="32"/>
        <v>sound\\Redkiy_plod.wav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3"/>
        <v>Перед_Вами_XXXXX._Цветущий_ли_он?</v>
      </c>
      <c r="BD88" cm="1">
        <f t="array" aca="1" ref="BD88" ca="1">INDEX($L$82:$L$89,(RANK(AT8,$AT$2:$AT$9)))</f>
        <v>2139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VLOOKUP(B89,audio_list_stym!$A$3:$BP$18,46,FALSE)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VLOOKUP(B89,audio_list_stym!$A$3:$AJ$18,14,FALSE)</f>
        <v>Tamanid</v>
      </c>
      <c r="I89" t="s">
        <v>695</v>
      </c>
      <c r="J89" t="str">
        <f t="shared" si="29"/>
        <v>Tamanid_8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9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40"/>
        <v/>
      </c>
      <c r="AI89" t="s">
        <v>99</v>
      </c>
      <c r="AO89">
        <f t="shared" ca="1" si="35"/>
        <v>5.0882260756149877E-3</v>
      </c>
      <c r="AP89" t="str">
        <f t="shared" ca="1" si="36"/>
        <v>pics\\Tomat_7.jpg</v>
      </c>
      <c r="AR89" t="str">
        <f t="shared" si="41"/>
        <v/>
      </c>
      <c r="AS89" t="str">
        <f t="shared" si="42"/>
        <v/>
      </c>
      <c r="AT89">
        <f t="shared" ca="1" si="31"/>
        <v>0.38692744886918162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3"/>
        <v>Вы_видите_XXXXX._Скручен_ли_он?</v>
      </c>
      <c r="BD89" cm="1">
        <f t="array" aca="1" ref="BD89" ca="1">INDEX($L$82:$L$89,(RANK(AT9,$AT$2:$AT$9)))</f>
        <v>2140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VLOOKUP(B90,audio_list_stym!$A$3:$BP$18,46,FALSE)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VLOOKUP(B90,audio_list_stym!$A$3:$AJ$18,14,FALSE)</f>
        <v>ZF</v>
      </c>
      <c r="I90" t="s">
        <v>688</v>
      </c>
      <c r="J90" t="str">
        <f t="shared" si="29"/>
        <v>ZF_1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2025</v>
      </c>
      <c r="AD90" t="str">
        <f t="shared" ca="1" si="39"/>
        <v>pics\\Kokos_1.jpg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pics\\Kokos_1.jpg</v>
      </c>
      <c r="AI90" t="s">
        <v>100</v>
      </c>
      <c r="AO90">
        <f t="shared" ca="1" si="35"/>
        <v>0.5876908247375946</v>
      </c>
      <c r="AP90" t="str">
        <f t="shared" ca="1" si="36"/>
        <v>pics\\Kokos_1.jpg</v>
      </c>
      <c r="AR90" t="str">
        <f t="shared" si="41"/>
        <v/>
      </c>
      <c r="AS90" t="str">
        <f t="shared" ca="1" si="42"/>
        <v>pics\\Kokos_1.jpg</v>
      </c>
      <c r="AT90">
        <f t="shared" ca="1" si="31"/>
        <v>0.69558331755680791</v>
      </c>
      <c r="AU90" t="s">
        <v>697</v>
      </c>
      <c r="AV90" t="str">
        <f t="shared" ca="1" si="32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3"/>
        <v>_С_чешуйками_ли_ФИМОН?</v>
      </c>
      <c r="BC90">
        <f>A90</f>
        <v>1212</v>
      </c>
      <c r="BD90" cm="1">
        <f t="array" aca="1" ref="BD90" ca="1">INDEX($L$90:$L$97,(RANK(AT2,$AT$2:$AT$9)))</f>
        <v>2149</v>
      </c>
      <c r="BE90" cm="1">
        <f t="array" aca="1" ref="BE90" ca="1">INDEX(BD66:BD81,(RANK(AT5,$AT$2:$AT$17)))</f>
        <v>2134</v>
      </c>
      <c r="BF90" cm="1">
        <f t="array" aca="1" ref="BF90" ca="1">INDEX(BD98:BD113,(RANK(AT5,$AT$2:$AT$17)))</f>
        <v>2078</v>
      </c>
      <c r="BG90" cm="1">
        <f t="array" aca="1" ref="BG90" ca="1">INDEX(BD114:BD129,(RANK(AT5,$AT$2:$AT$9)))</f>
        <v>2083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VLOOKUP(B91,audio_list_stym!$A$3:$BP$18,46,FALSE)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VLOOKUP(B91,audio_list_stym!$A$3:$AJ$18,14,FALSE)</f>
        <v>ZF</v>
      </c>
      <c r="I91" t="s">
        <v>689</v>
      </c>
      <c r="J91" t="str">
        <f t="shared" si="29"/>
        <v>ZF_2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2050</v>
      </c>
      <c r="AD91" t="str">
        <f t="shared" ca="1" si="39"/>
        <v>pics\\Redis_2.jpg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pics\\Redis_2.jpg</v>
      </c>
      <c r="AI91" t="s">
        <v>101</v>
      </c>
      <c r="AO91">
        <f t="shared" ca="1" si="35"/>
        <v>0.18583790656007937</v>
      </c>
      <c r="AP91" t="str">
        <f t="shared" ca="1" si="36"/>
        <v>pics\\Redis_2.jpg</v>
      </c>
      <c r="AR91" t="str">
        <f t="shared" si="41"/>
        <v/>
      </c>
      <c r="AS91" t="str">
        <f t="shared" ca="1" si="42"/>
        <v>pics\\Redis_2.jpg</v>
      </c>
      <c r="AT91">
        <f t="shared" ca="1" si="31"/>
        <v>0.980662950261879</v>
      </c>
      <c r="AU91" t="s">
        <v>697</v>
      </c>
      <c r="AV91" t="str">
        <f t="shared" ca="1" si="32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3"/>
        <v>_Розовый_ли_ФИМОН?</v>
      </c>
      <c r="BD91" cm="1">
        <f t="array" aca="1" ref="BD91" ca="1">INDEX($L$90:$L$97,(RANK(AT3,$AT$2:$AT$9)))</f>
        <v>2146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VLOOKUP(B92,audio_list_stym!$A$3:$BP$18,46,FALSE)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VLOOKUP(B92,audio_list_stym!$A$3:$AJ$18,14,FALSE)</f>
        <v>ZF</v>
      </c>
      <c r="I92" t="s">
        <v>690</v>
      </c>
      <c r="J92" t="str">
        <f t="shared" si="29"/>
        <v>ZF_3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2029</v>
      </c>
      <c r="AD92" t="str">
        <f t="shared" ca="1" si="39"/>
        <v>pics\\Kokos_5.jpg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pics\\Kokos_5.jpg</v>
      </c>
      <c r="AI92" t="s">
        <v>102</v>
      </c>
      <c r="AO92">
        <f t="shared" ca="1" si="35"/>
        <v>0.51549102835301075</v>
      </c>
      <c r="AP92" t="str">
        <f t="shared" ca="1" si="36"/>
        <v>pics\\Kokos_5.jpg</v>
      </c>
      <c r="AR92" t="str">
        <f t="shared" si="41"/>
        <v/>
      </c>
      <c r="AS92" t="str">
        <f t="shared" ca="1" si="42"/>
        <v>pics\\Kokos_5.jpg</v>
      </c>
      <c r="AT92">
        <f t="shared" ca="1" si="31"/>
        <v>0.1268130242215707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3"/>
        <v>_Тонкий_ли_ФИМОН?</v>
      </c>
      <c r="BD92" cm="1">
        <f t="array" aca="1" ref="BD92" ca="1">INDEX($L$90:$L$97,(RANK(AT4,$AT$2:$AT$9)))</f>
        <v>2152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VLOOKUP(B93,audio_list_stym!$A$3:$BP$18,46,FALSE)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VLOOKUP(B93,audio_list_stym!$A$3:$AJ$18,14,FALSE)</f>
        <v>ZF</v>
      </c>
      <c r="I93" t="s">
        <v>691</v>
      </c>
      <c r="J93" t="str">
        <f t="shared" si="29"/>
        <v>ZF_4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2003</v>
      </c>
      <c r="AD93" t="str">
        <f t="shared" ca="1" si="39"/>
        <v>pics\\Banan_3.jpg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pics\\Banan_3.jpg</v>
      </c>
      <c r="AI93" t="s">
        <v>103</v>
      </c>
      <c r="AO93">
        <f t="shared" ca="1" si="35"/>
        <v>0.98916612923164537</v>
      </c>
      <c r="AP93" t="str">
        <f t="shared" ca="1" si="36"/>
        <v>pics\\Banan_3.jpg</v>
      </c>
      <c r="AR93" t="str">
        <f t="shared" si="41"/>
        <v/>
      </c>
      <c r="AS93" t="str">
        <f t="shared" ca="1" si="42"/>
        <v>pics\\Banan_3.jpg</v>
      </c>
      <c r="AT93">
        <f t="shared" ca="1" si="31"/>
        <v>0.22060432779412309</v>
      </c>
      <c r="AU93" t="s">
        <v>697</v>
      </c>
      <c r="AV93" t="str">
        <f t="shared" ca="1" si="32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3"/>
        <v>_Цельный_ли_ФИМОН?</v>
      </c>
      <c r="BD93" cm="1">
        <f t="array" aca="1" ref="BD93" ca="1">INDEX($L$90:$L$97,(RANK(AT5,$AT$2:$AT$9)))</f>
        <v>2151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VLOOKUP(B94,audio_list_stym!$A$3:$BP$18,46,FALSE)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VLOOKUP(B94,audio_list_stym!$A$3:$AJ$18,14,FALSE)</f>
        <v>ZF</v>
      </c>
      <c r="I94" t="s">
        <v>692</v>
      </c>
      <c r="J94" t="str">
        <f t="shared" si="29"/>
        <v>ZF_5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2051</v>
      </c>
      <c r="AD94" t="str">
        <f t="shared" ca="1" si="39"/>
        <v>pics\\Redis_3.jpg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pics\\Redis_3.jpg</v>
      </c>
      <c r="AI94" t="s">
        <v>104</v>
      </c>
      <c r="AO94">
        <f t="shared" ca="1" si="35"/>
        <v>0.17693132386708799</v>
      </c>
      <c r="AP94" t="str">
        <f t="shared" ca="1" si="36"/>
        <v>pics\\Redis_3.jpg</v>
      </c>
      <c r="AR94" t="str">
        <f t="shared" si="41"/>
        <v/>
      </c>
      <c r="AS94" t="str">
        <f t="shared" ca="1" si="42"/>
        <v>pics\\Redis_3.jpg</v>
      </c>
      <c r="AT94">
        <f t="shared" ca="1" si="31"/>
        <v>0.46005796261789311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3"/>
        <v>_Шершавый_ли_ФИМОН?</v>
      </c>
      <c r="BD94" cm="1">
        <f t="array" aca="1" ref="BD94" ca="1">INDEX($L$90:$L$97,(RANK(AT6,$AT$2:$AT$9)))</f>
        <v>2150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VLOOKUP(B95,audio_list_stym!$A$3:$BP$18,46,FALSE)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VLOOKUP(B95,audio_list_stym!$A$3:$AJ$18,14,FALSE)</f>
        <v>ZF</v>
      </c>
      <c r="I95" t="s">
        <v>693</v>
      </c>
      <c r="J95" t="str">
        <f t="shared" si="29"/>
        <v>ZF_6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2021</v>
      </c>
      <c r="AD95" t="str">
        <f t="shared" ca="1" si="39"/>
        <v>pics\\Goroh_5.jpg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pics\\Goroh_5.jpg</v>
      </c>
      <c r="AI95" t="s">
        <v>105</v>
      </c>
      <c r="AO95">
        <f t="shared" ca="1" si="35"/>
        <v>0.74242787823769307</v>
      </c>
      <c r="AP95" t="str">
        <f t="shared" ca="1" si="36"/>
        <v>pics\\Goroh_5.jpg</v>
      </c>
      <c r="AR95" t="str">
        <f t="shared" si="41"/>
        <v/>
      </c>
      <c r="AS95" t="str">
        <f t="shared" ca="1" si="42"/>
        <v>pics\\Goroh_5.jpg</v>
      </c>
      <c r="AT95">
        <f t="shared" ca="1" si="31"/>
        <v>0.19004472578335352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3"/>
        <v>_Заострен_ли_ФИМОН?</v>
      </c>
      <c r="BD95" cm="1">
        <f t="array" aca="1" ref="BD95" ca="1">INDEX($L$90:$L$97,(RANK(AT7,$AT$2:$AT$9)))</f>
        <v>2145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VLOOKUP(B96,audio_list_stym!$A$3:$BP$18,46,FALSE)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VLOOKUP(B96,audio_list_stym!$A$3:$AJ$18,14,FALSE)</f>
        <v>ZF</v>
      </c>
      <c r="I96" t="s">
        <v>694</v>
      </c>
      <c r="J96" t="str">
        <f t="shared" si="29"/>
        <v>ZF_7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2031</v>
      </c>
      <c r="AD96" t="str">
        <f t="shared" ca="1" si="39"/>
        <v>pics\\Kokos_7.jpg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pics\\Kokos_7.jpg</v>
      </c>
      <c r="AI96" t="s">
        <v>106</v>
      </c>
      <c r="AO96">
        <f t="shared" ca="1" si="35"/>
        <v>0.47458247681813592</v>
      </c>
      <c r="AP96" t="str">
        <f t="shared" ca="1" si="36"/>
        <v>pics\\Kokos_7.jpg</v>
      </c>
      <c r="AR96" t="str">
        <f t="shared" si="41"/>
        <v/>
      </c>
      <c r="AS96" t="str">
        <f t="shared" ca="1" si="42"/>
        <v>pics\\Kokos_7.jpg</v>
      </c>
      <c r="AT96">
        <f t="shared" ca="1" si="31"/>
        <v>0.77973362590735851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3"/>
        <v>_Рассыпчатый_ли_ФИМОН?</v>
      </c>
      <c r="BD96" cm="1">
        <f t="array" aca="1" ref="BD96" ca="1">INDEX($L$90:$L$97,(RANK(AT8,$AT$2:$AT$9)))</f>
        <v>2147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VLOOKUP(B97,audio_list_stym!$A$3:$BP$18,46,FALSE)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VLOOKUP(B97,audio_list_stym!$A$3:$AJ$18,14,FALSE)</f>
        <v>ZF</v>
      </c>
      <c r="I97" t="s">
        <v>695</v>
      </c>
      <c r="J97" t="str">
        <f t="shared" si="29"/>
        <v>ZF_8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2058</v>
      </c>
      <c r="AD97" t="str">
        <f t="shared" ca="1" si="39"/>
        <v>pics\\Tomat_2.jpg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pics\\Tomat_2.jpg</v>
      </c>
      <c r="AI97" t="s">
        <v>107</v>
      </c>
      <c r="AO97">
        <f t="shared" ca="1" si="35"/>
        <v>6.4402145869155158E-2</v>
      </c>
      <c r="AP97" t="str">
        <f t="shared" ca="1" si="36"/>
        <v>pics\\Tomat_2.jpg</v>
      </c>
      <c r="AR97" t="str">
        <f t="shared" si="41"/>
        <v/>
      </c>
      <c r="AS97" t="str">
        <f t="shared" ca="1" si="42"/>
        <v>pics\\Tomat_2.jpg</v>
      </c>
      <c r="AT97">
        <f t="shared" ca="1" si="31"/>
        <v>0.31535846759197306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3"/>
        <v>_Очищен_ли_ФИМОН?</v>
      </c>
      <c r="BD97" cm="1">
        <f t="array" aca="1" ref="BD97" ca="1">INDEX($L$90:$L$97,(RANK(AT9,$AT$2:$AT$9)))</f>
        <v>2148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VLOOKUP(B98,audio_list_stym!$A$3:$BP$18,46,FALSE)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VLOOKUP(B98,audio_list_stym!$A$3:$AJ$18,14,FALSE)</f>
        <v>Ackee</v>
      </c>
      <c r="I98" t="s">
        <v>688</v>
      </c>
      <c r="J98" t="str">
        <f t="shared" si="29"/>
        <v>Ackee_1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9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40"/>
        <v/>
      </c>
      <c r="AI98" t="s">
        <v>108</v>
      </c>
      <c r="AO98">
        <f t="shared" ca="1" si="35"/>
        <v>0.33374292473608635</v>
      </c>
      <c r="AP98" t="str">
        <f t="shared" ca="1" si="36"/>
        <v>pics\\Limon_8.jpg</v>
      </c>
      <c r="AR98" t="str">
        <f>IF(AH98="sound\\Ogorod",AP26,"")</f>
        <v/>
      </c>
      <c r="AS98" t="str">
        <f t="shared" si="42"/>
        <v/>
      </c>
      <c r="AT98">
        <f t="shared" ca="1" si="31"/>
        <v>0.90156603087545695</v>
      </c>
      <c r="AU98" t="s">
        <v>697</v>
      </c>
      <c r="AV98" t="str">
        <f t="shared" ca="1" si="32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3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2069</v>
      </c>
      <c r="BE98" cm="1">
        <f t="array" aca="1" ref="BE98" ca="1">INDEX(BD66:BD81,(RANK(AT6,$AT$2:$AT$9)))</f>
        <v>2118</v>
      </c>
      <c r="BF98" cm="1">
        <f t="array" aca="1" ref="BF98" ca="1">INDEX(BD82:BD97,(RANK(AT6,$AT$2:$AT$9)))</f>
        <v>2137</v>
      </c>
      <c r="BG98" cm="1">
        <f t="array" aca="1" ref="BG98" ca="1">INDEX(BD106:BD129,(RANK(AT6,$AT$2:$AT$17)))</f>
        <v>2088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VLOOKUP(B99,audio_list_stym!$A$3:$BP$18,46,FALSE)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VLOOKUP(B99,audio_list_stym!$A$3:$AJ$18,14,FALSE)</f>
        <v>Ackee</v>
      </c>
      <c r="I99" t="s">
        <v>689</v>
      </c>
      <c r="J99" t="str">
        <f t="shared" si="29"/>
        <v>Ackee_2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9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40"/>
        <v/>
      </c>
      <c r="AI99" t="s">
        <v>109</v>
      </c>
      <c r="AO99">
        <f t="shared" ca="1" si="35"/>
        <v>0.22910972798578688</v>
      </c>
      <c r="AP99" t="str">
        <f t="shared" ca="1" si="36"/>
        <v>pics\\Peper_7.jpg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0.76110923076065606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3"/>
        <v>Посмотрите,_вот_КОДИС._Он_с_веточкой?</v>
      </c>
      <c r="BD99" cm="1">
        <f t="array" aca="1" ref="BD99" ca="1">INDEX($L$98:$L$105,(RANK(AT3,$AT$2:$AT$9)))</f>
        <v>2066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VLOOKUP(B100,audio_list_stym!$A$3:$BP$18,46,FALSE)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VLOOKUP(B100,audio_list_stym!$A$3:$AJ$18,14,FALSE)</f>
        <v>Ackee</v>
      </c>
      <c r="I100" t="s">
        <v>690</v>
      </c>
      <c r="J100" t="str">
        <f t="shared" si="29"/>
        <v>Ackee_3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9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40"/>
        <v/>
      </c>
      <c r="AI100" t="s">
        <v>110</v>
      </c>
      <c r="AO100">
        <f t="shared" ca="1" si="35"/>
        <v>0.40772672152491385</v>
      </c>
      <c r="AP100" t="str">
        <f t="shared" ca="1" si="36"/>
        <v>pics\\Limon_2.jpg</v>
      </c>
      <c r="AR100" t="str">
        <f t="shared" si="43"/>
        <v/>
      </c>
      <c r="AS100" t="str">
        <f t="shared" si="42"/>
        <v/>
      </c>
      <c r="AT100">
        <f t="shared" ca="1" si="31"/>
        <v>0.56410411511760505</v>
      </c>
      <c r="AU100" t="s">
        <v>697</v>
      </c>
      <c r="AV100" t="str">
        <f t="shared" ca="1" si="32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3"/>
        <v>Вот_КОДИС._Он_раскрыт?</v>
      </c>
      <c r="BD100" cm="1">
        <f t="array" aca="1" ref="BD100" ca="1">INDEX($L$98:$L$105,(RANK(AT4,$AT$2:$AT$9)))</f>
        <v>2072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VLOOKUP(B101,audio_list_stym!$A$3:$BP$18,46,FALSE)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VLOOKUP(B101,audio_list_stym!$A$3:$AJ$18,14,FALSE)</f>
        <v>Ackee</v>
      </c>
      <c r="I101" t="s">
        <v>691</v>
      </c>
      <c r="J101" t="str">
        <f t="shared" si="29"/>
        <v>Ackee_4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9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40"/>
        <v/>
      </c>
      <c r="AI101" t="s">
        <v>111</v>
      </c>
      <c r="AO101">
        <f t="shared" ca="1" si="35"/>
        <v>0.2311979028856348</v>
      </c>
      <c r="AP101" t="str">
        <f t="shared" ca="1" si="36"/>
        <v>pics\\Peper_6.jpg</v>
      </c>
      <c r="AR101" t="str">
        <f t="shared" si="43"/>
        <v/>
      </c>
      <c r="AS101" t="str">
        <f t="shared" si="42"/>
        <v/>
      </c>
      <c r="AT101">
        <f t="shared" ca="1" si="31"/>
        <v>0.19112977143208387</v>
      </c>
      <c r="AU101" t="s">
        <v>697</v>
      </c>
      <c r="AV101" t="str">
        <f t="shared" ca="1" si="32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3"/>
        <v>Это_КОДИС._Пушистый_ли_он?</v>
      </c>
      <c r="BD101" cm="1">
        <f t="array" aca="1" ref="BD101" ca="1">INDEX($L$98:$L$105,(RANK(AT5,$AT$2:$AT$9)))</f>
        <v>2071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VLOOKUP(B102,audio_list_stym!$A$3:$BP$18,46,FALSE)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VLOOKUP(B102,audio_list_stym!$A$3:$AJ$18,14,FALSE)</f>
        <v>Ackee</v>
      </c>
      <c r="I102" t="s">
        <v>692</v>
      </c>
      <c r="J102" t="str">
        <f t="shared" si="29"/>
        <v>Ackee_5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9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40"/>
        <v/>
      </c>
      <c r="AI102" t="s">
        <v>112</v>
      </c>
      <c r="AO102">
        <f t="shared" ca="1" si="35"/>
        <v>0.12744715691077657</v>
      </c>
      <c r="AP102" t="str">
        <f t="shared" ca="1" si="36"/>
        <v>pics\\Redis_7.jpg</v>
      </c>
      <c r="AR102" t="str">
        <f t="shared" si="43"/>
        <v/>
      </c>
      <c r="AS102" t="str">
        <f t="shared" si="42"/>
        <v/>
      </c>
      <c r="AT102">
        <f t="shared" ca="1" si="31"/>
        <v>0.42323610525054978</v>
      </c>
      <c r="AU102" t="s">
        <v>697</v>
      </c>
      <c r="AV102" t="str">
        <f t="shared" ca="1" si="32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3"/>
        <v>На_картинке_КОДИС._Он_квадратный?</v>
      </c>
      <c r="BD102" cm="1">
        <f t="array" aca="1" ref="BD102" ca="1">INDEX($L$98:$L$105,(RANK(AT6,$AT$2:$AT$9)))</f>
        <v>2070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VLOOKUP(B103,audio_list_stym!$A$3:$BP$18,46,FALSE)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VLOOKUP(B103,audio_list_stym!$A$3:$AJ$18,14,FALSE)</f>
        <v>Ackee</v>
      </c>
      <c r="I103" t="s">
        <v>693</v>
      </c>
      <c r="J103" t="str">
        <f t="shared" si="29"/>
        <v>Ackee_6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9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40"/>
        <v/>
      </c>
      <c r="AI103" t="s">
        <v>113</v>
      </c>
      <c r="AO103">
        <f t="shared" ca="1" si="35"/>
        <v>0.31199909654939451</v>
      </c>
      <c r="AP103" t="str">
        <f t="shared" ca="1" si="36"/>
        <v>pics\\Peper_2.jpg</v>
      </c>
      <c r="AR103" t="str">
        <f t="shared" si="43"/>
        <v/>
      </c>
      <c r="AS103" t="str">
        <f t="shared" si="42"/>
        <v/>
      </c>
      <c r="AT103">
        <f t="shared" ca="1" si="31"/>
        <v>0.43515975786769168</v>
      </c>
      <c r="AU103" t="s">
        <v>697</v>
      </c>
      <c r="AV103" t="str">
        <f t="shared" ca="1" si="32"/>
        <v>sound\\Redkiy_plod.wav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3"/>
        <v>На_мониторе_КОДИС._Разноцветный_ли_он?</v>
      </c>
      <c r="BD103" cm="1">
        <f t="array" aca="1" ref="BD103" ca="1">INDEX($L$98:$L$105,(RANK(AT7,$AT$2:$AT$9)))</f>
        <v>2065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VLOOKUP(B104,audio_list_stym!$A$3:$BP$18,46,FALSE)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VLOOKUP(B104,audio_list_stym!$A$3:$AJ$18,14,FALSE)</f>
        <v>Ackee</v>
      </c>
      <c r="I104" t="s">
        <v>694</v>
      </c>
      <c r="J104" t="str">
        <f t="shared" si="29"/>
        <v>Ackee_7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9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40"/>
        <v/>
      </c>
      <c r="AI104" t="s">
        <v>114</v>
      </c>
      <c r="AO104">
        <f t="shared" ca="1" si="35"/>
        <v>0.31176638086298958</v>
      </c>
      <c r="AP104" t="str">
        <f t="shared" ca="1" si="36"/>
        <v>pics\\Peper_3.jpg</v>
      </c>
      <c r="AR104" t="str">
        <f t="shared" si="43"/>
        <v/>
      </c>
      <c r="AS104" t="str">
        <f t="shared" si="42"/>
        <v/>
      </c>
      <c r="AT104">
        <f t="shared" ca="1" si="31"/>
        <v>0.41017360967907013</v>
      </c>
      <c r="AU104" t="s">
        <v>697</v>
      </c>
      <c r="AV104" t="str">
        <f t="shared" ca="1" si="32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3"/>
        <v>Перед_Вами_КОДИС._Увядший_ли_он?</v>
      </c>
      <c r="BD104" cm="1">
        <f t="array" aca="1" ref="BD104" ca="1">INDEX($L$98:$L$105,(RANK(AT8,$AT$2:$AT$9)))</f>
        <v>2067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VLOOKUP(B105,audio_list_stym!$A$3:$BP$18,46,FALSE)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VLOOKUP(B105,audio_list_stym!$A$3:$AJ$18,14,FALSE)</f>
        <v>Ackee</v>
      </c>
      <c r="I105" t="s">
        <v>695</v>
      </c>
      <c r="J105" t="str">
        <f t="shared" si="29"/>
        <v>Ackee_8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9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40"/>
        <v/>
      </c>
      <c r="AI105" t="s">
        <v>115</v>
      </c>
      <c r="AO105">
        <f t="shared" ca="1" si="35"/>
        <v>0.89353630173682541</v>
      </c>
      <c r="AP105" t="str">
        <f t="shared" ca="1" si="36"/>
        <v>pics\\Banan_8.jpg</v>
      </c>
      <c r="AR105" t="str">
        <f t="shared" si="43"/>
        <v/>
      </c>
      <c r="AS105" t="str">
        <f t="shared" si="42"/>
        <v/>
      </c>
      <c r="AT105">
        <f t="shared" ca="1" si="31"/>
        <v>8.2428730961503383E-2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3"/>
        <v>Вы_видите_КОДИС._Он_склизкий?</v>
      </c>
      <c r="BD105" cm="1">
        <f t="array" aca="1" ref="BD105" ca="1">INDEX($L$98:$L$105,(RANK(AT9,$AT$2:$AT$9)))</f>
        <v>2068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VLOOKUP(B106,audio_list_stym!$A$3:$BP$18,46,FALSE)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VLOOKUP(B106,audio_list_stym!$A$3:$AJ$18,14,FALSE)</f>
        <v>Ake</v>
      </c>
      <c r="I106" t="s">
        <v>688</v>
      </c>
      <c r="J106" t="str">
        <f t="shared" si="29"/>
        <v>Ake_1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2027</v>
      </c>
      <c r="AD106" t="str">
        <f t="shared" ca="1" si="39"/>
        <v>pics\\Kokos_3.jpg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pics\\Kokos_3.jpg</v>
      </c>
      <c r="AI106" t="s">
        <v>116</v>
      </c>
      <c r="AO106">
        <f t="shared" ca="1" si="35"/>
        <v>0.53352878203070653</v>
      </c>
      <c r="AP106" t="str">
        <f t="shared" ca="1" si="36"/>
        <v>pics\\Kokos_3.jpg</v>
      </c>
      <c r="AR106" t="str">
        <f t="shared" si="43"/>
        <v/>
      </c>
      <c r="AS106" t="str">
        <f t="shared" ca="1" si="42"/>
        <v>pics\\Kokos_3.jpg</v>
      </c>
      <c r="AT106">
        <f t="shared" ca="1" si="31"/>
        <v>0.82452716174227569</v>
      </c>
      <c r="AU106" t="s">
        <v>697</v>
      </c>
      <c r="AV106" t="str">
        <f t="shared" ca="1" si="32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3"/>
        <v>_Имеет_ли_мякоть_XXXXX?</v>
      </c>
      <c r="BC106">
        <f>A106</f>
        <v>1214</v>
      </c>
      <c r="BD106" cm="1">
        <f t="array" aca="1" ref="BD106" ca="1">INDEX($L$106:$L$113,(RANK(AT2,$AT$2:$AT$9)))</f>
        <v>2077</v>
      </c>
      <c r="BE106" cm="1">
        <f t="array" aca="1" ref="BE106" ca="1">INDEX(BD66:BD81,(RANK(AT7,$AT$2:$AT$17)))</f>
        <v>2117</v>
      </c>
      <c r="BF106" cm="1">
        <f t="array" aca="1" ref="BF106" ca="1">INDEX(BD90:BD105,(RANK(AT7,$AT$2:$AT$17)))</f>
        <v>2149</v>
      </c>
      <c r="BG106" cm="1">
        <f t="array" aca="1" ref="BG106" ca="1">INDEX(BD114:BD129,(RANK(AT7,$AT$2:$AT$9)))</f>
        <v>2085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VLOOKUP(B107,audio_list_stym!$A$3:$BP$18,46,FALSE)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VLOOKUP(B107,audio_list_stym!$A$3:$AJ$18,14,FALSE)</f>
        <v>Ake</v>
      </c>
      <c r="I107" t="s">
        <v>689</v>
      </c>
      <c r="J107" t="str">
        <f t="shared" si="29"/>
        <v>Ake_2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2009</v>
      </c>
      <c r="AD107" t="str">
        <f t="shared" ca="1" si="39"/>
        <v>pics\\Finik_1.jpg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pics\\Finik_1.jpg</v>
      </c>
      <c r="AI107" t="s">
        <v>117</v>
      </c>
      <c r="AO107">
        <f t="shared" ca="1" si="35"/>
        <v>0.87921586687342623</v>
      </c>
      <c r="AP107" t="str">
        <f t="shared" ca="1" si="36"/>
        <v>pics\\Finik_1.jpg</v>
      </c>
      <c r="AR107" t="str">
        <f t="shared" si="43"/>
        <v/>
      </c>
      <c r="AS107" t="str">
        <f t="shared" ca="1" si="42"/>
        <v>pics\\Finik_1.jpg</v>
      </c>
      <c r="AT107">
        <f t="shared" ca="1" si="31"/>
        <v>0.74565779104070129</v>
      </c>
      <c r="AU107" t="s">
        <v>697</v>
      </c>
      <c r="AV107" t="str">
        <f t="shared" ca="1" si="32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3"/>
        <v>_Продолговатый_ли_XXXXX?</v>
      </c>
      <c r="BD107" cm="1">
        <f t="array" aca="1" ref="BD107" ca="1">INDEX($L$106:$L$113,(RANK(AT3,$AT$2:$AT$9)))</f>
        <v>2074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VLOOKUP(B108,audio_list_stym!$A$3:$BP$18,46,FALSE)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VLOOKUP(B108,audio_list_stym!$A$3:$AJ$18,14,FALSE)</f>
        <v>Ake</v>
      </c>
      <c r="I108" t="s">
        <v>690</v>
      </c>
      <c r="J108" t="str">
        <f t="shared" si="29"/>
        <v>Ake_3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2014</v>
      </c>
      <c r="AD108" t="str">
        <f t="shared" ca="1" si="39"/>
        <v>pics\\Finik_6.jpg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pics\\Finik_6.jpg</v>
      </c>
      <c r="AI108" t="s">
        <v>118</v>
      </c>
      <c r="AO108">
        <f t="shared" ca="1" si="35"/>
        <v>0.80692656123638784</v>
      </c>
      <c r="AP108" t="str">
        <f t="shared" ca="1" si="36"/>
        <v>pics\\Finik_6.jpg</v>
      </c>
      <c r="AR108" t="str">
        <f t="shared" si="43"/>
        <v/>
      </c>
      <c r="AS108" t="str">
        <f t="shared" ca="1" si="42"/>
        <v>pics\\Finik_6.jpg</v>
      </c>
      <c r="AT108">
        <f t="shared" ca="1" si="31"/>
        <v>0.49818414528351229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3"/>
        <v>_Пятнистый_ли_XXXXX?</v>
      </c>
      <c r="BD108" cm="1">
        <f t="array" aca="1" ref="BD108" ca="1">INDEX($L$106:$L$113,(RANK(AT4,$AT$2:$AT$9)))</f>
        <v>2080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VLOOKUP(B109,audio_list_stym!$A$3:$BP$18,46,FALSE)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VLOOKUP(B109,audio_list_stym!$A$3:$AJ$18,14,FALSE)</f>
        <v>Ake</v>
      </c>
      <c r="I109" t="s">
        <v>691</v>
      </c>
      <c r="J109" t="str">
        <f t="shared" si="29"/>
        <v>Ake_4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2011</v>
      </c>
      <c r="AD109" t="str">
        <f t="shared" ca="1" si="39"/>
        <v>pics\\Finik_3.jpg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pics\\Finik_3.jpg</v>
      </c>
      <c r="AI109" t="s">
        <v>119</v>
      </c>
      <c r="AO109">
        <f t="shared" ca="1" si="35"/>
        <v>0.82899264577937637</v>
      </c>
      <c r="AP109" t="str">
        <f t="shared" ca="1" si="36"/>
        <v>pics\\Finik_3.jpg</v>
      </c>
      <c r="AR109" t="str">
        <f t="shared" si="43"/>
        <v/>
      </c>
      <c r="AS109" t="str">
        <f t="shared" ca="1" si="42"/>
        <v>pics\\Finik_3.jpg</v>
      </c>
      <c r="AT109">
        <f t="shared" ca="1" si="31"/>
        <v>0.9073370665126349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3"/>
        <v>_С_косточкой_ли_XXXXX?</v>
      </c>
      <c r="BD109" cm="1">
        <f t="array" aca="1" ref="BD109" ca="1">INDEX($L$106:$L$113,(RANK(AT5,$AT$2:$AT$9)))</f>
        <v>2079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VLOOKUP(B110,audio_list_stym!$A$3:$BP$18,46,FALSE)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VLOOKUP(B110,audio_list_stym!$A$3:$AJ$18,14,FALSE)</f>
        <v>Ake</v>
      </c>
      <c r="I110" t="s">
        <v>692</v>
      </c>
      <c r="J110" t="str">
        <f t="shared" si="29"/>
        <v>Ake_5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2048</v>
      </c>
      <c r="AD110" t="str">
        <f t="shared" ca="1" si="39"/>
        <v>pics\\Peper_8.jpg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pics\\Peper_8.jpg</v>
      </c>
      <c r="AI110" t="s">
        <v>120</v>
      </c>
      <c r="AO110">
        <f t="shared" ca="1" si="35"/>
        <v>0.20368946042821201</v>
      </c>
      <c r="AP110" t="str">
        <f t="shared" ca="1" si="36"/>
        <v>pics\\Peper_8.jpg</v>
      </c>
      <c r="AR110" t="str">
        <f t="shared" si="43"/>
        <v/>
      </c>
      <c r="AS110" t="str">
        <f t="shared" ca="1" si="42"/>
        <v>pics\\Peper_8.jpg</v>
      </c>
      <c r="AT110">
        <f t="shared" ca="1" si="31"/>
        <v>5.8644183146597473E-2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3"/>
        <v>_Синий_ли_XXXXX?</v>
      </c>
      <c r="BD110" cm="1">
        <f t="array" aca="1" ref="BD110" ca="1">INDEX($L$106:$L$113,(RANK(AT6,$AT$2:$AT$9)))</f>
        <v>2078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VLOOKUP(B111,audio_list_stym!$A$3:$BP$18,46,FALSE)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VLOOKUP(B111,audio_list_stym!$A$3:$AJ$18,14,FALSE)</f>
        <v>Ake</v>
      </c>
      <c r="I111" t="s">
        <v>693</v>
      </c>
      <c r="J111" t="str">
        <f t="shared" si="29"/>
        <v>Ake_6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2022</v>
      </c>
      <c r="AD111" t="str">
        <f t="shared" ca="1" si="39"/>
        <v>pics\\Goroh_6.jpg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pics\\Goroh_6.jpg</v>
      </c>
      <c r="AI111" t="s">
        <v>121</v>
      </c>
      <c r="AO111">
        <f t="shared" ca="1" si="35"/>
        <v>0.71425873947366947</v>
      </c>
      <c r="AP111" t="str">
        <f t="shared" ca="1" si="36"/>
        <v>pics\\Goroh_6.jpg</v>
      </c>
      <c r="AR111" t="str">
        <f t="shared" si="43"/>
        <v/>
      </c>
      <c r="AS111" t="str">
        <f t="shared" ca="1" si="42"/>
        <v>pics\\Goroh_6.jpg</v>
      </c>
      <c r="AT111">
        <f t="shared" ca="1" si="31"/>
        <v>0.82877014889530376</v>
      </c>
      <c r="AU111" t="s">
        <v>697</v>
      </c>
      <c r="AV111" t="str">
        <f t="shared" ca="1" si="32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3"/>
        <v>_С_дольками_ли_XXXXX?</v>
      </c>
      <c r="BD111" cm="1">
        <f t="array" aca="1" ref="BD111" ca="1">INDEX($L$106:$L$113,(RANK(AT7,$AT$2:$AT$9)))</f>
        <v>2073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VLOOKUP(B112,audio_list_stym!$A$3:$BP$18,46,FALSE)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VLOOKUP(B112,audio_list_stym!$A$3:$AJ$18,14,FALSE)</f>
        <v>Ake</v>
      </c>
      <c r="I112" t="s">
        <v>694</v>
      </c>
      <c r="J112" t="str">
        <f t="shared" si="29"/>
        <v>Ake_7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2010</v>
      </c>
      <c r="AD112" t="str">
        <f t="shared" ca="1" si="39"/>
        <v>pics\\Finik_2.jpg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pics\\Finik_2.jpg</v>
      </c>
      <c r="AI112" t="s">
        <v>122</v>
      </c>
      <c r="AO112">
        <f t="shared" ca="1" si="35"/>
        <v>0.84287840316069773</v>
      </c>
      <c r="AP112" t="str">
        <f t="shared" ca="1" si="36"/>
        <v>pics\\Finik_2.jpg</v>
      </c>
      <c r="AR112" t="str">
        <f t="shared" si="43"/>
        <v/>
      </c>
      <c r="AS112" t="str">
        <f t="shared" ca="1" si="42"/>
        <v>pics\\Finik_2.jpg</v>
      </c>
      <c r="AT112">
        <f t="shared" ca="1" si="31"/>
        <v>9.1134082023478613E-2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3"/>
        <v>_Высушенный_ли_XXXXX?</v>
      </c>
      <c r="BD112" cm="1">
        <f t="array" aca="1" ref="BD112" ca="1">INDEX($L$106:$L$113,(RANK(AT8,$AT$2:$AT$9)))</f>
        <v>2075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VLOOKUP(B113,audio_list_stym!$A$3:$BP$18,46,FALSE)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VLOOKUP(B113,audio_list_stym!$A$3:$AJ$18,14,FALSE)</f>
        <v>Ake</v>
      </c>
      <c r="I113" t="s">
        <v>695</v>
      </c>
      <c r="J113" t="str">
        <f t="shared" si="29"/>
        <v>Ake_8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2007</v>
      </c>
      <c r="AD113" t="str">
        <f t="shared" ca="1" si="39"/>
        <v>pics\\Banan_7.jpg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pics\\Banan_7.jpg</v>
      </c>
      <c r="AI113" t="s">
        <v>123</v>
      </c>
      <c r="AO113">
        <f t="shared" ca="1" si="35"/>
        <v>0.90809728056457195</v>
      </c>
      <c r="AP113" t="str">
        <f t="shared" ca="1" si="36"/>
        <v>pics\\Banan_7.jpg</v>
      </c>
      <c r="AR113" t="str">
        <f t="shared" si="43"/>
        <v/>
      </c>
      <c r="AS113" t="str">
        <f t="shared" ca="1" si="42"/>
        <v>pics\\Banan_7.jpg</v>
      </c>
      <c r="AT113">
        <f t="shared" ca="1" si="31"/>
        <v>0.1927082482368212</v>
      </c>
      <c r="AU113" t="s">
        <v>697</v>
      </c>
      <c r="AV113" t="str">
        <f t="shared" ca="1" si="32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3"/>
        <v>_Мятый_ли_XXXXX?</v>
      </c>
      <c r="BD113" cm="1">
        <f t="array" aca="1" ref="BD113" ca="1">INDEX($L$106:$L$113,(RANK(AT9,$AT$2:$AT$9)))</f>
        <v>2076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VLOOKUP(B114,audio_list_stym!$A$3:$BP$18,46,FALSE)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VLOOKUP(B114,audio_list_stym!$A$3:$AJ$18,14,FALSE)</f>
        <v>Finger</v>
      </c>
      <c r="I114" t="s">
        <v>688</v>
      </c>
      <c r="J114" t="str">
        <f t="shared" si="29"/>
        <v>Finger_1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9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40"/>
        <v/>
      </c>
      <c r="AI114" t="s">
        <v>86</v>
      </c>
      <c r="AO114">
        <f t="shared" ca="1" si="35"/>
        <v>0.10232902054633386</v>
      </c>
      <c r="AP114" t="str">
        <f t="shared" ca="1" si="36"/>
        <v>pics\\Tomat_1.jpg</v>
      </c>
      <c r="AR114" t="str">
        <f t="shared" si="43"/>
        <v/>
      </c>
      <c r="AS114" t="str">
        <f t="shared" si="42"/>
        <v/>
      </c>
      <c r="AT114">
        <f t="shared" ca="1" si="31"/>
        <v>2.1107051620313344E-2</v>
      </c>
      <c r="AU114" t="s">
        <v>697</v>
      </c>
      <c r="AV114" t="str">
        <f t="shared" ca="1" si="32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3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2085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2144</v>
      </c>
      <c r="BG114" cm="1">
        <f t="array" aca="1" ref="BG114" ca="1">INDEX(BD98:BD113,(RANK(AT8,$AT$2:$AT$9)))</f>
        <v>2072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VLOOKUP(B115,audio_list_stym!$A$3:$BP$18,46,FALSE)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VLOOKUP(B115,audio_list_stym!$A$3:$AJ$18,14,FALSE)</f>
        <v>Finger</v>
      </c>
      <c r="I115" t="s">
        <v>689</v>
      </c>
      <c r="J115" t="str">
        <f t="shared" si="29"/>
        <v>Finger_2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9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40"/>
        <v/>
      </c>
      <c r="AI115" t="s">
        <v>87</v>
      </c>
      <c r="AO115">
        <f t="shared" ca="1" si="35"/>
        <v>0.95804380115608412</v>
      </c>
      <c r="AP115" t="str">
        <f t="shared" ca="1" si="36"/>
        <v>pics\\Banan_5.jpg</v>
      </c>
      <c r="AR115" t="str">
        <f t="shared" si="43"/>
        <v/>
      </c>
      <c r="AS115" t="str">
        <f t="shared" si="42"/>
        <v/>
      </c>
      <c r="AT115">
        <f t="shared" ca="1" si="31"/>
        <v>0.43712615613991535</v>
      </c>
      <c r="AU115" t="s">
        <v>697</v>
      </c>
      <c r="AV115" t="str">
        <f t="shared" ca="1" si="32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3"/>
        <v>Посмотрите,_вот_XXXXX._Он_надломан?</v>
      </c>
      <c r="BD115" cm="1">
        <f t="array" aca="1" ref="BD115" ca="1">INDEX($L$114:$L$121,(RANK(AT3,$AT$2:$AT$9)))</f>
        <v>2082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VLOOKUP(B116,audio_list_stym!$A$3:$BP$18,46,FALSE)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VLOOKUP(B116,audio_list_stym!$A$3:$AJ$18,14,FALSE)</f>
        <v>Finger</v>
      </c>
      <c r="I116" t="s">
        <v>690</v>
      </c>
      <c r="J116" t="str">
        <f t="shared" si="29"/>
        <v>Finger_3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9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40"/>
        <v/>
      </c>
      <c r="AI116" t="s">
        <v>88</v>
      </c>
      <c r="AO116">
        <f t="shared" ca="1" si="35"/>
        <v>0.74954070439859855</v>
      </c>
      <c r="AP116" t="str">
        <f t="shared" ca="1" si="36"/>
        <v>pics\\Goroh_4.jpg</v>
      </c>
      <c r="AR116" t="str">
        <f t="shared" si="43"/>
        <v/>
      </c>
      <c r="AS116" t="str">
        <f t="shared" si="42"/>
        <v/>
      </c>
      <c r="AT116">
        <f t="shared" ca="1" si="31"/>
        <v>0.3953145487759353</v>
      </c>
      <c r="AU116" t="s">
        <v>697</v>
      </c>
      <c r="AV116" t="str">
        <f t="shared" ca="1" si="32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3"/>
        <v>Вот_XXXXX._Он_волнистый?</v>
      </c>
      <c r="BD116" cm="1">
        <f t="array" aca="1" ref="BD116" ca="1">INDEX($L$114:$L$121,(RANK(AT4,$AT$2:$AT$9)))</f>
        <v>2088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VLOOKUP(B117,audio_list_stym!$A$3:$BP$18,46,FALSE)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VLOOKUP(B117,audio_list_stym!$A$3:$AJ$18,14,FALSE)</f>
        <v>Finger</v>
      </c>
      <c r="I117" t="s">
        <v>691</v>
      </c>
      <c r="J117" t="str">
        <f t="shared" si="29"/>
        <v>Finger_4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9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40"/>
        <v/>
      </c>
      <c r="AI117" t="s">
        <v>89</v>
      </c>
      <c r="AO117">
        <f t="shared" ca="1" si="35"/>
        <v>0.81201556666278019</v>
      </c>
      <c r="AP117" t="str">
        <f t="shared" ca="1" si="36"/>
        <v>pics\\Finik_5.jpg</v>
      </c>
      <c r="AR117" t="str">
        <f t="shared" si="43"/>
        <v/>
      </c>
      <c r="AS117" t="str">
        <f t="shared" si="42"/>
        <v/>
      </c>
      <c r="AT117">
        <f t="shared" ca="1" si="31"/>
        <v>8.2989125605729575E-2</v>
      </c>
      <c r="AU117" t="s">
        <v>697</v>
      </c>
      <c r="AV117" t="str">
        <f t="shared" ca="1" si="32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3"/>
        <v>Это_XXXXX._Он_бурый?</v>
      </c>
      <c r="BD117" cm="1">
        <f t="array" aca="1" ref="BD117" ca="1">INDEX($L$114:$L$121,(RANK(AT5,$AT$2:$AT$9)))</f>
        <v>2087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VLOOKUP(B118,audio_list_stym!$A$3:$BP$18,46,FALSE)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VLOOKUP(B118,audio_list_stym!$A$3:$AJ$18,14,FALSE)</f>
        <v>Finger</v>
      </c>
      <c r="I118" t="s">
        <v>692</v>
      </c>
      <c r="J118" t="str">
        <f t="shared" si="29"/>
        <v>Finger_5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9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40"/>
        <v/>
      </c>
      <c r="AI118" t="s">
        <v>90</v>
      </c>
      <c r="AO118">
        <f t="shared" ca="1" si="35"/>
        <v>0.69403181347440268</v>
      </c>
      <c r="AP118" t="str">
        <f t="shared" ca="1" si="36"/>
        <v>pics\\Goroh_7.jpg</v>
      </c>
      <c r="AR118" t="str">
        <f t="shared" si="43"/>
        <v/>
      </c>
      <c r="AS118" t="str">
        <f t="shared" si="42"/>
        <v/>
      </c>
      <c r="AT118">
        <f t="shared" ca="1" si="31"/>
        <v>7.3615312707871361E-2</v>
      </c>
      <c r="AU118" t="s">
        <v>697</v>
      </c>
      <c r="AV118" t="str">
        <f t="shared" ca="1" si="32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3"/>
        <v>На_картинке_XXXXX._Вытянут_ли_он?</v>
      </c>
      <c r="BD118" cm="1">
        <f t="array" aca="1" ref="BD118" ca="1">INDEX($L$114:$L$121,(RANK(AT6,$AT$2:$AT$9)))</f>
        <v>2086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VLOOKUP(B119,audio_list_stym!$A$3:$BP$18,46,FALSE)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VLOOKUP(B119,audio_list_stym!$A$3:$AJ$18,14,FALSE)</f>
        <v>Finger</v>
      </c>
      <c r="I119" t="s">
        <v>693</v>
      </c>
      <c r="J119" t="str">
        <f t="shared" si="29"/>
        <v>Finger_6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9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40"/>
        <v/>
      </c>
      <c r="AI119" t="s">
        <v>91</v>
      </c>
      <c r="AO119">
        <f t="shared" ca="1" si="35"/>
        <v>0.43577623349142958</v>
      </c>
      <c r="AP119" t="str">
        <f t="shared" ca="1" si="36"/>
        <v>pics\\Kokos_8.jpg</v>
      </c>
      <c r="AR119" t="str">
        <f t="shared" si="43"/>
        <v/>
      </c>
      <c r="AS119" t="str">
        <f t="shared" si="42"/>
        <v/>
      </c>
      <c r="AT119">
        <f t="shared" ca="1" si="31"/>
        <v>0.53293695402271191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3"/>
        <v>На_мониторе_XXXXX._Объемный_ли_он?</v>
      </c>
      <c r="BD119" cm="1">
        <f t="array" aca="1" ref="BD119" ca="1">INDEX($L$114:$L$121,(RANK(AT7,$AT$2:$AT$9)))</f>
        <v>2081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VLOOKUP(B120,audio_list_stym!$A$3:$BP$18,46,FALSE)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VLOOKUP(B120,audio_list_stym!$A$3:$AJ$18,14,FALSE)</f>
        <v>Finger</v>
      </c>
      <c r="I120" t="s">
        <v>694</v>
      </c>
      <c r="J120" t="str">
        <f t="shared" si="29"/>
        <v>Finger_7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9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40"/>
        <v/>
      </c>
      <c r="AI120" t="s">
        <v>92</v>
      </c>
      <c r="AO120">
        <f t="shared" ca="1" si="35"/>
        <v>0.11947867296322712</v>
      </c>
      <c r="AP120" t="str">
        <f t="shared" ca="1" si="36"/>
        <v>pics\\Redis_8.jpg</v>
      </c>
      <c r="AR120" t="str">
        <f t="shared" si="43"/>
        <v/>
      </c>
      <c r="AS120" t="str">
        <f t="shared" si="42"/>
        <v/>
      </c>
      <c r="AT120">
        <f t="shared" ca="1" si="31"/>
        <v>0.80946094063965224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3"/>
        <v>Перед_Вами_XXXXX._Пустой_ли_он?</v>
      </c>
      <c r="BD120" cm="1">
        <f t="array" aca="1" ref="BD120" ca="1">INDEX($L$114:$L$121,(RANK(AT8,$AT$2:$AT$9)))</f>
        <v>2083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VLOOKUP(B121,audio_list_stym!$A$3:$BP$18,46,FALSE)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VLOOKUP(B121,audio_list_stym!$A$3:$AJ$18,14,FALSE)</f>
        <v>Finger</v>
      </c>
      <c r="I121" t="s">
        <v>695</v>
      </c>
      <c r="J121" t="str">
        <f t="shared" si="29"/>
        <v>Finger_8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9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40"/>
        <v/>
      </c>
      <c r="AI121" t="s">
        <v>93</v>
      </c>
      <c r="AO121">
        <f t="shared" ca="1" si="35"/>
        <v>0.28144025435359954</v>
      </c>
      <c r="AP121" t="str">
        <f t="shared" ca="1" si="36"/>
        <v>pics\\Peper_4.jpg</v>
      </c>
      <c r="AR121" t="str">
        <f>IF(AH121="sound\\Ogorod",AP49,"")</f>
        <v/>
      </c>
      <c r="AS121" t="str">
        <f t="shared" si="42"/>
        <v/>
      </c>
      <c r="AT121">
        <f t="shared" ca="1" si="31"/>
        <v>4.938556507705516E-2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3"/>
        <v>Вы_видите_XXXXX._Белый_ли_он?</v>
      </c>
      <c r="BD121" cm="1">
        <f t="array" aca="1" ref="BD121" ca="1">INDEX($L$114:$L$121,(RANK(AT9,$AT$2:$AT$9)))</f>
        <v>2084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VLOOKUP(B122,audio_list_stym!$A$3:$BP$18,46,FALSE)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VLOOKUP(B122,audio_list_stym!$A$3:$AJ$18,14,FALSE)</f>
        <v>Gac</v>
      </c>
      <c r="I122" t="s">
        <v>688</v>
      </c>
      <c r="J122" t="str">
        <f t="shared" si="29"/>
        <v>Gac_1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2026</v>
      </c>
      <c r="AD122" t="str">
        <f t="shared" ca="1" si="39"/>
        <v>pics\\Kokos_2.jpg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pics\\Kokos_2.jpg</v>
      </c>
      <c r="AI122" t="s">
        <v>124</v>
      </c>
      <c r="AO122">
        <f t="shared" ca="1" si="35"/>
        <v>0.54331303737416048</v>
      </c>
      <c r="AP122" t="str">
        <f t="shared" ca="1" si="36"/>
        <v>pics\\Kokos_2.jpg</v>
      </c>
      <c r="AR122" t="str">
        <f t="shared" ref="AR122:AR129" si="44">IF(AH122="sound\\Ogorod",AP50,"")</f>
        <v/>
      </c>
      <c r="AS122" t="str">
        <f t="shared" ca="1" si="42"/>
        <v>pics\\Kokos_2.jpg</v>
      </c>
      <c r="AT122">
        <f t="shared" ca="1" si="31"/>
        <v>0.6883698482978341</v>
      </c>
      <c r="AU122" t="s">
        <v>697</v>
      </c>
      <c r="AV122" t="str">
        <f t="shared" ca="1" si="32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3"/>
        <v>_Испачкан_ли_ПЕМАТ?</v>
      </c>
      <c r="BC122">
        <f>A122</f>
        <v>1216</v>
      </c>
      <c r="BD122" cm="1">
        <f t="array" aca="1" ref="BD122" ca="1">INDEX($L$122:$L$129,(RANK(AT2,$AT$2:$AT$9)))</f>
        <v>2093</v>
      </c>
      <c r="BE122" cm="1">
        <f t="array" aca="1" ref="BE122" ca="1">INDEX(BD66:BD81,(RANK(AT9,$AT$2:$AT$17)))</f>
        <v>2118</v>
      </c>
      <c r="BF122" cm="1">
        <f t="array" aca="1" ref="BF122" ca="1">INDEX(BD90:BD105,(RANK(AT9,$AT$2:$AT$17)))</f>
        <v>2145</v>
      </c>
      <c r="BG122" cm="1">
        <f t="array" aca="1" ref="BG122" ca="1">INDEX(BD106:BD121,(RANK(AT9,$AT$2:$AT$17)))</f>
        <v>2073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VLOOKUP(B123,audio_list_stym!$A$3:$BP$18,46,FALSE)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VLOOKUP(B123,audio_list_stym!$A$3:$AJ$18,14,FALSE)</f>
        <v>Gac</v>
      </c>
      <c r="I123" t="s">
        <v>689</v>
      </c>
      <c r="J123" t="str">
        <f t="shared" si="29"/>
        <v>Gac_2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2041</v>
      </c>
      <c r="AD123" t="str">
        <f t="shared" ca="1" si="39"/>
        <v>pics\\Peper_1.jpg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pics\\Peper_1.jpg</v>
      </c>
      <c r="AI123" t="s">
        <v>125</v>
      </c>
      <c r="AO123">
        <f t="shared" ca="1" si="35"/>
        <v>0.31788348395241506</v>
      </c>
      <c r="AP123" t="str">
        <f t="shared" ca="1" si="36"/>
        <v>pics\\Peper_1.jpg</v>
      </c>
      <c r="AR123" t="str">
        <f t="shared" si="44"/>
        <v/>
      </c>
      <c r="AS123" t="str">
        <f t="shared" ca="1" si="42"/>
        <v>pics\\Peper_1.jpg</v>
      </c>
      <c r="AT123">
        <f t="shared" ca="1" si="31"/>
        <v>0.48283153238007515</v>
      </c>
      <c r="AU123" t="s">
        <v>697</v>
      </c>
      <c r="AV123" t="str">
        <f t="shared" ca="1" si="32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3"/>
        <v>_Фаршированный_ли_ПЕМАТ?</v>
      </c>
      <c r="BD123" cm="1">
        <f t="array" aca="1" ref="BD123" ca="1">INDEX($L$122:$L$129,(RANK(AT3,$AT$2:$AT$9)))</f>
        <v>2090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VLOOKUP(B124,audio_list_stym!$A$3:$BP$18,46,FALSE)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VLOOKUP(B124,audio_list_stym!$A$3:$AJ$18,14,FALSE)</f>
        <v>Gac</v>
      </c>
      <c r="I124" t="s">
        <v>690</v>
      </c>
      <c r="J124" t="str">
        <f t="shared" si="29"/>
        <v>Gac_3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2004</v>
      </c>
      <c r="AD124" t="str">
        <f t="shared" ca="1" si="39"/>
        <v>pics\\Banan_4.jpg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pics\\Banan_4.jpg</v>
      </c>
      <c r="AI124" t="s">
        <v>126</v>
      </c>
      <c r="AO124">
        <f t="shared" ca="1" si="35"/>
        <v>0.96951872025994856</v>
      </c>
      <c r="AP124" t="str">
        <f t="shared" ca="1" si="36"/>
        <v>pics\\Banan_4.jpg</v>
      </c>
      <c r="AR124" t="str">
        <f t="shared" si="44"/>
        <v/>
      </c>
      <c r="AS124" t="str">
        <f t="shared" ca="1" si="42"/>
        <v>pics\\Banan_4.jpg</v>
      </c>
      <c r="AT124">
        <f t="shared" ca="1" si="31"/>
        <v>7.8438407683983247E-2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3"/>
        <v>_Разрезан_ли_ПЕМАТ?</v>
      </c>
      <c r="BD124" cm="1">
        <f t="array" aca="1" ref="BD124" ca="1">INDEX($L$122:$L$129,(RANK(AT4,$AT$2:$AT$9)))</f>
        <v>2096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VLOOKUP(B125,audio_list_stym!$A$3:$BP$18,46,FALSE)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VLOOKUP(B125,audio_list_stym!$A$3:$AJ$18,14,FALSE)</f>
        <v>Gac</v>
      </c>
      <c r="I125" t="s">
        <v>691</v>
      </c>
      <c r="J125" t="str">
        <f t="shared" si="29"/>
        <v>Gac_4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2049</v>
      </c>
      <c r="AD125" t="str">
        <f t="shared" ca="1" si="39"/>
        <v>pics\\Redis_1.jpg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pics\\Redis_1.jpg</v>
      </c>
      <c r="AI125" t="s">
        <v>127</v>
      </c>
      <c r="AO125">
        <f t="shared" ca="1" si="35"/>
        <v>0.19734431044934397</v>
      </c>
      <c r="AP125" t="str">
        <f t="shared" ca="1" si="36"/>
        <v>pics\\Redis_1.jpg</v>
      </c>
      <c r="AR125" t="str">
        <f t="shared" si="44"/>
        <v/>
      </c>
      <c r="AS125" t="str">
        <f t="shared" ca="1" si="42"/>
        <v>pics\\Redis_1.jpg</v>
      </c>
      <c r="AT125">
        <f t="shared" ca="1" si="31"/>
        <v>0.93419266803448764</v>
      </c>
      <c r="AU125" t="s">
        <v>697</v>
      </c>
      <c r="AV125" t="str">
        <f t="shared" ca="1" si="32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3"/>
        <v>_С_лепестками_ли_ПЕМАТ?</v>
      </c>
      <c r="BD125" cm="1">
        <f t="array" aca="1" ref="BD125" ca="1">INDEX($L$122:$L$129,(RANK(AT5,$AT$2:$AT$9)))</f>
        <v>2095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VLOOKUP(B126,audio_list_stym!$A$3:$BP$18,46,FALSE)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VLOOKUP(B126,audio_list_stym!$A$3:$AJ$18,14,FALSE)</f>
        <v>Gac</v>
      </c>
      <c r="I126" t="s">
        <v>692</v>
      </c>
      <c r="J126" t="str">
        <f t="shared" si="29"/>
        <v>Gac_5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2036</v>
      </c>
      <c r="AD126" t="str">
        <f t="shared" ca="1" si="39"/>
        <v>pics\\Limon_4.jpg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pics\\Limon_4.jpg</v>
      </c>
      <c r="AI126" t="s">
        <v>128</v>
      </c>
      <c r="AO126">
        <f t="shared" ca="1" si="35"/>
        <v>0.3722320289839669</v>
      </c>
      <c r="AP126" t="str">
        <f t="shared" ca="1" si="36"/>
        <v>pics\\Limon_4.jpg</v>
      </c>
      <c r="AR126" t="str">
        <f t="shared" si="44"/>
        <v/>
      </c>
      <c r="AS126" t="str">
        <f t="shared" ca="1" si="42"/>
        <v>pics\\Limon_4.jpg</v>
      </c>
      <c r="AT126">
        <f t="shared" ca="1" si="31"/>
        <v>0.80239805455097124</v>
      </c>
      <c r="AU126" t="s">
        <v>697</v>
      </c>
      <c r="AV126" t="str">
        <f t="shared" ca="1" si="32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3"/>
        <v>_Колючий_ли_ПЕМАТ?</v>
      </c>
      <c r="BD126" cm="1">
        <f t="array" aca="1" ref="BD126" ca="1">INDEX($L$122:$L$129,(RANK(AT6,$AT$2:$AT$9)))</f>
        <v>2094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VLOOKUP(B127,audio_list_stym!$A$3:$BP$18,46,FALSE)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VLOOKUP(B127,audio_list_stym!$A$3:$AJ$18,14,FALSE)</f>
        <v>Gac</v>
      </c>
      <c r="I127" t="s">
        <v>693</v>
      </c>
      <c r="J127" t="str">
        <f t="shared" si="29"/>
        <v>Gac_6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2019</v>
      </c>
      <c r="AD127" t="str">
        <f t="shared" ca="1" si="39"/>
        <v>pics\\Goroh_3.jpg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pics\\Goroh_3.jpg</v>
      </c>
      <c r="AI127" t="s">
        <v>129</v>
      </c>
      <c r="AO127">
        <f t="shared" ca="1" si="35"/>
        <v>0.76196667879941704</v>
      </c>
      <c r="AP127" t="str">
        <f t="shared" ca="1" si="36"/>
        <v>pics\\Goroh_3.jpg</v>
      </c>
      <c r="AR127" t="str">
        <f t="shared" si="44"/>
        <v/>
      </c>
      <c r="AS127" t="str">
        <f t="shared" ca="1" si="42"/>
        <v>pics\\Goroh_3.jpg</v>
      </c>
      <c r="AT127">
        <f t="shared" ca="1" si="31"/>
        <v>0.51343137924452953</v>
      </c>
      <c r="AU127" t="s">
        <v>697</v>
      </c>
      <c r="AV127" t="str">
        <f t="shared" ca="1" si="32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3"/>
        <v>_Оранжевый_ли_ПЕМАТ?</v>
      </c>
      <c r="BD127" cm="1">
        <f t="array" aca="1" ref="BD127" ca="1">INDEX($L$122:$L$129,(RANK(AT7,$AT$2:$AT$9)))</f>
        <v>2089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VLOOKUP(B128,audio_list_stym!$A$3:$BP$18,46,FALSE)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VLOOKUP(B128,audio_list_stym!$A$3:$AJ$18,14,FALSE)</f>
        <v>Gac</v>
      </c>
      <c r="I128" t="s">
        <v>694</v>
      </c>
      <c r="J128" t="str">
        <f t="shared" si="29"/>
        <v>Gac_7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2052</v>
      </c>
      <c r="AD128" t="str">
        <f t="shared" ca="1" si="39"/>
        <v>pics\\Redis_4.jpg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pics\\Redis_4.jpg</v>
      </c>
      <c r="AI128" t="s">
        <v>130</v>
      </c>
      <c r="AO128">
        <f t="shared" ca="1" si="35"/>
        <v>0.14340578032404716</v>
      </c>
      <c r="AP128" t="str">
        <f t="shared" ca="1" si="36"/>
        <v>pics\\Redis_4.jpg</v>
      </c>
      <c r="AR128" t="str">
        <f t="shared" si="44"/>
        <v/>
      </c>
      <c r="AS128" t="str">
        <f t="shared" ca="1" si="42"/>
        <v>pics\\Redis_4.jpg</v>
      </c>
      <c r="AT128">
        <f t="shared" ca="1" si="31"/>
        <v>0.36951885197159218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3"/>
        <v>_Зернистый_ли_ПЕМАТ?</v>
      </c>
      <c r="BD128" cm="1">
        <f t="array" aca="1" ref="BD128" ca="1">INDEX($L$122:$L$129,(RANK(AT8,$AT$2:$AT$9)))</f>
        <v>2091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VLOOKUP(B129,audio_list_stym!$A$3:$BP$18,46,FALSE)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VLOOKUP(B129,audio_list_stym!$A$3:$AJ$18,14,FALSE)</f>
        <v>Gac</v>
      </c>
      <c r="I129" t="s">
        <v>695</v>
      </c>
      <c r="J129" t="str">
        <f t="shared" si="29"/>
        <v>Gac_8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2038</v>
      </c>
      <c r="AD129" t="str">
        <f t="shared" ca="1" si="39"/>
        <v>pics\\Limon_6.jpg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pics\\Limon_6.jpg</v>
      </c>
      <c r="AI129" t="s">
        <v>131</v>
      </c>
      <c r="AO129">
        <f t="shared" ca="1" si="35"/>
        <v>0.35747665406521478</v>
      </c>
      <c r="AP129" t="str">
        <f t="shared" ca="1" si="36"/>
        <v>pics\\Limon_6.jpg</v>
      </c>
      <c r="AR129" t="str">
        <f t="shared" si="44"/>
        <v/>
      </c>
      <c r="AS129" t="str">
        <f t="shared" ca="1" si="42"/>
        <v>pics\\Limon_6.jpg</v>
      </c>
      <c r="AT129">
        <f t="shared" ca="1" si="31"/>
        <v>5.2463751749246557E-2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3"/>
        <v>_Округлый_ли_ПЕМАТ?</v>
      </c>
      <c r="BD129" cm="1">
        <f t="array" aca="1" ref="BD129" ca="1">INDEX($L$122:$L$129,(RANK(AT9,$AT$2:$AT$9)))</f>
        <v>2092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A00-000000000000}"/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VLOOKUP(B2,audio_list_stym!$A$3:$AJ$18,15,FALSE)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pics\\Banan_1.jpg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40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0.71587765290131211</v>
      </c>
      <c r="AP2" t="str">
        <f t="shared" ref="AP2:AP25" ca="1" si="6">INDEX($AM$2:$AM$25,(RANK(AO2,$AO$2:$AO$25)))</f>
        <v>pics\\Banan_1.jpg</v>
      </c>
      <c r="AQ2" t="str">
        <f ca="1">INDEX($AN$2:$AN$25,(RANK(AO2,$AO$2:$AO$25)))</f>
        <v>pics\\Goroh_1.jpg</v>
      </c>
      <c r="AR2" t="str">
        <f t="shared" ref="AR2:AR9" ca="1" si="7">IF(AH2="sound\\Ogorod",AP2,"")</f>
        <v>pics\\Banan_1.jpg</v>
      </c>
      <c r="AT2">
        <f t="shared" ref="AT2:AT65" ca="1" si="8">RAND()</f>
        <v>0.63070571295988609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VLOOKUP(B3,audio_list_stym!$A$3:$AJ$18,15,FALSE)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2039</v>
      </c>
      <c r="AD3" t="str">
        <f t="shared" ref="AD3:AD66" ca="1" si="11">IF(ISTEXT(AE3),AE3,IF(ISTEXT(AF3),AF3,""))</f>
        <v>pics\\Limon_7.jpg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pics\\Limon_7.jpg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0.76713830403299454</v>
      </c>
      <c r="AP3" t="str">
        <f t="shared" ca="1" si="6"/>
        <v>pics\\Limon_7.jpg</v>
      </c>
      <c r="AQ3" t="str">
        <f t="shared" ref="AQ3:AQ25" ca="1" si="13">INDEX($AN$2:$AN$25,(RANK(AO3,$AO$2:$AO$25)))</f>
        <v>pics\\Redis_7.jpg</v>
      </c>
      <c r="AR3" t="str">
        <f t="shared" ca="1" si="7"/>
        <v>pics\\Limon_7.jpg</v>
      </c>
      <c r="AT3">
        <f t="shared" ca="1" si="8"/>
        <v>0.17983186535297968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_Мясистый_ли_XXXXX?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VLOOKUP(B4,audio_list_stym!$A$3:$AJ$18,15,FALSE)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2040</v>
      </c>
      <c r="AD4" t="str">
        <f t="shared" ca="1" si="11"/>
        <v>pics\\Limon_8.jpg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0.74346194397272058</v>
      </c>
      <c r="AP4" t="str">
        <f t="shared" ca="1" si="6"/>
        <v>pics\\Limon_8.jpg</v>
      </c>
      <c r="AQ4" t="str">
        <f t="shared" ca="1" si="13"/>
        <v>pics\\Redis_8.jpg</v>
      </c>
      <c r="AR4" t="str">
        <f t="shared" ca="1" si="7"/>
        <v>pics\\Limon_8.jpg</v>
      </c>
      <c r="AT4">
        <f t="shared" ca="1" si="8"/>
        <v>0.93585826484463974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_Горький_ли_XXXXX?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VLOOKUP(B5,audio_list_stym!$A$3:$AJ$18,15,FALSE)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2004</v>
      </c>
      <c r="AD5" t="str">
        <f t="shared" ca="1" si="11"/>
        <v>pics\\Banan_4.jpg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0.49553147825486676</v>
      </c>
      <c r="AP5" t="str">
        <f t="shared" ca="1" si="6"/>
        <v>pics\\Banan_4.jpg</v>
      </c>
      <c r="AQ5" t="str">
        <f t="shared" ca="1" si="13"/>
        <v>pics\\Goroh_4.jpg</v>
      </c>
      <c r="AR5" t="str">
        <f t="shared" ca="1" si="7"/>
        <v>pics\\Banan_4.jpg</v>
      </c>
      <c r="AT5">
        <f t="shared" ca="1" si="8"/>
        <v>0.77649731279920575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_Яркий_ли_XXXXX?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VLOOKUP(B6,audio_list_stym!$A$3:$AJ$18,15,FALSE)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2037</v>
      </c>
      <c r="AD6" t="str">
        <f t="shared" ca="1" si="11"/>
        <v>pics\\Limon_5.jpg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0.78095062012642524</v>
      </c>
      <c r="AP6" t="str">
        <f t="shared" ca="1" si="6"/>
        <v>pics\\Limon_5.jpg</v>
      </c>
      <c r="AQ6" t="str">
        <f t="shared" ca="1" si="13"/>
        <v>pics\\Redis_5.jpg</v>
      </c>
      <c r="AR6" t="str">
        <f t="shared" ca="1" si="7"/>
        <v>pics\\Limon_5.jpg</v>
      </c>
      <c r="AT6">
        <f t="shared" ca="1" si="8"/>
        <v>0.55783415600737807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_Острый_ли_XXXXX?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VLOOKUP(B7,audio_list_stym!$A$3:$AJ$18,15,FALSE)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2007</v>
      </c>
      <c r="AD7" t="str">
        <f t="shared" ca="1" si="11"/>
        <v>pics\\Banan_7.jpg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0.33149686326000727</v>
      </c>
      <c r="AP7" t="str">
        <f t="shared" ca="1" si="6"/>
        <v>pics\\Banan_7.jpg</v>
      </c>
      <c r="AQ7" t="str">
        <f t="shared" ca="1" si="13"/>
        <v>pics\\Goroh_7.jpg</v>
      </c>
      <c r="AR7" t="str">
        <f t="shared" ca="1" si="7"/>
        <v>pics\\Banan_7.jpg</v>
      </c>
      <c r="AT7">
        <f t="shared" ca="1" si="8"/>
        <v>0.10116428551826462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_Спелый_ли_XXXXX?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VLOOKUP(B8,audio_list_stym!$A$3:$AJ$18,15,FALSE)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2008</v>
      </c>
      <c r="AD8" t="str">
        <f t="shared" ca="1" si="11"/>
        <v>pics\\Banan_8.jpg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pics\\Banan_8.jpg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0.32386969376706776</v>
      </c>
      <c r="AP8" t="str">
        <f t="shared" ca="1" si="6"/>
        <v>pics\\Banan_8.jpg</v>
      </c>
      <c r="AQ8" t="str">
        <f t="shared" ca="1" si="13"/>
        <v>pics\\Goroh_8.jpg</v>
      </c>
      <c r="AR8" t="str">
        <f t="shared" ca="1" si="7"/>
        <v>pics\\Banan_8.jpg</v>
      </c>
      <c r="AT8">
        <f t="shared" ca="1" si="8"/>
        <v>0.30916269310369437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_Серый_ли_XXXXX?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VLOOKUP(B9,audio_list_stym!$A$3:$AJ$18,15,FALSE)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2155</v>
      </c>
      <c r="AD9" t="str">
        <f t="shared" ca="1" si="11"/>
        <v>pics\\Injir_3.jpg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0.16466838734620071</v>
      </c>
      <c r="AP9" t="str">
        <f t="shared" ca="1" si="6"/>
        <v>pics\\Injir_3.jpg</v>
      </c>
      <c r="AQ9" t="str">
        <f t="shared" ca="1" si="13"/>
        <v>pics\\Tikva_3.jpg</v>
      </c>
      <c r="AR9" t="str">
        <f t="shared" ca="1" si="7"/>
        <v>pics\\Injir_3.jpg</v>
      </c>
      <c r="AT9">
        <f t="shared" ca="1" si="8"/>
        <v>0.64001433176569378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_Вязкий_ли_XXXXX?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VLOOKUP(B10,audio_list_stym!$A$3:$AJ$18,15,FALSE)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1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0.57830889663464036</v>
      </c>
      <c r="AP10" t="str">
        <f t="shared" ca="1" si="6"/>
        <v>pics\\Banan_3.jpg</v>
      </c>
      <c r="AQ10" t="str">
        <f t="shared" ca="1" si="13"/>
        <v>pics\\Goroh_3.jpg</v>
      </c>
      <c r="AT10">
        <f t="shared" ca="1" si="8"/>
        <v>0.31732717896336637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На_экране_XXXXX._Он_старый?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2056</v>
      </c>
      <c r="BG10" cm="1">
        <f t="array" aca="1" ref="BG10" ca="1">INDEX(BD34:BD65,(RANK(AT3,$AT$2:$AT$16)))</f>
        <v>2008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VLOOKUP(B11,audio_list_stym!$A$3:$AJ$18,15,FALSE)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1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0.48388338750293192</v>
      </c>
      <c r="AP11" t="str">
        <f t="shared" ca="1" si="6"/>
        <v>pics\\Banan_5.jpg</v>
      </c>
      <c r="AQ11" t="str">
        <f t="shared" ca="1" si="13"/>
        <v>pics\\Goroh_5.jpg</v>
      </c>
      <c r="AT11">
        <f t="shared" ca="1" si="8"/>
        <v>0.28998942832763452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VLOOKUP(B12,audio_list_stym!$A$3:$AJ$18,15,FALSE)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1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0.16162171153437943</v>
      </c>
      <c r="AP12" t="str">
        <f t="shared" ca="1" si="6"/>
        <v>pics\\Injir_4.jpg</v>
      </c>
      <c r="AQ12" t="str">
        <f t="shared" ca="1" si="13"/>
        <v>pics\\Tikva_4.jpg</v>
      </c>
      <c r="AT12">
        <f t="shared" ca="1" si="8"/>
        <v>0.44921188396941969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Вот_XXXXX._Он_с_цедрой?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VLOOKUP(B13,audio_list_stym!$A$3:$AJ$18,15,FALSE)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1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8.7371701325714146E-2</v>
      </c>
      <c r="AP13" t="str">
        <f t="shared" ca="1" si="6"/>
        <v>pics\\Injir_6.jpg</v>
      </c>
      <c r="AQ13" t="str">
        <f t="shared" ca="1" si="13"/>
        <v>pics\\Tikva_6.jpg</v>
      </c>
      <c r="AT13">
        <f t="shared" ca="1" si="8"/>
        <v>0.68679388058995516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Это_XXXXX._Кислый_ли_он?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VLOOKUP(B14,audio_list_stym!$A$3:$AJ$18,15,FALSE)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1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0.77797104820896301</v>
      </c>
      <c r="AP14" t="str">
        <f t="shared" ca="1" si="6"/>
        <v>pics\\Limon_6.jpg</v>
      </c>
      <c r="AQ14" t="str">
        <f t="shared" ca="1" si="13"/>
        <v>pics\\Redis_6.jpg</v>
      </c>
      <c r="AT14">
        <f t="shared" ca="1" si="8"/>
        <v>0.42368679993711722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VLOOKUP(B15,audio_list_stym!$A$3:$AJ$18,15,FALSE)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1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0.95157550235105481</v>
      </c>
      <c r="AP15" t="str">
        <f t="shared" ca="1" si="6"/>
        <v>pics\\Limon_1.jpg</v>
      </c>
      <c r="AQ15" t="str">
        <f t="shared" ca="1" si="13"/>
        <v>pics\\Redis_1.jpg</v>
      </c>
      <c r="AT15">
        <f t="shared" ca="1" si="8"/>
        <v>0.55234746204421625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VLOOKUP(B16,audio_list_stym!$A$3:$AJ$18,15,FALSE)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0.90398011287965307</v>
      </c>
      <c r="AP16" t="str">
        <f t="shared" ca="1" si="6"/>
        <v>pics\\Limon_3.jpg</v>
      </c>
      <c r="AQ16" t="str">
        <f t="shared" ca="1" si="13"/>
        <v>pics\\Redis_3.jpg</v>
      </c>
      <c r="AT16">
        <f t="shared" ca="1" si="8"/>
        <v>0.2622754387055084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VLOOKUP(B17,audio_list_stym!$A$3:$AJ$18,15,FALSE)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1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0.92058168454867073</v>
      </c>
      <c r="AP17" t="str">
        <f t="shared" ca="1" si="6"/>
        <v>pics\\Limon_2.jpg</v>
      </c>
      <c r="AQ17" t="str">
        <f t="shared" ca="1" si="13"/>
        <v>pics\\Redis_2.jpg</v>
      </c>
      <c r="AT17">
        <f t="shared" ca="1" si="8"/>
        <v>0.9288872821151829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Вы_видите_XXXXX._Он_без_кожуры?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VLOOKUP(B18,audio_list_stym!$A$3:$AJ$18,15,FALSE)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2168</v>
      </c>
      <c r="AD18" t="str">
        <f t="shared" ca="1" si="11"/>
        <v>pics\\Tikva_8.jpg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3.1223447915771363E-3</v>
      </c>
      <c r="AP18" t="str">
        <f t="shared" ca="1" si="6"/>
        <v>pics\\Injir_8.jpg</v>
      </c>
      <c r="AQ18" t="str">
        <f t="shared" ca="1" si="13"/>
        <v>pics\\Tikva_8.jpg</v>
      </c>
      <c r="AS18" t="str">
        <f t="shared" ref="AS18:AS25" ca="1" si="16">IF(AH18="sound\\Tropic",AQ18,"")</f>
        <v>pics\\Tikva_8.jpg</v>
      </c>
      <c r="AT18">
        <f t="shared" ca="1" si="8"/>
        <v>0.48949347254742726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_С_молоком_ли_КОКОС?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VLOOKUP(B19,audio_list_stym!$A$3:$AJ$18,15,FALSE)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11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0.24485759622054315</v>
      </c>
      <c r="AP19" t="str">
        <f t="shared" ca="1" si="6"/>
        <v>pics\\Injir_1.jpg</v>
      </c>
      <c r="AQ19" t="str">
        <f t="shared" ca="1" si="13"/>
        <v>pics\\Tikva_1.jpg</v>
      </c>
      <c r="AS19" t="str">
        <f t="shared" ca="1" si="16"/>
        <v>pics\\Tikva_1.jpg</v>
      </c>
      <c r="AT19">
        <f t="shared" ca="1" si="8"/>
        <v>0.74018437190481468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_Полый_ли_КОКОС?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VLOOKUP(B20,audio_list_stym!$A$3:$AJ$18,15,FALSE)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2018</v>
      </c>
      <c r="AD20" t="str">
        <f t="shared" ca="1" si="11"/>
        <v>pics\\Goroh_2.jpg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0.6028874838863475</v>
      </c>
      <c r="AP20" t="str">
        <f t="shared" ca="1" si="6"/>
        <v>pics\\Banan_2.jpg</v>
      </c>
      <c r="AQ20" t="str">
        <f t="shared" ca="1" si="13"/>
        <v>pics\\Goroh_2.jpg</v>
      </c>
      <c r="AS20" t="str">
        <f t="shared" ca="1" si="16"/>
        <v>pics\\Goroh_2.jpg</v>
      </c>
      <c r="AT20">
        <f t="shared" ca="1" si="8"/>
        <v>0.53143632886054415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_Гладкий_ли_КОКОС?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VLOOKUP(B21,audio_list_stym!$A$3:$AJ$18,15,FALSE)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2052</v>
      </c>
      <c r="AD21" t="str">
        <f t="shared" ca="1" si="11"/>
        <v>pics\\Redis_4.jpg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pics\\Redis_4.jpg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0.80477085357206435</v>
      </c>
      <c r="AP21" t="str">
        <f t="shared" ca="1" si="6"/>
        <v>pics\\Limon_4.jpg</v>
      </c>
      <c r="AQ21" t="str">
        <f t="shared" ca="1" si="13"/>
        <v>pics\\Redis_4.jpg</v>
      </c>
      <c r="AS21" t="str">
        <f t="shared" ca="1" si="16"/>
        <v>pics\\Redis_4.jpg</v>
      </c>
      <c r="AT21">
        <f t="shared" ca="1" si="8"/>
        <v>0.19651058033835367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_Пористый_ли_КОКОС?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VLOOKUP(B22,audio_list_stym!$A$3:$AJ$18,15,FALSE)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2022</v>
      </c>
      <c r="AD22" t="str">
        <f t="shared" ca="1" si="11"/>
        <v>pics\\Goroh_6.jpg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pics\\Goroh_6.jpg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0.36288957814268141</v>
      </c>
      <c r="AP22" t="str">
        <f t="shared" ca="1" si="6"/>
        <v>pics\\Banan_6.jpg</v>
      </c>
      <c r="AQ22" t="str">
        <f t="shared" ca="1" si="13"/>
        <v>pics\\Goroh_6.jpg</v>
      </c>
      <c r="AS22" t="str">
        <f t="shared" ca="1" si="16"/>
        <v>pics\\Goroh_6.jpg</v>
      </c>
      <c r="AT22">
        <f t="shared" ca="1" si="8"/>
        <v>0.28576786213698013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_Вареный_ли_КОКОС?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VLOOKUP(B23,audio_list_stym!$A$3:$AJ$18,15,FALSE)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2162</v>
      </c>
      <c r="AD23" t="str">
        <f t="shared" ca="1" si="11"/>
        <v>pics\\Tikva_2.jpg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pics\\Tikva_2.jpg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0.16950349199477932</v>
      </c>
      <c r="AP23" t="str">
        <f t="shared" ca="1" si="6"/>
        <v>pics\\Injir_2.jpg</v>
      </c>
      <c r="AQ23" t="str">
        <f t="shared" ca="1" si="13"/>
        <v>pics\\Tikva_2.jpg</v>
      </c>
      <c r="AS23" t="str">
        <f t="shared" ca="1" si="16"/>
        <v>pics\\Tikva_2.jpg</v>
      </c>
      <c r="AT23">
        <f t="shared" ca="1" si="8"/>
        <v>0.55733129415132165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_Плотный_ли_КОКОС?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VLOOKUP(B24,audio_list_stym!$A$3:$AJ$18,15,FALSE)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2167</v>
      </c>
      <c r="AD24" t="str">
        <f t="shared" ca="1" si="11"/>
        <v>pics\\Tikva_7.jpg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pics\\Tikva_7.jpg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3.9754627235879414E-2</v>
      </c>
      <c r="AP24" t="str">
        <f t="shared" ca="1" si="6"/>
        <v>pics\\Injir_7.jpg</v>
      </c>
      <c r="AQ24" t="str">
        <f t="shared" ca="1" si="13"/>
        <v>pics\\Tikva_7.jpg</v>
      </c>
      <c r="AS24" t="str">
        <f t="shared" ca="1" si="16"/>
        <v>pics\\Tikva_7.jpg</v>
      </c>
      <c r="AT24">
        <f t="shared" ca="1" si="8"/>
        <v>0.67208335391866636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_Ворсистый_ли_КОКОС?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VLOOKUP(B25,audio_list_stym!$A$3:$AJ$18,15,FALSE)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11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0.15108239526865364</v>
      </c>
      <c r="AP25" t="str">
        <f t="shared" ca="1" si="6"/>
        <v>pics\\Injir_5.jpg</v>
      </c>
      <c r="AQ25" t="str">
        <f t="shared" ca="1" si="13"/>
        <v>pics\\Tikva_5.jpg</v>
      </c>
      <c r="AS25" t="str">
        <f t="shared" ca="1" si="16"/>
        <v>pics\\Tikva_5.jpg</v>
      </c>
      <c r="AT25">
        <f t="shared" ca="1" si="8"/>
        <v>0.64425421507656966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_Мягкий_ли_КОКОС?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VLOOKUP(B26,audio_list_stym!$A$3:$AJ$18,15,FALSE)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1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0.51889697656675748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VLOOKUP(B27,audio_list_stym!$A$3:$AJ$18,15,FALSE)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1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0.35369609842903105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VLOOKUP(B28,audio_list_stym!$A$3:$AJ$18,15,FALSE)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1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0.66017014759787396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VLOOKUP(B29,audio_list_stym!$A$3:$AJ$18,15,FALSE)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1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0.41044621226823463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Это_РЕДИС._Жирный_ли_он?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VLOOKUP(B30,audio_list_stym!$A$3:$AJ$18,15,FALSE)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1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1.5609457273639271E-2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VLOOKUP(B31,audio_list_stym!$A$3:$AJ$18,15,FALSE)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1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0.51835541719229394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VLOOKUP(B32,audio_list_stym!$A$3:$AJ$18,15,FALSE)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1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0.68113239362096312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VLOOKUP(B33,audio_list_stym!$A$3:$AJ$18,15,FALSE)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1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6.3022156706248889E-2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Вы_видите_РЕДИС._Он_круглый?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VLOOKUP(B34,audio_list_stym!$A$3:$AJ$18,15,FALSE)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2003</v>
      </c>
      <c r="AD34" t="str">
        <f t="shared" ca="1" si="11"/>
        <v>pics\\Banan_3.jpg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pics\\Banan_3.jpg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si="5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pics\\Banan_3.jpg</v>
      </c>
      <c r="AT34">
        <f t="shared" ca="1" si="8"/>
        <v>0.22395058990845962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_Сырой_ли_XXXXX?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VLOOKUP(B35,audio_list_stym!$A$3:$AJ$18,15,FALSE)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2005</v>
      </c>
      <c r="AD35" t="str">
        <f t="shared" ca="1" si="11"/>
        <v>pics\\Banan_5.jpg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pics\\Banan_5.jpg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5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pics\\Banan_5.jpg</v>
      </c>
      <c r="AT35">
        <f t="shared" ca="1" si="8"/>
        <v>3.8486985253763484E-2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_Слоеный_ли_XXXXX?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VLOOKUP(B36,audio_list_stym!$A$3:$AJ$18,15,FALSE)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2156</v>
      </c>
      <c r="AD36" t="str">
        <f t="shared" ca="1" si="11"/>
        <v>pics\\Injir_4.jpg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pics\\Injir_4.jpg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5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pics\\Injir_4.jpg</v>
      </c>
      <c r="AT36">
        <f t="shared" ca="1" si="8"/>
        <v>0.64359317437398167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_Гнилой_ли_XXXXX?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VLOOKUP(B37,audio_list_stym!$A$3:$AJ$18,15,FALSE)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2158</v>
      </c>
      <c r="AD37" t="str">
        <f t="shared" ca="1" si="11"/>
        <v>pics\\Injir_6.jpg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pics\\Injir_6.jpg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5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pics\\Injir_6.jpg</v>
      </c>
      <c r="AT37">
        <f t="shared" ca="1" si="8"/>
        <v>0.75245175148929844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_Бугристый_ли_XXXXX?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VLOOKUP(B38,audio_list_stym!$A$3:$AJ$18,15,FALSE)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2038</v>
      </c>
      <c r="AD38" t="str">
        <f t="shared" ca="1" si="11"/>
        <v>pics\\Limon_6.jpg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5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pics\\Limon_6.jpg</v>
      </c>
      <c r="AT38">
        <f t="shared" ca="1" si="8"/>
        <v>0.45336988307754233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_Черный_ли_XXXXX?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VLOOKUP(B39,audio_list_stym!$A$3:$AJ$18,15,FALSE)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11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5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pics\\Limon_1.jpg</v>
      </c>
      <c r="AT39">
        <f t="shared" ca="1" si="8"/>
        <v>0.20577975495297418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_Хрустящий_ли_XXXXX?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VLOOKUP(B40,audio_list_stym!$A$3:$AJ$18,15,FALSE)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2035</v>
      </c>
      <c r="AD40" t="str">
        <f t="shared" ca="1" si="11"/>
        <v>pics\\Limon_3.jpg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pics\\Limon_3.jpg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5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pics\\Limon_3.jpg</v>
      </c>
      <c r="AT40">
        <f t="shared" ca="1" si="8"/>
        <v>0.10740815920223001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_Блестит_ли_XXXXX?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VLOOKUP(B41,audio_list_stym!$A$3:$AJ$18,15,FALSE)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2034</v>
      </c>
      <c r="AD41" t="str">
        <f t="shared" ca="1" si="11"/>
        <v>pics\\Limon_2.jpg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pics\\Limon_2.jpg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pics\\Limon_2.jpg</v>
      </c>
      <c r="AT41">
        <f t="shared" ca="1" si="8"/>
        <v>9.5147718050629604E-2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_Цитрусовый_ли_XXXXX?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VLOOKUP(B42,audio_list_stym!$A$3:$AJ$18,15,FALSE)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1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0.92919962638001752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На_экране_XXXXX._Он_чистый?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2062</v>
      </c>
      <c r="BF42" cm="1">
        <f t="array" aca="1" ref="BF42" ca="1">INDEX(BD26:BD41,(RANK(AT6,$AT$2:$AT$17)))</f>
        <v>2054</v>
      </c>
      <c r="BG42" cm="1">
        <f t="array" aca="1" ref="BG42" ca="1">INDEX(BD50:BD65,(RANK(AT6,$AT$2:$AT$17)))</f>
        <v>2014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VLOOKUP(B43,audio_list_stym!$A$3:$AJ$18,15,FALSE)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1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0.205088317113852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VLOOKUP(B44,audio_list_stym!$A$3:$AJ$18,15,FALSE)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1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0.48699365332983058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Вот_XXXXX._Он_жаренный?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VLOOKUP(B45,audio_list_stym!$A$3:$AJ$18,15,FALSE)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1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0.45995843726356245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Это_XXXXX._Сладкий_ли_он?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VLOOKUP(B46,audio_list_stym!$A$3:$AJ$18,15,FALSE)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1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0.59539800299951617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VLOOKUP(B47,audio_list_stym!$A$3:$AJ$18,15,FALSE)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1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0.49621862092634716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VLOOKUP(B48,audio_list_stym!$A$3:$AJ$18,15,FALSE)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1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0.20483760346997992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VLOOKUP(B49,audio_list_stym!$A$3:$AJ$18,15,FALSE)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1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0.21848688238647129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Вы_видите_XXXXX._Он_репчатый?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VLOOKUP(B50,audio_list_stym!$A$3:$AJ$18,15,FALSE)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2017</v>
      </c>
      <c r="AD50" t="str">
        <f t="shared" ca="1" si="11"/>
        <v>pics\\Goroh_1.jpg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pics\\Goroh_1.jpg</v>
      </c>
      <c r="AH50" t="str">
        <f t="shared" si="3"/>
        <v>sound\\Tropic</v>
      </c>
      <c r="AS50" t="str">
        <f ca="1">IF(AH50="sound\\Tropic",AQ2,"")</f>
        <v>pics\\Goroh_1.jpg</v>
      </c>
      <c r="AT50">
        <f t="shared" ca="1" si="8"/>
        <v>0.4674185358974482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_Коричневый_ли_ФИНИК?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2019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VLOOKUP(B51,audio_list_stym!$A$3:$AJ$18,15,FALSE)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2055</v>
      </c>
      <c r="AD51" t="str">
        <f t="shared" ca="1" si="11"/>
        <v>pics\\Redis_7.jpg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pics\\Redis_7.jpg</v>
      </c>
      <c r="AH51" t="str">
        <f t="shared" si="3"/>
        <v>sound\\Tropic</v>
      </c>
      <c r="AS51" t="str">
        <f t="shared" ref="AS51:AS57" ca="1" si="22">IF(AH51="sound\\Tropic",AQ3,"")</f>
        <v>pics\\Redis_7.jpg</v>
      </c>
      <c r="AT51">
        <f t="shared" ca="1" si="8"/>
        <v>0.58033932822164525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_Сахаристый_ли_ФИНИК?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VLOOKUP(B52,audio_list_stym!$A$3:$AJ$18,15,FALSE)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2056</v>
      </c>
      <c r="AD52" t="str">
        <f t="shared" ca="1" si="11"/>
        <v>pics\\Redis_8.jpg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pics\\Redis_8.jpg</v>
      </c>
      <c r="AH52" t="str">
        <f t="shared" si="3"/>
        <v>sound\\Tropic</v>
      </c>
      <c r="AS52" t="str">
        <f t="shared" ca="1" si="22"/>
        <v>pics\\Redis_8.jpg</v>
      </c>
      <c r="AT52">
        <f t="shared" ca="1" si="8"/>
        <v>0.52418629169551612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_Скользкий_ли_ФИНИК?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VLOOKUP(B53,audio_list_stym!$A$3:$AJ$18,15,FALSE)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2020</v>
      </c>
      <c r="AD53" t="str">
        <f t="shared" ca="1" si="11"/>
        <v>pics\\Goroh_4.jpg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pics\\Goroh_4.jpg</v>
      </c>
      <c r="AH53" t="str">
        <f t="shared" si="3"/>
        <v>sound\\Tropic</v>
      </c>
      <c r="AS53" t="str">
        <f t="shared" ca="1" si="22"/>
        <v>pics\\Goroh_4.jpg</v>
      </c>
      <c r="AT53">
        <f t="shared" ca="1" si="8"/>
        <v>0.11113875906414705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_Ломкий_ли_ФИНИК?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VLOOKUP(B54,audio_list_stym!$A$3:$AJ$18,15,FALSE)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2053</v>
      </c>
      <c r="AD54" t="str">
        <f t="shared" ca="1" si="11"/>
        <v>pics\\Redis_5.jpg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pics\\Redis_5.jpg</v>
      </c>
      <c r="AH54" t="str">
        <f t="shared" si="3"/>
        <v>sound\\Tropic</v>
      </c>
      <c r="AI54" s="11"/>
      <c r="AS54" t="str">
        <f t="shared" ca="1" si="22"/>
        <v>pics\\Redis_5.jpg</v>
      </c>
      <c r="AT54">
        <f t="shared" ca="1" si="8"/>
        <v>0.41175179477770218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_Мохнатый_ли_ФИНИК?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VLOOKUP(B55,audio_list_stym!$A$3:$AJ$18,15,FALSE)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2023</v>
      </c>
      <c r="AD55" t="str">
        <f t="shared" ca="1" si="11"/>
        <v>pics\\Goroh_7.jpg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pics\\Goroh_7.jpg</v>
      </c>
      <c r="AH55" t="str">
        <f t="shared" si="3"/>
        <v>sound\\Tropic</v>
      </c>
      <c r="AS55" t="str">
        <f t="shared" ca="1" si="22"/>
        <v>pics\\Goroh_7.jpg</v>
      </c>
      <c r="AT55">
        <f t="shared" ca="1" si="8"/>
        <v>0.87157152589467335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_Сморщенный_ли_ФИНИК?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VLOOKUP(B56,audio_list_stym!$A$3:$AJ$18,15,FALSE)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2024</v>
      </c>
      <c r="AD56" t="str">
        <f t="shared" ca="1" si="11"/>
        <v>pics\\Goroh_8.jpg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pics\\Goroh_8.jpg</v>
      </c>
      <c r="AH56" t="str">
        <f t="shared" si="3"/>
        <v>sound\\Tropic</v>
      </c>
      <c r="AS56" t="str">
        <f t="shared" ca="1" si="22"/>
        <v>pics\\Goroh_8.jpg</v>
      </c>
      <c r="AT56">
        <f t="shared" ca="1" si="8"/>
        <v>0.97325828547828608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VLOOKUP(B57,audio_list_stym!$A$3:$AJ$18,15,FALSE)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2163</v>
      </c>
      <c r="AD57" t="str">
        <f t="shared" ca="1" si="11"/>
        <v>pics\\Tikva_3.jpg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pics\\Tikva_3.jpg</v>
      </c>
      <c r="AH57" t="str">
        <f t="shared" si="3"/>
        <v>sound\\Tropic</v>
      </c>
      <c r="AI57" s="11"/>
      <c r="AS57" t="str">
        <f t="shared" ca="1" si="22"/>
        <v>pics\\Tikva_3.jpg</v>
      </c>
      <c r="AT57">
        <f t="shared" ca="1" si="8"/>
        <v>0.76252590335077275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_Треугольный_ли_ФИНИК?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VLOOKUP(B58,audio_list_stym!$A$3:$AJ$18,15,FALSE)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0.89220342229614535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2034</v>
      </c>
      <c r="BF58" cm="1">
        <f t="array" aca="1" ref="BF58" ca="1">INDEX(BD18:BD33,(RANK(AT8,$AT$2:$AT$17)))</f>
        <v>2050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VLOOKUP(B59,audio_list_stym!$A$3:$AJ$18,15,FALSE)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1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8"/>
        <v>6.3739038737917975E-2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VLOOKUP(B60,audio_list_stym!$A$3:$AJ$18,15,FALSE)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1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8"/>
        <v>0.50825621833418744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VLOOKUP(B61,audio_list_stym!$A$3:$AJ$18,15,FALSE)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1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8"/>
        <v>0.44478197390680552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Это_ГОРОХ._Он_полосатый?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VLOOKUP(B62,audio_list_stym!$A$3:$AJ$18,15,FALSE)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1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8"/>
        <v>0.51690903602277727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VLOOKUP(B63,audio_list_stym!$A$3:$AJ$18,15,FALSE)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1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8"/>
        <v>0.97719309712582758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VLOOKUP(B64,audio_list_stym!$A$3:$AJ$18,15,FALSE)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1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0.94184719817765206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VLOOKUP(B65,audio_list_stym!$A$3:$AJ$18,15,FALSE)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1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8"/>
        <v>0.25137329868283276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Вы_видите_ГОРОХ._Легкий_ли_он?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VLOOKUP(B66,audio_list_stym!$A$3:$BP$18,47,FALSE)</f>
        <v>16</v>
      </c>
      <c r="F66" t="str">
        <f>VLOOKUP(E66,metki!$A$2:$B$9,2,FALSE)</f>
        <v>импл_новые_без_названия</v>
      </c>
      <c r="G66" t="str">
        <f t="shared" ref="G66:G129" si="24">LEFT(F66,5)</f>
        <v>импл_</v>
      </c>
      <c r="H66" t="str">
        <f>VLOOKUP(B66,audio_list_stym!$A$3:$AJ$18,15,FALSE)</f>
        <v>Sapota</v>
      </c>
      <c r="I66" t="s">
        <v>688</v>
      </c>
      <c r="J66" t="str">
        <f t="shared" ref="J66:J129" si="25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2004</v>
      </c>
      <c r="AD66" t="str">
        <f t="shared" ca="1" si="11"/>
        <v>pics\\Banan_4.jpg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6">AS66</f>
        <v>pics\\Banan_4.jpg</v>
      </c>
      <c r="AI66" t="s">
        <v>67</v>
      </c>
      <c r="AO66">
        <f ca="1">RAND()</f>
        <v>0.9458004071589301</v>
      </c>
      <c r="AP66" t="str">
        <f ca="1">INDEX($AI$66:$AI$129,(RANK(AO66,$AO$66:$AO$129)))</f>
        <v>pics\\Banan_4.jpg</v>
      </c>
      <c r="AS66" t="str">
        <f ca="1">IF(G66="импл_",AP66,"")</f>
        <v>pics\\Banan_4.jpg</v>
      </c>
      <c r="AT66">
        <f t="shared" ref="AT66:AT129" ca="1" si="27">RAND()</f>
        <v>0.98248104456163576</v>
      </c>
      <c r="AU66" t="s">
        <v>697</v>
      </c>
      <c r="AV66" t="str">
        <f t="shared" ref="AV66:AV129" ca="1" si="28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29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2132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2072</v>
      </c>
      <c r="BG66" cm="1">
        <f t="array" aca="1" ref="BG66" ca="1">INDEX(BD114:BD129,(RANK(AT2,$AT$2:$AT$17)))</f>
        <v>2096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VLOOKUP(B67,audio_list_stym!$A$3:$BP$18,47,FALSE)</f>
        <v>16</v>
      </c>
      <c r="F67" t="str">
        <f>VLOOKUP(E67,metki!$A$2:$B$9,2,FALSE)</f>
        <v>импл_новые_без_названия</v>
      </c>
      <c r="G67" t="str">
        <f t="shared" si="24"/>
        <v>импл_</v>
      </c>
      <c r="H67" t="str">
        <f>VLOOKUP(B67,audio_list_stym!$A$3:$AJ$18,15,FALSE)</f>
        <v>Sapota</v>
      </c>
      <c r="I67" t="s">
        <v>689</v>
      </c>
      <c r="J67" t="str">
        <f t="shared" si="25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2057</v>
      </c>
      <c r="AD67" t="str">
        <f t="shared" ref="AD67:AD74" ca="1" si="30">IF(ISTEXT(AE67),AE67,IF(ISTEXT(AF67),AF67,""))</f>
        <v>pics\\Tomat_1.jpg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pics\\Tomat_1.jpg</v>
      </c>
      <c r="AI67" t="s">
        <v>68</v>
      </c>
      <c r="AO67">
        <f t="shared" ref="AO67:AO129" ca="1" si="31">RAND()</f>
        <v>0.10346851797415069</v>
      </c>
      <c r="AP67" t="str">
        <f t="shared" ref="AP67:AP129" ca="1" si="32">INDEX($AI$66:$AI$129,(RANK(AO67,$AO$66:$AO$129)))</f>
        <v>pics\\Tomat_1.jpg</v>
      </c>
      <c r="AR67" t="str">
        <f t="shared" ref="AR67:AR73" si="33">IF(AH67="sound\\Ogorod",AP19,"")</f>
        <v/>
      </c>
      <c r="AS67" t="str">
        <f t="shared" ref="AS67:AS73" ca="1" si="34">IF(G67="импл_",AP67,"")</f>
        <v>pics\\Tomat_1.jpg</v>
      </c>
      <c r="AT67">
        <f t="shared" ca="1" si="27"/>
        <v>0.51440313101296853</v>
      </c>
      <c r="AU67" t="s">
        <v>697</v>
      </c>
      <c r="AV67" t="str">
        <f t="shared" ca="1" si="28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29"/>
        <v>_Надрезан_ли_XXXXX?</v>
      </c>
      <c r="BD67" cm="1">
        <f t="array" aca="1" ref="BD67" ca="1">INDEX(L67:L74,(RANK(AT3,$AT$2:$AT$9)))</f>
        <v>2136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VLOOKUP(B68,audio_list_stym!$A$3:$BP$18,47,FALSE)</f>
        <v>16</v>
      </c>
      <c r="F68" t="str">
        <f>VLOOKUP(E68,metki!$A$2:$B$9,2,FALSE)</f>
        <v>импл_новые_без_названия</v>
      </c>
      <c r="G68" t="str">
        <f t="shared" si="24"/>
        <v>импл_</v>
      </c>
      <c r="H68" t="str">
        <f>VLOOKUP(B68,audio_list_stym!$A$3:$AJ$18,15,FALSE)</f>
        <v>Sapota</v>
      </c>
      <c r="I68" t="s">
        <v>690</v>
      </c>
      <c r="J68" t="str">
        <f t="shared" si="25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2028</v>
      </c>
      <c r="AD68" t="str">
        <f t="shared" ca="1" si="30"/>
        <v>pics\\Kokos_4.jpg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pics\\Kokos_4.jpg</v>
      </c>
      <c r="AI68" t="s">
        <v>69</v>
      </c>
      <c r="AO68">
        <f t="shared" ca="1" si="31"/>
        <v>0.53068492017717572</v>
      </c>
      <c r="AP68" t="str">
        <f t="shared" ca="1" si="32"/>
        <v>pics\\Kokos_4.jpg</v>
      </c>
      <c r="AR68" t="str">
        <f t="shared" si="33"/>
        <v/>
      </c>
      <c r="AS68" t="str">
        <f t="shared" ca="1" si="34"/>
        <v>pics\\Kokos_4.jpg</v>
      </c>
      <c r="AT68">
        <f t="shared" ca="1" si="27"/>
        <v>0.60292177439285977</v>
      </c>
      <c r="AU68" t="s">
        <v>697</v>
      </c>
      <c r="AV68" t="str">
        <f t="shared" ca="1" si="28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29"/>
        <v>_Перекручен_ли_XXXXX?</v>
      </c>
      <c r="BD68" cm="1">
        <f t="array" aca="1" ref="BD68" ca="1">INDEX(L68:L75,(RANK(AT4,$AT$2:$AT$9)))</f>
        <v>2131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VLOOKUP(B69,audio_list_stym!$A$3:$BP$18,47,FALSE)</f>
        <v>16</v>
      </c>
      <c r="F69" t="str">
        <f>VLOOKUP(E69,metki!$A$2:$B$9,2,FALSE)</f>
        <v>импл_новые_без_названия</v>
      </c>
      <c r="G69" t="str">
        <f t="shared" si="24"/>
        <v>импл_</v>
      </c>
      <c r="H69" t="str">
        <f>VLOOKUP(B69,audio_list_stym!$A$3:$AJ$18,15,FALSE)</f>
        <v>Sapota</v>
      </c>
      <c r="I69" t="s">
        <v>691</v>
      </c>
      <c r="J69" t="str">
        <f t="shared" si="25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2051</v>
      </c>
      <c r="AD69" t="str">
        <f t="shared" ca="1" si="30"/>
        <v>pics\\Redis_3.jpg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6"/>
        <v>pics\\Redis_3.jpg</v>
      </c>
      <c r="AI69" t="s">
        <v>70</v>
      </c>
      <c r="AO69">
        <f t="shared" ca="1" si="31"/>
        <v>0.20598553608377335</v>
      </c>
      <c r="AP69" t="str">
        <f t="shared" ca="1" si="32"/>
        <v>pics\\Redis_3.jpg</v>
      </c>
      <c r="AR69" t="str">
        <f t="shared" si="33"/>
        <v/>
      </c>
      <c r="AS69" t="str">
        <f t="shared" ca="1" si="34"/>
        <v>pics\\Redis_3.jpg</v>
      </c>
      <c r="AT69">
        <f t="shared" ca="1" si="27"/>
        <v>0.52609117964205498</v>
      </c>
      <c r="AU69" t="s">
        <v>697</v>
      </c>
      <c r="AV69" t="str">
        <f t="shared" ca="1" si="28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29"/>
        <v>_Сорван_ли_XXXXX?</v>
      </c>
      <c r="BD69" cm="1">
        <f t="array" aca="1" ref="BD69" ca="1">INDEX(L69:L76,(RANK(AT5,$AT$2:$AT$9)))</f>
        <v>2133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VLOOKUP(B70,audio_list_stym!$A$3:$BP$18,47,FALSE)</f>
        <v>16</v>
      </c>
      <c r="F70" t="str">
        <f>VLOOKUP(E70,metki!$A$2:$B$9,2,FALSE)</f>
        <v>импл_новые_без_названия</v>
      </c>
      <c r="G70" t="str">
        <f t="shared" si="24"/>
        <v>импл_</v>
      </c>
      <c r="H70" t="str">
        <f>VLOOKUP(B70,audio_list_stym!$A$3:$AJ$18,15,FALSE)</f>
        <v>Sapota</v>
      </c>
      <c r="I70" t="s">
        <v>692</v>
      </c>
      <c r="J70" t="str">
        <f t="shared" si="25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2050</v>
      </c>
      <c r="AD70" t="str">
        <f t="shared" ca="1" si="30"/>
        <v>pics\\Redis_2.jpg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pics\\Redis_2.jpg</v>
      </c>
      <c r="AI70" t="s">
        <v>71</v>
      </c>
      <c r="AO70">
        <f t="shared" ca="1" si="31"/>
        <v>0.229491704503205</v>
      </c>
      <c r="AP70" t="str">
        <f t="shared" ca="1" si="32"/>
        <v>pics\\Redis_2.jpg</v>
      </c>
      <c r="AR70" t="str">
        <f t="shared" si="33"/>
        <v/>
      </c>
      <c r="AS70" t="str">
        <f t="shared" ca="1" si="34"/>
        <v>pics\\Redis_2.jpg</v>
      </c>
      <c r="AT70">
        <f t="shared" ca="1" si="27"/>
        <v>0.33927195452243875</v>
      </c>
      <c r="AU70" t="s">
        <v>697</v>
      </c>
      <c r="AV70" t="str">
        <f t="shared" ca="1" si="28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29"/>
        <v>_Спрессован_ли_XXXXX?</v>
      </c>
      <c r="BD70" cm="1">
        <f t="array" aca="1" ref="BD70" ca="1">INDEX(L70:L77,(RANK(AT6,$AT$2:$AT$9)))</f>
        <v>2137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VLOOKUP(B71,audio_list_stym!$A$3:$BP$18,47,FALSE)</f>
        <v>16</v>
      </c>
      <c r="F71" t="str">
        <f>VLOOKUP(E71,metki!$A$2:$B$9,2,FALSE)</f>
        <v>импл_новые_без_названия</v>
      </c>
      <c r="G71" t="str">
        <f t="shared" si="24"/>
        <v>импл_</v>
      </c>
      <c r="H71" t="str">
        <f>VLOOKUP(B71,audio_list_stym!$A$3:$AJ$18,15,FALSE)</f>
        <v>Sapota</v>
      </c>
      <c r="I71" t="s">
        <v>693</v>
      </c>
      <c r="J71" t="str">
        <f t="shared" si="25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2045</v>
      </c>
      <c r="AD71" t="str">
        <f t="shared" ca="1" si="30"/>
        <v>pics\\Peper_5.jpg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pics\\Peper_5.jpg</v>
      </c>
      <c r="AI71" t="s">
        <v>72</v>
      </c>
      <c r="AO71">
        <f t="shared" ca="1" si="31"/>
        <v>0.28464111515189372</v>
      </c>
      <c r="AP71" t="str">
        <f t="shared" ca="1" si="32"/>
        <v>pics\\Peper_5.jpg</v>
      </c>
      <c r="AR71" t="str">
        <f t="shared" si="33"/>
        <v/>
      </c>
      <c r="AS71" t="str">
        <f t="shared" ca="1" si="34"/>
        <v>pics\\Peper_5.jpg</v>
      </c>
      <c r="AT71">
        <f t="shared" ca="1" si="27"/>
        <v>0.55224195742636073</v>
      </c>
      <c r="AU71" t="s">
        <v>697</v>
      </c>
      <c r="AV71" t="str">
        <f t="shared" ca="1" si="28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29"/>
        <v>_Желтый_ли_XXXXX?</v>
      </c>
      <c r="BD71" cm="1">
        <f t="array" aca="1" ref="BD71" ca="1">INDEX(L71:L78,(RANK(AT7,$AT$2:$AT$9)))</f>
        <v>2141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VLOOKUP(B72,audio_list_stym!$A$3:$BP$18,47,FALSE)</f>
        <v>16</v>
      </c>
      <c r="F72" t="str">
        <f>VLOOKUP(E72,metki!$A$2:$B$9,2,FALSE)</f>
        <v>импл_новые_без_названия</v>
      </c>
      <c r="G72" t="str">
        <f t="shared" si="24"/>
        <v>импл_</v>
      </c>
      <c r="H72" t="str">
        <f>VLOOKUP(B72,audio_list_stym!$A$3:$AJ$18,15,FALSE)</f>
        <v>Sapota</v>
      </c>
      <c r="I72" t="s">
        <v>694</v>
      </c>
      <c r="J72" t="str">
        <f t="shared" si="25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2031</v>
      </c>
      <c r="AD72" t="str">
        <f t="shared" ca="1" si="30"/>
        <v>pics\\Kokos_7.jpg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pics\\Kokos_7.jpg</v>
      </c>
      <c r="AI72" t="s">
        <v>73</v>
      </c>
      <c r="AO72">
        <f t="shared" ca="1" si="31"/>
        <v>0.51301001798031165</v>
      </c>
      <c r="AP72" t="str">
        <f t="shared" ca="1" si="32"/>
        <v>pics\\Kokos_7.jpg</v>
      </c>
      <c r="AR72" t="str">
        <f t="shared" si="33"/>
        <v/>
      </c>
      <c r="AS72" t="str">
        <f t="shared" ca="1" si="34"/>
        <v>pics\\Kokos_7.jpg</v>
      </c>
      <c r="AT72">
        <f t="shared" ca="1" si="27"/>
        <v>0.55373919628348633</v>
      </c>
      <c r="AU72" t="s">
        <v>697</v>
      </c>
      <c r="AV72" t="str">
        <f t="shared" ca="1" si="28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29"/>
        <v>_Ровный_ли_XXXXX?</v>
      </c>
      <c r="BD72" cm="1">
        <f t="array" aca="1" ref="BD72" ca="1">INDEX(L72:L79,(RANK(AT8,$AT$2:$AT$9)))</f>
        <v>2140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VLOOKUP(B73,audio_list_stym!$A$3:$BP$18,47,FALSE)</f>
        <v>16</v>
      </c>
      <c r="F73" t="str">
        <f>VLOOKUP(E73,metki!$A$2:$B$9,2,FALSE)</f>
        <v>импл_новые_без_названия</v>
      </c>
      <c r="G73" t="str">
        <f t="shared" si="24"/>
        <v>импл_</v>
      </c>
      <c r="H73" t="str">
        <f>VLOOKUP(B73,audio_list_stym!$A$3:$AJ$18,15,FALSE)</f>
        <v>Sapota</v>
      </c>
      <c r="I73" t="s">
        <v>695</v>
      </c>
      <c r="J73" t="str">
        <f t="shared" si="25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2035</v>
      </c>
      <c r="AD73" t="str">
        <f t="shared" ca="1" si="30"/>
        <v>pics\\Limon_3.jpg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pics\\Limon_3.jpg</v>
      </c>
      <c r="AI73" t="s">
        <v>74</v>
      </c>
      <c r="AO73">
        <f t="shared" ca="1" si="31"/>
        <v>0.42987354930252175</v>
      </c>
      <c r="AP73" t="str">
        <f t="shared" ca="1" si="32"/>
        <v>pics\\Limon_3.jpg</v>
      </c>
      <c r="AR73" t="str">
        <f t="shared" si="33"/>
        <v/>
      </c>
      <c r="AS73" t="str">
        <f t="shared" ca="1" si="34"/>
        <v>pics\\Limon_3.jpg</v>
      </c>
      <c r="AT73">
        <f t="shared" ca="1" si="27"/>
        <v>0.72014489326589504</v>
      </c>
      <c r="AU73" t="s">
        <v>697</v>
      </c>
      <c r="AV73" t="str">
        <f t="shared" ca="1" si="28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29"/>
        <v>_Имеет_ли_шипы_XXXXX?</v>
      </c>
      <c r="BD73" cm="1">
        <f t="array" aca="1" ref="BD73" ca="1">INDEX(L73:L80,(RANK(AT9,$AT$2:$AT$9)))</f>
        <v>2138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VLOOKUP(B74,audio_list_stym!$A$3:$BP$18,47,FALSE)</f>
        <v>17</v>
      </c>
      <c r="F74" t="str">
        <f>VLOOKUP(E74,metki!$A$2:$B$9,2,FALSE)</f>
        <v>экспл_новые_без_названия</v>
      </c>
      <c r="G74" t="str">
        <f t="shared" si="24"/>
        <v>экспл</v>
      </c>
      <c r="H74" t="str">
        <f>VLOOKUP(B74,audio_list_stym!$A$3:$AJ$18,15,FALSE)</f>
        <v>Tamanid</v>
      </c>
      <c r="I74" t="s">
        <v>688</v>
      </c>
      <c r="J74" t="str">
        <f t="shared" si="25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0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6"/>
        <v/>
      </c>
      <c r="AI74" t="s">
        <v>76</v>
      </c>
      <c r="AO74">
        <f t="shared" ca="1" si="31"/>
        <v>0.10940814518475017</v>
      </c>
      <c r="AP74" t="str">
        <f t="shared" ca="1" si="32"/>
        <v>pics\\Redis_8.jpg</v>
      </c>
      <c r="AR74" t="str">
        <f>IF(AH74="sound\\Ogorod",AP2,"")</f>
        <v/>
      </c>
      <c r="AS74" t="str">
        <f>IF(G74="импл_",AP74,"")</f>
        <v/>
      </c>
      <c r="AT74">
        <f t="shared" ca="1" si="27"/>
        <v>0.53641006184167583</v>
      </c>
      <c r="AU74" t="s">
        <v>697</v>
      </c>
      <c r="AV74" t="str">
        <f t="shared" ca="1" si="28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29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2140</v>
      </c>
      <c r="BE74" cm="1">
        <f t="array" aca="1" ref="BE74" ca="1">INDEX(BD66:BD73,(RANK(AT3,$AT$2:$AT$9)))</f>
        <v>2140</v>
      </c>
      <c r="BF74" cm="1">
        <f t="array" aca="1" ref="BF74" ca="1">INDEX(BD82:BD105,(RANK(AT3,$AT$2:$AT$17)))</f>
        <v>2070</v>
      </c>
      <c r="BG74" cm="1">
        <f t="array" aca="1" ref="BG74" ca="1">INDEX(BD106:BD129,(RANK(AT3,$AT$2:$AT$9)))</f>
        <v>2086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VLOOKUP(B75,audio_list_stym!$A$3:$BP$18,47,FALSE)</f>
        <v>17</v>
      </c>
      <c r="F75" t="str">
        <f>VLOOKUP(E75,metki!$A$2:$B$9,2,FALSE)</f>
        <v>экспл_новые_без_названия</v>
      </c>
      <c r="G75" t="str">
        <f t="shared" si="24"/>
        <v>экспл</v>
      </c>
      <c r="H75" t="str">
        <f>VLOOKUP(B75,audio_list_stym!$A$3:$AJ$18,15,FALSE)</f>
        <v>Tamanid</v>
      </c>
      <c r="I75" t="s">
        <v>689</v>
      </c>
      <c r="J75" t="str">
        <f t="shared" si="25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ref="AD75:AD129" ca="1" si="35">IF(ISTEXT(AE75),AE75,IF(ISTEXT(AF75),AF75,""))</f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ref="AF75:AF129" si="36">AS75</f>
        <v/>
      </c>
      <c r="AI75" t="s">
        <v>77</v>
      </c>
      <c r="AO75">
        <f t="shared" ca="1" si="31"/>
        <v>1.5136615918670104E-2</v>
      </c>
      <c r="AP75" t="str">
        <f t="shared" ca="1" si="32"/>
        <v>pics\\Tomat_7.jpg</v>
      </c>
      <c r="AR75" t="str">
        <f t="shared" ref="AR75:AR97" si="37">IF(AH75="sound\\Ogorod",AP3,"")</f>
        <v/>
      </c>
      <c r="AS75" t="str">
        <f t="shared" ref="AS75:AS129" si="38">IF(G75="импл_",AP75,"")</f>
        <v/>
      </c>
      <c r="AT75">
        <f t="shared" ca="1" si="27"/>
        <v>0.27300460918560632</v>
      </c>
      <c r="AU75" t="s">
        <v>697</v>
      </c>
      <c r="AV75" t="str">
        <f t="shared" ca="1" si="28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29"/>
        <v>Посмотрите,_вот_XXXXX._Изогнут_ли_он?</v>
      </c>
      <c r="BD75" cm="1">
        <f t="array" aca="1" ref="BD75" ca="1">INDEX($L$74:$L$81,(RANK(AT3,$AT$2:$AT$9)))</f>
        <v>2143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VLOOKUP(B76,audio_list_stym!$A$3:$BP$18,47,FALSE)</f>
        <v>17</v>
      </c>
      <c r="F76" t="str">
        <f>VLOOKUP(E76,metki!$A$2:$B$9,2,FALSE)</f>
        <v>экспл_новые_без_названия</v>
      </c>
      <c r="G76" t="str">
        <f t="shared" si="24"/>
        <v>экспл</v>
      </c>
      <c r="H76" t="str">
        <f>VLOOKUP(B76,audio_list_stym!$A$3:$AJ$18,15,FALSE)</f>
        <v>Tamanid</v>
      </c>
      <c r="I76" t="s">
        <v>690</v>
      </c>
      <c r="J76" t="str">
        <f t="shared" si="25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5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6"/>
        <v/>
      </c>
      <c r="AI76" t="s">
        <v>78</v>
      </c>
      <c r="AO76">
        <f t="shared" ca="1" si="31"/>
        <v>9.4151139592457689E-3</v>
      </c>
      <c r="AP76" t="str">
        <f t="shared" ca="1" si="32"/>
        <v>pics\\Tomat_8.jpg</v>
      </c>
      <c r="AR76" t="str">
        <f t="shared" si="37"/>
        <v/>
      </c>
      <c r="AS76" t="str">
        <f t="shared" si="38"/>
        <v/>
      </c>
      <c r="AT76">
        <f t="shared" ca="1" si="27"/>
        <v>0.22375104644239718</v>
      </c>
      <c r="AU76" t="s">
        <v>697</v>
      </c>
      <c r="AV76" t="str">
        <f t="shared" ca="1" si="28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29"/>
        <v>Вот_XXXXX._Он_бархатистый?</v>
      </c>
      <c r="BD76" cm="1">
        <f t="array" aca="1" ref="BD76" ca="1">INDEX($L$74:$L$81,(RANK(AT4,$AT$2:$AT$9)))</f>
        <v>2137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VLOOKUP(B77,audio_list_stym!$A$3:$BP$18,47,FALSE)</f>
        <v>17</v>
      </c>
      <c r="F77" t="str">
        <f>VLOOKUP(E77,metki!$A$2:$B$9,2,FALSE)</f>
        <v>экспл_новые_без_названия</v>
      </c>
      <c r="G77" t="str">
        <f t="shared" si="24"/>
        <v>экспл</v>
      </c>
      <c r="H77" t="str">
        <f>VLOOKUP(B77,audio_list_stym!$A$3:$AJ$18,15,FALSE)</f>
        <v>Tamanid</v>
      </c>
      <c r="I77" t="s">
        <v>691</v>
      </c>
      <c r="J77" t="str">
        <f t="shared" si="25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5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6"/>
        <v/>
      </c>
      <c r="AI77" t="s">
        <v>79</v>
      </c>
      <c r="AO77">
        <f t="shared" ca="1" si="31"/>
        <v>0.51934656662658674</v>
      </c>
      <c r="AP77" t="str">
        <f t="shared" ca="1" si="32"/>
        <v>pics\\Kokos_6.jpg</v>
      </c>
      <c r="AR77" t="str">
        <f t="shared" si="37"/>
        <v/>
      </c>
      <c r="AS77" t="str">
        <f t="shared" si="38"/>
        <v/>
      </c>
      <c r="AT77">
        <f t="shared" ca="1" si="27"/>
        <v>0.65711685519168583</v>
      </c>
      <c r="AU77" t="s">
        <v>697</v>
      </c>
      <c r="AV77" t="str">
        <f t="shared" ca="1" si="28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29"/>
        <v>Это_XXXXX._Однотонный_ли_он?</v>
      </c>
      <c r="BD77" cm="1">
        <f t="array" aca="1" ref="BD77" ca="1">INDEX($L$74:$L$81,(RANK(AT5,$AT$2:$AT$9)))</f>
        <v>2138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VLOOKUP(B78,audio_list_stym!$A$3:$BP$18,47,FALSE)</f>
        <v>17</v>
      </c>
      <c r="F78" t="str">
        <f>VLOOKUP(E78,metki!$A$2:$B$9,2,FALSE)</f>
        <v>экспл_новые_без_названия</v>
      </c>
      <c r="G78" t="str">
        <f t="shared" si="24"/>
        <v>экспл</v>
      </c>
      <c r="H78" t="str">
        <f>VLOOKUP(B78,audio_list_stym!$A$3:$AJ$18,15,FALSE)</f>
        <v>Tamanid</v>
      </c>
      <c r="I78" t="s">
        <v>692</v>
      </c>
      <c r="J78" t="str">
        <f t="shared" si="25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5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6"/>
        <v/>
      </c>
      <c r="AI78" t="s">
        <v>80</v>
      </c>
      <c r="AO78">
        <f t="shared" ca="1" si="31"/>
        <v>0.96901614185425511</v>
      </c>
      <c r="AP78" t="str">
        <f t="shared" ca="1" si="32"/>
        <v>pics\\Banan_2.jpg</v>
      </c>
      <c r="AR78" t="str">
        <f t="shared" si="37"/>
        <v/>
      </c>
      <c r="AS78" t="str">
        <f t="shared" si="38"/>
        <v/>
      </c>
      <c r="AT78">
        <f t="shared" ca="1" si="27"/>
        <v>0.56166130448407059</v>
      </c>
      <c r="AU78" t="s">
        <v>697</v>
      </c>
      <c r="AV78" t="str">
        <f t="shared" ca="1" si="28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29"/>
        <v>На_картинке_XXXXX._Он_прозрачный?</v>
      </c>
      <c r="BD78" cm="1">
        <f t="array" aca="1" ref="BD78" ca="1">INDEX($L$74:$L$81,(RANK(AT6,$AT$2:$AT$9)))</f>
        <v>2141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VLOOKUP(B79,audio_list_stym!$A$3:$BP$18,47,FALSE)</f>
        <v>17</v>
      </c>
      <c r="F79" t="str">
        <f>VLOOKUP(E79,metki!$A$2:$B$9,2,FALSE)</f>
        <v>экспл_новые_без_названия</v>
      </c>
      <c r="G79" t="str">
        <f t="shared" si="24"/>
        <v>экспл</v>
      </c>
      <c r="H79" t="str">
        <f>VLOOKUP(B79,audio_list_stym!$A$3:$AJ$18,15,FALSE)</f>
        <v>Tamanid</v>
      </c>
      <c r="I79" t="s">
        <v>693</v>
      </c>
      <c r="J79" t="str">
        <f t="shared" si="25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5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6"/>
        <v/>
      </c>
      <c r="AI79" t="s">
        <v>81</v>
      </c>
      <c r="AO79">
        <f t="shared" ca="1" si="31"/>
        <v>0.85625349326869737</v>
      </c>
      <c r="AP79" t="str">
        <f t="shared" ca="1" si="32"/>
        <v>pics\\Finik_2.jpg</v>
      </c>
      <c r="AR79" t="str">
        <f t="shared" si="37"/>
        <v/>
      </c>
      <c r="AS79" t="str">
        <f t="shared" si="38"/>
        <v/>
      </c>
      <c r="AT79">
        <f t="shared" ca="1" si="27"/>
        <v>0.3282166088287396</v>
      </c>
      <c r="AU79" t="s">
        <v>697</v>
      </c>
      <c r="AV79" t="str">
        <f t="shared" ca="1" si="28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29"/>
        <v>На_мониторе_XXXXX._Он_измельчен?</v>
      </c>
      <c r="BD79" cm="1">
        <f t="array" aca="1" ref="BD79" ca="1">INDEX($L$74:$L$81,(RANK(AT7,$AT$2:$AT$9)))</f>
        <v>2144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VLOOKUP(B80,audio_list_stym!$A$3:$BP$18,47,FALSE)</f>
        <v>17</v>
      </c>
      <c r="F80" t="str">
        <f>VLOOKUP(E80,metki!$A$2:$B$9,2,FALSE)</f>
        <v>экспл_новые_без_названия</v>
      </c>
      <c r="G80" t="str">
        <f t="shared" si="24"/>
        <v>экспл</v>
      </c>
      <c r="H80" t="str">
        <f>VLOOKUP(B80,audio_list_stym!$A$3:$AJ$18,15,FALSE)</f>
        <v>Tamanid</v>
      </c>
      <c r="I80" t="s">
        <v>694</v>
      </c>
      <c r="J80" t="str">
        <f t="shared" si="25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6"/>
        <v/>
      </c>
      <c r="AI80" t="s">
        <v>82</v>
      </c>
      <c r="AO80">
        <f t="shared" ca="1" si="31"/>
        <v>0.85496080355511028</v>
      </c>
      <c r="AP80" t="str">
        <f t="shared" ca="1" si="32"/>
        <v>pics\\Finik_3.jpg</v>
      </c>
      <c r="AR80" t="str">
        <f t="shared" si="37"/>
        <v/>
      </c>
      <c r="AS80" t="str">
        <f t="shared" si="38"/>
        <v/>
      </c>
      <c r="AT80">
        <f t="shared" ca="1" si="27"/>
        <v>0.90226792548886292</v>
      </c>
      <c r="AU80" t="s">
        <v>697</v>
      </c>
      <c r="AV80" t="str">
        <f t="shared" ca="1" si="28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29"/>
        <v>Перед_Вами_XXXXX._Цветущий_ли_он?</v>
      </c>
      <c r="BD80" cm="1">
        <f t="array" aca="1" ref="BD80" ca="1">INDEX($L$74:$L$81,(RANK(AT8,$AT$2:$AT$9)))</f>
        <v>2142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VLOOKUP(B81,audio_list_stym!$A$3:$BP$18,47,FALSE)</f>
        <v>17</v>
      </c>
      <c r="F81" t="str">
        <f>VLOOKUP(E81,metki!$A$2:$B$9,2,FALSE)</f>
        <v>экспл_новые_без_названия</v>
      </c>
      <c r="G81" t="str">
        <f t="shared" si="24"/>
        <v>экспл</v>
      </c>
      <c r="H81" t="str">
        <f>VLOOKUP(B81,audio_list_stym!$A$3:$AJ$18,15,FALSE)</f>
        <v>Tamanid</v>
      </c>
      <c r="I81" t="s">
        <v>695</v>
      </c>
      <c r="J81" t="str">
        <f t="shared" si="25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5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6"/>
        <v/>
      </c>
      <c r="AI81" t="s">
        <v>83</v>
      </c>
      <c r="AO81">
        <f t="shared" ca="1" si="31"/>
        <v>0.66336903417580473</v>
      </c>
      <c r="AP81" t="str">
        <f t="shared" ca="1" si="32"/>
        <v>pics\\Goroh_3.jpg</v>
      </c>
      <c r="AR81" t="str">
        <f t="shared" si="37"/>
        <v/>
      </c>
      <c r="AS81" t="str">
        <f t="shared" si="38"/>
        <v/>
      </c>
      <c r="AT81">
        <f t="shared" ca="1" si="27"/>
        <v>0.61298066356568115</v>
      </c>
      <c r="AU81" t="s">
        <v>697</v>
      </c>
      <c r="AV81" t="str">
        <f t="shared" ca="1" si="28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29"/>
        <v>Вы_видите_XXXXX._Скручен_ли_он?</v>
      </c>
      <c r="BD81" cm="1">
        <f t="array" aca="1" ref="BD81" ca="1">INDEX($L$74:$L$81,(RANK(AT9,$AT$2:$AT$9)))</f>
        <v>2139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VLOOKUP(B82,audio_list_stym!$A$3:$BP$18,47,FALSE)</f>
        <v>14</v>
      </c>
      <c r="F82" t="str">
        <f>VLOOKUP(E82,metki!$A$2:$B$9,2,FALSE)</f>
        <v>импл_новые_с_названием</v>
      </c>
      <c r="G82" t="str">
        <f t="shared" si="24"/>
        <v>импл_</v>
      </c>
      <c r="H82" t="str">
        <f>VLOOKUP(B82,audio_list_stym!$A$3:$AJ$18,15,FALSE)</f>
        <v>ZF</v>
      </c>
      <c r="I82" t="s">
        <v>688</v>
      </c>
      <c r="J82" t="str">
        <f t="shared" si="25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2020</v>
      </c>
      <c r="AD82" t="str">
        <f t="shared" ca="1" si="35"/>
        <v>pics\\Goroh_4.jpg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pics\\Goroh_4.jpg</v>
      </c>
      <c r="AI82" t="s">
        <v>84</v>
      </c>
      <c r="AO82">
        <f t="shared" ca="1" si="31"/>
        <v>0.6522403733549228</v>
      </c>
      <c r="AP82" t="str">
        <f t="shared" ca="1" si="32"/>
        <v>pics\\Goroh_4.jpg</v>
      </c>
      <c r="AR82" t="str">
        <f t="shared" si="37"/>
        <v/>
      </c>
      <c r="AS82" t="str">
        <f t="shared" ca="1" si="38"/>
        <v>pics\\Goroh_4.jpg</v>
      </c>
      <c r="AT82">
        <f t="shared" ca="1" si="27"/>
        <v>0.45500576681252036</v>
      </c>
      <c r="AU82" t="s">
        <v>697</v>
      </c>
      <c r="AV82" t="str">
        <f t="shared" ca="1" si="28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29"/>
        <v>_С_чешуйками_ли_ЛИРОХ?</v>
      </c>
      <c r="BC82">
        <f>A82</f>
        <v>1211</v>
      </c>
      <c r="BD82" cm="1">
        <f t="array" aca="1" ref="BD82" ca="1">INDEX($L$82:$L$89,(RANK(AT2,$AT$2:$AT$9)))</f>
        <v>2148</v>
      </c>
      <c r="BE82" cm="1">
        <f t="array" aca="1" ref="BE82" ca="1">INDEX(BD66:BD81,(RANK(AT4,$AT$2:$AT$17)))</f>
        <v>2132</v>
      </c>
      <c r="BF82" cm="1">
        <f t="array" aca="1" ref="BF82" ca="1">INDEX(BD90:BD105,(RANK(AT4,$AT$2:$AT$17)))</f>
        <v>2068</v>
      </c>
      <c r="BG82" cm="1">
        <f t="array" aca="1" ref="BG82" ca="1">INDEX(BD106:BD129,(RANK(AT4,$AT$2:$AT$9)))</f>
        <v>2084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VLOOKUP(B83,audio_list_stym!$A$3:$BP$18,47,FALSE)</f>
        <v>14</v>
      </c>
      <c r="F83" t="str">
        <f>VLOOKUP(E83,metki!$A$2:$B$9,2,FALSE)</f>
        <v>импл_новые_с_названием</v>
      </c>
      <c r="G83" t="str">
        <f t="shared" si="24"/>
        <v>импл_</v>
      </c>
      <c r="H83" t="str">
        <f>VLOOKUP(B83,audio_list_stym!$A$3:$AJ$18,15,FALSE)</f>
        <v>ZF</v>
      </c>
      <c r="I83" t="s">
        <v>689</v>
      </c>
      <c r="J83" t="str">
        <f t="shared" si="25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2049</v>
      </c>
      <c r="AD83" t="str">
        <f t="shared" ca="1" si="35"/>
        <v>pics\\Redis_1.jpg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pics\\Redis_1.jpg</v>
      </c>
      <c r="AI83" t="s">
        <v>85</v>
      </c>
      <c r="AO83">
        <f t="shared" ca="1" si="31"/>
        <v>0.25835252560091782</v>
      </c>
      <c r="AP83" t="str">
        <f t="shared" ca="1" si="32"/>
        <v>pics\\Redis_1.jpg</v>
      </c>
      <c r="AR83" t="str">
        <f t="shared" si="37"/>
        <v/>
      </c>
      <c r="AS83" t="str">
        <f t="shared" ca="1" si="38"/>
        <v>pics\\Redis_1.jpg</v>
      </c>
      <c r="AT83">
        <f t="shared" ca="1" si="27"/>
        <v>0.60345356554547724</v>
      </c>
      <c r="AU83" t="s">
        <v>697</v>
      </c>
      <c r="AV83" t="str">
        <f t="shared" ca="1" si="28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29"/>
        <v>_Розовый_ли_ЛИРОХ?</v>
      </c>
      <c r="BD83" cm="1">
        <f t="array" aca="1" ref="BD83" ca="1">INDEX($L$82:$L$89,(RANK(AT3,$AT$2:$AT$9)))</f>
        <v>2151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VLOOKUP(B84,audio_list_stym!$A$3:$BP$18,47,FALSE)</f>
        <v>14</v>
      </c>
      <c r="F84" t="str">
        <f>VLOOKUP(E84,metki!$A$2:$B$9,2,FALSE)</f>
        <v>импл_новые_с_названием</v>
      </c>
      <c r="G84" t="str">
        <f t="shared" si="24"/>
        <v>импл_</v>
      </c>
      <c r="H84" t="str">
        <f>VLOOKUP(B84,audio_list_stym!$A$3:$AJ$18,15,FALSE)</f>
        <v>ZF</v>
      </c>
      <c r="I84" t="s">
        <v>690</v>
      </c>
      <c r="J84" t="str">
        <f t="shared" si="25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2061</v>
      </c>
      <c r="AD84" t="str">
        <f t="shared" ca="1" si="35"/>
        <v>pics\\Tomat_5.jpg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pics\\Tomat_5.jpg</v>
      </c>
      <c r="AI84" t="s">
        <v>94</v>
      </c>
      <c r="AO84">
        <f t="shared" ca="1" si="31"/>
        <v>1.9427876376760134E-2</v>
      </c>
      <c r="AP84" t="str">
        <f t="shared" ca="1" si="32"/>
        <v>pics\\Tomat_5.jpg</v>
      </c>
      <c r="AR84" t="str">
        <f t="shared" si="37"/>
        <v/>
      </c>
      <c r="AS84" t="str">
        <f t="shared" ca="1" si="38"/>
        <v>pics\\Tomat_5.jpg</v>
      </c>
      <c r="AT84">
        <f t="shared" ca="1" si="27"/>
        <v>0.33472077061356065</v>
      </c>
      <c r="AU84" t="s">
        <v>697</v>
      </c>
      <c r="AV84" t="str">
        <f t="shared" ca="1" si="28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29"/>
        <v>_Тонкий_ли_ЛИРОХ?</v>
      </c>
      <c r="BD84" cm="1">
        <f t="array" aca="1" ref="BD84" ca="1">INDEX($L$82:$L$89,(RANK(AT4,$AT$2:$AT$9)))</f>
        <v>2145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VLOOKUP(B85,audio_list_stym!$A$3:$BP$18,47,FALSE)</f>
        <v>14</v>
      </c>
      <c r="F85" t="str">
        <f>VLOOKUP(E85,metki!$A$2:$B$9,2,FALSE)</f>
        <v>импл_новые_с_названием</v>
      </c>
      <c r="G85" t="str">
        <f t="shared" si="24"/>
        <v>импл_</v>
      </c>
      <c r="H85" t="str">
        <f>VLOOKUP(B85,audio_list_stym!$A$3:$AJ$18,15,FALSE)</f>
        <v>ZF</v>
      </c>
      <c r="I85" t="s">
        <v>691</v>
      </c>
      <c r="J85" t="str">
        <f t="shared" si="25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2062</v>
      </c>
      <c r="AD85" t="str">
        <f t="shared" ca="1" si="35"/>
        <v>pics\\Tomat_6.jpg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pics\\Tomat_6.jpg</v>
      </c>
      <c r="AI85" t="s">
        <v>95</v>
      </c>
      <c r="AO85">
        <f t="shared" ca="1" si="31"/>
        <v>1.8046149890868612E-2</v>
      </c>
      <c r="AP85" t="str">
        <f t="shared" ca="1" si="32"/>
        <v>pics\\Tomat_6.jpg</v>
      </c>
      <c r="AR85" t="str">
        <f t="shared" si="37"/>
        <v/>
      </c>
      <c r="AS85" t="str">
        <f t="shared" ca="1" si="38"/>
        <v>pics\\Tomat_6.jpg</v>
      </c>
      <c r="AT85">
        <f t="shared" ca="1" si="27"/>
        <v>0.95250666237645487</v>
      </c>
      <c r="AU85" t="s">
        <v>697</v>
      </c>
      <c r="AV85" t="str">
        <f t="shared" ca="1" si="28"/>
        <v>sound\\Noviy_plod.wav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29"/>
        <v>_Цельный_ли_ЛИРОХ?</v>
      </c>
      <c r="BD85" cm="1">
        <f t="array" aca="1" ref="BD85" ca="1">INDEX($L$82:$L$89,(RANK(AT5,$AT$2:$AT$9)))</f>
        <v>2146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VLOOKUP(B86,audio_list_stym!$A$3:$BP$18,47,FALSE)</f>
        <v>14</v>
      </c>
      <c r="F86" t="str">
        <f>VLOOKUP(E86,metki!$A$2:$B$9,2,FALSE)</f>
        <v>импл_новые_с_названием</v>
      </c>
      <c r="G86" t="str">
        <f t="shared" si="24"/>
        <v>импл_</v>
      </c>
      <c r="H86" t="str">
        <f>VLOOKUP(B86,audio_list_stym!$A$3:$AJ$18,15,FALSE)</f>
        <v>ZF</v>
      </c>
      <c r="I86" t="s">
        <v>692</v>
      </c>
      <c r="J86" t="str">
        <f t="shared" si="25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2025</v>
      </c>
      <c r="AD86" t="str">
        <f t="shared" ca="1" si="35"/>
        <v>pics\\Kokos_1.jpg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pics\\Kokos_1.jpg</v>
      </c>
      <c r="AI86" t="s">
        <v>96</v>
      </c>
      <c r="AO86">
        <f t="shared" ca="1" si="31"/>
        <v>0.57638812311869247</v>
      </c>
      <c r="AP86" t="str">
        <f t="shared" ca="1" si="32"/>
        <v>pics\\Kokos_1.jpg</v>
      </c>
      <c r="AR86" t="str">
        <f t="shared" si="37"/>
        <v/>
      </c>
      <c r="AS86" t="str">
        <f t="shared" ca="1" si="38"/>
        <v>pics\\Kokos_1.jpg</v>
      </c>
      <c r="AT86">
        <f t="shared" ca="1" si="27"/>
        <v>0.53015223781487419</v>
      </c>
      <c r="AU86" t="s">
        <v>697</v>
      </c>
      <c r="AV86" t="str">
        <f t="shared" ca="1" si="28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29"/>
        <v>_Шершавый_ли_ЛИРОХ?</v>
      </c>
      <c r="BD86" cm="1">
        <f t="array" aca="1" ref="BD86" ca="1">INDEX($L$82:$L$89,(RANK(AT6,$AT$2:$AT$9)))</f>
        <v>2149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VLOOKUP(B87,audio_list_stym!$A$3:$BP$18,47,FALSE)</f>
        <v>14</v>
      </c>
      <c r="F87" t="str">
        <f>VLOOKUP(E87,metki!$A$2:$B$9,2,FALSE)</f>
        <v>импл_новые_с_названием</v>
      </c>
      <c r="G87" t="str">
        <f t="shared" si="24"/>
        <v>импл_</v>
      </c>
      <c r="H87" t="str">
        <f>VLOOKUP(B87,audio_list_stym!$A$3:$AJ$18,15,FALSE)</f>
        <v>ZF</v>
      </c>
      <c r="I87" t="s">
        <v>693</v>
      </c>
      <c r="J87" t="str">
        <f t="shared" si="25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2038</v>
      </c>
      <c r="AD87" t="str">
        <f t="shared" ca="1" si="35"/>
        <v>pics\\Limon_6.jpg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pics\\Limon_6.jpg</v>
      </c>
      <c r="AI87" t="s">
        <v>97</v>
      </c>
      <c r="AO87">
        <f t="shared" ca="1" si="31"/>
        <v>0.40902375230650834</v>
      </c>
      <c r="AP87" t="str">
        <f t="shared" ca="1" si="32"/>
        <v>pics\\Limon_6.jpg</v>
      </c>
      <c r="AR87" t="str">
        <f t="shared" si="37"/>
        <v/>
      </c>
      <c r="AS87" t="str">
        <f t="shared" ca="1" si="38"/>
        <v>pics\\Limon_6.jpg</v>
      </c>
      <c r="AT87">
        <f t="shared" ca="1" si="27"/>
        <v>0.49418598811380987</v>
      </c>
      <c r="AU87" t="s">
        <v>697</v>
      </c>
      <c r="AV87" t="str">
        <f t="shared" ca="1" si="28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29"/>
        <v>_Заострен_ли_ЛИРОХ?</v>
      </c>
      <c r="BD87" cm="1">
        <f t="array" aca="1" ref="BD87" ca="1">INDEX($L$82:$L$89,(RANK(AT7,$AT$2:$AT$9)))</f>
        <v>2152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VLOOKUP(B88,audio_list_stym!$A$3:$BP$18,47,FALSE)</f>
        <v>14</v>
      </c>
      <c r="F88" t="str">
        <f>VLOOKUP(E88,metki!$A$2:$B$9,2,FALSE)</f>
        <v>импл_новые_с_названием</v>
      </c>
      <c r="G88" t="str">
        <f t="shared" si="24"/>
        <v>импл_</v>
      </c>
      <c r="H88" t="str">
        <f>VLOOKUP(B88,audio_list_stym!$A$3:$AJ$18,15,FALSE)</f>
        <v>ZF</v>
      </c>
      <c r="I88" t="s">
        <v>694</v>
      </c>
      <c r="J88" t="str">
        <f t="shared" si="25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2022</v>
      </c>
      <c r="AD88" t="str">
        <f t="shared" ca="1" si="35"/>
        <v>pics\\Goroh_6.jpg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pics\\Goroh_6.jpg</v>
      </c>
      <c r="AI88" t="s">
        <v>98</v>
      </c>
      <c r="AO88">
        <f t="shared" ca="1" si="31"/>
        <v>0.61051843975133113</v>
      </c>
      <c r="AP88" t="str">
        <f t="shared" ca="1" si="32"/>
        <v>pics\\Goroh_6.jpg</v>
      </c>
      <c r="AR88" t="str">
        <f t="shared" si="37"/>
        <v/>
      </c>
      <c r="AS88" t="str">
        <f t="shared" ca="1" si="38"/>
        <v>pics\\Goroh_6.jpg</v>
      </c>
      <c r="AT88">
        <f t="shared" ca="1" si="27"/>
        <v>0.12824458095067881</v>
      </c>
      <c r="AU88" t="s">
        <v>697</v>
      </c>
      <c r="AV88" t="str">
        <f t="shared" ca="1" si="28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29"/>
        <v>_Рассыпчатый_ли_ЛИРОХ?</v>
      </c>
      <c r="BD88" cm="1">
        <f t="array" aca="1" ref="BD88" ca="1">INDEX($L$82:$L$89,(RANK(AT8,$AT$2:$AT$9)))</f>
        <v>2150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VLOOKUP(B89,audio_list_stym!$A$3:$BP$18,47,FALSE)</f>
        <v>14</v>
      </c>
      <c r="F89" t="str">
        <f>VLOOKUP(E89,metki!$A$2:$B$9,2,FALSE)</f>
        <v>импл_новые_с_названием</v>
      </c>
      <c r="G89" t="str">
        <f t="shared" si="24"/>
        <v>импл_</v>
      </c>
      <c r="H89" t="str">
        <f>VLOOKUP(B89,audio_list_stym!$A$3:$AJ$18,15,FALSE)</f>
        <v>ZF</v>
      </c>
      <c r="I89" t="s">
        <v>695</v>
      </c>
      <c r="J89" t="str">
        <f t="shared" si="25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2024</v>
      </c>
      <c r="AD89" t="str">
        <f t="shared" ca="1" si="35"/>
        <v>pics\\Goroh_8.jpg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pics\\Goroh_8.jpg</v>
      </c>
      <c r="AI89" t="s">
        <v>99</v>
      </c>
      <c r="AO89">
        <f t="shared" ca="1" si="31"/>
        <v>0.59800402212453707</v>
      </c>
      <c r="AP89" t="str">
        <f t="shared" ca="1" si="32"/>
        <v>pics\\Goroh_8.jpg</v>
      </c>
      <c r="AR89" t="str">
        <f t="shared" si="37"/>
        <v/>
      </c>
      <c r="AS89" t="str">
        <f t="shared" ca="1" si="38"/>
        <v>pics\\Goroh_8.jpg</v>
      </c>
      <c r="AT89">
        <f t="shared" ca="1" si="27"/>
        <v>0.92599193825025583</v>
      </c>
      <c r="AU89" t="s">
        <v>697</v>
      </c>
      <c r="AV89" t="str">
        <f t="shared" ca="1" si="28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29"/>
        <v>_Очищен_ли_ЛИРОХ?</v>
      </c>
      <c r="BD89" cm="1">
        <f t="array" aca="1" ref="BD89" ca="1">INDEX($L$82:$L$89,(RANK(AT9,$AT$2:$AT$9)))</f>
        <v>2147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VLOOKUP(B90,audio_list_stym!$A$3:$BP$18,47,FALSE)</f>
        <v>15</v>
      </c>
      <c r="F90" t="str">
        <f>VLOOKUP(E90,metki!$A$2:$B$9,2,FALSE)</f>
        <v>экспл_новые_с_названием</v>
      </c>
      <c r="G90" t="str">
        <f t="shared" si="24"/>
        <v>экспл</v>
      </c>
      <c r="H90" t="str">
        <f>VLOOKUP(B90,audio_list_stym!$A$3:$AJ$18,15,FALSE)</f>
        <v>Ackee</v>
      </c>
      <c r="I90" t="s">
        <v>688</v>
      </c>
      <c r="J90" t="str">
        <f t="shared" si="25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5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6"/>
        <v/>
      </c>
      <c r="AI90" t="s">
        <v>100</v>
      </c>
      <c r="AO90">
        <f t="shared" ca="1" si="31"/>
        <v>0.73098586703951884</v>
      </c>
      <c r="AP90" t="str">
        <f t="shared" ca="1" si="32"/>
        <v>pics\\Goroh_1.jpg</v>
      </c>
      <c r="AR90" t="str">
        <f t="shared" si="37"/>
        <v/>
      </c>
      <c r="AS90" t="str">
        <f t="shared" si="38"/>
        <v/>
      </c>
      <c r="AT90">
        <f t="shared" ca="1" si="27"/>
        <v>0.36953030909507711</v>
      </c>
      <c r="AU90" t="s">
        <v>697</v>
      </c>
      <c r="AV90" t="str">
        <f t="shared" ca="1" si="28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29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2068</v>
      </c>
      <c r="BE90" cm="1">
        <f t="array" aca="1" ref="BE90" ca="1">INDEX(BD66:BD81,(RANK(AT5,$AT$2:$AT$17)))</f>
        <v>2131</v>
      </c>
      <c r="BF90" cm="1">
        <f t="array" aca="1" ref="BF90" ca="1">INDEX(BD98:BD113,(RANK(AT5,$AT$2:$AT$17)))</f>
        <v>2073</v>
      </c>
      <c r="BG90" cm="1">
        <f t="array" aca="1" ref="BG90" ca="1">INDEX(BD114:BD129,(RANK(AT5,$AT$2:$AT$9)))</f>
        <v>2095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VLOOKUP(B91,audio_list_stym!$A$3:$BP$18,47,FALSE)</f>
        <v>15</v>
      </c>
      <c r="F91" t="str">
        <f>VLOOKUP(E91,metki!$A$2:$B$9,2,FALSE)</f>
        <v>экспл_новые_с_названием</v>
      </c>
      <c r="G91" t="str">
        <f t="shared" si="24"/>
        <v>экспл</v>
      </c>
      <c r="H91" t="str">
        <f>VLOOKUP(B91,audio_list_stym!$A$3:$AJ$18,15,FALSE)</f>
        <v>Ackee</v>
      </c>
      <c r="I91" t="s">
        <v>689</v>
      </c>
      <c r="J91" t="str">
        <f t="shared" si="25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5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6"/>
        <v/>
      </c>
      <c r="AI91" t="s">
        <v>101</v>
      </c>
      <c r="AO91">
        <f t="shared" ca="1" si="31"/>
        <v>6.040657352138179E-2</v>
      </c>
      <c r="AP91" t="str">
        <f t="shared" ca="1" si="32"/>
        <v>pics\\Tomat_3.jpg</v>
      </c>
      <c r="AR91" t="str">
        <f t="shared" si="37"/>
        <v/>
      </c>
      <c r="AS91" t="str">
        <f t="shared" si="38"/>
        <v/>
      </c>
      <c r="AT91">
        <f t="shared" ca="1" si="27"/>
        <v>0.28163306682500111</v>
      </c>
      <c r="AU91" t="s">
        <v>697</v>
      </c>
      <c r="AV91" t="str">
        <f t="shared" ca="1" si="28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29"/>
        <v>Посмотрите,_вот_ФИМОН._Он_с_веточкой?</v>
      </c>
      <c r="BD91" cm="1">
        <f t="array" aca="1" ref="BD91" ca="1">INDEX($L$90:$L$97,(RANK(AT3,$AT$2:$AT$9)))</f>
        <v>2071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VLOOKUP(B92,audio_list_stym!$A$3:$BP$18,47,FALSE)</f>
        <v>15</v>
      </c>
      <c r="F92" t="str">
        <f>VLOOKUP(E92,metki!$A$2:$B$9,2,FALSE)</f>
        <v>экспл_новые_с_названием</v>
      </c>
      <c r="G92" t="str">
        <f t="shared" si="24"/>
        <v>экспл</v>
      </c>
      <c r="H92" t="str">
        <f>VLOOKUP(B92,audio_list_stym!$A$3:$AJ$18,15,FALSE)</f>
        <v>Ackee</v>
      </c>
      <c r="I92" t="s">
        <v>690</v>
      </c>
      <c r="J92" t="str">
        <f t="shared" si="25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5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6"/>
        <v/>
      </c>
      <c r="AI92" t="s">
        <v>102</v>
      </c>
      <c r="AO92">
        <f t="shared" ca="1" si="31"/>
        <v>0.19288087046154134</v>
      </c>
      <c r="AP92" t="str">
        <f t="shared" ca="1" si="32"/>
        <v>pics\\Redis_4.jpg</v>
      </c>
      <c r="AR92" t="str">
        <f t="shared" si="37"/>
        <v/>
      </c>
      <c r="AS92" t="str">
        <f t="shared" si="38"/>
        <v/>
      </c>
      <c r="AT92">
        <f t="shared" ca="1" si="27"/>
        <v>0.55033421040301522</v>
      </c>
      <c r="AU92" t="s">
        <v>697</v>
      </c>
      <c r="AV92" t="str">
        <f t="shared" ca="1" si="28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29"/>
        <v>Вот_ФИМОН._Он_раскрыт?</v>
      </c>
      <c r="BD92" cm="1">
        <f t="array" aca="1" ref="BD92" ca="1">INDEX($L$90:$L$97,(RANK(AT4,$AT$2:$AT$9)))</f>
        <v>2065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VLOOKUP(B93,audio_list_stym!$A$3:$BP$18,47,FALSE)</f>
        <v>15</v>
      </c>
      <c r="F93" t="str">
        <f>VLOOKUP(E93,metki!$A$2:$B$9,2,FALSE)</f>
        <v>экспл_новые_с_названием</v>
      </c>
      <c r="G93" t="str">
        <f t="shared" si="24"/>
        <v>экспл</v>
      </c>
      <c r="H93" t="str">
        <f>VLOOKUP(B93,audio_list_stym!$A$3:$AJ$18,15,FALSE)</f>
        <v>Ackee</v>
      </c>
      <c r="I93" t="s">
        <v>691</v>
      </c>
      <c r="J93" t="str">
        <f t="shared" si="25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5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6"/>
        <v/>
      </c>
      <c r="AI93" t="s">
        <v>103</v>
      </c>
      <c r="AO93">
        <f t="shared" ca="1" si="31"/>
        <v>0.30187041168138828</v>
      </c>
      <c r="AP93" t="str">
        <f t="shared" ca="1" si="32"/>
        <v>pics\\Peper_4.jpg</v>
      </c>
      <c r="AR93" t="str">
        <f t="shared" si="37"/>
        <v/>
      </c>
      <c r="AS93" t="str">
        <f t="shared" si="38"/>
        <v/>
      </c>
      <c r="AT93">
        <f t="shared" ca="1" si="27"/>
        <v>0.58956387540786803</v>
      </c>
      <c r="AU93" t="s">
        <v>697</v>
      </c>
      <c r="AV93" t="str">
        <f t="shared" ca="1" si="28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29"/>
        <v>Это_ФИМОН._Пушистый_ли_он?</v>
      </c>
      <c r="BD93" cm="1">
        <f t="array" aca="1" ref="BD93" ca="1">INDEX($L$90:$L$97,(RANK(AT5,$AT$2:$AT$9)))</f>
        <v>2066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VLOOKUP(B94,audio_list_stym!$A$3:$BP$18,47,FALSE)</f>
        <v>15</v>
      </c>
      <c r="F94" t="str">
        <f>VLOOKUP(E94,metki!$A$2:$B$9,2,FALSE)</f>
        <v>экспл_новые_с_названием</v>
      </c>
      <c r="G94" t="str">
        <f t="shared" si="24"/>
        <v>экспл</v>
      </c>
      <c r="H94" t="str">
        <f>VLOOKUP(B94,audio_list_stym!$A$3:$AJ$18,15,FALSE)</f>
        <v>Ackee</v>
      </c>
      <c r="I94" t="s">
        <v>692</v>
      </c>
      <c r="J94" t="str">
        <f t="shared" si="25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5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6"/>
        <v/>
      </c>
      <c r="AI94" t="s">
        <v>104</v>
      </c>
      <c r="AO94">
        <f t="shared" ca="1" si="31"/>
        <v>0.11526127913614703</v>
      </c>
      <c r="AP94" t="str">
        <f t="shared" ca="1" si="32"/>
        <v>pics\\Redis_7.jpg</v>
      </c>
      <c r="AR94" t="str">
        <f t="shared" si="37"/>
        <v/>
      </c>
      <c r="AS94" t="str">
        <f t="shared" si="38"/>
        <v/>
      </c>
      <c r="AT94">
        <f t="shared" ca="1" si="27"/>
        <v>0.34937615359849949</v>
      </c>
      <c r="AU94" t="s">
        <v>697</v>
      </c>
      <c r="AV94" t="str">
        <f t="shared" ca="1" si="28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29"/>
        <v>На_картинке_ФИМОН._Он_квадратный?</v>
      </c>
      <c r="BD94" cm="1">
        <f t="array" aca="1" ref="BD94" ca="1">INDEX($L$90:$L$97,(RANK(AT6,$AT$2:$AT$9)))</f>
        <v>2069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VLOOKUP(B95,audio_list_stym!$A$3:$BP$18,47,FALSE)</f>
        <v>15</v>
      </c>
      <c r="F95" t="str">
        <f>VLOOKUP(E95,metki!$A$2:$B$9,2,FALSE)</f>
        <v>экспл_новые_с_названием</v>
      </c>
      <c r="G95" t="str">
        <f t="shared" si="24"/>
        <v>экспл</v>
      </c>
      <c r="H95" t="str">
        <f>VLOOKUP(B95,audio_list_stym!$A$3:$AJ$18,15,FALSE)</f>
        <v>Ackee</v>
      </c>
      <c r="I95" t="s">
        <v>693</v>
      </c>
      <c r="J95" t="str">
        <f t="shared" si="25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5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6"/>
        <v/>
      </c>
      <c r="AI95" t="s">
        <v>105</v>
      </c>
      <c r="AO95">
        <f t="shared" ca="1" si="31"/>
        <v>0.26993333884230741</v>
      </c>
      <c r="AP95" t="str">
        <f t="shared" ca="1" si="32"/>
        <v>pics\\Peper_7.jpg</v>
      </c>
      <c r="AR95" t="str">
        <f t="shared" si="37"/>
        <v/>
      </c>
      <c r="AS95" t="str">
        <f t="shared" si="38"/>
        <v/>
      </c>
      <c r="AT95">
        <f t="shared" ca="1" si="27"/>
        <v>0.67138869682534563</v>
      </c>
      <c r="AU95" t="s">
        <v>697</v>
      </c>
      <c r="AV95" t="str">
        <f t="shared" ca="1" si="28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29"/>
        <v>На_мониторе_ФИМОН._Разноцветный_ли_он?</v>
      </c>
      <c r="BD95" cm="1">
        <f t="array" aca="1" ref="BD95" ca="1">INDEX($L$90:$L$97,(RANK(AT7,$AT$2:$AT$9)))</f>
        <v>2072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VLOOKUP(B96,audio_list_stym!$A$3:$BP$18,47,FALSE)</f>
        <v>15</v>
      </c>
      <c r="F96" t="str">
        <f>VLOOKUP(E96,metki!$A$2:$B$9,2,FALSE)</f>
        <v>экспл_новые_с_названием</v>
      </c>
      <c r="G96" t="str">
        <f t="shared" si="24"/>
        <v>экспл</v>
      </c>
      <c r="H96" t="str">
        <f>VLOOKUP(B96,audio_list_stym!$A$3:$AJ$18,15,FALSE)</f>
        <v>Ackee</v>
      </c>
      <c r="I96" t="s">
        <v>694</v>
      </c>
      <c r="J96" t="str">
        <f t="shared" si="25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5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6"/>
        <v/>
      </c>
      <c r="AI96" t="s">
        <v>106</v>
      </c>
      <c r="AO96">
        <f t="shared" ca="1" si="31"/>
        <v>0.53098900173707198</v>
      </c>
      <c r="AP96" t="str">
        <f t="shared" ca="1" si="32"/>
        <v>pics\\Kokos_3.jpg</v>
      </c>
      <c r="AR96" t="str">
        <f t="shared" si="37"/>
        <v/>
      </c>
      <c r="AS96" t="str">
        <f t="shared" si="38"/>
        <v/>
      </c>
      <c r="AT96">
        <f t="shared" ca="1" si="27"/>
        <v>0.10624336935090217</v>
      </c>
      <c r="AU96" t="s">
        <v>697</v>
      </c>
      <c r="AV96" t="str">
        <f t="shared" ca="1" si="28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29"/>
        <v>Перед_Вами_ФИМОН._Увядший_ли_он?</v>
      </c>
      <c r="BD96" cm="1">
        <f t="array" aca="1" ref="BD96" ca="1">INDEX($L$90:$L$97,(RANK(AT8,$AT$2:$AT$9)))</f>
        <v>2070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VLOOKUP(B97,audio_list_stym!$A$3:$BP$18,47,FALSE)</f>
        <v>15</v>
      </c>
      <c r="F97" t="str">
        <f>VLOOKUP(E97,metki!$A$2:$B$9,2,FALSE)</f>
        <v>экспл_новые_с_названием</v>
      </c>
      <c r="G97" t="str">
        <f t="shared" si="24"/>
        <v>экспл</v>
      </c>
      <c r="H97" t="str">
        <f>VLOOKUP(B97,audio_list_stym!$A$3:$AJ$18,15,FALSE)</f>
        <v>Ackee</v>
      </c>
      <c r="I97" t="s">
        <v>695</v>
      </c>
      <c r="J97" t="str">
        <f t="shared" si="25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5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6"/>
        <v/>
      </c>
      <c r="AI97" t="s">
        <v>107</v>
      </c>
      <c r="AO97">
        <f t="shared" ca="1" si="31"/>
        <v>0.54570201680872921</v>
      </c>
      <c r="AP97" t="str">
        <f t="shared" ca="1" si="32"/>
        <v>pics\\Kokos_2.jpg</v>
      </c>
      <c r="AR97" t="str">
        <f t="shared" si="37"/>
        <v/>
      </c>
      <c r="AS97" t="str">
        <f t="shared" si="38"/>
        <v/>
      </c>
      <c r="AT97">
        <f t="shared" ca="1" si="27"/>
        <v>0.57638095123506372</v>
      </c>
      <c r="AU97" t="s">
        <v>697</v>
      </c>
      <c r="AV97" t="str">
        <f t="shared" ca="1" si="28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29"/>
        <v>Вы_видите_ФИМОН._Он_склизкий?</v>
      </c>
      <c r="BD97" cm="1">
        <f t="array" aca="1" ref="BD97" ca="1">INDEX($L$90:$L$97,(RANK(AT9,$AT$2:$AT$9)))</f>
        <v>2067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VLOOKUP(B98,audio_list_stym!$A$3:$BP$18,47,FALSE)</f>
        <v>16</v>
      </c>
      <c r="F98" t="str">
        <f>VLOOKUP(E98,metki!$A$2:$B$9,2,FALSE)</f>
        <v>импл_новые_без_названия</v>
      </c>
      <c r="G98" t="str">
        <f t="shared" si="24"/>
        <v>импл_</v>
      </c>
      <c r="H98" t="str">
        <f>VLOOKUP(B98,audio_list_stym!$A$3:$AJ$18,15,FALSE)</f>
        <v>Ake</v>
      </c>
      <c r="I98" t="s">
        <v>688</v>
      </c>
      <c r="J98" t="str">
        <f t="shared" si="25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2060</v>
      </c>
      <c r="AD98" t="str">
        <f t="shared" ca="1" si="35"/>
        <v>pics\\Tomat_4.jpg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6"/>
        <v>pics\\Tomat_4.jpg</v>
      </c>
      <c r="AI98" t="s">
        <v>108</v>
      </c>
      <c r="AO98">
        <f t="shared" ca="1" si="31"/>
        <v>2.9555241714547487E-2</v>
      </c>
      <c r="AP98" t="str">
        <f t="shared" ca="1" si="32"/>
        <v>pics\\Tomat_4.jpg</v>
      </c>
      <c r="AR98" t="str">
        <f>IF(AH98="sound\\Ogorod",AP26,"")</f>
        <v/>
      </c>
      <c r="AS98" t="str">
        <f t="shared" ca="1" si="38"/>
        <v>pics\\Tomat_4.jpg</v>
      </c>
      <c r="AT98">
        <f t="shared" ca="1" si="27"/>
        <v>0.56220333719022486</v>
      </c>
      <c r="AU98" t="s">
        <v>697</v>
      </c>
      <c r="AV98" t="str">
        <f t="shared" ca="1" si="28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29"/>
        <v>_Имеет_ли_мякоть_XXXXX?</v>
      </c>
      <c r="BC98">
        <f>A98</f>
        <v>1213</v>
      </c>
      <c r="BD98" cm="1">
        <f t="array" aca="1" ref="BD98" ca="1">INDEX($L$98:$L$105,(RANK(AT2,$AT$2:$AT$9)))</f>
        <v>2076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2086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VLOOKUP(B99,audio_list_stym!$A$3:$BP$18,47,FALSE)</f>
        <v>16</v>
      </c>
      <c r="F99" t="str">
        <f>VLOOKUP(E99,metki!$A$2:$B$9,2,FALSE)</f>
        <v>импл_новые_без_названия</v>
      </c>
      <c r="G99" t="str">
        <f t="shared" si="24"/>
        <v>импл_</v>
      </c>
      <c r="H99" t="str">
        <f>VLOOKUP(B99,audio_list_stym!$A$3:$AJ$18,15,FALSE)</f>
        <v>Ake</v>
      </c>
      <c r="I99" t="s">
        <v>689</v>
      </c>
      <c r="J99" t="str">
        <f t="shared" si="25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2018</v>
      </c>
      <c r="AD99" t="str">
        <f t="shared" ca="1" si="35"/>
        <v>pics\\Goroh_2.jpg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6"/>
        <v>pics\\Goroh_2.jpg</v>
      </c>
      <c r="AI99" t="s">
        <v>109</v>
      </c>
      <c r="AO99">
        <f t="shared" ca="1" si="31"/>
        <v>0.72414194932075859</v>
      </c>
      <c r="AP99" t="str">
        <f t="shared" ca="1" si="32"/>
        <v>pics\\Goroh_2.jpg</v>
      </c>
      <c r="AR99" t="str">
        <f t="shared" ref="AR99:AR120" si="39">IF(AH99="sound\\Ogorod",AP27,"")</f>
        <v/>
      </c>
      <c r="AS99" t="str">
        <f t="shared" ca="1" si="38"/>
        <v>pics\\Goroh_2.jpg</v>
      </c>
      <c r="AT99">
        <f t="shared" ca="1" si="27"/>
        <v>0.97685537255038435</v>
      </c>
      <c r="AU99" t="s">
        <v>697</v>
      </c>
      <c r="AV99" t="str">
        <f t="shared" ca="1" si="28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29"/>
        <v>_Продолговатый_ли_XXXXX?</v>
      </c>
      <c r="BD99" cm="1">
        <f t="array" aca="1" ref="BD99" ca="1">INDEX($L$98:$L$105,(RANK(AT3,$AT$2:$AT$9)))</f>
        <v>2079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VLOOKUP(B100,audio_list_stym!$A$3:$BP$18,47,FALSE)</f>
        <v>16</v>
      </c>
      <c r="F100" t="str">
        <f>VLOOKUP(E100,metki!$A$2:$B$9,2,FALSE)</f>
        <v>импл_новые_без_названия</v>
      </c>
      <c r="G100" t="str">
        <f t="shared" si="24"/>
        <v>импл_</v>
      </c>
      <c r="H100" t="str">
        <f>VLOOKUP(B100,audio_list_stym!$A$3:$AJ$18,15,FALSE)</f>
        <v>Ake</v>
      </c>
      <c r="I100" t="s">
        <v>690</v>
      </c>
      <c r="J100" t="str">
        <f t="shared" si="25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2037</v>
      </c>
      <c r="AD100" t="str">
        <f t="shared" ca="1" si="35"/>
        <v>pics\\Limon_5.jpg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6"/>
        <v>pics\\Limon_5.jpg</v>
      </c>
      <c r="AI100" t="s">
        <v>110</v>
      </c>
      <c r="AO100">
        <f t="shared" ca="1" si="31"/>
        <v>0.41167306385218239</v>
      </c>
      <c r="AP100" t="str">
        <f t="shared" ca="1" si="32"/>
        <v>pics\\Limon_5.jpg</v>
      </c>
      <c r="AR100" t="str">
        <f t="shared" si="39"/>
        <v/>
      </c>
      <c r="AS100" t="str">
        <f t="shared" ca="1" si="38"/>
        <v>pics\\Limon_5.jpg</v>
      </c>
      <c r="AT100">
        <f t="shared" ca="1" si="27"/>
        <v>0.36500014549608639</v>
      </c>
      <c r="AU100" t="s">
        <v>697</v>
      </c>
      <c r="AV100" t="str">
        <f t="shared" ca="1" si="28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29"/>
        <v>_Пятнистый_ли_XXXXX?</v>
      </c>
      <c r="BD100" cm="1">
        <f t="array" aca="1" ref="BD100" ca="1">INDEX($L$98:$L$105,(RANK(AT4,$AT$2:$AT$9)))</f>
        <v>2073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VLOOKUP(B101,audio_list_stym!$A$3:$BP$18,47,FALSE)</f>
        <v>16</v>
      </c>
      <c r="F101" t="str">
        <f>VLOOKUP(E101,metki!$A$2:$B$9,2,FALSE)</f>
        <v>импл_новые_без_названия</v>
      </c>
      <c r="G101" t="str">
        <f t="shared" si="24"/>
        <v>импл_</v>
      </c>
      <c r="H101" t="str">
        <f>VLOOKUP(B101,audio_list_stym!$A$3:$AJ$18,15,FALSE)</f>
        <v>Ake</v>
      </c>
      <c r="I101" t="s">
        <v>691</v>
      </c>
      <c r="J101" t="str">
        <f t="shared" si="25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2036</v>
      </c>
      <c r="AD101" t="str">
        <f t="shared" ca="1" si="35"/>
        <v>pics\\Limon_4.jpg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6"/>
        <v>pics\\Limon_4.jpg</v>
      </c>
      <c r="AI101" t="s">
        <v>111</v>
      </c>
      <c r="AO101">
        <f t="shared" ca="1" si="31"/>
        <v>0.41899491120148302</v>
      </c>
      <c r="AP101" t="str">
        <f t="shared" ca="1" si="32"/>
        <v>pics\\Limon_4.jpg</v>
      </c>
      <c r="AR101" t="str">
        <f t="shared" si="39"/>
        <v/>
      </c>
      <c r="AS101" t="str">
        <f t="shared" ca="1" si="38"/>
        <v>pics\\Limon_4.jpg</v>
      </c>
      <c r="AT101">
        <f t="shared" ca="1" si="27"/>
        <v>9.4810707116985138E-2</v>
      </c>
      <c r="AU101" t="s">
        <v>697</v>
      </c>
      <c r="AV101" t="str">
        <f t="shared" ca="1" si="28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29"/>
        <v>_С_косточкой_ли_XXXXX?</v>
      </c>
      <c r="BD101" cm="1">
        <f t="array" aca="1" ref="BD101" ca="1">INDEX($L$98:$L$105,(RANK(AT5,$AT$2:$AT$9)))</f>
        <v>2074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VLOOKUP(B102,audio_list_stym!$A$3:$BP$18,47,FALSE)</f>
        <v>16</v>
      </c>
      <c r="F102" t="str">
        <f>VLOOKUP(E102,metki!$A$2:$B$9,2,FALSE)</f>
        <v>импл_новые_без_названия</v>
      </c>
      <c r="G102" t="str">
        <f t="shared" si="24"/>
        <v>импл_</v>
      </c>
      <c r="H102" t="str">
        <f>VLOOKUP(B102,audio_list_stym!$A$3:$AJ$18,15,FALSE)</f>
        <v>Ake</v>
      </c>
      <c r="I102" t="s">
        <v>692</v>
      </c>
      <c r="J102" t="str">
        <f t="shared" si="25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2033</v>
      </c>
      <c r="AD102" t="str">
        <f t="shared" ca="1" si="35"/>
        <v>pics\\Limon_1.jpg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6"/>
        <v>pics\\Limon_1.jpg</v>
      </c>
      <c r="AI102" t="s">
        <v>112</v>
      </c>
      <c r="AO102">
        <f t="shared" ca="1" si="31"/>
        <v>0.46269527674952748</v>
      </c>
      <c r="AP102" t="str">
        <f t="shared" ca="1" si="32"/>
        <v>pics\\Limon_1.jpg</v>
      </c>
      <c r="AR102" t="str">
        <f t="shared" si="39"/>
        <v/>
      </c>
      <c r="AS102" t="str">
        <f t="shared" ca="1" si="38"/>
        <v>pics\\Limon_1.jpg</v>
      </c>
      <c r="AT102">
        <f t="shared" ca="1" si="27"/>
        <v>6.0681741614552309E-2</v>
      </c>
      <c r="AU102" t="s">
        <v>697</v>
      </c>
      <c r="AV102" t="str">
        <f t="shared" ca="1" si="28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29"/>
        <v>_Синий_ли_XXXXX?</v>
      </c>
      <c r="BD102" cm="1">
        <f t="array" aca="1" ref="BD102" ca="1">INDEX($L$98:$L$105,(RANK(AT6,$AT$2:$AT$9)))</f>
        <v>2077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VLOOKUP(B103,audio_list_stym!$A$3:$BP$18,47,FALSE)</f>
        <v>16</v>
      </c>
      <c r="F103" t="str">
        <f>VLOOKUP(E103,metki!$A$2:$B$9,2,FALSE)</f>
        <v>импл_новые_без_названия</v>
      </c>
      <c r="G103" t="str">
        <f t="shared" si="24"/>
        <v>импл_</v>
      </c>
      <c r="H103" t="str">
        <f>VLOOKUP(B103,audio_list_stym!$A$3:$AJ$18,15,FALSE)</f>
        <v>Ake</v>
      </c>
      <c r="I103" t="s">
        <v>693</v>
      </c>
      <c r="J103" t="str">
        <f t="shared" si="25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2012</v>
      </c>
      <c r="AD103" t="str">
        <f t="shared" ca="1" si="35"/>
        <v>pics\\Finik_4.jpg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6"/>
        <v>pics\\Finik_4.jpg</v>
      </c>
      <c r="AI103" t="s">
        <v>113</v>
      </c>
      <c r="AO103">
        <f t="shared" ca="1" si="31"/>
        <v>0.83982903651864971</v>
      </c>
      <c r="AP103" t="str">
        <f t="shared" ca="1" si="32"/>
        <v>pics\\Finik_4.jpg</v>
      </c>
      <c r="AR103" t="str">
        <f t="shared" si="39"/>
        <v/>
      </c>
      <c r="AS103" t="str">
        <f t="shared" ca="1" si="38"/>
        <v>pics\\Finik_4.jpg</v>
      </c>
      <c r="AT103">
        <f t="shared" ca="1" si="27"/>
        <v>0.22746198641906912</v>
      </c>
      <c r="AU103" t="s">
        <v>697</v>
      </c>
      <c r="AV103" t="str">
        <f t="shared" ca="1" si="28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29"/>
        <v>_С_дольками_ли_XXXXX?</v>
      </c>
      <c r="BD103" cm="1">
        <f t="array" aca="1" ref="BD103" ca="1">INDEX($L$98:$L$105,(RANK(AT7,$AT$2:$AT$9)))</f>
        <v>2080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VLOOKUP(B104,audio_list_stym!$A$3:$BP$18,47,FALSE)</f>
        <v>16</v>
      </c>
      <c r="F104" t="str">
        <f>VLOOKUP(E104,metki!$A$2:$B$9,2,FALSE)</f>
        <v>импл_новые_без_названия</v>
      </c>
      <c r="G104" t="str">
        <f t="shared" si="24"/>
        <v>импл_</v>
      </c>
      <c r="H104" t="str">
        <f>VLOOKUP(B104,audio_list_stym!$A$3:$AJ$18,15,FALSE)</f>
        <v>Ake</v>
      </c>
      <c r="I104" t="s">
        <v>694</v>
      </c>
      <c r="J104" t="str">
        <f t="shared" si="25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2053</v>
      </c>
      <c r="AD104" t="str">
        <f t="shared" ca="1" si="35"/>
        <v>pics\\Redis_5.jpg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6"/>
        <v>pics\\Redis_5.jpg</v>
      </c>
      <c r="AI104" t="s">
        <v>114</v>
      </c>
      <c r="AO104">
        <f t="shared" ca="1" si="31"/>
        <v>0.1328204145057218</v>
      </c>
      <c r="AP104" t="str">
        <f t="shared" ca="1" si="32"/>
        <v>pics\\Redis_5.jpg</v>
      </c>
      <c r="AR104" t="str">
        <f t="shared" si="39"/>
        <v/>
      </c>
      <c r="AS104" t="str">
        <f t="shared" ca="1" si="38"/>
        <v>pics\\Redis_5.jpg</v>
      </c>
      <c r="AT104">
        <f t="shared" ca="1" si="27"/>
        <v>2.5513403706831861E-2</v>
      </c>
      <c r="AU104" t="s">
        <v>697</v>
      </c>
      <c r="AV104" t="str">
        <f t="shared" ca="1" si="28"/>
        <v>sound\\Redkiy_plod.wav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29"/>
        <v>_Высушенный_ли_XXXXX?</v>
      </c>
      <c r="BD104" cm="1">
        <f t="array" aca="1" ref="BD104" ca="1">INDEX($L$98:$L$105,(RANK(AT8,$AT$2:$AT$9)))</f>
        <v>2078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VLOOKUP(B105,audio_list_stym!$A$3:$BP$18,47,FALSE)</f>
        <v>16</v>
      </c>
      <c r="F105" t="str">
        <f>VLOOKUP(E105,metki!$A$2:$B$9,2,FALSE)</f>
        <v>импл_новые_без_названия</v>
      </c>
      <c r="G105" t="str">
        <f t="shared" si="24"/>
        <v>импл_</v>
      </c>
      <c r="H105" t="str">
        <f>VLOOKUP(B105,audio_list_stym!$A$3:$AJ$18,15,FALSE)</f>
        <v>Ake</v>
      </c>
      <c r="I105" t="s">
        <v>695</v>
      </c>
      <c r="J105" t="str">
        <f t="shared" si="25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2042</v>
      </c>
      <c r="AD105" t="str">
        <f t="shared" ca="1" si="35"/>
        <v>pics\\Peper_2.jpg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6"/>
        <v>pics\\Peper_2.jpg</v>
      </c>
      <c r="AI105" t="s">
        <v>115</v>
      </c>
      <c r="AO105">
        <f t="shared" ca="1" si="31"/>
        <v>0.37146798865030861</v>
      </c>
      <c r="AP105" t="str">
        <f t="shared" ca="1" si="32"/>
        <v>pics\\Peper_2.jpg</v>
      </c>
      <c r="AR105" t="str">
        <f t="shared" si="39"/>
        <v/>
      </c>
      <c r="AS105" t="str">
        <f t="shared" ca="1" si="38"/>
        <v>pics\\Peper_2.jpg</v>
      </c>
      <c r="AT105">
        <f t="shared" ca="1" si="27"/>
        <v>0.60987515313240426</v>
      </c>
      <c r="AU105" t="s">
        <v>697</v>
      </c>
      <c r="AV105" t="str">
        <f t="shared" ca="1" si="28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29"/>
        <v>_Мятый_ли_XXXXX?</v>
      </c>
      <c r="BD105" cm="1">
        <f t="array" aca="1" ref="BD105" ca="1">INDEX($L$98:$L$105,(RANK(AT9,$AT$2:$AT$9)))</f>
        <v>2075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VLOOKUP(B106,audio_list_stym!$A$3:$BP$18,47,FALSE)</f>
        <v>17</v>
      </c>
      <c r="F106" t="str">
        <f>VLOOKUP(E106,metki!$A$2:$B$9,2,FALSE)</f>
        <v>экспл_новые_без_названия</v>
      </c>
      <c r="G106" t="str">
        <f t="shared" si="24"/>
        <v>экспл</v>
      </c>
      <c r="H106" t="str">
        <f>VLOOKUP(B106,audio_list_stym!$A$3:$AJ$18,15,FALSE)</f>
        <v>Finger</v>
      </c>
      <c r="I106" t="s">
        <v>688</v>
      </c>
      <c r="J106" t="str">
        <f t="shared" si="25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5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6"/>
        <v/>
      </c>
      <c r="AI106" t="s">
        <v>116</v>
      </c>
      <c r="AO106">
        <f t="shared" ca="1" si="31"/>
        <v>0.82392919569577505</v>
      </c>
      <c r="AP106" t="str">
        <f t="shared" ca="1" si="32"/>
        <v>pics\\Finik_5.jpg</v>
      </c>
      <c r="AR106" t="str">
        <f t="shared" si="39"/>
        <v/>
      </c>
      <c r="AS106" t="str">
        <f t="shared" si="38"/>
        <v/>
      </c>
      <c r="AT106">
        <f t="shared" ca="1" si="27"/>
        <v>0.8489437348932044</v>
      </c>
      <c r="AU106" t="s">
        <v>697</v>
      </c>
      <c r="AV106" t="str">
        <f t="shared" ca="1" si="28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29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2084</v>
      </c>
      <c r="BE106" cm="1">
        <f t="array" aca="1" ref="BE106" ca="1">INDEX(BD66:BD81,(RANK(AT7,$AT$2:$AT$17)))</f>
        <v>2139</v>
      </c>
      <c r="BF106" cm="1">
        <f t="array" aca="1" ref="BF106" ca="1">INDEX(BD90:BD105,(RANK(AT7,$AT$2:$AT$17)))</f>
        <v>2075</v>
      </c>
      <c r="BG106" cm="1">
        <f t="array" aca="1" ref="BG106" ca="1">INDEX(BD114:BD129,(RANK(AT7,$AT$2:$AT$9)))</f>
        <v>2091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VLOOKUP(B107,audio_list_stym!$A$3:$BP$18,47,FALSE)</f>
        <v>17</v>
      </c>
      <c r="F107" t="str">
        <f>VLOOKUP(E107,metki!$A$2:$B$9,2,FALSE)</f>
        <v>экспл_новые_без_названия</v>
      </c>
      <c r="G107" t="str">
        <f t="shared" si="24"/>
        <v>экспл</v>
      </c>
      <c r="H107" t="str">
        <f>VLOOKUP(B107,audio_list_stym!$A$3:$AJ$18,15,FALSE)</f>
        <v>Finger</v>
      </c>
      <c r="I107" t="s">
        <v>689</v>
      </c>
      <c r="J107" t="str">
        <f t="shared" si="25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5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6"/>
        <v/>
      </c>
      <c r="AI107" t="s">
        <v>117</v>
      </c>
      <c r="AO107">
        <f t="shared" ca="1" si="31"/>
        <v>0.88508118579144457</v>
      </c>
      <c r="AP107" t="str">
        <f t="shared" ca="1" si="32"/>
        <v>pics\\Banan_7.jpg</v>
      </c>
      <c r="AR107" t="str">
        <f t="shared" si="39"/>
        <v/>
      </c>
      <c r="AS107" t="str">
        <f t="shared" si="38"/>
        <v/>
      </c>
      <c r="AT107">
        <f t="shared" ca="1" si="27"/>
        <v>0.5624377890197898</v>
      </c>
      <c r="AU107" t="s">
        <v>697</v>
      </c>
      <c r="AV107" t="str">
        <f t="shared" ca="1" si="28"/>
        <v>sound\\Noviy_plod.wav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29"/>
        <v>Посмотрите,_вот_XXXXX._Он_надломан?</v>
      </c>
      <c r="BD107" cm="1">
        <f t="array" aca="1" ref="BD107" ca="1">INDEX($L$106:$L$113,(RANK(AT3,$AT$2:$AT$9)))</f>
        <v>2087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VLOOKUP(B108,audio_list_stym!$A$3:$BP$18,47,FALSE)</f>
        <v>17</v>
      </c>
      <c r="F108" t="str">
        <f>VLOOKUP(E108,metki!$A$2:$B$9,2,FALSE)</f>
        <v>экспл_новые_без_названия</v>
      </c>
      <c r="G108" t="str">
        <f t="shared" si="24"/>
        <v>экспл</v>
      </c>
      <c r="H108" t="str">
        <f>VLOOKUP(B108,audio_list_stym!$A$3:$AJ$18,15,FALSE)</f>
        <v>Finger</v>
      </c>
      <c r="I108" t="s">
        <v>690</v>
      </c>
      <c r="J108" t="str">
        <f t="shared" si="25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5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6"/>
        <v/>
      </c>
      <c r="AI108" t="s">
        <v>118</v>
      </c>
      <c r="AO108">
        <f t="shared" ca="1" si="31"/>
        <v>0.63978327812589131</v>
      </c>
      <c r="AP108" t="str">
        <f t="shared" ca="1" si="32"/>
        <v>pics\\Goroh_5.jpg</v>
      </c>
      <c r="AR108" t="str">
        <f t="shared" si="39"/>
        <v/>
      </c>
      <c r="AS108" t="str">
        <f t="shared" si="38"/>
        <v/>
      </c>
      <c r="AT108">
        <f t="shared" ca="1" si="27"/>
        <v>0.42805083749909434</v>
      </c>
      <c r="AU108" t="s">
        <v>697</v>
      </c>
      <c r="AV108" t="str">
        <f t="shared" ca="1" si="28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29"/>
        <v>Вот_XXXXX._Он_волнистый?</v>
      </c>
      <c r="BD108" cm="1">
        <f t="array" aca="1" ref="BD108" ca="1">INDEX($L$106:$L$113,(RANK(AT4,$AT$2:$AT$9)))</f>
        <v>2081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VLOOKUP(B109,audio_list_stym!$A$3:$BP$18,47,FALSE)</f>
        <v>17</v>
      </c>
      <c r="F109" t="str">
        <f>VLOOKUP(E109,metki!$A$2:$B$9,2,FALSE)</f>
        <v>экспл_новые_без_названия</v>
      </c>
      <c r="G109" t="str">
        <f t="shared" si="24"/>
        <v>экспл</v>
      </c>
      <c r="H109" t="str">
        <f>VLOOKUP(B109,audio_list_stym!$A$3:$AJ$18,15,FALSE)</f>
        <v>Finger</v>
      </c>
      <c r="I109" t="s">
        <v>691</v>
      </c>
      <c r="J109" t="str">
        <f t="shared" si="25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5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6"/>
        <v/>
      </c>
      <c r="AI109" t="s">
        <v>119</v>
      </c>
      <c r="AO109">
        <f t="shared" ca="1" si="31"/>
        <v>0.39051289389352695</v>
      </c>
      <c r="AP109" t="str">
        <f t="shared" ca="1" si="32"/>
        <v>pics\\Limon_8.jpg</v>
      </c>
      <c r="AR109" t="str">
        <f t="shared" si="39"/>
        <v/>
      </c>
      <c r="AS109" t="str">
        <f t="shared" si="38"/>
        <v/>
      </c>
      <c r="AT109">
        <f t="shared" ca="1" si="27"/>
        <v>0.98102990975994775</v>
      </c>
      <c r="AU109" t="s">
        <v>697</v>
      </c>
      <c r="AV109" t="str">
        <f t="shared" ca="1" si="28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29"/>
        <v>Это_XXXXX._Он_бурый?</v>
      </c>
      <c r="BD109" cm="1">
        <f t="array" aca="1" ref="BD109" ca="1">INDEX($L$106:$L$113,(RANK(AT5,$AT$2:$AT$9)))</f>
        <v>2082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VLOOKUP(B110,audio_list_stym!$A$3:$BP$18,47,FALSE)</f>
        <v>17</v>
      </c>
      <c r="F110" t="str">
        <f>VLOOKUP(E110,metki!$A$2:$B$9,2,FALSE)</f>
        <v>экспл_новые_без_названия</v>
      </c>
      <c r="G110" t="str">
        <f t="shared" si="24"/>
        <v>экспл</v>
      </c>
      <c r="H110" t="str">
        <f>VLOOKUP(B110,audio_list_stym!$A$3:$AJ$18,15,FALSE)</f>
        <v>Finger</v>
      </c>
      <c r="I110" t="s">
        <v>692</v>
      </c>
      <c r="J110" t="str">
        <f t="shared" si="25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5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6"/>
        <v/>
      </c>
      <c r="AI110" t="s">
        <v>120</v>
      </c>
      <c r="AO110">
        <f t="shared" ca="1" si="31"/>
        <v>0.80700242279148293</v>
      </c>
      <c r="AP110" t="str">
        <f t="shared" ca="1" si="32"/>
        <v>pics\\Finik_7.jpg</v>
      </c>
      <c r="AR110" t="str">
        <f t="shared" si="39"/>
        <v/>
      </c>
      <c r="AS110" t="str">
        <f t="shared" si="38"/>
        <v/>
      </c>
      <c r="AT110">
        <f t="shared" ca="1" si="27"/>
        <v>0.22610111372539199</v>
      </c>
      <c r="AU110" t="s">
        <v>697</v>
      </c>
      <c r="AV110" t="str">
        <f t="shared" ca="1" si="28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29"/>
        <v>На_картинке_XXXXX._Вытянут_ли_он?</v>
      </c>
      <c r="BD110" cm="1">
        <f t="array" aca="1" ref="BD110" ca="1">INDEX($L$106:$L$113,(RANK(AT6,$AT$2:$AT$9)))</f>
        <v>2085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VLOOKUP(B111,audio_list_stym!$A$3:$BP$18,47,FALSE)</f>
        <v>17</v>
      </c>
      <c r="F111" t="str">
        <f>VLOOKUP(E111,metki!$A$2:$B$9,2,FALSE)</f>
        <v>экспл_новые_без_названия</v>
      </c>
      <c r="G111" t="str">
        <f t="shared" si="24"/>
        <v>экспл</v>
      </c>
      <c r="H111" t="str">
        <f>VLOOKUP(B111,audio_list_stym!$A$3:$AJ$18,15,FALSE)</f>
        <v>Finger</v>
      </c>
      <c r="I111" t="s">
        <v>693</v>
      </c>
      <c r="J111" t="str">
        <f t="shared" si="25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5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6"/>
        <v/>
      </c>
      <c r="AI111" t="s">
        <v>121</v>
      </c>
      <c r="AO111">
        <f t="shared" ca="1" si="31"/>
        <v>0.11705173462975715</v>
      </c>
      <c r="AP111" t="str">
        <f t="shared" ca="1" si="32"/>
        <v>pics\\Redis_6.jpg</v>
      </c>
      <c r="AR111" t="str">
        <f t="shared" si="39"/>
        <v/>
      </c>
      <c r="AS111" t="str">
        <f t="shared" si="38"/>
        <v/>
      </c>
      <c r="AT111">
        <f t="shared" ca="1" si="27"/>
        <v>0.33438575493720357</v>
      </c>
      <c r="AU111" t="s">
        <v>697</v>
      </c>
      <c r="AV111" t="str">
        <f t="shared" ca="1" si="28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29"/>
        <v>На_мониторе_XXXXX._Объемный_ли_он?</v>
      </c>
      <c r="BD111" cm="1">
        <f t="array" aca="1" ref="BD111" ca="1">INDEX($L$106:$L$113,(RANK(AT7,$AT$2:$AT$9)))</f>
        <v>2088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VLOOKUP(B112,audio_list_stym!$A$3:$BP$18,47,FALSE)</f>
        <v>17</v>
      </c>
      <c r="F112" t="str">
        <f>VLOOKUP(E112,metki!$A$2:$B$9,2,FALSE)</f>
        <v>экспл_новые_без_названия</v>
      </c>
      <c r="G112" t="str">
        <f t="shared" si="24"/>
        <v>экспл</v>
      </c>
      <c r="H112" t="str">
        <f>VLOOKUP(B112,audio_list_stym!$A$3:$AJ$18,15,FALSE)</f>
        <v>Finger</v>
      </c>
      <c r="I112" t="s">
        <v>694</v>
      </c>
      <c r="J112" t="str">
        <f t="shared" si="25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5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6"/>
        <v/>
      </c>
      <c r="AI112" t="s">
        <v>122</v>
      </c>
      <c r="AO112">
        <f t="shared" ca="1" si="31"/>
        <v>0.44704590434815206</v>
      </c>
      <c r="AP112" t="str">
        <f t="shared" ca="1" si="32"/>
        <v>pics\\Limon_2.jpg</v>
      </c>
      <c r="AR112" t="str">
        <f t="shared" si="39"/>
        <v/>
      </c>
      <c r="AS112" t="str">
        <f t="shared" si="38"/>
        <v/>
      </c>
      <c r="AT112">
        <f t="shared" ca="1" si="27"/>
        <v>0.48391049322336155</v>
      </c>
      <c r="AU112" t="s">
        <v>697</v>
      </c>
      <c r="AV112" t="str">
        <f t="shared" ca="1" si="28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29"/>
        <v>Перед_Вами_XXXXX._Пустой_ли_он?</v>
      </c>
      <c r="BD112" cm="1">
        <f t="array" aca="1" ref="BD112" ca="1">INDEX($L$106:$L$113,(RANK(AT8,$AT$2:$AT$9)))</f>
        <v>2086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VLOOKUP(B113,audio_list_stym!$A$3:$BP$18,47,FALSE)</f>
        <v>17</v>
      </c>
      <c r="F113" t="str">
        <f>VLOOKUP(E113,metki!$A$2:$B$9,2,FALSE)</f>
        <v>экспл_новые_без_названия</v>
      </c>
      <c r="G113" t="str">
        <f t="shared" si="24"/>
        <v>экспл</v>
      </c>
      <c r="H113" t="str">
        <f>VLOOKUP(B113,audio_list_stym!$A$3:$AJ$18,15,FALSE)</f>
        <v>Finger</v>
      </c>
      <c r="I113" t="s">
        <v>695</v>
      </c>
      <c r="J113" t="str">
        <f t="shared" si="25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5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6"/>
        <v/>
      </c>
      <c r="AI113" t="s">
        <v>123</v>
      </c>
      <c r="AO113">
        <f t="shared" ca="1" si="31"/>
        <v>0.40762279480471741</v>
      </c>
      <c r="AP113" t="str">
        <f t="shared" ca="1" si="32"/>
        <v>pics\\Limon_7.jpg</v>
      </c>
      <c r="AR113" t="str">
        <f t="shared" si="39"/>
        <v/>
      </c>
      <c r="AS113" t="str">
        <f t="shared" si="38"/>
        <v/>
      </c>
      <c r="AT113">
        <f t="shared" ca="1" si="27"/>
        <v>0.83026995771751111</v>
      </c>
      <c r="AU113" t="s">
        <v>697</v>
      </c>
      <c r="AV113" t="str">
        <f t="shared" ca="1" si="28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29"/>
        <v>Вы_видите_XXXXX._Белый_ли_он?</v>
      </c>
      <c r="BD113" cm="1">
        <f t="array" aca="1" ref="BD113" ca="1">INDEX($L$106:$L$113,(RANK(AT9,$AT$2:$AT$9)))</f>
        <v>2083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VLOOKUP(B114,audio_list_stym!$A$3:$BP$18,47,FALSE)</f>
        <v>14</v>
      </c>
      <c r="F114" t="str">
        <f>VLOOKUP(E114,metki!$A$2:$B$9,2,FALSE)</f>
        <v>импл_новые_с_названием</v>
      </c>
      <c r="G114" t="str">
        <f t="shared" si="24"/>
        <v>импл_</v>
      </c>
      <c r="H114" t="str">
        <f>VLOOKUP(B114,audio_list_stym!$A$3:$AJ$18,15,FALSE)</f>
        <v>Gac</v>
      </c>
      <c r="I114" t="s">
        <v>688</v>
      </c>
      <c r="J114" t="str">
        <f t="shared" si="25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2048</v>
      </c>
      <c r="AD114" t="str">
        <f t="shared" ca="1" si="35"/>
        <v>pics\\Peper_8.jpg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6"/>
        <v>pics\\Peper_8.jpg</v>
      </c>
      <c r="AI114" t="s">
        <v>86</v>
      </c>
      <c r="AO114">
        <f t="shared" ca="1" si="31"/>
        <v>0.25984647531797389</v>
      </c>
      <c r="AP114" t="str">
        <f t="shared" ca="1" si="32"/>
        <v>pics\\Peper_8.jpg</v>
      </c>
      <c r="AR114" t="str">
        <f t="shared" si="39"/>
        <v/>
      </c>
      <c r="AS114" t="str">
        <f t="shared" ca="1" si="38"/>
        <v>pics\\Peper_8.jpg</v>
      </c>
      <c r="AT114">
        <f t="shared" ca="1" si="27"/>
        <v>0.45457536425938072</v>
      </c>
      <c r="AU114" t="s">
        <v>697</v>
      </c>
      <c r="AV114" t="str">
        <f t="shared" ca="1" si="28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29"/>
        <v>_Испачкан_ли_ТОДИС?</v>
      </c>
      <c r="BC114">
        <f>A114</f>
        <v>1215</v>
      </c>
      <c r="BD114" cm="1">
        <f t="array" aca="1" ref="BD114" ca="1">INDEX($L$114:$L$121,(RANK(AT2,$AT$2:$AT$9)))</f>
        <v>2092</v>
      </c>
      <c r="BE114" cm="1">
        <f t="array" aca="1" ref="BE114" ca="1">INDEX(BD66:BD81,(RANK(AT8,$AT$2:$AT$17)))</f>
        <v>2138</v>
      </c>
      <c r="BF114" cm="1">
        <f t="array" aca="1" ref="BF114" ca="1">INDEX(BD82:BD97,(RANK(AT8,$AT$2:$AT$9)))</f>
        <v>2152</v>
      </c>
      <c r="BG114" cm="1">
        <f t="array" aca="1" ref="BG114" ca="1">INDEX(BD98:BD113,(RANK(AT8,$AT$2:$AT$9)))</f>
        <v>2080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VLOOKUP(B115,audio_list_stym!$A$3:$BP$18,47,FALSE)</f>
        <v>14</v>
      </c>
      <c r="F115" t="str">
        <f>VLOOKUP(E115,metki!$A$2:$B$9,2,FALSE)</f>
        <v>импл_новые_с_названием</v>
      </c>
      <c r="G115" t="str">
        <f t="shared" si="24"/>
        <v>импл_</v>
      </c>
      <c r="H115" t="str">
        <f>VLOOKUP(B115,audio_list_stym!$A$3:$AJ$18,15,FALSE)</f>
        <v>Gac</v>
      </c>
      <c r="I115" t="s">
        <v>689</v>
      </c>
      <c r="J115" t="str">
        <f t="shared" si="25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2003</v>
      </c>
      <c r="AD115" t="str">
        <f t="shared" ca="1" si="35"/>
        <v>pics\\Banan_3.jpg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6"/>
        <v>pics\\Banan_3.jpg</v>
      </c>
      <c r="AI115" t="s">
        <v>87</v>
      </c>
      <c r="AO115">
        <f t="shared" ca="1" si="31"/>
        <v>0.94677905931023565</v>
      </c>
      <c r="AP115" t="str">
        <f t="shared" ca="1" si="32"/>
        <v>pics\\Banan_3.jpg</v>
      </c>
      <c r="AR115" t="str">
        <f t="shared" si="39"/>
        <v/>
      </c>
      <c r="AS115" t="str">
        <f t="shared" ca="1" si="38"/>
        <v>pics\\Banan_3.jpg</v>
      </c>
      <c r="AT115">
        <f t="shared" ca="1" si="27"/>
        <v>0.66510643328623931</v>
      </c>
      <c r="AU115" t="s">
        <v>697</v>
      </c>
      <c r="AV115" t="str">
        <f t="shared" ca="1" si="28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29"/>
        <v>_Фаршированный_ли_ТОДИС?</v>
      </c>
      <c r="BD115" cm="1">
        <f t="array" aca="1" ref="BD115" ca="1">INDEX($L$114:$L$121,(RANK(AT3,$AT$2:$AT$9)))</f>
        <v>2095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VLOOKUP(B116,audio_list_stym!$A$3:$BP$18,47,FALSE)</f>
        <v>14</v>
      </c>
      <c r="F116" t="str">
        <f>VLOOKUP(E116,metki!$A$2:$B$9,2,FALSE)</f>
        <v>импл_новые_с_названием</v>
      </c>
      <c r="G116" t="str">
        <f t="shared" si="24"/>
        <v>импл_</v>
      </c>
      <c r="H116" t="str">
        <f>VLOOKUP(B116,audio_list_stym!$A$3:$AJ$18,15,FALSE)</f>
        <v>Gac</v>
      </c>
      <c r="I116" t="s">
        <v>690</v>
      </c>
      <c r="J116" t="str">
        <f t="shared" si="25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2014</v>
      </c>
      <c r="AD116" t="str">
        <f t="shared" ca="1" si="35"/>
        <v>pics\\Finik_6.jpg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6"/>
        <v>pics\\Finik_6.jpg</v>
      </c>
      <c r="AI116" t="s">
        <v>88</v>
      </c>
      <c r="AO116">
        <f t="shared" ca="1" si="31"/>
        <v>0.82326249678394825</v>
      </c>
      <c r="AP116" t="str">
        <f t="shared" ca="1" si="32"/>
        <v>pics\\Finik_6.jpg</v>
      </c>
      <c r="AR116" t="str">
        <f t="shared" si="39"/>
        <v/>
      </c>
      <c r="AS116" t="str">
        <f t="shared" ca="1" si="38"/>
        <v>pics\\Finik_6.jpg</v>
      </c>
      <c r="AT116">
        <f t="shared" ca="1" si="27"/>
        <v>0.78306051125156384</v>
      </c>
      <c r="AU116" t="s">
        <v>697</v>
      </c>
      <c r="AV116" t="str">
        <f t="shared" ca="1" si="28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29"/>
        <v>_Разрезан_ли_ТОДИС?</v>
      </c>
      <c r="BD116" cm="1">
        <f t="array" aca="1" ref="BD116" ca="1">INDEX($L$114:$L$121,(RANK(AT4,$AT$2:$AT$9)))</f>
        <v>2089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VLOOKUP(B117,audio_list_stym!$A$3:$BP$18,47,FALSE)</f>
        <v>14</v>
      </c>
      <c r="F117" t="str">
        <f>VLOOKUP(E117,metki!$A$2:$B$9,2,FALSE)</f>
        <v>импл_новые_с_названием</v>
      </c>
      <c r="G117" t="str">
        <f t="shared" si="24"/>
        <v>импл_</v>
      </c>
      <c r="H117" t="str">
        <f>VLOOKUP(B117,audio_list_stym!$A$3:$AJ$18,15,FALSE)</f>
        <v>Gac</v>
      </c>
      <c r="I117" t="s">
        <v>691</v>
      </c>
      <c r="J117" t="str">
        <f t="shared" si="25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2041</v>
      </c>
      <c r="AD117" t="str">
        <f t="shared" ca="1" si="35"/>
        <v>pics\\Peper_1.jpg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6"/>
        <v>pics\\Peper_1.jpg</v>
      </c>
      <c r="AI117" t="s">
        <v>89</v>
      </c>
      <c r="AO117">
        <f t="shared" ca="1" si="31"/>
        <v>0.37289910854971486</v>
      </c>
      <c r="AP117" t="str">
        <f t="shared" ca="1" si="32"/>
        <v>pics\\Peper_1.jpg</v>
      </c>
      <c r="AR117" t="str">
        <f t="shared" si="39"/>
        <v/>
      </c>
      <c r="AS117" t="str">
        <f t="shared" ca="1" si="38"/>
        <v>pics\\Peper_1.jpg</v>
      </c>
      <c r="AT117">
        <f t="shared" ca="1" si="27"/>
        <v>8.609716455350036E-2</v>
      </c>
      <c r="AU117" t="s">
        <v>697</v>
      </c>
      <c r="AV117" t="str">
        <f t="shared" ca="1" si="28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29"/>
        <v>_С_лепестками_ли_ТОДИС?</v>
      </c>
      <c r="BD117" cm="1">
        <f t="array" aca="1" ref="BD117" ca="1">INDEX($L$114:$L$121,(RANK(AT5,$AT$2:$AT$9)))</f>
        <v>2090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VLOOKUP(B118,audio_list_stym!$A$3:$BP$18,47,FALSE)</f>
        <v>14</v>
      </c>
      <c r="F118" t="str">
        <f>VLOOKUP(E118,metki!$A$2:$B$9,2,FALSE)</f>
        <v>импл_новые_с_названием</v>
      </c>
      <c r="G118" t="str">
        <f t="shared" si="24"/>
        <v>импл_</v>
      </c>
      <c r="H118" t="str">
        <f>VLOOKUP(B118,audio_list_stym!$A$3:$AJ$18,15,FALSE)</f>
        <v>Gac</v>
      </c>
      <c r="I118" t="s">
        <v>692</v>
      </c>
      <c r="J118" t="str">
        <f t="shared" si="25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2032</v>
      </c>
      <c r="AD118" t="str">
        <f t="shared" ca="1" si="35"/>
        <v>pics\\Kokos_8.jpg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6"/>
        <v>pics\\Kokos_8.jpg</v>
      </c>
      <c r="AI118" t="s">
        <v>90</v>
      </c>
      <c r="AO118">
        <f t="shared" ca="1" si="31"/>
        <v>0.48125862289390187</v>
      </c>
      <c r="AP118" t="str">
        <f t="shared" ca="1" si="32"/>
        <v>pics\\Kokos_8.jpg</v>
      </c>
      <c r="AR118" t="str">
        <f t="shared" si="39"/>
        <v/>
      </c>
      <c r="AS118" t="str">
        <f t="shared" ca="1" si="38"/>
        <v>pics\\Kokos_8.jpg</v>
      </c>
      <c r="AT118">
        <f t="shared" ca="1" si="27"/>
        <v>0.8383561863020107</v>
      </c>
      <c r="AU118" t="s">
        <v>697</v>
      </c>
      <c r="AV118" t="str">
        <f t="shared" ca="1" si="28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29"/>
        <v>_Колючий_ли_ТОДИС?</v>
      </c>
      <c r="BD118" cm="1">
        <f t="array" aca="1" ref="BD118" ca="1">INDEX($L$114:$L$121,(RANK(AT6,$AT$2:$AT$9)))</f>
        <v>2093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VLOOKUP(B119,audio_list_stym!$A$3:$BP$18,47,FALSE)</f>
        <v>14</v>
      </c>
      <c r="F119" t="str">
        <f>VLOOKUP(E119,metki!$A$2:$B$9,2,FALSE)</f>
        <v>импл_новые_с_названием</v>
      </c>
      <c r="G119" t="str">
        <f t="shared" si="24"/>
        <v>импл_</v>
      </c>
      <c r="H119" t="str">
        <f>VLOOKUP(B119,audio_list_stym!$A$3:$AJ$18,15,FALSE)</f>
        <v>Gac</v>
      </c>
      <c r="I119" t="s">
        <v>693</v>
      </c>
      <c r="J119" t="str">
        <f t="shared" si="25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2006</v>
      </c>
      <c r="AD119" t="str">
        <f t="shared" ca="1" si="35"/>
        <v>pics\\Banan_6.jpg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6"/>
        <v>pics\\Banan_6.jpg</v>
      </c>
      <c r="AI119" t="s">
        <v>91</v>
      </c>
      <c r="AO119">
        <f t="shared" ca="1" si="31"/>
        <v>0.89032645030336877</v>
      </c>
      <c r="AP119" t="str">
        <f t="shared" ca="1" si="32"/>
        <v>pics\\Banan_6.jpg</v>
      </c>
      <c r="AR119" t="str">
        <f t="shared" si="39"/>
        <v/>
      </c>
      <c r="AS119" t="str">
        <f t="shared" ca="1" si="38"/>
        <v>pics\\Banan_6.jpg</v>
      </c>
      <c r="AT119">
        <f t="shared" ca="1" si="27"/>
        <v>0.99398722002969975</v>
      </c>
      <c r="AU119" t="s">
        <v>697</v>
      </c>
      <c r="AV119" t="str">
        <f t="shared" ca="1" si="28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29"/>
        <v>_Оранжевый_ли_ТОДИС?</v>
      </c>
      <c r="BD119" cm="1">
        <f t="array" aca="1" ref="BD119" ca="1">INDEX($L$114:$L$121,(RANK(AT7,$AT$2:$AT$9)))</f>
        <v>2096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VLOOKUP(B120,audio_list_stym!$A$3:$BP$18,47,FALSE)</f>
        <v>14</v>
      </c>
      <c r="F120" t="str">
        <f>VLOOKUP(E120,metki!$A$2:$B$9,2,FALSE)</f>
        <v>импл_новые_с_названием</v>
      </c>
      <c r="G120" t="str">
        <f t="shared" si="24"/>
        <v>импл_</v>
      </c>
      <c r="H120" t="str">
        <f>VLOOKUP(B120,audio_list_stym!$A$3:$AJ$18,15,FALSE)</f>
        <v>Gac</v>
      </c>
      <c r="I120" t="s">
        <v>694</v>
      </c>
      <c r="J120" t="str">
        <f t="shared" si="25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2001</v>
      </c>
      <c r="AD120" t="str">
        <f t="shared" ca="1" si="35"/>
        <v>pics\\Banan_1.jpg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6"/>
        <v>pics\\Banan_1.jpg</v>
      </c>
      <c r="AI120" t="s">
        <v>92</v>
      </c>
      <c r="AO120">
        <f t="shared" ca="1" si="31"/>
        <v>0.97132476207178331</v>
      </c>
      <c r="AP120" t="str">
        <f t="shared" ca="1" si="32"/>
        <v>pics\\Banan_1.jpg</v>
      </c>
      <c r="AR120" t="str">
        <f t="shared" si="39"/>
        <v/>
      </c>
      <c r="AS120" t="str">
        <f t="shared" ca="1" si="38"/>
        <v>pics\\Banan_1.jpg</v>
      </c>
      <c r="AT120">
        <f t="shared" ca="1" si="27"/>
        <v>0.79192451181894996</v>
      </c>
      <c r="AU120" t="s">
        <v>697</v>
      </c>
      <c r="AV120" t="str">
        <f t="shared" ca="1" si="28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29"/>
        <v>_Зернистый_ли_ТОДИС?</v>
      </c>
      <c r="BD120" cm="1">
        <f t="array" aca="1" ref="BD120" ca="1">INDEX($L$114:$L$121,(RANK(AT8,$AT$2:$AT$9)))</f>
        <v>2094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VLOOKUP(B121,audio_list_stym!$A$3:$BP$18,47,FALSE)</f>
        <v>14</v>
      </c>
      <c r="F121" t="str">
        <f>VLOOKUP(E121,metki!$A$2:$B$9,2,FALSE)</f>
        <v>импл_новые_с_названием</v>
      </c>
      <c r="G121" t="str">
        <f t="shared" si="24"/>
        <v>импл_</v>
      </c>
      <c r="H121" t="str">
        <f>VLOOKUP(B121,audio_list_stym!$A$3:$AJ$18,15,FALSE)</f>
        <v>Gac</v>
      </c>
      <c r="I121" t="s">
        <v>695</v>
      </c>
      <c r="J121" t="str">
        <f t="shared" si="25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2043</v>
      </c>
      <c r="AD121" t="str">
        <f t="shared" ca="1" si="35"/>
        <v>pics\\Peper_3.jpg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6"/>
        <v>pics\\Peper_3.jpg</v>
      </c>
      <c r="AI121" t="s">
        <v>93</v>
      </c>
      <c r="AO121">
        <f t="shared" ca="1" si="31"/>
        <v>0.34640785909276284</v>
      </c>
      <c r="AP121" t="str">
        <f t="shared" ca="1" si="32"/>
        <v>pics\\Peper_3.jpg</v>
      </c>
      <c r="AR121" t="str">
        <f>IF(AH121="sound\\Ogorod",AP49,"")</f>
        <v/>
      </c>
      <c r="AS121" t="str">
        <f t="shared" ca="1" si="38"/>
        <v>pics\\Peper_3.jpg</v>
      </c>
      <c r="AT121">
        <f t="shared" ca="1" si="27"/>
        <v>0.4985006720488484</v>
      </c>
      <c r="AU121" t="s">
        <v>697</v>
      </c>
      <c r="AV121" t="str">
        <f t="shared" ca="1" si="28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29"/>
        <v>_Округлый_ли_ТОДИС?</v>
      </c>
      <c r="BD121" cm="1">
        <f t="array" aca="1" ref="BD121" ca="1">INDEX($L$114:$L$121,(RANK(AT9,$AT$2:$AT$9)))</f>
        <v>2091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VLOOKUP(B122,audio_list_stym!$A$3:$BP$18,47,FALSE)</f>
        <v>15</v>
      </c>
      <c r="F122" t="str">
        <f>VLOOKUP(E122,metki!$A$2:$B$9,2,FALSE)</f>
        <v>экспл_новые_с_названием</v>
      </c>
      <c r="G122" t="str">
        <f t="shared" si="24"/>
        <v>экспл</v>
      </c>
      <c r="H122" t="str">
        <f>VLOOKUP(B122,audio_list_stym!$A$3:$AJ$18,15,FALSE)</f>
        <v>Noni</v>
      </c>
      <c r="I122" t="s">
        <v>688</v>
      </c>
      <c r="J122" t="str">
        <f t="shared" si="25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6"/>
        <v/>
      </c>
      <c r="AI122" t="s">
        <v>124</v>
      </c>
      <c r="AO122">
        <f t="shared" ca="1" si="31"/>
        <v>0.88172888635117852</v>
      </c>
      <c r="AP122" t="str">
        <f t="shared" ca="1" si="32"/>
        <v>pics\\Banan_8.jpg</v>
      </c>
      <c r="AR122" t="str">
        <f t="shared" ref="AR122:AR129" si="40">IF(AH122="sound\\Ogorod",AP50,"")</f>
        <v/>
      </c>
      <c r="AS122" t="str">
        <f t="shared" si="38"/>
        <v/>
      </c>
      <c r="AT122">
        <f t="shared" ca="1" si="27"/>
        <v>0.19937147256094456</v>
      </c>
      <c r="AU122" t="s">
        <v>697</v>
      </c>
      <c r="AV122" t="str">
        <f t="shared" ca="1" si="28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29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2116</v>
      </c>
      <c r="BE122" cm="1">
        <f t="array" aca="1" ref="BE122" ca="1">INDEX(BD66:BD81,(RANK(AT9,$AT$2:$AT$17)))</f>
        <v>2137</v>
      </c>
      <c r="BF122" cm="1">
        <f t="array" aca="1" ref="BF122" ca="1">INDEX(BD90:BD105,(RANK(AT9,$AT$2:$AT$17)))</f>
        <v>2069</v>
      </c>
      <c r="BG122" cm="1">
        <f t="array" aca="1" ref="BG122" ca="1">INDEX(BD106:BD121,(RANK(AT9,$AT$2:$AT$17)))</f>
        <v>2085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VLOOKUP(B123,audio_list_stym!$A$3:$BP$18,47,FALSE)</f>
        <v>15</v>
      </c>
      <c r="F123" t="str">
        <f>VLOOKUP(E123,metki!$A$2:$B$9,2,FALSE)</f>
        <v>экспл_новые_с_названием</v>
      </c>
      <c r="G123" t="str">
        <f t="shared" si="24"/>
        <v>экспл</v>
      </c>
      <c r="H123" t="str">
        <f>VLOOKUP(B123,audio_list_stym!$A$3:$AJ$18,15,FALSE)</f>
        <v>Noni</v>
      </c>
      <c r="I123" t="s">
        <v>689</v>
      </c>
      <c r="J123" t="str">
        <f t="shared" si="25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5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6"/>
        <v/>
      </c>
      <c r="AI123" t="s">
        <v>125</v>
      </c>
      <c r="AO123">
        <f t="shared" ca="1" si="31"/>
        <v>0.52166900741911892</v>
      </c>
      <c r="AP123" t="str">
        <f t="shared" ca="1" si="32"/>
        <v>pics\\Kokos_5.jpg</v>
      </c>
      <c r="AR123" t="str">
        <f t="shared" si="40"/>
        <v/>
      </c>
      <c r="AS123" t="str">
        <f t="shared" si="38"/>
        <v/>
      </c>
      <c r="AT123">
        <f t="shared" ca="1" si="27"/>
        <v>0.86125863981715789</v>
      </c>
      <c r="AU123" t="s">
        <v>697</v>
      </c>
      <c r="AV123" t="str">
        <f t="shared" ca="1" si="28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29"/>
        <v>Посмотрите,_вот_ПЕМАТ._Ребристый_ли_он?</v>
      </c>
      <c r="BD123" cm="1">
        <f t="array" aca="1" ref="BD123" ca="1">INDEX($L$122:$L$129,(RANK(AT3,$AT$2:$AT$9)))</f>
        <v>2119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VLOOKUP(B124,audio_list_stym!$A$3:$BP$18,47,FALSE)</f>
        <v>15</v>
      </c>
      <c r="F124" t="str">
        <f>VLOOKUP(E124,metki!$A$2:$B$9,2,FALSE)</f>
        <v>экспл_новые_с_названием</v>
      </c>
      <c r="G124" t="str">
        <f t="shared" si="24"/>
        <v>экспл</v>
      </c>
      <c r="H124" t="str">
        <f>VLOOKUP(B124,audio_list_stym!$A$3:$AJ$18,15,FALSE)</f>
        <v>Noni</v>
      </c>
      <c r="I124" t="s">
        <v>690</v>
      </c>
      <c r="J124" t="str">
        <f t="shared" si="25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5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6"/>
        <v/>
      </c>
      <c r="AI124" t="s">
        <v>126</v>
      </c>
      <c r="AO124">
        <f t="shared" ca="1" si="31"/>
        <v>0.60255039178078729</v>
      </c>
      <c r="AP124" t="str">
        <f t="shared" ca="1" si="32"/>
        <v>pics\\Goroh_7.jpg</v>
      </c>
      <c r="AR124" t="str">
        <f t="shared" si="40"/>
        <v/>
      </c>
      <c r="AS124" t="str">
        <f t="shared" si="38"/>
        <v/>
      </c>
      <c r="AT124">
        <f t="shared" ca="1" si="27"/>
        <v>8.8833535171520706E-2</v>
      </c>
      <c r="AU124" t="s">
        <v>697</v>
      </c>
      <c r="AV124" t="str">
        <f t="shared" ca="1" si="28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29"/>
        <v>Вот_ПЕМАТ._Голубой_ли_он?</v>
      </c>
      <c r="BD124" cm="1">
        <f t="array" aca="1" ref="BD124" ca="1">INDEX($L$122:$L$129,(RANK(AT4,$AT$2:$AT$9)))</f>
        <v>2113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VLOOKUP(B125,audio_list_stym!$A$3:$BP$18,47,FALSE)</f>
        <v>15</v>
      </c>
      <c r="F125" t="str">
        <f>VLOOKUP(E125,metki!$A$2:$B$9,2,FALSE)</f>
        <v>экспл_новые_с_названием</v>
      </c>
      <c r="G125" t="str">
        <f t="shared" si="24"/>
        <v>экспл</v>
      </c>
      <c r="H125" t="str">
        <f>VLOOKUP(B125,audio_list_stym!$A$3:$AJ$18,15,FALSE)</f>
        <v>Noni</v>
      </c>
      <c r="I125" t="s">
        <v>691</v>
      </c>
      <c r="J125" t="str">
        <f t="shared" si="25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5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6"/>
        <v/>
      </c>
      <c r="AI125" t="s">
        <v>127</v>
      </c>
      <c r="AO125">
        <f t="shared" ca="1" si="31"/>
        <v>0.87817026084009442</v>
      </c>
      <c r="AP125" t="str">
        <f t="shared" ca="1" si="32"/>
        <v>pics\\Finik_1.jpg</v>
      </c>
      <c r="AR125" t="str">
        <f t="shared" si="40"/>
        <v/>
      </c>
      <c r="AS125" t="str">
        <f t="shared" si="38"/>
        <v/>
      </c>
      <c r="AT125">
        <f t="shared" ca="1" si="27"/>
        <v>0.61620054985496098</v>
      </c>
      <c r="AU125" t="s">
        <v>697</v>
      </c>
      <c r="AV125" t="str">
        <f t="shared" ca="1" si="28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29"/>
        <v>Это_ПЕМАТ._Он_с_бугорками?</v>
      </c>
      <c r="BD125" cm="1">
        <f t="array" aca="1" ref="BD125" ca="1">INDEX($L$122:$L$129,(RANK(AT5,$AT$2:$AT$9)))</f>
        <v>2114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VLOOKUP(B126,audio_list_stym!$A$3:$BP$18,47,FALSE)</f>
        <v>15</v>
      </c>
      <c r="F126" t="str">
        <f>VLOOKUP(E126,metki!$A$2:$B$9,2,FALSE)</f>
        <v>экспл_новые_с_названием</v>
      </c>
      <c r="G126" t="str">
        <f t="shared" si="24"/>
        <v>экспл</v>
      </c>
      <c r="H126" t="str">
        <f>VLOOKUP(B126,audio_list_stym!$A$3:$AJ$18,15,FALSE)</f>
        <v>Noni</v>
      </c>
      <c r="I126" t="s">
        <v>692</v>
      </c>
      <c r="J126" t="str">
        <f t="shared" si="25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5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6"/>
        <v/>
      </c>
      <c r="AI126" t="s">
        <v>128</v>
      </c>
      <c r="AO126">
        <f t="shared" ca="1" si="31"/>
        <v>0.89125989026001873</v>
      </c>
      <c r="AP126" t="str">
        <f t="shared" ca="1" si="32"/>
        <v>pics\\Banan_5.jpg</v>
      </c>
      <c r="AR126" t="str">
        <f t="shared" si="40"/>
        <v/>
      </c>
      <c r="AS126" t="str">
        <f t="shared" si="38"/>
        <v/>
      </c>
      <c r="AT126">
        <f t="shared" ca="1" si="27"/>
        <v>0.29520764088654272</v>
      </c>
      <c r="AU126" t="s">
        <v>697</v>
      </c>
      <c r="AV126" t="str">
        <f t="shared" ca="1" si="28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29"/>
        <v>На_картинке_ПЕМАТ._Овальный_ли_он?</v>
      </c>
      <c r="BD126" cm="1">
        <f t="array" aca="1" ref="BD126" ca="1">INDEX($L$122:$L$129,(RANK(AT6,$AT$2:$AT$9)))</f>
        <v>2117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VLOOKUP(B127,audio_list_stym!$A$3:$BP$18,47,FALSE)</f>
        <v>15</v>
      </c>
      <c r="F127" t="str">
        <f>VLOOKUP(E127,metki!$A$2:$B$9,2,FALSE)</f>
        <v>экспл_новые_с_названием</v>
      </c>
      <c r="G127" t="str">
        <f t="shared" si="24"/>
        <v>экспл</v>
      </c>
      <c r="H127" t="str">
        <f>VLOOKUP(B127,audio_list_stym!$A$3:$AJ$18,15,FALSE)</f>
        <v>Noni</v>
      </c>
      <c r="I127" t="s">
        <v>693</v>
      </c>
      <c r="J127" t="str">
        <f t="shared" si="25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5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6"/>
        <v/>
      </c>
      <c r="AI127" t="s">
        <v>129</v>
      </c>
      <c r="AO127">
        <f t="shared" ca="1" si="31"/>
        <v>0.76473556261692688</v>
      </c>
      <c r="AP127" t="str">
        <f t="shared" ca="1" si="32"/>
        <v>pics\\Finik_8.jpg</v>
      </c>
      <c r="AR127" t="str">
        <f t="shared" si="40"/>
        <v/>
      </c>
      <c r="AS127" t="str">
        <f t="shared" si="38"/>
        <v/>
      </c>
      <c r="AT127">
        <f t="shared" ca="1" si="27"/>
        <v>0.96566725349890714</v>
      </c>
      <c r="AU127" t="s">
        <v>697</v>
      </c>
      <c r="AV127" t="str">
        <f t="shared" ca="1" si="28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29"/>
        <v>На_мониторе_ПЕМАТ._Жидкий_ли_он?</v>
      </c>
      <c r="BD127" cm="1">
        <f t="array" aca="1" ref="BD127" ca="1">INDEX($L$122:$L$129,(RANK(AT7,$AT$2:$AT$9)))</f>
        <v>2120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VLOOKUP(B128,audio_list_stym!$A$3:$BP$18,47,FALSE)</f>
        <v>15</v>
      </c>
      <c r="F128" t="str">
        <f>VLOOKUP(E128,metki!$A$2:$B$9,2,FALSE)</f>
        <v>экспл_новые_с_названием</v>
      </c>
      <c r="G128" t="str">
        <f t="shared" si="24"/>
        <v>экспл</v>
      </c>
      <c r="H128" t="str">
        <f>VLOOKUP(B128,audio_list_stym!$A$3:$AJ$18,15,FALSE)</f>
        <v>Noni</v>
      </c>
      <c r="I128" t="s">
        <v>694</v>
      </c>
      <c r="J128" t="str">
        <f t="shared" si="25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5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6"/>
        <v/>
      </c>
      <c r="AI128" t="s">
        <v>130</v>
      </c>
      <c r="AO128">
        <f t="shared" ca="1" si="31"/>
        <v>6.1906519426350393E-2</v>
      </c>
      <c r="AP128" t="str">
        <f t="shared" ca="1" si="32"/>
        <v>pics\\Tomat_2.jpg</v>
      </c>
      <c r="AR128" t="str">
        <f t="shared" si="40"/>
        <v/>
      </c>
      <c r="AS128" t="str">
        <f t="shared" si="38"/>
        <v/>
      </c>
      <c r="AT128">
        <f t="shared" ca="1" si="27"/>
        <v>0.99067155956626129</v>
      </c>
      <c r="AU128" t="s">
        <v>697</v>
      </c>
      <c r="AV128" t="str">
        <f t="shared" ca="1" si="28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29"/>
        <v>Перед_Вами_ПЕМАТ._Он_лохматый?</v>
      </c>
      <c r="BD128" cm="1">
        <f t="array" aca="1" ref="BD128" ca="1">INDEX($L$122:$L$129,(RANK(AT8,$AT$2:$AT$9)))</f>
        <v>2118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VLOOKUP(B129,audio_list_stym!$A$3:$BP$18,47,FALSE)</f>
        <v>15</v>
      </c>
      <c r="F129" t="str">
        <f>VLOOKUP(E129,metki!$A$2:$B$9,2,FALSE)</f>
        <v>экспл_новые_с_названием</v>
      </c>
      <c r="G129" t="str">
        <f t="shared" si="24"/>
        <v>экспл</v>
      </c>
      <c r="H129" t="str">
        <f>VLOOKUP(B129,audio_list_stym!$A$3:$AJ$18,15,FALSE)</f>
        <v>Noni</v>
      </c>
      <c r="I129" t="s">
        <v>695</v>
      </c>
      <c r="J129" t="str">
        <f t="shared" si="25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5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6"/>
        <v/>
      </c>
      <c r="AI129" t="s">
        <v>131</v>
      </c>
      <c r="AO129">
        <f t="shared" ca="1" si="31"/>
        <v>0.28145158730803344</v>
      </c>
      <c r="AP129" t="str">
        <f t="shared" ca="1" si="32"/>
        <v>pics\\Peper_6.jpg</v>
      </c>
      <c r="AR129" t="str">
        <f t="shared" si="40"/>
        <v/>
      </c>
      <c r="AS129" t="str">
        <f t="shared" si="38"/>
        <v/>
      </c>
      <c r="AT129">
        <f t="shared" ca="1" si="27"/>
        <v>0.15974689520709096</v>
      </c>
      <c r="AU129" t="s">
        <v>697</v>
      </c>
      <c r="AV129" t="str">
        <f t="shared" ca="1" si="28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29"/>
        <v>Вы_видите_ПЕМАТ._Он_золотистый?</v>
      </c>
      <c r="BD129" cm="1">
        <f t="array" aca="1" ref="BD129" ca="1">INDEX($L$122:$L$129,(RANK(AT9,$AT$2:$AT$9)))</f>
        <v>2115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B00-000000000000}"/>
  <pageMargins left="0.7" right="0.7" top="0.75" bottom="0.75" header="0.3" footer="0.3"/>
  <pageSetup paperSize="9"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VLOOKUP(B2,audio_list_stym!$A$3:$BP$18,48,FALSE)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VLOOKUP(B2,audio_list_stym!$A$3:$AJ$18,16,FALSE)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 t="shared" ref="AG2:AG25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0.22696276490070932</v>
      </c>
      <c r="AP2" t="str">
        <f t="shared" ref="AP2:AP25" ca="1" si="7">INDEX($AM$2:$AM$25,(RANK(AO2,$AO$2:$AO$25)))</f>
        <v>pics\\Injir_4.jpg</v>
      </c>
      <c r="AQ2" t="str">
        <f ca="1">INDEX($AN$2:$AN$25,(RANK(AO2,$AO$2:$AO$25)))</f>
        <v>pics\\Tikva_4.jpg</v>
      </c>
      <c r="AT2">
        <f t="shared" ref="AT2:AT65" ca="1" si="8">RAND()</f>
        <v>0.94970218947315055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10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VLOOKUP(B3,audio_list_stym!$A$3:$BP$18,48,FALSE)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VLOOKUP(B3,audio_list_stym!$A$3:$AJ$18,16,FALSE)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1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2">RAND()</f>
        <v>0.79064694181292605</v>
      </c>
      <c r="AP3" t="str">
        <f t="shared" ca="1" si="7"/>
        <v>pics\\Kokos_8.jpg</v>
      </c>
      <c r="AQ3" t="str">
        <f t="shared" ref="AQ3:AQ25" ca="1" si="13">INDEX($AN$2:$AN$25,(RANK(AO3,$AO$2:$AO$25)))</f>
        <v>pics\\Tomat_8.jpg</v>
      </c>
      <c r="AT3">
        <f t="shared" ca="1" si="8"/>
        <v>0.59269239732740642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10"/>
        <v>Посмотрите,_вот_XXXXX._Мясистый_ли_он?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VLOOKUP(B4,audio_list_stym!$A$3:$BP$18,48,FALSE)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VLOOKUP(B4,audio_list_stym!$A$3:$AJ$18,16,FALSE)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1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2"/>
        <v>2.828710401084622E-2</v>
      </c>
      <c r="AP4" t="str">
        <f t="shared" ca="1" si="7"/>
        <v>pics\\Injir_8.jpg</v>
      </c>
      <c r="AQ4" t="str">
        <f t="shared" ca="1" si="13"/>
        <v>pics\\Tikva_8.jpg</v>
      </c>
      <c r="AT4">
        <f t="shared" ca="1" si="8"/>
        <v>0.20794509514136161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10"/>
        <v>Вот_XXXXX._Горький_ли_он?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VLOOKUP(B5,audio_list_stym!$A$3:$BP$18,48,FALSE)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VLOOKUP(B5,audio_list_stym!$A$3:$AJ$18,16,FALSE)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1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2"/>
        <v>0.4226337136964281</v>
      </c>
      <c r="AP5" t="str">
        <f t="shared" ca="1" si="7"/>
        <v>pics\\Finik_7.jpg</v>
      </c>
      <c r="AQ5" t="str">
        <f t="shared" ca="1" si="13"/>
        <v>pics\\Peper_7.jpg</v>
      </c>
      <c r="AT5">
        <f t="shared" ca="1" si="8"/>
        <v>0.2508892014702333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10"/>
        <v>Это_XXXXX._Он_яркий?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VLOOKUP(B6,audio_list_stym!$A$3:$BP$18,48,FALSE)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VLOOKUP(B6,audio_list_stym!$A$3:$AJ$18,16,FALSE)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1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2"/>
        <v>0.92296525737537016</v>
      </c>
      <c r="AP6" t="str">
        <f t="shared" ca="1" si="7"/>
        <v>pics\\Kokos_3.jpg</v>
      </c>
      <c r="AQ6" t="str">
        <f t="shared" ca="1" si="13"/>
        <v>pics\\Tomat_3.jpg</v>
      </c>
      <c r="AT6">
        <f t="shared" ca="1" si="8"/>
        <v>0.86856654455244908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10"/>
        <v>На_картинке_XXXXX._Он_острый?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VLOOKUP(B7,audio_list_stym!$A$3:$BP$18,48,FALSE)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VLOOKUP(B7,audio_list_stym!$A$3:$AJ$18,16,FALSE)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1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2"/>
        <v>0.7064604365695375</v>
      </c>
      <c r="AP7" t="str">
        <f t="shared" ca="1" si="7"/>
        <v>pics\\Finik_2.jpg</v>
      </c>
      <c r="AQ7" t="str">
        <f t="shared" ca="1" si="13"/>
        <v>pics\\Peper_2.jpg</v>
      </c>
      <c r="AT7">
        <f t="shared" ca="1" si="8"/>
        <v>0.21324432048189268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10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VLOOKUP(B8,audio_list_stym!$A$3:$BP$18,48,FALSE)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VLOOKUP(B8,audio_list_stym!$A$3:$AJ$18,16,FALSE)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1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2"/>
        <v>0.17074689899501994</v>
      </c>
      <c r="AP8" t="str">
        <f t="shared" ca="1" si="7"/>
        <v>pics\\Injir_5.jpg</v>
      </c>
      <c r="AQ8" t="str">
        <f t="shared" ca="1" si="13"/>
        <v>pics\\Tikva_5.jpg</v>
      </c>
      <c r="AT8">
        <f t="shared" ca="1" si="8"/>
        <v>0.10539052019514861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10"/>
        <v>Перед_Вами_XXXXX._Он_серый?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VLOOKUP(B9,audio_list_stym!$A$3:$BP$18,48,FALSE)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VLOOKUP(B9,audio_list_stym!$A$3:$AJ$18,16,FALSE)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1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2"/>
        <v>0.55937449937961725</v>
      </c>
      <c r="AP9" t="str">
        <f t="shared" ca="1" si="7"/>
        <v>pics\\Finik_5.jpg</v>
      </c>
      <c r="AQ9" t="str">
        <f t="shared" ca="1" si="13"/>
        <v>pics\\Peper_5.jpg</v>
      </c>
      <c r="AT9">
        <f t="shared" ca="1" si="8"/>
        <v>0.82358964998912121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10"/>
        <v>Вы_видите_XXXXX._Вязкий_ли_он?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VLOOKUP(B10,audio_list_stym!$A$3:$BP$18,48,FALSE)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VLOOKUP(B10,audio_list_stym!$A$3:$AJ$18,16,FALSE)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2161</v>
      </c>
      <c r="AD10" t="str">
        <f t="shared" ca="1" si="11"/>
        <v>pics\\Tikva_1.jpg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pics\\Tikva_1.jpg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2"/>
        <v>0.33521595227940226</v>
      </c>
      <c r="AP10" t="str">
        <f t="shared" ca="1" si="7"/>
        <v>pics\\Injir_1.jpg</v>
      </c>
      <c r="AQ10" t="str">
        <f t="shared" ca="1" si="13"/>
        <v>pics\\Tikva_1.jpg</v>
      </c>
      <c r="AS10" t="str">
        <f t="shared" ref="AS10:AS17" ca="1" si="15">IF(AH10="sound\\Tropic",AQ10,"")</f>
        <v>pics\\Tikva_1.jpg</v>
      </c>
      <c r="AT10">
        <f t="shared" ca="1" si="8"/>
        <v>0.17015010360355143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10"/>
        <v>_Старый_ли_ЛИМОН?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VLOOKUP(B11,audio_list_stym!$A$3:$BP$18,48,FALSE)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VLOOKUP(B11,audio_list_stym!$A$3:$AJ$18,16,FALSE)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2048</v>
      </c>
      <c r="AD11" t="str">
        <f t="shared" ca="1" si="11"/>
        <v>pics\\Peper_8.jpg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pics\\Peper_8.jpg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2"/>
        <v>0.34562129518932871</v>
      </c>
      <c r="AP11" t="str">
        <f t="shared" ca="1" si="7"/>
        <v>pics\\Finik_8.jpg</v>
      </c>
      <c r="AQ11" t="str">
        <f t="shared" ca="1" si="13"/>
        <v>pics\\Peper_8.jpg</v>
      </c>
      <c r="AS11" t="str">
        <f t="shared" ca="1" si="15"/>
        <v>pics\\Peper_8.jpg</v>
      </c>
      <c r="AT11">
        <f t="shared" ca="1" si="8"/>
        <v>2.1152267458820817E-2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10"/>
        <v>_Фиолетовый_ли_ЛИМОН?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VLOOKUP(B12,audio_list_stym!$A$3:$BP$18,48,FALSE)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VLOOKUP(B12,audio_list_stym!$A$3:$AJ$18,16,FALSE)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2061</v>
      </c>
      <c r="AD12" t="str">
        <f t="shared" ca="1" si="11"/>
        <v>pics\\Tomat_5.jpg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pics\\Tomat_5.jpg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2"/>
        <v>0.84473189495701917</v>
      </c>
      <c r="AP12" t="str">
        <f t="shared" ca="1" si="7"/>
        <v>pics\\Kokos_5.jpg</v>
      </c>
      <c r="AQ12" t="str">
        <f t="shared" ca="1" si="13"/>
        <v>pics\\Tomat_5.jpg</v>
      </c>
      <c r="AS12" t="str">
        <f t="shared" ca="1" si="15"/>
        <v>pics\\Tomat_5.jpg</v>
      </c>
      <c r="AT12">
        <f t="shared" ca="1" si="8"/>
        <v>0.92513833947631907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10"/>
        <v>_С_цедрой_ли_ЛИМОН?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VLOOKUP(B13,audio_list_stym!$A$3:$BP$18,48,FALSE)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VLOOKUP(B13,audio_list_stym!$A$3:$AJ$18,16,FALSE)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2046</v>
      </c>
      <c r="AD13" t="str">
        <f t="shared" ca="1" si="11"/>
        <v>pics\\Peper_6.jpg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2"/>
        <v>0.43445405805710657</v>
      </c>
      <c r="AP13" t="str">
        <f t="shared" ca="1" si="7"/>
        <v>pics\\Finik_6.jpg</v>
      </c>
      <c r="AQ13" t="str">
        <f t="shared" ca="1" si="13"/>
        <v>pics\\Peper_6.jpg</v>
      </c>
      <c r="AS13" t="str">
        <f t="shared" ca="1" si="15"/>
        <v>pics\\Peper_6.jpg</v>
      </c>
      <c r="AT13">
        <f t="shared" ca="1" si="8"/>
        <v>0.74037888903118154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10"/>
        <v>_Кислый_ли_ЛИМОН?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VLOOKUP(B14,audio_list_stym!$A$3:$BP$18,48,FALSE)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VLOOKUP(B14,audio_list_stym!$A$3:$AJ$18,16,FALSE)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2058</v>
      </c>
      <c r="AD14" t="str">
        <f t="shared" ca="1" si="11"/>
        <v>pics\\Tomat_2.jpg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2"/>
        <v>0.92984035147280109</v>
      </c>
      <c r="AP14" t="str">
        <f t="shared" ca="1" si="7"/>
        <v>pics\\Kokos_2.jpg</v>
      </c>
      <c r="AQ14" t="str">
        <f t="shared" ca="1" si="13"/>
        <v>pics\\Tomat_2.jpg</v>
      </c>
      <c r="AS14" t="str">
        <f t="shared" ca="1" si="15"/>
        <v>pics\\Tomat_2.jpg</v>
      </c>
      <c r="AT14">
        <f t="shared" ca="1" si="8"/>
        <v>0.56657476953591379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10"/>
        <v>_Сочный_ли_ЛИМОН?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VLOOKUP(B15,audio_list_stym!$A$3:$BP$18,48,FALSE)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VLOOKUP(B15,audio_list_stym!$A$3:$AJ$18,16,FALSE)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2060</v>
      </c>
      <c r="AD15" t="str">
        <f t="shared" ca="1" si="11"/>
        <v>pics\\Tomat_4.jpg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2"/>
        <v>0.86363000915693755</v>
      </c>
      <c r="AP15" t="str">
        <f t="shared" ca="1" si="7"/>
        <v>pics\\Kokos_4.jpg</v>
      </c>
      <c r="AQ15" t="str">
        <f t="shared" ca="1" si="13"/>
        <v>pics\\Tomat_4.jpg</v>
      </c>
      <c r="AS15" t="str">
        <f t="shared" ca="1" si="15"/>
        <v>pics\\Tomat_4.jpg</v>
      </c>
      <c r="AT15">
        <f t="shared" ca="1" si="8"/>
        <v>0.42364533203492438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10"/>
        <v>_Длинный_ли_ЛИМОН?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VLOOKUP(B16,audio_list_stym!$A$3:$BP$18,48,FALSE)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VLOOKUP(B16,audio_list_stym!$A$3:$AJ$18,16,FALSE)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1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2"/>
        <v>0.59820763663760301</v>
      </c>
      <c r="AP16" t="str">
        <f t="shared" ca="1" si="7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8"/>
        <v>0.15326828597857778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10"/>
        <v>_Упругий_ли_ЛИМОН?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VLOOKUP(B17,audio_list_stym!$A$3:$BP$18,48,FALSE)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VLOOKUP(B17,audio_list_stym!$A$3:$AJ$18,16,FALSE)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2062</v>
      </c>
      <c r="AD17" t="str">
        <f t="shared" ca="1" si="11"/>
        <v>pics\\Tomat_6.jpg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2"/>
        <v>0.83613154797363887</v>
      </c>
      <c r="AP17" t="str">
        <f t="shared" ca="1" si="7"/>
        <v>pics\\Kokos_6.jpg</v>
      </c>
      <c r="AQ17" t="str">
        <f t="shared" ca="1" si="13"/>
        <v>pics\\Tomat_6.jpg</v>
      </c>
      <c r="AS17" t="str">
        <f t="shared" ca="1" si="15"/>
        <v>pics\\Tomat_6.jpg</v>
      </c>
      <c r="AT17">
        <f t="shared" ca="1" si="8"/>
        <v>0.88462377719500185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10"/>
        <v>_Без_кожуры_ли_ЛИМОН?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VLOOKUP(B18,audio_list_stym!$A$3:$BP$18,48,FALSE)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VLOOKUP(B18,audio_list_stym!$A$3:$AJ$18,16,FALSE)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1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6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0.65103907243235826</v>
      </c>
      <c r="AP18" t="str">
        <f t="shared" ca="1" si="7"/>
        <v>pics\\Finik_3.jpg</v>
      </c>
      <c r="AQ18" t="str">
        <f t="shared" ca="1" si="13"/>
        <v>pics\\Peper_3.jpg</v>
      </c>
      <c r="AT18">
        <f t="shared" ca="1" si="8"/>
        <v>0.55581913842130359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10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2039</v>
      </c>
      <c r="BF18" cm="1">
        <f t="array" aca="1" ref="BF18" ca="1">INDEX(BD26:BD49,(RANK(AT4,$AT$2:$AT$16)))</f>
        <v>2047</v>
      </c>
      <c r="BG18" cm="1">
        <f t="array" aca="1" ref="BG18" ca="1">INDEX(BD50:BD65,(RANK(AT4,$AT$2:$AT$16)))</f>
        <v>2023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VLOOKUP(B19,audio_list_stym!$A$3:$BP$18,48,FALSE)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VLOOKUP(B19,audio_list_stym!$A$3:$AJ$18,16,FALSE)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1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7">IF(ISTEXT(AR19),AR19,IF(ISTEXT(AS19),AS19,""))</f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0.28187163622594646</v>
      </c>
      <c r="AP19" t="str">
        <f t="shared" ca="1" si="7"/>
        <v>pics\\Injir_2.jpg</v>
      </c>
      <c r="AQ19" t="str">
        <f t="shared" ca="1" si="13"/>
        <v>pics\\Tikva_2.jpg</v>
      </c>
      <c r="AT19">
        <f t="shared" ca="1" si="8"/>
        <v>0.66162810607310585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10"/>
        <v>Посмотрите,_вот_КОКОС._Полый_ли_он?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VLOOKUP(B20,audio_list_stym!$A$3:$BP$18,48,FALSE)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VLOOKUP(B20,audio_list_stym!$A$3:$AJ$18,16,FALSE)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1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7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0.26874963099842131</v>
      </c>
      <c r="AP20" t="str">
        <f t="shared" ca="1" si="7"/>
        <v>pics\\Injir_3.jpg</v>
      </c>
      <c r="AQ20" t="str">
        <f t="shared" ca="1" si="13"/>
        <v>pics\\Tikva_3.jpg</v>
      </c>
      <c r="AT20">
        <f t="shared" ca="1" si="8"/>
        <v>0.36917104648420651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10"/>
        <v>Вот_КОКОС._Гладкий_ли_он?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VLOOKUP(B21,audio_list_stym!$A$3:$BP$18,48,FALSE)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VLOOKUP(B21,audio_list_stym!$A$3:$AJ$18,16,FALSE)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1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7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0.93856879831472606</v>
      </c>
      <c r="AP21" t="str">
        <f t="shared" ca="1" si="7"/>
        <v>pics\\Kokos_1.jpg</v>
      </c>
      <c r="AQ21" t="str">
        <f t="shared" ca="1" si="13"/>
        <v>pics\\Tomat_1.jpg</v>
      </c>
      <c r="AT21">
        <f t="shared" ca="1" si="8"/>
        <v>0.57415137349967549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10"/>
        <v>Это_КОКОС._Пористый_ли_он?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VLOOKUP(B22,audio_list_stym!$A$3:$BP$18,48,FALSE)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VLOOKUP(B22,audio_list_stym!$A$3:$AJ$18,16,FALSE)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1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7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0.79412066476895948</v>
      </c>
      <c r="AP22" t="str">
        <f t="shared" ca="1" si="7"/>
        <v>pics\\Kokos_7.jpg</v>
      </c>
      <c r="AQ22" t="str">
        <f t="shared" ca="1" si="13"/>
        <v>pics\\Tomat_7.jpg</v>
      </c>
      <c r="AT22">
        <f t="shared" ca="1" si="8"/>
        <v>0.53045604447753258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10"/>
        <v>На_картинке_КОКОС._Он_вареный?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VLOOKUP(B23,audio_list_stym!$A$3:$BP$18,48,FALSE)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VLOOKUP(B23,audio_list_stym!$A$3:$AJ$18,16,FALSE)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1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7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7.8681720355567308E-2</v>
      </c>
      <c r="AP23" t="str">
        <f t="shared" ca="1" si="7"/>
        <v>pics\\Injir_7.jpg</v>
      </c>
      <c r="AQ23" t="str">
        <f t="shared" ca="1" si="13"/>
        <v>pics\\Tikva_7.jpg</v>
      </c>
      <c r="AT23">
        <f t="shared" ca="1" si="8"/>
        <v>0.15896276157813605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10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VLOOKUP(B24,audio_list_stym!$A$3:$BP$18,48,FALSE)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VLOOKUP(B24,audio_list_stym!$A$3:$AJ$18,16,FALSE)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1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7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0.13358833544148818</v>
      </c>
      <c r="AP24" t="str">
        <f t="shared" ca="1" si="7"/>
        <v>pics\\Injir_6.jpg</v>
      </c>
      <c r="AQ24" t="str">
        <f t="shared" ca="1" si="13"/>
        <v>pics\\Tikva_6.jpg</v>
      </c>
      <c r="AT24">
        <f t="shared" ca="1" si="8"/>
        <v>0.28091174579163969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10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VLOOKUP(B25,audio_list_stym!$A$3:$BP$18,48,FALSE)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VLOOKUP(B25,audio_list_stym!$A$3:$AJ$18,16,FALSE)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1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7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0.77283717024203158</v>
      </c>
      <c r="AP25" t="str">
        <f t="shared" ca="1" si="7"/>
        <v>pics\\Finik_1.jpg</v>
      </c>
      <c r="AQ25" t="str">
        <f t="shared" ca="1" si="13"/>
        <v>pics\\Peper_1.jpg</v>
      </c>
      <c r="AT25">
        <f t="shared" ca="1" si="8"/>
        <v>0.69653841409676853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10"/>
        <v>Вы_видите_КОКОС._Он_мягкий?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VLOOKUP(B26,audio_list_stym!$A$3:$BP$18,48,FALSE)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VLOOKUP(B26,audio_list_stym!$A$3:$AJ$18,16,FALSE)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2156</v>
      </c>
      <c r="AD26" t="str">
        <f t="shared" ca="1" si="11"/>
        <v>pics\\Injir_4.jpg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7"/>
        <v>pics\\Injir_4.jpg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8">IF(AH26="sound\\Ogorod",AP2,"")</f>
        <v>pics\\Injir_4.jpg</v>
      </c>
      <c r="AT26">
        <f t="shared" ca="1" si="8"/>
        <v>0.82034391993325007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10"/>
        <v>_С_ботвой_ли_XXXXX?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VLOOKUP(B27,audio_list_stym!$A$3:$BP$18,48,FALSE)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VLOOKUP(B27,audio_list_stym!$A$3:$AJ$18,16,FALSE)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2032</v>
      </c>
      <c r="AD27" t="str">
        <f t="shared" ca="1" si="11"/>
        <v>pics\\Kokos_8.jpg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7"/>
        <v>pics\\Kokos_8.jpg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8"/>
        <v>pics\\Kokos_8.jpg</v>
      </c>
      <c r="AT27">
        <f t="shared" ca="1" si="8"/>
        <v>3.0120835376356347E-2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10"/>
        <v>_Алый_ли_XXXXX?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VLOOKUP(B28,audio_list_stym!$A$3:$BP$18,48,FALSE)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VLOOKUP(B28,audio_list_stym!$A$3:$AJ$18,16,FALSE)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2160</v>
      </c>
      <c r="AD28" t="str">
        <f t="shared" ca="1" si="11"/>
        <v>pics\\Injir_8.jpg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7"/>
        <v>pics\\Injir_8.jpg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pics\\Injir_8.jpg</v>
      </c>
      <c r="AT28">
        <f t="shared" ca="1" si="8"/>
        <v>4.3700793583364317E-2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10"/>
        <v>_Пряный_ли_XXXXX?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VLOOKUP(B29,audio_list_stym!$A$3:$BP$18,48,FALSE)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VLOOKUP(B29,audio_list_stym!$A$3:$AJ$18,16,FALSE)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2015</v>
      </c>
      <c r="AD29" t="str">
        <f t="shared" ca="1" si="11"/>
        <v>pics\\Finik_7.jpg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7"/>
        <v>pics\\Finik_7.jpg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pics\\Finik_7.jpg</v>
      </c>
      <c r="AT29">
        <f t="shared" ca="1" si="8"/>
        <v>0.28924538093139118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10"/>
        <v>_Жирный_ли_XXXXX?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VLOOKUP(B30,audio_list_stym!$A$3:$BP$18,48,FALSE)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VLOOKUP(B30,audio_list_stym!$A$3:$AJ$18,16,FALSE)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2027</v>
      </c>
      <c r="AD30" t="str">
        <f t="shared" ca="1" si="11"/>
        <v>pics\\Kokos_3.jpg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7"/>
        <v>pics\\Kokos_3.jpg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pics\\Kokos_3.jpg</v>
      </c>
      <c r="AT30">
        <f t="shared" ca="1" si="8"/>
        <v>0.90010222573265708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10"/>
        <v>_Соленый_ли_XXXXX?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VLOOKUP(B31,audio_list_stym!$A$3:$BP$18,48,FALSE)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VLOOKUP(B31,audio_list_stym!$A$3:$AJ$18,16,FALSE)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2010</v>
      </c>
      <c r="AD31" t="str">
        <f t="shared" ca="1" si="11"/>
        <v>pics\\Finik_2.jpg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7"/>
        <v>pics\\Finik_2.jpg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pics\\Finik_2.jpg</v>
      </c>
      <c r="AT31">
        <f t="shared" ca="1" si="8"/>
        <v>0.92966352124068907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10"/>
        <v>_Пышный_ли_XXXXX?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VLOOKUP(B32,audio_list_stym!$A$3:$BP$18,48,FALSE)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VLOOKUP(B32,audio_list_stym!$A$3:$AJ$18,16,FALSE)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2157</v>
      </c>
      <c r="AD32" t="str">
        <f t="shared" ca="1" si="11"/>
        <v>pics\\Injir_5.jpg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7"/>
        <v>pics\\Injir_5.jpg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pics\\Injir_5.jpg</v>
      </c>
      <c r="AT32">
        <f t="shared" ca="1" si="8"/>
        <v>0.56896920572430087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10"/>
        <v>_Крепкий_ли_XXXXX?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VLOOKUP(B33,audio_list_stym!$A$3:$BP$18,48,FALSE)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VLOOKUP(B33,audio_list_stym!$A$3:$AJ$18,16,FALSE)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2013</v>
      </c>
      <c r="AD33" t="str">
        <f t="shared" ca="1" si="11"/>
        <v>pics\\Finik_5.jpg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7"/>
        <v>pics\\Finik_5.jpg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pics\\Finik_5.jpg</v>
      </c>
      <c r="AT33">
        <f t="shared" ca="1" si="8"/>
        <v>0.14332903731170932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10"/>
        <v>_Круглый_ли_XXXXX?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VLOOKUP(B34,audio_list_stym!$A$3:$BP$18,48,FALSE)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VLOOKUP(B34,audio_list_stym!$A$3:$AJ$18,16,FALSE)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1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7"/>
        <v/>
      </c>
      <c r="AG34" t="str">
        <f t="shared" ref="AG34:AG41" si="19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8"/>
        <v>0.25268775885595507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10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VLOOKUP(B35,audio_list_stym!$A$3:$BP$18,48,FALSE)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VLOOKUP(B35,audio_list_stym!$A$3:$AJ$18,16,FALSE)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1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7"/>
        <v/>
      </c>
      <c r="AG35" t="str">
        <f t="shared" si="19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8"/>
        <v>5.0362785753122474E-2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10"/>
        <v>Посмотрите,_вот_XXXXX._Черный_ли_он?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VLOOKUP(B36,audio_list_stym!$A$3:$BP$18,48,FALSE)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VLOOKUP(B36,audio_list_stym!$A$3:$AJ$18,16,FALSE)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1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7"/>
        <v/>
      </c>
      <c r="AG36" t="str">
        <f t="shared" si="19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8"/>
        <v>0.33997228293439685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10"/>
        <v>Вот_XXXXX._Он_гнилой?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VLOOKUP(B37,audio_list_stym!$A$3:$BP$18,48,FALSE)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VLOOKUP(B37,audio_list_stym!$A$3:$AJ$18,16,FALSE)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1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7"/>
        <v/>
      </c>
      <c r="AG37" t="str">
        <f t="shared" si="19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8"/>
        <v>0.37775727101012668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10"/>
        <v>Это_XXXXX._Он_бугристый?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VLOOKUP(B38,audio_list_stym!$A$3:$BP$18,48,FALSE)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VLOOKUP(B38,audio_list_stym!$A$3:$AJ$18,16,FALSE)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1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7"/>
        <v/>
      </c>
      <c r="AG38" t="str">
        <f t="shared" si="19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8"/>
        <v>0.91336852174778693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10"/>
        <v>На_картинке_XXXXX._Он_слоеный?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VLOOKUP(B39,audio_list_stym!$A$3:$BP$18,48,FALSE)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VLOOKUP(B39,audio_list_stym!$A$3:$AJ$18,16,FALSE)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1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9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8"/>
        <v>0.8839479016727978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10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VLOOKUP(B40,audio_list_stym!$A$3:$BP$18,48,FALSE)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VLOOKUP(B40,audio_list_stym!$A$3:$AJ$18,16,FALSE)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1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9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8"/>
        <v>0.69499708171013097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10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VLOOKUP(B41,audio_list_stym!$A$3:$BP$18,48,FALSE)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VLOOKUP(B41,audio_list_stym!$A$3:$AJ$18,16,FALSE)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1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9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8"/>
        <v>7.4903939364265204E-2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10"/>
        <v>Вы_видите_XXXXX._Он_цитрусовый?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VLOOKUP(B42,audio_list_stym!$A$3:$BP$18,48,FALSE)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VLOOKUP(B42,audio_list_stym!$A$3:$AJ$18,16,FALSE)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2043</v>
      </c>
      <c r="AD42" t="str">
        <f t="shared" ca="1" si="11"/>
        <v>pics\\Peper_3.jpg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pics\\Peper_3.jpg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pics\\Peper_3.jpg</v>
      </c>
      <c r="AT42">
        <f t="shared" ca="1" si="8"/>
        <v>0.22182049777807145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10"/>
        <v>_Чистый_ли_БАНАН?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VLOOKUP(B43,audio_list_stym!$A$3:$BP$18,48,FALSE)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VLOOKUP(B43,audio_list_stym!$A$3:$AJ$18,16,FALSE)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2162</v>
      </c>
      <c r="AD43" t="str">
        <f t="shared" ca="1" si="11"/>
        <v>pics\\Tikva_2.jpg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pics\\Tikva_2.jpg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pics\\Tikva_2.jpg</v>
      </c>
      <c r="AT43">
        <f t="shared" ca="1" si="8"/>
        <v>0.10070229028913913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10"/>
        <v>_Свежий_ли_БАНАН?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VLOOKUP(B44,audio_list_stym!$A$3:$BP$18,48,FALSE)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VLOOKUP(B44,audio_list_stym!$A$3:$AJ$18,16,FALSE)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1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pics\\Tikva_3.jpg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pics\\Tikva_3.jpg</v>
      </c>
      <c r="AT44">
        <f t="shared" ca="1" si="8"/>
        <v>0.71245890691870728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10"/>
        <v>_Жаренный_ли_БАНАН?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VLOOKUP(B45,audio_list_stym!$A$3:$BP$18,48,FALSE)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VLOOKUP(B45,audio_list_stym!$A$3:$AJ$18,16,FALSE)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2057</v>
      </c>
      <c r="AD45" t="str">
        <f t="shared" ca="1" si="11"/>
        <v>pics\\Tomat_1.jpg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pics\\Tomat_1.jpg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pics\\Tomat_1.jpg</v>
      </c>
      <c r="AT45">
        <f t="shared" ca="1" si="8"/>
        <v>0.62323528028273945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10"/>
        <v>_Сладкий_ли_БАНАН?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VLOOKUP(B46,audio_list_stym!$A$3:$BP$18,48,FALSE)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VLOOKUP(B46,audio_list_stym!$A$3:$AJ$18,16,FALSE)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2063</v>
      </c>
      <c r="AD46" t="str">
        <f t="shared" ca="1" si="11"/>
        <v>pics\\Tomat_7.jpg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pics\\Tomat_7.jpg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pics\\Tomat_7.jpg</v>
      </c>
      <c r="AT46">
        <f t="shared" ca="1" si="8"/>
        <v>0.66071561481042107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10"/>
        <v>_Влажный_ли_БАНАН?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VLOOKUP(B47,audio_list_stym!$A$3:$BP$18,48,FALSE)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VLOOKUP(B47,audio_list_stym!$A$3:$AJ$18,16,FALSE)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2167</v>
      </c>
      <c r="AD47" t="str">
        <f t="shared" ca="1" si="11"/>
        <v>pics\\Tikva_7.jpg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pics\\Tikva_7.jpg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pics\\Tikva_7.jpg</v>
      </c>
      <c r="AT47">
        <f t="shared" ca="1" si="8"/>
        <v>0.28760343781871112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10"/>
        <v>_Съедобный_ли_БАНАН?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VLOOKUP(B48,audio_list_stym!$A$3:$BP$18,48,FALSE)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VLOOKUP(B48,audio_list_stym!$A$3:$AJ$18,16,FALSE)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2166</v>
      </c>
      <c r="AD48" t="str">
        <f t="shared" ca="1" si="11"/>
        <v>pics\\Tikva_6.jpg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pics\\Tikva_6.jpg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pics\\Tikva_6.jpg</v>
      </c>
      <c r="AT48">
        <f t="shared" ca="1" si="8"/>
        <v>0.19790754626434925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10"/>
        <v>_Сиреневый_ли_БАНАН?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VLOOKUP(B49,audio_list_stym!$A$3:$BP$18,48,FALSE)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VLOOKUP(B49,audio_list_stym!$A$3:$AJ$18,16,FALSE)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2041</v>
      </c>
      <c r="AD49" t="str">
        <f t="shared" ca="1" si="11"/>
        <v>pics\\Peper_1.jpg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pics\\Peper_1.jpg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pics\\Peper_1.jpg</v>
      </c>
      <c r="AT49">
        <f t="shared" ca="1" si="8"/>
        <v>0.5157513386721565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10"/>
        <v>_Репчатый_ли_БАНАН?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VLOOKUP(B50,audio_list_stym!$A$3:$BP$18,48,FALSE)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VLOOKUP(B50,audio_list_stym!$A$3:$AJ$18,16,FALSE)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1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ref="AG50:AG57" si="24">IF(OR(E50=11,E50=13),M50,"")</f>
        <v>pics\\Finik_1.jpg</v>
      </c>
      <c r="AH50">
        <f t="shared" si="4"/>
        <v>0</v>
      </c>
      <c r="AT50">
        <f t="shared" ca="1" si="8"/>
        <v>0.94289335688592391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10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VLOOKUP(B51,audio_list_stym!$A$3:$BP$18,48,FALSE)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VLOOKUP(B51,audio_list_stym!$A$3:$AJ$18,16,FALSE)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1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24"/>
        <v>pics\\Finik_2.jpg</v>
      </c>
      <c r="AH51">
        <f t="shared" si="4"/>
        <v>0</v>
      </c>
      <c r="AT51">
        <f t="shared" ca="1" si="8"/>
        <v>0.36966732573135797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10"/>
        <v>Посмотрите,_вот_ФИНИК._Сахаристый_ли_он?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VLOOKUP(B52,audio_list_stym!$A$3:$BP$18,48,FALSE)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VLOOKUP(B52,audio_list_stym!$A$3:$AJ$18,16,FALSE)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1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24"/>
        <v>pics\\Finik_3.jpg</v>
      </c>
      <c r="AH52">
        <f t="shared" si="4"/>
        <v>0</v>
      </c>
      <c r="AT52">
        <f t="shared" ca="1" si="8"/>
        <v>0.72476394531639388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10"/>
        <v>Вот_ФИНИК._Он_скользкий?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VLOOKUP(B53,audio_list_stym!$A$3:$BP$18,48,FALSE)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VLOOKUP(B53,audio_list_stym!$A$3:$AJ$18,16,FALSE)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1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24"/>
        <v>pics\\Finik_4.jpg</v>
      </c>
      <c r="AH53">
        <f t="shared" si="4"/>
        <v>0</v>
      </c>
      <c r="AT53">
        <f t="shared" ca="1" si="8"/>
        <v>0.44311286660897631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10"/>
        <v>Это_ФИНИК._Ломкий_ли_он?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VLOOKUP(B54,audio_list_stym!$A$3:$BP$18,48,FALSE)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VLOOKUP(B54,audio_list_stym!$A$3:$AJ$18,16,FALSE)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1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24"/>
        <v>pics\\Finik_5.jpg</v>
      </c>
      <c r="AH54">
        <f t="shared" si="4"/>
        <v>0</v>
      </c>
      <c r="AI54" s="11"/>
      <c r="AT54">
        <f t="shared" ca="1" si="8"/>
        <v>0.92383108587647988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10"/>
        <v>На_картинке_ФИНИК._Мохнатый_ли_он?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VLOOKUP(B55,audio_list_stym!$A$3:$BP$18,48,FALSE)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VLOOKUP(B55,audio_list_stym!$A$3:$AJ$18,16,FALSE)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1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24"/>
        <v>pics\\Finik_6.jpg</v>
      </c>
      <c r="AH55">
        <f t="shared" si="4"/>
        <v>0</v>
      </c>
      <c r="AT55">
        <f t="shared" ca="1" si="8"/>
        <v>0.42702078322857095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10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VLOOKUP(B56,audio_list_stym!$A$3:$BP$18,48,FALSE)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VLOOKUP(B56,audio_list_stym!$A$3:$AJ$18,16,FALSE)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1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4"/>
        <v>pics\\Finik_7.jpg</v>
      </c>
      <c r="AH56">
        <f t="shared" si="4"/>
        <v>0</v>
      </c>
      <c r="AT56">
        <f t="shared" ca="1" si="8"/>
        <v>0.35570078122714188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10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VLOOKUP(B57,audio_list_stym!$A$3:$BP$18,48,FALSE)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VLOOKUP(B57,audio_list_stym!$A$3:$AJ$18,16,FALSE)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1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4"/>
        <v>pics\\Finik_8.jpg</v>
      </c>
      <c r="AH57">
        <f t="shared" si="4"/>
        <v>0</v>
      </c>
      <c r="AI57" s="11"/>
      <c r="AT57">
        <f t="shared" ca="1" si="8"/>
        <v>0.97385373989540125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10"/>
        <v>Вы_видите_ФИНИК._Он_треугольный?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VLOOKUP(B58,audio_list_stym!$A$3:$BP$18,48,FALSE)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VLOOKUP(B58,audio_list_stym!$A$3:$AJ$18,16,FALSE)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2153</v>
      </c>
      <c r="AD58" t="str">
        <f t="shared" ca="1" si="11"/>
        <v>pics\\Injir_1.jpg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5">IF(ISTEXT(AR58),AR58,IF(ISTEXT(AS58),AS58,""))</f>
        <v>pics\\Injir_1.jpg</v>
      </c>
      <c r="AH58" t="str">
        <f t="shared" si="4"/>
        <v>sound\\Ogorod</v>
      </c>
      <c r="AI58" s="11"/>
      <c r="AR58" t="str">
        <f t="shared" ref="AR58:AR65" ca="1" si="26">IF(AH58="sound\\Ogorod",AP10,"")</f>
        <v>pics\\Injir_1.jpg</v>
      </c>
      <c r="AT58">
        <f t="shared" ca="1" si="8"/>
        <v>0.94815926591396649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10"/>
        <v>_Рыхлый_ли_XXXXX?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VLOOKUP(B59,audio_list_stym!$A$3:$BP$18,48,FALSE)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VLOOKUP(B59,audio_list_stym!$A$3:$AJ$18,16,FALSE)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2016</v>
      </c>
      <c r="AD59" t="str">
        <f t="shared" ca="1" si="11"/>
        <v>pics\\Finik_8.jpg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5"/>
        <v>pics\\Finik_8.jpg</v>
      </c>
      <c r="AH59" t="str">
        <f t="shared" si="4"/>
        <v>sound\\Ogorod</v>
      </c>
      <c r="AR59" t="str">
        <f t="shared" ca="1" si="26"/>
        <v>pics\\Finik_8.jpg</v>
      </c>
      <c r="AT59">
        <f t="shared" ca="1" si="8"/>
        <v>0.79875614667352279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10"/>
        <v>_В_стручке_ли_XXXXX?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VLOOKUP(B60,audio_list_stym!$A$3:$BP$18,48,FALSE)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VLOOKUP(B60,audio_list_stym!$A$3:$AJ$18,16,FALSE)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2029</v>
      </c>
      <c r="AD60" t="str">
        <f t="shared" ca="1" si="11"/>
        <v>pics\\Kokos_5.jpg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5"/>
        <v>pics\\Kokos_5.jpg</v>
      </c>
      <c r="AH60" t="str">
        <f t="shared" si="4"/>
        <v>sound\\Ogorod</v>
      </c>
      <c r="AR60" t="str">
        <f t="shared" ca="1" si="26"/>
        <v>pics\\Kokos_5.jpg</v>
      </c>
      <c r="AT60">
        <f t="shared" ca="1" si="8"/>
        <v>0.83374436489140769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10"/>
        <v>_Ядовитый_ли_XXXXX?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VLOOKUP(B61,audio_list_stym!$A$3:$BP$18,48,FALSE)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VLOOKUP(B61,audio_list_stym!$A$3:$AJ$18,16,FALSE)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2014</v>
      </c>
      <c r="AD61" t="str">
        <f t="shared" ca="1" si="11"/>
        <v>pics\\Finik_6.jpg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5"/>
        <v>pics\\Finik_6.jpg</v>
      </c>
      <c r="AH61" t="str">
        <f t="shared" si="4"/>
        <v>sound\\Ogorod</v>
      </c>
      <c r="AR61" t="str">
        <f t="shared" ca="1" si="26"/>
        <v>pics\\Finik_6.jpg</v>
      </c>
      <c r="AT61">
        <f t="shared" ca="1" si="8"/>
        <v>0.15077140000420641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10"/>
        <v>_Полосатый_ли_XXXXX?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VLOOKUP(B62,audio_list_stym!$A$3:$BP$18,48,FALSE)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VLOOKUP(B62,audio_list_stym!$A$3:$AJ$18,16,FALSE)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2026</v>
      </c>
      <c r="AD62" t="str">
        <f t="shared" ca="1" si="11"/>
        <v>pics\\Kokos_2.jpg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5"/>
        <v>pics\\Kokos_2.jpg</v>
      </c>
      <c r="AH62" t="str">
        <f t="shared" si="4"/>
        <v>sound\\Ogorod</v>
      </c>
      <c r="AR62" t="str">
        <f t="shared" ca="1" si="26"/>
        <v>pics\\Kokos_2.jpg</v>
      </c>
      <c r="AT62">
        <f t="shared" ca="1" si="8"/>
        <v>0.14902753175980066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10"/>
        <v>_Плоский_ли_XXXXX?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VLOOKUP(B63,audio_list_stym!$A$3:$BP$18,48,FALSE)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VLOOKUP(B63,audio_list_stym!$A$3:$AJ$18,16,FALSE)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2028</v>
      </c>
      <c r="AD63" t="str">
        <f t="shared" ca="1" si="11"/>
        <v>pics\\Kokos_4.jpg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5"/>
        <v>pics\\Kokos_4.jpg</v>
      </c>
      <c r="AH63" t="str">
        <f t="shared" si="4"/>
        <v>sound\\Ogorod</v>
      </c>
      <c r="AR63" t="str">
        <f t="shared" ca="1" si="26"/>
        <v>pics\\Kokos_4.jpg</v>
      </c>
      <c r="AT63">
        <f t="shared" ca="1" si="8"/>
        <v>0.24928508341858546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10"/>
        <v>_Толченый_ли_XXXXX?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VLOOKUP(B64,audio_list_stym!$A$3:$BP$18,48,FALSE)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VLOOKUP(B64,audio_list_stym!$A$3:$AJ$18,16,FALSE)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1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5"/>
        <v>pics\\Finik_4.jpg</v>
      </c>
      <c r="AH64" t="str">
        <f t="shared" si="4"/>
        <v>sound\\Ogorod</v>
      </c>
      <c r="AI64" s="11"/>
      <c r="AR64" t="str">
        <f t="shared" ca="1" si="26"/>
        <v>pics\\Finik_4.jpg</v>
      </c>
      <c r="AT64">
        <f t="shared" ca="1" si="8"/>
        <v>0.47312572689332444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10"/>
        <v>_Зеленый_ли_XXXXX?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VLOOKUP(B65,audio_list_stym!$A$3:$BP$18,48,FALSE)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VLOOKUP(B65,audio_list_stym!$A$3:$AJ$18,16,FALSE)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2030</v>
      </c>
      <c r="AD65" t="str">
        <f t="shared" ca="1" si="11"/>
        <v>pics\\Kokos_6.jpg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5"/>
        <v>pics\\Kokos_6.jpg</v>
      </c>
      <c r="AH65" t="str">
        <f t="shared" si="4"/>
        <v>sound\\Ogorod</v>
      </c>
      <c r="AR65" t="str">
        <f t="shared" ca="1" si="26"/>
        <v>pics\\Kokos_6.jpg</v>
      </c>
      <c r="AT65">
        <f t="shared" ca="1" si="8"/>
        <v>0.29506693967722153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10"/>
        <v>_Легкий_ли_XXXXX?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VLOOKUP(B66,audio_list_stym!$A$3:$BP$18,48,FALSE)</f>
        <v>17</v>
      </c>
      <c r="F66" t="str">
        <f>VLOOKUP(E66,metki!$A$2:$B$9,2,FALSE)</f>
        <v>экспл_новые_без_названия</v>
      </c>
      <c r="G66" t="str">
        <f t="shared" ref="G66:G129" si="27">LEFT(F66,5)</f>
        <v>экспл</v>
      </c>
      <c r="H66" t="str">
        <f>VLOOKUP(B66,audio_list_stym!$A$3:$AJ$18,16,FALSE)</f>
        <v>Sapota</v>
      </c>
      <c r="I66" t="s">
        <v>688</v>
      </c>
      <c r="J66" t="str">
        <f t="shared" ref="J66:J129" si="28">H66&amp;I66</f>
        <v>Sapota_1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1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>
        <f t="shared" ref="AF66:AF74" si="29">AS66</f>
        <v>0</v>
      </c>
      <c r="AI66" t="s">
        <v>67</v>
      </c>
      <c r="AO66">
        <f ca="1">RAND()</f>
        <v>0.67938103616012169</v>
      </c>
      <c r="AP66" t="str">
        <f ca="1">INDEX($AI$66:$AI$129,(RANK(AO66,$AO$66:$AO$129)))</f>
        <v>pics\\Goroh_1.jpg</v>
      </c>
      <c r="AT66">
        <f t="shared" ref="AT66:AT129" ca="1" si="30">RAND()</f>
        <v>0.60668800481445961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2129</v>
      </c>
      <c r="BE66" cm="1">
        <f t="array" aca="1" ref="BE66" ca="1">INDEX(BD74:BD89,(RANK(AT2,$AT$2:$AT$7)))</f>
        <v>2137</v>
      </c>
      <c r="BF66" cm="1">
        <f t="array" aca="1" ref="BF66" ca="1">INDEX(BD90:BD113,(RANK(AT2,$AT$2:$AT$17)))</f>
        <v>2065</v>
      </c>
      <c r="BG66" cm="1">
        <f t="array" aca="1" ref="BG66" ca="1">INDEX(BD114:BD129,(RANK(AT2,$AT$2:$AT$17)))</f>
        <v>2089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VLOOKUP(B67,audio_list_stym!$A$3:$BP$18,48,FALSE)</f>
        <v>17</v>
      </c>
      <c r="F67" t="str">
        <f>VLOOKUP(E67,metki!$A$2:$B$9,2,FALSE)</f>
        <v>экспл_новые_без_названия</v>
      </c>
      <c r="G67" t="str">
        <f t="shared" si="27"/>
        <v>экспл</v>
      </c>
      <c r="H67" t="str">
        <f>VLOOKUP(B67,audio_list_stym!$A$3:$AJ$18,16,FALSE)</f>
        <v>Sapota</v>
      </c>
      <c r="I67" t="s">
        <v>689</v>
      </c>
      <c r="J67" t="str">
        <f t="shared" si="28"/>
        <v>Sapota_2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74" ca="1" si="33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9"/>
        <v/>
      </c>
      <c r="AI67" t="s">
        <v>68</v>
      </c>
      <c r="AO67">
        <f t="shared" ref="AO67:AO129" ca="1" si="34">RAND()</f>
        <v>0.27585000331564646</v>
      </c>
      <c r="AP67" t="str">
        <f t="shared" ref="AP67:AP129" ca="1" si="35">INDEX($AI$66:$AI$129,(RANK(AO67,$AO$66:$AO$129)))</f>
        <v>pics\\Redis_2.jpg</v>
      </c>
      <c r="AR67" t="str">
        <f t="shared" ref="AR67:AR73" si="36">IF(AH67="sound\\Ogorod",AP19,"")</f>
        <v/>
      </c>
      <c r="AS67" t="str">
        <f t="shared" ref="AS67:AS73" si="37">IF(G67="импл_",AP67,"")</f>
        <v/>
      </c>
      <c r="AT67">
        <f t="shared" ca="1" si="30"/>
        <v>0.49034799598112955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2133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VLOOKUP(B68,audio_list_stym!$A$3:$BP$18,48,FALSE)</f>
        <v>17</v>
      </c>
      <c r="F68" t="str">
        <f>VLOOKUP(E68,metki!$A$2:$B$9,2,FALSE)</f>
        <v>экспл_новые_без_названия</v>
      </c>
      <c r="G68" t="str">
        <f t="shared" si="27"/>
        <v>экспл</v>
      </c>
      <c r="H68" t="str">
        <f>VLOOKUP(B68,audio_list_stym!$A$3:$AJ$18,16,FALSE)</f>
        <v>Sapota</v>
      </c>
      <c r="I68" t="s">
        <v>690</v>
      </c>
      <c r="J68" t="str">
        <f t="shared" si="28"/>
        <v>Sapota_3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3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9"/>
        <v/>
      </c>
      <c r="AI68" t="s">
        <v>69</v>
      </c>
      <c r="AO68">
        <f t="shared" ca="1" si="34"/>
        <v>0.63651458456545451</v>
      </c>
      <c r="AP68" t="str">
        <f t="shared" ca="1" si="35"/>
        <v>pics\\Goroh_6.jpg</v>
      </c>
      <c r="AR68" t="str">
        <f t="shared" si="36"/>
        <v/>
      </c>
      <c r="AS68" t="str">
        <f t="shared" si="37"/>
        <v/>
      </c>
      <c r="AT68">
        <f t="shared" ca="1" si="30"/>
        <v>0.95671866202682743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VLOOKUP(B69,audio_list_stym!$A$3:$BP$18,48,FALSE)</f>
        <v>17</v>
      </c>
      <c r="F69" t="str">
        <f>VLOOKUP(E69,metki!$A$2:$B$9,2,FALSE)</f>
        <v>экспл_новые_без_названия</v>
      </c>
      <c r="G69" t="str">
        <f t="shared" si="27"/>
        <v>экспл</v>
      </c>
      <c r="H69" t="str">
        <f>VLOOKUP(B69,audio_list_stym!$A$3:$AJ$18,16,FALSE)</f>
        <v>Sapota</v>
      </c>
      <c r="I69" t="s">
        <v>691</v>
      </c>
      <c r="J69" t="str">
        <f t="shared" si="28"/>
        <v>Sapota_4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3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9"/>
        <v/>
      </c>
      <c r="AI69" t="s">
        <v>70</v>
      </c>
      <c r="AO69">
        <f t="shared" ca="1" si="34"/>
        <v>0.5794002442354218</v>
      </c>
      <c r="AP69" t="str">
        <f t="shared" ca="1" si="35"/>
        <v>pics\\Kokos_7.jpg</v>
      </c>
      <c r="AR69" t="str">
        <f t="shared" si="36"/>
        <v/>
      </c>
      <c r="AS69" t="str">
        <f t="shared" si="37"/>
        <v/>
      </c>
      <c r="AT69">
        <f t="shared" ca="1" si="30"/>
        <v>0.25898416313729622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VLOOKUP(B70,audio_list_stym!$A$3:$BP$18,48,FALSE)</f>
        <v>17</v>
      </c>
      <c r="F70" t="str">
        <f>VLOOKUP(E70,metki!$A$2:$B$9,2,FALSE)</f>
        <v>экспл_новые_без_названия</v>
      </c>
      <c r="G70" t="str">
        <f t="shared" si="27"/>
        <v>экспл</v>
      </c>
      <c r="H70" t="str">
        <f>VLOOKUP(B70,audio_list_stym!$A$3:$AJ$18,16,FALSE)</f>
        <v>Sapota</v>
      </c>
      <c r="I70" t="s">
        <v>692</v>
      </c>
      <c r="J70" t="str">
        <f t="shared" si="28"/>
        <v>Sapota_5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3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9"/>
        <v/>
      </c>
      <c r="AI70" t="s">
        <v>71</v>
      </c>
      <c r="AO70">
        <f t="shared" ca="1" si="34"/>
        <v>0.9787956543920493</v>
      </c>
      <c r="AP70" t="str">
        <f t="shared" ca="1" si="35"/>
        <v>pics\\Banan_5.jpg</v>
      </c>
      <c r="AR70" t="str">
        <f t="shared" si="36"/>
        <v/>
      </c>
      <c r="AS70" t="str">
        <f t="shared" si="37"/>
        <v/>
      </c>
      <c r="AT70">
        <f t="shared" ca="1" si="30"/>
        <v>0.27554950309081072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VLOOKUP(B71,audio_list_stym!$A$3:$BP$18,48,FALSE)</f>
        <v>17</v>
      </c>
      <c r="F71" t="str">
        <f>VLOOKUP(E71,metki!$A$2:$B$9,2,FALSE)</f>
        <v>экспл_новые_без_названия</v>
      </c>
      <c r="G71" t="str">
        <f t="shared" si="27"/>
        <v>экспл</v>
      </c>
      <c r="H71" t="str">
        <f>VLOOKUP(B71,audio_list_stym!$A$3:$AJ$18,16,FALSE)</f>
        <v>Sapota</v>
      </c>
      <c r="I71" t="s">
        <v>693</v>
      </c>
      <c r="J71" t="str">
        <f t="shared" si="28"/>
        <v>Sapota_6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3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9"/>
        <v/>
      </c>
      <c r="AI71" t="s">
        <v>72</v>
      </c>
      <c r="AO71">
        <f t="shared" ca="1" si="34"/>
        <v>0.14754825900122825</v>
      </c>
      <c r="AP71" t="str">
        <f t="shared" ca="1" si="35"/>
        <v>pics\\Tomat_1.jpg</v>
      </c>
      <c r="AR71" t="str">
        <f t="shared" si="36"/>
        <v/>
      </c>
      <c r="AS71" t="str">
        <f t="shared" si="37"/>
        <v/>
      </c>
      <c r="AT71">
        <f t="shared" ca="1" si="30"/>
        <v>0.97048335739106706</v>
      </c>
      <c r="AU71" t="s">
        <v>697</v>
      </c>
      <c r="AV71" t="str">
        <f t="shared" ca="1" si="31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VLOOKUP(B72,audio_list_stym!$A$3:$BP$18,48,FALSE)</f>
        <v>17</v>
      </c>
      <c r="F72" t="str">
        <f>VLOOKUP(E72,metki!$A$2:$B$9,2,FALSE)</f>
        <v>экспл_новые_без_названия</v>
      </c>
      <c r="G72" t="str">
        <f t="shared" si="27"/>
        <v>экспл</v>
      </c>
      <c r="H72" t="str">
        <f>VLOOKUP(B72,audio_list_stym!$A$3:$AJ$18,16,FALSE)</f>
        <v>Sapota</v>
      </c>
      <c r="I72" t="s">
        <v>694</v>
      </c>
      <c r="J72" t="str">
        <f t="shared" si="28"/>
        <v>Sapota_7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9"/>
        <v/>
      </c>
      <c r="AI72" t="s">
        <v>73</v>
      </c>
      <c r="AO72">
        <f t="shared" ca="1" si="34"/>
        <v>0.81509485182720143</v>
      </c>
      <c r="AP72" t="str">
        <f t="shared" ca="1" si="35"/>
        <v>pics\\Finik_3.jpg</v>
      </c>
      <c r="AR72" t="str">
        <f t="shared" si="36"/>
        <v/>
      </c>
      <c r="AS72" t="str">
        <f t="shared" si="37"/>
        <v/>
      </c>
      <c r="AT72">
        <f t="shared" ca="1" si="30"/>
        <v>0.5621080102434608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2142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VLOOKUP(B73,audio_list_stym!$A$3:$BP$18,48,FALSE)</f>
        <v>17</v>
      </c>
      <c r="F73" t="str">
        <f>VLOOKUP(E73,metki!$A$2:$B$9,2,FALSE)</f>
        <v>экспл_новые_без_названия</v>
      </c>
      <c r="G73" t="str">
        <f t="shared" si="27"/>
        <v>экспл</v>
      </c>
      <c r="H73" t="str">
        <f>VLOOKUP(B73,audio_list_stym!$A$3:$AJ$18,16,FALSE)</f>
        <v>Sapota</v>
      </c>
      <c r="I73" t="s">
        <v>695</v>
      </c>
      <c r="J73" t="str">
        <f t="shared" si="28"/>
        <v>Sapota_8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9"/>
        <v/>
      </c>
      <c r="AI73" t="s">
        <v>74</v>
      </c>
      <c r="AO73">
        <f t="shared" ca="1" si="34"/>
        <v>0.42707127726449989</v>
      </c>
      <c r="AP73" t="str">
        <f t="shared" ca="1" si="35"/>
        <v>pics\\Peper_1.jpg</v>
      </c>
      <c r="AR73" t="str">
        <f t="shared" si="36"/>
        <v/>
      </c>
      <c r="AS73" t="str">
        <f t="shared" si="37"/>
        <v/>
      </c>
      <c r="AT73">
        <f t="shared" ca="1" si="30"/>
        <v>0.80876494944805866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2138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VLOOKUP(B74,audio_list_stym!$A$3:$BP$18,48,FALSE)</f>
        <v>14</v>
      </c>
      <c r="F74" t="str">
        <f>VLOOKUP(E74,metki!$A$2:$B$9,2,FALSE)</f>
        <v>импл_новые_с_названием</v>
      </c>
      <c r="G74" t="str">
        <f t="shared" si="27"/>
        <v>импл_</v>
      </c>
      <c r="H74" t="str">
        <f>VLOOKUP(B74,audio_list_stym!$A$3:$AJ$18,16,FALSE)</f>
        <v>Tamanid</v>
      </c>
      <c r="I74" t="s">
        <v>688</v>
      </c>
      <c r="J74" t="str">
        <f t="shared" si="28"/>
        <v>Tamanid_1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2029</v>
      </c>
      <c r="AD74" t="str">
        <f t="shared" ca="1" si="33"/>
        <v>pics\\Kokos_5.jpg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9"/>
        <v>pics\\Kokos_5.jpg</v>
      </c>
      <c r="AI74" t="s">
        <v>76</v>
      </c>
      <c r="AO74">
        <f t="shared" ca="1" si="34"/>
        <v>0.58801964941942608</v>
      </c>
      <c r="AP74" t="str">
        <f t="shared" ca="1" si="35"/>
        <v>pics\\Kokos_5.jpg</v>
      </c>
      <c r="AR74" t="str">
        <f>IF(AH74="sound\\Ogorod",AP2,"")</f>
        <v/>
      </c>
      <c r="AS74" t="str">
        <f ca="1">IF(G74="импл_",AP74,"")</f>
        <v>pics\\Kokos_5.jpg</v>
      </c>
      <c r="AT74">
        <f t="shared" ca="1" si="30"/>
        <v>0.98244907305629592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2137</v>
      </c>
      <c r="BE74" cm="1">
        <f t="array" aca="1" ref="BE74" ca="1">INDEX(BD66:BD73,(RANK(AT3,$AT$2:$AT$9)))</f>
        <v>2136</v>
      </c>
      <c r="BF74" cm="1">
        <f t="array" aca="1" ref="BF74" ca="1">INDEX(BD82:BD105,(RANK(AT3,$AT$2:$AT$17)))</f>
        <v>2152</v>
      </c>
      <c r="BG74" cm="1">
        <f t="array" aca="1" ref="BG74" ca="1">INDEX(BD106:BD129,(RANK(AT3,$AT$2:$AT$9)))</f>
        <v>2085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VLOOKUP(B75,audio_list_stym!$A$3:$BP$18,48,FALSE)</f>
        <v>14</v>
      </c>
      <c r="F75" t="str">
        <f>VLOOKUP(E75,metki!$A$2:$B$9,2,FALSE)</f>
        <v>импл_новые_с_названием</v>
      </c>
      <c r="G75" t="str">
        <f t="shared" si="27"/>
        <v>импл_</v>
      </c>
      <c r="H75" t="str">
        <f>VLOOKUP(B75,audio_list_stym!$A$3:$AJ$18,16,FALSE)</f>
        <v>Tamanid</v>
      </c>
      <c r="I75" t="s">
        <v>689</v>
      </c>
      <c r="J75" t="str">
        <f t="shared" si="28"/>
        <v>Tamanid_2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2063</v>
      </c>
      <c r="AD75" t="str">
        <f t="shared" ref="AD75:AD129" ca="1" si="38">IF(ISTEXT(AE75),AE75,IF(ISTEXT(AF75),AF75,""))</f>
        <v>pics\\Tomat_7.jpg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9">AS75</f>
        <v>pics\\Tomat_7.jpg</v>
      </c>
      <c r="AI75" t="s">
        <v>77</v>
      </c>
      <c r="AO75">
        <f t="shared" ca="1" si="34"/>
        <v>4.2604330308256499E-2</v>
      </c>
      <c r="AP75" t="str">
        <f t="shared" ca="1" si="35"/>
        <v>pics\\Tomat_7.jpg</v>
      </c>
      <c r="AR75" t="str">
        <f t="shared" ref="AR75:AR97" si="40">IF(AH75="sound\\Ogorod",AP3,"")</f>
        <v/>
      </c>
      <c r="AS75" t="str">
        <f t="shared" ref="AS75:AS129" ca="1" si="41">IF(G75="импл_",AP75,"")</f>
        <v>pics\\Tomat_7.jpg</v>
      </c>
      <c r="AT75">
        <f t="shared" ca="1" si="30"/>
        <v>0.94832807503393413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VLOOKUP(B76,audio_list_stym!$A$3:$BP$18,48,FALSE)</f>
        <v>14</v>
      </c>
      <c r="F76" t="str">
        <f>VLOOKUP(E76,metki!$A$2:$B$9,2,FALSE)</f>
        <v>импл_новые_с_названием</v>
      </c>
      <c r="G76" t="str">
        <f t="shared" si="27"/>
        <v>импл_</v>
      </c>
      <c r="H76" t="str">
        <f>VLOOKUP(B76,audio_list_stym!$A$3:$AJ$18,16,FALSE)</f>
        <v>Tamanid</v>
      </c>
      <c r="I76" t="s">
        <v>690</v>
      </c>
      <c r="J76" t="str">
        <f t="shared" si="28"/>
        <v>Tamanid_3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2043</v>
      </c>
      <c r="AD76" t="str">
        <f t="shared" ca="1" si="38"/>
        <v>pics\\Peper_3.jpg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9"/>
        <v>pics\\Peper_3.jpg</v>
      </c>
      <c r="AI76" t="s">
        <v>78</v>
      </c>
      <c r="AO76">
        <f t="shared" ca="1" si="34"/>
        <v>0.40442549844034947</v>
      </c>
      <c r="AP76" t="str">
        <f t="shared" ca="1" si="35"/>
        <v>pics\\Peper_3.jpg</v>
      </c>
      <c r="AR76" t="str">
        <f t="shared" si="40"/>
        <v/>
      </c>
      <c r="AS76" t="str">
        <f t="shared" ca="1" si="41"/>
        <v>pics\\Peper_3.jpg</v>
      </c>
      <c r="AT76">
        <f t="shared" ca="1" si="30"/>
        <v>0.9187807728107219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2143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VLOOKUP(B77,audio_list_stym!$A$3:$BP$18,48,FALSE)</f>
        <v>14</v>
      </c>
      <c r="F77" t="str">
        <f>VLOOKUP(E77,metki!$A$2:$B$9,2,FALSE)</f>
        <v>импл_новые_с_названием</v>
      </c>
      <c r="G77" t="str">
        <f t="shared" si="27"/>
        <v>импл_</v>
      </c>
      <c r="H77" t="str">
        <f>VLOOKUP(B77,audio_list_stym!$A$3:$AJ$18,16,FALSE)</f>
        <v>Tamanid</v>
      </c>
      <c r="I77" t="s">
        <v>691</v>
      </c>
      <c r="J77" t="str">
        <f t="shared" si="28"/>
        <v>Tamanid_4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2035</v>
      </c>
      <c r="AD77" t="str">
        <f t="shared" ca="1" si="38"/>
        <v>pics\\Limon_3.jpg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9"/>
        <v>pics\\Limon_3.jpg</v>
      </c>
      <c r="AI77" t="s">
        <v>79</v>
      </c>
      <c r="AO77">
        <f t="shared" ca="1" si="34"/>
        <v>0.47522631296618423</v>
      </c>
      <c r="AP77" t="str">
        <f t="shared" ca="1" si="35"/>
        <v>pics\\Limon_3.jpg</v>
      </c>
      <c r="AR77" t="str">
        <f t="shared" si="40"/>
        <v/>
      </c>
      <c r="AS77" t="str">
        <f t="shared" ca="1" si="41"/>
        <v>pics\\Limon_3.jpg</v>
      </c>
      <c r="AT77">
        <f t="shared" ca="1" si="30"/>
        <v>0.5536041908804189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2141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VLOOKUP(B78,audio_list_stym!$A$3:$BP$18,48,FALSE)</f>
        <v>14</v>
      </c>
      <c r="F78" t="str">
        <f>VLOOKUP(E78,metki!$A$2:$B$9,2,FALSE)</f>
        <v>импл_новые_с_названием</v>
      </c>
      <c r="G78" t="str">
        <f t="shared" si="27"/>
        <v>импл_</v>
      </c>
      <c r="H78" t="str">
        <f>VLOOKUP(B78,audio_list_stym!$A$3:$AJ$18,16,FALSE)</f>
        <v>Tamanid</v>
      </c>
      <c r="I78" t="s">
        <v>692</v>
      </c>
      <c r="J78" t="str">
        <f t="shared" si="28"/>
        <v>Tamanid_5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2038</v>
      </c>
      <c r="AD78" t="str">
        <f t="shared" ca="1" si="38"/>
        <v>pics\\Limon_6.jpg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9"/>
        <v>pics\\Limon_6.jpg</v>
      </c>
      <c r="AI78" t="s">
        <v>80</v>
      </c>
      <c r="AO78">
        <f t="shared" ca="1" si="34"/>
        <v>0.46905872063081311</v>
      </c>
      <c r="AP78" t="str">
        <f t="shared" ca="1" si="35"/>
        <v>pics\\Limon_6.jpg</v>
      </c>
      <c r="AR78" t="str">
        <f t="shared" si="40"/>
        <v/>
      </c>
      <c r="AS78" t="str">
        <f t="shared" ca="1" si="41"/>
        <v>pics\\Limon_6.jpg</v>
      </c>
      <c r="AT78">
        <f t="shared" ca="1" si="30"/>
        <v>0.92655902109545385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2138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VLOOKUP(B79,audio_list_stym!$A$3:$BP$18,48,FALSE)</f>
        <v>14</v>
      </c>
      <c r="F79" t="str">
        <f>VLOOKUP(E79,metki!$A$2:$B$9,2,FALSE)</f>
        <v>импл_новые_с_названием</v>
      </c>
      <c r="G79" t="str">
        <f t="shared" si="27"/>
        <v>импл_</v>
      </c>
      <c r="H79" t="str">
        <f>VLOOKUP(B79,audio_list_stym!$A$3:$AJ$18,16,FALSE)</f>
        <v>Tamanid</v>
      </c>
      <c r="I79" t="s">
        <v>693</v>
      </c>
      <c r="J79" t="str">
        <f t="shared" si="28"/>
        <v>Tamanid_6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2040</v>
      </c>
      <c r="AD79" t="str">
        <f t="shared" ca="1" si="38"/>
        <v>pics\\Limon_8.jpg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9"/>
        <v>pics\\Limon_8.jpg</v>
      </c>
      <c r="AI79" t="s">
        <v>81</v>
      </c>
      <c r="AO79">
        <f t="shared" ca="1" si="34"/>
        <v>0.43603518328589508</v>
      </c>
      <c r="AP79" t="str">
        <f t="shared" ca="1" si="35"/>
        <v>pics\\Limon_8.jpg</v>
      </c>
      <c r="AR79" t="str">
        <f t="shared" si="40"/>
        <v/>
      </c>
      <c r="AS79" t="str">
        <f t="shared" ca="1" si="41"/>
        <v>pics\\Limon_8.jpg</v>
      </c>
      <c r="AT79">
        <f t="shared" ca="1" si="30"/>
        <v>0.45719587860778521</v>
      </c>
      <c r="AU79" t="s">
        <v>697</v>
      </c>
      <c r="AV79" t="str">
        <f t="shared" ca="1" si="31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2142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VLOOKUP(B80,audio_list_stym!$A$3:$BP$18,48,FALSE)</f>
        <v>14</v>
      </c>
      <c r="F80" t="str">
        <f>VLOOKUP(E80,metki!$A$2:$B$9,2,FALSE)</f>
        <v>импл_новые_с_названием</v>
      </c>
      <c r="G80" t="str">
        <f t="shared" si="27"/>
        <v>импл_</v>
      </c>
      <c r="H80" t="str">
        <f>VLOOKUP(B80,audio_list_stym!$A$3:$AJ$18,16,FALSE)</f>
        <v>Tamanid</v>
      </c>
      <c r="I80" t="s">
        <v>694</v>
      </c>
      <c r="J80" t="str">
        <f t="shared" si="28"/>
        <v>Tamanid_7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2004</v>
      </c>
      <c r="AD80" t="str">
        <f t="shared" ca="1" si="38"/>
        <v>pics\\Banan_4.jpg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9"/>
        <v>pics\\Banan_4.jpg</v>
      </c>
      <c r="AI80" t="s">
        <v>82</v>
      </c>
      <c r="AO80">
        <f t="shared" ca="1" si="34"/>
        <v>0.98652398575349509</v>
      </c>
      <c r="AP80" t="str">
        <f t="shared" ca="1" si="35"/>
        <v>pics\\Banan_4.jpg</v>
      </c>
      <c r="AR80" t="str">
        <f t="shared" si="40"/>
        <v/>
      </c>
      <c r="AS80" t="str">
        <f t="shared" ca="1" si="41"/>
        <v>pics\\Banan_4.jpg</v>
      </c>
      <c r="AT80">
        <f t="shared" ca="1" si="30"/>
        <v>0.66916762354218307</v>
      </c>
      <c r="AU80" t="s">
        <v>697</v>
      </c>
      <c r="AV80" t="str">
        <f t="shared" ca="1" si="31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2144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VLOOKUP(B81,audio_list_stym!$A$3:$BP$18,48,FALSE)</f>
        <v>14</v>
      </c>
      <c r="F81" t="str">
        <f>VLOOKUP(E81,metki!$A$2:$B$9,2,FALSE)</f>
        <v>импл_новые_с_названием</v>
      </c>
      <c r="G81" t="str">
        <f t="shared" si="27"/>
        <v>импл_</v>
      </c>
      <c r="H81" t="str">
        <f>VLOOKUP(B81,audio_list_stym!$A$3:$AJ$18,16,FALSE)</f>
        <v>Tamanid</v>
      </c>
      <c r="I81" t="s">
        <v>695</v>
      </c>
      <c r="J81" t="str">
        <f t="shared" si="28"/>
        <v>Tamanid_8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2032</v>
      </c>
      <c r="AD81" t="str">
        <f t="shared" ca="1" si="38"/>
        <v>pics\\Kokos_8.jpg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9"/>
        <v>pics\\Kokos_8.jpg</v>
      </c>
      <c r="AI81" t="s">
        <v>83</v>
      </c>
      <c r="AO81">
        <f t="shared" ca="1" si="34"/>
        <v>0.54257257258033242</v>
      </c>
      <c r="AP81" t="str">
        <f t="shared" ca="1" si="35"/>
        <v>pics\\Kokos_8.jpg</v>
      </c>
      <c r="AR81" t="str">
        <f t="shared" si="40"/>
        <v/>
      </c>
      <c r="AS81" t="str">
        <f t="shared" ca="1" si="41"/>
        <v>pics\\Kokos_8.jpg</v>
      </c>
      <c r="AT81">
        <f t="shared" ca="1" si="30"/>
        <v>6.6881805813590267E-2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2139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VLOOKUP(B82,audio_list_stym!$A$3:$BP$18,48,FALSE)</f>
        <v>15</v>
      </c>
      <c r="F82" t="str">
        <f>VLOOKUP(E82,metki!$A$2:$B$9,2,FALSE)</f>
        <v>экспл_новые_с_названием</v>
      </c>
      <c r="G82" t="str">
        <f t="shared" si="27"/>
        <v>экспл</v>
      </c>
      <c r="H82" t="str">
        <f>VLOOKUP(B82,audio_list_stym!$A$3:$AJ$18,16,FALSE)</f>
        <v>ZF</v>
      </c>
      <c r="I82" t="s">
        <v>688</v>
      </c>
      <c r="J82" t="str">
        <f t="shared" si="28"/>
        <v>ZF_1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8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39"/>
        <v/>
      </c>
      <c r="AI82" t="s">
        <v>84</v>
      </c>
      <c r="AO82">
        <f t="shared" ca="1" si="34"/>
        <v>0.52173831871525411</v>
      </c>
      <c r="AP82" t="str">
        <f t="shared" ca="1" si="35"/>
        <v>pics\\Limon_1.jpg</v>
      </c>
      <c r="AR82" t="str">
        <f t="shared" si="40"/>
        <v/>
      </c>
      <c r="AS82" t="str">
        <f t="shared" si="41"/>
        <v/>
      </c>
      <c r="AT82">
        <f t="shared" ca="1" si="30"/>
        <v>0.97156272530267251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2145</v>
      </c>
      <c r="BE82" cm="1">
        <f t="array" aca="1" ref="BE82" ca="1">INDEX(BD66:BD81,(RANK(AT4,$AT$2:$AT$17)))</f>
        <v>2141</v>
      </c>
      <c r="BF82" cm="1">
        <f t="array" aca="1" ref="BF82" ca="1">INDEX(BD90:BD105,(RANK(AT4,$AT$2:$AT$17)))</f>
        <v>2077</v>
      </c>
      <c r="BG82" cm="1">
        <f t="array" aca="1" ref="BG82" ca="1">INDEX(BD106:BD129,(RANK(AT4,$AT$2:$AT$9)))</f>
        <v>2088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VLOOKUP(B83,audio_list_stym!$A$3:$BP$18,48,FALSE)</f>
        <v>15</v>
      </c>
      <c r="F83" t="str">
        <f>VLOOKUP(E83,metki!$A$2:$B$9,2,FALSE)</f>
        <v>экспл_новые_с_названием</v>
      </c>
      <c r="G83" t="str">
        <f t="shared" si="27"/>
        <v>экспл</v>
      </c>
      <c r="H83" t="str">
        <f>VLOOKUP(B83,audio_list_stym!$A$3:$AJ$18,16,FALSE)</f>
        <v>ZF</v>
      </c>
      <c r="I83" t="s">
        <v>689</v>
      </c>
      <c r="J83" t="str">
        <f t="shared" si="28"/>
        <v>ZF_2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8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39"/>
        <v/>
      </c>
      <c r="AI83" t="s">
        <v>85</v>
      </c>
      <c r="AO83">
        <f t="shared" ca="1" si="34"/>
        <v>0.14061561555121593</v>
      </c>
      <c r="AP83" t="str">
        <f t="shared" ca="1" si="35"/>
        <v>pics\\Tomat_2.jpg</v>
      </c>
      <c r="AR83" t="str">
        <f t="shared" si="40"/>
        <v/>
      </c>
      <c r="AS83" t="str">
        <f t="shared" si="41"/>
        <v/>
      </c>
      <c r="AT83">
        <f t="shared" ca="1" si="30"/>
        <v>0.19663169326501273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2148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VLOOKUP(B84,audio_list_stym!$A$3:$BP$18,48,FALSE)</f>
        <v>15</v>
      </c>
      <c r="F84" t="str">
        <f>VLOOKUP(E84,metki!$A$2:$B$9,2,FALSE)</f>
        <v>экспл_новые_с_названием</v>
      </c>
      <c r="G84" t="str">
        <f t="shared" si="27"/>
        <v>экспл</v>
      </c>
      <c r="H84" t="str">
        <f>VLOOKUP(B84,audio_list_stym!$A$3:$AJ$18,16,FALSE)</f>
        <v>ZF</v>
      </c>
      <c r="I84" t="s">
        <v>690</v>
      </c>
      <c r="J84" t="str">
        <f t="shared" si="28"/>
        <v>ZF_3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8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9"/>
        <v/>
      </c>
      <c r="AI84" t="s">
        <v>94</v>
      </c>
      <c r="AO84">
        <f t="shared" ca="1" si="34"/>
        <v>0.11953553923219462</v>
      </c>
      <c r="AP84" t="str">
        <f t="shared" ca="1" si="35"/>
        <v>pics\\Tomat_3.jpg</v>
      </c>
      <c r="AR84" t="str">
        <f t="shared" si="40"/>
        <v/>
      </c>
      <c r="AS84" t="str">
        <f t="shared" si="41"/>
        <v/>
      </c>
      <c r="AT84">
        <f t="shared" ca="1" si="30"/>
        <v>0.95831759620570622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2151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VLOOKUP(B85,audio_list_stym!$A$3:$BP$18,48,FALSE)</f>
        <v>15</v>
      </c>
      <c r="F85" t="str">
        <f>VLOOKUP(E85,metki!$A$2:$B$9,2,FALSE)</f>
        <v>экспл_новые_с_названием</v>
      </c>
      <c r="G85" t="str">
        <f t="shared" si="27"/>
        <v>экспл</v>
      </c>
      <c r="H85" t="str">
        <f>VLOOKUP(B85,audio_list_stym!$A$3:$AJ$18,16,FALSE)</f>
        <v>ZF</v>
      </c>
      <c r="I85" t="s">
        <v>691</v>
      </c>
      <c r="J85" t="str">
        <f t="shared" si="28"/>
        <v>ZF_4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8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39"/>
        <v/>
      </c>
      <c r="AI85" t="s">
        <v>95</v>
      </c>
      <c r="AO85">
        <f t="shared" ca="1" si="34"/>
        <v>0.98737714885913919</v>
      </c>
      <c r="AP85" t="str">
        <f t="shared" ca="1" si="35"/>
        <v>pics\\Banan_3.jpg</v>
      </c>
      <c r="AR85" t="str">
        <f t="shared" si="40"/>
        <v/>
      </c>
      <c r="AS85" t="str">
        <f t="shared" si="41"/>
        <v/>
      </c>
      <c r="AT85">
        <f t="shared" ca="1" si="30"/>
        <v>3.7730628231060215E-2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VLOOKUP(B86,audio_list_stym!$A$3:$BP$18,48,FALSE)</f>
        <v>15</v>
      </c>
      <c r="F86" t="str">
        <f>VLOOKUP(E86,metki!$A$2:$B$9,2,FALSE)</f>
        <v>экспл_новые_с_названием</v>
      </c>
      <c r="G86" t="str">
        <f t="shared" si="27"/>
        <v>экспл</v>
      </c>
      <c r="H86" t="str">
        <f>VLOOKUP(B86,audio_list_stym!$A$3:$AJ$18,16,FALSE)</f>
        <v>ZF</v>
      </c>
      <c r="I86" t="s">
        <v>692</v>
      </c>
      <c r="J86" t="str">
        <f t="shared" si="28"/>
        <v>ZF_5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8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39"/>
        <v/>
      </c>
      <c r="AI86" t="s">
        <v>96</v>
      </c>
      <c r="AO86">
        <f t="shared" ca="1" si="34"/>
        <v>0.66952721878533106</v>
      </c>
      <c r="AP86" t="str">
        <f t="shared" ca="1" si="35"/>
        <v>pics\\Goroh_2.jpg</v>
      </c>
      <c r="AR86" t="str">
        <f t="shared" si="40"/>
        <v/>
      </c>
      <c r="AS86" t="str">
        <f t="shared" si="41"/>
        <v/>
      </c>
      <c r="AT86">
        <f t="shared" ca="1" si="30"/>
        <v>0.32518202072785096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VLOOKUP(B87,audio_list_stym!$A$3:$BP$18,48,FALSE)</f>
        <v>15</v>
      </c>
      <c r="F87" t="str">
        <f>VLOOKUP(E87,metki!$A$2:$B$9,2,FALSE)</f>
        <v>экспл_новые_с_названием</v>
      </c>
      <c r="G87" t="str">
        <f t="shared" si="27"/>
        <v>экспл</v>
      </c>
      <c r="H87" t="str">
        <f>VLOOKUP(B87,audio_list_stym!$A$3:$AJ$18,16,FALSE)</f>
        <v>ZF</v>
      </c>
      <c r="I87" t="s">
        <v>693</v>
      </c>
      <c r="J87" t="str">
        <f t="shared" si="28"/>
        <v>ZF_6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8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39"/>
        <v/>
      </c>
      <c r="AI87" t="s">
        <v>97</v>
      </c>
      <c r="AO87">
        <f t="shared" ca="1" si="34"/>
        <v>0.1611113914634611</v>
      </c>
      <c r="AP87" t="str">
        <f t="shared" ca="1" si="35"/>
        <v>pics\\Redis_7.jpg</v>
      </c>
      <c r="AR87" t="str">
        <f t="shared" si="40"/>
        <v/>
      </c>
      <c r="AS87" t="str">
        <f t="shared" si="41"/>
        <v/>
      </c>
      <c r="AT87">
        <f t="shared" ca="1" si="30"/>
        <v>0.38056892549302634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2150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VLOOKUP(B88,audio_list_stym!$A$3:$BP$18,48,FALSE)</f>
        <v>15</v>
      </c>
      <c r="F88" t="str">
        <f>VLOOKUP(E88,metki!$A$2:$B$9,2,FALSE)</f>
        <v>экспл_новые_с_названием</v>
      </c>
      <c r="G88" t="str">
        <f t="shared" si="27"/>
        <v>экспл</v>
      </c>
      <c r="H88" t="str">
        <f>VLOOKUP(B88,audio_list_stym!$A$3:$AJ$18,16,FALSE)</f>
        <v>ZF</v>
      </c>
      <c r="I88" t="s">
        <v>694</v>
      </c>
      <c r="J88" t="str">
        <f t="shared" si="28"/>
        <v>ZF_7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8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39"/>
        <v/>
      </c>
      <c r="AI88" t="s">
        <v>98</v>
      </c>
      <c r="AO88">
        <f t="shared" ca="1" si="34"/>
        <v>0.44629324016826422</v>
      </c>
      <c r="AP88" t="str">
        <f t="shared" ca="1" si="35"/>
        <v>pics\\Limon_7.jpg</v>
      </c>
      <c r="AR88" t="str">
        <f t="shared" si="40"/>
        <v/>
      </c>
      <c r="AS88" t="str">
        <f t="shared" si="41"/>
        <v/>
      </c>
      <c r="AT88">
        <f t="shared" ca="1" si="30"/>
        <v>0.68449882030586495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2152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VLOOKUP(B89,audio_list_stym!$A$3:$BP$18,48,FALSE)</f>
        <v>15</v>
      </c>
      <c r="F89" t="str">
        <f>VLOOKUP(E89,metki!$A$2:$B$9,2,FALSE)</f>
        <v>экспл_новые_с_названием</v>
      </c>
      <c r="G89" t="str">
        <f t="shared" si="27"/>
        <v>экспл</v>
      </c>
      <c r="H89" t="str">
        <f>VLOOKUP(B89,audio_list_stym!$A$3:$AJ$18,16,FALSE)</f>
        <v>ZF</v>
      </c>
      <c r="I89" t="s">
        <v>695</v>
      </c>
      <c r="J89" t="str">
        <f t="shared" si="28"/>
        <v>ZF_8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8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39"/>
        <v/>
      </c>
      <c r="AI89" t="s">
        <v>99</v>
      </c>
      <c r="AO89">
        <f t="shared" ca="1" si="34"/>
        <v>0.23990557101816723</v>
      </c>
      <c r="AP89" t="str">
        <f t="shared" ca="1" si="35"/>
        <v>pics\\Redis_4.jpg</v>
      </c>
      <c r="AR89" t="str">
        <f t="shared" si="40"/>
        <v/>
      </c>
      <c r="AS89" t="str">
        <f t="shared" si="41"/>
        <v/>
      </c>
      <c r="AT89">
        <f t="shared" ca="1" si="30"/>
        <v>0.90673453294263828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2147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VLOOKUP(B90,audio_list_stym!$A$3:$BP$18,48,FALSE)</f>
        <v>16</v>
      </c>
      <c r="F90" t="str">
        <f>VLOOKUP(E90,metki!$A$2:$B$9,2,FALSE)</f>
        <v>импл_новые_без_названия</v>
      </c>
      <c r="G90" t="str">
        <f t="shared" si="27"/>
        <v>импл_</v>
      </c>
      <c r="H90" t="str">
        <f>VLOOKUP(B90,audio_list_stym!$A$3:$AJ$18,16,FALSE)</f>
        <v>Ackee</v>
      </c>
      <c r="I90" t="s">
        <v>688</v>
      </c>
      <c r="J90" t="str">
        <f t="shared" si="28"/>
        <v>Ackee_1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2023</v>
      </c>
      <c r="AD90" t="str">
        <f t="shared" ca="1" si="38"/>
        <v>pics\\Goroh_7.jpg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9"/>
        <v>pics\\Goroh_7.jpg</v>
      </c>
      <c r="AI90" t="s">
        <v>100</v>
      </c>
      <c r="AO90">
        <f t="shared" ca="1" si="34"/>
        <v>0.634400672574152</v>
      </c>
      <c r="AP90" t="str">
        <f t="shared" ca="1" si="35"/>
        <v>pics\\Goroh_7.jpg</v>
      </c>
      <c r="AR90" t="str">
        <f t="shared" si="40"/>
        <v/>
      </c>
      <c r="AS90" t="str">
        <f t="shared" ca="1" si="41"/>
        <v>pics\\Goroh_7.jpg</v>
      </c>
      <c r="AT90">
        <f t="shared" ca="1" si="30"/>
        <v>7.3080436611312138E-2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2065</v>
      </c>
      <c r="BE90" cm="1">
        <f t="array" aca="1" ref="BE90" ca="1">INDEX(BD66:BD81,(RANK(AT5,$AT$2:$AT$17)))</f>
        <v>2140</v>
      </c>
      <c r="BF90" cm="1">
        <f t="array" aca="1" ref="BF90" ca="1">INDEX(BD98:BD113,(RANK(AT5,$AT$2:$AT$17)))</f>
        <v>2084</v>
      </c>
      <c r="BG90" cm="1">
        <f t="array" aca="1" ref="BG90" ca="1">INDEX(BD114:BD129,(RANK(AT5,$AT$2:$AT$9)))</f>
        <v>2090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VLOOKUP(B91,audio_list_stym!$A$3:$BP$18,48,FALSE)</f>
        <v>16</v>
      </c>
      <c r="F91" t="str">
        <f>VLOOKUP(E91,metki!$A$2:$B$9,2,FALSE)</f>
        <v>импл_новые_без_названия</v>
      </c>
      <c r="G91" t="str">
        <f t="shared" si="27"/>
        <v>импл_</v>
      </c>
      <c r="H91" t="str">
        <f>VLOOKUP(B91,audio_list_stym!$A$3:$AJ$18,16,FALSE)</f>
        <v>Ackee</v>
      </c>
      <c r="I91" t="s">
        <v>689</v>
      </c>
      <c r="J91" t="str">
        <f t="shared" si="28"/>
        <v>Ackee_2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2042</v>
      </c>
      <c r="AD91" t="str">
        <f t="shared" ca="1" si="38"/>
        <v>pics\\Peper_2.jpg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9"/>
        <v>pics\\Peper_2.jpg</v>
      </c>
      <c r="AI91" t="s">
        <v>101</v>
      </c>
      <c r="AO91">
        <f t="shared" ca="1" si="34"/>
        <v>0.42102548259270156</v>
      </c>
      <c r="AP91" t="str">
        <f t="shared" ca="1" si="35"/>
        <v>pics\\Peper_2.jpg</v>
      </c>
      <c r="AR91" t="str">
        <f t="shared" si="40"/>
        <v/>
      </c>
      <c r="AS91" t="str">
        <f t="shared" ca="1" si="41"/>
        <v>pics\\Peper_2.jpg</v>
      </c>
      <c r="AT91">
        <f t="shared" ca="1" si="30"/>
        <v>0.32820827176139433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2068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VLOOKUP(B92,audio_list_stym!$A$3:$BP$18,48,FALSE)</f>
        <v>16</v>
      </c>
      <c r="F92" t="str">
        <f>VLOOKUP(E92,metki!$A$2:$B$9,2,FALSE)</f>
        <v>импл_новые_без_названия</v>
      </c>
      <c r="G92" t="str">
        <f t="shared" si="27"/>
        <v>импл_</v>
      </c>
      <c r="H92" t="str">
        <f>VLOOKUP(B92,audio_list_stym!$A$3:$AJ$18,16,FALSE)</f>
        <v>Ackee</v>
      </c>
      <c r="I92" t="s">
        <v>690</v>
      </c>
      <c r="J92" t="str">
        <f t="shared" si="28"/>
        <v>Ackee_3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2014</v>
      </c>
      <c r="AD92" t="str">
        <f t="shared" ca="1" si="38"/>
        <v>pics\\Finik_6.jpg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9"/>
        <v>pics\\Finik_6.jpg</v>
      </c>
      <c r="AI92" t="s">
        <v>102</v>
      </c>
      <c r="AO92">
        <f t="shared" ca="1" si="34"/>
        <v>0.7216456525199334</v>
      </c>
      <c r="AP92" t="str">
        <f t="shared" ca="1" si="35"/>
        <v>pics\\Finik_6.jpg</v>
      </c>
      <c r="AR92" t="str">
        <f t="shared" si="40"/>
        <v/>
      </c>
      <c r="AS92" t="str">
        <f t="shared" ca="1" si="41"/>
        <v>pics\\Finik_6.jpg</v>
      </c>
      <c r="AT92">
        <f t="shared" ca="1" si="30"/>
        <v>7.8627053923995271E-3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2071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VLOOKUP(B93,audio_list_stym!$A$3:$BP$18,48,FALSE)</f>
        <v>16</v>
      </c>
      <c r="F93" t="str">
        <f>VLOOKUP(E93,metki!$A$2:$B$9,2,FALSE)</f>
        <v>импл_новые_без_названия</v>
      </c>
      <c r="G93" t="str">
        <f t="shared" si="27"/>
        <v>импл_</v>
      </c>
      <c r="H93" t="str">
        <f>VLOOKUP(B93,audio_list_stym!$A$3:$AJ$18,16,FALSE)</f>
        <v>Ackee</v>
      </c>
      <c r="I93" t="s">
        <v>691</v>
      </c>
      <c r="J93" t="str">
        <f t="shared" si="28"/>
        <v>Ackee_4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2026</v>
      </c>
      <c r="AD93" t="str">
        <f t="shared" ca="1" si="38"/>
        <v>pics\\Kokos_2.jpg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9"/>
        <v>pics\\Kokos_2.jpg</v>
      </c>
      <c r="AI93" t="s">
        <v>103</v>
      </c>
      <c r="AO93">
        <f t="shared" ca="1" si="34"/>
        <v>0.61237059170719121</v>
      </c>
      <c r="AP93" t="str">
        <f t="shared" ca="1" si="35"/>
        <v>pics\\Kokos_2.jpg</v>
      </c>
      <c r="AR93" t="str">
        <f t="shared" si="40"/>
        <v/>
      </c>
      <c r="AS93" t="str">
        <f t="shared" ca="1" si="41"/>
        <v>pics\\Kokos_2.jpg</v>
      </c>
      <c r="AT93">
        <f t="shared" ca="1" si="30"/>
        <v>0.7848537790268667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VLOOKUP(B94,audio_list_stym!$A$3:$BP$18,48,FALSE)</f>
        <v>16</v>
      </c>
      <c r="F94" t="str">
        <f>VLOOKUP(E94,metki!$A$2:$B$9,2,FALSE)</f>
        <v>импл_новые_без_названия</v>
      </c>
      <c r="G94" t="str">
        <f t="shared" si="27"/>
        <v>импл_</v>
      </c>
      <c r="H94" t="str">
        <f>VLOOKUP(B94,audio_list_stym!$A$3:$AJ$18,16,FALSE)</f>
        <v>Ackee</v>
      </c>
      <c r="I94" t="s">
        <v>692</v>
      </c>
      <c r="J94" t="str">
        <f t="shared" si="28"/>
        <v>Ackee_5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2064</v>
      </c>
      <c r="AD94" t="str">
        <f t="shared" ca="1" si="38"/>
        <v>pics\\Tomat_8.jpg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9"/>
        <v>pics\\Tomat_8.jpg</v>
      </c>
      <c r="AI94" t="s">
        <v>104</v>
      </c>
      <c r="AO94">
        <f t="shared" ca="1" si="34"/>
        <v>4.1740396649917799E-2</v>
      </c>
      <c r="AP94" t="str">
        <f t="shared" ca="1" si="35"/>
        <v>pics\\Tomat_8.jpg</v>
      </c>
      <c r="AR94" t="str">
        <f t="shared" si="40"/>
        <v/>
      </c>
      <c r="AS94" t="str">
        <f t="shared" ca="1" si="41"/>
        <v>pics\\Tomat_8.jpg</v>
      </c>
      <c r="AT94">
        <f t="shared" ca="1" si="30"/>
        <v>2.6157074963475635E-2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VLOOKUP(B95,audio_list_stym!$A$3:$BP$18,48,FALSE)</f>
        <v>16</v>
      </c>
      <c r="F95" t="str">
        <f>VLOOKUP(E95,metki!$A$2:$B$9,2,FALSE)</f>
        <v>импл_новые_без_названия</v>
      </c>
      <c r="G95" t="str">
        <f t="shared" si="27"/>
        <v>импл_</v>
      </c>
      <c r="H95" t="str">
        <f>VLOOKUP(B95,audio_list_stym!$A$3:$AJ$18,16,FALSE)</f>
        <v>Ackee</v>
      </c>
      <c r="I95" t="s">
        <v>693</v>
      </c>
      <c r="J95" t="str">
        <f t="shared" si="28"/>
        <v>Ackee_6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2054</v>
      </c>
      <c r="AD95" t="str">
        <f t="shared" ca="1" si="38"/>
        <v>pics\\Redis_6.jpg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9"/>
        <v>pics\\Redis_6.jpg</v>
      </c>
      <c r="AI95" t="s">
        <v>105</v>
      </c>
      <c r="AO95">
        <f t="shared" ca="1" si="34"/>
        <v>0.16456896305047075</v>
      </c>
      <c r="AP95" t="str">
        <f t="shared" ca="1" si="35"/>
        <v>pics\\Redis_6.jpg</v>
      </c>
      <c r="AR95" t="str">
        <f t="shared" si="40"/>
        <v/>
      </c>
      <c r="AS95" t="str">
        <f t="shared" ca="1" si="41"/>
        <v>pics\\Redis_6.jpg</v>
      </c>
      <c r="AT95">
        <f t="shared" ca="1" si="30"/>
        <v>0.96755419852305746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2070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VLOOKUP(B96,audio_list_stym!$A$3:$BP$18,48,FALSE)</f>
        <v>16</v>
      </c>
      <c r="F96" t="str">
        <f>VLOOKUP(E96,metki!$A$2:$B$9,2,FALSE)</f>
        <v>импл_новые_без_названия</v>
      </c>
      <c r="G96" t="str">
        <f t="shared" si="27"/>
        <v>импл_</v>
      </c>
      <c r="H96" t="str">
        <f>VLOOKUP(B96,audio_list_stym!$A$3:$AJ$18,16,FALSE)</f>
        <v>Ackee</v>
      </c>
      <c r="I96" t="s">
        <v>694</v>
      </c>
      <c r="J96" t="str">
        <f t="shared" si="28"/>
        <v>Ackee_7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2002</v>
      </c>
      <c r="AD96" t="str">
        <f t="shared" ca="1" si="38"/>
        <v>pics\\Banan_2.jpg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9"/>
        <v>pics\\Banan_2.jpg</v>
      </c>
      <c r="AI96" t="s">
        <v>106</v>
      </c>
      <c r="AO96">
        <f t="shared" ca="1" si="34"/>
        <v>0.99308648013126288</v>
      </c>
      <c r="AP96" t="str">
        <f t="shared" ca="1" si="35"/>
        <v>pics\\Banan_2.jpg</v>
      </c>
      <c r="AR96" t="str">
        <f t="shared" si="40"/>
        <v/>
      </c>
      <c r="AS96" t="str">
        <f t="shared" ca="1" si="41"/>
        <v>pics\\Banan_2.jpg</v>
      </c>
      <c r="AT96">
        <f t="shared" ca="1" si="30"/>
        <v>7.0268583799037221E-2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2072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VLOOKUP(B97,audio_list_stym!$A$3:$BP$18,48,FALSE)</f>
        <v>16</v>
      </c>
      <c r="F97" t="str">
        <f>VLOOKUP(E97,metki!$A$2:$B$9,2,FALSE)</f>
        <v>импл_новые_без_названия</v>
      </c>
      <c r="G97" t="str">
        <f t="shared" si="27"/>
        <v>импл_</v>
      </c>
      <c r="H97" t="str">
        <f>VLOOKUP(B97,audio_list_stym!$A$3:$AJ$18,16,FALSE)</f>
        <v>Ackee</v>
      </c>
      <c r="I97" t="s">
        <v>695</v>
      </c>
      <c r="J97" t="str">
        <f t="shared" si="28"/>
        <v>Ackee_8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2025</v>
      </c>
      <c r="AD97" t="str">
        <f t="shared" ca="1" si="38"/>
        <v>pics\\Kokos_1.jpg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9"/>
        <v>pics\\Kokos_1.jpg</v>
      </c>
      <c r="AI97" t="s">
        <v>107</v>
      </c>
      <c r="AO97">
        <f t="shared" ca="1" si="34"/>
        <v>0.61628975826790344</v>
      </c>
      <c r="AP97" t="str">
        <f t="shared" ca="1" si="35"/>
        <v>pics\\Kokos_1.jpg</v>
      </c>
      <c r="AR97" t="str">
        <f t="shared" si="40"/>
        <v/>
      </c>
      <c r="AS97" t="str">
        <f t="shared" ca="1" si="41"/>
        <v>pics\\Kokos_1.jpg</v>
      </c>
      <c r="AT97">
        <f t="shared" ca="1" si="30"/>
        <v>0.43607331302328467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2067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VLOOKUP(B98,audio_list_stym!$A$3:$BP$18,48,FALSE)</f>
        <v>17</v>
      </c>
      <c r="F98" t="str">
        <f>VLOOKUP(E98,metki!$A$2:$B$9,2,FALSE)</f>
        <v>экспл_новые_без_названия</v>
      </c>
      <c r="G98" t="str">
        <f t="shared" si="27"/>
        <v>экспл</v>
      </c>
      <c r="H98" t="str">
        <f>VLOOKUP(B98,audio_list_stym!$A$3:$AJ$18,16,FALSE)</f>
        <v>Ake</v>
      </c>
      <c r="I98" t="s">
        <v>688</v>
      </c>
      <c r="J98" t="str">
        <f t="shared" si="28"/>
        <v>Ake_1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8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39"/>
        <v/>
      </c>
      <c r="AI98" t="s">
        <v>108</v>
      </c>
      <c r="AO98">
        <f t="shared" ca="1" si="34"/>
        <v>0.28906584983273242</v>
      </c>
      <c r="AP98" t="str">
        <f t="shared" ca="1" si="35"/>
        <v>pics\\Redis_1.jpg</v>
      </c>
      <c r="AR98" t="str">
        <f>IF(AH98="sound\\Ogorod",AP26,"")</f>
        <v/>
      </c>
      <c r="AS98" t="str">
        <f t="shared" si="41"/>
        <v/>
      </c>
      <c r="AT98">
        <f t="shared" ca="1" si="30"/>
        <v>0.4848886799070995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2073</v>
      </c>
      <c r="BE98" cm="1">
        <f t="array" aca="1" ref="BE98" ca="1">INDEX(BD66:BD81,(RANK(AT6,$AT$2:$AT$9)))</f>
        <v>2133</v>
      </c>
      <c r="BF98" cm="1">
        <f t="array" aca="1" ref="BF98" ca="1">INDEX(BD82:BD97,(RANK(AT6,$AT$2:$AT$9)))</f>
        <v>2148</v>
      </c>
      <c r="BG98" cm="1">
        <f t="array" aca="1" ref="BG98" ca="1">INDEX(BD106:BD129,(RANK(AT6,$AT$2:$AT$17)))</f>
        <v>2085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VLOOKUP(B99,audio_list_stym!$A$3:$BP$18,48,FALSE)</f>
        <v>17</v>
      </c>
      <c r="F99" t="str">
        <f>VLOOKUP(E99,metki!$A$2:$B$9,2,FALSE)</f>
        <v>экспл_новые_без_названия</v>
      </c>
      <c r="G99" t="str">
        <f t="shared" si="27"/>
        <v>экспл</v>
      </c>
      <c r="H99" t="str">
        <f>VLOOKUP(B99,audio_list_stym!$A$3:$AJ$18,16,FALSE)</f>
        <v>Ake</v>
      </c>
      <c r="I99" t="s">
        <v>689</v>
      </c>
      <c r="J99" t="str">
        <f t="shared" si="28"/>
        <v>Ake_2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8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39"/>
        <v/>
      </c>
      <c r="AI99" t="s">
        <v>109</v>
      </c>
      <c r="AO99">
        <f t="shared" ca="1" si="34"/>
        <v>0.65971526223871579</v>
      </c>
      <c r="AP99" t="str">
        <f t="shared" ca="1" si="35"/>
        <v>pics\\Goroh_4.jpg</v>
      </c>
      <c r="AR99" t="str">
        <f t="shared" ref="AR99:AR120" si="42">IF(AH99="sound\\Ogorod",AP27,"")</f>
        <v/>
      </c>
      <c r="AS99" t="str">
        <f t="shared" si="41"/>
        <v/>
      </c>
      <c r="AT99">
        <f t="shared" ca="1" si="30"/>
        <v>0.88681761178338803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VLOOKUP(B100,audio_list_stym!$A$3:$BP$18,48,FALSE)</f>
        <v>17</v>
      </c>
      <c r="F100" t="str">
        <f>VLOOKUP(E100,metki!$A$2:$B$9,2,FALSE)</f>
        <v>экспл_новые_без_названия</v>
      </c>
      <c r="G100" t="str">
        <f t="shared" si="27"/>
        <v>экспл</v>
      </c>
      <c r="H100" t="str">
        <f>VLOOKUP(B100,audio_list_stym!$A$3:$AJ$18,16,FALSE)</f>
        <v>Ake</v>
      </c>
      <c r="I100" t="s">
        <v>690</v>
      </c>
      <c r="J100" t="str">
        <f t="shared" si="28"/>
        <v>Ake_3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8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39"/>
        <v/>
      </c>
      <c r="AI100" t="s">
        <v>110</v>
      </c>
      <c r="AO100">
        <f t="shared" ca="1" si="34"/>
        <v>0.47423211563393208</v>
      </c>
      <c r="AP100" t="str">
        <f t="shared" ca="1" si="35"/>
        <v>pics\\Limon_4.jpg</v>
      </c>
      <c r="AR100" t="str">
        <f t="shared" si="42"/>
        <v/>
      </c>
      <c r="AS100" t="str">
        <f t="shared" si="41"/>
        <v/>
      </c>
      <c r="AT100">
        <f t="shared" ca="1" si="30"/>
        <v>0.37669460199015914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VLOOKUP(B101,audio_list_stym!$A$3:$BP$18,48,FALSE)</f>
        <v>17</v>
      </c>
      <c r="F101" t="str">
        <f>VLOOKUP(E101,metki!$A$2:$B$9,2,FALSE)</f>
        <v>экспл_новые_без_названия</v>
      </c>
      <c r="G101" t="str">
        <f t="shared" si="27"/>
        <v>экспл</v>
      </c>
      <c r="H101" t="str">
        <f>VLOOKUP(B101,audio_list_stym!$A$3:$AJ$18,16,FALSE)</f>
        <v>Ake</v>
      </c>
      <c r="I101" t="s">
        <v>691</v>
      </c>
      <c r="J101" t="str">
        <f t="shared" si="28"/>
        <v>Ake_4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8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39"/>
        <v/>
      </c>
      <c r="AI101" t="s">
        <v>111</v>
      </c>
      <c r="AO101">
        <f t="shared" ca="1" si="34"/>
        <v>0.15441058065403479</v>
      </c>
      <c r="AP101" t="str">
        <f t="shared" ca="1" si="35"/>
        <v>pics\\Redis_8.jpg</v>
      </c>
      <c r="AR101" t="str">
        <f t="shared" si="42"/>
        <v/>
      </c>
      <c r="AS101" t="str">
        <f t="shared" si="41"/>
        <v/>
      </c>
      <c r="AT101">
        <f t="shared" ca="1" si="30"/>
        <v>0.69003042352747046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VLOOKUP(B102,audio_list_stym!$A$3:$BP$18,48,FALSE)</f>
        <v>17</v>
      </c>
      <c r="F102" t="str">
        <f>VLOOKUP(E102,metki!$A$2:$B$9,2,FALSE)</f>
        <v>экспл_новые_без_названия</v>
      </c>
      <c r="G102" t="str">
        <f t="shared" si="27"/>
        <v>экспл</v>
      </c>
      <c r="H102" t="str">
        <f>VLOOKUP(B102,audio_list_stym!$A$3:$AJ$18,16,FALSE)</f>
        <v>Ake</v>
      </c>
      <c r="I102" t="s">
        <v>692</v>
      </c>
      <c r="J102" t="str">
        <f t="shared" si="28"/>
        <v>Ake_5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8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39"/>
        <v/>
      </c>
      <c r="AI102" t="s">
        <v>112</v>
      </c>
      <c r="AO102">
        <f t="shared" ca="1" si="34"/>
        <v>0.82757229974641389</v>
      </c>
      <c r="AP102" t="str">
        <f t="shared" ca="1" si="35"/>
        <v>pics\\Finik_2.jpg</v>
      </c>
      <c r="AR102" t="str">
        <f t="shared" si="42"/>
        <v/>
      </c>
      <c r="AS102" t="str">
        <f t="shared" si="41"/>
        <v/>
      </c>
      <c r="AT102">
        <f t="shared" ca="1" si="30"/>
        <v>0.95597711100508931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VLOOKUP(B103,audio_list_stym!$A$3:$BP$18,48,FALSE)</f>
        <v>17</v>
      </c>
      <c r="F103" t="str">
        <f>VLOOKUP(E103,metki!$A$2:$B$9,2,FALSE)</f>
        <v>экспл_новые_без_названия</v>
      </c>
      <c r="G103" t="str">
        <f t="shared" si="27"/>
        <v>экспл</v>
      </c>
      <c r="H103" t="str">
        <f>VLOOKUP(B103,audio_list_stym!$A$3:$AJ$18,16,FALSE)</f>
        <v>Ake</v>
      </c>
      <c r="I103" t="s">
        <v>693</v>
      </c>
      <c r="J103" t="str">
        <f t="shared" si="28"/>
        <v>Ake_6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8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39"/>
        <v/>
      </c>
      <c r="AI103" t="s">
        <v>113</v>
      </c>
      <c r="AO103">
        <f t="shared" ca="1" si="34"/>
        <v>0.69393847070612025</v>
      </c>
      <c r="AP103" t="str">
        <f t="shared" ca="1" si="35"/>
        <v>pics\\Finik_8.jpg</v>
      </c>
      <c r="AR103" t="str">
        <f t="shared" si="42"/>
        <v/>
      </c>
      <c r="AS103" t="str">
        <f t="shared" si="41"/>
        <v/>
      </c>
      <c r="AT103">
        <f t="shared" ca="1" si="30"/>
        <v>0.67717689191534391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2078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VLOOKUP(B104,audio_list_stym!$A$3:$BP$18,48,FALSE)</f>
        <v>17</v>
      </c>
      <c r="F104" t="str">
        <f>VLOOKUP(E104,metki!$A$2:$B$9,2,FALSE)</f>
        <v>экспл_новые_без_названия</v>
      </c>
      <c r="G104" t="str">
        <f t="shared" si="27"/>
        <v>экспл</v>
      </c>
      <c r="H104" t="str">
        <f>VLOOKUP(B104,audio_list_stym!$A$3:$AJ$18,16,FALSE)</f>
        <v>Ake</v>
      </c>
      <c r="I104" t="s">
        <v>694</v>
      </c>
      <c r="J104" t="str">
        <f t="shared" si="28"/>
        <v>Ake_7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8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39"/>
        <v/>
      </c>
      <c r="AI104" t="s">
        <v>114</v>
      </c>
      <c r="AO104">
        <f t="shared" ca="1" si="34"/>
        <v>0.93987463072461774</v>
      </c>
      <c r="AP104" t="str">
        <f t="shared" ca="1" si="35"/>
        <v>pics\\Banan_7.jpg</v>
      </c>
      <c r="AR104" t="str">
        <f t="shared" si="42"/>
        <v/>
      </c>
      <c r="AS104" t="str">
        <f t="shared" si="41"/>
        <v/>
      </c>
      <c r="AT104">
        <f t="shared" ca="1" si="30"/>
        <v>7.6824567608731686E-2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2080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VLOOKUP(B105,audio_list_stym!$A$3:$BP$18,48,FALSE)</f>
        <v>17</v>
      </c>
      <c r="F105" t="str">
        <f>VLOOKUP(E105,metki!$A$2:$B$9,2,FALSE)</f>
        <v>экспл_новые_без_названия</v>
      </c>
      <c r="G105" t="str">
        <f t="shared" si="27"/>
        <v>экспл</v>
      </c>
      <c r="H105" t="str">
        <f>VLOOKUP(B105,audio_list_stym!$A$3:$AJ$18,16,FALSE)</f>
        <v>Ake</v>
      </c>
      <c r="I105" t="s">
        <v>695</v>
      </c>
      <c r="J105" t="str">
        <f t="shared" si="28"/>
        <v>Ake_8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8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39"/>
        <v/>
      </c>
      <c r="AI105" t="s">
        <v>115</v>
      </c>
      <c r="AO105">
        <f t="shared" ca="1" si="34"/>
        <v>0.37885758732180097</v>
      </c>
      <c r="AP105" t="str">
        <f t="shared" ca="1" si="35"/>
        <v>pics\\Peper_6.jpg</v>
      </c>
      <c r="AR105" t="str">
        <f t="shared" si="42"/>
        <v/>
      </c>
      <c r="AS105" t="str">
        <f t="shared" si="41"/>
        <v/>
      </c>
      <c r="AT105">
        <f t="shared" ca="1" si="30"/>
        <v>1.3006894372986411E-2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VLOOKUP(B106,audio_list_stym!$A$3:$BP$18,48,FALSE)</f>
        <v>14</v>
      </c>
      <c r="F106" t="str">
        <f>VLOOKUP(E106,metki!$A$2:$B$9,2,FALSE)</f>
        <v>импл_новые_с_названием</v>
      </c>
      <c r="G106" t="str">
        <f t="shared" si="27"/>
        <v>импл_</v>
      </c>
      <c r="H106" t="str">
        <f>VLOOKUP(B106,audio_list_stym!$A$3:$AJ$18,16,FALSE)</f>
        <v>Finger</v>
      </c>
      <c r="I106" t="s">
        <v>688</v>
      </c>
      <c r="J106" t="str">
        <f t="shared" si="28"/>
        <v>Finger_1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2009</v>
      </c>
      <c r="AD106" t="str">
        <f t="shared" ca="1" si="38"/>
        <v>pics\\Finik_1.jpg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9"/>
        <v>pics\\Finik_1.jpg</v>
      </c>
      <c r="AI106" t="s">
        <v>116</v>
      </c>
      <c r="AO106">
        <f t="shared" ca="1" si="34"/>
        <v>0.91629816531517894</v>
      </c>
      <c r="AP106" t="str">
        <f t="shared" ca="1" si="35"/>
        <v>pics\\Finik_1.jpg</v>
      </c>
      <c r="AR106" t="str">
        <f t="shared" si="42"/>
        <v/>
      </c>
      <c r="AS106" t="str">
        <f t="shared" ca="1" si="41"/>
        <v>pics\\Finik_1.jpg</v>
      </c>
      <c r="AT106">
        <f t="shared" ca="1" si="30"/>
        <v>0.46697589021945307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2081</v>
      </c>
      <c r="BE106" cm="1">
        <f t="array" aca="1" ref="BE106" ca="1">INDEX(BD66:BD81,(RANK(AT7,$AT$2:$AT$17)))</f>
        <v>2143</v>
      </c>
      <c r="BF106" cm="1">
        <f t="array" aca="1" ref="BF106" ca="1">INDEX(BD90:BD105,(RANK(AT7,$AT$2:$AT$17)))</f>
        <v>2079</v>
      </c>
      <c r="BG106" cm="1">
        <f t="array" aca="1" ref="BG106" ca="1">INDEX(BD114:BD129,(RANK(AT7,$AT$2:$AT$9)))</f>
        <v>2094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VLOOKUP(B107,audio_list_stym!$A$3:$BP$18,48,FALSE)</f>
        <v>14</v>
      </c>
      <c r="F107" t="str">
        <f>VLOOKUP(E107,metki!$A$2:$B$9,2,FALSE)</f>
        <v>импл_новые_с_названием</v>
      </c>
      <c r="G107" t="str">
        <f t="shared" si="27"/>
        <v>импл_</v>
      </c>
      <c r="H107" t="str">
        <f>VLOOKUP(B107,audio_list_stym!$A$3:$AJ$18,16,FALSE)</f>
        <v>Finger</v>
      </c>
      <c r="I107" t="s">
        <v>689</v>
      </c>
      <c r="J107" t="str">
        <f t="shared" si="28"/>
        <v>Finger_2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2028</v>
      </c>
      <c r="AD107" t="str">
        <f t="shared" ca="1" si="38"/>
        <v>pics\\Kokos_4.jpg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9"/>
        <v>pics\\Kokos_4.jpg</v>
      </c>
      <c r="AI107" t="s">
        <v>117</v>
      </c>
      <c r="AO107">
        <f t="shared" ca="1" si="34"/>
        <v>0.59424036545728498</v>
      </c>
      <c r="AP107" t="str">
        <f t="shared" ca="1" si="35"/>
        <v>pics\\Kokos_4.jpg</v>
      </c>
      <c r="AR107" t="str">
        <f t="shared" si="42"/>
        <v/>
      </c>
      <c r="AS107" t="str">
        <f t="shared" ca="1" si="41"/>
        <v>pics\\Kokos_4.jpg</v>
      </c>
      <c r="AT107">
        <f t="shared" ca="1" si="30"/>
        <v>0.86796751576802322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VLOOKUP(B108,audio_list_stym!$A$3:$BP$18,48,FALSE)</f>
        <v>14</v>
      </c>
      <c r="F108" t="str">
        <f>VLOOKUP(E108,metki!$A$2:$B$9,2,FALSE)</f>
        <v>импл_новые_с_названием</v>
      </c>
      <c r="G108" t="str">
        <f t="shared" si="27"/>
        <v>импл_</v>
      </c>
      <c r="H108" t="str">
        <f>VLOOKUP(B108,audio_list_stym!$A$3:$AJ$18,16,FALSE)</f>
        <v>Finger</v>
      </c>
      <c r="I108" t="s">
        <v>690</v>
      </c>
      <c r="J108" t="str">
        <f t="shared" si="28"/>
        <v>Finger_3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2013</v>
      </c>
      <c r="AD108" t="str">
        <f t="shared" ca="1" si="38"/>
        <v>pics\\Finik_5.jpg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9"/>
        <v>pics\\Finik_5.jpg</v>
      </c>
      <c r="AI108" t="s">
        <v>118</v>
      </c>
      <c r="AO108">
        <f t="shared" ca="1" si="34"/>
        <v>0.80002798073619175</v>
      </c>
      <c r="AP108" t="str">
        <f t="shared" ca="1" si="35"/>
        <v>pics\\Finik_5.jpg</v>
      </c>
      <c r="AR108" t="str">
        <f t="shared" si="42"/>
        <v/>
      </c>
      <c r="AS108" t="str">
        <f t="shared" ca="1" si="41"/>
        <v>pics\\Finik_5.jpg</v>
      </c>
      <c r="AT108">
        <f t="shared" ca="1" si="30"/>
        <v>0.70684935004601535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VLOOKUP(B109,audio_list_stym!$A$3:$BP$18,48,FALSE)</f>
        <v>14</v>
      </c>
      <c r="F109" t="str">
        <f>VLOOKUP(E109,metki!$A$2:$B$9,2,FALSE)</f>
        <v>импл_новые_с_названием</v>
      </c>
      <c r="G109" t="str">
        <f t="shared" si="27"/>
        <v>импл_</v>
      </c>
      <c r="H109" t="str">
        <f>VLOOKUP(B109,audio_list_stym!$A$3:$AJ$18,16,FALSE)</f>
        <v>Finger</v>
      </c>
      <c r="I109" t="s">
        <v>691</v>
      </c>
      <c r="J109" t="str">
        <f t="shared" si="28"/>
        <v>Finger_4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2045</v>
      </c>
      <c r="AD109" t="str">
        <f t="shared" ca="1" si="38"/>
        <v>pics\\Peper_5.jpg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9"/>
        <v>pics\\Peper_5.jpg</v>
      </c>
      <c r="AI109" t="s">
        <v>119</v>
      </c>
      <c r="AO109">
        <f t="shared" ca="1" si="34"/>
        <v>0.3893815542877711</v>
      </c>
      <c r="AP109" t="str">
        <f t="shared" ca="1" si="35"/>
        <v>pics\\Peper_5.jpg</v>
      </c>
      <c r="AR109" t="str">
        <f t="shared" si="42"/>
        <v/>
      </c>
      <c r="AS109" t="str">
        <f t="shared" ca="1" si="41"/>
        <v>pics\\Peper_5.jpg</v>
      </c>
      <c r="AT109">
        <f t="shared" ca="1" si="30"/>
        <v>0.75279348434110005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VLOOKUP(B110,audio_list_stym!$A$3:$BP$18,48,FALSE)</f>
        <v>14</v>
      </c>
      <c r="F110" t="str">
        <f>VLOOKUP(E110,metki!$A$2:$B$9,2,FALSE)</f>
        <v>импл_новые_с_названием</v>
      </c>
      <c r="G110" t="str">
        <f t="shared" si="27"/>
        <v>импл_</v>
      </c>
      <c r="H110" t="str">
        <f>VLOOKUP(B110,audio_list_stym!$A$3:$AJ$18,16,FALSE)</f>
        <v>Finger</v>
      </c>
      <c r="I110" t="s">
        <v>692</v>
      </c>
      <c r="J110" t="str">
        <f t="shared" si="28"/>
        <v>Finger_5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2012</v>
      </c>
      <c r="AD110" t="str">
        <f t="shared" ca="1" si="38"/>
        <v>pics\\Finik_4.jpg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9"/>
        <v>pics\\Finik_4.jpg</v>
      </c>
      <c r="AI110" t="s">
        <v>120</v>
      </c>
      <c r="AO110">
        <f t="shared" ca="1" si="34"/>
        <v>0.81041631709837791</v>
      </c>
      <c r="AP110" t="str">
        <f t="shared" ca="1" si="35"/>
        <v>pics\\Finik_4.jpg</v>
      </c>
      <c r="AR110" t="str">
        <f t="shared" si="42"/>
        <v/>
      </c>
      <c r="AS110" t="str">
        <f t="shared" ca="1" si="41"/>
        <v>pics\\Finik_4.jpg</v>
      </c>
      <c r="AT110">
        <f t="shared" ca="1" si="30"/>
        <v>0.99218039369637157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VLOOKUP(B111,audio_list_stym!$A$3:$BP$18,48,FALSE)</f>
        <v>14</v>
      </c>
      <c r="F111" t="str">
        <f>VLOOKUP(E111,metki!$A$2:$B$9,2,FALSE)</f>
        <v>импл_новые_с_названием</v>
      </c>
      <c r="G111" t="str">
        <f t="shared" si="27"/>
        <v>импл_</v>
      </c>
      <c r="H111" t="str">
        <f>VLOOKUP(B111,audio_list_stym!$A$3:$AJ$18,16,FALSE)</f>
        <v>Finger</v>
      </c>
      <c r="I111" t="s">
        <v>693</v>
      </c>
      <c r="J111" t="str">
        <f t="shared" si="28"/>
        <v>Finger_6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2037</v>
      </c>
      <c r="AD111" t="str">
        <f t="shared" ca="1" si="38"/>
        <v>pics\\Limon_5.jpg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9"/>
        <v>pics\\Limon_5.jpg</v>
      </c>
      <c r="AI111" t="s">
        <v>121</v>
      </c>
      <c r="AO111">
        <f t="shared" ca="1" si="34"/>
        <v>0.46974597528754858</v>
      </c>
      <c r="AP111" t="str">
        <f t="shared" ca="1" si="35"/>
        <v>pics\\Limon_5.jpg</v>
      </c>
      <c r="AR111" t="str">
        <f t="shared" si="42"/>
        <v/>
      </c>
      <c r="AS111" t="str">
        <f t="shared" ca="1" si="41"/>
        <v>pics\\Limon_5.jpg</v>
      </c>
      <c r="AT111">
        <f t="shared" ca="1" si="30"/>
        <v>0.66441094639938647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VLOOKUP(B112,audio_list_stym!$A$3:$BP$18,48,FALSE)</f>
        <v>14</v>
      </c>
      <c r="F112" t="str">
        <f>VLOOKUP(E112,metki!$A$2:$B$9,2,FALSE)</f>
        <v>импл_новые_с_названием</v>
      </c>
      <c r="G112" t="str">
        <f t="shared" si="27"/>
        <v>импл_</v>
      </c>
      <c r="H112" t="str">
        <f>VLOOKUP(B112,audio_list_stym!$A$3:$AJ$18,16,FALSE)</f>
        <v>Finger</v>
      </c>
      <c r="I112" t="s">
        <v>694</v>
      </c>
      <c r="J112" t="str">
        <f t="shared" si="28"/>
        <v>Finger_7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2008</v>
      </c>
      <c r="AD112" t="str">
        <f t="shared" ca="1" si="38"/>
        <v>pics\\Banan_8.jpg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9"/>
        <v>pics\\Banan_8.jpg</v>
      </c>
      <c r="AI112" t="s">
        <v>122</v>
      </c>
      <c r="AO112">
        <f t="shared" ca="1" si="34"/>
        <v>0.92038945327157828</v>
      </c>
      <c r="AP112" t="str">
        <f t="shared" ca="1" si="35"/>
        <v>pics\\Banan_8.jpg</v>
      </c>
      <c r="AR112" t="str">
        <f t="shared" si="42"/>
        <v/>
      </c>
      <c r="AS112" t="str">
        <f t="shared" ca="1" si="41"/>
        <v>pics\\Banan_8.jpg</v>
      </c>
      <c r="AT112">
        <f t="shared" ca="1" si="30"/>
        <v>0.90885468897687138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VLOOKUP(B113,audio_list_stym!$A$3:$BP$18,48,FALSE)</f>
        <v>14</v>
      </c>
      <c r="F113" t="str">
        <f>VLOOKUP(E113,metki!$A$2:$B$9,2,FALSE)</f>
        <v>импл_новые_с_названием</v>
      </c>
      <c r="G113" t="str">
        <f t="shared" si="27"/>
        <v>импл_</v>
      </c>
      <c r="H113" t="str">
        <f>VLOOKUP(B113,audio_list_stym!$A$3:$AJ$18,16,FALSE)</f>
        <v>Finger</v>
      </c>
      <c r="I113" t="s">
        <v>695</v>
      </c>
      <c r="J113" t="str">
        <f t="shared" si="28"/>
        <v>Finger_8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2024</v>
      </c>
      <c r="AD113" t="str">
        <f t="shared" ca="1" si="38"/>
        <v>pics\\Goroh_8.jpg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9"/>
        <v>pics\\Goroh_8.jpg</v>
      </c>
      <c r="AI113" t="s">
        <v>123</v>
      </c>
      <c r="AO113">
        <f t="shared" ca="1" si="34"/>
        <v>0.62925795212631352</v>
      </c>
      <c r="AP113" t="str">
        <f t="shared" ca="1" si="35"/>
        <v>pics\\Goroh_8.jpg</v>
      </c>
      <c r="AR113" t="str">
        <f t="shared" si="42"/>
        <v/>
      </c>
      <c r="AS113" t="str">
        <f t="shared" ca="1" si="41"/>
        <v>pics\\Goroh_8.jpg</v>
      </c>
      <c r="AT113">
        <f t="shared" ca="1" si="30"/>
        <v>0.15264178614835744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VLOOKUP(B114,audio_list_stym!$A$3:$BP$18,48,FALSE)</f>
        <v>15</v>
      </c>
      <c r="F114" t="str">
        <f>VLOOKUP(E114,metki!$A$2:$B$9,2,FALSE)</f>
        <v>экспл_новые_с_названием</v>
      </c>
      <c r="G114" t="str">
        <f t="shared" si="27"/>
        <v>экспл</v>
      </c>
      <c r="H114" t="str">
        <f>VLOOKUP(B114,audio_list_stym!$A$3:$AJ$18,16,FALSE)</f>
        <v>Gac</v>
      </c>
      <c r="I114" t="s">
        <v>688</v>
      </c>
      <c r="J114" t="str">
        <f t="shared" si="28"/>
        <v>Gac_1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8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39"/>
        <v/>
      </c>
      <c r="AI114" t="s">
        <v>86</v>
      </c>
      <c r="AO114">
        <f t="shared" ca="1" si="34"/>
        <v>0.58739423906343158</v>
      </c>
      <c r="AP114" t="str">
        <f t="shared" ca="1" si="35"/>
        <v>pics\\Kokos_6.jpg</v>
      </c>
      <c r="AR114" t="str">
        <f t="shared" si="42"/>
        <v/>
      </c>
      <c r="AS114" t="str">
        <f t="shared" si="41"/>
        <v/>
      </c>
      <c r="AT114">
        <f t="shared" ca="1" si="30"/>
        <v>0.90888207869511028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2089</v>
      </c>
      <c r="BE114" cm="1">
        <f t="array" aca="1" ref="BE114" ca="1">INDEX(BD66:BD81,(RANK(AT8,$AT$2:$AT$17)))</f>
        <v>2144</v>
      </c>
      <c r="BF114" cm="1">
        <f t="array" aca="1" ref="BF114" ca="1">INDEX(BD82:BD97,(RANK(AT8,$AT$2:$AT$9)))</f>
        <v>2147</v>
      </c>
      <c r="BG114" cm="1">
        <f t="array" aca="1" ref="BG114" ca="1">INDEX(BD98:BD113,(RANK(AT8,$AT$2:$AT$9)))</f>
        <v>2075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VLOOKUP(B115,audio_list_stym!$A$3:$BP$18,48,FALSE)</f>
        <v>15</v>
      </c>
      <c r="F115" t="str">
        <f>VLOOKUP(E115,metki!$A$2:$B$9,2,FALSE)</f>
        <v>экспл_новые_с_названием</v>
      </c>
      <c r="G115" t="str">
        <f t="shared" si="27"/>
        <v>экспл</v>
      </c>
      <c r="H115" t="str">
        <f>VLOOKUP(B115,audio_list_stym!$A$3:$AJ$18,16,FALSE)</f>
        <v>Gac</v>
      </c>
      <c r="I115" t="s">
        <v>689</v>
      </c>
      <c r="J115" t="str">
        <f t="shared" si="28"/>
        <v>Gac_2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8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39"/>
        <v/>
      </c>
      <c r="AI115" t="s">
        <v>87</v>
      </c>
      <c r="AO115">
        <f t="shared" ca="1" si="34"/>
        <v>6.0707731704718548E-2</v>
      </c>
      <c r="AP115" t="str">
        <f t="shared" ca="1" si="35"/>
        <v>pics\\Tomat_5.jpg</v>
      </c>
      <c r="AR115" t="str">
        <f t="shared" si="42"/>
        <v/>
      </c>
      <c r="AS115" t="str">
        <f t="shared" si="41"/>
        <v/>
      </c>
      <c r="AT115">
        <f t="shared" ca="1" si="30"/>
        <v>0.82531722111557426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VLOOKUP(B116,audio_list_stym!$A$3:$BP$18,48,FALSE)</f>
        <v>15</v>
      </c>
      <c r="F116" t="str">
        <f>VLOOKUP(E116,metki!$A$2:$B$9,2,FALSE)</f>
        <v>экспл_новые_с_названием</v>
      </c>
      <c r="G116" t="str">
        <f t="shared" si="27"/>
        <v>экспл</v>
      </c>
      <c r="H116" t="str">
        <f>VLOOKUP(B116,audio_list_stym!$A$3:$AJ$18,16,FALSE)</f>
        <v>Gac</v>
      </c>
      <c r="I116" t="s">
        <v>690</v>
      </c>
      <c r="J116" t="str">
        <f t="shared" si="28"/>
        <v>Gac_3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8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39"/>
        <v/>
      </c>
      <c r="AI116" t="s">
        <v>88</v>
      </c>
      <c r="AO116">
        <f t="shared" ca="1" si="34"/>
        <v>0.66733747431044621</v>
      </c>
      <c r="AP116" t="str">
        <f t="shared" ca="1" si="35"/>
        <v>pics\\Goroh_3.jpg</v>
      </c>
      <c r="AR116" t="str">
        <f t="shared" si="42"/>
        <v/>
      </c>
      <c r="AS116" t="str">
        <f t="shared" si="41"/>
        <v/>
      </c>
      <c r="AT116">
        <f t="shared" ca="1" si="30"/>
        <v>0.17898457263430478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2095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VLOOKUP(B117,audio_list_stym!$A$3:$BP$18,48,FALSE)</f>
        <v>15</v>
      </c>
      <c r="F117" t="str">
        <f>VLOOKUP(E117,metki!$A$2:$B$9,2,FALSE)</f>
        <v>экспл_новые_с_названием</v>
      </c>
      <c r="G117" t="str">
        <f t="shared" si="27"/>
        <v>экспл</v>
      </c>
      <c r="H117" t="str">
        <f>VLOOKUP(B117,audio_list_stym!$A$3:$AJ$18,16,FALSE)</f>
        <v>Gac</v>
      </c>
      <c r="I117" t="s">
        <v>691</v>
      </c>
      <c r="J117" t="str">
        <f t="shared" si="28"/>
        <v>Gac_4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8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39"/>
        <v/>
      </c>
      <c r="AI117" t="s">
        <v>89</v>
      </c>
      <c r="AO117">
        <f t="shared" ca="1" si="34"/>
        <v>0.34587377052397483</v>
      </c>
      <c r="AP117" t="str">
        <f t="shared" ca="1" si="35"/>
        <v>pics\\Peper_7.jpg</v>
      </c>
      <c r="AR117" t="str">
        <f t="shared" si="42"/>
        <v/>
      </c>
      <c r="AS117" t="str">
        <f t="shared" si="41"/>
        <v/>
      </c>
      <c r="AT117">
        <f t="shared" ca="1" si="30"/>
        <v>0.95955955363835632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2093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VLOOKUP(B118,audio_list_stym!$A$3:$BP$18,48,FALSE)</f>
        <v>15</v>
      </c>
      <c r="F118" t="str">
        <f>VLOOKUP(E118,metki!$A$2:$B$9,2,FALSE)</f>
        <v>экспл_новые_с_названием</v>
      </c>
      <c r="G118" t="str">
        <f t="shared" si="27"/>
        <v>экспл</v>
      </c>
      <c r="H118" t="str">
        <f>VLOOKUP(B118,audio_list_stym!$A$3:$AJ$18,16,FALSE)</f>
        <v>Gac</v>
      </c>
      <c r="I118" t="s">
        <v>692</v>
      </c>
      <c r="J118" t="str">
        <f t="shared" si="28"/>
        <v>Gac_5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8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39"/>
        <v/>
      </c>
      <c r="AI118" t="s">
        <v>90</v>
      </c>
      <c r="AO118">
        <f t="shared" ca="1" si="34"/>
        <v>9.6424837546672526E-2</v>
      </c>
      <c r="AP118" t="str">
        <f t="shared" ca="1" si="35"/>
        <v>pics\\Tomat_4.jpg</v>
      </c>
      <c r="AR118" t="str">
        <f t="shared" si="42"/>
        <v/>
      </c>
      <c r="AS118" t="str">
        <f t="shared" si="41"/>
        <v/>
      </c>
      <c r="AT118">
        <f t="shared" ca="1" si="30"/>
        <v>0.24448839417187762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VLOOKUP(B119,audio_list_stym!$A$3:$BP$18,48,FALSE)</f>
        <v>15</v>
      </c>
      <c r="F119" t="str">
        <f>VLOOKUP(E119,metki!$A$2:$B$9,2,FALSE)</f>
        <v>экспл_новые_с_названием</v>
      </c>
      <c r="G119" t="str">
        <f t="shared" si="27"/>
        <v>экспл</v>
      </c>
      <c r="H119" t="str">
        <f>VLOOKUP(B119,audio_list_stym!$A$3:$AJ$18,16,FALSE)</f>
        <v>Gac</v>
      </c>
      <c r="I119" t="s">
        <v>693</v>
      </c>
      <c r="J119" t="str">
        <f t="shared" si="28"/>
        <v>Gac_6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8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39"/>
        <v/>
      </c>
      <c r="AI119" t="s">
        <v>91</v>
      </c>
      <c r="AO119">
        <f t="shared" ca="1" si="34"/>
        <v>0.26650956470079645</v>
      </c>
      <c r="AP119" t="str">
        <f t="shared" ca="1" si="35"/>
        <v>pics\\Redis_3.jpg</v>
      </c>
      <c r="AR119" t="str">
        <f t="shared" si="42"/>
        <v/>
      </c>
      <c r="AS119" t="str">
        <f t="shared" si="41"/>
        <v/>
      </c>
      <c r="AT119">
        <f t="shared" ca="1" si="30"/>
        <v>0.64704987331690722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VLOOKUP(B120,audio_list_stym!$A$3:$BP$18,48,FALSE)</f>
        <v>15</v>
      </c>
      <c r="F120" t="str">
        <f>VLOOKUP(E120,metki!$A$2:$B$9,2,FALSE)</f>
        <v>экспл_новые_с_названием</v>
      </c>
      <c r="G120" t="str">
        <f t="shared" si="27"/>
        <v>экспл</v>
      </c>
      <c r="H120" t="str">
        <f>VLOOKUP(B120,audio_list_stym!$A$3:$AJ$18,16,FALSE)</f>
        <v>Gac</v>
      </c>
      <c r="I120" t="s">
        <v>694</v>
      </c>
      <c r="J120" t="str">
        <f t="shared" si="28"/>
        <v>Gac_7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8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39"/>
        <v/>
      </c>
      <c r="AI120" t="s">
        <v>92</v>
      </c>
      <c r="AO120">
        <f t="shared" ca="1" si="34"/>
        <v>0.70822961341003443</v>
      </c>
      <c r="AP120" t="str">
        <f t="shared" ca="1" si="35"/>
        <v>pics\\Finik_7.jpg</v>
      </c>
      <c r="AR120" t="str">
        <f t="shared" si="42"/>
        <v/>
      </c>
      <c r="AS120" t="str">
        <f t="shared" si="41"/>
        <v/>
      </c>
      <c r="AT120">
        <f t="shared" ca="1" si="30"/>
        <v>0.32614962704839956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VLOOKUP(B121,audio_list_stym!$A$3:$BP$18,48,FALSE)</f>
        <v>15</v>
      </c>
      <c r="F121" t="str">
        <f>VLOOKUP(E121,metki!$A$2:$B$9,2,FALSE)</f>
        <v>экспл_новые_с_названием</v>
      </c>
      <c r="G121" t="str">
        <f t="shared" si="27"/>
        <v>экспл</v>
      </c>
      <c r="H121" t="str">
        <f>VLOOKUP(B121,audio_list_stym!$A$3:$AJ$18,16,FALSE)</f>
        <v>Gac</v>
      </c>
      <c r="I121" t="s">
        <v>695</v>
      </c>
      <c r="J121" t="str">
        <f t="shared" si="28"/>
        <v>Gac_8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8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39"/>
        <v/>
      </c>
      <c r="AI121" t="s">
        <v>93</v>
      </c>
      <c r="AO121">
        <f t="shared" ca="1" si="34"/>
        <v>0.19458644814216253</v>
      </c>
      <c r="AP121" t="str">
        <f t="shared" ca="1" si="35"/>
        <v>pics\\Redis_5.jpg</v>
      </c>
      <c r="AR121" t="str">
        <f>IF(AH121="sound\\Ogorod",AP49,"")</f>
        <v/>
      </c>
      <c r="AS121" t="str">
        <f t="shared" si="41"/>
        <v/>
      </c>
      <c r="AT121">
        <f t="shared" ca="1" si="30"/>
        <v>0.19902348181158103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VLOOKUP(B122,audio_list_stym!$A$3:$BP$18,48,FALSE)</f>
        <v>16</v>
      </c>
      <c r="F122" t="str">
        <f>VLOOKUP(E122,metki!$A$2:$B$9,2,FALSE)</f>
        <v>импл_новые_без_названия</v>
      </c>
      <c r="G122" t="str">
        <f t="shared" si="27"/>
        <v>импл_</v>
      </c>
      <c r="H122" t="str">
        <f>VLOOKUP(B122,audio_list_stym!$A$3:$AJ$18,16,FALSE)</f>
        <v>Noni</v>
      </c>
      <c r="I122" t="s">
        <v>688</v>
      </c>
      <c r="J122" t="str">
        <f t="shared" si="28"/>
        <v>Noni_1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2021</v>
      </c>
      <c r="AD122" t="str">
        <f t="shared" ca="1" si="38"/>
        <v>pics\\Goroh_5.jpg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9"/>
        <v>pics\\Goroh_5.jpg</v>
      </c>
      <c r="AI122" t="s">
        <v>124</v>
      </c>
      <c r="AO122">
        <f t="shared" ca="1" si="34"/>
        <v>0.64596822304204682</v>
      </c>
      <c r="AP122" t="str">
        <f t="shared" ca="1" si="35"/>
        <v>pics\\Goroh_5.jpg</v>
      </c>
      <c r="AR122" t="str">
        <f t="shared" ref="AR122:AR129" si="43">IF(AH122="sound\\Ogorod",AP50,"")</f>
        <v/>
      </c>
      <c r="AS122" t="str">
        <f t="shared" ca="1" si="41"/>
        <v>pics\\Goroh_5.jpg</v>
      </c>
      <c r="AT122">
        <f t="shared" ca="1" si="30"/>
        <v>0.51010711272235709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2113</v>
      </c>
      <c r="BE122" cm="1">
        <f t="array" aca="1" ref="BE122" ca="1">INDEX(BD66:BD81,(RANK(AT9,$AT$2:$AT$17)))</f>
        <v>2134</v>
      </c>
      <c r="BF122" cm="1">
        <f t="array" aca="1" ref="BF122" ca="1">INDEX(BD90:BD105,(RANK(AT9,$AT$2:$AT$17)))</f>
        <v>2066</v>
      </c>
      <c r="BG122" cm="1">
        <f t="array" aca="1" ref="BG122" ca="1">INDEX(BD106:BD121,(RANK(AT9,$AT$2:$AT$17)))</f>
        <v>2082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VLOOKUP(B123,audio_list_stym!$A$3:$BP$18,48,FALSE)</f>
        <v>16</v>
      </c>
      <c r="F123" t="str">
        <f>VLOOKUP(E123,metki!$A$2:$B$9,2,FALSE)</f>
        <v>импл_новые_без_названия</v>
      </c>
      <c r="G123" t="str">
        <f t="shared" si="27"/>
        <v>импл_</v>
      </c>
      <c r="H123" t="str">
        <f>VLOOKUP(B123,audio_list_stym!$A$3:$AJ$18,16,FALSE)</f>
        <v>Noni</v>
      </c>
      <c r="I123" t="s">
        <v>689</v>
      </c>
      <c r="J123" t="str">
        <f t="shared" si="28"/>
        <v>Noni_2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2044</v>
      </c>
      <c r="AD123" t="str">
        <f t="shared" ca="1" si="38"/>
        <v>pics\\Peper_4.jpg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9"/>
        <v>pics\\Peper_4.jpg</v>
      </c>
      <c r="AI123" t="s">
        <v>125</v>
      </c>
      <c r="AO123">
        <f t="shared" ca="1" si="34"/>
        <v>0.39916621416413056</v>
      </c>
      <c r="AP123" t="str">
        <f t="shared" ca="1" si="35"/>
        <v>pics\\Peper_4.jpg</v>
      </c>
      <c r="AR123" t="str">
        <f t="shared" si="43"/>
        <v/>
      </c>
      <c r="AS123" t="str">
        <f t="shared" ca="1" si="41"/>
        <v>pics\\Peper_4.jpg</v>
      </c>
      <c r="AT123">
        <f t="shared" ca="1" si="30"/>
        <v>0.42902805088009155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VLOOKUP(B124,audio_list_stym!$A$3:$BP$18,48,FALSE)</f>
        <v>16</v>
      </c>
      <c r="F124" t="str">
        <f>VLOOKUP(E124,metki!$A$2:$B$9,2,FALSE)</f>
        <v>импл_новые_без_названия</v>
      </c>
      <c r="G124" t="str">
        <f t="shared" si="27"/>
        <v>импл_</v>
      </c>
      <c r="H124" t="str">
        <f>VLOOKUP(B124,audio_list_stym!$A$3:$AJ$18,16,FALSE)</f>
        <v>Noni</v>
      </c>
      <c r="I124" t="s">
        <v>690</v>
      </c>
      <c r="J124" t="str">
        <f t="shared" si="28"/>
        <v>Noni_3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2034</v>
      </c>
      <c r="AD124" t="str">
        <f t="shared" ca="1" si="38"/>
        <v>pics\\Limon_2.jpg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9"/>
        <v>pics\\Limon_2.jpg</v>
      </c>
      <c r="AI124" t="s">
        <v>126</v>
      </c>
      <c r="AO124">
        <f t="shared" ca="1" si="34"/>
        <v>0.4926290942219681</v>
      </c>
      <c r="AP124" t="str">
        <f t="shared" ca="1" si="35"/>
        <v>pics\\Limon_2.jpg</v>
      </c>
      <c r="AR124" t="str">
        <f t="shared" si="43"/>
        <v/>
      </c>
      <c r="AS124" t="str">
        <f t="shared" ca="1" si="41"/>
        <v>pics\\Limon_2.jpg</v>
      </c>
      <c r="AT124">
        <f t="shared" ca="1" si="30"/>
        <v>0.82709104601091743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VLOOKUP(B125,audio_list_stym!$A$3:$BP$18,48,FALSE)</f>
        <v>16</v>
      </c>
      <c r="F125" t="str">
        <f>VLOOKUP(E125,metki!$A$2:$B$9,2,FALSE)</f>
        <v>импл_новые_без_названия</v>
      </c>
      <c r="G125" t="str">
        <f t="shared" si="27"/>
        <v>импл_</v>
      </c>
      <c r="H125" t="str">
        <f>VLOOKUP(B125,audio_list_stym!$A$3:$AJ$18,16,FALSE)</f>
        <v>Noni</v>
      </c>
      <c r="I125" t="s">
        <v>691</v>
      </c>
      <c r="J125" t="str">
        <f t="shared" si="28"/>
        <v>Noni_4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2001</v>
      </c>
      <c r="AD125" t="str">
        <f t="shared" ca="1" si="38"/>
        <v>pics\\Banan_1.jpg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9"/>
        <v>pics\\Banan_1.jpg</v>
      </c>
      <c r="AI125" t="s">
        <v>127</v>
      </c>
      <c r="AO125">
        <f t="shared" ca="1" si="34"/>
        <v>0.99474654915809335</v>
      </c>
      <c r="AP125" t="str">
        <f t="shared" ca="1" si="35"/>
        <v>pics\\Banan_1.jpg</v>
      </c>
      <c r="AR125" t="str">
        <f t="shared" si="43"/>
        <v/>
      </c>
      <c r="AS125" t="str">
        <f t="shared" ca="1" si="41"/>
        <v>pics\\Banan_1.jpg</v>
      </c>
      <c r="AT125">
        <f t="shared" ca="1" si="30"/>
        <v>0.16858217684000631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2117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VLOOKUP(B126,audio_list_stym!$A$3:$BP$18,48,FALSE)</f>
        <v>16</v>
      </c>
      <c r="F126" t="str">
        <f>VLOOKUP(E126,metki!$A$2:$B$9,2,FALSE)</f>
        <v>импл_новые_без_названия</v>
      </c>
      <c r="G126" t="str">
        <f t="shared" si="27"/>
        <v>импл_</v>
      </c>
      <c r="H126" t="str">
        <f>VLOOKUP(B126,audio_list_stym!$A$3:$AJ$18,16,FALSE)</f>
        <v>Noni</v>
      </c>
      <c r="I126" t="s">
        <v>692</v>
      </c>
      <c r="J126" t="str">
        <f t="shared" si="28"/>
        <v>Noni_5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2006</v>
      </c>
      <c r="AD126" t="str">
        <f t="shared" ca="1" si="38"/>
        <v>pics\\Banan_6.jpg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9"/>
        <v>pics\\Banan_6.jpg</v>
      </c>
      <c r="AI126" t="s">
        <v>128</v>
      </c>
      <c r="AO126">
        <f t="shared" ca="1" si="34"/>
        <v>0.95613512826236524</v>
      </c>
      <c r="AP126" t="str">
        <f t="shared" ca="1" si="35"/>
        <v>pics\\Banan_6.jpg</v>
      </c>
      <c r="AR126" t="str">
        <f t="shared" si="43"/>
        <v/>
      </c>
      <c r="AS126" t="str">
        <f t="shared" ca="1" si="41"/>
        <v>pics\\Banan_6.jpg</v>
      </c>
      <c r="AT126">
        <f t="shared" ca="1" si="30"/>
        <v>5.2286161954632648E-2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VLOOKUP(B127,audio_list_stym!$A$3:$BP$18,48,FALSE)</f>
        <v>16</v>
      </c>
      <c r="F127" t="str">
        <f>VLOOKUP(E127,metki!$A$2:$B$9,2,FALSE)</f>
        <v>импл_новые_без_названия</v>
      </c>
      <c r="G127" t="str">
        <f t="shared" si="27"/>
        <v>импл_</v>
      </c>
      <c r="H127" t="str">
        <f>VLOOKUP(B127,audio_list_stym!$A$3:$AJ$18,16,FALSE)</f>
        <v>Noni</v>
      </c>
      <c r="I127" t="s">
        <v>693</v>
      </c>
      <c r="J127" t="str">
        <f t="shared" si="28"/>
        <v>Noni_6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2062</v>
      </c>
      <c r="AD127" t="str">
        <f t="shared" ca="1" si="38"/>
        <v>pics\\Tomat_6.jpg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9"/>
        <v>pics\\Tomat_6.jpg</v>
      </c>
      <c r="AI127" t="s">
        <v>129</v>
      </c>
      <c r="AO127">
        <f t="shared" ca="1" si="34"/>
        <v>5.5744484567113006E-2</v>
      </c>
      <c r="AP127" t="str">
        <f t="shared" ca="1" si="35"/>
        <v>pics\\Tomat_6.jpg</v>
      </c>
      <c r="AR127" t="str">
        <f t="shared" si="43"/>
        <v/>
      </c>
      <c r="AS127" t="str">
        <f t="shared" ca="1" si="41"/>
        <v>pics\\Tomat_6.jpg</v>
      </c>
      <c r="AT127">
        <f t="shared" ca="1" si="30"/>
        <v>0.80106273130110262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2118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VLOOKUP(B128,audio_list_stym!$A$3:$BP$18,48,FALSE)</f>
        <v>16</v>
      </c>
      <c r="F128" t="str">
        <f>VLOOKUP(E128,metki!$A$2:$B$9,2,FALSE)</f>
        <v>импл_новые_без_названия</v>
      </c>
      <c r="G128" t="str">
        <f t="shared" si="27"/>
        <v>импл_</v>
      </c>
      <c r="H128" t="str">
        <f>VLOOKUP(B128,audio_list_stym!$A$3:$AJ$18,16,FALSE)</f>
        <v>Noni</v>
      </c>
      <c r="I128" t="s">
        <v>694</v>
      </c>
      <c r="J128" t="str">
        <f t="shared" si="28"/>
        <v>Noni_7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2027</v>
      </c>
      <c r="AD128" t="str">
        <f t="shared" ca="1" si="38"/>
        <v>pics\\Kokos_3.jpg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9"/>
        <v>pics\\Kokos_3.jpg</v>
      </c>
      <c r="AI128" t="s">
        <v>130</v>
      </c>
      <c r="AO128">
        <f t="shared" ca="1" si="34"/>
        <v>0.60408787067138658</v>
      </c>
      <c r="AP128" t="str">
        <f t="shared" ca="1" si="35"/>
        <v>pics\\Kokos_3.jpg</v>
      </c>
      <c r="AR128" t="str">
        <f t="shared" si="43"/>
        <v/>
      </c>
      <c r="AS128" t="str">
        <f t="shared" ca="1" si="41"/>
        <v>pics\\Kokos_3.jpg</v>
      </c>
      <c r="AT128">
        <f t="shared" ca="1" si="30"/>
        <v>0.9405626394685499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2120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VLOOKUP(B129,audio_list_stym!$A$3:$BP$18,48,FALSE)</f>
        <v>16</v>
      </c>
      <c r="F129" t="str">
        <f>VLOOKUP(E129,metki!$A$2:$B$9,2,FALSE)</f>
        <v>импл_новые_без_названия</v>
      </c>
      <c r="G129" t="str">
        <f t="shared" si="27"/>
        <v>импл_</v>
      </c>
      <c r="H129" t="str">
        <f>VLOOKUP(B129,audio_list_stym!$A$3:$AJ$18,16,FALSE)</f>
        <v>Noni</v>
      </c>
      <c r="I129" t="s">
        <v>695</v>
      </c>
      <c r="J129" t="str">
        <f t="shared" si="28"/>
        <v>Noni_8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2048</v>
      </c>
      <c r="AD129" t="str">
        <f t="shared" ca="1" si="38"/>
        <v>pics\\Peper_8.jpg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9"/>
        <v>pics\\Peper_8.jpg</v>
      </c>
      <c r="AI129" t="s">
        <v>131</v>
      </c>
      <c r="AO129">
        <f t="shared" ca="1" si="34"/>
        <v>0.30239938542580791</v>
      </c>
      <c r="AP129" t="str">
        <f t="shared" ca="1" si="35"/>
        <v>pics\\Peper_8.jpg</v>
      </c>
      <c r="AR129" t="str">
        <f t="shared" si="43"/>
        <v/>
      </c>
      <c r="AS129" t="str">
        <f t="shared" ca="1" si="41"/>
        <v>pics\\Peper_8.jpg</v>
      </c>
      <c r="AT129">
        <f t="shared" ca="1" si="30"/>
        <v>0.47692545608720693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C00-000000000000}"/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H161"/>
  <sheetViews>
    <sheetView topLeftCell="BA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VLOOKUP(B2,audio_list_stym!$A$3:$BP$18,49,FALSE)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VLOOKUP(B2,audio_list_stym!$A$3:$AJ$18,17,FALSE)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pics\\Limon_4.jpg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0.86979437888590294</v>
      </c>
      <c r="AP2" t="str">
        <f t="shared" ref="AP2:AP25" ca="1" si="6">INDEX($AM$2:$AM$25,(RANK(AO2,$AO$2:$AO$25)))</f>
        <v>pics\\Limon_4.jpg</v>
      </c>
      <c r="AQ2" t="str">
        <f ca="1">INDEX($AN$2:$AN$25,(RANK(AO2,$AO$2:$AO$25)))</f>
        <v>pics\\Redis_4.jpg</v>
      </c>
      <c r="AR2" t="str">
        <f t="shared" ref="AR2:AR9" ca="1" si="7">IF(AH2="sound\\Ogorod",AP2,"")</f>
        <v>pics\\Limon_4.jpg</v>
      </c>
      <c r="AT2">
        <f t="shared" ref="AT2:AT65" ca="1" si="8">RAND()</f>
        <v>1.9735774758384506E-2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9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10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VLOOKUP(B3,audio_list_stym!$A$3:$BP$18,49,FALSE)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VLOOKUP(B3,audio_list_stym!$A$3:$AJ$18,17,FALSE)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2154</v>
      </c>
      <c r="AD3" t="str">
        <f t="shared" ref="AD3:AD66" ca="1" si="11">IF(ISTEXT(AE3),AE3,IF(ISTEXT(AF3),AF3,""))</f>
        <v>pics\\Injir_2.jpg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2">RAND()</f>
        <v>0.34677048616947703</v>
      </c>
      <c r="AP3" t="str">
        <f t="shared" ca="1" si="6"/>
        <v>pics\\Injir_2.jpg</v>
      </c>
      <c r="AQ3" t="str">
        <f t="shared" ref="AQ3:AQ25" ca="1" si="13">INDEX($AN$2:$AN$25,(RANK(AO3,$AO$2:$AO$25)))</f>
        <v>pics\\Tikva_2.jpg</v>
      </c>
      <c r="AR3" t="str">
        <f t="shared" ca="1" si="7"/>
        <v>pics\\Injir_2.jpg</v>
      </c>
      <c r="AT3">
        <f t="shared" ca="1" si="8"/>
        <v>0.22784028492828834</v>
      </c>
      <c r="AU3" t="str">
        <f>IF(OR(G3=10,G3=11,G3=14,G3=15),VLOOKUP(AT3,audio_list_stym!$A$3:$B$18,2,FALSE),"sound\\Noviy_plod.wav")</f>
        <v>sound\\Noviy_plod.wav</v>
      </c>
      <c r="AV3" t="str">
        <f t="shared" ca="1" si="9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0"/>
        <v>_Мясистый_ли_ТОМАТ?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VLOOKUP(B4,audio_list_stym!$A$3:$BP$18,49,FALSE)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VLOOKUP(B4,audio_list_stym!$A$3:$AJ$18,17,FALSE)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2002</v>
      </c>
      <c r="AD4" t="str">
        <f t="shared" ca="1" si="11"/>
        <v>pics\\Banan_2.jpg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2"/>
        <v>0.55711920529811931</v>
      </c>
      <c r="AP4" t="str">
        <f t="shared" ca="1" si="6"/>
        <v>pics\\Banan_2.jpg</v>
      </c>
      <c r="AQ4" t="str">
        <f t="shared" ca="1" si="13"/>
        <v>pics\\Goroh_2.jpg</v>
      </c>
      <c r="AR4" t="str">
        <f t="shared" ca="1" si="7"/>
        <v>pics\\Banan_2.jpg</v>
      </c>
      <c r="AT4">
        <f t="shared" ca="1" si="8"/>
        <v>0.93490248365663764</v>
      </c>
      <c r="AU4" t="str">
        <f>IF(OR(G4=10,G4=11,G4=14,G4=15),VLOOKUP(AT4,audio_list_stym!$A$3:$B$18,2,FALSE),"sound\\Noviy_plod.wav")</f>
        <v>sound\\Noviy_plod.wav</v>
      </c>
      <c r="AV4" t="str">
        <f t="shared" ca="1" si="9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0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VLOOKUP(B5,audio_list_stym!$A$3:$BP$18,49,FALSE)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VLOOKUP(B5,audio_list_stym!$A$3:$AJ$18,17,FALSE)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2155</v>
      </c>
      <c r="AD5" t="str">
        <f t="shared" ca="1" si="11"/>
        <v>pics\\Injir_3.jpg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pics\\Injir_3.jpg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2"/>
        <v>0.32640152392848543</v>
      </c>
      <c r="AP5" t="str">
        <f t="shared" ca="1" si="6"/>
        <v>pics\\Injir_3.jpg</v>
      </c>
      <c r="AQ5" t="str">
        <f t="shared" ca="1" si="13"/>
        <v>pics\\Tikva_3.jpg</v>
      </c>
      <c r="AR5" t="str">
        <f t="shared" ca="1" si="7"/>
        <v>pics\\Injir_3.jpg</v>
      </c>
      <c r="AT5">
        <f t="shared" ca="1" si="8"/>
        <v>0.66587247028996721</v>
      </c>
      <c r="AU5" t="str">
        <f>IF(OR(G5=10,G5=11,G5=14,G5=15),VLOOKUP(AT5,audio_list_stym!$A$3:$B$18,2,FALSE),"sound\\Noviy_plod.wav")</f>
        <v>sound\\Noviy_plod.wav</v>
      </c>
      <c r="AV5" t="str">
        <f t="shared" ca="1" si="9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0"/>
        <v>_Яркий_ли_ТОМАТ?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VLOOKUP(B6,audio_list_stym!$A$3:$BP$18,49,FALSE)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VLOOKUP(B6,audio_list_stym!$A$3:$AJ$18,17,FALSE)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2007</v>
      </c>
      <c r="AD6" t="str">
        <f t="shared" ca="1" si="11"/>
        <v>pics\\Banan_7.jpg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2"/>
        <v>0.4084913490879577</v>
      </c>
      <c r="AP6" t="str">
        <f t="shared" ca="1" si="6"/>
        <v>pics\\Banan_7.jpg</v>
      </c>
      <c r="AQ6" t="str">
        <f t="shared" ca="1" si="13"/>
        <v>pics\\Goroh_7.jpg</v>
      </c>
      <c r="AR6" t="str">
        <f t="shared" ca="1" si="7"/>
        <v>pics\\Banan_7.jpg</v>
      </c>
      <c r="AT6">
        <f t="shared" ca="1" si="8"/>
        <v>5.9811493988973341E-2</v>
      </c>
      <c r="AU6" t="str">
        <f>IF(OR(G6=10,G6=11,G6=14,G6=15),VLOOKUP(AT6,audio_list_stym!$A$3:$B$18,2,FALSE),"sound\\Noviy_plod.wav")</f>
        <v>sound\\Noviy_plod.wav</v>
      </c>
      <c r="AV6" t="str">
        <f t="shared" ca="1" si="9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0"/>
        <v>_Острый_ли_ТОМАТ?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VLOOKUP(B7,audio_list_stym!$A$3:$BP$18,49,FALSE)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VLOOKUP(B7,audio_list_stym!$A$3:$AJ$18,17,FALSE)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2033</v>
      </c>
      <c r="AD7" t="str">
        <f t="shared" ca="1" si="11"/>
        <v>pics\\Limon_1.jpg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pics\\Limon_1.jpg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2"/>
        <v>0.99896974723745835</v>
      </c>
      <c r="AP7" t="str">
        <f t="shared" ca="1" si="6"/>
        <v>pics\\Limon_1.jpg</v>
      </c>
      <c r="AQ7" t="str">
        <f t="shared" ca="1" si="13"/>
        <v>pics\\Redis_1.jpg</v>
      </c>
      <c r="AR7" t="str">
        <f t="shared" ca="1" si="7"/>
        <v>pics\\Limon_1.jpg</v>
      </c>
      <c r="AT7">
        <f t="shared" ca="1" si="8"/>
        <v>0.49594118026612111</v>
      </c>
      <c r="AU7" t="str">
        <f>IF(OR(G7=10,G7=11,G7=14,G7=15),VLOOKUP(AT7,audio_list_stym!$A$3:$B$18,2,FALSE),"sound\\Noviy_plod.wav")</f>
        <v>sound\\Noviy_plod.wav</v>
      </c>
      <c r="AV7" t="str">
        <f t="shared" ca="1" si="9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0"/>
        <v>_Спелый_ли_ТОМАТ?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VLOOKUP(B8,audio_list_stym!$A$3:$BP$18,49,FALSE)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VLOOKUP(B8,audio_list_stym!$A$3:$AJ$18,17,FALSE)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2156</v>
      </c>
      <c r="AD8" t="str">
        <f t="shared" ca="1" si="11"/>
        <v>pics\\Injir_4.jpg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2"/>
        <v>0.2633287043805328</v>
      </c>
      <c r="AP8" t="str">
        <f t="shared" ca="1" si="6"/>
        <v>pics\\Injir_4.jpg</v>
      </c>
      <c r="AQ8" t="str">
        <f t="shared" ca="1" si="13"/>
        <v>pics\\Tikva_4.jpg</v>
      </c>
      <c r="AR8" t="str">
        <f t="shared" ca="1" si="7"/>
        <v>pics\\Injir_4.jpg</v>
      </c>
      <c r="AT8">
        <f t="shared" ca="1" si="8"/>
        <v>0.46035263059134068</v>
      </c>
      <c r="AU8" t="str">
        <f>IF(OR(G8=10,G8=11,G8=14,G8=15),VLOOKUP(AT8,audio_list_stym!$A$3:$B$18,2,FALSE),"sound\\Noviy_plod.wav")</f>
        <v>sound\\Noviy_plod.wav</v>
      </c>
      <c r="AV8" t="str">
        <f t="shared" ca="1" si="9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0"/>
        <v>_Серый_ли_ТОМАТ?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VLOOKUP(B9,audio_list_stym!$A$3:$BP$18,49,FALSE)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VLOOKUP(B9,audio_list_stym!$A$3:$AJ$18,17,FALSE)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2003</v>
      </c>
      <c r="AD9" t="str">
        <f t="shared" ca="1" si="11"/>
        <v>pics\\Banan_3.jpg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2"/>
        <v>0.51169918323238617</v>
      </c>
      <c r="AP9" t="str">
        <f t="shared" ca="1" si="6"/>
        <v>pics\\Banan_3.jpg</v>
      </c>
      <c r="AQ9" t="str">
        <f t="shared" ca="1" si="13"/>
        <v>pics\\Goroh_3.jpg</v>
      </c>
      <c r="AR9" t="str">
        <f t="shared" ca="1" si="7"/>
        <v>pics\\Banan_3.jpg</v>
      </c>
      <c r="AT9">
        <f t="shared" ca="1" si="8"/>
        <v>0.2841303889015474</v>
      </c>
      <c r="AU9" t="str">
        <f>IF(OR(G9=10,G9=11,G9=14,G9=15),VLOOKUP(AT9,audio_list_stym!$A$3:$B$18,2,FALSE),"sound\\Noviy_plod.wav")</f>
        <v>sound\\Noviy_plod.wav</v>
      </c>
      <c r="AV9" t="str">
        <f t="shared" ca="1" si="9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0"/>
        <v>_Вязкий_ли_ТОМАТ?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VLOOKUP(B10,audio_list_stym!$A$3:$BP$18,49,FALSE)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VLOOKUP(B10,audio_list_stym!$A$3:$AJ$18,17,FALSE)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1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2"/>
        <v>0.50998139076629323</v>
      </c>
      <c r="AP10" t="str">
        <f t="shared" ca="1" si="6"/>
        <v>pics\\Banan_4.jpg</v>
      </c>
      <c r="AQ10" t="str">
        <f t="shared" ca="1" si="13"/>
        <v>pics\\Goroh_4.jpg</v>
      </c>
      <c r="AT10">
        <f t="shared" ca="1" si="8"/>
        <v>0.81534710513968067</v>
      </c>
      <c r="AU10" t="str">
        <f>IF(OR(G10=10,G10=11,G10=14,G10=15),VLOOKUP(AT10,audio_list_stym!$A$3:$B$18,2,FALSE),"sound\\Noviy_plod.wav")</f>
        <v>sound\\Noviy_plod.wav</v>
      </c>
      <c r="AV10" t="str">
        <f t="shared" ca="1" si="9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0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2059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VLOOKUP(B11,audio_list_stym!$A$3:$BP$18,49,FALSE)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VLOOKUP(B11,audio_list_stym!$A$3:$AJ$18,17,FALSE)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1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2"/>
        <v>2.4560036566144694E-3</v>
      </c>
      <c r="AP11" t="str">
        <f t="shared" ca="1" si="6"/>
        <v>pics\\Injir_8.jpg</v>
      </c>
      <c r="AQ11" t="str">
        <f t="shared" ca="1" si="13"/>
        <v>pics\\Tikva_8.jpg</v>
      </c>
      <c r="AT11">
        <f t="shared" ca="1" si="8"/>
        <v>7.1891967618659014E-2</v>
      </c>
      <c r="AU11" t="str">
        <f>IF(OR(G11=10,G11=11,G11=14,G11=15),VLOOKUP(AT11,audio_list_stym!$A$3:$B$18,2,FALSE),"sound\\Noviy_plod.wav")</f>
        <v>sound\\Noviy_plod.wav</v>
      </c>
      <c r="AV11" t="str">
        <f t="shared" ca="1" si="9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0"/>
        <v>Посмотрите,_вот_ЛИМОН._Фиолетовый_ли_он?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VLOOKUP(B12,audio_list_stym!$A$3:$BP$18,49,FALSE)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VLOOKUP(B12,audio_list_stym!$A$3:$AJ$18,17,FALSE)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1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2"/>
        <v>0.21579619858470944</v>
      </c>
      <c r="AP12" t="str">
        <f t="shared" ca="1" si="6"/>
        <v>pics\\Injir_5.jpg</v>
      </c>
      <c r="AQ12" t="str">
        <f t="shared" ca="1" si="13"/>
        <v>pics\\Tikva_5.jpg</v>
      </c>
      <c r="AT12">
        <f t="shared" ca="1" si="8"/>
        <v>0.38402883380059849</v>
      </c>
      <c r="AU12" t="str">
        <f>IF(OR(G12=10,G12=11,G12=14,G12=15),VLOOKUP(AT12,audio_list_stym!$A$3:$B$18,2,FALSE),"sound\\Noviy_plod.wav")</f>
        <v>sound\\Noviy_plod.wav</v>
      </c>
      <c r="AV12" t="str">
        <f t="shared" ca="1" si="9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0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VLOOKUP(B13,audio_list_stym!$A$3:$BP$18,49,FALSE)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VLOOKUP(B13,audio_list_stym!$A$3:$AJ$18,17,FALSE)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1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2"/>
        <v>0.41415573516709236</v>
      </c>
      <c r="AP13" t="str">
        <f t="shared" ca="1" si="6"/>
        <v>pics\\Banan_6.jpg</v>
      </c>
      <c r="AQ13" t="str">
        <f t="shared" ca="1" si="13"/>
        <v>pics\\Goroh_6.jpg</v>
      </c>
      <c r="AT13">
        <f t="shared" ca="1" si="8"/>
        <v>0.56838004816483745</v>
      </c>
      <c r="AU13" t="str">
        <f>IF(OR(G13=10,G13=11,G13=14,G13=15),VLOOKUP(AT13,audio_list_stym!$A$3:$B$18,2,FALSE),"sound\\Noviy_plod.wav")</f>
        <v>sound\\Noviy_plod.wav</v>
      </c>
      <c r="AV13" t="str">
        <f t="shared" ca="1" si="9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0"/>
        <v>Это_ЛИМОН._Кислый_ли_он?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VLOOKUP(B14,audio_list_stym!$A$3:$BP$18,49,FALSE)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VLOOKUP(B14,audio_list_stym!$A$3:$AJ$18,17,FALSE)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1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2"/>
        <v>0.75823467714935133</v>
      </c>
      <c r="AP14" t="str">
        <f t="shared" ca="1" si="6"/>
        <v>pics\\Limon_5.jpg</v>
      </c>
      <c r="AQ14" t="str">
        <f t="shared" ca="1" si="13"/>
        <v>pics\\Redis_5.jpg</v>
      </c>
      <c r="AT14">
        <f t="shared" ca="1" si="8"/>
        <v>0.39095655896832238</v>
      </c>
      <c r="AU14" t="str">
        <f>IF(OR(G14=10,G14=11,G14=14,G14=15),VLOOKUP(AT14,audio_list_stym!$A$3:$B$18,2,FALSE),"sound\\Noviy_plod.wav")</f>
        <v>sound\\Noviy_plod.wav</v>
      </c>
      <c r="AV14" t="str">
        <f t="shared" ca="1" si="9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0"/>
        <v>На_картинке_ЛИМОН._Сочный_ли_он?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VLOOKUP(B15,audio_list_stym!$A$3:$BP$18,49,FALSE)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VLOOKUP(B15,audio_list_stym!$A$3:$AJ$18,17,FALSE)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1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2"/>
        <v>0.66944034638281291</v>
      </c>
      <c r="AP15" t="str">
        <f t="shared" ca="1" si="6"/>
        <v>pics\\Limon_7.jpg</v>
      </c>
      <c r="AQ15" t="str">
        <f t="shared" ca="1" si="13"/>
        <v>pics\\Redis_7.jpg</v>
      </c>
      <c r="AT15">
        <f t="shared" ca="1" si="8"/>
        <v>0.57476938000553845</v>
      </c>
      <c r="AU15" t="str">
        <f>IF(OR(G15=10,G15=11,G15=14,G15=15),VLOOKUP(AT15,audio_list_stym!$A$3:$B$18,2,FALSE),"sound\\Noviy_plod.wav")</f>
        <v>sound\\Noviy_plod.wav</v>
      </c>
      <c r="AV15" t="str">
        <f t="shared" ca="1" si="9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0"/>
        <v>На_мониторе_ЛИМОН._Упругий_ли_он?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VLOOKUP(B16,audio_list_stym!$A$3:$BP$18,49,FALSE)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VLOOKUP(B16,audio_list_stym!$A$3:$AJ$18,17,FALSE)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1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2"/>
        <v>1.9023748710453203E-2</v>
      </c>
      <c r="AP16" t="str">
        <f t="shared" ca="1" si="6"/>
        <v>pics\\Injir_7.jpg</v>
      </c>
      <c r="AQ16" t="str">
        <f t="shared" ca="1" si="13"/>
        <v>pics\\Tikva_7.jpg</v>
      </c>
      <c r="AT16">
        <f t="shared" ca="1" si="8"/>
        <v>0.53483668417827712</v>
      </c>
      <c r="AU16" t="str">
        <f>IF(OR(G16=10,G16=11,G16=14,G16=15),VLOOKUP(AT16,audio_list_stym!$A$3:$B$18,2,FALSE),"sound\\Noviy_plod.wav")</f>
        <v>sound\\Noviy_plod.wav</v>
      </c>
      <c r="AV16" t="str">
        <f t="shared" ca="1" si="9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0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VLOOKUP(B17,audio_list_stym!$A$3:$BP$18,49,FALSE)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VLOOKUP(B17,audio_list_stym!$A$3:$AJ$18,17,FALSE)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1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2"/>
        <v>0.69345103844345224</v>
      </c>
      <c r="AP17" t="str">
        <f t="shared" ca="1" si="6"/>
        <v>pics\\Limon_6.jpg</v>
      </c>
      <c r="AQ17" t="str">
        <f t="shared" ca="1" si="13"/>
        <v>pics\\Redis_6.jpg</v>
      </c>
      <c r="AT17">
        <f t="shared" ca="1" si="8"/>
        <v>0.6545104335621762</v>
      </c>
      <c r="AU17" t="str">
        <f>IF(OR(G17=10,G17=11,G17=14,G17=15),VLOOKUP(AT17,audio_list_stym!$A$3:$B$18,2,FALSE),"sound\\Noviy_plod.wav")</f>
        <v>sound\\Noviy_plod.wav</v>
      </c>
      <c r="AV17" t="str">
        <f t="shared" ca="1" si="9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0"/>
        <v>Вы_видите_ЛИМОН._Он_без_кожуры?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VLOOKUP(B18,audio_list_stym!$A$3:$BP$18,49,FALSE)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VLOOKUP(B18,audio_list_stym!$A$3:$AJ$18,17,FALSE)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2161</v>
      </c>
      <c r="AD18" t="str">
        <f t="shared" ca="1" si="11"/>
        <v>pics\\Tikva_1.jpg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pics\\Tikva_1.jpg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2"/>
        <v>0.34971996653503923</v>
      </c>
      <c r="AP18" t="str">
        <f t="shared" ca="1" si="6"/>
        <v>pics\\Injir_1.jpg</v>
      </c>
      <c r="AQ18" t="str">
        <f t="shared" ca="1" si="13"/>
        <v>pics\\Tikva_1.jpg</v>
      </c>
      <c r="AS18" t="str">
        <f t="shared" ref="AS18:AS25" ca="1" si="16">IF(AH18="sound\\Tropic",AQ18,"")</f>
        <v>pics\\Tikva_1.jpg</v>
      </c>
      <c r="AT18">
        <f t="shared" ca="1" si="8"/>
        <v>0.93430386147348743</v>
      </c>
      <c r="AU18" t="str">
        <f>IF(OR(G18=10,G18=11,G18=14,G18=15),VLOOKUP(AT18,audio_list_stym!$A$3:$B$18,2,FALSE),"sound\\Noviy_plod.wav")</f>
        <v>sound\\Noviy_plod.wav</v>
      </c>
      <c r="AV18" t="str">
        <f t="shared" ca="1" si="9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0"/>
        <v>_С_молоком_ли_XXXXX?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VLOOKUP(B19,audio_list_stym!$A$3:$BP$18,49,FALSE)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VLOOKUP(B19,audio_list_stym!$A$3:$AJ$18,17,FALSE)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2050</v>
      </c>
      <c r="AD19" t="str">
        <f t="shared" ca="1" si="11"/>
        <v>pics\\Redis_2.jpg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pics\\Redis_2.jpg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2"/>
        <v>0.90382753477966282</v>
      </c>
      <c r="AP19" t="str">
        <f t="shared" ca="1" si="6"/>
        <v>pics\\Limon_2.jpg</v>
      </c>
      <c r="AQ19" t="str">
        <f t="shared" ca="1" si="13"/>
        <v>pics\\Redis_2.jpg</v>
      </c>
      <c r="AS19" t="str">
        <f t="shared" ca="1" si="16"/>
        <v>pics\\Redis_2.jpg</v>
      </c>
      <c r="AT19">
        <f t="shared" ca="1" si="8"/>
        <v>0.53506316652182062</v>
      </c>
      <c r="AU19" t="str">
        <f>IF(OR(G19=10,G19=11,G19=14,G19=15),VLOOKUP(AT19,audio_list_stym!$A$3:$B$18,2,FALSE),"sound\\Noviy_plod.wav")</f>
        <v>sound\\Noviy_plod.wav</v>
      </c>
      <c r="AV19" t="str">
        <f t="shared" ca="1" si="9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0"/>
        <v>_Полый_ли_XXXXX?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VLOOKUP(B20,audio_list_stym!$A$3:$BP$18,49,FALSE)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VLOOKUP(B20,audio_list_stym!$A$3:$AJ$18,17,FALSE)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2021</v>
      </c>
      <c r="AD20" t="str">
        <f t="shared" ca="1" si="11"/>
        <v>pics\\Goroh_5.jpg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pics\\Goroh_5.jpg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2"/>
        <v>0.47681569396393941</v>
      </c>
      <c r="AP20" t="str">
        <f t="shared" ca="1" si="6"/>
        <v>pics\\Banan_5.jpg</v>
      </c>
      <c r="AQ20" t="str">
        <f t="shared" ca="1" si="13"/>
        <v>pics\\Goroh_5.jpg</v>
      </c>
      <c r="AS20" t="str">
        <f t="shared" ca="1" si="16"/>
        <v>pics\\Goroh_5.jpg</v>
      </c>
      <c r="AT20">
        <f t="shared" ca="1" si="8"/>
        <v>0.73010629415412798</v>
      </c>
      <c r="AU20" t="str">
        <f>IF(OR(G20=10,G20=11,G20=14,G20=15),VLOOKUP(AT20,audio_list_stym!$A$3:$B$18,2,FALSE),"sound\\Noviy_plod.wav")</f>
        <v>sound\\Noviy_plod.wav</v>
      </c>
      <c r="AV20" t="str">
        <f t="shared" ca="1" si="9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0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VLOOKUP(B21,audio_list_stym!$A$3:$BP$18,49,FALSE)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VLOOKUP(B21,audio_list_stym!$A$3:$AJ$18,17,FALSE)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2051</v>
      </c>
      <c r="AD21" t="str">
        <f t="shared" ca="1" si="11"/>
        <v>pics\\Redis_3.jpg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pics\\Redis_3.jpg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2"/>
        <v>0.87258316210183218</v>
      </c>
      <c r="AP21" t="str">
        <f t="shared" ca="1" si="6"/>
        <v>pics\\Limon_3.jpg</v>
      </c>
      <c r="AQ21" t="str">
        <f t="shared" ca="1" si="13"/>
        <v>pics\\Redis_3.jpg</v>
      </c>
      <c r="AS21" t="str">
        <f t="shared" ca="1" si="16"/>
        <v>pics\\Redis_3.jpg</v>
      </c>
      <c r="AT21">
        <f t="shared" ca="1" si="8"/>
        <v>0.68461810879130169</v>
      </c>
      <c r="AU21" t="str">
        <f>IF(OR(G21=10,G21=11,G21=14,G21=15),VLOOKUP(AT21,audio_list_stym!$A$3:$B$18,2,FALSE),"sound\\Noviy_plod.wav")</f>
        <v>sound\\Noviy_plod.wav</v>
      </c>
      <c r="AV21" t="str">
        <f t="shared" ca="1" si="9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0"/>
        <v>_Пористый_ли_XXXXX?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VLOOKUP(B22,audio_list_stym!$A$3:$BP$18,49,FALSE)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VLOOKUP(B22,audio_list_stym!$A$3:$AJ$18,17,FALSE)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2024</v>
      </c>
      <c r="AD22" t="str">
        <f t="shared" ca="1" si="11"/>
        <v>pics\\Goroh_8.jpg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pics\\Goroh_8.jpg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2"/>
        <v>0.37159405071713802</v>
      </c>
      <c r="AP22" t="str">
        <f t="shared" ca="1" si="6"/>
        <v>pics\\Banan_8.jpg</v>
      </c>
      <c r="AQ22" t="str">
        <f t="shared" ca="1" si="13"/>
        <v>pics\\Goroh_8.jpg</v>
      </c>
      <c r="AS22" t="str">
        <f t="shared" ca="1" si="16"/>
        <v>pics\\Goroh_8.jpg</v>
      </c>
      <c r="AT22">
        <f t="shared" ca="1" si="8"/>
        <v>0.97944415416115438</v>
      </c>
      <c r="AU22" t="str">
        <f>IF(OR(G22=10,G22=11,G22=14,G22=15),VLOOKUP(AT22,audio_list_stym!$A$3:$B$18,2,FALSE),"sound\\Noviy_plod.wav")</f>
        <v>sound\\Noviy_plod.wav</v>
      </c>
      <c r="AV22" t="str">
        <f t="shared" ca="1" si="9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0"/>
        <v>_Вареный_ли_XXXXX?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VLOOKUP(B23,audio_list_stym!$A$3:$BP$18,49,FALSE)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VLOOKUP(B23,audio_list_stym!$A$3:$AJ$18,17,FALSE)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2166</v>
      </c>
      <c r="AD23" t="str">
        <f t="shared" ca="1" si="11"/>
        <v>pics\\Tikva_6.jpg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pics\\Tikva_6.jpg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2"/>
        <v>0.17976058713838505</v>
      </c>
      <c r="AP23" t="str">
        <f t="shared" ca="1" si="6"/>
        <v>pics\\Injir_6.jpg</v>
      </c>
      <c r="AQ23" t="str">
        <f t="shared" ca="1" si="13"/>
        <v>pics\\Tikva_6.jpg</v>
      </c>
      <c r="AS23" t="str">
        <f t="shared" ca="1" si="16"/>
        <v>pics\\Tikva_6.jpg</v>
      </c>
      <c r="AT23">
        <f t="shared" ca="1" si="8"/>
        <v>0.21745398122237813</v>
      </c>
      <c r="AU23" t="str">
        <f>IF(OR(G23=10,G23=11,G23=14,G23=15),VLOOKUP(AT23,audio_list_stym!$A$3:$B$18,2,FALSE),"sound\\Noviy_plod.wav")</f>
        <v>sound\\Noviy_plod.wav</v>
      </c>
      <c r="AV23" t="str">
        <f t="shared" ca="1" si="9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0"/>
        <v>_Плотный_ли_XXXXX?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VLOOKUP(B24,audio_list_stym!$A$3:$BP$18,49,FALSE)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VLOOKUP(B24,audio_list_stym!$A$3:$AJ$18,17,FALSE)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2017</v>
      </c>
      <c r="AD24" t="str">
        <f t="shared" ca="1" si="11"/>
        <v>pics\\Goroh_1.jpg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pics\\Goroh_1.jpg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2"/>
        <v>0.55835154137649667</v>
      </c>
      <c r="AP24" t="str">
        <f t="shared" ca="1" si="6"/>
        <v>pics\\Banan_1.jpg</v>
      </c>
      <c r="AQ24" t="str">
        <f t="shared" ca="1" si="13"/>
        <v>pics\\Goroh_1.jpg</v>
      </c>
      <c r="AS24" t="str">
        <f t="shared" ca="1" si="16"/>
        <v>pics\\Goroh_1.jpg</v>
      </c>
      <c r="AT24">
        <f t="shared" ca="1" si="8"/>
        <v>0.66246774110084183</v>
      </c>
      <c r="AU24" t="str">
        <f>IF(OR(G24=10,G24=11,G24=14,G24=15),VLOOKUP(AT24,audio_list_stym!$A$3:$B$18,2,FALSE),"sound\\Noviy_plod.wav")</f>
        <v>sound\\Noviy_plod.wav</v>
      </c>
      <c r="AV24" t="str">
        <f t="shared" ca="1" si="9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0"/>
        <v>_Ворсистый_ли_XXXXX?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VLOOKUP(B25,audio_list_stym!$A$3:$BP$18,49,FALSE)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VLOOKUP(B25,audio_list_stym!$A$3:$AJ$18,17,FALSE)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2056</v>
      </c>
      <c r="AD25" t="str">
        <f t="shared" ca="1" si="11"/>
        <v>pics\\Redis_8.jpg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pics\\Redis_8.jpg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2"/>
        <v>0.58311808294973722</v>
      </c>
      <c r="AP25" t="str">
        <f t="shared" ca="1" si="6"/>
        <v>pics\\Limon_8.jpg</v>
      </c>
      <c r="AQ25" t="str">
        <f t="shared" ca="1" si="13"/>
        <v>pics\\Redis_8.jpg</v>
      </c>
      <c r="AS25" t="str">
        <f t="shared" ca="1" si="16"/>
        <v>pics\\Redis_8.jpg</v>
      </c>
      <c r="AT25">
        <f t="shared" ca="1" si="8"/>
        <v>0.98260010761056571</v>
      </c>
      <c r="AU25" t="str">
        <f>IF(OR(G25=10,G25=11,G25=14,G25=15),VLOOKUP(AT25,audio_list_stym!$A$3:$B$18,2,FALSE),"sound\\Noviy_plod.wav")</f>
        <v>sound\\Noviy_plod.wav</v>
      </c>
      <c r="AV25" t="str">
        <f t="shared" ca="1" si="9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0"/>
        <v>_Мягкий_ли_XXXXX?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VLOOKUP(B26,audio_list_stym!$A$3:$BP$18,49,FALSE)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VLOOKUP(B26,audio_list_stym!$A$3:$AJ$18,17,FALSE)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1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8"/>
        <v>0.38094947950789593</v>
      </c>
      <c r="AU26" t="str">
        <f>IF(OR(G26=10,G26=11,G26=14,G26=15),VLOOKUP(AT26,audio_list_stym!$A$3:$B$18,2,FALSE),"sound\\Noviy_plod.wav")</f>
        <v>sound\\Noviy_plod.wav</v>
      </c>
      <c r="AV26" t="str">
        <f t="shared" ca="1" si="9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0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VLOOKUP(B27,audio_list_stym!$A$3:$BP$18,49,FALSE)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VLOOKUP(B27,audio_list_stym!$A$3:$AJ$18,17,FALSE)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1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8"/>
        <v>0.73605992576974377</v>
      </c>
      <c r="AU27" t="str">
        <f>IF(OR(G27=10,G27=11,G27=14,G27=15),VLOOKUP(AT27,audio_list_stym!$A$3:$B$18,2,FALSE),"sound\\Noviy_plod.wav")</f>
        <v>sound\\Noviy_plod.wav</v>
      </c>
      <c r="AV27" t="str">
        <f t="shared" ca="1" si="9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0"/>
        <v>Посмотрите,_вот_XXXXX._Он_алый?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VLOOKUP(B28,audio_list_stym!$A$3:$BP$18,49,FALSE)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VLOOKUP(B28,audio_list_stym!$A$3:$AJ$18,17,FALSE)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1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8"/>
        <v>0.7942748966995461</v>
      </c>
      <c r="AU28" t="str">
        <f>IF(OR(G28=10,G28=11,G28=14,G28=15),VLOOKUP(AT28,audio_list_stym!$A$3:$B$18,2,FALSE),"sound\\Noviy_plod.wav")</f>
        <v>sound\\Noviy_plod.wav</v>
      </c>
      <c r="AV28" t="str">
        <f t="shared" ca="1" si="9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0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VLOOKUP(B29,audio_list_stym!$A$3:$BP$18,49,FALSE)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VLOOKUP(B29,audio_list_stym!$A$3:$AJ$18,17,FALSE)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1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8"/>
        <v>0.57218333209153383</v>
      </c>
      <c r="AU29" t="str">
        <f>IF(OR(G29=10,G29=11,G29=14,G29=15),VLOOKUP(AT29,audio_list_stym!$A$3:$B$18,2,FALSE),"sound\\Noviy_plod.wav")</f>
        <v>sound\\Noviy_plod.wav</v>
      </c>
      <c r="AV29" t="str">
        <f t="shared" ca="1" si="9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0"/>
        <v>Это_XXXXX._Жирный_ли_он?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VLOOKUP(B30,audio_list_stym!$A$3:$BP$18,49,FALSE)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VLOOKUP(B30,audio_list_stym!$A$3:$AJ$18,17,FALSE)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1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8"/>
        <v>0.67840948383683908</v>
      </c>
      <c r="AU30" t="str">
        <f>IF(OR(G30=10,G30=11,G30=14,G30=15),VLOOKUP(AT30,audio_list_stym!$A$3:$B$18,2,FALSE),"sound\\Noviy_plod.wav")</f>
        <v>sound\\Noviy_plod.wav</v>
      </c>
      <c r="AV30" t="str">
        <f t="shared" ca="1" si="9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0"/>
        <v>На_картинке_XXXXX._Он_соленый?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VLOOKUP(B31,audio_list_stym!$A$3:$BP$18,49,FALSE)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VLOOKUP(B31,audio_list_stym!$A$3:$AJ$18,17,FALSE)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1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8"/>
        <v>0.16751636242902845</v>
      </c>
      <c r="AU31" t="str">
        <f>IF(OR(G31=10,G31=11,G31=14,G31=15),VLOOKUP(AT31,audio_list_stym!$A$3:$B$18,2,FALSE),"sound\\Noviy_plod.wav")</f>
        <v>sound\\Noviy_plod.wav</v>
      </c>
      <c r="AV31" t="str">
        <f t="shared" ca="1" si="9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0"/>
        <v>На_мониторе_XXXXX._Пышный_ли_он?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VLOOKUP(B32,audio_list_stym!$A$3:$BP$18,49,FALSE)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VLOOKUP(B32,audio_list_stym!$A$3:$AJ$18,17,FALSE)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1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8"/>
        <v>0.1966937904293502</v>
      </c>
      <c r="AU32" t="str">
        <f>IF(OR(G32=10,G32=11,G32=14,G32=15),VLOOKUP(AT32,audio_list_stym!$A$3:$B$18,2,FALSE),"sound\\Noviy_plod.wav")</f>
        <v>sound\\Noviy_plod.wav</v>
      </c>
      <c r="AV32" t="str">
        <f t="shared" ca="1" si="9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0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VLOOKUP(B33,audio_list_stym!$A$3:$BP$18,49,FALSE)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VLOOKUP(B33,audio_list_stym!$A$3:$AJ$18,17,FALSE)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1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8"/>
        <v>9.7584261486579837E-2</v>
      </c>
      <c r="AU33" t="str">
        <f>IF(OR(G33=10,G33=11,G33=14,G33=15),VLOOKUP(AT33,audio_list_stym!$A$3:$B$18,2,FALSE),"sound\\Noviy_plod.wav")</f>
        <v>sound\\Noviy_plod.wav</v>
      </c>
      <c r="AV33" t="str">
        <f t="shared" ca="1" si="9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0"/>
        <v>Вы_видите_XXXXX._Он_круглый?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VLOOKUP(B34,audio_list_stym!$A$3:$BP$18,49,FALSE)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VLOOKUP(B34,audio_list_stym!$A$3:$AJ$18,17,FALSE)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2004</v>
      </c>
      <c r="AD34" t="str">
        <f t="shared" ca="1" si="11"/>
        <v>pics\\Banan_4.jpg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pics\\Banan_4.jpg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pics\\Banan_4.jpg</v>
      </c>
      <c r="AT34">
        <f t="shared" ca="1" si="8"/>
        <v>0.54852332906951629</v>
      </c>
      <c r="AU34" t="str">
        <f>IF(OR(G34=10,G34=11,G34=14,G34=15),VLOOKUP(AT34,audio_list_stym!$A$3:$B$18,2,FALSE),"sound\\Noviy_plod.wav")</f>
        <v>sound\\Noviy_plod.wav</v>
      </c>
      <c r="AV34" t="str">
        <f t="shared" ca="1" si="9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10"/>
        <v>_Сырой_ли_ПЕРЕЦ?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2001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VLOOKUP(B35,audio_list_stym!$A$3:$BP$18,49,FALSE)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VLOOKUP(B35,audio_list_stym!$A$3:$AJ$18,17,FALSE)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2160</v>
      </c>
      <c r="AD35" t="str">
        <f t="shared" ca="1" si="11"/>
        <v>pics\\Injir_8.jpg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pics\\Injir_8.jpg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pics\\Injir_8.jpg</v>
      </c>
      <c r="AT35">
        <f t="shared" ca="1" si="8"/>
        <v>2.1067611322941104E-2</v>
      </c>
      <c r="AU35" t="str">
        <f>IF(OR(G35=10,G35=11,G35=14,G35=15),VLOOKUP(AT35,audio_list_stym!$A$3:$B$18,2,FALSE),"sound\\Noviy_plod.wav")</f>
        <v>sound\\Noviy_plod.wav</v>
      </c>
      <c r="AV35" t="str">
        <f t="shared" ca="1" si="9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10"/>
        <v>_Слоеный_ли_ПЕРЕЦ?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VLOOKUP(B36,audio_list_stym!$A$3:$BP$18,49,FALSE)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VLOOKUP(B36,audio_list_stym!$A$3:$AJ$18,17,FALSE)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2157</v>
      </c>
      <c r="AD36" t="str">
        <f t="shared" ca="1" si="11"/>
        <v>pics\\Injir_5.jpg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pics\\Injir_5.jpg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pics\\Injir_5.jpg</v>
      </c>
      <c r="AT36">
        <f t="shared" ca="1" si="8"/>
        <v>0.43277159338886428</v>
      </c>
      <c r="AU36" t="str">
        <f>IF(OR(G36=10,G36=11,G36=14,G36=15),VLOOKUP(AT36,audio_list_stym!$A$3:$B$18,2,FALSE),"sound\\Noviy_plod.wav")</f>
        <v>sound\\Noviy_plod.wav</v>
      </c>
      <c r="AV36" t="str">
        <f t="shared" ca="1" si="9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10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VLOOKUP(B37,audio_list_stym!$A$3:$BP$18,49,FALSE)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VLOOKUP(B37,audio_list_stym!$A$3:$AJ$18,17,FALSE)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2006</v>
      </c>
      <c r="AD37" t="str">
        <f t="shared" ca="1" si="11"/>
        <v>pics\\Banan_6.jpg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pics\\Banan_6.jpg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pics\\Banan_6.jpg</v>
      </c>
      <c r="AT37">
        <f t="shared" ca="1" si="8"/>
        <v>0.31371468337686481</v>
      </c>
      <c r="AU37" t="str">
        <f>IF(OR(G37=10,G37=11,G37=14,G37=15),VLOOKUP(AT37,audio_list_stym!$A$3:$B$18,2,FALSE),"sound\\Noviy_plod.wav")</f>
        <v>sound\\Noviy_plod.wav</v>
      </c>
      <c r="AV37" t="str">
        <f t="shared" ca="1" si="9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10"/>
        <v>_Бугристый_ли_ПЕРЕЦ?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VLOOKUP(B38,audio_list_stym!$A$3:$BP$18,49,FALSE)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VLOOKUP(B38,audio_list_stym!$A$3:$AJ$18,17,FALSE)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2037</v>
      </c>
      <c r="AD38" t="str">
        <f t="shared" ca="1" si="11"/>
        <v>pics\\Limon_5.jpg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pics\\Limon_5.jpg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pics\\Limon_5.jpg</v>
      </c>
      <c r="AT38">
        <f t="shared" ca="1" si="8"/>
        <v>0.85021515939532299</v>
      </c>
      <c r="AU38" t="str">
        <f>IF(OR(G38=10,G38=11,G38=14,G38=15),VLOOKUP(AT38,audio_list_stym!$A$3:$B$18,2,FALSE),"sound\\Noviy_plod.wav")</f>
        <v>sound\\Noviy_plod.wav</v>
      </c>
      <c r="AV38" t="str">
        <f t="shared" ca="1" si="9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10"/>
        <v>_Черный_ли_ПЕРЕЦ?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VLOOKUP(B39,audio_list_stym!$A$3:$BP$18,49,FALSE)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VLOOKUP(B39,audio_list_stym!$A$3:$AJ$18,17,FALSE)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2039</v>
      </c>
      <c r="AD39" t="str">
        <f t="shared" ca="1" si="11"/>
        <v>pics\\Limon_7.jpg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pics\\Limon_7.jpg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pics\\Limon_7.jpg</v>
      </c>
      <c r="AT39">
        <f t="shared" ca="1" si="8"/>
        <v>0.75097494270184051</v>
      </c>
      <c r="AU39" t="str">
        <f>IF(OR(G39=10,G39=11,G39=14,G39=15),VLOOKUP(AT39,audio_list_stym!$A$3:$B$18,2,FALSE),"sound\\Noviy_plod.wav")</f>
        <v>sound\\Noviy_plod.wav</v>
      </c>
      <c r="AV39" t="str">
        <f t="shared" ca="1" si="9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10"/>
        <v>_Хрустящий_ли_ПЕРЕЦ?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VLOOKUP(B40,audio_list_stym!$A$3:$BP$18,49,FALSE)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VLOOKUP(B40,audio_list_stym!$A$3:$AJ$18,17,FALSE)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2159</v>
      </c>
      <c r="AD40" t="str">
        <f t="shared" ca="1" si="11"/>
        <v>pics\\Injir_7.jpg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pics\\Injir_7.jpg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pics\\Injir_7.jpg</v>
      </c>
      <c r="AT40">
        <f t="shared" ca="1" si="8"/>
        <v>0.94981536571951819</v>
      </c>
      <c r="AU40" t="str">
        <f>IF(OR(G40=10,G40=11,G40=14,G40=15),VLOOKUP(AT40,audio_list_stym!$A$3:$B$18,2,FALSE),"sound\\Noviy_plod.wav")</f>
        <v>sound\\Noviy_plod.wav</v>
      </c>
      <c r="AV40" t="str">
        <f t="shared" ca="1" si="9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10"/>
        <v>_Блестит_ли_ПЕРЕЦ?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VLOOKUP(B41,audio_list_stym!$A$3:$BP$18,49,FALSE)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VLOOKUP(B41,audio_list_stym!$A$3:$AJ$18,17,FALSE)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2038</v>
      </c>
      <c r="AD41" t="str">
        <f t="shared" ca="1" si="11"/>
        <v>pics\\Limon_6.jpg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pics\\Limon_6.jpg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pics\\Limon_6.jpg</v>
      </c>
      <c r="AT41">
        <f t="shared" ca="1" si="8"/>
        <v>0.77709945475601505</v>
      </c>
      <c r="AU41" t="str">
        <f>IF(OR(G41=10,G41=11,G41=14,G41=15),VLOOKUP(AT41,audio_list_stym!$A$3:$B$18,2,FALSE),"sound\\Noviy_plod.wav")</f>
        <v>sound\\Noviy_plod.wav</v>
      </c>
      <c r="AV41" t="str">
        <f t="shared" ca="1" si="9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10"/>
        <v>_Цитрусовый_ли_ПЕРЕЦ?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VLOOKUP(B42,audio_list_stym!$A$3:$BP$18,49,FALSE)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VLOOKUP(B42,audio_list_stym!$A$3:$AJ$18,17,FALSE)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1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8"/>
        <v>0.63757113477498173</v>
      </c>
      <c r="AU42" t="str">
        <f>IF(OR(G42=10,G42=11,G42=14,G42=15),VLOOKUP(AT42,audio_list_stym!$A$3:$B$18,2,FALSE),"sound\\Noviy_plod.wav")</f>
        <v>sound\\Noviy_plod.wav</v>
      </c>
      <c r="AV42" t="str">
        <f t="shared" ca="1" si="9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10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2036</v>
      </c>
      <c r="BF42" cm="1">
        <f t="array" aca="1" ref="BF42" ca="1">INDEX(BD26:BD41,(RANK(AT6,$AT$2:$AT$17)))</f>
        <v>2044</v>
      </c>
      <c r="BG42" cm="1">
        <f t="array" aca="1" ref="BG42" ca="1">INDEX(BD50:BD65,(RANK(AT6,$AT$2:$AT$17)))</f>
        <v>2020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VLOOKUP(B43,audio_list_stym!$A$3:$BP$18,49,FALSE)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VLOOKUP(B43,audio_list_stym!$A$3:$AJ$18,17,FALSE)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1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8"/>
        <v>0.26627429799026359</v>
      </c>
      <c r="AU43" t="str">
        <f>IF(OR(G43=10,G43=11,G43=14,G43=15),VLOOKUP(AT43,audio_list_stym!$A$3:$B$18,2,FALSE),"sound\\Noviy_plod.wav")</f>
        <v>sound\\Noviy_plod.wav</v>
      </c>
      <c r="AV43" t="str">
        <f t="shared" ca="1" si="9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10"/>
        <v>Посмотрите,_вот_БАНАН._Свежий_ли_он?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VLOOKUP(B44,audio_list_stym!$A$3:$BP$18,49,FALSE)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VLOOKUP(B44,audio_list_stym!$A$3:$AJ$18,17,FALSE)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1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8"/>
        <v>9.0980970438306108E-2</v>
      </c>
      <c r="AU44" t="str">
        <f>IF(OR(G44=10,G44=11,G44=14,G44=15),VLOOKUP(AT44,audio_list_stym!$A$3:$B$18,2,FALSE),"sound\\Noviy_plod.wav")</f>
        <v>sound\\Noviy_plod.wav</v>
      </c>
      <c r="AV44" t="str">
        <f t="shared" ca="1" si="9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10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VLOOKUP(B45,audio_list_stym!$A$3:$BP$18,49,FALSE)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VLOOKUP(B45,audio_list_stym!$A$3:$AJ$18,17,FALSE)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1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8"/>
        <v>0.72938919839979</v>
      </c>
      <c r="AU45" t="str">
        <f>IF(OR(G45=10,G45=11,G45=14,G45=15),VLOOKUP(AT45,audio_list_stym!$A$3:$B$18,2,FALSE),"sound\\Noviy_plod.wav")</f>
        <v>sound\\Noviy_plod.wav</v>
      </c>
      <c r="AV45" t="str">
        <f t="shared" ca="1" si="9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10"/>
        <v>Это_БАНАН._Сладкий_ли_он?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VLOOKUP(B46,audio_list_stym!$A$3:$BP$18,49,FALSE)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VLOOKUP(B46,audio_list_stym!$A$3:$AJ$18,17,FALSE)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1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8"/>
        <v>0.34906244156150779</v>
      </c>
      <c r="AU46" t="str">
        <f>IF(OR(G46=10,G46=11,G46=14,G46=15),VLOOKUP(AT46,audio_list_stym!$A$3:$B$18,2,FALSE),"sound\\Noviy_plod.wav")</f>
        <v>sound\\Noviy_plod.wav</v>
      </c>
      <c r="AV46" t="str">
        <f t="shared" ca="1" si="9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10"/>
        <v>На_картинке_БАНАН._Влажный_ли_он?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VLOOKUP(B47,audio_list_stym!$A$3:$BP$18,49,FALSE)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VLOOKUP(B47,audio_list_stym!$A$3:$AJ$18,17,FALSE)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1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8"/>
        <v>0.96595211013291105</v>
      </c>
      <c r="AU47" t="str">
        <f>IF(OR(G47=10,G47=11,G47=14,G47=15),VLOOKUP(AT47,audio_list_stym!$A$3:$B$18,2,FALSE),"sound\\Noviy_plod.wav")</f>
        <v>sound\\Noviy_plod.wav</v>
      </c>
      <c r="AV47" t="str">
        <f t="shared" ca="1" si="9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10"/>
        <v>На_мониторе_БАНАН._Он_съедобный?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VLOOKUP(B48,audio_list_stym!$A$3:$BP$18,49,FALSE)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VLOOKUP(B48,audio_list_stym!$A$3:$AJ$18,17,FALSE)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1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8"/>
        <v>0.57605997813246856</v>
      </c>
      <c r="AU48" t="str">
        <f>IF(OR(G48=10,G48=11,G48=14,G48=15),VLOOKUP(AT48,audio_list_stym!$A$3:$B$18,2,FALSE),"sound\\Noviy_plod.wav")</f>
        <v>sound\\Noviy_plod.wav</v>
      </c>
      <c r="AV48" t="str">
        <f t="shared" ca="1" si="9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10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VLOOKUP(B49,audio_list_stym!$A$3:$BP$18,49,FALSE)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VLOOKUP(B49,audio_list_stym!$A$3:$AJ$18,17,FALSE)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1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8"/>
        <v>0.38302037800307576</v>
      </c>
      <c r="AU49" t="str">
        <f>IF(OR(G49=10,G49=11,G49=14,G49=15),VLOOKUP(AT49,audio_list_stym!$A$3:$B$18,2,FALSE),"sound\\Noviy_plod.wav")</f>
        <v>sound\\Noviy_plod.wav</v>
      </c>
      <c r="AV49" t="str">
        <f t="shared" ca="1" si="9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10"/>
        <v>Вы_видите_БАНАН._Он_репчатый?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VLOOKUP(B50,audio_list_stym!$A$3:$BP$18,49,FALSE)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VLOOKUP(B50,audio_list_stym!$A$3:$AJ$18,17,FALSE)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2052</v>
      </c>
      <c r="AD50" t="str">
        <f t="shared" ca="1" si="11"/>
        <v>pics\\Redis_4.jpg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pics\\Redis_4.jpg</v>
      </c>
      <c r="AH50" t="str">
        <f t="shared" si="3"/>
        <v>sound\\Tropic</v>
      </c>
      <c r="AS50" t="str">
        <f ca="1">IF(AH50="sound\\Tropic",AQ2,"")</f>
        <v>pics\\Redis_4.jpg</v>
      </c>
      <c r="AT50">
        <f t="shared" ca="1" si="8"/>
        <v>0.79779710499879275</v>
      </c>
      <c r="AU50" t="str">
        <f>IF(OR(G50=10,G50=11,G50=14,G50=15),VLOOKUP(AT50,audio_list_stym!$A$3:$B$18,2,FALSE),"sound\\Noviy_plod.wav")</f>
        <v>sound\\Noviy_plod.wav</v>
      </c>
      <c r="AV50" t="str">
        <f t="shared" ca="1" si="9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10"/>
        <v>_Коричневый_ли_XXXXX?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VLOOKUP(B51,audio_list_stym!$A$3:$BP$18,49,FALSE)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VLOOKUP(B51,audio_list_stym!$A$3:$AJ$18,17,FALSE)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2162</v>
      </c>
      <c r="AD51" t="str">
        <f t="shared" ca="1" si="11"/>
        <v>pics\\Tikva_2.jpg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pics\\Tikva_2.jpg</v>
      </c>
      <c r="AH51" t="str">
        <f t="shared" si="3"/>
        <v>sound\\Tropic</v>
      </c>
      <c r="AS51" t="str">
        <f t="shared" ref="AS51:AS57" ca="1" si="23">IF(AH51="sound\\Tropic",AQ3,"")</f>
        <v>pics\\Tikva_2.jpg</v>
      </c>
      <c r="AT51">
        <f t="shared" ca="1" si="8"/>
        <v>0.55177514086815038</v>
      </c>
      <c r="AU51" t="str">
        <f>IF(OR(G51=10,G51=11,G51=14,G51=15),VLOOKUP(AT51,audio_list_stym!$A$3:$B$18,2,FALSE),"sound\\Noviy_plod.wav")</f>
        <v>sound\\Noviy_plod.wav</v>
      </c>
      <c r="AV51" t="str">
        <f t="shared" ca="1" si="9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10"/>
        <v>_Сахаристый_ли_XXXXX?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VLOOKUP(B52,audio_list_stym!$A$3:$BP$18,49,FALSE)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VLOOKUP(B52,audio_list_stym!$A$3:$AJ$18,17,FALSE)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2018</v>
      </c>
      <c r="AD52" t="str">
        <f t="shared" ca="1" si="11"/>
        <v>pics\\Goroh_2.jpg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pics\\Goroh_2.jpg</v>
      </c>
      <c r="AH52" t="str">
        <f t="shared" si="3"/>
        <v>sound\\Tropic</v>
      </c>
      <c r="AS52" t="str">
        <f t="shared" ca="1" si="23"/>
        <v>pics\\Goroh_2.jpg</v>
      </c>
      <c r="AT52">
        <f t="shared" ca="1" si="8"/>
        <v>0.20063612734280789</v>
      </c>
      <c r="AU52" t="str">
        <f>IF(OR(G52=10,G52=11,G52=14,G52=15),VLOOKUP(AT52,audio_list_stym!$A$3:$B$18,2,FALSE),"sound\\Noviy_plod.wav")</f>
        <v>sound\\Noviy_plod.wav</v>
      </c>
      <c r="AV52" t="str">
        <f t="shared" ca="1" si="9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10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VLOOKUP(B53,audio_list_stym!$A$3:$BP$18,49,FALSE)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VLOOKUP(B53,audio_list_stym!$A$3:$AJ$18,17,FALSE)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2163</v>
      </c>
      <c r="AD53" t="str">
        <f t="shared" ca="1" si="11"/>
        <v>pics\\Tikva_3.jpg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pics\\Tikva_3.jpg</v>
      </c>
      <c r="AH53" t="str">
        <f t="shared" si="3"/>
        <v>sound\\Tropic</v>
      </c>
      <c r="AS53" t="str">
        <f t="shared" ca="1" si="23"/>
        <v>pics\\Tikva_3.jpg</v>
      </c>
      <c r="AT53">
        <f t="shared" ca="1" si="8"/>
        <v>0.41545560812510596</v>
      </c>
      <c r="AU53" t="str">
        <f>IF(OR(G53=10,G53=11,G53=14,G53=15),VLOOKUP(AT53,audio_list_stym!$A$3:$B$18,2,FALSE),"sound\\Noviy_plod.wav")</f>
        <v>sound\\Noviy_plod.wav</v>
      </c>
      <c r="AV53" t="str">
        <f t="shared" ca="1" si="9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10"/>
        <v>_Ломкий_ли_XXXXX?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VLOOKUP(B54,audio_list_stym!$A$3:$BP$18,49,FALSE)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VLOOKUP(B54,audio_list_stym!$A$3:$AJ$18,17,FALSE)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2023</v>
      </c>
      <c r="AD54" t="str">
        <f t="shared" ca="1" si="11"/>
        <v>pics\\Goroh_7.jpg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pics\\Goroh_7.jpg</v>
      </c>
      <c r="AH54" t="str">
        <f t="shared" si="3"/>
        <v>sound\\Tropic</v>
      </c>
      <c r="AI54" s="11"/>
      <c r="AS54" t="str">
        <f t="shared" ca="1" si="23"/>
        <v>pics\\Goroh_7.jpg</v>
      </c>
      <c r="AT54">
        <f t="shared" ca="1" si="8"/>
        <v>3.9059480042202499E-2</v>
      </c>
      <c r="AU54" t="str">
        <f>IF(OR(G54=10,G54=11,G54=14,G54=15),VLOOKUP(AT54,audio_list_stym!$A$3:$B$18,2,FALSE),"sound\\Noviy_plod.wav")</f>
        <v>sound\\Noviy_plod.wav</v>
      </c>
      <c r="AV54" t="str">
        <f t="shared" ca="1" si="9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10"/>
        <v>_Мохнатый_ли_XXXXX?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VLOOKUP(B55,audio_list_stym!$A$3:$BP$18,49,FALSE)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VLOOKUP(B55,audio_list_stym!$A$3:$AJ$18,17,FALSE)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2049</v>
      </c>
      <c r="AD55" t="str">
        <f t="shared" ca="1" si="11"/>
        <v>pics\\Redis_1.jpg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pics\\Redis_1.jpg</v>
      </c>
      <c r="AH55" t="str">
        <f t="shared" si="3"/>
        <v>sound\\Tropic</v>
      </c>
      <c r="AS55" t="str">
        <f t="shared" ca="1" si="23"/>
        <v>pics\\Redis_1.jpg</v>
      </c>
      <c r="AT55">
        <f t="shared" ca="1" si="8"/>
        <v>0.63252069569921943</v>
      </c>
      <c r="AU55" t="str">
        <f>IF(OR(G55=10,G55=11,G55=14,G55=15),VLOOKUP(AT55,audio_list_stym!$A$3:$B$18,2,FALSE),"sound\\Noviy_plod.wav")</f>
        <v>sound\\Noviy_plod.wav</v>
      </c>
      <c r="AV55" t="str">
        <f t="shared" ca="1" si="9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10"/>
        <v>_Сморщенный_ли_XXXXX?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VLOOKUP(B56,audio_list_stym!$A$3:$BP$18,49,FALSE)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VLOOKUP(B56,audio_list_stym!$A$3:$AJ$18,17,FALSE)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2164</v>
      </c>
      <c r="AD56" t="str">
        <f t="shared" ca="1" si="11"/>
        <v>pics\\Tikva_4.jpg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pics\\Tikva_4.jpg</v>
      </c>
      <c r="AH56" t="str">
        <f t="shared" si="3"/>
        <v>sound\\Tropic</v>
      </c>
      <c r="AS56" t="str">
        <f t="shared" ca="1" si="23"/>
        <v>pics\\Tikva_4.jpg</v>
      </c>
      <c r="AT56">
        <f t="shared" ca="1" si="8"/>
        <v>0.28731524316544432</v>
      </c>
      <c r="AU56" t="str">
        <f>IF(OR(G56=10,G56=11,G56=14,G56=15),VLOOKUP(AT56,audio_list_stym!$A$3:$B$18,2,FALSE),"sound\\Noviy_plod.wav")</f>
        <v>sound\\Noviy_plod.wav</v>
      </c>
      <c r="AV56" t="str">
        <f t="shared" ca="1" si="9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10"/>
        <v>_С_косточкой_ли_XXXXX?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VLOOKUP(B57,audio_list_stym!$A$3:$BP$18,49,FALSE)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VLOOKUP(B57,audio_list_stym!$A$3:$AJ$18,17,FALSE)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2019</v>
      </c>
      <c r="AD57" t="str">
        <f t="shared" ca="1" si="11"/>
        <v>pics\\Goroh_3.jpg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pics\\Goroh_3.jpg</v>
      </c>
      <c r="AH57" t="str">
        <f t="shared" si="3"/>
        <v>sound\\Tropic</v>
      </c>
      <c r="AI57" s="11"/>
      <c r="AS57" t="str">
        <f t="shared" ca="1" si="23"/>
        <v>pics\\Goroh_3.jpg</v>
      </c>
      <c r="AT57">
        <f t="shared" ca="1" si="8"/>
        <v>0.23544952937413</v>
      </c>
      <c r="AU57" t="str">
        <f>IF(OR(G57=10,G57=11,G57=14,G57=15),VLOOKUP(AT57,audio_list_stym!$A$3:$B$18,2,FALSE),"sound\\Noviy_plod.wav")</f>
        <v>sound\\Noviy_plod.wav</v>
      </c>
      <c r="AV57" t="str">
        <f t="shared" ca="1" si="9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10"/>
        <v>_Треугольный_ли_XXXXX?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VLOOKUP(B58,audio_list_stym!$A$3:$BP$18,49,FALSE)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VLOOKUP(B58,audio_list_stym!$A$3:$AJ$18,17,FALSE)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1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8"/>
        <v>0.90082269957018068</v>
      </c>
      <c r="AU58" t="str">
        <f>IF(OR(G58=10,G58=11,G58=14,G58=15),VLOOKUP(AT58,audio_list_stym!$A$3:$B$18,2,FALSE),"sound\\Noviy_plod.wav")</f>
        <v>sound\\Noviy_plod.wav</v>
      </c>
      <c r="AV58" t="str">
        <f t="shared" ca="1" si="9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10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2040</v>
      </c>
      <c r="BF58" cm="1">
        <f t="array" aca="1" ref="BF58" ca="1">INDEX(BD18:BD33,(RANK(AT8,$AT$2:$AT$17)))</f>
        <v>2056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VLOOKUP(B59,audio_list_stym!$A$3:$BP$18,49,FALSE)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VLOOKUP(B59,audio_list_stym!$A$3:$AJ$18,17,FALSE)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1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8"/>
        <v>0.41616959025504585</v>
      </c>
      <c r="AU59" t="str">
        <f>IF(OR(G59=10,G59=11,G59=14,G59=15),VLOOKUP(AT59,audio_list_stym!$A$3:$B$18,2,FALSE),"sound\\Noviy_plod.wav")</f>
        <v>sound\\Noviy_plod.wav</v>
      </c>
      <c r="AV59" t="str">
        <f t="shared" ca="1" si="9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10"/>
        <v>Посмотрите,_вот_XXXXX._Он_в_стручке?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VLOOKUP(B60,audio_list_stym!$A$3:$BP$18,49,FALSE)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VLOOKUP(B60,audio_list_stym!$A$3:$AJ$18,17,FALSE)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1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8"/>
        <v>0.88908307036506329</v>
      </c>
      <c r="AU60" t="str">
        <f>IF(OR(G60=10,G60=11,G60=14,G60=15),VLOOKUP(AT60,audio_list_stym!$A$3:$B$18,2,FALSE),"sound\\Noviy_plod.wav")</f>
        <v>sound\\Noviy_plod.wav</v>
      </c>
      <c r="AV60" t="str">
        <f t="shared" ca="1" si="9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10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VLOOKUP(B61,audio_list_stym!$A$3:$BP$18,49,FALSE)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VLOOKUP(B61,audio_list_stym!$A$3:$AJ$18,17,FALSE)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1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8"/>
        <v>0.10649646569459248</v>
      </c>
      <c r="AU61" t="str">
        <f>IF(OR(G61=10,G61=11,G61=14,G61=15),VLOOKUP(AT61,audio_list_stym!$A$3:$B$18,2,FALSE),"sound\\Noviy_plod.wav")</f>
        <v>sound\\Noviy_plod.wav</v>
      </c>
      <c r="AV61" t="str">
        <f t="shared" ca="1" si="9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10"/>
        <v>Это_XXXXX._Он_полосатый?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VLOOKUP(B62,audio_list_stym!$A$3:$BP$18,49,FALSE)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VLOOKUP(B62,audio_list_stym!$A$3:$AJ$18,17,FALSE)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1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8"/>
        <v>0.65964394897857348</v>
      </c>
      <c r="AU62" t="str">
        <f>IF(OR(G62=10,G62=11,G62=14,G62=15),VLOOKUP(AT62,audio_list_stym!$A$3:$B$18,2,FALSE),"sound\\Noviy_plod.wav")</f>
        <v>sound\\Noviy_plod.wav</v>
      </c>
      <c r="AV62" t="str">
        <f t="shared" ca="1" si="9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10"/>
        <v>На_картинке_XXXXX._Он_плоский?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VLOOKUP(B63,audio_list_stym!$A$3:$BP$18,49,FALSE)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VLOOKUP(B63,audio_list_stym!$A$3:$AJ$18,17,FALSE)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1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8"/>
        <v>0.81479467579779674</v>
      </c>
      <c r="AU63" t="str">
        <f>IF(OR(G63=10,G63=11,G63=14,G63=15),VLOOKUP(AT63,audio_list_stym!$A$3:$B$18,2,FALSE),"sound\\Noviy_plod.wav")</f>
        <v>sound\\Noviy_plod.wav</v>
      </c>
      <c r="AV63" t="str">
        <f t="shared" ca="1" si="9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10"/>
        <v>На_мониторе_XXXXX._Он_толченый?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VLOOKUP(B64,audio_list_stym!$A$3:$BP$18,49,FALSE)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VLOOKUP(B64,audio_list_stym!$A$3:$AJ$18,17,FALSE)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1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8"/>
        <v>0.83312366133652216</v>
      </c>
      <c r="AU64" t="str">
        <f>IF(OR(G64=10,G64=11,G64=14,G64=15),VLOOKUP(AT64,audio_list_stym!$A$3:$B$18,2,FALSE),"sound\\Noviy_plod.wav")</f>
        <v>sound\\Noviy_plod.wav</v>
      </c>
      <c r="AV64" t="str">
        <f t="shared" ca="1" si="9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10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VLOOKUP(B65,audio_list_stym!$A$3:$BP$18,49,FALSE)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VLOOKUP(B65,audio_list_stym!$A$3:$AJ$18,17,FALSE)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1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8"/>
        <v>0.36485984810583028</v>
      </c>
      <c r="AU65" t="s">
        <v>697</v>
      </c>
      <c r="AV65" t="str">
        <f t="shared" ca="1" si="9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10"/>
        <v>Вы_видите_XXXXX._Легкий_ли_он?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VLOOKUP(B66,audio_list_stym!$A$3:$BP$18,49,FALSE)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VLOOKUP(B66,audio_list_stym!$A$3:$AJ$18,17,FALSE)</f>
        <v>Tamanid</v>
      </c>
      <c r="I66" t="s">
        <v>688</v>
      </c>
      <c r="J66" t="str">
        <f t="shared" ref="J66:J129" si="26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2033</v>
      </c>
      <c r="AD66" t="str">
        <f t="shared" ca="1" si="11"/>
        <v>pics\\Limon_1.jpg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pics\\Limon_1.jpg</v>
      </c>
      <c r="AI66" t="s">
        <v>67</v>
      </c>
      <c r="AO66">
        <f ca="1">RAND()</f>
        <v>0.44339550478365242</v>
      </c>
      <c r="AP66" t="str">
        <f ca="1">INDEX($AI$66:$AI$129,(RANK(AO66,$AO$66:$AO$129)))</f>
        <v>pics\\Limon_1.jpg</v>
      </c>
      <c r="AS66" t="str">
        <f ca="1">IF(G66="импл_",AP66,"")</f>
        <v>pics\\Limon_1.jpg</v>
      </c>
      <c r="AT66">
        <f t="shared" ref="AT66:AT129" ca="1" si="28">RAND()</f>
        <v>0.11157558239022791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0">IF(G66="экспл",AY66&amp;AX66&amp;"."&amp;AZ66,IF(G66="импл_",BA66&amp;AX66&amp;"?"))</f>
        <v>_Красноватый_ли_РЕНАН?</v>
      </c>
      <c r="BC66">
        <f>A66</f>
        <v>1209</v>
      </c>
      <c r="BD66" cm="1">
        <f t="array" aca="1" ref="BD66" ca="1">INDEX(L66:L73,(RANK(AT2,$AT$2:$AT$9)))</f>
        <v>2144</v>
      </c>
      <c r="BE66" cm="1">
        <f t="array" aca="1" ref="BE66" ca="1">INDEX(BD74:BD89,(RANK(AT2,$AT$2:$AT$7)))</f>
        <v>2147</v>
      </c>
      <c r="BF66" cm="1">
        <f t="array" aca="1" ref="BF66" ca="1">INDEX(BD90:BD113,(RANK(AT2,$AT$2:$AT$17)))</f>
        <v>2085</v>
      </c>
      <c r="BG66" cm="1">
        <f t="array" aca="1" ref="BG66" ca="1">INDEX(BD114:BD129,(RANK(AT2,$AT$2:$AT$17)))</f>
        <v>2133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VLOOKUP(B67,audio_list_stym!$A$3:$BP$18,49,FALSE)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VLOOKUP(B67,audio_list_stym!$A$3:$AJ$18,17,FALSE)</f>
        <v>Tamanid</v>
      </c>
      <c r="I67" t="s">
        <v>689</v>
      </c>
      <c r="J67" t="str">
        <f t="shared" si="26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2029</v>
      </c>
      <c r="AD67" t="str">
        <f t="shared" ref="AD67:AD74" ca="1" si="31">IF(ISTEXT(AE67),AE67,IF(ISTEXT(AF67),AF67,""))</f>
        <v>pics\\Kokos_5.jpg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pics\\Kokos_5.jpg</v>
      </c>
      <c r="AI67" t="s">
        <v>68</v>
      </c>
      <c r="AO67">
        <f t="shared" ref="AO67:AO129" ca="1" si="32">RAND()</f>
        <v>0.51522986607996402</v>
      </c>
      <c r="AP67" t="str">
        <f t="shared" ref="AP67:AP129" ca="1" si="33">INDEX($AI$66:$AI$129,(RANK(AO67,$AO$66:$AO$129)))</f>
        <v>pics\\Kokos_5.jpg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pics\\Kokos_5.jpg</v>
      </c>
      <c r="AT67">
        <f t="shared" ca="1" si="28"/>
        <v>0.55867100226951238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0"/>
        <v>_Изогнут_ли_РЕНАН?</v>
      </c>
      <c r="BD67" cm="1">
        <f t="array" aca="1" ref="BD67" ca="1">INDEX(L67:L74,(RANK(AT3,$AT$2:$AT$9)))</f>
        <v>2143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VLOOKUP(B68,audio_list_stym!$A$3:$BP$18,49,FALSE)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VLOOKUP(B68,audio_list_stym!$A$3:$AJ$18,17,FALSE)</f>
        <v>Tamanid</v>
      </c>
      <c r="I68" t="s">
        <v>690</v>
      </c>
      <c r="J68" t="str">
        <f t="shared" si="26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2060</v>
      </c>
      <c r="AD68" t="str">
        <f t="shared" ca="1" si="31"/>
        <v>pics\\Tomat_4.jpg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pics\\Tomat_4.jpg</v>
      </c>
      <c r="AI68" t="s">
        <v>69</v>
      </c>
      <c r="AO68">
        <f t="shared" ca="1" si="32"/>
        <v>6.5441534300597404E-2</v>
      </c>
      <c r="AP68" t="str">
        <f t="shared" ca="1" si="33"/>
        <v>pics\\Tomat_4.jpg</v>
      </c>
      <c r="AR68" t="str">
        <f t="shared" si="34"/>
        <v/>
      </c>
      <c r="AS68" t="str">
        <f t="shared" ca="1" si="35"/>
        <v>pics\\Tomat_4.jpg</v>
      </c>
      <c r="AT68">
        <f t="shared" ca="1" si="28"/>
        <v>2.3340417722809259E-2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0"/>
        <v>_Бархатистый_ли_РЕНАН?</v>
      </c>
      <c r="BD68" cm="1">
        <f t="array" aca="1" ref="BD68" ca="1">INDEX(L68:L75,(RANK(AT4,$AT$2:$AT$9)))</f>
        <v>2139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VLOOKUP(B69,audio_list_stym!$A$3:$BP$18,49,FALSE)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VLOOKUP(B69,audio_list_stym!$A$3:$AJ$18,17,FALSE)</f>
        <v>Tamanid</v>
      </c>
      <c r="I69" t="s">
        <v>691</v>
      </c>
      <c r="J69" t="str">
        <f t="shared" si="26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2034</v>
      </c>
      <c r="AD69" t="str">
        <f t="shared" ca="1" si="31"/>
        <v>pics\\Limon_2.jpg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pics\\Limon_2.jpg</v>
      </c>
      <c r="AI69" t="s">
        <v>70</v>
      </c>
      <c r="AO69">
        <f t="shared" ca="1" si="32"/>
        <v>0.42065829016104073</v>
      </c>
      <c r="AP69" t="str">
        <f t="shared" ca="1" si="33"/>
        <v>pics\\Limon_2.jpg</v>
      </c>
      <c r="AR69" t="str">
        <f t="shared" si="34"/>
        <v/>
      </c>
      <c r="AS69" t="str">
        <f t="shared" ca="1" si="35"/>
        <v>pics\\Limon_2.jpg</v>
      </c>
      <c r="AT69">
        <f t="shared" ca="1" si="28"/>
        <v>7.8025685528034461E-2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0"/>
        <v>_Однотонный_ли_РЕНАН?</v>
      </c>
      <c r="BD69" cm="1">
        <f t="array" aca="1" ref="BD69" ca="1">INDEX(L69:L76,(RANK(AT5,$AT$2:$AT$9)))</f>
        <v>2141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VLOOKUP(B70,audio_list_stym!$A$3:$BP$18,49,FALSE)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VLOOKUP(B70,audio_list_stym!$A$3:$AJ$18,17,FALSE)</f>
        <v>Tamanid</v>
      </c>
      <c r="I70" t="s">
        <v>692</v>
      </c>
      <c r="J70" t="str">
        <f t="shared" si="26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2041</v>
      </c>
      <c r="AD70" t="str">
        <f t="shared" ca="1" si="31"/>
        <v>pics\\Peper_1.jpg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pics\\Peper_1.jpg</v>
      </c>
      <c r="AI70" t="s">
        <v>71</v>
      </c>
      <c r="AO70">
        <f t="shared" ca="1" si="32"/>
        <v>0.31208138505078742</v>
      </c>
      <c r="AP70" t="str">
        <f t="shared" ca="1" si="33"/>
        <v>pics\\Peper_1.jpg</v>
      </c>
      <c r="AR70" t="str">
        <f t="shared" si="34"/>
        <v/>
      </c>
      <c r="AS70" t="str">
        <f t="shared" ca="1" si="35"/>
        <v>pics\\Peper_1.jpg</v>
      </c>
      <c r="AT70">
        <f t="shared" ca="1" si="28"/>
        <v>0.38223058513800534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0"/>
        <v>_Прозрачный_ли_РЕНАН?</v>
      </c>
      <c r="BD70" cm="1">
        <f t="array" aca="1" ref="BD70" ca="1">INDEX(L70:L77,(RANK(AT6,$AT$2:$AT$9)))</f>
        <v>2147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VLOOKUP(B71,audio_list_stym!$A$3:$BP$18,49,FALSE)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VLOOKUP(B71,audio_list_stym!$A$3:$AJ$18,17,FALSE)</f>
        <v>Tamanid</v>
      </c>
      <c r="I71" t="s">
        <v>693</v>
      </c>
      <c r="J71" t="str">
        <f t="shared" si="26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2008</v>
      </c>
      <c r="AD71" t="str">
        <f t="shared" ca="1" si="31"/>
        <v>pics\\Banan_8.jpg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pics\\Banan_8.jpg</v>
      </c>
      <c r="AI71" t="s">
        <v>72</v>
      </c>
      <c r="AO71">
        <f t="shared" ca="1" si="32"/>
        <v>0.84994370995341351</v>
      </c>
      <c r="AP71" t="str">
        <f t="shared" ca="1" si="33"/>
        <v>pics\\Banan_8.jpg</v>
      </c>
      <c r="AR71" t="str">
        <f t="shared" si="34"/>
        <v/>
      </c>
      <c r="AS71" t="str">
        <f t="shared" ca="1" si="35"/>
        <v>pics\\Banan_8.jpg</v>
      </c>
      <c r="AT71">
        <f t="shared" ca="1" si="28"/>
        <v>0.74140304013737157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0"/>
        <v>_Измельчен_ли_РЕНАН?</v>
      </c>
      <c r="BD71" cm="1">
        <f t="array" aca="1" ref="BD71" ca="1">INDEX(L71:L78,(RANK(AT7,$AT$2:$AT$9)))</f>
        <v>2144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VLOOKUP(B72,audio_list_stym!$A$3:$BP$18,49,FALSE)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VLOOKUP(B72,audio_list_stym!$A$3:$AJ$18,17,FALSE)</f>
        <v>Tamanid</v>
      </c>
      <c r="I72" t="s">
        <v>694</v>
      </c>
      <c r="J72" t="str">
        <f t="shared" si="26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2043</v>
      </c>
      <c r="AD72" t="str">
        <f t="shared" ca="1" si="31"/>
        <v>pics\\Peper_3.jpg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pics\\Peper_3.jpg</v>
      </c>
      <c r="AI72" t="s">
        <v>73</v>
      </c>
      <c r="AO72">
        <f t="shared" ca="1" si="32"/>
        <v>0.29843021670917513</v>
      </c>
      <c r="AP72" t="str">
        <f t="shared" ca="1" si="33"/>
        <v>pics\\Peper_3.jpg</v>
      </c>
      <c r="AR72" t="str">
        <f t="shared" si="34"/>
        <v/>
      </c>
      <c r="AS72" t="str">
        <f t="shared" ca="1" si="35"/>
        <v>pics\\Peper_3.jpg</v>
      </c>
      <c r="AT72">
        <f t="shared" ca="1" si="28"/>
        <v>0.52155499212428358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0"/>
        <v>_Цветущий_ли_РЕНАН?</v>
      </c>
      <c r="BD72" cm="1">
        <f t="array" aca="1" ref="BD72" ca="1">INDEX(L72:L79,(RANK(AT8,$AT$2:$AT$9)))</f>
        <v>2146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VLOOKUP(B73,audio_list_stym!$A$3:$BP$18,49,FALSE)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VLOOKUP(B73,audio_list_stym!$A$3:$AJ$18,17,FALSE)</f>
        <v>Tamanid</v>
      </c>
      <c r="I73" t="s">
        <v>695</v>
      </c>
      <c r="J73" t="str">
        <f t="shared" si="26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2011</v>
      </c>
      <c r="AD73" t="str">
        <f t="shared" ca="1" si="31"/>
        <v>pics\\Finik_3.jpg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pics\\Finik_3.jpg</v>
      </c>
      <c r="AI73" t="s">
        <v>74</v>
      </c>
      <c r="AO73">
        <f t="shared" ca="1" si="32"/>
        <v>0.77073015289448921</v>
      </c>
      <c r="AP73" t="str">
        <f t="shared" ca="1" si="33"/>
        <v>pics\\Finik_3.jpg</v>
      </c>
      <c r="AR73" t="str">
        <f t="shared" si="34"/>
        <v/>
      </c>
      <c r="AS73" t="str">
        <f t="shared" ca="1" si="35"/>
        <v>pics\\Finik_3.jpg</v>
      </c>
      <c r="AT73">
        <f t="shared" ca="1" si="28"/>
        <v>0.94375255006018399</v>
      </c>
      <c r="AU73" t="s">
        <v>697</v>
      </c>
      <c r="AV73" t="str">
        <f t="shared" ca="1" si="29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0"/>
        <v>_Скручен_ли_РЕНАН?</v>
      </c>
      <c r="BD73" cm="1">
        <f t="array" aca="1" ref="BD73" ca="1">INDEX(L73:L80,(RANK(AT9,$AT$2:$AT$9)))</f>
        <v>2148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VLOOKUP(B74,audio_list_stym!$A$3:$BP$18,49,FALSE)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VLOOKUP(B74,audio_list_stym!$A$3:$AJ$18,17,FALSE)</f>
        <v>ZF</v>
      </c>
      <c r="I74" t="s">
        <v>688</v>
      </c>
      <c r="J74" t="str">
        <f t="shared" si="26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1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7"/>
        <v/>
      </c>
      <c r="AI74" t="s">
        <v>76</v>
      </c>
      <c r="AO74">
        <f t="shared" ca="1" si="32"/>
        <v>0.6963310637533342</v>
      </c>
      <c r="AP74" t="str">
        <f t="shared" ca="1" si="33"/>
        <v>pics\\Finik_8.jpg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0.78909681002818421</v>
      </c>
      <c r="AU74" t="s">
        <v>697</v>
      </c>
      <c r="AV74" t="str">
        <f t="shared" ca="1" si="29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0"/>
        <v>На_экране_БАРОХ._Он_с_чешуйками?</v>
      </c>
      <c r="BC74">
        <f>A74</f>
        <v>1210</v>
      </c>
      <c r="BD74" cm="1">
        <f t="array" aca="1" ref="BD74" ca="1">INDEX($L$74:$L$81,(RANK(AT2,$AT$2:$AT$9)))</f>
        <v>2152</v>
      </c>
      <c r="BE74" cm="1">
        <f t="array" aca="1" ref="BE74" ca="1">INDEX(BD66:BD73,(RANK(AT3,$AT$2:$AT$9)))</f>
        <v>2144</v>
      </c>
      <c r="BF74" cm="1">
        <f t="array" aca="1" ref="BF74" ca="1">INDEX(BD82:BD105,(RANK(AT3,$AT$2:$AT$17)))</f>
        <v>2079</v>
      </c>
      <c r="BG74" cm="1">
        <f t="array" aca="1" ref="BG74" ca="1">INDEX(BD106:BD129,(RANK(AT3,$AT$2:$AT$9)))</f>
        <v>2091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VLOOKUP(B75,audio_list_stym!$A$3:$BP$18,49,FALSE)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VLOOKUP(B75,audio_list_stym!$A$3:$AJ$18,17,FALSE)</f>
        <v>ZF</v>
      </c>
      <c r="I75" t="s">
        <v>689</v>
      </c>
      <c r="J75" t="str">
        <f t="shared" si="26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ref="AD75:AD129" ca="1" si="36">IF(ISTEXT(AE75),AE75,IF(ISTEXT(AF75),AF75,""))</f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ref="AF75:AF129" si="37">AS75</f>
        <v/>
      </c>
      <c r="AI75" t="s">
        <v>77</v>
      </c>
      <c r="AO75">
        <f t="shared" ca="1" si="32"/>
        <v>9.2204715284230909E-3</v>
      </c>
      <c r="AP75" t="str">
        <f t="shared" ca="1" si="33"/>
        <v>pics\\Tomat_8.jpg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0.16017370094154149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0"/>
        <v>Посмотрите,_вот_БАРОХ._Он_розовый?</v>
      </c>
      <c r="BD75" cm="1">
        <f t="array" aca="1" ref="BD75" ca="1">INDEX($L$74:$L$81,(RANK(AT3,$AT$2:$AT$9)))</f>
        <v>2150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VLOOKUP(B76,audio_list_stym!$A$3:$BP$18,49,FALSE)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VLOOKUP(B76,audio_list_stym!$A$3:$AJ$18,17,FALSE)</f>
        <v>ZF</v>
      </c>
      <c r="I76" t="s">
        <v>690</v>
      </c>
      <c r="J76" t="str">
        <f t="shared" si="26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6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7"/>
        <v/>
      </c>
      <c r="AI76" t="s">
        <v>78</v>
      </c>
      <c r="AO76">
        <f t="shared" ca="1" si="32"/>
        <v>0.86153398575137452</v>
      </c>
      <c r="AP76" t="str">
        <f t="shared" ca="1" si="33"/>
        <v>pics\\Banan_7.jpg</v>
      </c>
      <c r="AR76" t="str">
        <f t="shared" si="38"/>
        <v/>
      </c>
      <c r="AS76" t="str">
        <f t="shared" si="39"/>
        <v/>
      </c>
      <c r="AT76">
        <f t="shared" ca="1" si="28"/>
        <v>0.35229543798554142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0"/>
        <v>Вот_БАРОХ._Тонкий_ли_он?</v>
      </c>
      <c r="BD76" cm="1">
        <f t="array" aca="1" ref="BD76" ca="1">INDEX($L$74:$L$81,(RANK(AT4,$AT$2:$AT$9)))</f>
        <v>2145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VLOOKUP(B77,audio_list_stym!$A$3:$BP$18,49,FALSE)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VLOOKUP(B77,audio_list_stym!$A$3:$AJ$18,17,FALSE)</f>
        <v>ZF</v>
      </c>
      <c r="I77" t="s">
        <v>691</v>
      </c>
      <c r="J77" t="str">
        <f t="shared" si="26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6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7"/>
        <v/>
      </c>
      <c r="AI77" t="s">
        <v>79</v>
      </c>
      <c r="AO77">
        <f t="shared" ca="1" si="32"/>
        <v>0.2783752625218473</v>
      </c>
      <c r="AP77" t="str">
        <f t="shared" ca="1" si="33"/>
        <v>pics\\Peper_6.jpg</v>
      </c>
      <c r="AR77" t="str">
        <f t="shared" si="38"/>
        <v/>
      </c>
      <c r="AS77" t="str">
        <f t="shared" si="39"/>
        <v/>
      </c>
      <c r="AT77">
        <f t="shared" ca="1" si="28"/>
        <v>0.74375596740681316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0"/>
        <v>Это_БАРОХ._Цельный_ли_он?</v>
      </c>
      <c r="BD77" cm="1">
        <f t="array" aca="1" ref="BD77" ca="1">INDEX($L$74:$L$81,(RANK(AT5,$AT$2:$AT$9)))</f>
        <v>2146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VLOOKUP(B78,audio_list_stym!$A$3:$BP$18,49,FALSE)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VLOOKUP(B78,audio_list_stym!$A$3:$AJ$18,17,FALSE)</f>
        <v>ZF</v>
      </c>
      <c r="I78" t="s">
        <v>692</v>
      </c>
      <c r="J78" t="str">
        <f t="shared" si="26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6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7"/>
        <v/>
      </c>
      <c r="AI78" t="s">
        <v>80</v>
      </c>
      <c r="AO78">
        <f t="shared" ca="1" si="32"/>
        <v>0.86645106180216847</v>
      </c>
      <c r="AP78" t="str">
        <f t="shared" ca="1" si="33"/>
        <v>pics\\Banan_6.jpg</v>
      </c>
      <c r="AR78" t="str">
        <f t="shared" si="38"/>
        <v/>
      </c>
      <c r="AS78" t="str">
        <f t="shared" si="39"/>
        <v/>
      </c>
      <c r="AT78">
        <f t="shared" ca="1" si="28"/>
        <v>0.27898375591354108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0"/>
        <v>На_картинке_БАРОХ._Он_шершавый?</v>
      </c>
      <c r="BD78" cm="1">
        <f t="array" aca="1" ref="BD78" ca="1">INDEX($L$74:$L$81,(RANK(AT6,$AT$2:$AT$9)))</f>
        <v>2151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VLOOKUP(B79,audio_list_stym!$A$3:$BP$18,49,FALSE)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VLOOKUP(B79,audio_list_stym!$A$3:$AJ$18,17,FALSE)</f>
        <v>ZF</v>
      </c>
      <c r="I79" t="s">
        <v>693</v>
      </c>
      <c r="J79" t="str">
        <f t="shared" si="26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6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7"/>
        <v/>
      </c>
      <c r="AI79" t="s">
        <v>81</v>
      </c>
      <c r="AO79">
        <f t="shared" ca="1" si="32"/>
        <v>0.56243785679503888</v>
      </c>
      <c r="AP79" t="str">
        <f t="shared" ca="1" si="33"/>
        <v>pics\\Kokos_2.jpg</v>
      </c>
      <c r="AR79" t="str">
        <f t="shared" si="38"/>
        <v/>
      </c>
      <c r="AS79" t="str">
        <f t="shared" si="39"/>
        <v/>
      </c>
      <c r="AT79">
        <f t="shared" ca="1" si="28"/>
        <v>0.34535701074760683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0"/>
        <v>На_мониторе_БАРОХ._Заострен_ли_он?</v>
      </c>
      <c r="BD79" cm="1">
        <f t="array" aca="1" ref="BD79" ca="1">INDEX($L$74:$L$81,(RANK(AT7,$AT$2:$AT$9)))</f>
        <v>2147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VLOOKUP(B80,audio_list_stym!$A$3:$BP$18,49,FALSE)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VLOOKUP(B80,audio_list_stym!$A$3:$AJ$18,17,FALSE)</f>
        <v>ZF</v>
      </c>
      <c r="I80" t="s">
        <v>694</v>
      </c>
      <c r="J80" t="str">
        <f t="shared" si="26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6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7"/>
        <v/>
      </c>
      <c r="AI80" t="s">
        <v>82</v>
      </c>
      <c r="AO80">
        <f t="shared" ca="1" si="32"/>
        <v>0.53640479249341932</v>
      </c>
      <c r="AP80" t="str">
        <f t="shared" ca="1" si="33"/>
        <v>pics\\Kokos_4.jpg</v>
      </c>
      <c r="AR80" t="str">
        <f t="shared" si="38"/>
        <v/>
      </c>
      <c r="AS80" t="str">
        <f t="shared" si="39"/>
        <v/>
      </c>
      <c r="AT80">
        <f t="shared" ca="1" si="28"/>
        <v>0.52053556346983043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0"/>
        <v>Перед_Вами_БАРОХ._Он_рассыпчатый?</v>
      </c>
      <c r="BD80" cm="1">
        <f t="array" aca="1" ref="BD80" ca="1">INDEX($L$74:$L$81,(RANK(AT8,$AT$2:$AT$9)))</f>
        <v>2148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VLOOKUP(B81,audio_list_stym!$A$3:$BP$18,49,FALSE)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VLOOKUP(B81,audio_list_stym!$A$3:$AJ$18,17,FALSE)</f>
        <v>ZF</v>
      </c>
      <c r="I81" t="s">
        <v>695</v>
      </c>
      <c r="J81" t="str">
        <f t="shared" si="26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6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7"/>
        <v/>
      </c>
      <c r="AI81" t="s">
        <v>83</v>
      </c>
      <c r="AO81">
        <f t="shared" ca="1" si="32"/>
        <v>0.46323873266755455</v>
      </c>
      <c r="AP81" t="str">
        <f t="shared" ca="1" si="33"/>
        <v>pics\\Kokos_8.jpg</v>
      </c>
      <c r="AR81" t="str">
        <f t="shared" si="38"/>
        <v/>
      </c>
      <c r="AS81" t="str">
        <f t="shared" si="39"/>
        <v/>
      </c>
      <c r="AT81">
        <f t="shared" ca="1" si="28"/>
        <v>0.79120536023426147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0"/>
        <v>Вы_видите_БАРОХ._Очищен_ли_он?</v>
      </c>
      <c r="BD81" cm="1">
        <f t="array" aca="1" ref="BD81" ca="1">INDEX($L$74:$L$81,(RANK(AT9,$AT$2:$AT$9)))</f>
        <v>2149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VLOOKUP(B82,audio_list_stym!$A$3:$BP$18,49,FALSE)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VLOOKUP(B82,audio_list_stym!$A$3:$AJ$18,17,FALSE)</f>
        <v>Ackee</v>
      </c>
      <c r="I82" t="s">
        <v>688</v>
      </c>
      <c r="J82" t="str">
        <f t="shared" si="26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2013</v>
      </c>
      <c r="AD82" t="str">
        <f t="shared" ca="1" si="36"/>
        <v>pics\\Finik_5.jpg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pics\\Finik_5.jpg</v>
      </c>
      <c r="AI82" t="s">
        <v>84</v>
      </c>
      <c r="AO82">
        <f t="shared" ca="1" si="32"/>
        <v>0.74795011211402773</v>
      </c>
      <c r="AP82" t="str">
        <f t="shared" ca="1" si="33"/>
        <v>pics\\Finik_5.jpg</v>
      </c>
      <c r="AR82" t="str">
        <f t="shared" si="38"/>
        <v/>
      </c>
      <c r="AS82" t="str">
        <f t="shared" ca="1" si="39"/>
        <v>pics\\Finik_5.jpg</v>
      </c>
      <c r="AT82">
        <f t="shared" ca="1" si="28"/>
        <v>8.9524848962493797E-2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0"/>
        <v>_Сушеный_ли_XXXXX?</v>
      </c>
      <c r="BC82">
        <f>A82</f>
        <v>1211</v>
      </c>
      <c r="BD82" cm="1">
        <f t="array" aca="1" ref="BD82" ca="1">INDEX($L$82:$L$89,(RANK(AT2,$AT$2:$AT$9)))</f>
        <v>2072</v>
      </c>
      <c r="BE82" cm="1">
        <f t="array" aca="1" ref="BE82" ca="1">INDEX(BD66:BD81,(RANK(AT4,$AT$2:$AT$17)))</f>
        <v>2144</v>
      </c>
      <c r="BF82" cm="1">
        <f t="array" aca="1" ref="BF82" ca="1">INDEX(BD90:BD105,(RANK(AT4,$AT$2:$AT$17)))</f>
        <v>2080</v>
      </c>
      <c r="BG82" cm="1">
        <f t="array" aca="1" ref="BG82" ca="1">INDEX(BD106:BD129,(RANK(AT4,$AT$2:$AT$9)))</f>
        <v>2096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VLOOKUP(B83,audio_list_stym!$A$3:$BP$18,49,FALSE)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VLOOKUP(B83,audio_list_stym!$A$3:$AJ$18,17,FALSE)</f>
        <v>Ackee</v>
      </c>
      <c r="I83" t="s">
        <v>689</v>
      </c>
      <c r="J83" t="str">
        <f t="shared" si="26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2017</v>
      </c>
      <c r="AD83" t="str">
        <f t="shared" ca="1" si="36"/>
        <v>pics\\Goroh_1.jpg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pics\\Goroh_1.jpg</v>
      </c>
      <c r="AI83" t="s">
        <v>85</v>
      </c>
      <c r="AO83">
        <f t="shared" ca="1" si="32"/>
        <v>0.68223925058594015</v>
      </c>
      <c r="AP83" t="str">
        <f t="shared" ca="1" si="33"/>
        <v>pics\\Goroh_1.jpg</v>
      </c>
      <c r="AR83" t="str">
        <f t="shared" si="38"/>
        <v/>
      </c>
      <c r="AS83" t="str">
        <f t="shared" ca="1" si="39"/>
        <v>pics\\Goroh_1.jpg</v>
      </c>
      <c r="AT83">
        <f t="shared" ca="1" si="28"/>
        <v>0.66038171809020196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0"/>
        <v>_С_веточкой_ли_XXXXX?</v>
      </c>
      <c r="BD83" cm="1">
        <f t="array" aca="1" ref="BD83" ca="1">INDEX($L$82:$L$89,(RANK(AT3,$AT$2:$AT$9)))</f>
        <v>2070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VLOOKUP(B84,audio_list_stym!$A$3:$BP$18,49,FALSE)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VLOOKUP(B84,audio_list_stym!$A$3:$AJ$18,17,FALSE)</f>
        <v>Ackee</v>
      </c>
      <c r="I84" t="s">
        <v>690</v>
      </c>
      <c r="J84" t="str">
        <f t="shared" si="26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2061</v>
      </c>
      <c r="AD84" t="str">
        <f t="shared" ca="1" si="36"/>
        <v>pics\\Tomat_5.jpg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pics\\Tomat_5.jpg</v>
      </c>
      <c r="AI84" t="s">
        <v>94</v>
      </c>
      <c r="AO84">
        <f t="shared" ca="1" si="32"/>
        <v>6.0215164803239851E-2</v>
      </c>
      <c r="AP84" t="str">
        <f t="shared" ca="1" si="33"/>
        <v>pics\\Tomat_5.jpg</v>
      </c>
      <c r="AR84" t="str">
        <f t="shared" si="38"/>
        <v/>
      </c>
      <c r="AS84" t="str">
        <f t="shared" ca="1" si="39"/>
        <v>pics\\Tomat_5.jpg</v>
      </c>
      <c r="AT84">
        <f t="shared" ca="1" si="28"/>
        <v>0.46436973392117653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0"/>
        <v>_Раскрыт_ли_XXXXX?</v>
      </c>
      <c r="BD84" cm="1">
        <f t="array" aca="1" ref="BD84" ca="1">INDEX($L$82:$L$89,(RANK(AT4,$AT$2:$AT$9)))</f>
        <v>2065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VLOOKUP(B85,audio_list_stym!$A$3:$BP$18,49,FALSE)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VLOOKUP(B85,audio_list_stym!$A$3:$AJ$18,17,FALSE)</f>
        <v>Ackee</v>
      </c>
      <c r="I85" t="s">
        <v>691</v>
      </c>
      <c r="J85" t="str">
        <f t="shared" si="26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2054</v>
      </c>
      <c r="AD85" t="str">
        <f t="shared" ca="1" si="36"/>
        <v>pics\\Redis_6.jpg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pics\\Redis_6.jpg</v>
      </c>
      <c r="AI85" t="s">
        <v>95</v>
      </c>
      <c r="AO85">
        <f t="shared" ca="1" si="32"/>
        <v>0.14224242704465073</v>
      </c>
      <c r="AP85" t="str">
        <f t="shared" ca="1" si="33"/>
        <v>pics\\Redis_6.jpg</v>
      </c>
      <c r="AR85" t="str">
        <f t="shared" si="38"/>
        <v/>
      </c>
      <c r="AS85" t="str">
        <f t="shared" ca="1" si="39"/>
        <v>pics\\Redis_6.jpg</v>
      </c>
      <c r="AT85">
        <f t="shared" ca="1" si="28"/>
        <v>0.23682507329799229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0"/>
        <v>_Пушистый_ли_XXXXX?</v>
      </c>
      <c r="BD85" cm="1">
        <f t="array" aca="1" ref="BD85" ca="1">INDEX($L$82:$L$89,(RANK(AT5,$AT$2:$AT$9)))</f>
        <v>2066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VLOOKUP(B86,audio_list_stym!$A$3:$BP$18,49,FALSE)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VLOOKUP(B86,audio_list_stym!$A$3:$AJ$18,17,FALSE)</f>
        <v>Ackee</v>
      </c>
      <c r="I86" t="s">
        <v>692</v>
      </c>
      <c r="J86" t="str">
        <f t="shared" si="26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2049</v>
      </c>
      <c r="AD86" t="str">
        <f t="shared" ca="1" si="36"/>
        <v>pics\\Redis_1.jpg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pics\\Redis_1.jpg</v>
      </c>
      <c r="AI86" t="s">
        <v>96</v>
      </c>
      <c r="AO86">
        <f t="shared" ca="1" si="32"/>
        <v>0.26391182006162317</v>
      </c>
      <c r="AP86" t="str">
        <f t="shared" ca="1" si="33"/>
        <v>pics\\Redis_1.jpg</v>
      </c>
      <c r="AR86" t="str">
        <f t="shared" si="38"/>
        <v/>
      </c>
      <c r="AS86" t="str">
        <f t="shared" ca="1" si="39"/>
        <v>pics\\Redis_1.jpg</v>
      </c>
      <c r="AT86">
        <f t="shared" ca="1" si="28"/>
        <v>0.48999232909557366</v>
      </c>
      <c r="AU86" t="s">
        <v>697</v>
      </c>
      <c r="AV86" t="str">
        <f t="shared" ca="1" si="29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0"/>
        <v>_Квадратный_ли_XXXXX?</v>
      </c>
      <c r="BD86" cm="1">
        <f t="array" aca="1" ref="BD86" ca="1">INDEX($L$82:$L$89,(RANK(AT6,$AT$2:$AT$9)))</f>
        <v>2071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VLOOKUP(B87,audio_list_stym!$A$3:$BP$18,49,FALSE)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VLOOKUP(B87,audio_list_stym!$A$3:$AJ$18,17,FALSE)</f>
        <v>Ackee</v>
      </c>
      <c r="I87" t="s">
        <v>693</v>
      </c>
      <c r="J87" t="str">
        <f t="shared" si="26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2047</v>
      </c>
      <c r="AD87" t="str">
        <f t="shared" ca="1" si="36"/>
        <v>pics\\Peper_7.jpg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pics\\Peper_7.jpg</v>
      </c>
      <c r="AI87" t="s">
        <v>97</v>
      </c>
      <c r="AO87">
        <f t="shared" ca="1" si="32"/>
        <v>0.26507282723264947</v>
      </c>
      <c r="AP87" t="str">
        <f t="shared" ca="1" si="33"/>
        <v>pics\\Peper_7.jpg</v>
      </c>
      <c r="AR87" t="str">
        <f t="shared" si="38"/>
        <v/>
      </c>
      <c r="AS87" t="str">
        <f t="shared" ca="1" si="39"/>
        <v>pics\\Peper_7.jpg</v>
      </c>
      <c r="AT87">
        <f t="shared" ca="1" si="28"/>
        <v>0.86593516083801447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0"/>
        <v>_Склизкий_ли_XXXXX?</v>
      </c>
      <c r="BD87" cm="1">
        <f t="array" aca="1" ref="BD87" ca="1">INDEX($L$82:$L$89,(RANK(AT7,$AT$2:$AT$9)))</f>
        <v>2067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VLOOKUP(B88,audio_list_stym!$A$3:$BP$18,49,FALSE)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VLOOKUP(B88,audio_list_stym!$A$3:$AJ$18,17,FALSE)</f>
        <v>Ackee</v>
      </c>
      <c r="I88" t="s">
        <v>694</v>
      </c>
      <c r="J88" t="str">
        <f t="shared" si="26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2031</v>
      </c>
      <c r="AD88" t="str">
        <f t="shared" ca="1" si="36"/>
        <v>pics\\Kokos_7.jpg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pics\\Kokos_7.jpg</v>
      </c>
      <c r="AI88" t="s">
        <v>98</v>
      </c>
      <c r="AO88">
        <f t="shared" ca="1" si="32"/>
        <v>0.4659934018398928</v>
      </c>
      <c r="AP88" t="str">
        <f t="shared" ca="1" si="33"/>
        <v>pics\\Kokos_7.jpg</v>
      </c>
      <c r="AR88" t="str">
        <f t="shared" si="38"/>
        <v/>
      </c>
      <c r="AS88" t="str">
        <f t="shared" ca="1" si="39"/>
        <v>pics\\Kokos_7.jpg</v>
      </c>
      <c r="AT88">
        <f t="shared" ca="1" si="28"/>
        <v>0.57766305505189708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0"/>
        <v>_Увядший_ли_XXXXX?</v>
      </c>
      <c r="BD88" cm="1">
        <f t="array" aca="1" ref="BD88" ca="1">INDEX($L$82:$L$89,(RANK(AT8,$AT$2:$AT$9)))</f>
        <v>2068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VLOOKUP(B89,audio_list_stym!$A$3:$BP$18,49,FALSE)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VLOOKUP(B89,audio_list_stym!$A$3:$AJ$18,17,FALSE)</f>
        <v>Ackee</v>
      </c>
      <c r="I89" t="s">
        <v>695</v>
      </c>
      <c r="J89" t="str">
        <f t="shared" si="26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2012</v>
      </c>
      <c r="AD89" t="str">
        <f t="shared" ca="1" si="36"/>
        <v>pics\\Finik_4.jpg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pics\\Finik_4.jpg</v>
      </c>
      <c r="AI89" t="s">
        <v>99</v>
      </c>
      <c r="AO89">
        <f t="shared" ca="1" si="32"/>
        <v>0.75081591442959983</v>
      </c>
      <c r="AP89" t="str">
        <f t="shared" ca="1" si="33"/>
        <v>pics\\Finik_4.jpg</v>
      </c>
      <c r="AR89" t="str">
        <f t="shared" si="38"/>
        <v/>
      </c>
      <c r="AS89" t="str">
        <f t="shared" ca="1" si="39"/>
        <v>pics\\Finik_4.jpg</v>
      </c>
      <c r="AT89">
        <f t="shared" ca="1" si="28"/>
        <v>0.89335106973428913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0"/>
        <v>_Разноцветный_ли_XXXXX?</v>
      </c>
      <c r="BD89" cm="1">
        <f t="array" aca="1" ref="BD89" ca="1">INDEX($L$82:$L$89,(RANK(AT9,$AT$2:$AT$9)))</f>
        <v>2069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VLOOKUP(B90,audio_list_stym!$A$3:$BP$18,49,FALSE)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VLOOKUP(B90,audio_list_stym!$A$3:$AJ$18,17,FALSE)</f>
        <v>Ake</v>
      </c>
      <c r="I90" t="s">
        <v>688</v>
      </c>
      <c r="J90" t="str">
        <f t="shared" si="26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6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7"/>
        <v/>
      </c>
      <c r="AI90" t="s">
        <v>100</v>
      </c>
      <c r="AO90">
        <f t="shared" ca="1" si="32"/>
        <v>0.41122093273788574</v>
      </c>
      <c r="AP90" t="str">
        <f t="shared" ca="1" si="33"/>
        <v>pics\\Limon_3.jpg</v>
      </c>
      <c r="AR90" t="str">
        <f t="shared" si="38"/>
        <v/>
      </c>
      <c r="AS90" t="str">
        <f t="shared" si="39"/>
        <v/>
      </c>
      <c r="AT90">
        <f t="shared" ca="1" si="28"/>
        <v>0.54869536174611833</v>
      </c>
      <c r="AU90" t="s">
        <v>697</v>
      </c>
      <c r="AV90" t="str">
        <f t="shared" ca="1" si="29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0"/>
        <v>На_экране_XXXXX._Он_имеет_мякоть?</v>
      </c>
      <c r="BC90">
        <f>A90</f>
        <v>1212</v>
      </c>
      <c r="BD90" cm="1">
        <f t="array" aca="1" ref="BD90" ca="1">INDEX($L$90:$L$97,(RANK(AT2,$AT$2:$AT$9)))</f>
        <v>2080</v>
      </c>
      <c r="BE90" cm="1">
        <f t="array" aca="1" ref="BE90" ca="1">INDEX(BD66:BD81,(RANK(AT5,$AT$2:$AT$17)))</f>
        <v>2139</v>
      </c>
      <c r="BF90" cm="1">
        <f t="array" aca="1" ref="BF90" ca="1">INDEX(BD98:BD113,(RANK(AT5,$AT$2:$AT$17)))</f>
        <v>2081</v>
      </c>
      <c r="BG90" cm="1">
        <f t="array" aca="1" ref="BG90" ca="1">INDEX(BD114:BD129,(RANK(AT5,$AT$2:$AT$9)))</f>
        <v>2118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VLOOKUP(B91,audio_list_stym!$A$3:$BP$18,49,FALSE)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VLOOKUP(B91,audio_list_stym!$A$3:$AJ$18,17,FALSE)</f>
        <v>Ake</v>
      </c>
      <c r="I91" t="s">
        <v>689</v>
      </c>
      <c r="J91" t="str">
        <f t="shared" si="26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6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7"/>
        <v/>
      </c>
      <c r="AI91" t="s">
        <v>101</v>
      </c>
      <c r="AO91">
        <f t="shared" ca="1" si="32"/>
        <v>0.55648753824367236</v>
      </c>
      <c r="AP91" t="str">
        <f t="shared" ca="1" si="33"/>
        <v>pics\\Kokos_3.jpg</v>
      </c>
      <c r="AR91" t="str">
        <f t="shared" si="38"/>
        <v/>
      </c>
      <c r="AS91" t="str">
        <f t="shared" si="39"/>
        <v/>
      </c>
      <c r="AT91">
        <f t="shared" ca="1" si="28"/>
        <v>0.33468491871627237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0"/>
        <v>Посмотрите,_вот_XXXXX._Продолговатый_ли_он?</v>
      </c>
      <c r="BD91" cm="1">
        <f t="array" aca="1" ref="BD91" ca="1">INDEX($L$90:$L$97,(RANK(AT3,$AT$2:$AT$9)))</f>
        <v>2078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VLOOKUP(B92,audio_list_stym!$A$3:$BP$18,49,FALSE)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VLOOKUP(B92,audio_list_stym!$A$3:$AJ$18,17,FALSE)</f>
        <v>Ake</v>
      </c>
      <c r="I92" t="s">
        <v>690</v>
      </c>
      <c r="J92" t="str">
        <f t="shared" si="26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6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7"/>
        <v/>
      </c>
      <c r="AI92" t="s">
        <v>102</v>
      </c>
      <c r="AO92">
        <f t="shared" ca="1" si="32"/>
        <v>0.95724147878706378</v>
      </c>
      <c r="AP92" t="str">
        <f t="shared" ca="1" si="33"/>
        <v>pics\\Banan_1.jpg</v>
      </c>
      <c r="AR92" t="str">
        <f t="shared" si="38"/>
        <v/>
      </c>
      <c r="AS92" t="str">
        <f t="shared" si="39"/>
        <v/>
      </c>
      <c r="AT92">
        <f t="shared" ca="1" si="28"/>
        <v>0.23492616194193827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0"/>
        <v>Вот_XXXXX._Пятнистый_ли_он?</v>
      </c>
      <c r="BD92" cm="1">
        <f t="array" aca="1" ref="BD92" ca="1">INDEX($L$90:$L$97,(RANK(AT4,$AT$2:$AT$9)))</f>
        <v>2073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VLOOKUP(B93,audio_list_stym!$A$3:$BP$18,49,FALSE)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VLOOKUP(B93,audio_list_stym!$A$3:$AJ$18,17,FALSE)</f>
        <v>Ake</v>
      </c>
      <c r="I93" t="s">
        <v>691</v>
      </c>
      <c r="J93" t="str">
        <f t="shared" si="26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6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7"/>
        <v/>
      </c>
      <c r="AI93" t="s">
        <v>103</v>
      </c>
      <c r="AO93">
        <f t="shared" ca="1" si="32"/>
        <v>0.38702073702360518</v>
      </c>
      <c r="AP93" t="str">
        <f t="shared" ca="1" si="33"/>
        <v>pics\\Limon_5.jpg</v>
      </c>
      <c r="AR93" t="str">
        <f t="shared" si="38"/>
        <v/>
      </c>
      <c r="AS93" t="str">
        <f t="shared" si="39"/>
        <v/>
      </c>
      <c r="AT93">
        <f t="shared" ca="1" si="28"/>
        <v>0.97711749362872191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0"/>
        <v>Это_XXXXX._Он_с_кожурой?</v>
      </c>
      <c r="BD93" cm="1">
        <f t="array" aca="1" ref="BD93" ca="1">INDEX($L$90:$L$97,(RANK(AT5,$AT$2:$AT$9)))</f>
        <v>2074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VLOOKUP(B94,audio_list_stym!$A$3:$BP$18,49,FALSE)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VLOOKUP(B94,audio_list_stym!$A$3:$AJ$18,17,FALSE)</f>
        <v>Ake</v>
      </c>
      <c r="I94" t="s">
        <v>692</v>
      </c>
      <c r="J94" t="str">
        <f t="shared" si="26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6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7"/>
        <v/>
      </c>
      <c r="AI94" t="s">
        <v>104</v>
      </c>
      <c r="AO94">
        <f t="shared" ca="1" si="32"/>
        <v>5.3972925492442925E-2</v>
      </c>
      <c r="AP94" t="str">
        <f t="shared" ca="1" si="33"/>
        <v>pics\\Tomat_6.jpg</v>
      </c>
      <c r="AR94" t="str">
        <f t="shared" si="38"/>
        <v/>
      </c>
      <c r="AS94" t="str">
        <f t="shared" si="39"/>
        <v/>
      </c>
      <c r="AT94">
        <f t="shared" ca="1" si="28"/>
        <v>0.53807123856093642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0"/>
        <v>На_картинке_XXXXX._Синий_ли_он?</v>
      </c>
      <c r="BD94" cm="1">
        <f t="array" aca="1" ref="BD94" ca="1">INDEX($L$90:$L$97,(RANK(AT6,$AT$2:$AT$9)))</f>
        <v>2079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VLOOKUP(B95,audio_list_stym!$A$3:$BP$18,49,FALSE)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VLOOKUP(B95,audio_list_stym!$A$3:$AJ$18,17,FALSE)</f>
        <v>Ake</v>
      </c>
      <c r="I95" t="s">
        <v>693</v>
      </c>
      <c r="J95" t="str">
        <f t="shared" si="26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6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7"/>
        <v/>
      </c>
      <c r="AI95" t="s">
        <v>105</v>
      </c>
      <c r="AO95">
        <f t="shared" ca="1" si="32"/>
        <v>0.93927271459858119</v>
      </c>
      <c r="AP95" t="str">
        <f t="shared" ca="1" si="33"/>
        <v>pics\\Banan_2.jpg</v>
      </c>
      <c r="AR95" t="str">
        <f t="shared" si="38"/>
        <v/>
      </c>
      <c r="AS95" t="str">
        <f t="shared" si="39"/>
        <v/>
      </c>
      <c r="AT95">
        <f t="shared" ca="1" si="28"/>
        <v>0.59660211313056732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0"/>
        <v>На_мониторе_XXXXX._Он_с_дольками?</v>
      </c>
      <c r="BD95" cm="1">
        <f t="array" aca="1" ref="BD95" ca="1">INDEX($L$90:$L$97,(RANK(AT7,$AT$2:$AT$9)))</f>
        <v>2075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VLOOKUP(B96,audio_list_stym!$A$3:$BP$18,49,FALSE)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VLOOKUP(B96,audio_list_stym!$A$3:$AJ$18,17,FALSE)</f>
        <v>Ake</v>
      </c>
      <c r="I96" t="s">
        <v>694</v>
      </c>
      <c r="J96" t="str">
        <f t="shared" si="26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6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7"/>
        <v/>
      </c>
      <c r="AI96" t="s">
        <v>106</v>
      </c>
      <c r="AO96">
        <f t="shared" ca="1" si="32"/>
        <v>0.93489149280780837</v>
      </c>
      <c r="AP96" t="str">
        <f t="shared" ca="1" si="33"/>
        <v>pics\\Banan_3.jpg</v>
      </c>
      <c r="AR96" t="str">
        <f t="shared" si="38"/>
        <v/>
      </c>
      <c r="AS96" t="str">
        <f t="shared" si="39"/>
        <v/>
      </c>
      <c r="AT96">
        <f t="shared" ca="1" si="28"/>
        <v>0.60038480001155181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0"/>
        <v>Перед_Вами_XXXXX._Он_высушенный?</v>
      </c>
      <c r="BD96" cm="1">
        <f t="array" aca="1" ref="BD96" ca="1">INDEX($L$90:$L$97,(RANK(AT8,$AT$2:$AT$9)))</f>
        <v>2076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VLOOKUP(B97,audio_list_stym!$A$3:$BP$18,49,FALSE)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VLOOKUP(B97,audio_list_stym!$A$3:$AJ$18,17,FALSE)</f>
        <v>Ake</v>
      </c>
      <c r="I97" t="s">
        <v>695</v>
      </c>
      <c r="J97" t="str">
        <f t="shared" si="26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6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7"/>
        <v/>
      </c>
      <c r="AI97" t="s">
        <v>107</v>
      </c>
      <c r="AO97">
        <f t="shared" ca="1" si="32"/>
        <v>0.62166275532334325</v>
      </c>
      <c r="AP97" t="str">
        <f t="shared" ca="1" si="33"/>
        <v>pics\\Goroh_7.jpg</v>
      </c>
      <c r="AR97" t="str">
        <f t="shared" si="38"/>
        <v/>
      </c>
      <c r="AS97" t="str">
        <f t="shared" si="39"/>
        <v/>
      </c>
      <c r="AT97">
        <f t="shared" ca="1" si="28"/>
        <v>0.13429966803074656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0"/>
        <v>Вы_видите_XXXXX._Мятый_ли_он?</v>
      </c>
      <c r="BD97" cm="1">
        <f t="array" aca="1" ref="BD97" ca="1">INDEX($L$90:$L$97,(RANK(AT9,$AT$2:$AT$9)))</f>
        <v>2077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VLOOKUP(B98,audio_list_stym!$A$3:$BP$18,49,FALSE)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VLOOKUP(B98,audio_list_stym!$A$3:$AJ$18,17,FALSE)</f>
        <v>Finger</v>
      </c>
      <c r="I98" t="s">
        <v>688</v>
      </c>
      <c r="J98" t="str">
        <f t="shared" si="26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2024</v>
      </c>
      <c r="AD98" t="str">
        <f t="shared" ca="1" si="36"/>
        <v>pics\\Goroh_8.jpg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pics\\Goroh_8.jpg</v>
      </c>
      <c r="AI98" t="s">
        <v>108</v>
      </c>
      <c r="AO98">
        <f t="shared" ca="1" si="32"/>
        <v>0.60974003057556203</v>
      </c>
      <c r="AP98" t="str">
        <f t="shared" ca="1" si="33"/>
        <v>pics\\Goroh_8.jpg</v>
      </c>
      <c r="AR98" t="str">
        <f>IF(AH98="sound\\Ogorod",AP26,"")</f>
        <v/>
      </c>
      <c r="AS98" t="str">
        <f t="shared" ca="1" si="39"/>
        <v>pics\\Goroh_8.jpg</v>
      </c>
      <c r="AT98">
        <f t="shared" ca="1" si="28"/>
        <v>0.98594595279095198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0"/>
        <v>_Вытянут_ли_КОДИС?</v>
      </c>
      <c r="BC98">
        <f>A98</f>
        <v>1213</v>
      </c>
      <c r="BD98" cm="1">
        <f t="array" aca="1" ref="BD98" ca="1">INDEX($L$98:$L$105,(RANK(AT2,$AT$2:$AT$9)))</f>
        <v>2088</v>
      </c>
      <c r="BE98" cm="1">
        <f t="array" aca="1" ref="BE98" ca="1">INDEX(BD66:BD81,(RANK(AT6,$AT$2:$AT$9)))</f>
        <v>2146</v>
      </c>
      <c r="BF98" cm="1">
        <f t="array" aca="1" ref="BF98" ca="1">INDEX(BD82:BD97,(RANK(AT6,$AT$2:$AT$9)))</f>
        <v>2068</v>
      </c>
      <c r="BG98" cm="1">
        <f t="array" aca="1" ref="BG98" ca="1">INDEX(BD106:BD129,(RANK(AT6,$AT$2:$AT$17)))</f>
        <v>2116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VLOOKUP(B99,audio_list_stym!$A$3:$BP$18,49,FALSE)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VLOOKUP(B99,audio_list_stym!$A$3:$AJ$18,17,FALSE)</f>
        <v>Finger</v>
      </c>
      <c r="I99" t="s">
        <v>689</v>
      </c>
      <c r="J99" t="str">
        <f t="shared" si="26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2056</v>
      </c>
      <c r="AD99" t="str">
        <f t="shared" ca="1" si="36"/>
        <v>pics\\Redis_8.jpg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pics\\Redis_8.jpg</v>
      </c>
      <c r="AI99" t="s">
        <v>109</v>
      </c>
      <c r="AO99">
        <f t="shared" ca="1" si="32"/>
        <v>0.12438609600424633</v>
      </c>
      <c r="AP99" t="str">
        <f t="shared" ca="1" si="33"/>
        <v>pics\\Redis_8.jpg</v>
      </c>
      <c r="AR99" t="str">
        <f t="shared" ref="AR99:AR120" si="40">IF(AH99="sound\\Ogorod",AP27,"")</f>
        <v/>
      </c>
      <c r="AS99" t="str">
        <f t="shared" ca="1" si="39"/>
        <v>pics\\Redis_8.jpg</v>
      </c>
      <c r="AT99">
        <f t="shared" ca="1" si="28"/>
        <v>0.34890408237113735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0"/>
        <v>_Надломан_ли_КОДИС?</v>
      </c>
      <c r="BD99" cm="1">
        <f t="array" aca="1" ref="BD99" ca="1">INDEX($L$98:$L$105,(RANK(AT3,$AT$2:$AT$9)))</f>
        <v>2086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VLOOKUP(B100,audio_list_stym!$A$3:$BP$18,49,FALSE)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VLOOKUP(B100,audio_list_stym!$A$3:$AJ$18,17,FALSE)</f>
        <v>Finger</v>
      </c>
      <c r="I100" t="s">
        <v>690</v>
      </c>
      <c r="J100" t="str">
        <f t="shared" si="26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2055</v>
      </c>
      <c r="AD100" t="str">
        <f t="shared" ca="1" si="36"/>
        <v>pics\\Redis_7.jpg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pics\\Redis_7.jpg</v>
      </c>
      <c r="AI100" t="s">
        <v>110</v>
      </c>
      <c r="AO100">
        <f t="shared" ca="1" si="32"/>
        <v>0.14127026462354308</v>
      </c>
      <c r="AP100" t="str">
        <f t="shared" ca="1" si="33"/>
        <v>pics\\Redis_7.jpg</v>
      </c>
      <c r="AR100" t="str">
        <f t="shared" si="40"/>
        <v/>
      </c>
      <c r="AS100" t="str">
        <f t="shared" ca="1" si="39"/>
        <v>pics\\Redis_7.jpg</v>
      </c>
      <c r="AT100">
        <f t="shared" ca="1" si="28"/>
        <v>0.56742160271127373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0"/>
        <v>_Волнистый_ли_КОДИС?</v>
      </c>
      <c r="BD100" cm="1">
        <f t="array" aca="1" ref="BD100" ca="1">INDEX($L$98:$L$105,(RANK(AT4,$AT$2:$AT$9)))</f>
        <v>2081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VLOOKUP(B101,audio_list_stym!$A$3:$BP$18,49,FALSE)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VLOOKUP(B101,audio_list_stym!$A$3:$AJ$18,17,FALSE)</f>
        <v>Finger</v>
      </c>
      <c r="I101" t="s">
        <v>691</v>
      </c>
      <c r="J101" t="str">
        <f t="shared" si="26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2010</v>
      </c>
      <c r="AD101" t="str">
        <f t="shared" ca="1" si="36"/>
        <v>pics\\Finik_2.jpg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pics\\Finik_2.jpg</v>
      </c>
      <c r="AI101" t="s">
        <v>111</v>
      </c>
      <c r="AO101">
        <f t="shared" ca="1" si="32"/>
        <v>0.79676119720393646</v>
      </c>
      <c r="AP101" t="str">
        <f t="shared" ca="1" si="33"/>
        <v>pics\\Finik_2.jpg</v>
      </c>
      <c r="AR101" t="str">
        <f t="shared" si="40"/>
        <v/>
      </c>
      <c r="AS101" t="str">
        <f t="shared" ca="1" si="39"/>
        <v>pics\\Finik_2.jpg</v>
      </c>
      <c r="AT101">
        <f t="shared" ca="1" si="28"/>
        <v>0.85859501419124595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0"/>
        <v>_Бурый_ли_КОДИС?</v>
      </c>
      <c r="BD101" cm="1">
        <f t="array" aca="1" ref="BD101" ca="1">INDEX($L$98:$L$105,(RANK(AT5,$AT$2:$AT$9)))</f>
        <v>2082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VLOOKUP(B102,audio_list_stym!$A$3:$BP$18,49,FALSE)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VLOOKUP(B102,audio_list_stym!$A$3:$AJ$18,17,FALSE)</f>
        <v>Finger</v>
      </c>
      <c r="I102" t="s">
        <v>692</v>
      </c>
      <c r="J102" t="str">
        <f t="shared" si="26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2005</v>
      </c>
      <c r="AD102" t="str">
        <f t="shared" ca="1" si="36"/>
        <v>pics\\Banan_5.jpg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pics\\Banan_5.jpg</v>
      </c>
      <c r="AI102" t="s">
        <v>112</v>
      </c>
      <c r="AO102">
        <f t="shared" ca="1" si="32"/>
        <v>0.8976672953674808</v>
      </c>
      <c r="AP102" t="str">
        <f t="shared" ca="1" si="33"/>
        <v>pics\\Banan_5.jpg</v>
      </c>
      <c r="AR102" t="str">
        <f t="shared" si="40"/>
        <v/>
      </c>
      <c r="AS102" t="str">
        <f t="shared" ca="1" si="39"/>
        <v>pics\\Banan_5.jpg</v>
      </c>
      <c r="AT102">
        <f t="shared" ca="1" si="28"/>
        <v>0.71667969901673323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0"/>
        <v>_Выжатый_ли_КОДИС?</v>
      </c>
      <c r="BD102" cm="1">
        <f t="array" aca="1" ref="BD102" ca="1">INDEX($L$98:$L$105,(RANK(AT6,$AT$2:$AT$9)))</f>
        <v>2087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VLOOKUP(B103,audio_list_stym!$A$3:$BP$18,49,FALSE)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VLOOKUP(B103,audio_list_stym!$A$3:$AJ$18,17,FALSE)</f>
        <v>Finger</v>
      </c>
      <c r="I103" t="s">
        <v>693</v>
      </c>
      <c r="J103" t="str">
        <f t="shared" si="26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2022</v>
      </c>
      <c r="AD103" t="str">
        <f t="shared" ca="1" si="36"/>
        <v>pics\\Goroh_6.jpg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pics\\Goroh_6.jpg</v>
      </c>
      <c r="AI103" t="s">
        <v>113</v>
      </c>
      <c r="AO103">
        <f t="shared" ca="1" si="32"/>
        <v>0.6391210173132249</v>
      </c>
      <c r="AP103" t="str">
        <f t="shared" ca="1" si="33"/>
        <v>pics\\Goroh_6.jpg</v>
      </c>
      <c r="AR103" t="str">
        <f t="shared" si="40"/>
        <v/>
      </c>
      <c r="AS103" t="str">
        <f t="shared" ca="1" si="39"/>
        <v>pics\\Goroh_6.jpg</v>
      </c>
      <c r="AT103">
        <f t="shared" ca="1" si="28"/>
        <v>0.81578153771277762</v>
      </c>
      <c r="AU103" t="s">
        <v>697</v>
      </c>
      <c r="AV103" t="str">
        <f t="shared" ca="1" si="29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0"/>
        <v>_Объемный_ли_КОДИС?</v>
      </c>
      <c r="BD103" cm="1">
        <f t="array" aca="1" ref="BD103" ca="1">INDEX($L$98:$L$105,(RANK(AT7,$AT$2:$AT$9)))</f>
        <v>2083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VLOOKUP(B104,audio_list_stym!$A$3:$BP$18,49,FALSE)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VLOOKUP(B104,audio_list_stym!$A$3:$AJ$18,17,FALSE)</f>
        <v>Finger</v>
      </c>
      <c r="I104" t="s">
        <v>694</v>
      </c>
      <c r="J104" t="str">
        <f t="shared" si="26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2050</v>
      </c>
      <c r="AD104" t="str">
        <f t="shared" ca="1" si="36"/>
        <v>pics\\Redis_2.jpg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pics\\Redis_2.jpg</v>
      </c>
      <c r="AI104" t="s">
        <v>114</v>
      </c>
      <c r="AO104">
        <f t="shared" ca="1" si="32"/>
        <v>0.1956215163680215</v>
      </c>
      <c r="AP104" t="str">
        <f t="shared" ca="1" si="33"/>
        <v>pics\\Redis_2.jpg</v>
      </c>
      <c r="AR104" t="str">
        <f t="shared" si="40"/>
        <v/>
      </c>
      <c r="AS104" t="str">
        <f t="shared" ca="1" si="39"/>
        <v>pics\\Redis_2.jpg</v>
      </c>
      <c r="AT104">
        <f t="shared" ca="1" si="28"/>
        <v>0.93705055020494354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0"/>
        <v>_Пустой_ли_КОДИС?</v>
      </c>
      <c r="BD104" cm="1">
        <f t="array" aca="1" ref="BD104" ca="1">INDEX($L$98:$L$105,(RANK(AT8,$AT$2:$AT$9)))</f>
        <v>2084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VLOOKUP(B105,audio_list_stym!$A$3:$BP$18,49,FALSE)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VLOOKUP(B105,audio_list_stym!$A$3:$AJ$18,17,FALSE)</f>
        <v>Finger</v>
      </c>
      <c r="I105" t="s">
        <v>695</v>
      </c>
      <c r="J105" t="str">
        <f t="shared" si="26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2038</v>
      </c>
      <c r="AD105" t="str">
        <f t="shared" ca="1" si="36"/>
        <v>pics\\Limon_6.jpg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pics\\Limon_6.jpg</v>
      </c>
      <c r="AI105" t="s">
        <v>115</v>
      </c>
      <c r="AO105">
        <f t="shared" ca="1" si="32"/>
        <v>0.3868365370304101</v>
      </c>
      <c r="AP105" t="str">
        <f t="shared" ca="1" si="33"/>
        <v>pics\\Limon_6.jpg</v>
      </c>
      <c r="AR105" t="str">
        <f t="shared" si="40"/>
        <v/>
      </c>
      <c r="AS105" t="str">
        <f t="shared" ca="1" si="39"/>
        <v>pics\\Limon_6.jpg</v>
      </c>
      <c r="AT105">
        <f t="shared" ca="1" si="28"/>
        <v>0.28760974905942782</v>
      </c>
      <c r="AU105" t="s">
        <v>697</v>
      </c>
      <c r="AV105" t="str">
        <f t="shared" ca="1" si="29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0"/>
        <v>_Белый_ли_КОДИС?</v>
      </c>
      <c r="BD105" cm="1">
        <f t="array" aca="1" ref="BD105" ca="1">INDEX($L$98:$L$105,(RANK(AT9,$AT$2:$AT$9)))</f>
        <v>2085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VLOOKUP(B106,audio_list_stym!$A$3:$BP$18,49,FALSE)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VLOOKUP(B106,audio_list_stym!$A$3:$AJ$18,17,FALSE)</f>
        <v>Gac</v>
      </c>
      <c r="I106" t="s">
        <v>688</v>
      </c>
      <c r="J106" t="str">
        <f t="shared" si="26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6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7"/>
        <v/>
      </c>
      <c r="AI106" t="s">
        <v>116</v>
      </c>
      <c r="AO106">
        <f t="shared" ca="1" si="32"/>
        <v>0.6533640712657095</v>
      </c>
      <c r="AP106" t="str">
        <f t="shared" ca="1" si="33"/>
        <v>pics\\Goroh_5.jpg</v>
      </c>
      <c r="AR106" t="str">
        <f t="shared" si="40"/>
        <v/>
      </c>
      <c r="AS106" t="str">
        <f t="shared" si="39"/>
        <v/>
      </c>
      <c r="AT106">
        <f t="shared" ca="1" si="28"/>
        <v>0.76089133412273602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0"/>
        <v>На_экране_ГОНИК._Испачкан_ли_он?</v>
      </c>
      <c r="BC106">
        <f>A106</f>
        <v>1214</v>
      </c>
      <c r="BD106" cm="1">
        <f t="array" aca="1" ref="BD106" ca="1">INDEX($L$106:$L$113,(RANK(AT2,$AT$2:$AT$9)))</f>
        <v>2096</v>
      </c>
      <c r="BE106" cm="1">
        <f t="array" aca="1" ref="BE106" ca="1">INDEX(BD66:BD81,(RANK(AT7,$AT$2:$AT$17)))</f>
        <v>2148</v>
      </c>
      <c r="BF106" cm="1">
        <f t="array" aca="1" ref="BF106" ca="1">INDEX(BD90:BD105,(RANK(AT7,$AT$2:$AT$17)))</f>
        <v>2077</v>
      </c>
      <c r="BG106" cm="1">
        <f t="array" aca="1" ref="BG106" ca="1">INDEX(BD114:BD129,(RANK(AT7,$AT$2:$AT$9)))</f>
        <v>2113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VLOOKUP(B107,audio_list_stym!$A$3:$BP$18,49,FALSE)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VLOOKUP(B107,audio_list_stym!$A$3:$AJ$18,17,FALSE)</f>
        <v>Gac</v>
      </c>
      <c r="I107" t="s">
        <v>689</v>
      </c>
      <c r="J107" t="str">
        <f t="shared" si="26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6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7"/>
        <v/>
      </c>
      <c r="AI107" t="s">
        <v>117</v>
      </c>
      <c r="AO107">
        <f t="shared" ca="1" si="32"/>
        <v>0.26502093919598146</v>
      </c>
      <c r="AP107" t="str">
        <f t="shared" ca="1" si="33"/>
        <v>pics\\Peper_8.jpg</v>
      </c>
      <c r="AR107" t="str">
        <f t="shared" si="40"/>
        <v/>
      </c>
      <c r="AS107" t="str">
        <f t="shared" si="39"/>
        <v/>
      </c>
      <c r="AT107">
        <f t="shared" ca="1" si="28"/>
        <v>0.25611076992618265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0"/>
        <v>Посмотрите,_вот_ГОНИК._Он_фаршированный?</v>
      </c>
      <c r="BD107" cm="1">
        <f t="array" aca="1" ref="BD107" ca="1">INDEX($L$106:$L$113,(RANK(AT3,$AT$2:$AT$9)))</f>
        <v>2094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VLOOKUP(B108,audio_list_stym!$A$3:$BP$18,49,FALSE)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VLOOKUP(B108,audio_list_stym!$A$3:$AJ$18,17,FALSE)</f>
        <v>Gac</v>
      </c>
      <c r="I108" t="s">
        <v>690</v>
      </c>
      <c r="J108" t="str">
        <f t="shared" si="26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6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7"/>
        <v/>
      </c>
      <c r="AI108" t="s">
        <v>118</v>
      </c>
      <c r="AO108">
        <f t="shared" ca="1" si="32"/>
        <v>8.0956519063024923E-2</v>
      </c>
      <c r="AP108" t="str">
        <f t="shared" ca="1" si="33"/>
        <v>pics\\Tomat_3.jpg</v>
      </c>
      <c r="AR108" t="str">
        <f t="shared" si="40"/>
        <v/>
      </c>
      <c r="AS108" t="str">
        <f t="shared" si="39"/>
        <v/>
      </c>
      <c r="AT108">
        <f t="shared" ca="1" si="28"/>
        <v>0.83005893758434746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0"/>
        <v>Вот_ГОНИК._Он_разрезанный?</v>
      </c>
      <c r="BD108" cm="1">
        <f t="array" aca="1" ref="BD108" ca="1">INDEX($L$106:$L$113,(RANK(AT4,$AT$2:$AT$9)))</f>
        <v>2089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VLOOKUP(B109,audio_list_stym!$A$3:$BP$18,49,FALSE)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VLOOKUP(B109,audio_list_stym!$A$3:$AJ$18,17,FALSE)</f>
        <v>Gac</v>
      </c>
      <c r="I109" t="s">
        <v>691</v>
      </c>
      <c r="J109" t="str">
        <f t="shared" si="26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6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7"/>
        <v/>
      </c>
      <c r="AI109" t="s">
        <v>119</v>
      </c>
      <c r="AO109">
        <f t="shared" ca="1" si="32"/>
        <v>0.28447895246681254</v>
      </c>
      <c r="AP109" t="str">
        <f t="shared" ca="1" si="33"/>
        <v>pics\\Peper_5.jpg</v>
      </c>
      <c r="AR109" t="str">
        <f t="shared" si="40"/>
        <v/>
      </c>
      <c r="AS109" t="str">
        <f t="shared" si="39"/>
        <v/>
      </c>
      <c r="AT109">
        <f t="shared" ca="1" si="28"/>
        <v>0.60640744464967034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0"/>
        <v>Это_ГОНИК._Он_с_лепестками?</v>
      </c>
      <c r="BD109" cm="1">
        <f t="array" aca="1" ref="BD109" ca="1">INDEX($L$106:$L$113,(RANK(AT5,$AT$2:$AT$9)))</f>
        <v>2090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VLOOKUP(B110,audio_list_stym!$A$3:$BP$18,49,FALSE)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VLOOKUP(B110,audio_list_stym!$A$3:$AJ$18,17,FALSE)</f>
        <v>Gac</v>
      </c>
      <c r="I110" t="s">
        <v>692</v>
      </c>
      <c r="J110" t="str">
        <f t="shared" si="26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6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7"/>
        <v/>
      </c>
      <c r="AI110" t="s">
        <v>120</v>
      </c>
      <c r="AO110">
        <f t="shared" ca="1" si="32"/>
        <v>0.48972197695281927</v>
      </c>
      <c r="AP110" t="str">
        <f t="shared" ca="1" si="33"/>
        <v>pics\\Kokos_6.jpg</v>
      </c>
      <c r="AR110" t="str">
        <f t="shared" si="40"/>
        <v/>
      </c>
      <c r="AS110" t="str">
        <f t="shared" si="39"/>
        <v/>
      </c>
      <c r="AT110">
        <f t="shared" ca="1" si="28"/>
        <v>0.60798274563225807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0"/>
        <v>На_картинке_ГОНИК._Колючий_ли_он?</v>
      </c>
      <c r="BD110" cm="1">
        <f t="array" aca="1" ref="BD110" ca="1">INDEX($L$106:$L$113,(RANK(AT6,$AT$2:$AT$9)))</f>
        <v>2095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VLOOKUP(B111,audio_list_stym!$A$3:$BP$18,49,FALSE)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VLOOKUP(B111,audio_list_stym!$A$3:$AJ$18,17,FALSE)</f>
        <v>Gac</v>
      </c>
      <c r="I111" t="s">
        <v>693</v>
      </c>
      <c r="J111" t="str">
        <f t="shared" si="26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6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7"/>
        <v/>
      </c>
      <c r="AI111" t="s">
        <v>121</v>
      </c>
      <c r="AO111">
        <f t="shared" ca="1" si="32"/>
        <v>0.84111431798368907</v>
      </c>
      <c r="AP111" t="str">
        <f t="shared" ca="1" si="33"/>
        <v>pics\\Finik_1.jpg</v>
      </c>
      <c r="AR111" t="str">
        <f t="shared" si="40"/>
        <v/>
      </c>
      <c r="AS111" t="str">
        <f t="shared" si="39"/>
        <v/>
      </c>
      <c r="AT111">
        <f t="shared" ca="1" si="28"/>
        <v>0.69267449919076096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0"/>
        <v>На_мониторе_ГОНИК._Оранжевый_ли_он?</v>
      </c>
      <c r="BD111" cm="1">
        <f t="array" aca="1" ref="BD111" ca="1">INDEX($L$106:$L$113,(RANK(AT7,$AT$2:$AT$9)))</f>
        <v>2091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VLOOKUP(B112,audio_list_stym!$A$3:$BP$18,49,FALSE)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VLOOKUP(B112,audio_list_stym!$A$3:$AJ$18,17,FALSE)</f>
        <v>Gac</v>
      </c>
      <c r="I112" t="s">
        <v>694</v>
      </c>
      <c r="J112" t="str">
        <f t="shared" si="26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6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7"/>
        <v/>
      </c>
      <c r="AI112" t="s">
        <v>122</v>
      </c>
      <c r="AO112">
        <f t="shared" ca="1" si="32"/>
        <v>0.16076843304953636</v>
      </c>
      <c r="AP112" t="str">
        <f t="shared" ca="1" si="33"/>
        <v>pics\\Redis_4.jpg</v>
      </c>
      <c r="AR112" t="str">
        <f t="shared" si="40"/>
        <v/>
      </c>
      <c r="AS112" t="str">
        <f t="shared" si="39"/>
        <v/>
      </c>
      <c r="AT112">
        <f t="shared" ca="1" si="28"/>
        <v>0.93863435206671408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0"/>
        <v>Перед_Вами_ГОНИК._Он_зернистый?</v>
      </c>
      <c r="BD112" cm="1">
        <f t="array" aca="1" ref="BD112" ca="1">INDEX($L$106:$L$113,(RANK(AT8,$AT$2:$AT$9)))</f>
        <v>2092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VLOOKUP(B113,audio_list_stym!$A$3:$BP$18,49,FALSE)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VLOOKUP(B113,audio_list_stym!$A$3:$AJ$18,17,FALSE)</f>
        <v>Gac</v>
      </c>
      <c r="I113" t="s">
        <v>695</v>
      </c>
      <c r="J113" t="str">
        <f t="shared" si="26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6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7"/>
        <v/>
      </c>
      <c r="AI113" t="s">
        <v>123</v>
      </c>
      <c r="AO113">
        <f t="shared" ca="1" si="32"/>
        <v>0.2944113322448314</v>
      </c>
      <c r="AP113" t="str">
        <f t="shared" ca="1" si="33"/>
        <v>pics\\Peper_4.jpg</v>
      </c>
      <c r="AR113" t="str">
        <f t="shared" si="40"/>
        <v/>
      </c>
      <c r="AS113" t="str">
        <f t="shared" si="39"/>
        <v/>
      </c>
      <c r="AT113">
        <f t="shared" ca="1" si="28"/>
        <v>0.58537668237404072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0"/>
        <v>Вы_видите_ГОНИК._Округлый_ли_он?</v>
      </c>
      <c r="BD113" cm="1">
        <f t="array" aca="1" ref="BD113" ca="1">INDEX($L$106:$L$113,(RANK(AT9,$AT$2:$AT$9)))</f>
        <v>2093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VLOOKUP(B114,audio_list_stym!$A$3:$BP$18,49,FALSE)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VLOOKUP(B114,audio_list_stym!$A$3:$AJ$18,17,FALSE)</f>
        <v>Noni</v>
      </c>
      <c r="I114" t="s">
        <v>688</v>
      </c>
      <c r="J114" t="str">
        <f t="shared" si="26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2004</v>
      </c>
      <c r="AD114" t="str">
        <f t="shared" ca="1" si="36"/>
        <v>pics\\Banan_4.jpg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pics\\Banan_4.jpg</v>
      </c>
      <c r="AI114" t="s">
        <v>86</v>
      </c>
      <c r="AO114">
        <f t="shared" ca="1" si="32"/>
        <v>0.91375910196218624</v>
      </c>
      <c r="AP114" t="str">
        <f t="shared" ca="1" si="33"/>
        <v>pics\\Banan_4.jpg</v>
      </c>
      <c r="AR114" t="str">
        <f t="shared" si="40"/>
        <v/>
      </c>
      <c r="AS114" t="str">
        <f t="shared" ca="1" si="39"/>
        <v>pics\\Banan_4.jpg</v>
      </c>
      <c r="AT114">
        <f t="shared" ca="1" si="28"/>
        <v>0.15423282629536827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0"/>
        <v>_Белый_ли_внутри_XXXXX?</v>
      </c>
      <c r="BC114">
        <f>A114</f>
        <v>1215</v>
      </c>
      <c r="BD114" cm="1">
        <f t="array" aca="1" ref="BD114" ca="1">INDEX($L$114:$L$121,(RANK(AT2,$AT$2:$AT$9)))</f>
        <v>2120</v>
      </c>
      <c r="BE114" cm="1">
        <f t="array" aca="1" ref="BE114" ca="1">INDEX(BD66:BD81,(RANK(AT8,$AT$2:$AT$17)))</f>
        <v>2152</v>
      </c>
      <c r="BF114" cm="1">
        <f t="array" aca="1" ref="BF114" ca="1">INDEX(BD82:BD97,(RANK(AT8,$AT$2:$AT$9)))</f>
        <v>2066</v>
      </c>
      <c r="BG114" cm="1">
        <f t="array" aca="1" ref="BG114" ca="1">INDEX(BD98:BD113,(RANK(AT8,$AT$2:$AT$9)))</f>
        <v>2082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VLOOKUP(B115,audio_list_stym!$A$3:$BP$18,49,FALSE)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VLOOKUP(B115,audio_list_stym!$A$3:$AJ$18,17,FALSE)</f>
        <v>Noni</v>
      </c>
      <c r="I115" t="s">
        <v>689</v>
      </c>
      <c r="J115" t="str">
        <f t="shared" si="26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2019</v>
      </c>
      <c r="AD115" t="str">
        <f t="shared" ca="1" si="36"/>
        <v>pics\\Goroh_3.jpg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pics\\Goroh_3.jpg</v>
      </c>
      <c r="AI115" t="s">
        <v>87</v>
      </c>
      <c r="AO115">
        <f t="shared" ca="1" si="32"/>
        <v>0.66080554541999037</v>
      </c>
      <c r="AP115" t="str">
        <f t="shared" ca="1" si="33"/>
        <v>pics\\Goroh_3.jpg</v>
      </c>
      <c r="AR115" t="str">
        <f t="shared" si="40"/>
        <v/>
      </c>
      <c r="AS115" t="str">
        <f t="shared" ca="1" si="39"/>
        <v>pics\\Goroh_3.jpg</v>
      </c>
      <c r="AT115">
        <f t="shared" ca="1" si="28"/>
        <v>0.89131217846534627</v>
      </c>
      <c r="AU115" t="s">
        <v>697</v>
      </c>
      <c r="AV115" t="str">
        <f t="shared" ca="1" si="29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0"/>
        <v>_Ребристый_ли_XXXXX?</v>
      </c>
      <c r="BD115" cm="1">
        <f t="array" aca="1" ref="BD115" ca="1">INDEX($L$114:$L$121,(RANK(AT3,$AT$2:$AT$9)))</f>
        <v>2118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VLOOKUP(B116,audio_list_stym!$A$3:$BP$18,49,FALSE)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VLOOKUP(B116,audio_list_stym!$A$3:$AJ$18,17,FALSE)</f>
        <v>Noni</v>
      </c>
      <c r="I116" t="s">
        <v>690</v>
      </c>
      <c r="J116" t="str">
        <f t="shared" si="26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2058</v>
      </c>
      <c r="AD116" t="str">
        <f t="shared" ca="1" si="36"/>
        <v>pics\\Tomat_2.jpg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pics\\Tomat_2.jpg</v>
      </c>
      <c r="AI116" t="s">
        <v>88</v>
      </c>
      <c r="AO116">
        <f t="shared" ca="1" si="32"/>
        <v>0.10270186412710725</v>
      </c>
      <c r="AP116" t="str">
        <f t="shared" ca="1" si="33"/>
        <v>pics\\Tomat_2.jpg</v>
      </c>
      <c r="AR116" t="str">
        <f t="shared" si="40"/>
        <v/>
      </c>
      <c r="AS116" t="str">
        <f t="shared" ca="1" si="39"/>
        <v>pics\\Tomat_2.jpg</v>
      </c>
      <c r="AT116">
        <f t="shared" ca="1" si="28"/>
        <v>0.62831036252894379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0"/>
        <v>_Голубой_ли_XXXXX?</v>
      </c>
      <c r="BD116" cm="1">
        <f t="array" aca="1" ref="BD116" ca="1">INDEX($L$114:$L$121,(RANK(AT4,$AT$2:$AT$9)))</f>
        <v>2113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VLOOKUP(B117,audio_list_stym!$A$3:$BP$18,49,FALSE)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VLOOKUP(B117,audio_list_stym!$A$3:$AJ$18,17,FALSE)</f>
        <v>Noni</v>
      </c>
      <c r="I117" t="s">
        <v>691</v>
      </c>
      <c r="J117" t="str">
        <f t="shared" si="26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2036</v>
      </c>
      <c r="AD117" t="str">
        <f t="shared" ca="1" si="36"/>
        <v>pics\\Limon_4.jpg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pics\\Limon_4.jpg</v>
      </c>
      <c r="AI117" t="s">
        <v>89</v>
      </c>
      <c r="AO117">
        <f t="shared" ca="1" si="32"/>
        <v>0.39774090188835576</v>
      </c>
      <c r="AP117" t="str">
        <f t="shared" ca="1" si="33"/>
        <v>pics\\Limon_4.jpg</v>
      </c>
      <c r="AR117" t="str">
        <f t="shared" si="40"/>
        <v/>
      </c>
      <c r="AS117" t="str">
        <f t="shared" ca="1" si="39"/>
        <v>pics\\Limon_4.jpg</v>
      </c>
      <c r="AT117">
        <f t="shared" ca="1" si="28"/>
        <v>0.80131576998854837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0"/>
        <v>_С_бугорками_ли_XXXXX?</v>
      </c>
      <c r="BD117" cm="1">
        <f t="array" aca="1" ref="BD117" ca="1">INDEX($L$114:$L$121,(RANK(AT5,$AT$2:$AT$9)))</f>
        <v>2114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VLOOKUP(B118,audio_list_stym!$A$3:$BP$18,49,FALSE)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VLOOKUP(B118,audio_list_stym!$A$3:$AJ$18,17,FALSE)</f>
        <v>Noni</v>
      </c>
      <c r="I118" t="s">
        <v>692</v>
      </c>
      <c r="J118" t="str">
        <f t="shared" si="26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2018</v>
      </c>
      <c r="AD118" t="str">
        <f t="shared" ca="1" si="36"/>
        <v>pics\\Goroh_2.jpg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pics\\Goroh_2.jpg</v>
      </c>
      <c r="AI118" t="s">
        <v>90</v>
      </c>
      <c r="AO118">
        <f t="shared" ca="1" si="32"/>
        <v>0.67143075889032733</v>
      </c>
      <c r="AP118" t="str">
        <f t="shared" ca="1" si="33"/>
        <v>pics\\Goroh_2.jpg</v>
      </c>
      <c r="AR118" t="str">
        <f t="shared" si="40"/>
        <v/>
      </c>
      <c r="AS118" t="str">
        <f t="shared" ca="1" si="39"/>
        <v>pics\\Goroh_2.jpg</v>
      </c>
      <c r="AT118">
        <f t="shared" ca="1" si="28"/>
        <v>0.24787846260226043</v>
      </c>
      <c r="AU118" t="s">
        <v>697</v>
      </c>
      <c r="AV118" t="str">
        <f t="shared" ca="1" si="29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0"/>
        <v>_Овальный_ли_XXXXX?</v>
      </c>
      <c r="BD118" cm="1">
        <f t="array" aca="1" ref="BD118" ca="1">INDEX($L$114:$L$121,(RANK(AT6,$AT$2:$AT$9)))</f>
        <v>2119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VLOOKUP(B119,audio_list_stym!$A$3:$BP$18,49,FALSE)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VLOOKUP(B119,audio_list_stym!$A$3:$AJ$18,17,FALSE)</f>
        <v>Noni</v>
      </c>
      <c r="I119" t="s">
        <v>693</v>
      </c>
      <c r="J119" t="str">
        <f t="shared" si="26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2063</v>
      </c>
      <c r="AD119" t="str">
        <f t="shared" ca="1" si="36"/>
        <v>pics\\Tomat_7.jpg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pics\\Tomat_7.jpg</v>
      </c>
      <c r="AI119" t="s">
        <v>91</v>
      </c>
      <c r="AO119">
        <f t="shared" ca="1" si="32"/>
        <v>1.677713115515711E-2</v>
      </c>
      <c r="AP119" t="str">
        <f t="shared" ca="1" si="33"/>
        <v>pics\\Tomat_7.jpg</v>
      </c>
      <c r="AR119" t="str">
        <f t="shared" si="40"/>
        <v/>
      </c>
      <c r="AS119" t="str">
        <f t="shared" ca="1" si="39"/>
        <v>pics\\Tomat_7.jpg</v>
      </c>
      <c r="AT119">
        <f t="shared" ca="1" si="28"/>
        <v>0.51970645402005033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0"/>
        <v>_Жидкий_ли_XXXXX?</v>
      </c>
      <c r="BD119" cm="1">
        <f t="array" aca="1" ref="BD119" ca="1">INDEX($L$114:$L$121,(RANK(AT7,$AT$2:$AT$9)))</f>
        <v>2115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VLOOKUP(B120,audio_list_stym!$A$3:$BP$18,49,FALSE)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VLOOKUP(B120,audio_list_stym!$A$3:$AJ$18,17,FALSE)</f>
        <v>Noni</v>
      </c>
      <c r="I120" t="s">
        <v>694</v>
      </c>
      <c r="J120" t="str">
        <f t="shared" si="26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2040</v>
      </c>
      <c r="AD120" t="str">
        <f t="shared" ca="1" si="36"/>
        <v>pics\\Limon_8.jpg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pics\\Limon_8.jpg</v>
      </c>
      <c r="AI120" t="s">
        <v>92</v>
      </c>
      <c r="AO120">
        <f t="shared" ca="1" si="32"/>
        <v>0.33276079648331358</v>
      </c>
      <c r="AP120" t="str">
        <f t="shared" ca="1" si="33"/>
        <v>pics\\Limon_8.jpg</v>
      </c>
      <c r="AR120" t="str">
        <f t="shared" si="40"/>
        <v/>
      </c>
      <c r="AS120" t="str">
        <f t="shared" ca="1" si="39"/>
        <v>pics\\Limon_8.jpg</v>
      </c>
      <c r="AT120">
        <f t="shared" ca="1" si="28"/>
        <v>0.92610523342925877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0"/>
        <v>_Лохматый_ли_XXXXX?</v>
      </c>
      <c r="BD120" cm="1">
        <f t="array" aca="1" ref="BD120" ca="1">INDEX($L$114:$L$121,(RANK(AT8,$AT$2:$AT$9)))</f>
        <v>2116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VLOOKUP(B121,audio_list_stym!$A$3:$BP$18,49,FALSE)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VLOOKUP(B121,audio_list_stym!$A$3:$AJ$18,17,FALSE)</f>
        <v>Noni</v>
      </c>
      <c r="I121" t="s">
        <v>695</v>
      </c>
      <c r="J121" t="str">
        <f t="shared" si="26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2042</v>
      </c>
      <c r="AD121" t="str">
        <f t="shared" ca="1" si="36"/>
        <v>pics\\Peper_2.jpg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pics\\Peper_2.jpg</v>
      </c>
      <c r="AI121" t="s">
        <v>93</v>
      </c>
      <c r="AO121">
        <f t="shared" ca="1" si="32"/>
        <v>0.30819112664927062</v>
      </c>
      <c r="AP121" t="str">
        <f t="shared" ca="1" si="33"/>
        <v>pics\\Peper_2.jpg</v>
      </c>
      <c r="AR121" t="str">
        <f>IF(AH121="sound\\Ogorod",AP49,"")</f>
        <v/>
      </c>
      <c r="AS121" t="str">
        <f t="shared" ca="1" si="39"/>
        <v>pics\\Peper_2.jpg</v>
      </c>
      <c r="AT121">
        <f t="shared" ca="1" si="28"/>
        <v>3.2833763603395627E-2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0"/>
        <v>_Золотистый_ли_XXXXX?</v>
      </c>
      <c r="BD121" cm="1">
        <f t="array" aca="1" ref="BD121" ca="1">INDEX($L$114:$L$121,(RANK(AT9,$AT$2:$AT$9)))</f>
        <v>2117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VLOOKUP(B122,audio_list_stym!$A$3:$BP$18,49,FALSE)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VLOOKUP(B122,audio_list_stym!$A$3:$AJ$18,17,FALSE)</f>
        <v>Sapota</v>
      </c>
      <c r="I122" t="s">
        <v>688</v>
      </c>
      <c r="J122" t="str">
        <f t="shared" si="26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6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7"/>
        <v/>
      </c>
      <c r="AI122" t="s">
        <v>124</v>
      </c>
      <c r="AO122">
        <f t="shared" ca="1" si="32"/>
        <v>0.11121133052105969</v>
      </c>
      <c r="AP122" t="str">
        <f t="shared" ca="1" si="33"/>
        <v>pics\\Tomat_1.jpg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0.65126736354577419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0"/>
        <v>На_экране_XXXXX._Он_шарообразный?</v>
      </c>
      <c r="BC122">
        <f>A122</f>
        <v>1216</v>
      </c>
      <c r="BD122" cm="1">
        <f t="array" aca="1" ref="BD122" ca="1">INDEX($L$122:$L$129,(RANK(AT2,$AT$2:$AT$9)))</f>
        <v>2136</v>
      </c>
      <c r="BE122" cm="1">
        <f t="array" aca="1" ref="BE122" ca="1">INDEX(BD66:BD81,(RANK(AT9,$AT$2:$AT$17)))</f>
        <v>2146</v>
      </c>
      <c r="BF122" cm="1">
        <f t="array" aca="1" ref="BF122" ca="1">INDEX(BD90:BD105,(RANK(AT9,$AT$2:$AT$17)))</f>
        <v>2082</v>
      </c>
      <c r="BG122" cm="1">
        <f t="array" aca="1" ref="BG122" ca="1">INDEX(BD106:BD121,(RANK(AT9,$AT$2:$AT$17)))</f>
        <v>2114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VLOOKUP(B123,audio_list_stym!$A$3:$BP$18,49,FALSE)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VLOOKUP(B123,audio_list_stym!$A$3:$AJ$18,17,FALSE)</f>
        <v>Sapota</v>
      </c>
      <c r="I123" t="s">
        <v>689</v>
      </c>
      <c r="J123" t="str">
        <f t="shared" si="26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6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7"/>
        <v/>
      </c>
      <c r="AI123" t="s">
        <v>125</v>
      </c>
      <c r="AO123">
        <f t="shared" ca="1" si="32"/>
        <v>0.72452963931562453</v>
      </c>
      <c r="AP123" t="str">
        <f t="shared" ca="1" si="33"/>
        <v>pics\\Finik_6.jpg</v>
      </c>
      <c r="AR123" t="str">
        <f t="shared" si="41"/>
        <v/>
      </c>
      <c r="AS123" t="str">
        <f t="shared" si="39"/>
        <v/>
      </c>
      <c r="AT123">
        <f t="shared" ca="1" si="28"/>
        <v>0.96090470778210324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0"/>
        <v>Посмотрите,_вот_XXXXX._Он_надрезан?</v>
      </c>
      <c r="BD123" cm="1">
        <f t="array" aca="1" ref="BD123" ca="1">INDEX($L$122:$L$129,(RANK(AT3,$AT$2:$AT$9)))</f>
        <v>2134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VLOOKUP(B124,audio_list_stym!$A$3:$BP$18,49,FALSE)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VLOOKUP(B124,audio_list_stym!$A$3:$AJ$18,17,FALSE)</f>
        <v>Sapota</v>
      </c>
      <c r="I124" t="s">
        <v>690</v>
      </c>
      <c r="J124" t="str">
        <f t="shared" si="26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6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7"/>
        <v/>
      </c>
      <c r="AI124" t="s">
        <v>126</v>
      </c>
      <c r="AO124">
        <f t="shared" ca="1" si="32"/>
        <v>0.70557766597156657</v>
      </c>
      <c r="AP124" t="str">
        <f t="shared" ca="1" si="33"/>
        <v>pics\\Finik_7.jpg</v>
      </c>
      <c r="AR124" t="str">
        <f t="shared" si="41"/>
        <v/>
      </c>
      <c r="AS124" t="str">
        <f t="shared" si="39"/>
        <v/>
      </c>
      <c r="AT124">
        <f t="shared" ca="1" si="28"/>
        <v>0.39467856146379354</v>
      </c>
      <c r="AU124" t="s">
        <v>697</v>
      </c>
      <c r="AV124" t="str">
        <f t="shared" ca="1" si="29"/>
        <v>sound\\Redkiy_plod.wav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0"/>
        <v>Вот_XXXXX._Он_перекручен?</v>
      </c>
      <c r="BD124" cm="1">
        <f t="array" aca="1" ref="BD124" ca="1">INDEX($L$122:$L$129,(RANK(AT4,$AT$2:$AT$9)))</f>
        <v>2129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VLOOKUP(B125,audio_list_stym!$A$3:$BP$18,49,FALSE)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VLOOKUP(B125,audio_list_stym!$A$3:$AJ$18,17,FALSE)</f>
        <v>Sapota</v>
      </c>
      <c r="I125" t="s">
        <v>691</v>
      </c>
      <c r="J125" t="str">
        <f t="shared" si="26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6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7"/>
        <v/>
      </c>
      <c r="AI125" t="s">
        <v>127</v>
      </c>
      <c r="AO125">
        <f t="shared" ca="1" si="32"/>
        <v>0.34206552456552164</v>
      </c>
      <c r="AP125" t="str">
        <f t="shared" ca="1" si="33"/>
        <v>pics\\Limon_7.jpg</v>
      </c>
      <c r="AR125" t="str">
        <f t="shared" si="41"/>
        <v/>
      </c>
      <c r="AS125" t="str">
        <f t="shared" si="39"/>
        <v/>
      </c>
      <c r="AT125">
        <f t="shared" ca="1" si="28"/>
        <v>0.58627068234384183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0"/>
        <v>Это_XXXXX._Сорван_ли_он?</v>
      </c>
      <c r="BD125" cm="1">
        <f t="array" aca="1" ref="BD125" ca="1">INDEX($L$122:$L$129,(RANK(AT5,$AT$2:$AT$9)))</f>
        <v>2130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VLOOKUP(B126,audio_list_stym!$A$3:$BP$18,49,FALSE)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VLOOKUP(B126,audio_list_stym!$A$3:$AJ$18,17,FALSE)</f>
        <v>Sapota</v>
      </c>
      <c r="I126" t="s">
        <v>692</v>
      </c>
      <c r="J126" t="str">
        <f t="shared" si="26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6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7"/>
        <v/>
      </c>
      <c r="AI126" t="s">
        <v>128</v>
      </c>
      <c r="AO126">
        <f t="shared" ca="1" si="32"/>
        <v>0.15556444738097197</v>
      </c>
      <c r="AP126" t="str">
        <f t="shared" ca="1" si="33"/>
        <v>pics\\Redis_5.jpg</v>
      </c>
      <c r="AR126" t="str">
        <f t="shared" si="41"/>
        <v/>
      </c>
      <c r="AS126" t="str">
        <f t="shared" si="39"/>
        <v/>
      </c>
      <c r="AT126">
        <f t="shared" ca="1" si="28"/>
        <v>5.8052156302277558E-2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0"/>
        <v>На_картинке_XXXXX._Спрессован_ли_он?</v>
      </c>
      <c r="BD126" cm="1">
        <f t="array" aca="1" ref="BD126" ca="1">INDEX($L$122:$L$129,(RANK(AT6,$AT$2:$AT$9)))</f>
        <v>2135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VLOOKUP(B127,audio_list_stym!$A$3:$BP$18,49,FALSE)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VLOOKUP(B127,audio_list_stym!$A$3:$AJ$18,17,FALSE)</f>
        <v>Sapota</v>
      </c>
      <c r="I127" t="s">
        <v>693</v>
      </c>
      <c r="J127" t="str">
        <f t="shared" si="26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6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7"/>
        <v/>
      </c>
      <c r="AI127" t="s">
        <v>129</v>
      </c>
      <c r="AO127">
        <f t="shared" ca="1" si="32"/>
        <v>0.60817608191495443</v>
      </c>
      <c r="AP127" t="str">
        <f t="shared" ca="1" si="33"/>
        <v>pics\\Kokos_1.jpg</v>
      </c>
      <c r="AR127" t="str">
        <f t="shared" si="41"/>
        <v/>
      </c>
      <c r="AS127" t="str">
        <f t="shared" si="39"/>
        <v/>
      </c>
      <c r="AT127">
        <f t="shared" ca="1" si="28"/>
        <v>0.51976932169599466</v>
      </c>
      <c r="AU127" t="s">
        <v>697</v>
      </c>
      <c r="AV127" t="str">
        <f t="shared" ca="1" si="29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0"/>
        <v>На_мониторе_XXXXX._Желтый_ли_он?</v>
      </c>
      <c r="BD127" cm="1">
        <f t="array" aca="1" ref="BD127" ca="1">INDEX($L$122:$L$129,(RANK(AT7,$AT$2:$AT$9)))</f>
        <v>2131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VLOOKUP(B128,audio_list_stym!$A$3:$BP$18,49,FALSE)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VLOOKUP(B128,audio_list_stym!$A$3:$AJ$18,17,FALSE)</f>
        <v>Sapota</v>
      </c>
      <c r="I128" t="s">
        <v>694</v>
      </c>
      <c r="J128" t="str">
        <f t="shared" si="26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6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7"/>
        <v/>
      </c>
      <c r="AI128" t="s">
        <v>130</v>
      </c>
      <c r="AO128">
        <f t="shared" ca="1" si="32"/>
        <v>0.65452606181641426</v>
      </c>
      <c r="AP128" t="str">
        <f t="shared" ca="1" si="33"/>
        <v>pics\\Goroh_4.jpg</v>
      </c>
      <c r="AR128" t="str">
        <f t="shared" si="41"/>
        <v/>
      </c>
      <c r="AS128" t="str">
        <f t="shared" si="39"/>
        <v/>
      </c>
      <c r="AT128">
        <f t="shared" ca="1" si="28"/>
        <v>1.4379074690109794E-2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0"/>
        <v>Перед_Вами_XXXXX._Ровный_ли_он?</v>
      </c>
      <c r="BD128" cm="1">
        <f t="array" aca="1" ref="BD128" ca="1">INDEX($L$122:$L$129,(RANK(AT8,$AT$2:$AT$9)))</f>
        <v>2132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VLOOKUP(B129,audio_list_stym!$A$3:$BP$18,49,FALSE)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VLOOKUP(B129,audio_list_stym!$A$3:$AJ$18,17,FALSE)</f>
        <v>Sapota</v>
      </c>
      <c r="I129" t="s">
        <v>695</v>
      </c>
      <c r="J129" t="str">
        <f t="shared" si="26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6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7"/>
        <v/>
      </c>
      <c r="AI129" t="s">
        <v>131</v>
      </c>
      <c r="AO129">
        <f t="shared" ca="1" si="32"/>
        <v>0.16290637178768042</v>
      </c>
      <c r="AP129" t="str">
        <f t="shared" ca="1" si="33"/>
        <v>pics\\Redis_3.jpg</v>
      </c>
      <c r="AR129" t="str">
        <f t="shared" si="41"/>
        <v/>
      </c>
      <c r="AS129" t="str">
        <f t="shared" si="39"/>
        <v/>
      </c>
      <c r="AT129">
        <f t="shared" ca="1" si="28"/>
        <v>6.542122374554149E-2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0"/>
        <v>Вы_видите_XXXXX._Он_имеет_шипы?</v>
      </c>
      <c r="BD129" cm="1">
        <f t="array" aca="1" ref="BD129" ca="1">INDEX($L$122:$L$129,(RANK(AT9,$AT$2:$AT$9)))</f>
        <v>2133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D00-000000000000}"/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VLOOKUP(B2,audio_list_stym!$A$3:$BP$18,50,FALSE)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VLOOKUP(B2,audio_list_stym!$A$3:$AJ$18,18,FALSE)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0.24820323071253236</v>
      </c>
      <c r="AP2" t="str">
        <f ca="1">INDEX($AM$2:$AM$25,(RANK(AO2,$AO$2:$AO$25)))</f>
        <v>pics\\Finik_8.jpg</v>
      </c>
      <c r="AQ2" t="str">
        <f ca="1">INDEX($AN$2:$AN$25,(RANK(AO2,$AO$2:$AO$25)))</f>
        <v>pics\\Peper_8.jpg</v>
      </c>
      <c r="AT2">
        <f t="shared" ref="AT2:AT65" ca="1" si="7">RAND()</f>
        <v>0.85508350421971924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VLOOKUP(B3,audio_list_stym!$A$3:$BP$18,50,FALSE)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VLOOKUP(B3,audio_list_stym!$A$3:$AJ$18,18,FALSE)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0.98461755880492263</v>
      </c>
      <c r="AP3" t="str">
        <f t="shared" ref="AP3:AP25" ca="1" si="12">INDEX($AM$2:$AM$25,(RANK(AO3,$AO$2:$AO$25)))</f>
        <v>pics\\Kokos_1.jpg</v>
      </c>
      <c r="AQ3" t="str">
        <f t="shared" ref="AQ3:AQ25" ca="1" si="13">INDEX($AN$2:$AN$25,(RANK(AO3,$AO$2:$AO$25)))</f>
        <v>pics\\Tomat_1.jpg</v>
      </c>
      <c r="AT3">
        <f t="shared" ca="1" si="7"/>
        <v>1.9077614508610563E-2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VLOOKUP(B4,audio_list_stym!$A$3:$BP$18,50,FALSE)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VLOOKUP(B4,audio_list_stym!$A$3:$AJ$18,18,FALSE)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0.22956926007480705</v>
      </c>
      <c r="AP4" t="str">
        <f t="shared" ca="1" si="12"/>
        <v>pics\\Injir_1.jpg</v>
      </c>
      <c r="AQ4" t="str">
        <f t="shared" ca="1" si="13"/>
        <v>pics\\Tikva_1.jpg</v>
      </c>
      <c r="AT4">
        <f t="shared" ca="1" si="7"/>
        <v>5.6233772581032682E-2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2063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VLOOKUP(B5,audio_list_stym!$A$3:$BP$18,50,FALSE)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VLOOKUP(B5,audio_list_stym!$A$3:$AJ$18,18,FALSE)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0.58422656527212424</v>
      </c>
      <c r="AP5" t="str">
        <f t="shared" ca="1" si="12"/>
        <v>pics\\Kokos_6.jpg</v>
      </c>
      <c r="AQ5" t="str">
        <f t="shared" ca="1" si="13"/>
        <v>pics\\Tomat_6.jpg</v>
      </c>
      <c r="AT5">
        <f t="shared" ca="1" si="7"/>
        <v>0.9741710676549824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VLOOKUP(B6,audio_list_stym!$A$3:$BP$18,50,FALSE)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VLOOKUP(B6,audio_list_stym!$A$3:$AJ$18,18,FALSE)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0.13534216989757397</v>
      </c>
      <c r="AP6" t="str">
        <f t="shared" ca="1" si="12"/>
        <v>pics\\Injir_4.jpg</v>
      </c>
      <c r="AQ6" t="str">
        <f t="shared" ca="1" si="13"/>
        <v>pics\\Tikva_4.jpg</v>
      </c>
      <c r="AT6">
        <f t="shared" ca="1" si="7"/>
        <v>0.53883373956396008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VLOOKUP(B7,audio_list_stym!$A$3:$BP$18,50,FALSE)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VLOOKUP(B7,audio_list_stym!$A$3:$AJ$18,18,FALSE)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0.42885300699603124</v>
      </c>
      <c r="AP7" t="str">
        <f t="shared" ca="1" si="12"/>
        <v>pics\\Kokos_8.jpg</v>
      </c>
      <c r="AQ7" t="str">
        <f t="shared" ca="1" si="13"/>
        <v>pics\\Tomat_8.jpg</v>
      </c>
      <c r="AT7">
        <f t="shared" ca="1" si="7"/>
        <v>0.82793959033326625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VLOOKUP(B8,audio_list_stym!$A$3:$BP$18,50,FALSE)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VLOOKUP(B8,audio_list_stym!$A$3:$AJ$18,18,FALSE)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0.12227597336548601</v>
      </c>
      <c r="AP8" t="str">
        <f t="shared" ca="1" si="12"/>
        <v>pics\\Injir_7.jpg</v>
      </c>
      <c r="AQ8" t="str">
        <f t="shared" ca="1" si="13"/>
        <v>pics\\Tikva_7.jpg</v>
      </c>
      <c r="AT8">
        <f t="shared" ca="1" si="7"/>
        <v>0.26464438946847191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VLOOKUP(B9,audio_list_stym!$A$3:$BP$18,50,FALSE)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VLOOKUP(B9,audio_list_stym!$A$3:$AJ$18,18,FALSE)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0.30849257933481711</v>
      </c>
      <c r="AP9" t="str">
        <f t="shared" ca="1" si="12"/>
        <v>pics\\Finik_6.jpg</v>
      </c>
      <c r="AQ9" t="str">
        <f t="shared" ca="1" si="13"/>
        <v>pics\\Peper_6.jpg</v>
      </c>
      <c r="AT9">
        <f t="shared" ca="1" si="7"/>
        <v>0.24897910270265933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2062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VLOOKUP(B10,audio_list_stym!$A$3:$BP$18,50,FALSE)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VLOOKUP(B10,audio_list_stym!$A$3:$AJ$18,18,FALSE)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2168</v>
      </c>
      <c r="AD10" t="str">
        <f t="shared" ca="1" si="10"/>
        <v>pics\\Tikva_8.jpg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2.3476891198207839E-2</v>
      </c>
      <c r="AP10" t="str">
        <f t="shared" ca="1" si="12"/>
        <v>pics\\Injir_8.jpg</v>
      </c>
      <c r="AQ10" t="str">
        <f t="shared" ca="1" si="13"/>
        <v>pics\\Tikva_8.jpg</v>
      </c>
      <c r="AS10" t="str">
        <f t="shared" ref="AS10:AS17" ca="1" si="15">IF(AH10="sound\\Tropic",AQ10,"")</f>
        <v>pics\\Tikva_8.jpg</v>
      </c>
      <c r="AT10">
        <f t="shared" ca="1" si="7"/>
        <v>0.66024051803406225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VLOOKUP(B11,audio_list_stym!$A$3:$BP$18,50,FALSE)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VLOOKUP(B11,audio_list_stym!$A$3:$AJ$18,18,FALSE)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2162</v>
      </c>
      <c r="AD11" t="str">
        <f t="shared" ca="1" si="10"/>
        <v>pics\\Tikva_2.jpg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0.17304422643382378</v>
      </c>
      <c r="AP11" t="str">
        <f t="shared" ca="1" si="12"/>
        <v>pics\\Injir_2.jpg</v>
      </c>
      <c r="AQ11" t="str">
        <f t="shared" ca="1" si="13"/>
        <v>pics\\Tikva_2.jpg</v>
      </c>
      <c r="AS11" t="str">
        <f t="shared" ca="1" si="15"/>
        <v>pics\\Tikva_2.jpg</v>
      </c>
      <c r="AT11">
        <f t="shared" ca="1" si="7"/>
        <v>0.74787717192191416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VLOOKUP(B12,audio_list_stym!$A$3:$BP$18,50,FALSE)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VLOOKUP(B12,audio_list_stym!$A$3:$AJ$18,18,FALSE)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2063</v>
      </c>
      <c r="AD12" t="str">
        <f t="shared" ca="1" si="10"/>
        <v>pics\\Tomat_7.jpg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pics\\Tomat_7.jpg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0.55535617475326515</v>
      </c>
      <c r="AP12" t="str">
        <f t="shared" ca="1" si="12"/>
        <v>pics\\Kokos_7.jpg</v>
      </c>
      <c r="AQ12" t="str">
        <f t="shared" ca="1" si="13"/>
        <v>pics\\Tomat_7.jpg</v>
      </c>
      <c r="AS12" t="str">
        <f t="shared" ca="1" si="15"/>
        <v>pics\\Tomat_7.jpg</v>
      </c>
      <c r="AT12">
        <f t="shared" ca="1" si="7"/>
        <v>0.65740396147565361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2039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VLOOKUP(B13,audio_list_stym!$A$3:$BP$18,50,FALSE)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VLOOKUP(B13,audio_list_stym!$A$3:$AJ$18,18,FALSE)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2165</v>
      </c>
      <c r="AD13" t="str">
        <f t="shared" ca="1" si="10"/>
        <v>pics\\Tikva_5.jpg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0.13127562418253114</v>
      </c>
      <c r="AP13" t="str">
        <f t="shared" ca="1" si="12"/>
        <v>pics\\Injir_5.jpg</v>
      </c>
      <c r="AQ13" t="str">
        <f t="shared" ca="1" si="13"/>
        <v>pics\\Tikva_5.jpg</v>
      </c>
      <c r="AS13" t="str">
        <f t="shared" ca="1" si="15"/>
        <v>pics\\Tikva_5.jpg</v>
      </c>
      <c r="AT13">
        <f t="shared" ca="1" si="7"/>
        <v>0.85234839475872926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VLOOKUP(B14,audio_list_stym!$A$3:$BP$18,50,FALSE)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VLOOKUP(B14,audio_list_stym!$A$3:$AJ$18,18,FALSE)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2059</v>
      </c>
      <c r="AD14" t="str">
        <f t="shared" ca="1" si="10"/>
        <v>pics\\Tomat_3.jpg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0.83535128565125416</v>
      </c>
      <c r="AP14" t="str">
        <f t="shared" ca="1" si="12"/>
        <v>pics\\Kokos_3.jpg</v>
      </c>
      <c r="AQ14" t="str">
        <f t="shared" ca="1" si="13"/>
        <v>pics\\Tomat_3.jpg</v>
      </c>
      <c r="AS14" t="str">
        <f t="shared" ca="1" si="15"/>
        <v>pics\\Tomat_3.jpg</v>
      </c>
      <c r="AT14">
        <f t="shared" ca="1" si="7"/>
        <v>0.22598730231010167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VLOOKUP(B15,audio_list_stym!$A$3:$BP$18,50,FALSE)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VLOOKUP(B15,audio_list_stym!$A$3:$AJ$18,18,FALSE)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2166</v>
      </c>
      <c r="AD15" t="str">
        <f t="shared" ca="1" si="10"/>
        <v>pics\\Tikva_6.jpg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pics\\Tikva_6.jpg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0.12700354074436226</v>
      </c>
      <c r="AP15" t="str">
        <f t="shared" ca="1" si="12"/>
        <v>pics\\Injir_6.jpg</v>
      </c>
      <c r="AQ15" t="str">
        <f t="shared" ca="1" si="13"/>
        <v>pics\\Tikva_6.jpg</v>
      </c>
      <c r="AS15" t="str">
        <f t="shared" ca="1" si="15"/>
        <v>pics\\Tikva_6.jpg</v>
      </c>
      <c r="AT15">
        <f t="shared" ca="1" si="7"/>
        <v>0.29997459394114856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VLOOKUP(B16,audio_list_stym!$A$3:$BP$18,50,FALSE)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VLOOKUP(B16,audio_list_stym!$A$3:$AJ$18,18,FALSE)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2044</v>
      </c>
      <c r="AD16" t="str">
        <f t="shared" ca="1" si="10"/>
        <v>pics\\Peper_4.jpg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pics\\Peper_4.jpg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0.33231110207311187</v>
      </c>
      <c r="AP16" t="str">
        <f t="shared" ca="1" si="12"/>
        <v>pics\\Finik_4.jpg</v>
      </c>
      <c r="AQ16" t="str">
        <f t="shared" ca="1" si="13"/>
        <v>pics\\Peper_4.jpg</v>
      </c>
      <c r="AS16" t="str">
        <f t="shared" ca="1" si="15"/>
        <v>pics\\Peper_4.jpg</v>
      </c>
      <c r="AT16">
        <f t="shared" ca="1" si="7"/>
        <v>0.7392994193014496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VLOOKUP(B17,audio_list_stym!$A$3:$BP$18,50,FALSE)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VLOOKUP(B17,audio_list_stym!$A$3:$AJ$18,18,FALSE)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2047</v>
      </c>
      <c r="AD17" t="str">
        <f t="shared" ca="1" si="10"/>
        <v>pics\\Peper_7.jpg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pics\\Peper_7.jpg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0.27262672171946034</v>
      </c>
      <c r="AP17" t="str">
        <f ca="1">INDEX($AM$2:$AM$25,(RANK(AO17,$AO$2:$AO$25)))</f>
        <v>pics\\Finik_7.jpg</v>
      </c>
      <c r="AQ17" t="str">
        <f t="shared" ca="1" si="13"/>
        <v>pics\\Peper_7.jpg</v>
      </c>
      <c r="AS17" t="str">
        <f t="shared" ca="1" si="15"/>
        <v>pics\\Peper_7.jpg</v>
      </c>
      <c r="AT17">
        <f t="shared" ca="1" si="7"/>
        <v>0.59661506706181755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2038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VLOOKUP(B18,audio_list_stym!$A$3:$BP$18,50,FALSE)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VLOOKUP(B18,audio_list_stym!$A$3:$AJ$18,18,FALSE)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2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0.386925906309462</v>
      </c>
      <c r="AP18" t="str">
        <f t="shared" ca="1" si="12"/>
        <v>pics\\Finik_2.jpg</v>
      </c>
      <c r="AQ18" t="str">
        <f t="shared" ca="1" si="13"/>
        <v>pics\\Peper_2.jpg</v>
      </c>
      <c r="AT18">
        <f t="shared" ca="1" si="7"/>
        <v>0.92320867090425074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VLOOKUP(B19,audio_list_stym!$A$3:$BP$18,50,FALSE)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VLOOKUP(B19,audio_list_stym!$A$3:$AJ$18,18,FALSE)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0.79192185844957497</v>
      </c>
      <c r="AP19" t="str">
        <f t="shared" ca="1" si="12"/>
        <v>pics\\Kokos_5.jpg</v>
      </c>
      <c r="AQ19" t="str">
        <f t="shared" ca="1" si="13"/>
        <v>pics\\Tomat_5.jpg</v>
      </c>
      <c r="AT19">
        <f t="shared" ca="1" si="7"/>
        <v>0.85387963754197627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VLOOKUP(B20,audio_list_stym!$A$3:$BP$18,50,FALSE)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VLOOKUP(B20,audio_list_stym!$A$3:$AJ$18,18,FALSE)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0.81706403212074152</v>
      </c>
      <c r="AP20" t="str">
        <f t="shared" ca="1" si="12"/>
        <v>pics\\Kokos_4.jpg</v>
      </c>
      <c r="AQ20" t="str">
        <f t="shared" ca="1" si="13"/>
        <v>pics\\Tomat_4.jpg</v>
      </c>
      <c r="AT20">
        <f t="shared" ca="1" si="7"/>
        <v>4.1177770771833155E-2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2031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VLOOKUP(B21,audio_list_stym!$A$3:$BP$18,50,FALSE)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VLOOKUP(B21,audio_list_stym!$A$3:$AJ$18,18,FALSE)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0.38351746652459084</v>
      </c>
      <c r="AP21" t="str">
        <f t="shared" ca="1" si="12"/>
        <v>pics\\Finik_3.jpg</v>
      </c>
      <c r="AQ21" t="str">
        <f t="shared" ca="1" si="13"/>
        <v>pics\\Peper_3.jpg</v>
      </c>
      <c r="AT21">
        <f t="shared" ca="1" si="7"/>
        <v>0.50914611442381874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VLOOKUP(B22,audio_list_stym!$A$3:$BP$18,50,FALSE)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VLOOKUP(B22,audio_list_stym!$A$3:$AJ$18,18,FALSE)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0.16529431906979919</v>
      </c>
      <c r="AP22" t="str">
        <f t="shared" ca="1" si="12"/>
        <v>pics\\Injir_3.jpg</v>
      </c>
      <c r="AQ22" t="str">
        <f t="shared" ca="1" si="13"/>
        <v>pics\\Tikva_3.jpg</v>
      </c>
      <c r="AT22">
        <f t="shared" ca="1" si="7"/>
        <v>0.41455587836254681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VLOOKUP(B23,audio_list_stym!$A$3:$BP$18,50,FALSE)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VLOOKUP(B23,audio_list_stym!$A$3:$AJ$18,18,FALSE)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0.3113199073781614</v>
      </c>
      <c r="AP23" t="str">
        <f t="shared" ca="1" si="12"/>
        <v>pics\\Finik_5.jpg</v>
      </c>
      <c r="AQ23" t="str">
        <f t="shared" ca="1" si="13"/>
        <v>pics\\Peper_5.jpg</v>
      </c>
      <c r="AT23">
        <f t="shared" ca="1" si="7"/>
        <v>0.5300924214150291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VLOOKUP(B24,audio_list_stym!$A$3:$BP$18,50,FALSE)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VLOOKUP(B24,audio_list_stym!$A$3:$AJ$18,18,FALSE)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0.42682590783487118</v>
      </c>
      <c r="AP24" t="str">
        <f t="shared" ca="1" si="12"/>
        <v>pics\\Finik_1.jpg</v>
      </c>
      <c r="AQ24" t="str">
        <f t="shared" ca="1" si="13"/>
        <v>pics\\Peper_1.jpg</v>
      </c>
      <c r="AT24">
        <f t="shared" ca="1" si="7"/>
        <v>0.76989552116873772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VLOOKUP(B25,audio_list_stym!$A$3:$BP$18,50,FALSE)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VLOOKUP(B25,audio_list_stym!$A$3:$AJ$18,18,FALSE)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0.93591055291678993</v>
      </c>
      <c r="AP25" t="str">
        <f t="shared" ca="1" si="12"/>
        <v>pics\\Kokos_2.jpg</v>
      </c>
      <c r="AQ25" t="str">
        <f t="shared" ca="1" si="13"/>
        <v>pics\\Tomat_2.jpg</v>
      </c>
      <c r="AT25">
        <f t="shared" ca="1" si="7"/>
        <v>0.13215003188449881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2030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VLOOKUP(B26,audio_list_stym!$A$3:$BP$18,50,FALSE)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VLOOKUP(B26,audio_list_stym!$A$3:$AJ$18,18,FALSE)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2016</v>
      </c>
      <c r="AD26" t="str">
        <f t="shared" ca="1" si="10"/>
        <v>pics\\Finik_8.jpg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pics\\Finik_8.jpg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pics\\Finik_8.jpg</v>
      </c>
      <c r="AT26">
        <f t="shared" ca="1" si="7"/>
        <v>0.52554285620088337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2058</v>
      </c>
      <c r="BF26" cm="1">
        <f t="array" aca="1" ref="BF26" ca="1">INDEX(BD34:BD49,(RANK(AT5,$AT$2:$AT$16)))</f>
        <v>2042</v>
      </c>
      <c r="BG26" cm="1">
        <f t="array" aca="1" ref="BG26" ca="1">INDEX(BD50:BD65,(RANK(AT5,$AT$2:$AT$16)))</f>
        <v>2010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VLOOKUP(B27,audio_list_stym!$A$3:$BP$18,50,FALSE)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VLOOKUP(B27,audio_list_stym!$A$3:$AJ$18,18,FALSE)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2025</v>
      </c>
      <c r="AD27" t="str">
        <f t="shared" ca="1" si="10"/>
        <v>pics\\Kokos_1.jpg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pics\\Kokos_1.jpg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pics\\Kokos_1.jpg</v>
      </c>
      <c r="AT27">
        <f t="shared" ca="1" si="7"/>
        <v>0.43859148962985006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VLOOKUP(B28,audio_list_stym!$A$3:$BP$18,50,FALSE)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VLOOKUP(B28,audio_list_stym!$A$3:$AJ$18,18,FALSE)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2153</v>
      </c>
      <c r="AD28" t="str">
        <f t="shared" ca="1" si="10"/>
        <v>pics\\Injir_1.jpg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pics\\Injir_1.jpg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pics\\Injir_1.jpg</v>
      </c>
      <c r="AT28">
        <f t="shared" ca="1" si="7"/>
        <v>0.81020420263766013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2055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VLOOKUP(B29,audio_list_stym!$A$3:$BP$18,50,FALSE)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VLOOKUP(B29,audio_list_stym!$A$3:$AJ$18,18,FALSE)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2030</v>
      </c>
      <c r="AD29" t="str">
        <f t="shared" ca="1" si="10"/>
        <v>pics\\Kokos_6.jpg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pics\\Kokos_6.jpg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pics\\Kokos_6.jpg</v>
      </c>
      <c r="AT29">
        <f t="shared" ca="1" si="7"/>
        <v>0.84041114456379806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VLOOKUP(B30,audio_list_stym!$A$3:$BP$18,50,FALSE)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VLOOKUP(B30,audio_list_stym!$A$3:$AJ$18,18,FALSE)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2156</v>
      </c>
      <c r="AD30" t="str">
        <f t="shared" ca="1" si="10"/>
        <v>pics\\Injir_4.jpg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pics\\Injir_4.jpg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pics\\Injir_4.jpg</v>
      </c>
      <c r="AT30">
        <f t="shared" ca="1" si="7"/>
        <v>3.5234254653997321E-2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VLOOKUP(B31,audio_list_stym!$A$3:$BP$18,50,FALSE)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VLOOKUP(B31,audio_list_stym!$A$3:$AJ$18,18,FALSE)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2032</v>
      </c>
      <c r="AD31" t="str">
        <f t="shared" ca="1" si="10"/>
        <v>pics\\Kokos_8.jpg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pics\\Kokos_8.jpg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pics\\Kokos_8.jpg</v>
      </c>
      <c r="AT31">
        <f t="shared" ca="1" si="7"/>
        <v>0.45026413094420281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VLOOKUP(B32,audio_list_stym!$A$3:$BP$18,50,FALSE)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VLOOKUP(B32,audio_list_stym!$A$3:$AJ$18,18,FALSE)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2159</v>
      </c>
      <c r="AD32" t="str">
        <f t="shared" ca="1" si="10"/>
        <v>pics\\Injir_7.jpg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pics\\Injir_7.jpg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pics\\Injir_7.jpg</v>
      </c>
      <c r="AT32">
        <f t="shared" ca="1" si="7"/>
        <v>0.31353971439824746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VLOOKUP(B33,audio_list_stym!$A$3:$BP$18,50,FALSE)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VLOOKUP(B33,audio_list_stym!$A$3:$AJ$18,18,FALSE)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2014</v>
      </c>
      <c r="AD33" t="str">
        <f t="shared" ca="1" si="10"/>
        <v>pics\\Finik_6.jpg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pics\\Finik_6.jpg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pics\\Finik_6.jpg</v>
      </c>
      <c r="AT33">
        <f t="shared" ca="1" si="7"/>
        <v>0.12340207515087342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2054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VLOOKUP(B34,audio_list_stym!$A$3:$BP$18,50,FALSE)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VLOOKUP(B34,audio_list_stym!$A$3:$AJ$18,18,FALSE)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8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0.79038329244622385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2058</v>
      </c>
      <c r="BF34" cm="1">
        <f t="array" aca="1" ref="BF34" ca="1">INDEX(BD18:BD33,(RANK(AT5,$AT$2:$AT$7)))</f>
        <v>2026</v>
      </c>
      <c r="BG34" cm="1">
        <f t="array" aca="1" ref="BG34" ca="1">INDEX(BD42:BD65,(RANK(AT5,$AT$2:$AT$17)))</f>
        <v>2002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VLOOKUP(B35,audio_list_stym!$A$3:$BP$18,50,FALSE)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VLOOKUP(B35,audio_list_stym!$A$3:$AJ$18,18,FALSE)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8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5.0044539770915941E-3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VLOOKUP(B36,audio_list_stym!$A$3:$BP$18,50,FALSE)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VLOOKUP(B36,audio_list_stym!$A$3:$AJ$18,18,FALSE)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8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0.94676258746600594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2047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VLOOKUP(B37,audio_list_stym!$A$3:$BP$18,50,FALSE)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VLOOKUP(B37,audio_list_stym!$A$3:$AJ$18,18,FALSE)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8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0.99306428925833146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VLOOKUP(B38,audio_list_stym!$A$3:$BP$18,50,FALSE)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VLOOKUP(B38,audio_list_stym!$A$3:$AJ$18,18,FALSE)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8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0.94504149573915208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VLOOKUP(B39,audio_list_stym!$A$3:$BP$18,50,FALSE)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VLOOKUP(B39,audio_list_stym!$A$3:$AJ$18,18,FALSE)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0.79940761883512246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VLOOKUP(B40,audio_list_stym!$A$3:$BP$18,50,FALSE)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VLOOKUP(B40,audio_list_stym!$A$3:$AJ$18,18,FALSE)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0.66851477610055066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VLOOKUP(B41,audio_list_stym!$A$3:$BP$18,50,FALSE)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VLOOKUP(B41,audio_list_stym!$A$3:$AJ$18,18,FALSE)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0.33024854480941179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2046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VLOOKUP(B42,audio_list_stym!$A$3:$BP$18,50,FALSE)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VLOOKUP(B42,audio_list_stym!$A$3:$AJ$18,18,FALSE)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2042</v>
      </c>
      <c r="AD42" t="str">
        <f t="shared" ca="1" si="10"/>
        <v>pics\\Peper_2.jpg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pics\\Peper_2.jpg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pics\\Peper_2.jpg</v>
      </c>
      <c r="AT42">
        <f t="shared" ca="1" si="7"/>
        <v>0.29443706046235663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VLOOKUP(B43,audio_list_stym!$A$3:$BP$18,50,FALSE)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VLOOKUP(B43,audio_list_stym!$A$3:$AJ$18,18,FALSE)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2061</v>
      </c>
      <c r="AD43" t="str">
        <f t="shared" ca="1" si="10"/>
        <v>pics\\Tomat_5.jpg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pics\\Tomat_5.jpg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pics\\Tomat_5.jpg</v>
      </c>
      <c r="AT43">
        <f t="shared" ca="1" si="7"/>
        <v>0.43860549384419201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VLOOKUP(B44,audio_list_stym!$A$3:$BP$18,50,FALSE)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VLOOKUP(B44,audio_list_stym!$A$3:$AJ$18,18,FALSE)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2060</v>
      </c>
      <c r="AD44" t="str">
        <f t="shared" ca="1" si="10"/>
        <v>pics\\Tomat_4.jpg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pics\\Tomat_4.jpg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pics\\Tomat_4.jpg</v>
      </c>
      <c r="AT44">
        <f t="shared" ca="1" si="7"/>
        <v>0.21129931979706218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2007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VLOOKUP(B45,audio_list_stym!$A$3:$BP$18,50,FALSE)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VLOOKUP(B45,audio_list_stym!$A$3:$AJ$18,18,FALSE)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2043</v>
      </c>
      <c r="AD45" t="str">
        <f t="shared" ca="1" si="10"/>
        <v>pics\\Peper_3.jpg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pics\\Peper_3.jpg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pics\\Peper_3.jpg</v>
      </c>
      <c r="AT45">
        <f t="shared" ca="1" si="7"/>
        <v>0.91625627053598457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VLOOKUP(B46,audio_list_stym!$A$3:$BP$18,50,FALSE)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VLOOKUP(B46,audio_list_stym!$A$3:$AJ$18,18,FALSE)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2163</v>
      </c>
      <c r="AD46" t="str">
        <f t="shared" ca="1" si="10"/>
        <v>pics\\Tikva_3.jpg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pics\\Tikva_3.jpg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pics\\Tikva_3.jpg</v>
      </c>
      <c r="AT46">
        <f t="shared" ca="1" si="7"/>
        <v>4.6349483290248683E-2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VLOOKUP(B47,audio_list_stym!$A$3:$BP$18,50,FALSE)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VLOOKUP(B47,audio_list_stym!$A$3:$AJ$18,18,FALSE)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2045</v>
      </c>
      <c r="AD47" t="str">
        <f t="shared" ca="1" si="10"/>
        <v>pics\\Peper_5.jpg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pics\\Peper_5.jpg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pics\\Peper_5.jpg</v>
      </c>
      <c r="AT47">
        <f t="shared" ca="1" si="7"/>
        <v>0.56671405848481038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VLOOKUP(B48,audio_list_stym!$A$3:$BP$18,50,FALSE)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VLOOKUP(B48,audio_list_stym!$A$3:$AJ$18,18,FALSE)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2041</v>
      </c>
      <c r="AD48" t="str">
        <f t="shared" ca="1" si="10"/>
        <v>pics\\Peper_1.jpg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pics\\Peper_1.jpg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pics\\Peper_1.jpg</v>
      </c>
      <c r="AT48">
        <f t="shared" ca="1" si="7"/>
        <v>0.99561798472980678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VLOOKUP(B49,audio_list_stym!$A$3:$BP$18,50,FALSE)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VLOOKUP(B49,audio_list_stym!$A$3:$AJ$18,18,FALSE)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2058</v>
      </c>
      <c r="AD49" t="str">
        <f t="shared" ca="1" si="10"/>
        <v>pics\\Tomat_2.jpg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pics\\Tomat_2.jpg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pics\\Tomat_2.jpg</v>
      </c>
      <c r="AT49">
        <f t="shared" ca="1" si="7"/>
        <v>2.910352955553841E-2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2006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VLOOKUP(B50,audio_list_stym!$A$3:$BP$18,50,FALSE)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VLOOKUP(B50,audio_list_stym!$A$3:$AJ$18,18,FALSE)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2"/>
        <v/>
      </c>
      <c r="AG50" t="str">
        <f t="shared" ref="AG50:AG57" si="25">IF(OR(E50=11,E50=13),M50,"")</f>
        <v>pics\\Finik_1.jpg</v>
      </c>
      <c r="AH50">
        <f t="shared" si="4"/>
        <v>0</v>
      </c>
      <c r="AT50">
        <f t="shared" ca="1" si="7"/>
        <v>0.42601002151250567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2057</v>
      </c>
      <c r="BF50" cm="1">
        <f t="array" aca="1" ref="BF50" ca="1">INDEX(BD18:BD49,(RANK(AT7,$AT$2:$AT$17)))</f>
        <v>2025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VLOOKUP(B51,audio_list_stym!$A$3:$BP$18,50,FALSE)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VLOOKUP(B51,audio_list_stym!$A$3:$AJ$18,18,FALSE)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0.48066434665991542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VLOOKUP(B52,audio_list_stym!$A$3:$BP$18,50,FALSE)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VLOOKUP(B52,audio_list_stym!$A$3:$AJ$18,18,FALSE)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0.43802032890974896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2015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VLOOKUP(B53,audio_list_stym!$A$3:$BP$18,50,FALSE)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VLOOKUP(B53,audio_list_stym!$A$3:$AJ$18,18,FALSE)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0.13585715030188261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VLOOKUP(B54,audio_list_stym!$A$3:$BP$18,50,FALSE)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VLOOKUP(B54,audio_list_stym!$A$3:$AJ$18,18,FALSE)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0.72666600787168079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VLOOKUP(B55,audio_list_stym!$A$3:$BP$18,50,FALSE)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VLOOKUP(B55,audio_list_stym!$A$3:$AJ$18,18,FALSE)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0.96652007762162262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VLOOKUP(B56,audio_list_stym!$A$3:$BP$18,50,FALSE)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VLOOKUP(B56,audio_list_stym!$A$3:$AJ$18,18,FALSE)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0.33553877242418484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VLOOKUP(B57,audio_list_stym!$A$3:$BP$18,50,FALSE)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VLOOKUP(B57,audio_list_stym!$A$3:$AJ$18,18,FALSE)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0.89984190071036763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2014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VLOOKUP(B58,audio_list_stym!$A$3:$BP$18,50,FALSE)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VLOOKUP(B58,audio_list_stym!$A$3:$AJ$18,18,FALSE)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2160</v>
      </c>
      <c r="AD58" t="str">
        <f t="shared" ca="1" si="10"/>
        <v>pics\\Injir_8.jpg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pics\\Injir_8.jpg</v>
      </c>
      <c r="AH58" t="str">
        <f t="shared" si="4"/>
        <v>sound\\Ogorod</v>
      </c>
      <c r="AI58" s="11"/>
      <c r="AR58" t="str">
        <f t="shared" ref="AR58:AR65" ca="1" si="27">IF(AH58="sound\\Ogorod",AP10,"")</f>
        <v>pics\\Injir_8.jpg</v>
      </c>
      <c r="AT58">
        <f t="shared" ca="1" si="7"/>
        <v>0.89292576638647847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2033</v>
      </c>
      <c r="BF58" cm="1">
        <f t="array" aca="1" ref="BF58" ca="1">INDEX(BD18:BD33,(RANK(AT8,$AT$2:$AT$17)))</f>
        <v>2049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VLOOKUP(B59,audio_list_stym!$A$3:$BP$18,50,FALSE)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VLOOKUP(B59,audio_list_stym!$A$3:$AJ$18,18,FALSE)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2154</v>
      </c>
      <c r="AD59" t="str">
        <f t="shared" ca="1" si="10"/>
        <v>pics\\Injir_2.jpg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pics\\Injir_2.jpg</v>
      </c>
      <c r="AH59" t="str">
        <f t="shared" si="4"/>
        <v>sound\\Ogorod</v>
      </c>
      <c r="AR59" t="str">
        <f t="shared" ca="1" si="27"/>
        <v>pics\\Injir_2.jpg</v>
      </c>
      <c r="AT59">
        <f t="shared" ca="1" si="7"/>
        <v>5.9144789233092632E-2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VLOOKUP(B60,audio_list_stym!$A$3:$BP$18,50,FALSE)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VLOOKUP(B60,audio_list_stym!$A$3:$AJ$18,18,FALSE)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2031</v>
      </c>
      <c r="AD60" t="str">
        <f t="shared" ca="1" si="10"/>
        <v>pics\\Kokos_7.jpg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pics\\Kokos_7.jpg</v>
      </c>
      <c r="AH60" t="str">
        <f t="shared" si="4"/>
        <v>sound\\Ogorod</v>
      </c>
      <c r="AR60" t="str">
        <f t="shared" ca="1" si="27"/>
        <v>pics\\Kokos_7.jpg</v>
      </c>
      <c r="AT60">
        <f t="shared" ca="1" si="7"/>
        <v>0.36715563554139341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2023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VLOOKUP(B61,audio_list_stym!$A$3:$BP$18,50,FALSE)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VLOOKUP(B61,audio_list_stym!$A$3:$AJ$18,18,FALSE)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2157</v>
      </c>
      <c r="AD61" t="str">
        <f t="shared" ca="1" si="10"/>
        <v>pics\\Injir_5.jpg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pics\\Injir_5.jpg</v>
      </c>
      <c r="AH61" t="str">
        <f t="shared" si="4"/>
        <v>sound\\Ogorod</v>
      </c>
      <c r="AR61" t="str">
        <f t="shared" ca="1" si="27"/>
        <v>pics\\Injir_5.jpg</v>
      </c>
      <c r="AT61">
        <f t="shared" ca="1" si="7"/>
        <v>0.80621728727094755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VLOOKUP(B62,audio_list_stym!$A$3:$BP$18,50,FALSE)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VLOOKUP(B62,audio_list_stym!$A$3:$AJ$18,18,FALSE)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2027</v>
      </c>
      <c r="AD62" t="str">
        <f t="shared" ca="1" si="10"/>
        <v>pics\\Kokos_3.jpg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pics\\Kokos_3.jpg</v>
      </c>
      <c r="AH62" t="str">
        <f t="shared" si="4"/>
        <v>sound\\Ogorod</v>
      </c>
      <c r="AR62" t="str">
        <f t="shared" ca="1" si="27"/>
        <v>pics\\Kokos_3.jpg</v>
      </c>
      <c r="AT62">
        <f t="shared" ca="1" si="7"/>
        <v>0.90415366267085584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VLOOKUP(B63,audio_list_stym!$A$3:$BP$18,50,FALSE)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VLOOKUP(B63,audio_list_stym!$A$3:$AJ$18,18,FALSE)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2158</v>
      </c>
      <c r="AD63" t="str">
        <f t="shared" ca="1" si="10"/>
        <v>pics\\Injir_6.jpg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pics\\Injir_6.jpg</v>
      </c>
      <c r="AH63" t="str">
        <f t="shared" si="4"/>
        <v>sound\\Ogorod</v>
      </c>
      <c r="AR63" t="str">
        <f t="shared" ca="1" si="27"/>
        <v>pics\\Injir_6.jpg</v>
      </c>
      <c r="AT63">
        <f t="shared" ca="1" si="7"/>
        <v>0.22743281476391686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VLOOKUP(B64,audio_list_stym!$A$3:$BP$18,50,FALSE)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VLOOKUP(B64,audio_list_stym!$A$3:$AJ$18,18,FALSE)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2012</v>
      </c>
      <c r="AD64" t="str">
        <f t="shared" ca="1" si="10"/>
        <v>pics\\Finik_4.jpg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pics\\Finik_4.jpg</v>
      </c>
      <c r="AH64" t="str">
        <f t="shared" si="4"/>
        <v>sound\\Ogorod</v>
      </c>
      <c r="AI64" s="11"/>
      <c r="AR64" t="str">
        <f t="shared" ca="1" si="27"/>
        <v>pics\\Finik_4.jpg</v>
      </c>
      <c r="AT64">
        <f t="shared" ca="1" si="7"/>
        <v>0.82200628716860524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VLOOKUP(B65,audio_list_stym!$A$3:$BP$18,50,FALSE)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VLOOKUP(B65,audio_list_stym!$A$3:$AJ$18,18,FALSE)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2015</v>
      </c>
      <c r="AD65" t="str">
        <f t="shared" ca="1" si="10"/>
        <v>pics\\Finik_7.jpg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pics\\Finik_7.jpg</v>
      </c>
      <c r="AH65" t="str">
        <f t="shared" si="4"/>
        <v>sound\\Ogorod</v>
      </c>
      <c r="AR65" t="str">
        <f t="shared" ca="1" si="27"/>
        <v>pics\\Finik_7.jpg</v>
      </c>
      <c r="AT65">
        <f t="shared" ca="1" si="7"/>
        <v>0.80342785420904184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2022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VLOOKUP(B66,audio_list_stym!$A$3:$BP$18,50,FALSE)</f>
        <v>15</v>
      </c>
      <c r="F66" t="str">
        <f>VLOOKUP(E66,metki!$A$2:$B$9,2,FALSE)</f>
        <v>экспл_новые_с_названием</v>
      </c>
      <c r="G66" t="str">
        <f t="shared" ref="G66:G129" si="28">LEFT(F66,5)</f>
        <v>экспл</v>
      </c>
      <c r="H66" t="str">
        <f>VLOOKUP(B66,audio_list_stym!$A$3:$AJ$18,18,FALSE)</f>
        <v>Tamanid</v>
      </c>
      <c r="I66" t="s">
        <v>688</v>
      </c>
      <c r="J66" t="str">
        <f t="shared" ref="J66:J129" si="29">H66&amp;I66</f>
        <v>Tamanid_1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74" si="30">AS66</f>
        <v/>
      </c>
      <c r="AI66" t="s">
        <v>67</v>
      </c>
      <c r="AO66">
        <f ca="1">RAND()</f>
        <v>0.13098857853178991</v>
      </c>
      <c r="AP66" t="str">
        <f ca="1">INDEX($AI$66:$AI$129,(RANK(AO66,$AO$66:$AO$129)))</f>
        <v>pics\\Tomat_1.jpg</v>
      </c>
      <c r="AS66" t="str">
        <f>IF(G66="импл_",AP66,"")</f>
        <v/>
      </c>
      <c r="AT66">
        <f t="shared" ref="AT66:AT129" ca="1" si="31">RAND()</f>
        <v>0.27020990097535869</v>
      </c>
      <c r="AU66" t="s">
        <v>697</v>
      </c>
      <c r="AV66" t="str">
        <f t="shared" ref="AV66:AV129" ca="1" si="32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3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2138</v>
      </c>
      <c r="BE66" cm="1">
        <f t="array" aca="1" ref="BE66" ca="1">INDEX(BD74:BD89,(RANK(AT2,$AT$2:$AT$7)))</f>
        <v>2152</v>
      </c>
      <c r="BF66" cm="1">
        <f t="array" aca="1" ref="BF66" ca="1">INDEX(BD90:BD113,(RANK(AT2,$AT$2:$AT$17)))</f>
        <v>2080</v>
      </c>
      <c r="BG66" cm="1">
        <f t="array" aca="1" ref="BG66" ca="1">INDEX(BD114:BD129,(RANK(AT2,$AT$2:$AT$17)))</f>
        <v>2120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VLOOKUP(B67,audio_list_stym!$A$3:$BP$18,50,FALSE)</f>
        <v>15</v>
      </c>
      <c r="F67" t="str">
        <f>VLOOKUP(E67,metki!$A$2:$B$9,2,FALSE)</f>
        <v>экспл_новые_с_названием</v>
      </c>
      <c r="G67" t="str">
        <f t="shared" si="28"/>
        <v>экспл</v>
      </c>
      <c r="H67" t="str">
        <f>VLOOKUP(B67,audio_list_stym!$A$3:$AJ$18,18,FALSE)</f>
        <v>Tamanid</v>
      </c>
      <c r="I67" t="s">
        <v>689</v>
      </c>
      <c r="J67" t="str">
        <f t="shared" si="29"/>
        <v>Tamanid_2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74" ca="1" si="34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30"/>
        <v/>
      </c>
      <c r="AI67" t="s">
        <v>68</v>
      </c>
      <c r="AO67">
        <f t="shared" ref="AO67:AO129" ca="1" si="35">RAND()</f>
        <v>0.43113734395007686</v>
      </c>
      <c r="AP67" t="str">
        <f t="shared" ref="AP67:AP129" ca="1" si="36">INDEX($AI$66:$AI$129,(RANK(AO67,$AO$66:$AO$129)))</f>
        <v>pics\\Kokos_8.jpg</v>
      </c>
      <c r="AR67" t="str">
        <f t="shared" ref="AR67:AR73" si="37">IF(AH67="sound\\Ogorod",AP19,"")</f>
        <v/>
      </c>
      <c r="AS67" t="str">
        <f t="shared" ref="AS67:AS73" si="38">IF(G67="импл_",AP67,"")</f>
        <v/>
      </c>
      <c r="AT67">
        <f t="shared" ca="1" si="31"/>
        <v>0.78802614914122582</v>
      </c>
      <c r="AU67" t="s">
        <v>697</v>
      </c>
      <c r="AV67" t="str">
        <f t="shared" ca="1" si="32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3"/>
        <v>Посмотрите,_вот_РЕНАН._Изогнут_ли_он?</v>
      </c>
      <c r="BD67" cm="1">
        <f t="array" aca="1" ref="BD67" ca="1">INDEX(L67:L74,(RANK(AT3,$AT$2:$AT$9)))</f>
        <v>2145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VLOOKUP(B68,audio_list_stym!$A$3:$BP$18,50,FALSE)</f>
        <v>15</v>
      </c>
      <c r="F68" t="str">
        <f>VLOOKUP(E68,metki!$A$2:$B$9,2,FALSE)</f>
        <v>экспл_новые_с_названием</v>
      </c>
      <c r="G68" t="str">
        <f t="shared" si="28"/>
        <v>экспл</v>
      </c>
      <c r="H68" t="str">
        <f>VLOOKUP(B68,audio_list_stym!$A$3:$AJ$18,18,FALSE)</f>
        <v>Tamanid</v>
      </c>
      <c r="I68" t="s">
        <v>690</v>
      </c>
      <c r="J68" t="str">
        <f t="shared" si="29"/>
        <v>Tamanid_3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4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30"/>
        <v/>
      </c>
      <c r="AI68" t="s">
        <v>69</v>
      </c>
      <c r="AO68">
        <f t="shared" ca="1" si="35"/>
        <v>0.17736461853351582</v>
      </c>
      <c r="AP68" t="str">
        <f t="shared" ca="1" si="36"/>
        <v>pics\\Redis_6.jpg</v>
      </c>
      <c r="AR68" t="str">
        <f t="shared" si="37"/>
        <v/>
      </c>
      <c r="AS68" t="str">
        <f t="shared" si="38"/>
        <v/>
      </c>
      <c r="AT68">
        <f t="shared" ca="1" si="31"/>
        <v>9.6966582953064151E-3</v>
      </c>
      <c r="AU68" t="s">
        <v>697</v>
      </c>
      <c r="AV68" t="str">
        <f t="shared" ca="1" si="32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3"/>
        <v>Вот_РЕНАН._Он_бархатистый?</v>
      </c>
      <c r="BD68" cm="1">
        <f t="array" aca="1" ref="BD68" ca="1">INDEX(L68:L75,(RANK(AT4,$AT$2:$AT$9)))</f>
        <v>2145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VLOOKUP(B69,audio_list_stym!$A$3:$BP$18,50,FALSE)</f>
        <v>15</v>
      </c>
      <c r="F69" t="str">
        <f>VLOOKUP(E69,metki!$A$2:$B$9,2,FALSE)</f>
        <v>экспл_новые_с_названием</v>
      </c>
      <c r="G69" t="str">
        <f t="shared" si="28"/>
        <v>экспл</v>
      </c>
      <c r="H69" t="str">
        <f>VLOOKUP(B69,audio_list_stym!$A$3:$AJ$18,18,FALSE)</f>
        <v>Tamanid</v>
      </c>
      <c r="I69" t="s">
        <v>691</v>
      </c>
      <c r="J69" t="str">
        <f t="shared" si="29"/>
        <v>Tamanid_4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4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30"/>
        <v/>
      </c>
      <c r="AI69" t="s">
        <v>70</v>
      </c>
      <c r="AO69">
        <f t="shared" ca="1" si="35"/>
        <v>0.58660652597352758</v>
      </c>
      <c r="AP69" t="str">
        <f t="shared" ca="1" si="36"/>
        <v>pics\\Kokos_1.jpg</v>
      </c>
      <c r="AR69" t="str">
        <f t="shared" si="37"/>
        <v/>
      </c>
      <c r="AS69" t="str">
        <f t="shared" si="38"/>
        <v/>
      </c>
      <c r="AT69">
        <f t="shared" ca="1" si="31"/>
        <v>0.97421229950032839</v>
      </c>
      <c r="AU69" t="s">
        <v>697</v>
      </c>
      <c r="AV69" t="str">
        <f t="shared" ca="1" si="32"/>
        <v>sound\\Noviy_plod.wav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3"/>
        <v>Это_РЕНАН._Однотонный_ли_он?</v>
      </c>
      <c r="BD69" cm="1">
        <f t="array" aca="1" ref="BD69" ca="1">INDEX(L69:L76,(RANK(AT5,$AT$2:$AT$9)))</f>
        <v>2140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VLOOKUP(B70,audio_list_stym!$A$3:$BP$18,50,FALSE)</f>
        <v>15</v>
      </c>
      <c r="F70" t="str">
        <f>VLOOKUP(E70,metki!$A$2:$B$9,2,FALSE)</f>
        <v>экспл_новые_с_названием</v>
      </c>
      <c r="G70" t="str">
        <f t="shared" si="28"/>
        <v>экспл</v>
      </c>
      <c r="H70" t="str">
        <f>VLOOKUP(B70,audio_list_stym!$A$3:$AJ$18,18,FALSE)</f>
        <v>Tamanid</v>
      </c>
      <c r="I70" t="s">
        <v>692</v>
      </c>
      <c r="J70" t="str">
        <f t="shared" si="29"/>
        <v>Tamanid_5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4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30"/>
        <v/>
      </c>
      <c r="AI70" t="s">
        <v>71</v>
      </c>
      <c r="AO70">
        <f t="shared" ca="1" si="35"/>
        <v>0.40926254783498739</v>
      </c>
      <c r="AP70" t="str">
        <f t="shared" ca="1" si="36"/>
        <v>pics\\Limon_6.jpg</v>
      </c>
      <c r="AR70" t="str">
        <f t="shared" si="37"/>
        <v/>
      </c>
      <c r="AS70" t="str">
        <f t="shared" si="38"/>
        <v/>
      </c>
      <c r="AT70">
        <f t="shared" ca="1" si="31"/>
        <v>2.8282809755747484E-3</v>
      </c>
      <c r="AU70" t="s">
        <v>697</v>
      </c>
      <c r="AV70" t="str">
        <f t="shared" ca="1" si="32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3"/>
        <v>На_картинке_РЕНАН._Он_прозрачный?</v>
      </c>
      <c r="BD70" cm="1">
        <f t="array" aca="1" ref="BD70" ca="1">INDEX(L70:L77,(RANK(AT6,$AT$2:$AT$9)))</f>
        <v>2144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VLOOKUP(B71,audio_list_stym!$A$3:$BP$18,50,FALSE)</f>
        <v>15</v>
      </c>
      <c r="F71" t="str">
        <f>VLOOKUP(E71,metki!$A$2:$B$9,2,FALSE)</f>
        <v>экспл_новые_с_названием</v>
      </c>
      <c r="G71" t="str">
        <f t="shared" si="28"/>
        <v>экспл</v>
      </c>
      <c r="H71" t="str">
        <f>VLOOKUP(B71,audio_list_stym!$A$3:$AJ$18,18,FALSE)</f>
        <v>Tamanid</v>
      </c>
      <c r="I71" t="s">
        <v>693</v>
      </c>
      <c r="J71" t="str">
        <f t="shared" si="29"/>
        <v>Tamanid_6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4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30"/>
        <v/>
      </c>
      <c r="AI71" t="s">
        <v>72</v>
      </c>
      <c r="AO71">
        <f t="shared" ca="1" si="35"/>
        <v>0.57521830551176334</v>
      </c>
      <c r="AP71" t="str">
        <f t="shared" ca="1" si="36"/>
        <v>pics\\Kokos_3.jpg</v>
      </c>
      <c r="AR71" t="str">
        <f t="shared" si="37"/>
        <v/>
      </c>
      <c r="AS71" t="str">
        <f t="shared" si="38"/>
        <v/>
      </c>
      <c r="AT71">
        <f t="shared" ca="1" si="31"/>
        <v>0.72108802400584981</v>
      </c>
      <c r="AU71" t="s">
        <v>697</v>
      </c>
      <c r="AV71" t="str">
        <f t="shared" ca="1" si="32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3"/>
        <v>На_мониторе_РЕНАН._Он_измельчен?</v>
      </c>
      <c r="BD71" cm="1">
        <f t="array" aca="1" ref="BD71" ca="1">INDEX(L71:L78,(RANK(AT7,$AT$2:$AT$9)))</f>
        <v>2144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VLOOKUP(B72,audio_list_stym!$A$3:$BP$18,50,FALSE)</f>
        <v>15</v>
      </c>
      <c r="F72" t="str">
        <f>VLOOKUP(E72,metki!$A$2:$B$9,2,FALSE)</f>
        <v>экспл_новые_с_названием</v>
      </c>
      <c r="G72" t="str">
        <f t="shared" si="28"/>
        <v>экспл</v>
      </c>
      <c r="H72" t="str">
        <f>VLOOKUP(B72,audio_list_stym!$A$3:$AJ$18,18,FALSE)</f>
        <v>Tamanid</v>
      </c>
      <c r="I72" t="s">
        <v>694</v>
      </c>
      <c r="J72" t="str">
        <f t="shared" si="29"/>
        <v>Tamanid_7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4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5"/>
        <v>0.56575942323499495</v>
      </c>
      <c r="AP72" t="str">
        <f t="shared" ca="1" si="36"/>
        <v>pics\\Kokos_5.jpg</v>
      </c>
      <c r="AR72" t="str">
        <f t="shared" si="37"/>
        <v/>
      </c>
      <c r="AS72" t="str">
        <f t="shared" si="38"/>
        <v/>
      </c>
      <c r="AT72">
        <f t="shared" ca="1" si="31"/>
        <v>0.64551255366525562</v>
      </c>
      <c r="AU72" t="s">
        <v>697</v>
      </c>
      <c r="AV72" t="str">
        <f t="shared" ca="1" si="32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3"/>
        <v>Перед_Вами_РЕНАН._Цветущий_ли_он?</v>
      </c>
      <c r="BD72" cm="1">
        <f t="array" aca="1" ref="BD72" ca="1">INDEX(L72:L79,(RANK(AT8,$AT$2:$AT$9)))</f>
        <v>2147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VLOOKUP(B73,audio_list_stym!$A$3:$BP$18,50,FALSE)</f>
        <v>15</v>
      </c>
      <c r="F73" t="str">
        <f>VLOOKUP(E73,metki!$A$2:$B$9,2,FALSE)</f>
        <v>экспл_новые_с_названием</v>
      </c>
      <c r="G73" t="str">
        <f t="shared" si="28"/>
        <v>экспл</v>
      </c>
      <c r="H73" t="str">
        <f>VLOOKUP(B73,audio_list_stym!$A$3:$AJ$18,18,FALSE)</f>
        <v>Tamanid</v>
      </c>
      <c r="I73" t="s">
        <v>695</v>
      </c>
      <c r="J73" t="str">
        <f t="shared" si="29"/>
        <v>Tamanid_8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4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5"/>
        <v>0.36656656691095935</v>
      </c>
      <c r="AP73" t="str">
        <f t="shared" ca="1" si="36"/>
        <v>pics\\Limon_8.jpg</v>
      </c>
      <c r="AR73" t="str">
        <f t="shared" si="37"/>
        <v/>
      </c>
      <c r="AS73" t="str">
        <f t="shared" si="38"/>
        <v/>
      </c>
      <c r="AT73">
        <f t="shared" ca="1" si="31"/>
        <v>0.77947424697280376</v>
      </c>
      <c r="AU73" t="s">
        <v>697</v>
      </c>
      <c r="AV73" t="str">
        <f t="shared" ca="1" si="32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3"/>
        <v>Вы_видите_РЕНАН._Скручен_ли_он?</v>
      </c>
      <c r="BD73" cm="1">
        <f t="array" aca="1" ref="BD73" ca="1">INDEX(L73:L80,(RANK(AT9,$AT$2:$AT$9)))</f>
        <v>2149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VLOOKUP(B74,audio_list_stym!$A$3:$BP$18,50,FALSE)</f>
        <v>16</v>
      </c>
      <c r="F74" t="str">
        <f>VLOOKUP(E74,metki!$A$2:$B$9,2,FALSE)</f>
        <v>импл_новые_без_названия</v>
      </c>
      <c r="G74" t="str">
        <f t="shared" si="28"/>
        <v>импл_</v>
      </c>
      <c r="H74" t="str">
        <f>VLOOKUP(B74,audio_list_stym!$A$3:$AJ$18,18,FALSE)</f>
        <v>ZF</v>
      </c>
      <c r="I74" t="s">
        <v>688</v>
      </c>
      <c r="J74" t="str">
        <f t="shared" si="29"/>
        <v>ZF_1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2024</v>
      </c>
      <c r="AD74" t="str">
        <f t="shared" ca="1" si="34"/>
        <v>pics\\Goroh_8.jpg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pics\\Goroh_8.jpg</v>
      </c>
      <c r="AI74" t="s">
        <v>76</v>
      </c>
      <c r="AO74">
        <f t="shared" ca="1" si="35"/>
        <v>0.63803622955968531</v>
      </c>
      <c r="AP74" t="str">
        <f t="shared" ca="1" si="36"/>
        <v>pics\\Goroh_8.jpg</v>
      </c>
      <c r="AR74" t="str">
        <f>IF(AH74="sound\\Ogorod",AP2,"")</f>
        <v/>
      </c>
      <c r="AS74" t="str">
        <f ca="1">IF(G74="импл_",AP74,"")</f>
        <v>pics\\Goroh_8.jpg</v>
      </c>
      <c r="AT74">
        <f t="shared" ca="1" si="31"/>
        <v>0.727198395957245</v>
      </c>
      <c r="AU74" t="s">
        <v>697</v>
      </c>
      <c r="AV74" t="str">
        <f t="shared" ca="1" si="32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3"/>
        <v>_С_чешуйками_ли_XXXXX?</v>
      </c>
      <c r="BC74">
        <f>A74</f>
        <v>1210</v>
      </c>
      <c r="BD74" cm="1">
        <f t="array" aca="1" ref="BD74" ca="1">INDEX($L$74:$L$81,(RANK(AT2,$AT$2:$AT$9)))</f>
        <v>2146</v>
      </c>
      <c r="BE74" cm="1">
        <f t="array" aca="1" ref="BE74" ca="1">INDEX(BD66:BD73,(RANK(AT3,$AT$2:$AT$9)))</f>
        <v>2149</v>
      </c>
      <c r="BF74" cm="1">
        <f t="array" aca="1" ref="BF74" ca="1">INDEX(BD82:BD105,(RANK(AT3,$AT$2:$AT$17)))</f>
        <v>2078</v>
      </c>
      <c r="BG74" cm="1">
        <f t="array" aca="1" ref="BG74" ca="1">INDEX(BD106:BD129,(RANK(AT3,$AT$2:$AT$9)))</f>
        <v>2094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VLOOKUP(B75,audio_list_stym!$A$3:$BP$18,50,FALSE)</f>
        <v>16</v>
      </c>
      <c r="F75" t="str">
        <f>VLOOKUP(E75,metki!$A$2:$B$9,2,FALSE)</f>
        <v>импл_новые_без_названия</v>
      </c>
      <c r="G75" t="str">
        <f t="shared" si="28"/>
        <v>импл_</v>
      </c>
      <c r="H75" t="str">
        <f>VLOOKUP(B75,audio_list_stym!$A$3:$AJ$18,18,FALSE)</f>
        <v>ZF</v>
      </c>
      <c r="I75" t="s">
        <v>689</v>
      </c>
      <c r="J75" t="str">
        <f t="shared" si="29"/>
        <v>ZF_2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2052</v>
      </c>
      <c r="AD75" t="str">
        <f t="shared" ref="AD75:AD129" ca="1" si="39">IF(ISTEXT(AE75),AE75,IF(ISTEXT(AF75),AF75,""))</f>
        <v>pics\\Redis_4.jpg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40">AS75</f>
        <v>pics\\Redis_4.jpg</v>
      </c>
      <c r="AI75" t="s">
        <v>77</v>
      </c>
      <c r="AO75">
        <f t="shared" ca="1" si="35"/>
        <v>0.19620687022886762</v>
      </c>
      <c r="AP75" t="str">
        <f t="shared" ca="1" si="36"/>
        <v>pics\\Redis_4.jpg</v>
      </c>
      <c r="AR75" t="str">
        <f t="shared" ref="AR75:AR97" si="41">IF(AH75="sound\\Ogorod",AP3,"")</f>
        <v/>
      </c>
      <c r="AS75" t="str">
        <f t="shared" ref="AS75:AS129" ca="1" si="42">IF(G75="импл_",AP75,"")</f>
        <v>pics\\Redis_4.jpg</v>
      </c>
      <c r="AT75">
        <f t="shared" ca="1" si="31"/>
        <v>0.74063561775911513</v>
      </c>
      <c r="AU75" t="s">
        <v>697</v>
      </c>
      <c r="AV75" t="str">
        <f t="shared" ca="1" si="32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3"/>
        <v>_Розовый_ли_XXXXX?</v>
      </c>
      <c r="BD75" cm="1">
        <f t="array" aca="1" ref="BD75" ca="1">INDEX($L$74:$L$81,(RANK(AT3,$AT$2:$AT$9)))</f>
        <v>2152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VLOOKUP(B76,audio_list_stym!$A$3:$BP$18,50,FALSE)</f>
        <v>16</v>
      </c>
      <c r="F76" t="str">
        <f>VLOOKUP(E76,metki!$A$2:$B$9,2,FALSE)</f>
        <v>импл_новые_без_названия</v>
      </c>
      <c r="G76" t="str">
        <f t="shared" si="28"/>
        <v>импл_</v>
      </c>
      <c r="H76" t="str">
        <f>VLOOKUP(B76,audio_list_stym!$A$3:$AJ$18,18,FALSE)</f>
        <v>ZF</v>
      </c>
      <c r="I76" t="s">
        <v>690</v>
      </c>
      <c r="J76" t="str">
        <f t="shared" si="29"/>
        <v>ZF_3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2044</v>
      </c>
      <c r="AD76" t="str">
        <f t="shared" ca="1" si="39"/>
        <v>pics\\Peper_4.jpg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40"/>
        <v>pics\\Peper_4.jpg</v>
      </c>
      <c r="AI76" t="s">
        <v>78</v>
      </c>
      <c r="AO76">
        <f t="shared" ca="1" si="35"/>
        <v>0.29905281784981175</v>
      </c>
      <c r="AP76" t="str">
        <f t="shared" ca="1" si="36"/>
        <v>pics\\Peper_4.jpg</v>
      </c>
      <c r="AR76" t="str">
        <f t="shared" si="41"/>
        <v/>
      </c>
      <c r="AS76" t="str">
        <f t="shared" ca="1" si="42"/>
        <v>pics\\Peper_4.jpg</v>
      </c>
      <c r="AT76">
        <f t="shared" ca="1" si="31"/>
        <v>0.24938390759054396</v>
      </c>
      <c r="AU76" t="s">
        <v>697</v>
      </c>
      <c r="AV76" t="str">
        <f t="shared" ca="1" si="32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3"/>
        <v>_Тонкий_ли_XXXXX?</v>
      </c>
      <c r="BD76" cm="1">
        <f t="array" aca="1" ref="BD76" ca="1">INDEX($L$74:$L$81,(RANK(AT4,$AT$2:$AT$9)))</f>
        <v>2151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VLOOKUP(B77,audio_list_stym!$A$3:$BP$18,50,FALSE)</f>
        <v>16</v>
      </c>
      <c r="F77" t="str">
        <f>VLOOKUP(E77,metki!$A$2:$B$9,2,FALSE)</f>
        <v>импл_новые_без_названия</v>
      </c>
      <c r="G77" t="str">
        <f t="shared" si="28"/>
        <v>импл_</v>
      </c>
      <c r="H77" t="str">
        <f>VLOOKUP(B77,audio_list_stym!$A$3:$AJ$18,18,FALSE)</f>
        <v>ZF</v>
      </c>
      <c r="I77" t="s">
        <v>691</v>
      </c>
      <c r="J77" t="str">
        <f t="shared" si="29"/>
        <v>ZF_4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2005</v>
      </c>
      <c r="AD77" t="str">
        <f t="shared" ca="1" si="39"/>
        <v>pics\\Banan_5.jpg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40"/>
        <v>pics\\Banan_5.jpg</v>
      </c>
      <c r="AI77" t="s">
        <v>79</v>
      </c>
      <c r="AO77">
        <f t="shared" ca="1" si="35"/>
        <v>0.91615991353789461</v>
      </c>
      <c r="AP77" t="str">
        <f t="shared" ca="1" si="36"/>
        <v>pics\\Banan_5.jpg</v>
      </c>
      <c r="AR77" t="str">
        <f t="shared" si="41"/>
        <v/>
      </c>
      <c r="AS77" t="str">
        <f t="shared" ca="1" si="42"/>
        <v>pics\\Banan_5.jpg</v>
      </c>
      <c r="AT77">
        <f t="shared" ca="1" si="31"/>
        <v>0.59445685762526501</v>
      </c>
      <c r="AU77" t="s">
        <v>697</v>
      </c>
      <c r="AV77" t="str">
        <f t="shared" ca="1" si="32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3"/>
        <v>_Цельный_ли_XXXXX?</v>
      </c>
      <c r="BD77" cm="1">
        <f t="array" aca="1" ref="BD77" ca="1">INDEX($L$74:$L$81,(RANK(AT5,$AT$2:$AT$9)))</f>
        <v>2145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VLOOKUP(B78,audio_list_stym!$A$3:$BP$18,50,FALSE)</f>
        <v>16</v>
      </c>
      <c r="F78" t="str">
        <f>VLOOKUP(E78,metki!$A$2:$B$9,2,FALSE)</f>
        <v>импл_новые_без_названия</v>
      </c>
      <c r="G78" t="str">
        <f t="shared" si="28"/>
        <v>импл_</v>
      </c>
      <c r="H78" t="str">
        <f>VLOOKUP(B78,audio_list_stym!$A$3:$AJ$18,18,FALSE)</f>
        <v>ZF</v>
      </c>
      <c r="I78" t="s">
        <v>692</v>
      </c>
      <c r="J78" t="str">
        <f t="shared" si="29"/>
        <v>ZF_5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2015</v>
      </c>
      <c r="AD78" t="str">
        <f t="shared" ca="1" si="39"/>
        <v>pics\\Finik_7.jpg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40"/>
        <v>pics\\Finik_7.jpg</v>
      </c>
      <c r="AI78" t="s">
        <v>80</v>
      </c>
      <c r="AO78">
        <f t="shared" ca="1" si="35"/>
        <v>0.74682246348632519</v>
      </c>
      <c r="AP78" t="str">
        <f t="shared" ca="1" si="36"/>
        <v>pics\\Finik_7.jpg</v>
      </c>
      <c r="AR78" t="str">
        <f t="shared" si="41"/>
        <v/>
      </c>
      <c r="AS78" t="str">
        <f t="shared" ca="1" si="42"/>
        <v>pics\\Finik_7.jpg</v>
      </c>
      <c r="AT78">
        <f t="shared" ca="1" si="31"/>
        <v>0.27799309984232246</v>
      </c>
      <c r="AU78" t="s">
        <v>697</v>
      </c>
      <c r="AV78" t="str">
        <f t="shared" ca="1" si="32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3"/>
        <v>_Шершавый_ли_XXXXX?</v>
      </c>
      <c r="BD78" cm="1">
        <f t="array" aca="1" ref="BD78" ca="1">INDEX($L$74:$L$81,(RANK(AT6,$AT$2:$AT$9)))</f>
        <v>2148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VLOOKUP(B79,audio_list_stym!$A$3:$BP$18,50,FALSE)</f>
        <v>16</v>
      </c>
      <c r="F79" t="str">
        <f>VLOOKUP(E79,metki!$A$2:$B$9,2,FALSE)</f>
        <v>импл_новые_без_названия</v>
      </c>
      <c r="G79" t="str">
        <f t="shared" si="28"/>
        <v>импл_</v>
      </c>
      <c r="H79" t="str">
        <f>VLOOKUP(B79,audio_list_stym!$A$3:$AJ$18,18,FALSE)</f>
        <v>ZF</v>
      </c>
      <c r="I79" t="s">
        <v>693</v>
      </c>
      <c r="J79" t="str">
        <f t="shared" si="29"/>
        <v>ZF_6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2002</v>
      </c>
      <c r="AD79" t="str">
        <f t="shared" ca="1" si="39"/>
        <v>pics\\Banan_2.jpg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40"/>
        <v>pics\\Banan_2.jpg</v>
      </c>
      <c r="AI79" t="s">
        <v>81</v>
      </c>
      <c r="AO79">
        <f t="shared" ca="1" si="35"/>
        <v>0.97552737008643742</v>
      </c>
      <c r="AP79" t="str">
        <f t="shared" ca="1" si="36"/>
        <v>pics\\Banan_2.jpg</v>
      </c>
      <c r="AR79" t="str">
        <f t="shared" si="41"/>
        <v/>
      </c>
      <c r="AS79" t="str">
        <f t="shared" ca="1" si="42"/>
        <v>pics\\Banan_2.jpg</v>
      </c>
      <c r="AT79">
        <f t="shared" ca="1" si="31"/>
        <v>0.77922582494462489</v>
      </c>
      <c r="AU79" t="s">
        <v>697</v>
      </c>
      <c r="AV79" t="str">
        <f t="shared" ca="1" si="32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3"/>
        <v>_Заострен_ли_XXXXX?</v>
      </c>
      <c r="BD79" cm="1">
        <f t="array" aca="1" ref="BD79" ca="1">INDEX($L$74:$L$81,(RANK(AT7,$AT$2:$AT$9)))</f>
        <v>2147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VLOOKUP(B80,audio_list_stym!$A$3:$BP$18,50,FALSE)</f>
        <v>16</v>
      </c>
      <c r="F80" t="str">
        <f>VLOOKUP(E80,metki!$A$2:$B$9,2,FALSE)</f>
        <v>импл_новые_без_названия</v>
      </c>
      <c r="G80" t="str">
        <f t="shared" si="28"/>
        <v>импл_</v>
      </c>
      <c r="H80" t="str">
        <f>VLOOKUP(B80,audio_list_stym!$A$3:$AJ$18,18,FALSE)</f>
        <v>ZF</v>
      </c>
      <c r="I80" t="s">
        <v>694</v>
      </c>
      <c r="J80" t="str">
        <f t="shared" si="29"/>
        <v>ZF_7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2022</v>
      </c>
      <c r="AD80" t="str">
        <f t="shared" ca="1" si="39"/>
        <v>pics\\Goroh_6.jpg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40"/>
        <v>pics\\Goroh_6.jpg</v>
      </c>
      <c r="AI80" t="s">
        <v>82</v>
      </c>
      <c r="AO80">
        <f t="shared" ca="1" si="35"/>
        <v>0.65647796482467047</v>
      </c>
      <c r="AP80" t="str">
        <f t="shared" ca="1" si="36"/>
        <v>pics\\Goroh_6.jpg</v>
      </c>
      <c r="AR80" t="str">
        <f t="shared" si="41"/>
        <v/>
      </c>
      <c r="AS80" t="str">
        <f t="shared" ca="1" si="42"/>
        <v>pics\\Goroh_6.jpg</v>
      </c>
      <c r="AT80">
        <f t="shared" ca="1" si="31"/>
        <v>0.1183508129867118</v>
      </c>
      <c r="AU80" t="s">
        <v>697</v>
      </c>
      <c r="AV80" t="str">
        <f t="shared" ca="1" si="32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3"/>
        <v>_Рассыпчатый_ли_XXXXX?</v>
      </c>
      <c r="BD80" cm="1">
        <f t="array" aca="1" ref="BD80" ca="1">INDEX($L$74:$L$81,(RANK(AT8,$AT$2:$AT$9)))</f>
        <v>2149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VLOOKUP(B81,audio_list_stym!$A$3:$BP$18,50,FALSE)</f>
        <v>16</v>
      </c>
      <c r="F81" t="str">
        <f>VLOOKUP(E81,metki!$A$2:$B$9,2,FALSE)</f>
        <v>импл_новые_без_названия</v>
      </c>
      <c r="G81" t="str">
        <f t="shared" si="28"/>
        <v>импл_</v>
      </c>
      <c r="H81" t="str">
        <f>VLOOKUP(B81,audio_list_stym!$A$3:$AJ$18,18,FALSE)</f>
        <v>ZF</v>
      </c>
      <c r="I81" t="s">
        <v>695</v>
      </c>
      <c r="J81" t="str">
        <f t="shared" si="29"/>
        <v>ZF_8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2039</v>
      </c>
      <c r="AD81" t="str">
        <f t="shared" ca="1" si="39"/>
        <v>pics\\Limon_7.jpg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40"/>
        <v>pics\\Limon_7.jpg</v>
      </c>
      <c r="AI81" t="s">
        <v>83</v>
      </c>
      <c r="AO81">
        <f t="shared" ca="1" si="35"/>
        <v>0.37384652442077215</v>
      </c>
      <c r="AP81" t="str">
        <f t="shared" ca="1" si="36"/>
        <v>pics\\Limon_7.jpg</v>
      </c>
      <c r="AR81" t="str">
        <f t="shared" si="41"/>
        <v/>
      </c>
      <c r="AS81" t="str">
        <f t="shared" ca="1" si="42"/>
        <v>pics\\Limon_7.jpg</v>
      </c>
      <c r="AT81">
        <f t="shared" ca="1" si="31"/>
        <v>0.46263843318376818</v>
      </c>
      <c r="AU81" t="s">
        <v>697</v>
      </c>
      <c r="AV81" t="str">
        <f t="shared" ca="1" si="32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3"/>
        <v>_Очищен_ли_XXXXX?</v>
      </c>
      <c r="BD81" cm="1">
        <f t="array" aca="1" ref="BD81" ca="1">INDEX($L$74:$L$81,(RANK(AT9,$AT$2:$AT$9)))</f>
        <v>2150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VLOOKUP(B82,audio_list_stym!$A$3:$BP$18,50,FALSE)</f>
        <v>17</v>
      </c>
      <c r="F82" t="str">
        <f>VLOOKUP(E82,metki!$A$2:$B$9,2,FALSE)</f>
        <v>экспл_новые_без_названия</v>
      </c>
      <c r="G82" t="str">
        <f t="shared" si="28"/>
        <v>экспл</v>
      </c>
      <c r="H82" t="str">
        <f>VLOOKUP(B82,audio_list_stym!$A$3:$AJ$18,18,FALSE)</f>
        <v>Ackee</v>
      </c>
      <c r="I82" t="s">
        <v>688</v>
      </c>
      <c r="J82" t="str">
        <f t="shared" si="29"/>
        <v>Ackee_1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9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40"/>
        <v/>
      </c>
      <c r="AI82" t="s">
        <v>84</v>
      </c>
      <c r="AO82">
        <f t="shared" ca="1" si="35"/>
        <v>0.55446191935962452</v>
      </c>
      <c r="AP82" t="str">
        <f t="shared" ca="1" si="36"/>
        <v>pics\\Kokos_6.jpg</v>
      </c>
      <c r="AR82" t="str">
        <f t="shared" si="41"/>
        <v/>
      </c>
      <c r="AS82" t="str">
        <f t="shared" si="42"/>
        <v/>
      </c>
      <c r="AT82">
        <f t="shared" ca="1" si="31"/>
        <v>0.94030268502965886</v>
      </c>
      <c r="AU82" t="s">
        <v>697</v>
      </c>
      <c r="AV82" t="str">
        <f t="shared" ca="1" si="32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3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2066</v>
      </c>
      <c r="BE82" cm="1">
        <f t="array" aca="1" ref="BE82" ca="1">INDEX(BD66:BD81,(RANK(AT4,$AT$2:$AT$17)))</f>
        <v>2149</v>
      </c>
      <c r="BF82" cm="1">
        <f t="array" aca="1" ref="BF82" ca="1">INDEX(BD90:BD105,(RANK(AT4,$AT$2:$AT$17)))</f>
        <v>2085</v>
      </c>
      <c r="BG82" cm="1">
        <f t="array" aca="1" ref="BG82" ca="1">INDEX(BD106:BD129,(RANK(AT4,$AT$2:$AT$9)))</f>
        <v>2093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VLOOKUP(B83,audio_list_stym!$A$3:$BP$18,50,FALSE)</f>
        <v>17</v>
      </c>
      <c r="F83" t="str">
        <f>VLOOKUP(E83,metki!$A$2:$B$9,2,FALSE)</f>
        <v>экспл_новые_без_названия</v>
      </c>
      <c r="G83" t="str">
        <f t="shared" si="28"/>
        <v>экспл</v>
      </c>
      <c r="H83" t="str">
        <f>VLOOKUP(B83,audio_list_stym!$A$3:$AJ$18,18,FALSE)</f>
        <v>Ackee</v>
      </c>
      <c r="I83" t="s">
        <v>689</v>
      </c>
      <c r="J83" t="str">
        <f t="shared" si="29"/>
        <v>Ackee_2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9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40"/>
        <v/>
      </c>
      <c r="AI83" t="s">
        <v>85</v>
      </c>
      <c r="AO83">
        <f t="shared" ca="1" si="35"/>
        <v>0.76644174618027694</v>
      </c>
      <c r="AP83" t="str">
        <f t="shared" ca="1" si="36"/>
        <v>pics\\Finik_4.jpg</v>
      </c>
      <c r="AR83" t="str">
        <f t="shared" si="41"/>
        <v/>
      </c>
      <c r="AS83" t="str">
        <f t="shared" si="42"/>
        <v/>
      </c>
      <c r="AT83">
        <f t="shared" ca="1" si="31"/>
        <v>0.82563574321262467</v>
      </c>
      <c r="AU83" t="s">
        <v>697</v>
      </c>
      <c r="AV83" t="str">
        <f t="shared" ca="1" si="32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3"/>
        <v>Посмотрите,_вот_XXXXX._Он_с_веточкой?</v>
      </c>
      <c r="BD83" cm="1">
        <f t="array" aca="1" ref="BD83" ca="1">INDEX($L$82:$L$89,(RANK(AT3,$AT$2:$AT$9)))</f>
        <v>2072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VLOOKUP(B84,audio_list_stym!$A$3:$BP$18,50,FALSE)</f>
        <v>17</v>
      </c>
      <c r="F84" t="str">
        <f>VLOOKUP(E84,metki!$A$2:$B$9,2,FALSE)</f>
        <v>экспл_новые_без_названия</v>
      </c>
      <c r="G84" t="str">
        <f t="shared" si="28"/>
        <v>экспл</v>
      </c>
      <c r="H84" t="str">
        <f>VLOOKUP(B84,audio_list_stym!$A$3:$AJ$18,18,FALSE)</f>
        <v>Ackee</v>
      </c>
      <c r="I84" t="s">
        <v>690</v>
      </c>
      <c r="J84" t="str">
        <f t="shared" si="29"/>
        <v>Ackee_3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9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40"/>
        <v/>
      </c>
      <c r="AI84" t="s">
        <v>94</v>
      </c>
      <c r="AO84">
        <f t="shared" ca="1" si="35"/>
        <v>0.21356325564019485</v>
      </c>
      <c r="AP84" t="str">
        <f t="shared" ca="1" si="36"/>
        <v>pics\\Redis_1.jpg</v>
      </c>
      <c r="AR84" t="str">
        <f t="shared" si="41"/>
        <v/>
      </c>
      <c r="AS84" t="str">
        <f t="shared" si="42"/>
        <v/>
      </c>
      <c r="AT84">
        <f t="shared" ca="1" si="31"/>
        <v>0.13113522825236434</v>
      </c>
      <c r="AU84" t="s">
        <v>697</v>
      </c>
      <c r="AV84" t="str">
        <f t="shared" ca="1" si="32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3"/>
        <v>Вот_XXXXX._Он_раскрыт?</v>
      </c>
      <c r="BD84" cm="1">
        <f t="array" aca="1" ref="BD84" ca="1">INDEX($L$82:$L$89,(RANK(AT4,$AT$2:$AT$9)))</f>
        <v>2071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VLOOKUP(B85,audio_list_stym!$A$3:$BP$18,50,FALSE)</f>
        <v>17</v>
      </c>
      <c r="F85" t="str">
        <f>VLOOKUP(E85,metki!$A$2:$B$9,2,FALSE)</f>
        <v>экспл_новые_без_названия</v>
      </c>
      <c r="G85" t="str">
        <f t="shared" si="28"/>
        <v>экспл</v>
      </c>
      <c r="H85" t="str">
        <f>VLOOKUP(B85,audio_list_stym!$A$3:$AJ$18,18,FALSE)</f>
        <v>Ackee</v>
      </c>
      <c r="I85" t="s">
        <v>691</v>
      </c>
      <c r="J85" t="str">
        <f t="shared" si="29"/>
        <v>Ackee_4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9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40"/>
        <v/>
      </c>
      <c r="AI85" t="s">
        <v>95</v>
      </c>
      <c r="AO85">
        <f t="shared" ca="1" si="35"/>
        <v>0.57634705560571042</v>
      </c>
      <c r="AP85" t="str">
        <f t="shared" ca="1" si="36"/>
        <v>pics\\Kokos_2.jpg</v>
      </c>
      <c r="AR85" t="str">
        <f t="shared" si="41"/>
        <v/>
      </c>
      <c r="AS85" t="str">
        <f t="shared" si="42"/>
        <v/>
      </c>
      <c r="AT85">
        <f t="shared" ca="1" si="31"/>
        <v>0.54709330670378709</v>
      </c>
      <c r="AU85" t="s">
        <v>697</v>
      </c>
      <c r="AV85" t="str">
        <f t="shared" ca="1" si="32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3"/>
        <v>Это_XXXXX._Пушистый_ли_он?</v>
      </c>
      <c r="BD85" cm="1">
        <f t="array" aca="1" ref="BD85" ca="1">INDEX($L$82:$L$89,(RANK(AT5,$AT$2:$AT$9)))</f>
        <v>2065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VLOOKUP(B86,audio_list_stym!$A$3:$BP$18,50,FALSE)</f>
        <v>17</v>
      </c>
      <c r="F86" t="str">
        <f>VLOOKUP(E86,metki!$A$2:$B$9,2,FALSE)</f>
        <v>экспл_новые_без_названия</v>
      </c>
      <c r="G86" t="str">
        <f t="shared" si="28"/>
        <v>экспл</v>
      </c>
      <c r="H86" t="str">
        <f>VLOOKUP(B86,audio_list_stym!$A$3:$AJ$18,18,FALSE)</f>
        <v>Ackee</v>
      </c>
      <c r="I86" t="s">
        <v>692</v>
      </c>
      <c r="J86" t="str">
        <f t="shared" si="29"/>
        <v>Ackee_5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9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40"/>
        <v/>
      </c>
      <c r="AI86" t="s">
        <v>96</v>
      </c>
      <c r="AO86">
        <f t="shared" ca="1" si="35"/>
        <v>0.20261651130231884</v>
      </c>
      <c r="AP86" t="str">
        <f t="shared" ca="1" si="36"/>
        <v>pics\\Redis_3.jpg</v>
      </c>
      <c r="AR86" t="str">
        <f t="shared" si="41"/>
        <v/>
      </c>
      <c r="AS86" t="str">
        <f t="shared" si="42"/>
        <v/>
      </c>
      <c r="AT86">
        <f t="shared" ca="1" si="31"/>
        <v>0.92193757935972087</v>
      </c>
      <c r="AU86" t="s">
        <v>697</v>
      </c>
      <c r="AV86" t="str">
        <f t="shared" ca="1" si="32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3"/>
        <v>На_картинке_XXXXX._Он_квадратный?</v>
      </c>
      <c r="BD86" cm="1">
        <f t="array" aca="1" ref="BD86" ca="1">INDEX($L$82:$L$89,(RANK(AT6,$AT$2:$AT$9)))</f>
        <v>2068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VLOOKUP(B87,audio_list_stym!$A$3:$BP$18,50,FALSE)</f>
        <v>17</v>
      </c>
      <c r="F87" t="str">
        <f>VLOOKUP(E87,metki!$A$2:$B$9,2,FALSE)</f>
        <v>экспл_новые_без_названия</v>
      </c>
      <c r="G87" t="str">
        <f t="shared" si="28"/>
        <v>экспл</v>
      </c>
      <c r="H87" t="str">
        <f>VLOOKUP(B87,audio_list_stym!$A$3:$AJ$18,18,FALSE)</f>
        <v>Ackee</v>
      </c>
      <c r="I87" t="s">
        <v>693</v>
      </c>
      <c r="J87" t="str">
        <f t="shared" si="29"/>
        <v>Ackee_6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9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40"/>
        <v/>
      </c>
      <c r="AI87" t="s">
        <v>97</v>
      </c>
      <c r="AO87">
        <f t="shared" ca="1" si="35"/>
        <v>0.83491027792847428</v>
      </c>
      <c r="AP87" t="str">
        <f t="shared" ca="1" si="36"/>
        <v>pics\\Banan_8.jpg</v>
      </c>
      <c r="AR87" t="str">
        <f t="shared" si="41"/>
        <v/>
      </c>
      <c r="AS87" t="str">
        <f t="shared" si="42"/>
        <v/>
      </c>
      <c r="AT87">
        <f t="shared" ca="1" si="31"/>
        <v>0.30036562517104104</v>
      </c>
      <c r="AU87" t="s">
        <v>697</v>
      </c>
      <c r="AV87" t="str">
        <f t="shared" ca="1" si="32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3"/>
        <v>На_мониторе_XXXXX._Разноцветный_ли_он?</v>
      </c>
      <c r="BD87" cm="1">
        <f t="array" aca="1" ref="BD87" ca="1">INDEX($L$82:$L$89,(RANK(AT7,$AT$2:$AT$9)))</f>
        <v>2067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VLOOKUP(B88,audio_list_stym!$A$3:$BP$18,50,FALSE)</f>
        <v>17</v>
      </c>
      <c r="F88" t="str">
        <f>VLOOKUP(E88,metki!$A$2:$B$9,2,FALSE)</f>
        <v>экспл_новые_без_названия</v>
      </c>
      <c r="G88" t="str">
        <f t="shared" si="28"/>
        <v>экспл</v>
      </c>
      <c r="H88" t="str">
        <f>VLOOKUP(B88,audio_list_stym!$A$3:$AJ$18,18,FALSE)</f>
        <v>Ackee</v>
      </c>
      <c r="I88" t="s">
        <v>694</v>
      </c>
      <c r="J88" t="str">
        <f t="shared" si="29"/>
        <v>Ackee_7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9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40"/>
        <v/>
      </c>
      <c r="AI88" t="s">
        <v>98</v>
      </c>
      <c r="AO88">
        <f t="shared" ca="1" si="35"/>
        <v>0.8236890712246262</v>
      </c>
      <c r="AP88" t="str">
        <f t="shared" ca="1" si="36"/>
        <v>pics\\Finik_3.jpg</v>
      </c>
      <c r="AR88" t="str">
        <f t="shared" si="41"/>
        <v/>
      </c>
      <c r="AS88" t="str">
        <f t="shared" si="42"/>
        <v/>
      </c>
      <c r="AT88">
        <f t="shared" ca="1" si="31"/>
        <v>0.55026779281406812</v>
      </c>
      <c r="AU88" t="s">
        <v>697</v>
      </c>
      <c r="AV88" t="str">
        <f t="shared" ca="1" si="32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3"/>
        <v>Перед_Вами_XXXXX._Увядший_ли_он?</v>
      </c>
      <c r="BD88" cm="1">
        <f t="array" aca="1" ref="BD88" ca="1">INDEX($L$82:$L$89,(RANK(AT8,$AT$2:$AT$9)))</f>
        <v>2069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VLOOKUP(B89,audio_list_stym!$A$3:$BP$18,50,FALSE)</f>
        <v>17</v>
      </c>
      <c r="F89" t="str">
        <f>VLOOKUP(E89,metki!$A$2:$B$9,2,FALSE)</f>
        <v>экспл_новые_без_названия</v>
      </c>
      <c r="G89" t="str">
        <f t="shared" si="28"/>
        <v>экспл</v>
      </c>
      <c r="H89" t="str">
        <f>VLOOKUP(B89,audio_list_stym!$A$3:$AJ$18,18,FALSE)</f>
        <v>Ackee</v>
      </c>
      <c r="I89" t="s">
        <v>695</v>
      </c>
      <c r="J89" t="str">
        <f t="shared" si="29"/>
        <v>Ackee_8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9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40"/>
        <v/>
      </c>
      <c r="AI89" t="s">
        <v>99</v>
      </c>
      <c r="AO89">
        <f t="shared" ca="1" si="35"/>
        <v>0.18867544483345311</v>
      </c>
      <c r="AP89" t="str">
        <f t="shared" ca="1" si="36"/>
        <v>pics\\Redis_5.jpg</v>
      </c>
      <c r="AR89" t="str">
        <f t="shared" si="41"/>
        <v/>
      </c>
      <c r="AS89" t="str">
        <f t="shared" si="42"/>
        <v/>
      </c>
      <c r="AT89">
        <f t="shared" ca="1" si="31"/>
        <v>0.35342464717761957</v>
      </c>
      <c r="AU89" t="s">
        <v>697</v>
      </c>
      <c r="AV89" t="str">
        <f t="shared" ca="1" si="32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3"/>
        <v>Вы_видите_XXXXX._Он_склизкий?</v>
      </c>
      <c r="BD89" cm="1">
        <f t="array" aca="1" ref="BD89" ca="1">INDEX($L$82:$L$89,(RANK(AT9,$AT$2:$AT$9)))</f>
        <v>2070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VLOOKUP(B90,audio_list_stym!$A$3:$BP$18,50,FALSE)</f>
        <v>14</v>
      </c>
      <c r="F90" t="str">
        <f>VLOOKUP(E90,metki!$A$2:$B$9,2,FALSE)</f>
        <v>импл_новые_с_названием</v>
      </c>
      <c r="G90" t="str">
        <f t="shared" si="28"/>
        <v>импл_</v>
      </c>
      <c r="H90" t="str">
        <f>VLOOKUP(B90,audio_list_stym!$A$3:$AJ$18,18,FALSE)</f>
        <v>Ake</v>
      </c>
      <c r="I90" t="s">
        <v>688</v>
      </c>
      <c r="J90" t="str">
        <f t="shared" si="29"/>
        <v>Ake_1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2010</v>
      </c>
      <c r="AD90" t="str">
        <f t="shared" ca="1" si="39"/>
        <v>pics\\Finik_2.jpg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40"/>
        <v>pics\\Finik_2.jpg</v>
      </c>
      <c r="AI90" t="s">
        <v>100</v>
      </c>
      <c r="AO90">
        <f t="shared" ca="1" si="35"/>
        <v>0.82679274278782711</v>
      </c>
      <c r="AP90" t="str">
        <f t="shared" ca="1" si="36"/>
        <v>pics\\Finik_2.jpg</v>
      </c>
      <c r="AR90" t="str">
        <f t="shared" si="41"/>
        <v/>
      </c>
      <c r="AS90" t="str">
        <f t="shared" ca="1" si="42"/>
        <v>pics\\Finik_2.jpg</v>
      </c>
      <c r="AT90">
        <f t="shared" ca="1" si="31"/>
        <v>0.30704951428022431</v>
      </c>
      <c r="AU90" t="s">
        <v>697</v>
      </c>
      <c r="AV90" t="str">
        <f t="shared" ca="1" si="32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3"/>
        <v>_Имеет_ли_мякоть_ФИМОН?</v>
      </c>
      <c r="BC90">
        <f>A90</f>
        <v>1212</v>
      </c>
      <c r="BD90" cm="1">
        <f t="array" aca="1" ref="BD90" ca="1">INDEX($L$90:$L$97,(RANK(AT2,$AT$2:$AT$9)))</f>
        <v>2074</v>
      </c>
      <c r="BE90" cm="1">
        <f t="array" aca="1" ref="BE90" ca="1">INDEX(BD66:BD81,(RANK(AT5,$AT$2:$AT$17)))</f>
        <v>2138</v>
      </c>
      <c r="BF90" cm="1">
        <f t="array" aca="1" ref="BF90" ca="1">INDEX(BD98:BD113,(RANK(AT5,$AT$2:$AT$17)))</f>
        <v>2082</v>
      </c>
      <c r="BG90" cm="1">
        <f t="array" aca="1" ref="BG90" ca="1">INDEX(BD114:BD129,(RANK(AT5,$AT$2:$AT$9)))</f>
        <v>2114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VLOOKUP(B91,audio_list_stym!$A$3:$BP$18,50,FALSE)</f>
        <v>14</v>
      </c>
      <c r="F91" t="str">
        <f>VLOOKUP(E91,metki!$A$2:$B$9,2,FALSE)</f>
        <v>импл_новые_с_названием</v>
      </c>
      <c r="G91" t="str">
        <f t="shared" si="28"/>
        <v>импл_</v>
      </c>
      <c r="H91" t="str">
        <f>VLOOKUP(B91,audio_list_stym!$A$3:$AJ$18,18,FALSE)</f>
        <v>Ake</v>
      </c>
      <c r="I91" t="s">
        <v>689</v>
      </c>
      <c r="J91" t="str">
        <f t="shared" si="29"/>
        <v>Ake_2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2007</v>
      </c>
      <c r="AD91" t="str">
        <f t="shared" ca="1" si="39"/>
        <v>pics\\Banan_7.jpg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40"/>
        <v>pics\\Banan_7.jpg</v>
      </c>
      <c r="AI91" t="s">
        <v>101</v>
      </c>
      <c r="AO91">
        <f t="shared" ca="1" si="35"/>
        <v>0.85519004610710592</v>
      </c>
      <c r="AP91" t="str">
        <f t="shared" ca="1" si="36"/>
        <v>pics\\Banan_7.jpg</v>
      </c>
      <c r="AR91" t="str">
        <f t="shared" si="41"/>
        <v/>
      </c>
      <c r="AS91" t="str">
        <f t="shared" ca="1" si="42"/>
        <v>pics\\Banan_7.jpg</v>
      </c>
      <c r="AT91">
        <f t="shared" ca="1" si="31"/>
        <v>8.2735895209780086E-3</v>
      </c>
      <c r="AU91" t="s">
        <v>697</v>
      </c>
      <c r="AV91" t="str">
        <f t="shared" ca="1" si="32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3"/>
        <v>_Продолговатый_ли_ФИМОН?</v>
      </c>
      <c r="BD91" cm="1">
        <f t="array" aca="1" ref="BD91" ca="1">INDEX($L$90:$L$97,(RANK(AT3,$AT$2:$AT$9)))</f>
        <v>2080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VLOOKUP(B92,audio_list_stym!$A$3:$BP$18,50,FALSE)</f>
        <v>14</v>
      </c>
      <c r="F92" t="str">
        <f>VLOOKUP(E92,metki!$A$2:$B$9,2,FALSE)</f>
        <v>импл_новые_с_названием</v>
      </c>
      <c r="G92" t="str">
        <f t="shared" si="28"/>
        <v>импл_</v>
      </c>
      <c r="H92" t="str">
        <f>VLOOKUP(B92,audio_list_stym!$A$3:$AJ$18,18,FALSE)</f>
        <v>Ake</v>
      </c>
      <c r="I92" t="s">
        <v>690</v>
      </c>
      <c r="J92" t="str">
        <f t="shared" si="29"/>
        <v>Ake_3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2035</v>
      </c>
      <c r="AD92" t="str">
        <f t="shared" ca="1" si="39"/>
        <v>pics\\Limon_3.jpg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40"/>
        <v>pics\\Limon_3.jpg</v>
      </c>
      <c r="AI92" t="s">
        <v>102</v>
      </c>
      <c r="AO92">
        <f t="shared" ca="1" si="35"/>
        <v>0.41725902345455401</v>
      </c>
      <c r="AP92" t="str">
        <f t="shared" ca="1" si="36"/>
        <v>pics\\Limon_3.jpg</v>
      </c>
      <c r="AR92" t="str">
        <f t="shared" si="41"/>
        <v/>
      </c>
      <c r="AS92" t="str">
        <f t="shared" ca="1" si="42"/>
        <v>pics\\Limon_3.jpg</v>
      </c>
      <c r="AT92">
        <f t="shared" ca="1" si="31"/>
        <v>0.33632085616043217</v>
      </c>
      <c r="AU92" t="s">
        <v>697</v>
      </c>
      <c r="AV92" t="str">
        <f t="shared" ca="1" si="32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3"/>
        <v>_Пятнистый_ли_ФИМОН?</v>
      </c>
      <c r="BD92" cm="1">
        <f t="array" aca="1" ref="BD92" ca="1">INDEX($L$90:$L$97,(RANK(AT4,$AT$2:$AT$9)))</f>
        <v>2079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VLOOKUP(B93,audio_list_stym!$A$3:$BP$18,50,FALSE)</f>
        <v>14</v>
      </c>
      <c r="F93" t="str">
        <f>VLOOKUP(E93,metki!$A$2:$B$9,2,FALSE)</f>
        <v>импл_новые_с_названием</v>
      </c>
      <c r="G93" t="str">
        <f t="shared" si="28"/>
        <v>импл_</v>
      </c>
      <c r="H93" t="str">
        <f>VLOOKUP(B93,audio_list_stym!$A$3:$AJ$18,18,FALSE)</f>
        <v>Ake</v>
      </c>
      <c r="I93" t="s">
        <v>691</v>
      </c>
      <c r="J93" t="str">
        <f t="shared" si="29"/>
        <v>Ake_4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2061</v>
      </c>
      <c r="AD93" t="str">
        <f t="shared" ca="1" si="39"/>
        <v>pics\\Tomat_5.jpg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40"/>
        <v>pics\\Tomat_5.jpg</v>
      </c>
      <c r="AI93" t="s">
        <v>103</v>
      </c>
      <c r="AO93">
        <f t="shared" ca="1" si="35"/>
        <v>4.3047225972919878E-2</v>
      </c>
      <c r="AP93" t="str">
        <f t="shared" ca="1" si="36"/>
        <v>pics\\Tomat_5.jpg</v>
      </c>
      <c r="AR93" t="str">
        <f t="shared" si="41"/>
        <v/>
      </c>
      <c r="AS93" t="str">
        <f t="shared" ca="1" si="42"/>
        <v>pics\\Tomat_5.jpg</v>
      </c>
      <c r="AT93">
        <f t="shared" ca="1" si="31"/>
        <v>0.98674996080758193</v>
      </c>
      <c r="AU93" t="s">
        <v>697</v>
      </c>
      <c r="AV93" t="str">
        <f t="shared" ca="1" si="32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3"/>
        <v>_С_косточкой_ли_ФИМОН?</v>
      </c>
      <c r="BD93" cm="1">
        <f t="array" aca="1" ref="BD93" ca="1">INDEX($L$90:$L$97,(RANK(AT5,$AT$2:$AT$9)))</f>
        <v>2073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VLOOKUP(B94,audio_list_stym!$A$3:$BP$18,50,FALSE)</f>
        <v>14</v>
      </c>
      <c r="F94" t="str">
        <f>VLOOKUP(E94,metki!$A$2:$B$9,2,FALSE)</f>
        <v>импл_новые_с_названием</v>
      </c>
      <c r="G94" t="str">
        <f t="shared" si="28"/>
        <v>импл_</v>
      </c>
      <c r="H94" t="str">
        <f>VLOOKUP(B94,audio_list_stym!$A$3:$AJ$18,18,FALSE)</f>
        <v>Ake</v>
      </c>
      <c r="I94" t="s">
        <v>692</v>
      </c>
      <c r="J94" t="str">
        <f t="shared" si="29"/>
        <v>Ake_5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2064</v>
      </c>
      <c r="AD94" t="str">
        <f t="shared" ca="1" si="39"/>
        <v>pics\\Tomat_8.jpg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40"/>
        <v>pics\\Tomat_8.jpg</v>
      </c>
      <c r="AI94" t="s">
        <v>104</v>
      </c>
      <c r="AO94">
        <f t="shared" ca="1" si="35"/>
        <v>1.6267059637346759E-2</v>
      </c>
      <c r="AP94" t="str">
        <f t="shared" ca="1" si="36"/>
        <v>pics\\Tomat_8.jpg</v>
      </c>
      <c r="AR94" t="str">
        <f t="shared" si="41"/>
        <v/>
      </c>
      <c r="AS94" t="str">
        <f t="shared" ca="1" si="42"/>
        <v>pics\\Tomat_8.jpg</v>
      </c>
      <c r="AT94">
        <f t="shared" ca="1" si="31"/>
        <v>0.99585438050381325</v>
      </c>
      <c r="AU94" t="s">
        <v>697</v>
      </c>
      <c r="AV94" t="str">
        <f t="shared" ca="1" si="32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3"/>
        <v>_Синий_ли_ФИМОН?</v>
      </c>
      <c r="BD94" cm="1">
        <f t="array" aca="1" ref="BD94" ca="1">INDEX($L$90:$L$97,(RANK(AT6,$AT$2:$AT$9)))</f>
        <v>2076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VLOOKUP(B95,audio_list_stym!$A$3:$BP$18,50,FALSE)</f>
        <v>14</v>
      </c>
      <c r="F95" t="str">
        <f>VLOOKUP(E95,metki!$A$2:$B$9,2,FALSE)</f>
        <v>импл_новые_с_названием</v>
      </c>
      <c r="G95" t="str">
        <f t="shared" si="28"/>
        <v>импл_</v>
      </c>
      <c r="H95" t="str">
        <f>VLOOKUP(B95,audio_list_stym!$A$3:$AJ$18,18,FALSE)</f>
        <v>Ake</v>
      </c>
      <c r="I95" t="s">
        <v>693</v>
      </c>
      <c r="J95" t="str">
        <f t="shared" si="29"/>
        <v>Ake_6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2003</v>
      </c>
      <c r="AD95" t="str">
        <f t="shared" ca="1" si="39"/>
        <v>pics\\Banan_3.jpg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40"/>
        <v>pics\\Banan_3.jpg</v>
      </c>
      <c r="AI95" t="s">
        <v>105</v>
      </c>
      <c r="AO95">
        <f t="shared" ca="1" si="35"/>
        <v>0.93783159841524799</v>
      </c>
      <c r="AP95" t="str">
        <f t="shared" ca="1" si="36"/>
        <v>pics\\Banan_3.jpg</v>
      </c>
      <c r="AR95" t="str">
        <f t="shared" si="41"/>
        <v/>
      </c>
      <c r="AS95" t="str">
        <f t="shared" ca="1" si="42"/>
        <v>pics\\Banan_3.jpg</v>
      </c>
      <c r="AT95">
        <f t="shared" ca="1" si="31"/>
        <v>0.20476599929401551</v>
      </c>
      <c r="AU95" t="s">
        <v>697</v>
      </c>
      <c r="AV95" t="str">
        <f t="shared" ca="1" si="32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3"/>
        <v>_С_дольками_ли_ФИМОН?</v>
      </c>
      <c r="BD95" cm="1">
        <f t="array" aca="1" ref="BD95" ca="1">INDEX($L$90:$L$97,(RANK(AT7,$AT$2:$AT$9)))</f>
        <v>2075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VLOOKUP(B96,audio_list_stym!$A$3:$BP$18,50,FALSE)</f>
        <v>14</v>
      </c>
      <c r="F96" t="str">
        <f>VLOOKUP(E96,metki!$A$2:$B$9,2,FALSE)</f>
        <v>импл_новые_с_названием</v>
      </c>
      <c r="G96" t="str">
        <f t="shared" si="28"/>
        <v>импл_</v>
      </c>
      <c r="H96" t="str">
        <f>VLOOKUP(B96,audio_list_stym!$A$3:$AJ$18,18,FALSE)</f>
        <v>Ake</v>
      </c>
      <c r="I96" t="s">
        <v>694</v>
      </c>
      <c r="J96" t="str">
        <f t="shared" si="29"/>
        <v>Ake_7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2028</v>
      </c>
      <c r="AD96" t="str">
        <f t="shared" ca="1" si="39"/>
        <v>pics\\Kokos_4.jpg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40"/>
        <v>pics\\Kokos_4.jpg</v>
      </c>
      <c r="AI96" t="s">
        <v>106</v>
      </c>
      <c r="AO96">
        <f t="shared" ca="1" si="35"/>
        <v>0.57198455449353514</v>
      </c>
      <c r="AP96" t="str">
        <f t="shared" ca="1" si="36"/>
        <v>pics\\Kokos_4.jpg</v>
      </c>
      <c r="AR96" t="str">
        <f t="shared" si="41"/>
        <v/>
      </c>
      <c r="AS96" t="str">
        <f t="shared" ca="1" si="42"/>
        <v>pics\\Kokos_4.jpg</v>
      </c>
      <c r="AT96">
        <f t="shared" ca="1" si="31"/>
        <v>0.6325583504953185</v>
      </c>
      <c r="AU96" t="s">
        <v>697</v>
      </c>
      <c r="AV96" t="str">
        <f t="shared" ca="1" si="32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3"/>
        <v>_Высушенный_ли_ФИМОН?</v>
      </c>
      <c r="BD96" cm="1">
        <f t="array" aca="1" ref="BD96" ca="1">INDEX($L$90:$L$97,(RANK(AT8,$AT$2:$AT$9)))</f>
        <v>2077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VLOOKUP(B97,audio_list_stym!$A$3:$BP$18,50,FALSE)</f>
        <v>14</v>
      </c>
      <c r="F97" t="str">
        <f>VLOOKUP(E97,metki!$A$2:$B$9,2,FALSE)</f>
        <v>импл_новые_с_названием</v>
      </c>
      <c r="G97" t="str">
        <f t="shared" si="28"/>
        <v>импл_</v>
      </c>
      <c r="H97" t="str">
        <f>VLOOKUP(B97,audio_list_stym!$A$3:$AJ$18,18,FALSE)</f>
        <v>Ake</v>
      </c>
      <c r="I97" t="s">
        <v>695</v>
      </c>
      <c r="J97" t="str">
        <f t="shared" si="29"/>
        <v>Ake_8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2047</v>
      </c>
      <c r="AD97" t="str">
        <f t="shared" ca="1" si="39"/>
        <v>pics\\Peper_7.jpg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40"/>
        <v>pics\\Peper_7.jpg</v>
      </c>
      <c r="AI97" t="s">
        <v>107</v>
      </c>
      <c r="AO97">
        <f t="shared" ca="1" si="35"/>
        <v>0.25549906335602401</v>
      </c>
      <c r="AP97" t="str">
        <f t="shared" ca="1" si="36"/>
        <v>pics\\Peper_7.jpg</v>
      </c>
      <c r="AR97" t="str">
        <f t="shared" si="41"/>
        <v/>
      </c>
      <c r="AS97" t="str">
        <f t="shared" ca="1" si="42"/>
        <v>pics\\Peper_7.jpg</v>
      </c>
      <c r="AT97">
        <f t="shared" ca="1" si="31"/>
        <v>6.3935335191325215E-2</v>
      </c>
      <c r="AU97" t="s">
        <v>697</v>
      </c>
      <c r="AV97" t="str">
        <f t="shared" ca="1" si="32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3"/>
        <v>_Мятый_ли_ФИМОН?</v>
      </c>
      <c r="BD97" cm="1">
        <f t="array" aca="1" ref="BD97" ca="1">INDEX($L$90:$L$97,(RANK(AT9,$AT$2:$AT$9)))</f>
        <v>2078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VLOOKUP(B98,audio_list_stym!$A$3:$BP$18,50,FALSE)</f>
        <v>15</v>
      </c>
      <c r="F98" t="str">
        <f>VLOOKUP(E98,metki!$A$2:$B$9,2,FALSE)</f>
        <v>экспл_новые_с_названием</v>
      </c>
      <c r="G98" t="str">
        <f t="shared" si="28"/>
        <v>экспл</v>
      </c>
      <c r="H98" t="str">
        <f>VLOOKUP(B98,audio_list_stym!$A$3:$AJ$18,18,FALSE)</f>
        <v>Finger</v>
      </c>
      <c r="I98" t="s">
        <v>688</v>
      </c>
      <c r="J98" t="str">
        <f t="shared" si="29"/>
        <v>Finger_1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9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40"/>
        <v/>
      </c>
      <c r="AI98" t="s">
        <v>108</v>
      </c>
      <c r="AO98">
        <f t="shared" ca="1" si="35"/>
        <v>0.16883710914078809</v>
      </c>
      <c r="AP98" t="str">
        <f t="shared" ca="1" si="36"/>
        <v>pics\\Redis_7.jpg</v>
      </c>
      <c r="AR98" t="str">
        <f>IF(AH98="sound\\Ogorod",AP26,"")</f>
        <v/>
      </c>
      <c r="AS98" t="str">
        <f t="shared" si="42"/>
        <v/>
      </c>
      <c r="AT98">
        <f t="shared" ca="1" si="31"/>
        <v>0.26276606554056803</v>
      </c>
      <c r="AU98" t="s">
        <v>697</v>
      </c>
      <c r="AV98" t="str">
        <f t="shared" ca="1" si="32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3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2082</v>
      </c>
      <c r="BE98" cm="1">
        <f t="array" aca="1" ref="BE98" ca="1">INDEX(BD66:BD81,(RANK(AT6,$AT$2:$AT$9)))</f>
        <v>2140</v>
      </c>
      <c r="BF98" cm="1">
        <f t="array" aca="1" ref="BF98" ca="1">INDEX(BD82:BD97,(RANK(AT6,$AT$2:$AT$9)))</f>
        <v>2065</v>
      </c>
      <c r="BG98" cm="1">
        <f t="array" aca="1" ref="BG98" ca="1">INDEX(BD106:BD129,(RANK(AT6,$AT$2:$AT$17)))</f>
        <v>2120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VLOOKUP(B99,audio_list_stym!$A$3:$BP$18,50,FALSE)</f>
        <v>15</v>
      </c>
      <c r="F99" t="str">
        <f>VLOOKUP(E99,metki!$A$2:$B$9,2,FALSE)</f>
        <v>экспл_новые_с_названием</v>
      </c>
      <c r="G99" t="str">
        <f t="shared" si="28"/>
        <v>экспл</v>
      </c>
      <c r="H99" t="str">
        <f>VLOOKUP(B99,audio_list_stym!$A$3:$AJ$18,18,FALSE)</f>
        <v>Finger</v>
      </c>
      <c r="I99" t="s">
        <v>689</v>
      </c>
      <c r="J99" t="str">
        <f t="shared" si="29"/>
        <v>Finger_2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9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40"/>
        <v/>
      </c>
      <c r="AI99" t="s">
        <v>109</v>
      </c>
      <c r="AO99">
        <f t="shared" ca="1" si="35"/>
        <v>0.75889453778334237</v>
      </c>
      <c r="AP99" t="str">
        <f t="shared" ca="1" si="36"/>
        <v>pics\\Finik_6.jpg</v>
      </c>
      <c r="AR99" t="str">
        <f t="shared" ref="AR99:AR120" si="43">IF(AH99="sound\\Ogorod",AP27,"")</f>
        <v/>
      </c>
      <c r="AS99" t="str">
        <f t="shared" si="42"/>
        <v/>
      </c>
      <c r="AT99">
        <f t="shared" ca="1" si="31"/>
        <v>0.64535619965324631</v>
      </c>
      <c r="AU99" t="s">
        <v>697</v>
      </c>
      <c r="AV99" t="str">
        <f t="shared" ca="1" si="32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3"/>
        <v>Посмотрите,_вот_КОДИС._Он_надломан?</v>
      </c>
      <c r="BD99" cm="1">
        <f t="array" aca="1" ref="BD99" ca="1">INDEX($L$98:$L$105,(RANK(AT3,$AT$2:$AT$9)))</f>
        <v>2088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VLOOKUP(B100,audio_list_stym!$A$3:$BP$18,50,FALSE)</f>
        <v>15</v>
      </c>
      <c r="F100" t="str">
        <f>VLOOKUP(E100,metki!$A$2:$B$9,2,FALSE)</f>
        <v>экспл_новые_с_названием</v>
      </c>
      <c r="G100" t="str">
        <f t="shared" si="28"/>
        <v>экспл</v>
      </c>
      <c r="H100" t="str">
        <f>VLOOKUP(B100,audio_list_stym!$A$3:$AJ$18,18,FALSE)</f>
        <v>Finger</v>
      </c>
      <c r="I100" t="s">
        <v>690</v>
      </c>
      <c r="J100" t="str">
        <f t="shared" si="29"/>
        <v>Finger_3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9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40"/>
        <v/>
      </c>
      <c r="AI100" t="s">
        <v>110</v>
      </c>
      <c r="AO100">
        <f t="shared" ca="1" si="35"/>
        <v>0.42338711910342819</v>
      </c>
      <c r="AP100" t="str">
        <f t="shared" ca="1" si="36"/>
        <v>pics\\Limon_1.jpg</v>
      </c>
      <c r="AR100" t="str">
        <f t="shared" si="43"/>
        <v/>
      </c>
      <c r="AS100" t="str">
        <f t="shared" si="42"/>
        <v/>
      </c>
      <c r="AT100">
        <f t="shared" ca="1" si="31"/>
        <v>2.82792170820374E-2</v>
      </c>
      <c r="AU100" t="s">
        <v>697</v>
      </c>
      <c r="AV100" t="str">
        <f t="shared" ca="1" si="32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3"/>
        <v>Вот_КОДИС._Он_волнистый?</v>
      </c>
      <c r="BD100" cm="1">
        <f t="array" aca="1" ref="BD100" ca="1">INDEX($L$98:$L$105,(RANK(AT4,$AT$2:$AT$9)))</f>
        <v>2087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VLOOKUP(B101,audio_list_stym!$A$3:$BP$18,50,FALSE)</f>
        <v>15</v>
      </c>
      <c r="F101" t="str">
        <f>VLOOKUP(E101,metki!$A$2:$B$9,2,FALSE)</f>
        <v>экспл_новые_с_названием</v>
      </c>
      <c r="G101" t="str">
        <f t="shared" si="28"/>
        <v>экспл</v>
      </c>
      <c r="H101" t="str">
        <f>VLOOKUP(B101,audio_list_stym!$A$3:$AJ$18,18,FALSE)</f>
        <v>Finger</v>
      </c>
      <c r="I101" t="s">
        <v>691</v>
      </c>
      <c r="J101" t="str">
        <f t="shared" si="29"/>
        <v>Finger_4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9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40"/>
        <v/>
      </c>
      <c r="AI101" t="s">
        <v>111</v>
      </c>
      <c r="AO101">
        <f t="shared" ca="1" si="35"/>
        <v>0.66884757290730068</v>
      </c>
      <c r="AP101" t="str">
        <f t="shared" ca="1" si="36"/>
        <v>pics\\Goroh_5.jpg</v>
      </c>
      <c r="AR101" t="str">
        <f t="shared" si="43"/>
        <v/>
      </c>
      <c r="AS101" t="str">
        <f t="shared" si="42"/>
        <v/>
      </c>
      <c r="AT101">
        <f t="shared" ca="1" si="31"/>
        <v>0.64166922449958252</v>
      </c>
      <c r="AU101" t="s">
        <v>697</v>
      </c>
      <c r="AV101" t="str">
        <f t="shared" ca="1" si="32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3"/>
        <v>Это_КОДИС._Он_бурый?</v>
      </c>
      <c r="BD101" cm="1">
        <f t="array" aca="1" ref="BD101" ca="1">INDEX($L$98:$L$105,(RANK(AT5,$AT$2:$AT$9)))</f>
        <v>2081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VLOOKUP(B102,audio_list_stym!$A$3:$BP$18,50,FALSE)</f>
        <v>15</v>
      </c>
      <c r="F102" t="str">
        <f>VLOOKUP(E102,metki!$A$2:$B$9,2,FALSE)</f>
        <v>экспл_новые_с_названием</v>
      </c>
      <c r="G102" t="str">
        <f t="shared" si="28"/>
        <v>экспл</v>
      </c>
      <c r="H102" t="str">
        <f>VLOOKUP(B102,audio_list_stym!$A$3:$AJ$18,18,FALSE)</f>
        <v>Finger</v>
      </c>
      <c r="I102" t="s">
        <v>692</v>
      </c>
      <c r="J102" t="str">
        <f t="shared" si="29"/>
        <v>Finger_5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9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40"/>
        <v/>
      </c>
      <c r="AI102" t="s">
        <v>112</v>
      </c>
      <c r="AO102">
        <f t="shared" ca="1" si="35"/>
        <v>0.68180778318436053</v>
      </c>
      <c r="AP102" t="str">
        <f t="shared" ca="1" si="36"/>
        <v>pics\\Goroh_4.jpg</v>
      </c>
      <c r="AR102" t="str">
        <f t="shared" si="43"/>
        <v/>
      </c>
      <c r="AS102" t="str">
        <f t="shared" si="42"/>
        <v/>
      </c>
      <c r="AT102">
        <f t="shared" ca="1" si="31"/>
        <v>0.6827372953715557</v>
      </c>
      <c r="AU102" t="s">
        <v>697</v>
      </c>
      <c r="AV102" t="str">
        <f t="shared" ca="1" si="32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3"/>
        <v>На_картинке_КОДИС._Вытянут_ли_он?</v>
      </c>
      <c r="BD102" cm="1">
        <f t="array" aca="1" ref="BD102" ca="1">INDEX($L$98:$L$105,(RANK(AT6,$AT$2:$AT$9)))</f>
        <v>2084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VLOOKUP(B103,audio_list_stym!$A$3:$BP$18,50,FALSE)</f>
        <v>15</v>
      </c>
      <c r="F103" t="str">
        <f>VLOOKUP(E103,metki!$A$2:$B$9,2,FALSE)</f>
        <v>экспл_новые_с_названием</v>
      </c>
      <c r="G103" t="str">
        <f t="shared" si="28"/>
        <v>экспл</v>
      </c>
      <c r="H103" t="str">
        <f>VLOOKUP(B103,audio_list_stym!$A$3:$AJ$18,18,FALSE)</f>
        <v>Finger</v>
      </c>
      <c r="I103" t="s">
        <v>693</v>
      </c>
      <c r="J103" t="str">
        <f t="shared" si="29"/>
        <v>Finger_6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9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40"/>
        <v/>
      </c>
      <c r="AI103" t="s">
        <v>113</v>
      </c>
      <c r="AO103">
        <f t="shared" ca="1" si="35"/>
        <v>4.2384909584182284E-2</v>
      </c>
      <c r="AP103" t="str">
        <f t="shared" ca="1" si="36"/>
        <v>pics\\Tomat_6.jpg</v>
      </c>
      <c r="AR103" t="str">
        <f t="shared" si="43"/>
        <v/>
      </c>
      <c r="AS103" t="str">
        <f t="shared" si="42"/>
        <v/>
      </c>
      <c r="AT103">
        <f t="shared" ca="1" si="31"/>
        <v>0.85336549631888481</v>
      </c>
      <c r="AU103" t="s">
        <v>697</v>
      </c>
      <c r="AV103" t="str">
        <f t="shared" ca="1" si="32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3"/>
        <v>На_мониторе_КОДИС._Объемный_ли_он?</v>
      </c>
      <c r="BD103" cm="1">
        <f t="array" aca="1" ref="BD103" ca="1">INDEX($L$98:$L$105,(RANK(AT7,$AT$2:$AT$9)))</f>
        <v>2083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VLOOKUP(B104,audio_list_stym!$A$3:$BP$18,50,FALSE)</f>
        <v>15</v>
      </c>
      <c r="F104" t="str">
        <f>VLOOKUP(E104,metki!$A$2:$B$9,2,FALSE)</f>
        <v>экспл_новые_с_названием</v>
      </c>
      <c r="G104" t="str">
        <f t="shared" si="28"/>
        <v>экспл</v>
      </c>
      <c r="H104" t="str">
        <f>VLOOKUP(B104,audio_list_stym!$A$3:$AJ$18,18,FALSE)</f>
        <v>Finger</v>
      </c>
      <c r="I104" t="s">
        <v>694</v>
      </c>
      <c r="J104" t="str">
        <f t="shared" si="29"/>
        <v>Finger_7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9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40"/>
        <v/>
      </c>
      <c r="AI104" t="s">
        <v>114</v>
      </c>
      <c r="AO104">
        <f t="shared" ca="1" si="35"/>
        <v>0.68485832076894237</v>
      </c>
      <c r="AP104" t="str">
        <f t="shared" ca="1" si="36"/>
        <v>pics\\Goroh_3.jpg</v>
      </c>
      <c r="AR104" t="str">
        <f t="shared" si="43"/>
        <v/>
      </c>
      <c r="AS104" t="str">
        <f t="shared" si="42"/>
        <v/>
      </c>
      <c r="AT104">
        <f t="shared" ca="1" si="31"/>
        <v>0.75338601901795976</v>
      </c>
      <c r="AU104" t="s">
        <v>697</v>
      </c>
      <c r="AV104" t="str">
        <f t="shared" ca="1" si="32"/>
        <v>sound\\Noviy_plod.wav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3"/>
        <v>Перед_Вами_КОДИС._Пустой_ли_он?</v>
      </c>
      <c r="BD104" cm="1">
        <f t="array" aca="1" ref="BD104" ca="1">INDEX($L$98:$L$105,(RANK(AT8,$AT$2:$AT$9)))</f>
        <v>2085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VLOOKUP(B105,audio_list_stym!$A$3:$BP$18,50,FALSE)</f>
        <v>15</v>
      </c>
      <c r="F105" t="str">
        <f>VLOOKUP(E105,metki!$A$2:$B$9,2,FALSE)</f>
        <v>экспл_новые_с_названием</v>
      </c>
      <c r="G105" t="str">
        <f t="shared" si="28"/>
        <v>экспл</v>
      </c>
      <c r="H105" t="str">
        <f>VLOOKUP(B105,audio_list_stym!$A$3:$AJ$18,18,FALSE)</f>
        <v>Finger</v>
      </c>
      <c r="I105" t="s">
        <v>695</v>
      </c>
      <c r="J105" t="str">
        <f t="shared" si="29"/>
        <v>Finger_8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9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40"/>
        <v/>
      </c>
      <c r="AI105" t="s">
        <v>115</v>
      </c>
      <c r="AO105">
        <f t="shared" ca="1" si="35"/>
        <v>0.64461794214151213</v>
      </c>
      <c r="AP105" t="str">
        <f t="shared" ca="1" si="36"/>
        <v>pics\\Goroh_7.jpg</v>
      </c>
      <c r="AR105" t="str">
        <f t="shared" si="43"/>
        <v/>
      </c>
      <c r="AS105" t="str">
        <f t="shared" si="42"/>
        <v/>
      </c>
      <c r="AT105">
        <f t="shared" ca="1" si="31"/>
        <v>0.26122871178228957</v>
      </c>
      <c r="AU105" t="s">
        <v>697</v>
      </c>
      <c r="AV105" t="str">
        <f t="shared" ca="1" si="32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3"/>
        <v>Вы_видите_КОДИС._Белый_ли_он?</v>
      </c>
      <c r="BD105" cm="1">
        <f t="array" aca="1" ref="BD105" ca="1">INDEX($L$98:$L$105,(RANK(AT9,$AT$2:$AT$9)))</f>
        <v>2086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VLOOKUP(B106,audio_list_stym!$A$3:$BP$18,50,FALSE)</f>
        <v>16</v>
      </c>
      <c r="F106" t="str">
        <f>VLOOKUP(E106,metki!$A$2:$B$9,2,FALSE)</f>
        <v>импл_новые_без_названия</v>
      </c>
      <c r="G106" t="str">
        <f t="shared" si="28"/>
        <v>импл_</v>
      </c>
      <c r="H106" t="str">
        <f>VLOOKUP(B106,audio_list_stym!$A$3:$AJ$18,18,FALSE)</f>
        <v>Gac</v>
      </c>
      <c r="I106" t="s">
        <v>688</v>
      </c>
      <c r="J106" t="str">
        <f t="shared" si="29"/>
        <v>Gac_1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2034</v>
      </c>
      <c r="AD106" t="str">
        <f t="shared" ca="1" si="39"/>
        <v>pics\\Limon_2.jpg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40"/>
        <v>pics\\Limon_2.jpg</v>
      </c>
      <c r="AI106" t="s">
        <v>116</v>
      </c>
      <c r="AO106">
        <f t="shared" ca="1" si="35"/>
        <v>0.42027106861355279</v>
      </c>
      <c r="AP106" t="str">
        <f t="shared" ca="1" si="36"/>
        <v>pics\\Limon_2.jpg</v>
      </c>
      <c r="AR106" t="str">
        <f t="shared" si="43"/>
        <v/>
      </c>
      <c r="AS106" t="str">
        <f t="shared" ca="1" si="42"/>
        <v>pics\\Limon_2.jpg</v>
      </c>
      <c r="AT106">
        <f t="shared" ca="1" si="31"/>
        <v>0.2302621449607527</v>
      </c>
      <c r="AU106" t="s">
        <v>697</v>
      </c>
      <c r="AV106" t="str">
        <f t="shared" ca="1" si="32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3"/>
        <v>_Испачкан_ли_XXXXX?</v>
      </c>
      <c r="BC106">
        <f>A106</f>
        <v>1214</v>
      </c>
      <c r="BD106" cm="1">
        <f t="array" aca="1" ref="BD106" ca="1">INDEX($L$106:$L$113,(RANK(AT2,$AT$2:$AT$9)))</f>
        <v>2090</v>
      </c>
      <c r="BE106" cm="1">
        <f t="array" aca="1" ref="BE106" ca="1">INDEX(BD66:BD81,(RANK(AT7,$AT$2:$AT$17)))</f>
        <v>2140</v>
      </c>
      <c r="BF106" cm="1">
        <f t="array" aca="1" ref="BF106" ca="1">INDEX(BD90:BD105,(RANK(AT7,$AT$2:$AT$17)))</f>
        <v>2073</v>
      </c>
      <c r="BG106" cm="1">
        <f t="array" aca="1" ref="BG106" ca="1">INDEX(BD114:BD129,(RANK(AT7,$AT$2:$AT$9)))</f>
        <v>2119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VLOOKUP(B107,audio_list_stym!$A$3:$BP$18,50,FALSE)</f>
        <v>16</v>
      </c>
      <c r="F107" t="str">
        <f>VLOOKUP(E107,metki!$A$2:$B$9,2,FALSE)</f>
        <v>импл_новые_без_названия</v>
      </c>
      <c r="G107" t="str">
        <f t="shared" si="28"/>
        <v>импл_</v>
      </c>
      <c r="H107" t="str">
        <f>VLOOKUP(B107,audio_list_stym!$A$3:$AJ$18,18,FALSE)</f>
        <v>Gac</v>
      </c>
      <c r="I107" t="s">
        <v>689</v>
      </c>
      <c r="J107" t="str">
        <f t="shared" si="29"/>
        <v>Gac_2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2036</v>
      </c>
      <c r="AD107" t="str">
        <f t="shared" ca="1" si="39"/>
        <v>pics\\Limon_4.jpg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40"/>
        <v>pics\\Limon_4.jpg</v>
      </c>
      <c r="AI107" t="s">
        <v>117</v>
      </c>
      <c r="AO107">
        <f t="shared" ca="1" si="35"/>
        <v>0.41571953892220792</v>
      </c>
      <c r="AP107" t="str">
        <f t="shared" ca="1" si="36"/>
        <v>pics\\Limon_4.jpg</v>
      </c>
      <c r="AR107" t="str">
        <f t="shared" si="43"/>
        <v/>
      </c>
      <c r="AS107" t="str">
        <f t="shared" ca="1" si="42"/>
        <v>pics\\Limon_4.jpg</v>
      </c>
      <c r="AT107">
        <f t="shared" ca="1" si="31"/>
        <v>0.40012370632163308</v>
      </c>
      <c r="AU107" t="s">
        <v>697</v>
      </c>
      <c r="AV107" t="str">
        <f t="shared" ca="1" si="32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3"/>
        <v>_Фаршированный_ли_XXXXX?</v>
      </c>
      <c r="BD107" cm="1">
        <f t="array" aca="1" ref="BD107" ca="1">INDEX($L$106:$L$113,(RANK(AT3,$AT$2:$AT$9)))</f>
        <v>2096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VLOOKUP(B108,audio_list_stym!$A$3:$BP$18,50,FALSE)</f>
        <v>16</v>
      </c>
      <c r="F108" t="str">
        <f>VLOOKUP(E108,metki!$A$2:$B$9,2,FALSE)</f>
        <v>импл_новые_без_названия</v>
      </c>
      <c r="G108" t="str">
        <f t="shared" si="28"/>
        <v>импл_</v>
      </c>
      <c r="H108" t="str">
        <f>VLOOKUP(B108,audio_list_stym!$A$3:$AJ$18,18,FALSE)</f>
        <v>Gac</v>
      </c>
      <c r="I108" t="s">
        <v>690</v>
      </c>
      <c r="J108" t="str">
        <f t="shared" si="29"/>
        <v>Gac_3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2059</v>
      </c>
      <c r="AD108" t="str">
        <f t="shared" ca="1" si="39"/>
        <v>pics\\Tomat_3.jpg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40"/>
        <v>pics\\Tomat_3.jpg</v>
      </c>
      <c r="AI108" t="s">
        <v>118</v>
      </c>
      <c r="AO108">
        <f t="shared" ca="1" si="35"/>
        <v>6.7888734129343487E-2</v>
      </c>
      <c r="AP108" t="str">
        <f t="shared" ca="1" si="36"/>
        <v>pics\\Tomat_3.jpg</v>
      </c>
      <c r="AR108" t="str">
        <f t="shared" si="43"/>
        <v/>
      </c>
      <c r="AS108" t="str">
        <f t="shared" ca="1" si="42"/>
        <v>pics\\Tomat_3.jpg</v>
      </c>
      <c r="AT108">
        <f t="shared" ca="1" si="31"/>
        <v>0.75433430720751826</v>
      </c>
      <c r="AU108" t="s">
        <v>697</v>
      </c>
      <c r="AV108" t="str">
        <f t="shared" ca="1" si="32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3"/>
        <v>_Разрезан_ли_XXXXX?</v>
      </c>
      <c r="BD108" cm="1">
        <f t="array" aca="1" ref="BD108" ca="1">INDEX($L$106:$L$113,(RANK(AT4,$AT$2:$AT$9)))</f>
        <v>2095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VLOOKUP(B109,audio_list_stym!$A$3:$BP$18,50,FALSE)</f>
        <v>16</v>
      </c>
      <c r="F109" t="str">
        <f>VLOOKUP(E109,metki!$A$2:$B$9,2,FALSE)</f>
        <v>импл_новые_без_названия</v>
      </c>
      <c r="G109" t="str">
        <f t="shared" si="28"/>
        <v>импл_</v>
      </c>
      <c r="H109" t="str">
        <f>VLOOKUP(B109,audio_list_stym!$A$3:$AJ$18,18,FALSE)</f>
        <v>Gac</v>
      </c>
      <c r="I109" t="s">
        <v>691</v>
      </c>
      <c r="J109" t="str">
        <f t="shared" si="29"/>
        <v>Gac_4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2063</v>
      </c>
      <c r="AD109" t="str">
        <f t="shared" ca="1" si="39"/>
        <v>pics\\Tomat_7.jpg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40"/>
        <v>pics\\Tomat_7.jpg</v>
      </c>
      <c r="AI109" t="s">
        <v>119</v>
      </c>
      <c r="AO109">
        <f t="shared" ca="1" si="35"/>
        <v>3.5127667154164377E-2</v>
      </c>
      <c r="AP109" t="str">
        <f t="shared" ca="1" si="36"/>
        <v>pics\\Tomat_7.jpg</v>
      </c>
      <c r="AR109" t="str">
        <f t="shared" si="43"/>
        <v/>
      </c>
      <c r="AS109" t="str">
        <f t="shared" ca="1" si="42"/>
        <v>pics\\Tomat_7.jpg</v>
      </c>
      <c r="AT109">
        <f t="shared" ca="1" si="31"/>
        <v>0.67464839991248748</v>
      </c>
      <c r="AU109" t="s">
        <v>697</v>
      </c>
      <c r="AV109" t="str">
        <f t="shared" ca="1" si="32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3"/>
        <v>_С_лепестками_ли_XXXXX?</v>
      </c>
      <c r="BD109" cm="1">
        <f t="array" aca="1" ref="BD109" ca="1">INDEX($L$106:$L$113,(RANK(AT5,$AT$2:$AT$9)))</f>
        <v>2089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VLOOKUP(B110,audio_list_stym!$A$3:$BP$18,50,FALSE)</f>
        <v>16</v>
      </c>
      <c r="F110" t="str">
        <f>VLOOKUP(E110,metki!$A$2:$B$9,2,FALSE)</f>
        <v>импл_новые_без_названия</v>
      </c>
      <c r="G110" t="str">
        <f t="shared" si="28"/>
        <v>импл_</v>
      </c>
      <c r="H110" t="str">
        <f>VLOOKUP(B110,audio_list_stym!$A$3:$AJ$18,18,FALSE)</f>
        <v>Gac</v>
      </c>
      <c r="I110" t="s">
        <v>692</v>
      </c>
      <c r="J110" t="str">
        <f t="shared" si="29"/>
        <v>Gac_5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2017</v>
      </c>
      <c r="AD110" t="str">
        <f t="shared" ca="1" si="39"/>
        <v>pics\\Goroh_1.jpg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40"/>
        <v>pics\\Goroh_1.jpg</v>
      </c>
      <c r="AI110" t="s">
        <v>120</v>
      </c>
      <c r="AO110">
        <f t="shared" ca="1" si="35"/>
        <v>0.72073963688387055</v>
      </c>
      <c r="AP110" t="str">
        <f t="shared" ca="1" si="36"/>
        <v>pics\\Goroh_1.jpg</v>
      </c>
      <c r="AR110" t="str">
        <f t="shared" si="43"/>
        <v/>
      </c>
      <c r="AS110" t="str">
        <f t="shared" ca="1" si="42"/>
        <v>pics\\Goroh_1.jpg</v>
      </c>
      <c r="AT110">
        <f t="shared" ca="1" si="31"/>
        <v>0.5394300706549876</v>
      </c>
      <c r="AU110" t="s">
        <v>697</v>
      </c>
      <c r="AV110" t="str">
        <f t="shared" ca="1" si="32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3"/>
        <v>_Колючий_ли_XXXXX?</v>
      </c>
      <c r="BD110" cm="1">
        <f t="array" aca="1" ref="BD110" ca="1">INDEX($L$106:$L$113,(RANK(AT6,$AT$2:$AT$9)))</f>
        <v>2092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VLOOKUP(B111,audio_list_stym!$A$3:$BP$18,50,FALSE)</f>
        <v>16</v>
      </c>
      <c r="F111" t="str">
        <f>VLOOKUP(E111,metki!$A$2:$B$9,2,FALSE)</f>
        <v>импл_новые_без_названия</v>
      </c>
      <c r="G111" t="str">
        <f t="shared" si="28"/>
        <v>импл_</v>
      </c>
      <c r="H111" t="str">
        <f>VLOOKUP(B111,audio_list_stym!$A$3:$AJ$18,18,FALSE)</f>
        <v>Gac</v>
      </c>
      <c r="I111" t="s">
        <v>693</v>
      </c>
      <c r="J111" t="str">
        <f t="shared" si="29"/>
        <v>Gac_6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2009</v>
      </c>
      <c r="AD111" t="str">
        <f t="shared" ca="1" si="39"/>
        <v>pics\\Finik_1.jpg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40"/>
        <v>pics\\Finik_1.jpg</v>
      </c>
      <c r="AI111" t="s">
        <v>121</v>
      </c>
      <c r="AO111">
        <f t="shared" ca="1" si="35"/>
        <v>0.82948231993793942</v>
      </c>
      <c r="AP111" t="str">
        <f t="shared" ca="1" si="36"/>
        <v>pics\\Finik_1.jpg</v>
      </c>
      <c r="AR111" t="str">
        <f t="shared" si="43"/>
        <v/>
      </c>
      <c r="AS111" t="str">
        <f t="shared" ca="1" si="42"/>
        <v>pics\\Finik_1.jpg</v>
      </c>
      <c r="AT111">
        <f t="shared" ca="1" si="31"/>
        <v>0.13813102922310316</v>
      </c>
      <c r="AU111" t="s">
        <v>697</v>
      </c>
      <c r="AV111" t="str">
        <f t="shared" ca="1" si="32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3"/>
        <v>_Оранжевый_ли_XXXXX?</v>
      </c>
      <c r="BD111" cm="1">
        <f t="array" aca="1" ref="BD111" ca="1">INDEX($L$106:$L$113,(RANK(AT7,$AT$2:$AT$9)))</f>
        <v>2091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VLOOKUP(B112,audio_list_stym!$A$3:$BP$18,50,FALSE)</f>
        <v>16</v>
      </c>
      <c r="F112" t="str">
        <f>VLOOKUP(E112,metki!$A$2:$B$9,2,FALSE)</f>
        <v>импл_новые_без_названия</v>
      </c>
      <c r="G112" t="str">
        <f t="shared" si="28"/>
        <v>импл_</v>
      </c>
      <c r="H112" t="str">
        <f>VLOOKUP(B112,audio_list_stym!$A$3:$AJ$18,18,FALSE)</f>
        <v>Gac</v>
      </c>
      <c r="I112" t="s">
        <v>694</v>
      </c>
      <c r="J112" t="str">
        <f t="shared" si="29"/>
        <v>Gac_7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2037</v>
      </c>
      <c r="AD112" t="str">
        <f t="shared" ca="1" si="39"/>
        <v>pics\\Limon_5.jpg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40"/>
        <v>pics\\Limon_5.jpg</v>
      </c>
      <c r="AI112" t="s">
        <v>122</v>
      </c>
      <c r="AO112">
        <f t="shared" ca="1" si="35"/>
        <v>0.4154285357057127</v>
      </c>
      <c r="AP112" t="str">
        <f t="shared" ca="1" si="36"/>
        <v>pics\\Limon_5.jpg</v>
      </c>
      <c r="AR112" t="str">
        <f t="shared" si="43"/>
        <v/>
      </c>
      <c r="AS112" t="str">
        <f t="shared" ca="1" si="42"/>
        <v>pics\\Limon_5.jpg</v>
      </c>
      <c r="AT112">
        <f t="shared" ca="1" si="31"/>
        <v>0.20568870413688967</v>
      </c>
      <c r="AU112" t="s">
        <v>697</v>
      </c>
      <c r="AV112" t="str">
        <f t="shared" ca="1" si="32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3"/>
        <v>_Зернистый_ли_XXXXX?</v>
      </c>
      <c r="BD112" cm="1">
        <f t="array" aca="1" ref="BD112" ca="1">INDEX($L$106:$L$113,(RANK(AT8,$AT$2:$AT$9)))</f>
        <v>2093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VLOOKUP(B113,audio_list_stym!$A$3:$BP$18,50,FALSE)</f>
        <v>16</v>
      </c>
      <c r="F113" t="str">
        <f>VLOOKUP(E113,metki!$A$2:$B$9,2,FALSE)</f>
        <v>импл_новые_без_названия</v>
      </c>
      <c r="G113" t="str">
        <f t="shared" si="28"/>
        <v>импл_</v>
      </c>
      <c r="H113" t="str">
        <f>VLOOKUP(B113,audio_list_stym!$A$3:$AJ$18,18,FALSE)</f>
        <v>Gac</v>
      </c>
      <c r="I113" t="s">
        <v>695</v>
      </c>
      <c r="J113" t="str">
        <f t="shared" si="29"/>
        <v>Gac_8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2031</v>
      </c>
      <c r="AD113" t="str">
        <f t="shared" ca="1" si="39"/>
        <v>pics\\Kokos_7.jpg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40"/>
        <v>pics\\Kokos_7.jpg</v>
      </c>
      <c r="AI113" t="s">
        <v>123</v>
      </c>
      <c r="AO113">
        <f t="shared" ca="1" si="35"/>
        <v>0.5142644729042094</v>
      </c>
      <c r="AP113" t="str">
        <f t="shared" ca="1" si="36"/>
        <v>pics\\Kokos_7.jpg</v>
      </c>
      <c r="AR113" t="str">
        <f t="shared" si="43"/>
        <v/>
      </c>
      <c r="AS113" t="str">
        <f t="shared" ca="1" si="42"/>
        <v>pics\\Kokos_7.jpg</v>
      </c>
      <c r="AT113">
        <f t="shared" ca="1" si="31"/>
        <v>0.55751592256355942</v>
      </c>
      <c r="AU113" t="s">
        <v>697</v>
      </c>
      <c r="AV113" t="str">
        <f t="shared" ca="1" si="32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3"/>
        <v>_Округлый_ли_XXXXX?</v>
      </c>
      <c r="BD113" cm="1">
        <f t="array" aca="1" ref="BD113" ca="1">INDEX($L$106:$L$113,(RANK(AT9,$AT$2:$AT$9)))</f>
        <v>2094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VLOOKUP(B114,audio_list_stym!$A$3:$BP$18,50,FALSE)</f>
        <v>17</v>
      </c>
      <c r="F114" t="str">
        <f>VLOOKUP(E114,metki!$A$2:$B$9,2,FALSE)</f>
        <v>экспл_новые_без_названия</v>
      </c>
      <c r="G114" t="str">
        <f t="shared" si="28"/>
        <v>экспл</v>
      </c>
      <c r="H114" t="str">
        <f>VLOOKUP(B114,audio_list_stym!$A$3:$AJ$18,18,FALSE)</f>
        <v>Noni</v>
      </c>
      <c r="I114" t="s">
        <v>688</v>
      </c>
      <c r="J114" t="str">
        <f t="shared" si="29"/>
        <v>Noni_1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9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40"/>
        <v/>
      </c>
      <c r="AI114" t="s">
        <v>86</v>
      </c>
      <c r="AO114">
        <f t="shared" ca="1" si="35"/>
        <v>0.27464554367702765</v>
      </c>
      <c r="AP114" t="str">
        <f t="shared" ca="1" si="36"/>
        <v>pics\\Peper_6.jpg</v>
      </c>
      <c r="AR114" t="str">
        <f t="shared" si="43"/>
        <v/>
      </c>
      <c r="AS114" t="str">
        <f t="shared" si="42"/>
        <v/>
      </c>
      <c r="AT114">
        <f t="shared" ca="1" si="31"/>
        <v>0.55250709840413137</v>
      </c>
      <c r="AU114" t="s">
        <v>697</v>
      </c>
      <c r="AV114" t="str">
        <f t="shared" ca="1" si="32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3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2114</v>
      </c>
      <c r="BE114" cm="1">
        <f t="array" aca="1" ref="BE114" ca="1">INDEX(BD66:BD81,(RANK(AT8,$AT$2:$AT$17)))</f>
        <v>2145</v>
      </c>
      <c r="BF114" cm="1">
        <f t="array" aca="1" ref="BF114" ca="1">INDEX(BD82:BD97,(RANK(AT8,$AT$2:$AT$9)))</f>
        <v>2068</v>
      </c>
      <c r="BG114" cm="1">
        <f t="array" aca="1" ref="BG114" ca="1">INDEX(BD98:BD113,(RANK(AT8,$AT$2:$AT$9)))</f>
        <v>2084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VLOOKUP(B115,audio_list_stym!$A$3:$BP$18,50,FALSE)</f>
        <v>17</v>
      </c>
      <c r="F115" t="str">
        <f>VLOOKUP(E115,metki!$A$2:$B$9,2,FALSE)</f>
        <v>экспл_новые_без_названия</v>
      </c>
      <c r="G115" t="str">
        <f t="shared" si="28"/>
        <v>экспл</v>
      </c>
      <c r="H115" t="str">
        <f>VLOOKUP(B115,audio_list_stym!$A$3:$AJ$18,18,FALSE)</f>
        <v>Noni</v>
      </c>
      <c r="I115" t="s">
        <v>689</v>
      </c>
      <c r="J115" t="str">
        <f t="shared" si="29"/>
        <v>Noni_2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9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40"/>
        <v/>
      </c>
      <c r="AI115" t="s">
        <v>87</v>
      </c>
      <c r="AO115">
        <f t="shared" ca="1" si="35"/>
        <v>0.30763765845513735</v>
      </c>
      <c r="AP115" t="str">
        <f t="shared" ca="1" si="36"/>
        <v>pics\\Peper_3.jpg</v>
      </c>
      <c r="AR115" t="str">
        <f t="shared" si="43"/>
        <v/>
      </c>
      <c r="AS115" t="str">
        <f t="shared" si="42"/>
        <v/>
      </c>
      <c r="AT115">
        <f t="shared" ca="1" si="31"/>
        <v>0.96327566161799782</v>
      </c>
      <c r="AU115" t="s">
        <v>697</v>
      </c>
      <c r="AV115" t="str">
        <f t="shared" ca="1" si="32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3"/>
        <v>Посмотрите,_вот_XXXXX._Ребристый_ли_он?</v>
      </c>
      <c r="BD115" cm="1">
        <f t="array" aca="1" ref="BD115" ca="1">INDEX($L$114:$L$121,(RANK(AT3,$AT$2:$AT$9)))</f>
        <v>2120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VLOOKUP(B116,audio_list_stym!$A$3:$BP$18,50,FALSE)</f>
        <v>17</v>
      </c>
      <c r="F116" t="str">
        <f>VLOOKUP(E116,metki!$A$2:$B$9,2,FALSE)</f>
        <v>экспл_новые_без_названия</v>
      </c>
      <c r="G116" t="str">
        <f t="shared" si="28"/>
        <v>экспл</v>
      </c>
      <c r="H116" t="str">
        <f>VLOOKUP(B116,audio_list_stym!$A$3:$AJ$18,18,FALSE)</f>
        <v>Noni</v>
      </c>
      <c r="I116" t="s">
        <v>690</v>
      </c>
      <c r="J116" t="str">
        <f t="shared" si="29"/>
        <v>Noni_3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9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40"/>
        <v/>
      </c>
      <c r="AI116" t="s">
        <v>88</v>
      </c>
      <c r="AO116">
        <f t="shared" ca="1" si="35"/>
        <v>0.32342170111918211</v>
      </c>
      <c r="AP116" t="str">
        <f t="shared" ca="1" si="36"/>
        <v>pics\\Peper_2.jpg</v>
      </c>
      <c r="AR116" t="str">
        <f t="shared" si="43"/>
        <v/>
      </c>
      <c r="AS116" t="str">
        <f t="shared" si="42"/>
        <v/>
      </c>
      <c r="AT116">
        <f t="shared" ca="1" si="31"/>
        <v>0.90423751415450526</v>
      </c>
      <c r="AU116" t="s">
        <v>697</v>
      </c>
      <c r="AV116" t="str">
        <f t="shared" ca="1" si="32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3"/>
        <v>Вот_XXXXX._Голубой_ли_он?</v>
      </c>
      <c r="BD116" cm="1">
        <f t="array" aca="1" ref="BD116" ca="1">INDEX($L$114:$L$121,(RANK(AT4,$AT$2:$AT$9)))</f>
        <v>2119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VLOOKUP(B117,audio_list_stym!$A$3:$BP$18,50,FALSE)</f>
        <v>17</v>
      </c>
      <c r="F117" t="str">
        <f>VLOOKUP(E117,metki!$A$2:$B$9,2,FALSE)</f>
        <v>экспл_новые_без_названия</v>
      </c>
      <c r="G117" t="str">
        <f t="shared" si="28"/>
        <v>экспл</v>
      </c>
      <c r="H117" t="str">
        <f>VLOOKUP(B117,audio_list_stym!$A$3:$AJ$18,18,FALSE)</f>
        <v>Noni</v>
      </c>
      <c r="I117" t="s">
        <v>691</v>
      </c>
      <c r="J117" t="str">
        <f t="shared" si="29"/>
        <v>Noni_4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9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40"/>
        <v/>
      </c>
      <c r="AI117" t="s">
        <v>89</v>
      </c>
      <c r="AO117">
        <f t="shared" ca="1" si="35"/>
        <v>0.33227249380460089</v>
      </c>
      <c r="AP117" t="str">
        <f t="shared" ca="1" si="36"/>
        <v>pics\\Peper_1.jpg</v>
      </c>
      <c r="AR117" t="str">
        <f t="shared" si="43"/>
        <v/>
      </c>
      <c r="AS117" t="str">
        <f t="shared" si="42"/>
        <v/>
      </c>
      <c r="AT117">
        <f t="shared" ca="1" si="31"/>
        <v>0.64163847072905444</v>
      </c>
      <c r="AU117" t="s">
        <v>697</v>
      </c>
      <c r="AV117" t="str">
        <f t="shared" ca="1" si="32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3"/>
        <v>Это_XXXXX._Он_с_бугорками?</v>
      </c>
      <c r="BD117" cm="1">
        <f t="array" aca="1" ref="BD117" ca="1">INDEX($L$114:$L$121,(RANK(AT5,$AT$2:$AT$9)))</f>
        <v>2113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VLOOKUP(B118,audio_list_stym!$A$3:$BP$18,50,FALSE)</f>
        <v>17</v>
      </c>
      <c r="F118" t="str">
        <f>VLOOKUP(E118,metki!$A$2:$B$9,2,FALSE)</f>
        <v>экспл_новые_без_названия</v>
      </c>
      <c r="G118" t="str">
        <f t="shared" si="28"/>
        <v>экспл</v>
      </c>
      <c r="H118" t="str">
        <f>VLOOKUP(B118,audio_list_stym!$A$3:$AJ$18,18,FALSE)</f>
        <v>Noni</v>
      </c>
      <c r="I118" t="s">
        <v>692</v>
      </c>
      <c r="J118" t="str">
        <f t="shared" si="29"/>
        <v>Noni_5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9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40"/>
        <v/>
      </c>
      <c r="AI118" t="s">
        <v>90</v>
      </c>
      <c r="AO118">
        <f t="shared" ca="1" si="35"/>
        <v>0.21911487523726714</v>
      </c>
      <c r="AP118" t="str">
        <f t="shared" ca="1" si="36"/>
        <v>pics\\Peper_8.jpg</v>
      </c>
      <c r="AR118" t="str">
        <f t="shared" si="43"/>
        <v/>
      </c>
      <c r="AS118" t="str">
        <f t="shared" si="42"/>
        <v/>
      </c>
      <c r="AT118">
        <f t="shared" ca="1" si="31"/>
        <v>0.9130759474101976</v>
      </c>
      <c r="AU118" t="s">
        <v>697</v>
      </c>
      <c r="AV118" t="str">
        <f t="shared" ca="1" si="32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3"/>
        <v>На_картинке_XXXXX._Овальный_ли_он?</v>
      </c>
      <c r="BD118" cm="1">
        <f t="array" aca="1" ref="BD118" ca="1">INDEX($L$114:$L$121,(RANK(AT6,$AT$2:$AT$9)))</f>
        <v>2116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VLOOKUP(B119,audio_list_stym!$A$3:$BP$18,50,FALSE)</f>
        <v>17</v>
      </c>
      <c r="F119" t="str">
        <f>VLOOKUP(E119,metki!$A$2:$B$9,2,FALSE)</f>
        <v>экспл_новые_без_названия</v>
      </c>
      <c r="G119" t="str">
        <f t="shared" si="28"/>
        <v>экспл</v>
      </c>
      <c r="H119" t="str">
        <f>VLOOKUP(B119,audio_list_stym!$A$3:$AJ$18,18,FALSE)</f>
        <v>Noni</v>
      </c>
      <c r="I119" t="s">
        <v>693</v>
      </c>
      <c r="J119" t="str">
        <f t="shared" si="29"/>
        <v>Noni_6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9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40"/>
        <v/>
      </c>
      <c r="AI119" t="s">
        <v>91</v>
      </c>
      <c r="AO119">
        <f t="shared" ca="1" si="35"/>
        <v>0.27721271809689185</v>
      </c>
      <c r="AP119" t="str">
        <f t="shared" ca="1" si="36"/>
        <v>pics\\Peper_5.jpg</v>
      </c>
      <c r="AR119" t="str">
        <f t="shared" si="43"/>
        <v/>
      </c>
      <c r="AS119" t="str">
        <f t="shared" si="42"/>
        <v/>
      </c>
      <c r="AT119">
        <f t="shared" ca="1" si="31"/>
        <v>0.59247918754567852</v>
      </c>
      <c r="AU119" t="s">
        <v>697</v>
      </c>
      <c r="AV119" t="str">
        <f t="shared" ca="1" si="32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3"/>
        <v>На_мониторе_XXXXX._Жидкий_ли_он?</v>
      </c>
      <c r="BD119" cm="1">
        <f t="array" aca="1" ref="BD119" ca="1">INDEX($L$114:$L$121,(RANK(AT7,$AT$2:$AT$9)))</f>
        <v>2115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VLOOKUP(B120,audio_list_stym!$A$3:$BP$18,50,FALSE)</f>
        <v>17</v>
      </c>
      <c r="F120" t="str">
        <f>VLOOKUP(E120,metki!$A$2:$B$9,2,FALSE)</f>
        <v>экспл_новые_без_названия</v>
      </c>
      <c r="G120" t="str">
        <f t="shared" si="28"/>
        <v>экспл</v>
      </c>
      <c r="H120" t="str">
        <f>VLOOKUP(B120,audio_list_stym!$A$3:$AJ$18,18,FALSE)</f>
        <v>Noni</v>
      </c>
      <c r="I120" t="s">
        <v>694</v>
      </c>
      <c r="J120" t="str">
        <f t="shared" si="29"/>
        <v>Noni_7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9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40"/>
        <v/>
      </c>
      <c r="AI120" t="s">
        <v>92</v>
      </c>
      <c r="AO120">
        <f t="shared" ca="1" si="35"/>
        <v>0.76161460844019802</v>
      </c>
      <c r="AP120" t="str">
        <f t="shared" ca="1" si="36"/>
        <v>pics\\Finik_5.jpg</v>
      </c>
      <c r="AR120" t="str">
        <f t="shared" si="43"/>
        <v/>
      </c>
      <c r="AS120" t="str">
        <f t="shared" si="42"/>
        <v/>
      </c>
      <c r="AT120">
        <f t="shared" ca="1" si="31"/>
        <v>0.76233407297615963</v>
      </c>
      <c r="AU120" t="s">
        <v>697</v>
      </c>
      <c r="AV120" t="str">
        <f t="shared" ca="1" si="32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3"/>
        <v>Перед_Вами_XXXXX._Он_лохматый?</v>
      </c>
      <c r="BD120" cm="1">
        <f t="array" aca="1" ref="BD120" ca="1">INDEX($L$114:$L$121,(RANK(AT8,$AT$2:$AT$9)))</f>
        <v>2117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VLOOKUP(B121,audio_list_stym!$A$3:$BP$18,50,FALSE)</f>
        <v>17</v>
      </c>
      <c r="F121" t="str">
        <f>VLOOKUP(E121,metki!$A$2:$B$9,2,FALSE)</f>
        <v>экспл_новые_без_названия</v>
      </c>
      <c r="G121" t="str">
        <f t="shared" si="28"/>
        <v>экспл</v>
      </c>
      <c r="H121" t="str">
        <f>VLOOKUP(B121,audio_list_stym!$A$3:$AJ$18,18,FALSE)</f>
        <v>Noni</v>
      </c>
      <c r="I121" t="s">
        <v>695</v>
      </c>
      <c r="J121" t="str">
        <f t="shared" si="29"/>
        <v>Noni_8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9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40"/>
        <v/>
      </c>
      <c r="AI121" t="s">
        <v>93</v>
      </c>
      <c r="AO121">
        <f t="shared" ca="1" si="35"/>
        <v>0.13176188728363269</v>
      </c>
      <c r="AP121" t="str">
        <f t="shared" ca="1" si="36"/>
        <v>pics\\Redis_8.jpg</v>
      </c>
      <c r="AR121" t="str">
        <f>IF(AH121="sound\\Ogorod",AP49,"")</f>
        <v/>
      </c>
      <c r="AS121" t="str">
        <f t="shared" si="42"/>
        <v/>
      </c>
      <c r="AT121">
        <f t="shared" ca="1" si="31"/>
        <v>0.4791070270707285</v>
      </c>
      <c r="AU121" t="s">
        <v>697</v>
      </c>
      <c r="AV121" t="str">
        <f t="shared" ca="1" si="32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3"/>
        <v>Вы_видите_XXXXX._Он_золотистый?</v>
      </c>
      <c r="BD121" cm="1">
        <f t="array" aca="1" ref="BD121" ca="1">INDEX($L$114:$L$121,(RANK(AT9,$AT$2:$AT$9)))</f>
        <v>2118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VLOOKUP(B122,audio_list_stym!$A$3:$BP$18,50,FALSE)</f>
        <v>14</v>
      </c>
      <c r="F122" t="str">
        <f>VLOOKUP(E122,metki!$A$2:$B$9,2,FALSE)</f>
        <v>импл_новые_с_названием</v>
      </c>
      <c r="G122" t="str">
        <f t="shared" si="28"/>
        <v>импл_</v>
      </c>
      <c r="H122" t="str">
        <f>VLOOKUP(B122,audio_list_stym!$A$3:$AJ$18,18,FALSE)</f>
        <v>Sapota</v>
      </c>
      <c r="I122" t="s">
        <v>688</v>
      </c>
      <c r="J122" t="str">
        <f t="shared" si="29"/>
        <v>Sapota_1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2018</v>
      </c>
      <c r="AD122" t="str">
        <f t="shared" ca="1" si="39"/>
        <v>pics\\Goroh_2.jpg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40"/>
        <v>pics\\Goroh_2.jpg</v>
      </c>
      <c r="AI122" t="s">
        <v>124</v>
      </c>
      <c r="AO122">
        <f t="shared" ca="1" si="35"/>
        <v>0.70007147652938961</v>
      </c>
      <c r="AP122" t="str">
        <f t="shared" ca="1" si="36"/>
        <v>pics\\Goroh_2.jpg</v>
      </c>
      <c r="AR122" t="str">
        <f t="shared" ref="AR122:AR129" si="44">IF(AH122="sound\\Ogorod",AP50,"")</f>
        <v/>
      </c>
      <c r="AS122" t="str">
        <f t="shared" ca="1" si="42"/>
        <v>pics\\Goroh_2.jpg</v>
      </c>
      <c r="AT122">
        <f t="shared" ca="1" si="31"/>
        <v>0.38396195329419203</v>
      </c>
      <c r="AU122" t="s">
        <v>697</v>
      </c>
      <c r="AV122" t="str">
        <f t="shared" ca="1" si="32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3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2130</v>
      </c>
      <c r="BE122" cm="1">
        <f t="array" aca="1" ref="BE122" ca="1">INDEX(BD66:BD81,(RANK(AT9,$AT$2:$AT$17)))</f>
        <v>2148</v>
      </c>
      <c r="BF122" cm="1">
        <f t="array" aca="1" ref="BF122" ca="1">INDEX(BD90:BD105,(RANK(AT9,$AT$2:$AT$17)))</f>
        <v>2084</v>
      </c>
      <c r="BG122" cm="1">
        <f t="array" aca="1" ref="BG122" ca="1">INDEX(BD106:BD121,(RANK(AT9,$AT$2:$AT$17)))</f>
        <v>2116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VLOOKUP(B123,audio_list_stym!$A$3:$BP$18,50,FALSE)</f>
        <v>14</v>
      </c>
      <c r="F123" t="str">
        <f>VLOOKUP(E123,metki!$A$2:$B$9,2,FALSE)</f>
        <v>импл_новые_с_названием</v>
      </c>
      <c r="G123" t="str">
        <f t="shared" si="28"/>
        <v>импл_</v>
      </c>
      <c r="H123" t="str">
        <f>VLOOKUP(B123,audio_list_stym!$A$3:$AJ$18,18,FALSE)</f>
        <v>Sapota</v>
      </c>
      <c r="I123" t="s">
        <v>689</v>
      </c>
      <c r="J123" t="str">
        <f t="shared" si="29"/>
        <v>Sapota_2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2050</v>
      </c>
      <c r="AD123" t="str">
        <f t="shared" ca="1" si="39"/>
        <v>pics\\Redis_2.jpg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40"/>
        <v>pics\\Redis_2.jpg</v>
      </c>
      <c r="AI123" t="s">
        <v>125</v>
      </c>
      <c r="AO123">
        <f t="shared" ca="1" si="35"/>
        <v>0.20999724690145694</v>
      </c>
      <c r="AP123" t="str">
        <f t="shared" ca="1" si="36"/>
        <v>pics\\Redis_2.jpg</v>
      </c>
      <c r="AR123" t="str">
        <f t="shared" si="44"/>
        <v/>
      </c>
      <c r="AS123" t="str">
        <f t="shared" ca="1" si="42"/>
        <v>pics\\Redis_2.jpg</v>
      </c>
      <c r="AT123">
        <f t="shared" ca="1" si="31"/>
        <v>0.44354805251217044</v>
      </c>
      <c r="AU123" t="s">
        <v>697</v>
      </c>
      <c r="AV123" t="str">
        <f t="shared" ca="1" si="32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3"/>
        <v>_Надрезан_ли_ПЕМАТ?</v>
      </c>
      <c r="BD123" cm="1">
        <f t="array" aca="1" ref="BD123" ca="1">INDEX($L$122:$L$129,(RANK(AT3,$AT$2:$AT$9)))</f>
        <v>2136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VLOOKUP(B124,audio_list_stym!$A$3:$BP$18,50,FALSE)</f>
        <v>14</v>
      </c>
      <c r="F124" t="str">
        <f>VLOOKUP(E124,metki!$A$2:$B$9,2,FALSE)</f>
        <v>импл_новые_с_названием</v>
      </c>
      <c r="G124" t="str">
        <f t="shared" si="28"/>
        <v>импл_</v>
      </c>
      <c r="H124" t="str">
        <f>VLOOKUP(B124,audio_list_stym!$A$3:$AJ$18,18,FALSE)</f>
        <v>Sapota</v>
      </c>
      <c r="I124" t="s">
        <v>690</v>
      </c>
      <c r="J124" t="str">
        <f t="shared" si="29"/>
        <v>Sapota_3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2004</v>
      </c>
      <c r="AD124" t="str">
        <f t="shared" ca="1" si="39"/>
        <v>pics\\Banan_4.jpg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40"/>
        <v>pics\\Banan_4.jpg</v>
      </c>
      <c r="AI124" t="s">
        <v>126</v>
      </c>
      <c r="AO124">
        <f t="shared" ca="1" si="35"/>
        <v>0.9172766768571986</v>
      </c>
      <c r="AP124" t="str">
        <f t="shared" ca="1" si="36"/>
        <v>pics\\Banan_4.jpg</v>
      </c>
      <c r="AR124" t="str">
        <f t="shared" si="44"/>
        <v/>
      </c>
      <c r="AS124" t="str">
        <f t="shared" ca="1" si="42"/>
        <v>pics\\Banan_4.jpg</v>
      </c>
      <c r="AT124">
        <f t="shared" ca="1" si="31"/>
        <v>0.21270444861810134</v>
      </c>
      <c r="AU124" t="s">
        <v>697</v>
      </c>
      <c r="AV124" t="str">
        <f t="shared" ca="1" si="32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3"/>
        <v>_Перекручен_ли_ПЕМАТ?</v>
      </c>
      <c r="BD124" cm="1">
        <f t="array" aca="1" ref="BD124" ca="1">INDEX($L$122:$L$129,(RANK(AT4,$AT$2:$AT$9)))</f>
        <v>2135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VLOOKUP(B125,audio_list_stym!$A$3:$BP$18,50,FALSE)</f>
        <v>14</v>
      </c>
      <c r="F125" t="str">
        <f>VLOOKUP(E125,metki!$A$2:$B$9,2,FALSE)</f>
        <v>импл_новые_с_названием</v>
      </c>
      <c r="G125" t="str">
        <f t="shared" si="28"/>
        <v>импл_</v>
      </c>
      <c r="H125" t="str">
        <f>VLOOKUP(B125,audio_list_stym!$A$3:$AJ$18,18,FALSE)</f>
        <v>Sapota</v>
      </c>
      <c r="I125" t="s">
        <v>691</v>
      </c>
      <c r="J125" t="str">
        <f t="shared" si="29"/>
        <v>Sapota_4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2001</v>
      </c>
      <c r="AD125" t="str">
        <f t="shared" ca="1" si="39"/>
        <v>pics\\Banan_1.jpg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40"/>
        <v>pics\\Banan_1.jpg</v>
      </c>
      <c r="AI125" t="s">
        <v>127</v>
      </c>
      <c r="AO125">
        <f t="shared" ca="1" si="35"/>
        <v>0.98207935706273564</v>
      </c>
      <c r="AP125" t="str">
        <f t="shared" ca="1" si="36"/>
        <v>pics\\Banan_1.jpg</v>
      </c>
      <c r="AR125" t="str">
        <f t="shared" si="44"/>
        <v/>
      </c>
      <c r="AS125" t="str">
        <f t="shared" ca="1" si="42"/>
        <v>pics\\Banan_1.jpg</v>
      </c>
      <c r="AT125">
        <f t="shared" ca="1" si="31"/>
        <v>0.51397200241417451</v>
      </c>
      <c r="AU125" t="s">
        <v>697</v>
      </c>
      <c r="AV125" t="str">
        <f t="shared" ca="1" si="32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3"/>
        <v>_Сорван_ли_ПЕМАТ?</v>
      </c>
      <c r="BD125" cm="1">
        <f t="array" aca="1" ref="BD125" ca="1">INDEX($L$122:$L$129,(RANK(AT5,$AT$2:$AT$9)))</f>
        <v>2129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VLOOKUP(B126,audio_list_stym!$A$3:$BP$18,50,FALSE)</f>
        <v>14</v>
      </c>
      <c r="F126" t="str">
        <f>VLOOKUP(E126,metki!$A$2:$B$9,2,FALSE)</f>
        <v>импл_новые_с_названием</v>
      </c>
      <c r="G126" t="str">
        <f t="shared" si="28"/>
        <v>импл_</v>
      </c>
      <c r="H126" t="str">
        <f>VLOOKUP(B126,audio_list_stym!$A$3:$AJ$18,18,FALSE)</f>
        <v>Sapota</v>
      </c>
      <c r="I126" t="s">
        <v>692</v>
      </c>
      <c r="J126" t="str">
        <f t="shared" si="29"/>
        <v>Sapota_5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2060</v>
      </c>
      <c r="AD126" t="str">
        <f t="shared" ca="1" si="39"/>
        <v>pics\\Tomat_4.jpg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40"/>
        <v>pics\\Tomat_4.jpg</v>
      </c>
      <c r="AI126" t="s">
        <v>128</v>
      </c>
      <c r="AO126">
        <f t="shared" ca="1" si="35"/>
        <v>5.9525911814336419E-2</v>
      </c>
      <c r="AP126" t="str">
        <f t="shared" ca="1" si="36"/>
        <v>pics\\Tomat_4.jpg</v>
      </c>
      <c r="AR126" t="str">
        <f t="shared" si="44"/>
        <v/>
      </c>
      <c r="AS126" t="str">
        <f t="shared" ca="1" si="42"/>
        <v>pics\\Tomat_4.jpg</v>
      </c>
      <c r="AT126">
        <f t="shared" ca="1" si="31"/>
        <v>6.2491081070594978E-2</v>
      </c>
      <c r="AU126" t="s">
        <v>697</v>
      </c>
      <c r="AV126" t="str">
        <f t="shared" ca="1" si="32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3"/>
        <v>_Спрессован_ли_ПЕМАТ?</v>
      </c>
      <c r="BD126" cm="1">
        <f t="array" aca="1" ref="BD126" ca="1">INDEX($L$122:$L$129,(RANK(AT6,$AT$2:$AT$9)))</f>
        <v>2132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VLOOKUP(B127,audio_list_stym!$A$3:$BP$18,50,FALSE)</f>
        <v>14</v>
      </c>
      <c r="F127" t="str">
        <f>VLOOKUP(E127,metki!$A$2:$B$9,2,FALSE)</f>
        <v>импл_новые_с_названием</v>
      </c>
      <c r="G127" t="str">
        <f t="shared" si="28"/>
        <v>импл_</v>
      </c>
      <c r="H127" t="str">
        <f>VLOOKUP(B127,audio_list_stym!$A$3:$AJ$18,18,FALSE)</f>
        <v>Sapota</v>
      </c>
      <c r="I127" t="s">
        <v>693</v>
      </c>
      <c r="J127" t="str">
        <f t="shared" si="29"/>
        <v>Sapota_6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2058</v>
      </c>
      <c r="AD127" t="str">
        <f t="shared" ca="1" si="39"/>
        <v>pics\\Tomat_2.jpg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40"/>
        <v>pics\\Tomat_2.jpg</v>
      </c>
      <c r="AI127" t="s">
        <v>129</v>
      </c>
      <c r="AO127">
        <f t="shared" ca="1" si="35"/>
        <v>7.017151037131597E-2</v>
      </c>
      <c r="AP127" t="str">
        <f t="shared" ca="1" si="36"/>
        <v>pics\\Tomat_2.jpg</v>
      </c>
      <c r="AR127" t="str">
        <f t="shared" si="44"/>
        <v/>
      </c>
      <c r="AS127" t="str">
        <f t="shared" ca="1" si="42"/>
        <v>pics\\Tomat_2.jpg</v>
      </c>
      <c r="AT127">
        <f t="shared" ca="1" si="31"/>
        <v>0.4126373643057516</v>
      </c>
      <c r="AU127" t="s">
        <v>697</v>
      </c>
      <c r="AV127" t="str">
        <f t="shared" ca="1" si="32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3"/>
        <v>_Желтый_ли_ПЕМАТ?</v>
      </c>
      <c r="BD127" cm="1">
        <f t="array" aca="1" ref="BD127" ca="1">INDEX($L$122:$L$129,(RANK(AT7,$AT$2:$AT$9)))</f>
        <v>2131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VLOOKUP(B128,audio_list_stym!$A$3:$BP$18,50,FALSE)</f>
        <v>14</v>
      </c>
      <c r="F128" t="str">
        <f>VLOOKUP(E128,metki!$A$2:$B$9,2,FALSE)</f>
        <v>импл_новые_с_названием</v>
      </c>
      <c r="G128" t="str">
        <f t="shared" si="28"/>
        <v>импл_</v>
      </c>
      <c r="H128" t="str">
        <f>VLOOKUP(B128,audio_list_stym!$A$3:$AJ$18,18,FALSE)</f>
        <v>Sapota</v>
      </c>
      <c r="I128" t="s">
        <v>694</v>
      </c>
      <c r="J128" t="str">
        <f t="shared" si="29"/>
        <v>Sapota_7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2016</v>
      </c>
      <c r="AD128" t="str">
        <f t="shared" ca="1" si="39"/>
        <v>pics\\Finik_8.jpg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40"/>
        <v>pics\\Finik_8.jpg</v>
      </c>
      <c r="AI128" t="s">
        <v>130</v>
      </c>
      <c r="AO128">
        <f t="shared" ca="1" si="35"/>
        <v>0.74465389791452852</v>
      </c>
      <c r="AP128" t="str">
        <f t="shared" ca="1" si="36"/>
        <v>pics\\Finik_8.jpg</v>
      </c>
      <c r="AR128" t="str">
        <f t="shared" si="44"/>
        <v/>
      </c>
      <c r="AS128" t="str">
        <f t="shared" ca="1" si="42"/>
        <v>pics\\Finik_8.jpg</v>
      </c>
      <c r="AT128">
        <f t="shared" ca="1" si="31"/>
        <v>0.10494295342255844</v>
      </c>
      <c r="AU128" t="s">
        <v>697</v>
      </c>
      <c r="AV128" t="str">
        <f t="shared" ca="1" si="32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3"/>
        <v>_Ровный_ли_ПЕМАТ?</v>
      </c>
      <c r="BD128" cm="1">
        <f t="array" aca="1" ref="BD128" ca="1">INDEX($L$122:$L$129,(RANK(AT8,$AT$2:$AT$9)))</f>
        <v>2133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VLOOKUP(B129,audio_list_stym!$A$3:$BP$18,50,FALSE)</f>
        <v>14</v>
      </c>
      <c r="F129" t="str">
        <f>VLOOKUP(E129,metki!$A$2:$B$9,2,FALSE)</f>
        <v>импл_новые_с_названием</v>
      </c>
      <c r="G129" t="str">
        <f t="shared" si="28"/>
        <v>импл_</v>
      </c>
      <c r="H129" t="str">
        <f>VLOOKUP(B129,audio_list_stym!$A$3:$AJ$18,18,FALSE)</f>
        <v>Sapota</v>
      </c>
      <c r="I129" t="s">
        <v>695</v>
      </c>
      <c r="J129" t="str">
        <f t="shared" si="29"/>
        <v>Sapota_8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2006</v>
      </c>
      <c r="AD129" t="str">
        <f t="shared" ca="1" si="39"/>
        <v>pics\\Banan_6.jpg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40"/>
        <v>pics\\Banan_6.jpg</v>
      </c>
      <c r="AI129" t="s">
        <v>131</v>
      </c>
      <c r="AO129">
        <f t="shared" ca="1" si="35"/>
        <v>0.86732423116217083</v>
      </c>
      <c r="AP129" t="str">
        <f t="shared" ca="1" si="36"/>
        <v>pics\\Banan_6.jpg</v>
      </c>
      <c r="AR129" t="str">
        <f t="shared" si="44"/>
        <v/>
      </c>
      <c r="AS129" t="str">
        <f t="shared" ca="1" si="42"/>
        <v>pics\\Banan_6.jpg</v>
      </c>
      <c r="AT129">
        <f t="shared" ca="1" si="31"/>
        <v>0.2932506637070168</v>
      </c>
      <c r="AU129" t="s">
        <v>697</v>
      </c>
      <c r="AV129" t="str">
        <f t="shared" ca="1" si="32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3"/>
        <v>_Имеет_ли_шипы_ПЕМАТ?</v>
      </c>
      <c r="BD129" cm="1">
        <f t="array" aca="1" ref="BD129" ca="1">INDEX($L$122:$L$129,(RANK(AT9,$AT$2:$AT$9)))</f>
        <v>2134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E00-000000000000}"/>
  <pageMargins left="0.7" right="0.7" top="0.75" bottom="0.75" header="0.3" footer="0.3"/>
  <pageSetup paperSize="9" orientation="portrait" horizontalDpi="4294967293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H161"/>
  <sheetViews>
    <sheetView topLeftCell="AS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VLOOKUP(B2,audio_list_stym!$A$3:$BP$18,51,FALSE)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VLOOKUP(B2,audio_list_stym!$A$3:$AJ$18,19,FALSE)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18" ca="1" si="2">IF(ISTEXT(AR2),AR2,IF(ISTEXT(AS2),AS2,""))</f>
        <v>pics\\Limon_5.jpg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0.8250326062966038</v>
      </c>
      <c r="AP2" t="str">
        <f ca="1">INDEX($AM$2:$AM$25,(RANK(AO2,$AO$2:$AO$25)))</f>
        <v>pics\\Limon_5.jpg</v>
      </c>
      <c r="AQ2" t="str">
        <f ca="1">INDEX($AN$2:$AN$25,(RANK(AO2,$AO$2:$AO$25)))</f>
        <v>pics\\Redis_5.jpg</v>
      </c>
      <c r="AR2" t="str">
        <f t="shared" ref="AR2:AR9" ca="1" si="6">IF(AH2="sound\\Ogorod",AP2,"")</f>
        <v>pics\\Limon_5.jpg</v>
      </c>
      <c r="AT2">
        <f t="shared" ref="AT2:AT65" ca="1" si="7">RAND()</f>
        <v>0.52554231225572268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VLOOKUP(B3,audio_list_stym!$A$3:$BP$18,51,FALSE)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VLOOKUP(B3,audio_list_stym!$A$3:$AJ$18,19,FALSE)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2158</v>
      </c>
      <c r="AD3" t="str">
        <f t="shared" ref="AD3:AD66" ca="1" si="10">IF(ISTEXT(AE3),AE3,IF(ISTEXT(AF3),AF3,""))</f>
        <v>pics\\Injir_6.jpg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pics\\Injir_6.jpg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0.13424876386982987</v>
      </c>
      <c r="AP3" t="str">
        <f t="shared" ref="AP3:AP25" ca="1" si="12">INDEX($AM$2:$AM$25,(RANK(AO3,$AO$2:$AO$25)))</f>
        <v>pics\\Injir_6.jpg</v>
      </c>
      <c r="AQ3" t="str">
        <f t="shared" ref="AQ3:AQ25" ca="1" si="13">INDEX($AN$2:$AN$25,(RANK(AO3,$AO$2:$AO$25)))</f>
        <v>pics\\Tikva_6.jpg</v>
      </c>
      <c r="AR3" t="str">
        <f t="shared" ca="1" si="6"/>
        <v>pics\\Injir_6.jpg</v>
      </c>
      <c r="AT3">
        <f t="shared" ca="1" si="7"/>
        <v>0.52110523396852471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VLOOKUP(B4,audio_list_stym!$A$3:$BP$18,51,FALSE)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VLOOKUP(B4,audio_list_stym!$A$3:$AJ$18,19,FALSE)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2034</v>
      </c>
      <c r="AD4" t="str">
        <f t="shared" ca="1" si="10"/>
        <v>pics\\Limon_2.jpg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pics\\Limon_2.jpg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0.96262725865321441</v>
      </c>
      <c r="AP4" t="str">
        <f t="shared" ca="1" si="12"/>
        <v>pics\\Limon_2.jpg</v>
      </c>
      <c r="AQ4" t="str">
        <f t="shared" ca="1" si="13"/>
        <v>pics\\Redis_2.jpg</v>
      </c>
      <c r="AR4" t="str">
        <f t="shared" ca="1" si="6"/>
        <v>pics\\Limon_2.jpg</v>
      </c>
      <c r="AT4">
        <f t="shared" ca="1" si="7"/>
        <v>0.41803155341203035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VLOOKUP(B5,audio_list_stym!$A$3:$BP$18,51,FALSE)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VLOOKUP(B5,audio_list_stym!$A$3:$AJ$18,19,FALSE)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2156</v>
      </c>
      <c r="AD5" t="str">
        <f t="shared" ca="1" si="10"/>
        <v>pics\\Injir_4.jpg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pics\\Injir_4.jpg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0.2669304134532523</v>
      </c>
      <c r="AP5" t="str">
        <f t="shared" ca="1" si="12"/>
        <v>pics\\Injir_4.jpg</v>
      </c>
      <c r="AQ5" t="str">
        <f t="shared" ca="1" si="13"/>
        <v>pics\\Tikva_4.jpg</v>
      </c>
      <c r="AR5" t="str">
        <f t="shared" ca="1" si="6"/>
        <v>pics\\Injir_4.jpg</v>
      </c>
      <c r="AT5">
        <f t="shared" ca="1" si="7"/>
        <v>5.6041608498900719E-2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VLOOKUP(B6,audio_list_stym!$A$3:$BP$18,51,FALSE)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VLOOKUP(B6,audio_list_stym!$A$3:$AJ$18,19,FALSE)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2002</v>
      </c>
      <c r="AD6" t="str">
        <f t="shared" ca="1" si="10"/>
        <v>pics\\Banan_2.jpg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0.5864927215420489</v>
      </c>
      <c r="AP6" t="str">
        <f t="shared" ca="1" si="12"/>
        <v>pics\\Banan_2.jpg</v>
      </c>
      <c r="AQ6" t="str">
        <f t="shared" ca="1" si="13"/>
        <v>pics\\Goroh_2.jpg</v>
      </c>
      <c r="AR6" t="str">
        <f t="shared" ca="1" si="6"/>
        <v>pics\\Banan_2.jpg</v>
      </c>
      <c r="AT6">
        <f t="shared" ca="1" si="7"/>
        <v>0.42634951788657671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VLOOKUP(B7,audio_list_stym!$A$3:$BP$18,51,FALSE)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VLOOKUP(B7,audio_list_stym!$A$3:$AJ$18,19,FALSE)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2035</v>
      </c>
      <c r="AD7" t="str">
        <f t="shared" ca="1" si="10"/>
        <v>pics\\Limon_3.jpg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0.91083709100073718</v>
      </c>
      <c r="AP7" t="str">
        <f t="shared" ca="1" si="12"/>
        <v>pics\\Limon_3.jpg</v>
      </c>
      <c r="AQ7" t="str">
        <f t="shared" ca="1" si="13"/>
        <v>pics\\Redis_3.jpg</v>
      </c>
      <c r="AR7" t="str">
        <f t="shared" ca="1" si="6"/>
        <v>pics\\Limon_3.jpg</v>
      </c>
      <c r="AT7">
        <f t="shared" ca="1" si="7"/>
        <v>0.42465279373794673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VLOOKUP(B8,audio_list_stym!$A$3:$BP$18,51,FALSE)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VLOOKUP(B8,audio_list_stym!$A$3:$AJ$18,19,FALSE)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2153</v>
      </c>
      <c r="AD8" t="str">
        <f t="shared" ca="1" si="10"/>
        <v>pics\\Injir_1.jpg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0.35663216221174199</v>
      </c>
      <c r="AP8" t="str">
        <f t="shared" ca="1" si="12"/>
        <v>pics\\Injir_1.jpg</v>
      </c>
      <c r="AQ8" t="str">
        <f t="shared" ca="1" si="13"/>
        <v>pics\\Tikva_1.jpg</v>
      </c>
      <c r="AR8" t="str">
        <f t="shared" ca="1" si="6"/>
        <v>pics\\Injir_1.jpg</v>
      </c>
      <c r="AT8">
        <f t="shared" ca="1" si="7"/>
        <v>0.87238433551815708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VLOOKUP(B9,audio_list_stym!$A$3:$BP$18,51,FALSE)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VLOOKUP(B9,audio_list_stym!$A$3:$AJ$18,19,FALSE)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2003</v>
      </c>
      <c r="AD9" t="str">
        <f t="shared" ca="1" si="10"/>
        <v>pics\\Banan_3.jpg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pics\\Banan_3.jpg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0.58329039260030768</v>
      </c>
      <c r="AP9" t="str">
        <f t="shared" ca="1" si="12"/>
        <v>pics\\Banan_3.jpg</v>
      </c>
      <c r="AQ9" t="str">
        <f t="shared" ca="1" si="13"/>
        <v>pics\\Goroh_3.jpg</v>
      </c>
      <c r="AR9" t="str">
        <f t="shared" ca="1" si="6"/>
        <v>pics\\Banan_3.jpg</v>
      </c>
      <c r="AT9">
        <f t="shared" ca="1" si="7"/>
        <v>0.24967985726932718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VLOOKUP(B10,audio_list_stym!$A$3:$BP$18,51,FALSE)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VLOOKUP(B10,audio_list_stym!$A$3:$AJ$18,19,FALSE)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0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0.89897194976556172</v>
      </c>
      <c r="AP10" t="str">
        <f t="shared" ca="1" si="12"/>
        <v>pics\\Limon_4.jpg</v>
      </c>
      <c r="AQ10" t="str">
        <f t="shared" ca="1" si="13"/>
        <v>pics\\Redis_4.jpg</v>
      </c>
      <c r="AT10">
        <f t="shared" ca="1" si="7"/>
        <v>0.78982902518328091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VLOOKUP(B11,audio_list_stym!$A$3:$BP$18,51,FALSE)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VLOOKUP(B11,audio_list_stym!$A$3:$AJ$18,19,FALSE)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0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0.42363334877009073</v>
      </c>
      <c r="AP11" t="str">
        <f t="shared" ca="1" si="12"/>
        <v>pics\\Banan_8.jpg</v>
      </c>
      <c r="AQ11" t="str">
        <f t="shared" ca="1" si="13"/>
        <v>pics\\Goroh_8.jpg</v>
      </c>
      <c r="AT11">
        <f t="shared" ca="1" si="7"/>
        <v>0.86049423513131651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VLOOKUP(B12,audio_list_stym!$A$3:$BP$18,51,FALSE)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VLOOKUP(B12,audio_list_stym!$A$3:$AJ$18,19,FALSE)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0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0.32967241288344906</v>
      </c>
      <c r="AP12" t="str">
        <f t="shared" ca="1" si="12"/>
        <v>pics\\Injir_2.jpg</v>
      </c>
      <c r="AQ12" t="str">
        <f t="shared" ca="1" si="13"/>
        <v>pics\\Tikva_2.jpg</v>
      </c>
      <c r="AT12">
        <f t="shared" ca="1" si="7"/>
        <v>9.0508775643182271E-2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VLOOKUP(B13,audio_list_stym!$A$3:$BP$18,51,FALSE)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VLOOKUP(B13,audio_list_stym!$A$3:$AJ$18,19,FALSE)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0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0.4600758438337369</v>
      </c>
      <c r="AP13" t="str">
        <f t="shared" ca="1" si="12"/>
        <v>pics\\Banan_7.jpg</v>
      </c>
      <c r="AQ13" t="str">
        <f t="shared" ca="1" si="13"/>
        <v>pics\\Goroh_7.jpg</v>
      </c>
      <c r="AT13">
        <f t="shared" ca="1" si="7"/>
        <v>0.15025426962102673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VLOOKUP(B14,audio_list_stym!$A$3:$BP$18,51,FALSE)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VLOOKUP(B14,audio_list_stym!$A$3:$AJ$18,19,FALSE)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0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0.74838068372217681</v>
      </c>
      <c r="AP14" t="str">
        <f t="shared" ca="1" si="12"/>
        <v>pics\\Limon_6.jpg</v>
      </c>
      <c r="AQ14" t="str">
        <f t="shared" ca="1" si="13"/>
        <v>pics\\Redis_6.jpg</v>
      </c>
      <c r="AT14">
        <f t="shared" ca="1" si="7"/>
        <v>0.66823731726283631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VLOOKUP(B15,audio_list_stym!$A$3:$BP$18,51,FALSE)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VLOOKUP(B15,audio_list_stym!$A$3:$AJ$18,19,FALSE)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0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0.49297463642047079</v>
      </c>
      <c r="AP15" t="str">
        <f t="shared" ca="1" si="12"/>
        <v>pics\\Banan_5.jpg</v>
      </c>
      <c r="AQ15" t="str">
        <f t="shared" ca="1" si="13"/>
        <v>pics\\Goroh_5.jpg</v>
      </c>
      <c r="AT15">
        <f t="shared" ca="1" si="7"/>
        <v>0.43344016643745442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VLOOKUP(B16,audio_list_stym!$A$3:$BP$18,51,FALSE)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VLOOKUP(B16,audio_list_stym!$A$3:$AJ$18,19,FALSE)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0.49691466713085397</v>
      </c>
      <c r="AP16" t="str">
        <f t="shared" ca="1" si="12"/>
        <v>pics\\Banan_4.jpg</v>
      </c>
      <c r="AQ16" t="str">
        <f t="shared" ca="1" si="13"/>
        <v>pics\\Goroh_4.jpg</v>
      </c>
      <c r="AT16">
        <f t="shared" ca="1" si="7"/>
        <v>0.63410899912886876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VLOOKUP(B17,audio_list_stym!$A$3:$BP$18,51,FALSE)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VLOOKUP(B17,audio_list_stym!$A$3:$AJ$18,19,FALSE)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0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0.67326278029162689</v>
      </c>
      <c r="AP17" t="str">
        <f t="shared" ca="1" si="12"/>
        <v>pics\\Banan_1.jpg</v>
      </c>
      <c r="AQ17" t="str">
        <f t="shared" ca="1" si="13"/>
        <v>pics\\Goroh_1.jpg</v>
      </c>
      <c r="AT17">
        <f t="shared" ca="1" si="7"/>
        <v>0.73190836346150734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VLOOKUP(B18,audio_list_stym!$A$3:$BP$18,51,FALSE)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VLOOKUP(B18,audio_list_stym!$A$3:$AJ$18,19,FALSE)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2163</v>
      </c>
      <c r="AD18" t="str">
        <f t="shared" ca="1" si="10"/>
        <v>pics\\Tikva_3.jpg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0.3172201804684589</v>
      </c>
      <c r="AP18" t="str">
        <f t="shared" ca="1" si="12"/>
        <v>pics\\Injir_3.jpg</v>
      </c>
      <c r="AQ18" t="str">
        <f t="shared" ca="1" si="13"/>
        <v>pics\\Tikva_3.jpg</v>
      </c>
      <c r="AS18" t="str">
        <f t="shared" ref="AS18:AS25" ca="1" si="16">IF(AH18="sound\\Tropic",AQ18,"")</f>
        <v>pics\\Tikva_3.jpg</v>
      </c>
      <c r="AT18">
        <f t="shared" ca="1" si="7"/>
        <v>0.99522282074758817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VLOOKUP(B19,audio_list_stym!$A$3:$BP$18,51,FALSE)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VLOOKUP(B19,audio_list_stym!$A$3:$AJ$18,19,FALSE)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2056</v>
      </c>
      <c r="AD19" t="str">
        <f t="shared" ca="1" si="10"/>
        <v>pics\\Redis_8.jpg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ref="AF19:AF38" ca="1" si="17">IF(ISTEXT(AR19),AR19,IF(ISTEXT(AS19),AS19,""))</f>
        <v>pics\\Redis_8.jpg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0.71364757653685551</v>
      </c>
      <c r="AP19" t="str">
        <f t="shared" ca="1" si="12"/>
        <v>pics\\Limon_8.jpg</v>
      </c>
      <c r="AQ19" t="str">
        <f t="shared" ca="1" si="13"/>
        <v>pics\\Redis_8.jpg</v>
      </c>
      <c r="AS19" t="str">
        <f t="shared" ca="1" si="16"/>
        <v>pics\\Redis_8.jpg</v>
      </c>
      <c r="AT19">
        <f t="shared" ca="1" si="7"/>
        <v>0.62773429919857671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VLOOKUP(B20,audio_list_stym!$A$3:$BP$18,51,FALSE)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VLOOKUP(B20,audio_list_stym!$A$3:$AJ$18,19,FALSE)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2168</v>
      </c>
      <c r="AD20" t="str">
        <f t="shared" ca="1" si="10"/>
        <v>pics\\Tikva_8.jpg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17"/>
        <v>pics\\Tikva_8.jpg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9.1995050564112946E-2</v>
      </c>
      <c r="AP20" t="str">
        <f t="shared" ca="1" si="12"/>
        <v>pics\\Injir_8.jpg</v>
      </c>
      <c r="AQ20" t="str">
        <f t="shared" ca="1" si="13"/>
        <v>pics\\Tikva_8.jpg</v>
      </c>
      <c r="AS20" t="str">
        <f t="shared" ca="1" si="16"/>
        <v>pics\\Tikva_8.jpg</v>
      </c>
      <c r="AT20">
        <f t="shared" ca="1" si="7"/>
        <v>0.70589215438621367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VLOOKUP(B21,audio_list_stym!$A$3:$BP$18,51,FALSE)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VLOOKUP(B21,audio_list_stym!$A$3:$AJ$18,19,FALSE)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2022</v>
      </c>
      <c r="AD21" t="str">
        <f t="shared" ca="1" si="10"/>
        <v>pics\\Goroh_6.jpg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17"/>
        <v>pics\\Goroh_6.jpg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0.48936945245110119</v>
      </c>
      <c r="AP21" t="str">
        <f t="shared" ca="1" si="12"/>
        <v>pics\\Banan_6.jpg</v>
      </c>
      <c r="AQ21" t="str">
        <f t="shared" ca="1" si="13"/>
        <v>pics\\Goroh_6.jpg</v>
      </c>
      <c r="AS21" t="str">
        <f t="shared" ca="1" si="16"/>
        <v>pics\\Goroh_6.jpg</v>
      </c>
      <c r="AT21">
        <f t="shared" ca="1" si="7"/>
        <v>0.79289656568534383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VLOOKUP(B22,audio_list_stym!$A$3:$BP$18,51,FALSE)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VLOOKUP(B22,audio_list_stym!$A$3:$AJ$18,19,FALSE)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2055</v>
      </c>
      <c r="AD22" t="str">
        <f t="shared" ca="1" si="10"/>
        <v>pics\\Redis_7.jpg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17"/>
        <v>pics\\Redis_7.jpg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0.72793850796003401</v>
      </c>
      <c r="AP22" t="str">
        <f t="shared" ca="1" si="12"/>
        <v>pics\\Limon_7.jpg</v>
      </c>
      <c r="AQ22" t="str">
        <f t="shared" ca="1" si="13"/>
        <v>pics\\Redis_7.jpg</v>
      </c>
      <c r="AS22" t="str">
        <f t="shared" ca="1" si="16"/>
        <v>pics\\Redis_7.jpg</v>
      </c>
      <c r="AT22">
        <f t="shared" ca="1" si="7"/>
        <v>2.8386668458937225E-2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VLOOKUP(B23,audio_list_stym!$A$3:$BP$18,51,FALSE)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VLOOKUP(B23,audio_list_stym!$A$3:$AJ$18,19,FALSE)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2049</v>
      </c>
      <c r="AD23" t="str">
        <f t="shared" ca="1" si="10"/>
        <v>pics\\Redis_1.jpg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17"/>
        <v>pics\\Redis_1.jpg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0.97589441234328256</v>
      </c>
      <c r="AP23" t="str">
        <f t="shared" ca="1" si="12"/>
        <v>pics\\Limon_1.jpg</v>
      </c>
      <c r="AQ23" t="str">
        <f t="shared" ca="1" si="13"/>
        <v>pics\\Redis_1.jpg</v>
      </c>
      <c r="AS23" t="str">
        <f t="shared" ca="1" si="16"/>
        <v>pics\\Redis_1.jpg</v>
      </c>
      <c r="AT23">
        <f t="shared" ca="1" si="7"/>
        <v>0.87610965523390338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VLOOKUP(B24,audio_list_stym!$A$3:$BP$18,51,FALSE)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VLOOKUP(B24,audio_list_stym!$A$3:$AJ$18,19,FALSE)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2165</v>
      </c>
      <c r="AD24" t="str">
        <f t="shared" ca="1" si="10"/>
        <v>pics\\Tikva_5.jpg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17"/>
        <v>pics\\Tikva_5.jpg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0.14965582066068472</v>
      </c>
      <c r="AP24" t="str">
        <f t="shared" ca="1" si="12"/>
        <v>pics\\Injir_5.jpg</v>
      </c>
      <c r="AQ24" t="str">
        <f t="shared" ca="1" si="13"/>
        <v>pics\\Tikva_5.jpg</v>
      </c>
      <c r="AS24" t="str">
        <f t="shared" ca="1" si="16"/>
        <v>pics\\Tikva_5.jpg</v>
      </c>
      <c r="AT24">
        <f t="shared" ca="1" si="7"/>
        <v>0.60222874425613393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VLOOKUP(B25,audio_list_stym!$A$3:$BP$18,51,FALSE)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VLOOKUP(B25,audio_list_stym!$A$3:$AJ$18,19,FALSE)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2167</v>
      </c>
      <c r="AD25" t="str">
        <f t="shared" ca="1" si="10"/>
        <v>pics\\Tikva_7.jpg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17"/>
        <v>pics\\Tikva_7.jpg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0.10031414630564284</v>
      </c>
      <c r="AP25" t="str">
        <f t="shared" ca="1" si="12"/>
        <v>pics\\Injir_7.jpg</v>
      </c>
      <c r="AQ25" t="str">
        <f t="shared" ca="1" si="13"/>
        <v>pics\\Tikva_7.jpg</v>
      </c>
      <c r="AS25" t="str">
        <f t="shared" ca="1" si="16"/>
        <v>pics\\Tikva_7.jpg</v>
      </c>
      <c r="AT25">
        <f t="shared" ca="1" si="7"/>
        <v>0.35221193351750379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VLOOKUP(B26,audio_list_stym!$A$3:$BP$18,51,FALSE)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VLOOKUP(B26,audio_list_stym!$A$3:$AJ$18,19,FALSE)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0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17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0.34730807191323398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2033</v>
      </c>
      <c r="BF26" cm="1">
        <f t="array" aca="1" ref="BF26" ca="1">INDEX(BD34:BD49,(RANK(AT5,$AT$2:$AT$16)))</f>
        <v>2001</v>
      </c>
      <c r="BG26" cm="1">
        <f t="array" aca="1" ref="BG26" ca="1">INDEX(BD50:BD65,(RANK(AT5,$AT$2:$AT$16)))</f>
        <v>2017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VLOOKUP(B27,audio_list_stym!$A$3:$BP$18,51,FALSE)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VLOOKUP(B27,audio_list_stym!$A$3:$AJ$18,19,FALSE)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0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17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0.19142646108783812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VLOOKUP(B28,audio_list_stym!$A$3:$BP$18,51,FALSE)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VLOOKUP(B28,audio_list_stym!$A$3:$AJ$18,19,FALSE)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0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17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2.6197708740802517E-2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VLOOKUP(B29,audio_list_stym!$A$3:$BP$18,51,FALSE)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VLOOKUP(B29,audio_list_stym!$A$3:$AJ$18,19,FALSE)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0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17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3.4881933026912781E-2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VLOOKUP(B30,audio_list_stym!$A$3:$BP$18,51,FALSE)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VLOOKUP(B30,audio_list_stym!$A$3:$AJ$18,19,FALSE)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0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17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0.13705829710145612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VLOOKUP(B31,audio_list_stym!$A$3:$BP$18,51,FALSE)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VLOOKUP(B31,audio_list_stym!$A$3:$AJ$18,19,FALSE)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0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17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0.20175581233303663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VLOOKUP(B32,audio_list_stym!$A$3:$BP$18,51,FALSE)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VLOOKUP(B32,audio_list_stym!$A$3:$AJ$18,19,FALSE)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0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17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0.25650301914792528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VLOOKUP(B33,audio_list_stym!$A$3:$BP$18,51,FALSE)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VLOOKUP(B33,audio_list_stym!$A$3:$AJ$18,19,FALSE)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0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17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5.9116854169307675E-3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VLOOKUP(B34,audio_list_stym!$A$3:$BP$18,51,FALSE)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VLOOKUP(B34,audio_list_stym!$A$3:$AJ$18,19,FALSE)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2036</v>
      </c>
      <c r="AD34" t="str">
        <f t="shared" ca="1" si="10"/>
        <v>pics\\Limon_4.jpg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17"/>
        <v>pics\\Limon_4.jpg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pics\\Limon_4.jpg</v>
      </c>
      <c r="AT34">
        <f t="shared" ca="1" si="7"/>
        <v>5.3893900020331342E-2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2039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VLOOKUP(B35,audio_list_stym!$A$3:$BP$18,51,FALSE)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VLOOKUP(B35,audio_list_stym!$A$3:$AJ$18,19,FALSE)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2008</v>
      </c>
      <c r="AD35" t="str">
        <f t="shared" ca="1" si="10"/>
        <v>pics\\Banan_8.jpg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17"/>
        <v>pics\\Banan_8.jpg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pics\\Banan_8.jpg</v>
      </c>
      <c r="AT35">
        <f t="shared" ca="1" si="7"/>
        <v>0.25489533980806112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VLOOKUP(B36,audio_list_stym!$A$3:$BP$18,51,FALSE)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VLOOKUP(B36,audio_list_stym!$A$3:$AJ$18,19,FALSE)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2154</v>
      </c>
      <c r="AD36" t="str">
        <f t="shared" ca="1" si="10"/>
        <v>pics\\Injir_2.jpg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17"/>
        <v>pics\\Injir_2.jpg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pics\\Injir_2.jpg</v>
      </c>
      <c r="AT36">
        <f t="shared" ca="1" si="7"/>
        <v>0.5095249922290197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VLOOKUP(B37,audio_list_stym!$A$3:$BP$18,51,FALSE)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VLOOKUP(B37,audio_list_stym!$A$3:$AJ$18,19,FALSE)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10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17"/>
        <v>pics\\Banan_7.jpg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pics\\Banan_7.jpg</v>
      </c>
      <c r="AT37">
        <f t="shared" ca="1" si="7"/>
        <v>0.37927114014757302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VLOOKUP(B38,audio_list_stym!$A$3:$BP$18,51,FALSE)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VLOOKUP(B38,audio_list_stym!$A$3:$AJ$18,19,FALSE)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2038</v>
      </c>
      <c r="AD38" t="str">
        <f t="shared" ca="1" si="10"/>
        <v>pics\\Limon_6.jpg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17"/>
        <v>pics\\Limon_6.jpg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pics\\Limon_6.jpg</v>
      </c>
      <c r="AT38">
        <f t="shared" ca="1" si="7"/>
        <v>0.33549202916023646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VLOOKUP(B39,audio_list_stym!$A$3:$BP$18,51,FALSE)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VLOOKUP(B39,audio_list_stym!$A$3:$AJ$18,19,FALSE)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2005</v>
      </c>
      <c r="AD39" t="str">
        <f t="shared" ca="1" si="10"/>
        <v>pics\\Banan_5.jpg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pics\\Banan_5.jpg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pics\\Banan_5.jpg</v>
      </c>
      <c r="AT39">
        <f t="shared" ca="1" si="7"/>
        <v>1.2876567684535489E-2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VLOOKUP(B40,audio_list_stym!$A$3:$BP$18,51,FALSE)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VLOOKUP(B40,audio_list_stym!$A$3:$AJ$18,19,FALSE)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2004</v>
      </c>
      <c r="AD40" t="str">
        <f t="shared" ca="1" si="10"/>
        <v>pics\\Banan_4.jpg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pics\\Banan_4.jpg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pics\\Banan_4.jpg</v>
      </c>
      <c r="AT40">
        <f t="shared" ca="1" si="7"/>
        <v>0.60647400496646542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VLOOKUP(B41,audio_list_stym!$A$3:$BP$18,51,FALSE)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VLOOKUP(B41,audio_list_stym!$A$3:$AJ$18,19,FALSE)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2001</v>
      </c>
      <c r="AD41" t="str">
        <f t="shared" ca="1" si="10"/>
        <v>pics\\Banan_1.jpg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pics\\Banan_1.jpg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pics\\Banan_1.jpg</v>
      </c>
      <c r="AT41">
        <f t="shared" ca="1" si="7"/>
        <v>9.5046153475489281E-2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VLOOKUP(B42,audio_list_stym!$A$3:$BP$18,51,FALSE)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VLOOKUP(B42,audio_list_stym!$A$3:$AJ$18,19,FALSE)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0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0.73922549474227106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VLOOKUP(B43,audio_list_stym!$A$3:$BP$18,51,FALSE)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VLOOKUP(B43,audio_list_stym!$A$3:$AJ$18,19,FALSE)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0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0.51531646105002082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VLOOKUP(B44,audio_list_stym!$A$3:$BP$18,51,FALSE)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VLOOKUP(B44,audio_list_stym!$A$3:$AJ$18,19,FALSE)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0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0.25663300890402319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VLOOKUP(B45,audio_list_stym!$A$3:$BP$18,51,FALSE)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VLOOKUP(B45,audio_list_stym!$A$3:$AJ$18,19,FALSE)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0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0.64359086975125246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VLOOKUP(B46,audio_list_stym!$A$3:$BP$18,51,FALSE)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VLOOKUP(B46,audio_list_stym!$A$3:$AJ$18,19,FALSE)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0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0.5368774362813199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VLOOKUP(B47,audio_list_stym!$A$3:$BP$18,51,FALSE)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VLOOKUP(B47,audio_list_stym!$A$3:$AJ$18,19,FALSE)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0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0.32087283441755043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VLOOKUP(B48,audio_list_stym!$A$3:$BP$18,51,FALSE)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VLOOKUP(B48,audio_list_stym!$A$3:$AJ$18,19,FALSE)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0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0.73766356349311413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VLOOKUP(B49,audio_list_stym!$A$3:$BP$18,51,FALSE)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VLOOKUP(B49,audio_list_stym!$A$3:$AJ$18,19,FALSE)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0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0.92916997850528837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VLOOKUP(B50,audio_list_stym!$A$3:$BP$18,51,FALSE)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VLOOKUP(B50,audio_list_stym!$A$3:$AJ$18,19,FALSE)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2053</v>
      </c>
      <c r="AD50" t="str">
        <f t="shared" ca="1" si="10"/>
        <v>pics\\Redis_5.jpg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pics\\Redis_5.jpg</v>
      </c>
      <c r="AH50" t="str">
        <f t="shared" si="3"/>
        <v>sound\\Tropic</v>
      </c>
      <c r="AS50" t="str">
        <f ca="1">IF(AH50="sound\\Tropic",AQ2,"")</f>
        <v>pics\\Redis_5.jpg</v>
      </c>
      <c r="AT50">
        <f t="shared" ca="1" si="7"/>
        <v>0.46155084247761091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2038</v>
      </c>
      <c r="BF50" cm="1">
        <f t="array" aca="1" ref="BF50" ca="1">INDEX(BD18:BD49,(RANK(AT7,$AT$2:$AT$17)))</f>
        <v>2054</v>
      </c>
      <c r="BG50" cm="1">
        <f t="array" aca="1" ref="BG50" ca="1">INDEX(BD58:BD65,(RANK(AT7,$AT$2:$AT$9)))</f>
        <v>2020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VLOOKUP(B51,audio_list_stym!$A$3:$BP$18,51,FALSE)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VLOOKUP(B51,audio_list_stym!$A$3:$AJ$18,19,FALSE)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2166</v>
      </c>
      <c r="AD51" t="str">
        <f t="shared" ca="1" si="10"/>
        <v>pics\\Tikva_6.jpg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pics\\Tikva_6.jpg</v>
      </c>
      <c r="AH51" t="str">
        <f t="shared" si="3"/>
        <v>sound\\Tropic</v>
      </c>
      <c r="AS51" t="str">
        <f t="shared" ref="AS51:AS57" ca="1" si="23">IF(AH51="sound\\Tropic",AQ3,"")</f>
        <v>pics\\Tikva_6.jpg</v>
      </c>
      <c r="AT51">
        <f t="shared" ca="1" si="7"/>
        <v>0.93745813944951073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VLOOKUP(B52,audio_list_stym!$A$3:$BP$18,51,FALSE)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VLOOKUP(B52,audio_list_stym!$A$3:$AJ$18,19,FALSE)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2050</v>
      </c>
      <c r="AD52" t="str">
        <f t="shared" ca="1" si="10"/>
        <v>pics\\Redis_2.jpg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pics\\Redis_2.jpg</v>
      </c>
      <c r="AH52" t="str">
        <f t="shared" si="3"/>
        <v>sound\\Tropic</v>
      </c>
      <c r="AS52" t="str">
        <f t="shared" ca="1" si="23"/>
        <v>pics\\Redis_2.jpg</v>
      </c>
      <c r="AT52">
        <f t="shared" ca="1" si="7"/>
        <v>0.2902480040352059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VLOOKUP(B53,audio_list_stym!$A$3:$BP$18,51,FALSE)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VLOOKUP(B53,audio_list_stym!$A$3:$AJ$18,19,FALSE)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2164</v>
      </c>
      <c r="AD53" t="str">
        <f t="shared" ca="1" si="10"/>
        <v>pics\\Tikva_4.jpg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pics\\Tikva_4.jpg</v>
      </c>
      <c r="AH53" t="str">
        <f t="shared" si="3"/>
        <v>sound\\Tropic</v>
      </c>
      <c r="AS53" t="str">
        <f t="shared" ca="1" si="23"/>
        <v>pics\\Tikva_4.jpg</v>
      </c>
      <c r="AT53">
        <f t="shared" ca="1" si="7"/>
        <v>0.80316537464210713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VLOOKUP(B54,audio_list_stym!$A$3:$BP$18,51,FALSE)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VLOOKUP(B54,audio_list_stym!$A$3:$AJ$18,19,FALSE)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2018</v>
      </c>
      <c r="AD54" t="str">
        <f t="shared" ca="1" si="10"/>
        <v>pics\\Goroh_2.jpg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pics\\Goroh_2.jpg</v>
      </c>
      <c r="AH54" t="str">
        <f t="shared" si="3"/>
        <v>sound\\Tropic</v>
      </c>
      <c r="AI54" s="11"/>
      <c r="AS54" t="str">
        <f t="shared" ca="1" si="23"/>
        <v>pics\\Goroh_2.jpg</v>
      </c>
      <c r="AT54">
        <f t="shared" ca="1" si="7"/>
        <v>0.91081478851471198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VLOOKUP(B55,audio_list_stym!$A$3:$BP$18,51,FALSE)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VLOOKUP(B55,audio_list_stym!$A$3:$AJ$18,19,FALSE)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2051</v>
      </c>
      <c r="AD55" t="str">
        <f t="shared" ca="1" si="10"/>
        <v>pics\\Redis_3.jpg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pics\\Redis_3.jpg</v>
      </c>
      <c r="AH55" t="str">
        <f t="shared" si="3"/>
        <v>sound\\Tropic</v>
      </c>
      <c r="AS55" t="str">
        <f t="shared" ca="1" si="23"/>
        <v>pics\\Redis_3.jpg</v>
      </c>
      <c r="AT55">
        <f t="shared" ca="1" si="7"/>
        <v>0.39658828468579921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VLOOKUP(B56,audio_list_stym!$A$3:$BP$18,51,FALSE)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VLOOKUP(B56,audio_list_stym!$A$3:$AJ$18,19,FALSE)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2161</v>
      </c>
      <c r="AD56" t="str">
        <f t="shared" ca="1" si="10"/>
        <v>pics\\Tikva_1.jpg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pics\\Tikva_1.jpg</v>
      </c>
      <c r="AH56" t="str">
        <f t="shared" si="3"/>
        <v>sound\\Tropic</v>
      </c>
      <c r="AS56" t="str">
        <f t="shared" ca="1" si="23"/>
        <v>pics\\Tikva_1.jpg</v>
      </c>
      <c r="AT56">
        <f t="shared" ca="1" si="7"/>
        <v>0.89556356665717152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VLOOKUP(B57,audio_list_stym!$A$3:$BP$18,51,FALSE)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VLOOKUP(B57,audio_list_stym!$A$3:$AJ$18,19,FALSE)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2019</v>
      </c>
      <c r="AD57" t="str">
        <f t="shared" ca="1" si="10"/>
        <v>pics\\Goroh_3.jpg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pics\\Goroh_3.jpg</v>
      </c>
      <c r="AH57" t="str">
        <f t="shared" si="3"/>
        <v>sound\\Tropic</v>
      </c>
      <c r="AI57" s="11"/>
      <c r="AS57" t="str">
        <f t="shared" ca="1" si="23"/>
        <v>pics\\Goroh_3.jpg</v>
      </c>
      <c r="AT57">
        <f t="shared" ca="1" si="7"/>
        <v>0.78123144025900848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VLOOKUP(B58,audio_list_stym!$A$3:$BP$18,51,FALSE)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VLOOKUP(B58,audio_list_stym!$A$3:$AJ$18,19,FALSE)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0.81340153623067923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VLOOKUP(B59,audio_list_stym!$A$3:$BP$18,51,FALSE)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VLOOKUP(B59,audio_list_stym!$A$3:$AJ$18,19,FALSE)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0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0.50657928179245004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VLOOKUP(B60,audio_list_stym!$A$3:$BP$18,51,FALSE)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VLOOKUP(B60,audio_list_stym!$A$3:$AJ$18,19,FALSE)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0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0.16354823047004596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VLOOKUP(B61,audio_list_stym!$A$3:$BP$18,51,FALSE)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VLOOKUP(B61,audio_list_stym!$A$3:$AJ$18,19,FALSE)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0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0.14502109495264259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VLOOKUP(B62,audio_list_stym!$A$3:$BP$18,51,FALSE)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VLOOKUP(B62,audio_list_stym!$A$3:$AJ$18,19,FALSE)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0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0.63302484230578981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VLOOKUP(B63,audio_list_stym!$A$3:$BP$18,51,FALSE)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VLOOKUP(B63,audio_list_stym!$A$3:$AJ$18,19,FALSE)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0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0.1417852053353883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VLOOKUP(B64,audio_list_stym!$A$3:$BP$18,51,FALSE)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VLOOKUP(B64,audio_list_stym!$A$3:$AJ$18,19,FALSE)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0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0.93555590102364106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VLOOKUP(B65,audio_list_stym!$A$3:$BP$18,51,FALSE)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VLOOKUP(B65,audio_list_stym!$A$3:$AJ$18,19,FALSE)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0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0.99902380240636357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VLOOKUP(B66,audio_list_stym!$A$3:$BP$18,51,FALSE)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VLOOKUP(B66,audio_list_stym!$A$3:$AJ$18,19,FALSE)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2027</v>
      </c>
      <c r="AD66" t="str">
        <f t="shared" ca="1" si="10"/>
        <v>pics\\Kokos_3.jpg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74" ca="1" si="27">AS66</f>
        <v>pics\\Kokos_3.jpg</v>
      </c>
      <c r="AG66" t="str">
        <f>IF(OR(E66=11,E66=13),M66,"")</f>
        <v/>
      </c>
      <c r="AI66" t="s">
        <v>67</v>
      </c>
      <c r="AO66">
        <f ca="1">RAND()</f>
        <v>0.53536469832107847</v>
      </c>
      <c r="AP66" t="str">
        <f ca="1">INDEX($AI$66:$AI$129,(RANK(AO66,$AO$66:$AO$129)))</f>
        <v>pics\\Kokos_3.jpg</v>
      </c>
      <c r="AS66" t="str">
        <f ca="1">IF(G66="импл_",AP66,"")</f>
        <v>pics\\Kokos_3.jpg</v>
      </c>
      <c r="AT66">
        <f t="shared" ref="AT66:AT129" ca="1" si="28">RAND()</f>
        <v>0.53185221462432264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0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2146</v>
      </c>
      <c r="BE66" cm="1">
        <f t="array" aca="1" ref="BE66" ca="1">INDEX(BD74:BD89,(RANK(AT2,$AT$2:$AT$7)))</f>
        <v>2066</v>
      </c>
      <c r="BF66" cm="1">
        <f t="array" aca="1" ref="BF66" ca="1">INDEX(BD90:BD113,(RANK(AT2,$AT$2:$AT$17)))</f>
        <v>2081</v>
      </c>
      <c r="BG66" cm="1">
        <f t="array" aca="1" ref="BG66" ca="1">INDEX(BD114:BD129,(RANK(AT2,$AT$2:$AT$17)))</f>
        <v>2129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VLOOKUP(B67,audio_list_stym!$A$3:$BP$18,51,FALSE)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VLOOKUP(B67,audio_list_stym!$A$3:$AJ$18,19,FALSE)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2033</v>
      </c>
      <c r="AD67" t="str">
        <f t="shared" ref="AD67:AD74" ca="1" si="31">IF(ISTEXT(AE67),AE67,IF(ISTEXT(AF67),AF67,""))</f>
        <v>pics\\Limon_1.jpg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pics\\Limon_1.jpg</v>
      </c>
      <c r="AI67" t="s">
        <v>68</v>
      </c>
      <c r="AO67">
        <f t="shared" ref="AO67:AO129" ca="1" si="32">RAND()</f>
        <v>0.47367716587840814</v>
      </c>
      <c r="AP67" t="str">
        <f t="shared" ref="AP67:AP129" ca="1" si="33">INDEX($AI$66:$AI$129,(RANK(AO67,$AO$66:$AO$129)))</f>
        <v>pics\\Limon_1.jpg</v>
      </c>
      <c r="AR67" t="str">
        <f t="shared" ref="AR67:AR73" si="34">IF(AH67="sound\\Ogorod",AP19,"")</f>
        <v/>
      </c>
      <c r="AS67" t="str">
        <f t="shared" ref="AS67:AS73" ca="1" si="35">IF(G67="импл_",AP67,"")</f>
        <v>pics\\Limon_1.jpg</v>
      </c>
      <c r="AT67">
        <f t="shared" ca="1" si="28"/>
        <v>0.92256750654746211</v>
      </c>
      <c r="AU67" t="s">
        <v>697</v>
      </c>
      <c r="AV67" t="str">
        <f t="shared" ca="1" si="29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0"/>
        <v>_Розовый_ли_XXXXX?</v>
      </c>
      <c r="BD67" cm="1">
        <f t="array" aca="1" ref="BD67" ca="1">INDEX(L67:L74,(RANK(AT3,$AT$2:$AT$9)))</f>
        <v>2148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VLOOKUP(B68,audio_list_stym!$A$3:$BP$18,51,FALSE)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VLOOKUP(B68,audio_list_stym!$A$3:$AJ$18,19,FALSE)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2006</v>
      </c>
      <c r="AD68" t="str">
        <f t="shared" ca="1" si="31"/>
        <v>pics\\Banan_6.jpg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pics\\Banan_6.jpg</v>
      </c>
      <c r="AI68" t="s">
        <v>69</v>
      </c>
      <c r="AO68">
        <f t="shared" ca="1" si="32"/>
        <v>0.88446126994415486</v>
      </c>
      <c r="AP68" t="str">
        <f t="shared" ca="1" si="33"/>
        <v>pics\\Banan_6.jpg</v>
      </c>
      <c r="AR68" t="str">
        <f t="shared" si="34"/>
        <v/>
      </c>
      <c r="AS68" t="str">
        <f t="shared" ca="1" si="35"/>
        <v>pics\\Banan_6.jpg</v>
      </c>
      <c r="AT68">
        <f t="shared" ca="1" si="28"/>
        <v>0.89899376840865219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0"/>
        <v>_Тонкий_ли_XXXXX?</v>
      </c>
      <c r="BD68" cm="1">
        <f t="array" aca="1" ref="BD68" ca="1">INDEX(L68:L75,(RANK(AT4,$AT$2:$AT$9)))</f>
        <v>2152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VLOOKUP(B69,audio_list_stym!$A$3:$BP$18,51,FALSE)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VLOOKUP(B69,audio_list_stym!$A$3:$AJ$18,19,FALSE)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2015</v>
      </c>
      <c r="AD69" t="str">
        <f t="shared" ca="1" si="31"/>
        <v>pics\\Finik_7.jpg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pics\\Finik_7.jpg</v>
      </c>
      <c r="AI69" t="s">
        <v>70</v>
      </c>
      <c r="AO69">
        <f t="shared" ca="1" si="32"/>
        <v>0.76528403895244435</v>
      </c>
      <c r="AP69" t="str">
        <f t="shared" ca="1" si="33"/>
        <v>pics\\Finik_7.jpg</v>
      </c>
      <c r="AR69" t="str">
        <f t="shared" si="34"/>
        <v/>
      </c>
      <c r="AS69" t="str">
        <f t="shared" ca="1" si="35"/>
        <v>pics\\Finik_7.jpg</v>
      </c>
      <c r="AT69">
        <f t="shared" ca="1" si="28"/>
        <v>0.12360032839309809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0"/>
        <v>_Цельный_ли_XXXXX?</v>
      </c>
      <c r="BD69" cm="1">
        <f t="array" aca="1" ref="BD69" ca="1">INDEX(L69:L76,(RANK(AT5,$AT$2:$AT$9)))</f>
        <v>2067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VLOOKUP(B70,audio_list_stym!$A$3:$BP$18,51,FALSE)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VLOOKUP(B70,audio_list_stym!$A$3:$AJ$18,19,FALSE)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2037</v>
      </c>
      <c r="AD70" t="str">
        <f t="shared" ca="1" si="31"/>
        <v>pics\\Limon_5.jpg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pics\\Limon_5.jpg</v>
      </c>
      <c r="AI70" t="s">
        <v>71</v>
      </c>
      <c r="AO70">
        <f t="shared" ca="1" si="32"/>
        <v>0.43406328520275561</v>
      </c>
      <c r="AP70" t="str">
        <f t="shared" ca="1" si="33"/>
        <v>pics\\Limon_5.jpg</v>
      </c>
      <c r="AR70" t="str">
        <f t="shared" si="34"/>
        <v/>
      </c>
      <c r="AS70" t="str">
        <f t="shared" ca="1" si="35"/>
        <v>pics\\Limon_5.jpg</v>
      </c>
      <c r="AT70">
        <f t="shared" ca="1" si="28"/>
        <v>0.30787529885548137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0"/>
        <v>_Шершавый_ли_XXXXX?</v>
      </c>
      <c r="BD70" cm="1">
        <f t="array" aca="1" ref="BD70" ca="1">INDEX(L70:L77,(RANK(AT6,$AT$2:$AT$9)))</f>
        <v>2152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VLOOKUP(B71,audio_list_stym!$A$3:$BP$18,51,FALSE)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VLOOKUP(B71,audio_list_stym!$A$3:$AJ$18,19,FALSE)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2026</v>
      </c>
      <c r="AD71" t="str">
        <f t="shared" ca="1" si="31"/>
        <v>pics\\Kokos_2.jpg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pics\\Kokos_2.jpg</v>
      </c>
      <c r="AI71" t="s">
        <v>72</v>
      </c>
      <c r="AO71">
        <f t="shared" ca="1" si="32"/>
        <v>0.54440924610143304</v>
      </c>
      <c r="AP71" t="str">
        <f t="shared" ca="1" si="33"/>
        <v>pics\\Kokos_2.jpg</v>
      </c>
      <c r="AR71" t="str">
        <f t="shared" si="34"/>
        <v/>
      </c>
      <c r="AS71" t="str">
        <f t="shared" ca="1" si="35"/>
        <v>pics\\Kokos_2.jpg</v>
      </c>
      <c r="AT71">
        <f t="shared" ca="1" si="28"/>
        <v>0.14648035049830255</v>
      </c>
      <c r="AU71" t="s">
        <v>697</v>
      </c>
      <c r="AV71" t="str">
        <f t="shared" ca="1" si="29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0"/>
        <v>_Заострен_ли_XXXXX?</v>
      </c>
      <c r="BD71" cm="1">
        <f t="array" aca="1" ref="BD71" ca="1">INDEX(L71:L78,(RANK(AT7,$AT$2:$AT$9)))</f>
        <v>2066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VLOOKUP(B72,audio_list_stym!$A$3:$BP$18,51,FALSE)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VLOOKUP(B72,audio_list_stym!$A$3:$AJ$18,19,FALSE)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2048</v>
      </c>
      <c r="AD72" t="str">
        <f t="shared" ca="1" si="31"/>
        <v>pics\\Peper_8.jpg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pics\\Peper_8.jpg</v>
      </c>
      <c r="AI72" t="s">
        <v>73</v>
      </c>
      <c r="AO72">
        <f t="shared" ca="1" si="32"/>
        <v>0.20047801469455107</v>
      </c>
      <c r="AP72" t="str">
        <f t="shared" ca="1" si="33"/>
        <v>pics\\Peper_8.jpg</v>
      </c>
      <c r="AR72" t="str">
        <f t="shared" si="34"/>
        <v/>
      </c>
      <c r="AS72" t="str">
        <f t="shared" ca="1" si="35"/>
        <v>pics\\Peper_8.jpg</v>
      </c>
      <c r="AT72">
        <f t="shared" ca="1" si="28"/>
        <v>0.5563819282346697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0"/>
        <v>_Рассыпчатый_ли_XXXXX?</v>
      </c>
      <c r="BD72" cm="1">
        <f t="array" aca="1" ref="BD72" ca="1">INDEX(L72:L79,(RANK(AT8,$AT$2:$AT$9)))</f>
        <v>2151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VLOOKUP(B73,audio_list_stym!$A$3:$BP$18,51,FALSE)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VLOOKUP(B73,audio_list_stym!$A$3:$AJ$18,19,FALSE)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2064</v>
      </c>
      <c r="AD73" t="str">
        <f t="shared" ca="1" si="31"/>
        <v>pics\\Tomat_8.jpg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pics\\Tomat_8.jpg</v>
      </c>
      <c r="AI73" t="s">
        <v>74</v>
      </c>
      <c r="AO73">
        <f t="shared" ca="1" si="32"/>
        <v>2.2320716744440472E-2</v>
      </c>
      <c r="AP73" t="str">
        <f t="shared" ca="1" si="33"/>
        <v>pics\\Tomat_8.jpg</v>
      </c>
      <c r="AR73" t="str">
        <f t="shared" si="34"/>
        <v/>
      </c>
      <c r="AS73" t="str">
        <f t="shared" ca="1" si="35"/>
        <v>pics\\Tomat_8.jpg</v>
      </c>
      <c r="AT73">
        <f t="shared" ca="1" si="28"/>
        <v>0.19246606820741896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0"/>
        <v>_Очищен_ли_XXXXX?</v>
      </c>
      <c r="BD73" cm="1">
        <f t="array" aca="1" ref="BD73" ca="1">INDEX(L73:L80,(RANK(AT9,$AT$2:$AT$9)))</f>
        <v>2070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VLOOKUP(B74,audio_list_stym!$A$3:$BP$18,51,FALSE)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VLOOKUP(B74,audio_list_stym!$A$3:$AJ$18,19,FALSE)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1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7"/>
        <v/>
      </c>
      <c r="AI74" t="s">
        <v>76</v>
      </c>
      <c r="AO74">
        <f t="shared" ca="1" si="32"/>
        <v>0.17855372313157059</v>
      </c>
      <c r="AP74" t="str">
        <f t="shared" ca="1" si="33"/>
        <v>pics\\Redis_2.jpg</v>
      </c>
      <c r="AR74" t="str">
        <f>IF(AH74="sound\\Ogorod",AP2,"")</f>
        <v/>
      </c>
      <c r="AS74" t="str">
        <f>IF(G74="импл_",AP74,"")</f>
        <v/>
      </c>
      <c r="AT74">
        <f t="shared" ca="1" si="28"/>
        <v>0.39822373454612436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0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2066</v>
      </c>
      <c r="BE74" cm="1">
        <f t="array" aca="1" ref="BE74" ca="1">INDEX(BD66:BD73,(RANK(AT3,$AT$2:$AT$9)))</f>
        <v>2152</v>
      </c>
      <c r="BF74" cm="1">
        <f t="array" aca="1" ref="BF74" ca="1">INDEX(BD82:BD105,(RANK(AT3,$AT$2:$AT$17)))</f>
        <v>2079</v>
      </c>
      <c r="BG74" cm="1">
        <f t="array" aca="1" ref="BG74" ca="1">INDEX(BD106:BD129,(RANK(AT3,$AT$2:$AT$9)))</f>
        <v>2118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VLOOKUP(B75,audio_list_stym!$A$3:$BP$18,51,FALSE)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VLOOKUP(B75,audio_list_stym!$A$3:$AJ$18,19,FALSE)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ref="AD75:AD129" ca="1" si="36">IF(ISTEXT(AE75),AE75,IF(ISTEXT(AF75),AF75,""))</f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ref="AF75:AF129" si="37">AS75</f>
        <v/>
      </c>
      <c r="AI75" t="s">
        <v>77</v>
      </c>
      <c r="AO75">
        <f t="shared" ca="1" si="32"/>
        <v>0.44174207515700536</v>
      </c>
      <c r="AP75" t="str">
        <f t="shared" ca="1" si="33"/>
        <v>pics\\Limon_4.jpg</v>
      </c>
      <c r="AR75" t="str">
        <f t="shared" ref="AR75:AR97" si="38">IF(AH75="sound\\Ogorod",AP3,"")</f>
        <v/>
      </c>
      <c r="AS75" t="str">
        <f t="shared" ref="AS75:AS129" si="39">IF(G75="импл_",AP75,"")</f>
        <v/>
      </c>
      <c r="AT75">
        <f t="shared" ca="1" si="28"/>
        <v>0.20457717463611103</v>
      </c>
      <c r="AU75" t="s">
        <v>697</v>
      </c>
      <c r="AV75" t="str">
        <f t="shared" ca="1" si="29"/>
        <v>sound\\Redkiy_plod.wav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0"/>
        <v>Посмотрите,_вот_XXXXX._Он_с_веточкой?</v>
      </c>
      <c r="BD75" cm="1">
        <f t="array" aca="1" ref="BD75" ca="1">INDEX($L$74:$L$81,(RANK(AT3,$AT$2:$AT$9)))</f>
        <v>2067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VLOOKUP(B76,audio_list_stym!$A$3:$BP$18,51,FALSE)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VLOOKUP(B76,audio_list_stym!$A$3:$AJ$18,19,FALSE)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6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7"/>
        <v/>
      </c>
      <c r="AI76" t="s">
        <v>78</v>
      </c>
      <c r="AO76">
        <f t="shared" ca="1" si="32"/>
        <v>0.26331640420796198</v>
      </c>
      <c r="AP76" t="str">
        <f t="shared" ca="1" si="33"/>
        <v>pics\\Peper_7.jpg</v>
      </c>
      <c r="AR76" t="str">
        <f t="shared" si="38"/>
        <v/>
      </c>
      <c r="AS76" t="str">
        <f t="shared" si="39"/>
        <v/>
      </c>
      <c r="AT76">
        <f t="shared" ca="1" si="28"/>
        <v>0.26901930284185993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0"/>
        <v>Вот_XXXXX._Он_раскрыт?</v>
      </c>
      <c r="BD76" cm="1">
        <f t="array" aca="1" ref="BD76" ca="1">INDEX($L$74:$L$81,(RANK(AT4,$AT$2:$AT$9)))</f>
        <v>2070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VLOOKUP(B77,audio_list_stym!$A$3:$BP$18,51,FALSE)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VLOOKUP(B77,audio_list_stym!$A$3:$AJ$18,19,FALSE)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6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7"/>
        <v/>
      </c>
      <c r="AI77" t="s">
        <v>79</v>
      </c>
      <c r="AO77">
        <f t="shared" ca="1" si="32"/>
        <v>0.14109234810612503</v>
      </c>
      <c r="AP77" t="str">
        <f t="shared" ca="1" si="33"/>
        <v>pics\\Redis_7.jpg</v>
      </c>
      <c r="AR77" t="str">
        <f t="shared" si="38"/>
        <v/>
      </c>
      <c r="AS77" t="str">
        <f t="shared" si="39"/>
        <v/>
      </c>
      <c r="AT77">
        <f t="shared" ca="1" si="28"/>
        <v>0.66259315109343875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0"/>
        <v>Это_XXXXX._Пушистый_ли_он?</v>
      </c>
      <c r="BD77" cm="1">
        <f t="array" aca="1" ref="BD77" ca="1">INDEX($L$74:$L$81,(RANK(AT5,$AT$2:$AT$9)))</f>
        <v>2072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VLOOKUP(B78,audio_list_stym!$A$3:$BP$18,51,FALSE)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VLOOKUP(B78,audio_list_stym!$A$3:$AJ$18,19,FALSE)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6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7"/>
        <v/>
      </c>
      <c r="AI78" t="s">
        <v>80</v>
      </c>
      <c r="AO78">
        <f t="shared" ca="1" si="32"/>
        <v>0.56529266355159991</v>
      </c>
      <c r="AP78" t="str">
        <f t="shared" ca="1" si="33"/>
        <v>pics\\Goroh_8.jpg</v>
      </c>
      <c r="AR78" t="str">
        <f t="shared" si="38"/>
        <v/>
      </c>
      <c r="AS78" t="str">
        <f t="shared" si="39"/>
        <v/>
      </c>
      <c r="AT78">
        <f t="shared" ca="1" si="28"/>
        <v>8.3595509297364035E-2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0"/>
        <v>На_картинке_XXXXX._Он_квадратный?</v>
      </c>
      <c r="BD78" cm="1">
        <f t="array" aca="1" ref="BD78" ca="1">INDEX($L$74:$L$81,(RANK(AT6,$AT$2:$AT$9)))</f>
        <v>2068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VLOOKUP(B79,audio_list_stym!$A$3:$BP$18,51,FALSE)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VLOOKUP(B79,audio_list_stym!$A$3:$AJ$18,19,FALSE)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6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7"/>
        <v/>
      </c>
      <c r="AI79" t="s">
        <v>81</v>
      </c>
      <c r="AO79">
        <f t="shared" ca="1" si="32"/>
        <v>6.2330239418577849E-2</v>
      </c>
      <c r="AP79" t="str">
        <f t="shared" ca="1" si="33"/>
        <v>pics\\Tomat_4.jpg</v>
      </c>
      <c r="AR79" t="str">
        <f t="shared" si="38"/>
        <v/>
      </c>
      <c r="AS79" t="str">
        <f t="shared" si="39"/>
        <v/>
      </c>
      <c r="AT79">
        <f t="shared" ca="1" si="28"/>
        <v>0.83928346918389363</v>
      </c>
      <c r="AU79" t="s">
        <v>697</v>
      </c>
      <c r="AV79" t="str">
        <f t="shared" ca="1" si="29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0"/>
        <v>На_мониторе_XXXXX._Разноцветный_ли_он?</v>
      </c>
      <c r="BD79" cm="1">
        <f t="array" aca="1" ref="BD79" ca="1">INDEX($L$74:$L$81,(RANK(AT7,$AT$2:$AT$9)))</f>
        <v>2069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VLOOKUP(B80,audio_list_stym!$A$3:$BP$18,51,FALSE)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VLOOKUP(B80,audio_list_stym!$A$3:$AJ$18,19,FALSE)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6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7"/>
        <v/>
      </c>
      <c r="AI80" t="s">
        <v>82</v>
      </c>
      <c r="AO80">
        <f t="shared" ca="1" si="32"/>
        <v>0.61024531684314953</v>
      </c>
      <c r="AP80" t="str">
        <f t="shared" ca="1" si="33"/>
        <v>pics\\Goroh_4.jpg</v>
      </c>
      <c r="AR80" t="str">
        <f t="shared" si="38"/>
        <v/>
      </c>
      <c r="AS80" t="str">
        <f t="shared" si="39"/>
        <v/>
      </c>
      <c r="AT80">
        <f t="shared" ca="1" si="28"/>
        <v>0.13281959206213634</v>
      </c>
      <c r="AU80" t="s">
        <v>697</v>
      </c>
      <c r="AV80" t="str">
        <f t="shared" ca="1" si="29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0"/>
        <v>Перед_Вами_XXXXX._Увядший_ли_он?</v>
      </c>
      <c r="BD80" cm="1">
        <f t="array" aca="1" ref="BD80" ca="1">INDEX($L$74:$L$81,(RANK(AT8,$AT$2:$AT$9)))</f>
        <v>2065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VLOOKUP(B81,audio_list_stym!$A$3:$BP$18,51,FALSE)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VLOOKUP(B81,audio_list_stym!$A$3:$AJ$18,19,FALSE)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6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7"/>
        <v/>
      </c>
      <c r="AI81" t="s">
        <v>83</v>
      </c>
      <c r="AO81">
        <f t="shared" ca="1" si="32"/>
        <v>0.32572750565857733</v>
      </c>
      <c r="AP81" t="str">
        <f t="shared" ca="1" si="33"/>
        <v>pics\\Peper_3.jpg</v>
      </c>
      <c r="AR81" t="str">
        <f t="shared" si="38"/>
        <v/>
      </c>
      <c r="AS81" t="str">
        <f t="shared" si="39"/>
        <v/>
      </c>
      <c r="AT81">
        <f t="shared" ca="1" si="28"/>
        <v>0.51552263214118577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0"/>
        <v>Вы_видите_XXXXX._Он_склизкий?</v>
      </c>
      <c r="BD81" cm="1">
        <f t="array" aca="1" ref="BD81" ca="1">INDEX($L$74:$L$81,(RANK(AT9,$AT$2:$AT$9)))</f>
        <v>2071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VLOOKUP(B82,audio_list_stym!$A$3:$BP$18,51,FALSE)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VLOOKUP(B82,audio_list_stym!$A$3:$AJ$18,19,FALSE)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2009</v>
      </c>
      <c r="AD82" t="str">
        <f t="shared" ca="1" si="36"/>
        <v>pics\\Finik_1.jpg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7"/>
        <v>pics\\Finik_1.jpg</v>
      </c>
      <c r="AI82" t="s">
        <v>84</v>
      </c>
      <c r="AO82">
        <f t="shared" ca="1" si="32"/>
        <v>0.84879891492611637</v>
      </c>
      <c r="AP82" t="str">
        <f t="shared" ca="1" si="33"/>
        <v>pics\\Finik_1.jpg</v>
      </c>
      <c r="AR82" t="str">
        <f t="shared" si="38"/>
        <v/>
      </c>
      <c r="AS82" t="str">
        <f t="shared" ca="1" si="39"/>
        <v>pics\\Finik_1.jpg</v>
      </c>
      <c r="AT82">
        <f t="shared" ca="1" si="28"/>
        <v>0.29742461500768202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0"/>
        <v>_Имеет_ли_мякоть_ЛИРОХ?</v>
      </c>
      <c r="BC82">
        <f>A82</f>
        <v>1211</v>
      </c>
      <c r="BD82" cm="1">
        <f t="array" aca="1" ref="BD82" ca="1">INDEX($L$82:$L$89,(RANK(AT2,$AT$2:$AT$9)))</f>
        <v>2074</v>
      </c>
      <c r="BE82" cm="1">
        <f t="array" aca="1" ref="BE82" ca="1">INDEX(BD66:BD81,(RANK(AT4,$AT$2:$AT$17)))</f>
        <v>2072</v>
      </c>
      <c r="BF82" cm="1">
        <f t="array" aca="1" ref="BF82" ca="1">INDEX(BD90:BD105,(RANK(AT4,$AT$2:$AT$17)))</f>
        <v>2096</v>
      </c>
      <c r="BG82" cm="1">
        <f t="array" aca="1" ref="BG82" ca="1">INDEX(BD106:BD129,(RANK(AT4,$AT$2:$AT$9)))</f>
        <v>2117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VLOOKUP(B83,audio_list_stym!$A$3:$BP$18,51,FALSE)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VLOOKUP(B83,audio_list_stym!$A$3:$AJ$18,19,FALSE)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2039</v>
      </c>
      <c r="AD83" t="str">
        <f t="shared" ca="1" si="36"/>
        <v>pics\\Limon_7.jpg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7"/>
        <v>pics\\Limon_7.jpg</v>
      </c>
      <c r="AI83" t="s">
        <v>85</v>
      </c>
      <c r="AO83">
        <f t="shared" ca="1" si="32"/>
        <v>0.37441207258657394</v>
      </c>
      <c r="AP83" t="str">
        <f t="shared" ca="1" si="33"/>
        <v>pics\\Limon_7.jpg</v>
      </c>
      <c r="AR83" t="str">
        <f t="shared" si="38"/>
        <v/>
      </c>
      <c r="AS83" t="str">
        <f t="shared" ca="1" si="39"/>
        <v>pics\\Limon_7.jpg</v>
      </c>
      <c r="AT83">
        <f t="shared" ca="1" si="28"/>
        <v>0.38812875597377661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0"/>
        <v>_Продолговатый_ли_ЛИРОХ?</v>
      </c>
      <c r="BD83" cm="1">
        <f t="array" aca="1" ref="BD83" ca="1">INDEX($L$82:$L$89,(RANK(AT3,$AT$2:$AT$9)))</f>
        <v>2075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VLOOKUP(B84,audio_list_stym!$A$3:$BP$18,51,FALSE)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VLOOKUP(B84,audio_list_stym!$A$3:$AJ$18,19,FALSE)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2051</v>
      </c>
      <c r="AD84" t="str">
        <f t="shared" ca="1" si="36"/>
        <v>pics\\Redis_3.jpg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7"/>
        <v>pics\\Redis_3.jpg</v>
      </c>
      <c r="AI84" t="s">
        <v>94</v>
      </c>
      <c r="AO84">
        <f t="shared" ca="1" si="32"/>
        <v>0.17828268977457562</v>
      </c>
      <c r="AP84" t="str">
        <f t="shared" ca="1" si="33"/>
        <v>pics\\Redis_3.jpg</v>
      </c>
      <c r="AR84" t="str">
        <f t="shared" si="38"/>
        <v/>
      </c>
      <c r="AS84" t="str">
        <f t="shared" ca="1" si="39"/>
        <v>pics\\Redis_3.jpg</v>
      </c>
      <c r="AT84">
        <f t="shared" ca="1" si="28"/>
        <v>0.12042456457023987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0"/>
        <v>_Пятнистый_ли_ЛИРОХ?</v>
      </c>
      <c r="BD84" cm="1">
        <f t="array" aca="1" ref="BD84" ca="1">INDEX($L$82:$L$89,(RANK(AT4,$AT$2:$AT$9)))</f>
        <v>2078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VLOOKUP(B85,audio_list_stym!$A$3:$BP$18,51,FALSE)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VLOOKUP(B85,audio_list_stym!$A$3:$AJ$18,19,FALSE)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2016</v>
      </c>
      <c r="AD85" t="str">
        <f t="shared" ca="1" si="36"/>
        <v>pics\\Finik_8.jpg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7"/>
        <v>pics\\Finik_8.jpg</v>
      </c>
      <c r="AI85" t="s">
        <v>95</v>
      </c>
      <c r="AO85">
        <f t="shared" ca="1" si="32"/>
        <v>0.74402888996561056</v>
      </c>
      <c r="AP85" t="str">
        <f t="shared" ca="1" si="33"/>
        <v>pics\\Finik_8.jpg</v>
      </c>
      <c r="AR85" t="str">
        <f t="shared" si="38"/>
        <v/>
      </c>
      <c r="AS85" t="str">
        <f t="shared" ca="1" si="39"/>
        <v>pics\\Finik_8.jpg</v>
      </c>
      <c r="AT85">
        <f t="shared" ca="1" si="28"/>
        <v>0.24818729561175135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0"/>
        <v>_С_косточкой_ли_ЛИРОХ?</v>
      </c>
      <c r="BD85" cm="1">
        <f t="array" aca="1" ref="BD85" ca="1">INDEX($L$82:$L$89,(RANK(AT5,$AT$2:$AT$9)))</f>
        <v>2080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VLOOKUP(B86,audio_list_stym!$A$3:$BP$18,51,FALSE)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VLOOKUP(B86,audio_list_stym!$A$3:$AJ$18,19,FALSE)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2041</v>
      </c>
      <c r="AD86" t="str">
        <f t="shared" ca="1" si="36"/>
        <v>pics\\Peper_1.jpg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7"/>
        <v>pics\\Peper_1.jpg</v>
      </c>
      <c r="AI86" t="s">
        <v>96</v>
      </c>
      <c r="AO86">
        <f t="shared" ca="1" si="32"/>
        <v>0.32669693715740333</v>
      </c>
      <c r="AP86" t="str">
        <f t="shared" ca="1" si="33"/>
        <v>pics\\Peper_1.jpg</v>
      </c>
      <c r="AR86" t="str">
        <f t="shared" si="38"/>
        <v/>
      </c>
      <c r="AS86" t="str">
        <f t="shared" ca="1" si="39"/>
        <v>pics\\Peper_1.jpg</v>
      </c>
      <c r="AT86">
        <f t="shared" ca="1" si="28"/>
        <v>0.65606279153403657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0"/>
        <v>_Синий_ли_ЛИРОХ?</v>
      </c>
      <c r="BD86" cm="1">
        <f t="array" aca="1" ref="BD86" ca="1">INDEX($L$82:$L$89,(RANK(AT6,$AT$2:$AT$9)))</f>
        <v>2076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VLOOKUP(B87,audio_list_stym!$A$3:$BP$18,51,FALSE)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VLOOKUP(B87,audio_list_stym!$A$3:$AJ$18,19,FALSE)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2025</v>
      </c>
      <c r="AD87" t="str">
        <f t="shared" ca="1" si="36"/>
        <v>pics\\Kokos_1.jpg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7"/>
        <v>pics\\Kokos_1.jpg</v>
      </c>
      <c r="AI87" t="s">
        <v>97</v>
      </c>
      <c r="AO87">
        <f t="shared" ca="1" si="32"/>
        <v>0.56278455316198206</v>
      </c>
      <c r="AP87" t="str">
        <f t="shared" ca="1" si="33"/>
        <v>pics\\Kokos_1.jpg</v>
      </c>
      <c r="AR87" t="str">
        <f t="shared" si="38"/>
        <v/>
      </c>
      <c r="AS87" t="str">
        <f t="shared" ca="1" si="39"/>
        <v>pics\\Kokos_1.jpg</v>
      </c>
      <c r="AT87">
        <f t="shared" ca="1" si="28"/>
        <v>0.19733611614192592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0"/>
        <v>_С_дольками_ли_ЛИРОХ?</v>
      </c>
      <c r="BD87" cm="1">
        <f t="array" aca="1" ref="BD87" ca="1">INDEX($L$82:$L$89,(RANK(AT7,$AT$2:$AT$9)))</f>
        <v>2077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VLOOKUP(B88,audio_list_stym!$A$3:$BP$18,51,FALSE)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VLOOKUP(B88,audio_list_stym!$A$3:$AJ$18,19,FALSE)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2044</v>
      </c>
      <c r="AD88" t="str">
        <f t="shared" ca="1" si="36"/>
        <v>pics\\Peper_4.jpg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7"/>
        <v>pics\\Peper_4.jpg</v>
      </c>
      <c r="AI88" t="s">
        <v>98</v>
      </c>
      <c r="AO88">
        <f t="shared" ca="1" si="32"/>
        <v>0.31961375465538944</v>
      </c>
      <c r="AP88" t="str">
        <f t="shared" ca="1" si="33"/>
        <v>pics\\Peper_4.jpg</v>
      </c>
      <c r="AR88" t="str">
        <f t="shared" si="38"/>
        <v/>
      </c>
      <c r="AS88" t="str">
        <f t="shared" ca="1" si="39"/>
        <v>pics\\Peper_4.jpg</v>
      </c>
      <c r="AT88">
        <f t="shared" ca="1" si="28"/>
        <v>0.78143531326558724</v>
      </c>
      <c r="AU88" t="s">
        <v>697</v>
      </c>
      <c r="AV88" t="str">
        <f t="shared" ca="1" si="29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0"/>
        <v>_Высушенный_ли_ЛИРОХ?</v>
      </c>
      <c r="BD88" cm="1">
        <f t="array" aca="1" ref="BD88" ca="1">INDEX($L$82:$L$89,(RANK(AT8,$AT$2:$AT$9)))</f>
        <v>2073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VLOOKUP(B89,audio_list_stym!$A$3:$BP$18,51,FALSE)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VLOOKUP(B89,audio_list_stym!$A$3:$AJ$18,19,FALSE)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2010</v>
      </c>
      <c r="AD89" t="str">
        <f t="shared" ca="1" si="36"/>
        <v>pics\\Finik_2.jpg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7"/>
        <v>pics\\Finik_2.jpg</v>
      </c>
      <c r="AI89" t="s">
        <v>99</v>
      </c>
      <c r="AO89">
        <f t="shared" ca="1" si="32"/>
        <v>0.81567930904061992</v>
      </c>
      <c r="AP89" t="str">
        <f t="shared" ca="1" si="33"/>
        <v>pics\\Finik_2.jpg</v>
      </c>
      <c r="AR89" t="str">
        <f t="shared" si="38"/>
        <v/>
      </c>
      <c r="AS89" t="str">
        <f t="shared" ca="1" si="39"/>
        <v>pics\\Finik_2.jpg</v>
      </c>
      <c r="AT89">
        <f t="shared" ca="1" si="28"/>
        <v>0.48321464045231655</v>
      </c>
      <c r="AU89" t="s">
        <v>697</v>
      </c>
      <c r="AV89" t="str">
        <f t="shared" ca="1" si="29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0"/>
        <v>_Мятый_ли_ЛИРОХ?</v>
      </c>
      <c r="BD89" cm="1">
        <f t="array" aca="1" ref="BD89" ca="1">INDEX($L$82:$L$89,(RANK(AT9,$AT$2:$AT$9)))</f>
        <v>2079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VLOOKUP(B90,audio_list_stym!$A$3:$BP$18,51,FALSE)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VLOOKUP(B90,audio_list_stym!$A$3:$AJ$18,19,FALSE)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6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7"/>
        <v/>
      </c>
      <c r="AI90" t="s">
        <v>100</v>
      </c>
      <c r="AO90">
        <f t="shared" ca="1" si="32"/>
        <v>0.12240858596601545</v>
      </c>
      <c r="AP90" t="str">
        <f t="shared" ca="1" si="33"/>
        <v>pics\\Tomat_1.jpg</v>
      </c>
      <c r="AR90" t="str">
        <f t="shared" si="38"/>
        <v/>
      </c>
      <c r="AS90" t="str">
        <f t="shared" si="39"/>
        <v/>
      </c>
      <c r="AT90">
        <f t="shared" ca="1" si="28"/>
        <v>0.98118638164802141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0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2082</v>
      </c>
      <c r="BE90" cm="1">
        <f t="array" aca="1" ref="BE90" ca="1">INDEX(BD66:BD81,(RANK(AT5,$AT$2:$AT$17)))</f>
        <v>2071</v>
      </c>
      <c r="BF90" cm="1">
        <f t="array" aca="1" ref="BF90" ca="1">INDEX(BD98:BD113,(RANK(AT5,$AT$2:$AT$17)))</f>
        <v>2119</v>
      </c>
      <c r="BG90" cm="1">
        <f t="array" aca="1" ref="BG90" ca="1">INDEX(BD114:BD129,(RANK(AT5,$AT$2:$AT$9)))</f>
        <v>2135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VLOOKUP(B91,audio_list_stym!$A$3:$BP$18,51,FALSE)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VLOOKUP(B91,audio_list_stym!$A$3:$AJ$18,19,FALSE)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6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7"/>
        <v/>
      </c>
      <c r="AI91" t="s">
        <v>101</v>
      </c>
      <c r="AO91">
        <f t="shared" ca="1" si="32"/>
        <v>0.60786326938805924</v>
      </c>
      <c r="AP91" t="str">
        <f t="shared" ca="1" si="33"/>
        <v>pics\\Goroh_6.jpg</v>
      </c>
      <c r="AR91" t="str">
        <f t="shared" si="38"/>
        <v/>
      </c>
      <c r="AS91" t="str">
        <f t="shared" si="39"/>
        <v/>
      </c>
      <c r="AT91">
        <f t="shared" ca="1" si="28"/>
        <v>6.7042887930231942E-2</v>
      </c>
      <c r="AU91" t="s">
        <v>697</v>
      </c>
      <c r="AV91" t="str">
        <f t="shared" ca="1" si="29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0"/>
        <v>Посмотрите,_вот_ФИМОН._Он_надломан?</v>
      </c>
      <c r="BD91" cm="1">
        <f t="array" aca="1" ref="BD91" ca="1">INDEX($L$90:$L$97,(RANK(AT3,$AT$2:$AT$9)))</f>
        <v>2083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VLOOKUP(B92,audio_list_stym!$A$3:$BP$18,51,FALSE)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VLOOKUP(B92,audio_list_stym!$A$3:$AJ$18,19,FALSE)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6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7"/>
        <v/>
      </c>
      <c r="AI92" t="s">
        <v>102</v>
      </c>
      <c r="AO92">
        <f t="shared" ca="1" si="32"/>
        <v>0.91082217418429989</v>
      </c>
      <c r="AP92" t="str">
        <f t="shared" ca="1" si="33"/>
        <v>pics\\Banan_4.jpg</v>
      </c>
      <c r="AR92" t="str">
        <f t="shared" si="38"/>
        <v/>
      </c>
      <c r="AS92" t="str">
        <f t="shared" si="39"/>
        <v/>
      </c>
      <c r="AT92">
        <f t="shared" ca="1" si="28"/>
        <v>0.97212132534020312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0"/>
        <v>Вот_ФИМОН._Он_волнистый?</v>
      </c>
      <c r="BD92" cm="1">
        <f t="array" aca="1" ref="BD92" ca="1">INDEX($L$90:$L$97,(RANK(AT4,$AT$2:$AT$9)))</f>
        <v>2086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VLOOKUP(B93,audio_list_stym!$A$3:$BP$18,51,FALSE)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VLOOKUP(B93,audio_list_stym!$A$3:$AJ$18,19,FALSE)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6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7"/>
        <v/>
      </c>
      <c r="AI93" t="s">
        <v>103</v>
      </c>
      <c r="AO93">
        <f t="shared" ca="1" si="32"/>
        <v>0.16160703219614014</v>
      </c>
      <c r="AP93" t="str">
        <f t="shared" ca="1" si="33"/>
        <v>pics\\Redis_4.jpg</v>
      </c>
      <c r="AR93" t="str">
        <f t="shared" si="38"/>
        <v/>
      </c>
      <c r="AS93" t="str">
        <f t="shared" si="39"/>
        <v/>
      </c>
      <c r="AT93">
        <f t="shared" ca="1" si="28"/>
        <v>0.80001582070360133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0"/>
        <v>Это_ФИМОН._Он_бурый?</v>
      </c>
      <c r="BD93" cm="1">
        <f t="array" aca="1" ref="BD93" ca="1">INDEX($L$90:$L$97,(RANK(AT5,$AT$2:$AT$9)))</f>
        <v>2088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VLOOKUP(B94,audio_list_stym!$A$3:$BP$18,51,FALSE)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VLOOKUP(B94,audio_list_stym!$A$3:$AJ$18,19,FALSE)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6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7"/>
        <v/>
      </c>
      <c r="AI94" t="s">
        <v>104</v>
      </c>
      <c r="AO94">
        <f t="shared" ca="1" si="32"/>
        <v>6.1780513363941303E-2</v>
      </c>
      <c r="AP94" t="str">
        <f t="shared" ca="1" si="33"/>
        <v>pics\\Tomat_5.jpg</v>
      </c>
      <c r="AR94" t="str">
        <f t="shared" si="38"/>
        <v/>
      </c>
      <c r="AS94" t="str">
        <f t="shared" si="39"/>
        <v/>
      </c>
      <c r="AT94">
        <f t="shared" ca="1" si="28"/>
        <v>0.49696235904098007</v>
      </c>
      <c r="AU94" t="s">
        <v>697</v>
      </c>
      <c r="AV94" t="str">
        <f t="shared" ca="1" si="29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0"/>
        <v>На_картинке_ФИМОН._Вытянут_ли_он?</v>
      </c>
      <c r="BD94" cm="1">
        <f t="array" aca="1" ref="BD94" ca="1">INDEX($L$90:$L$97,(RANK(AT6,$AT$2:$AT$9)))</f>
        <v>2084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VLOOKUP(B95,audio_list_stym!$A$3:$BP$18,51,FALSE)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VLOOKUP(B95,audio_list_stym!$A$3:$AJ$18,19,FALSE)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6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7"/>
        <v/>
      </c>
      <c r="AI95" t="s">
        <v>105</v>
      </c>
      <c r="AO95">
        <f t="shared" ca="1" si="32"/>
        <v>0.9667046547732201</v>
      </c>
      <c r="AP95" t="str">
        <f t="shared" ca="1" si="33"/>
        <v>pics\\Banan_1.jpg</v>
      </c>
      <c r="AR95" t="str">
        <f t="shared" si="38"/>
        <v/>
      </c>
      <c r="AS95" t="str">
        <f t="shared" si="39"/>
        <v/>
      </c>
      <c r="AT95">
        <f t="shared" ca="1" si="28"/>
        <v>0.84137501101555967</v>
      </c>
      <c r="AU95" t="s">
        <v>697</v>
      </c>
      <c r="AV95" t="str">
        <f t="shared" ca="1" si="29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0"/>
        <v>На_мониторе_ФИМОН._Объемный_ли_он?</v>
      </c>
      <c r="BD95" cm="1">
        <f t="array" aca="1" ref="BD95" ca="1">INDEX($L$90:$L$97,(RANK(AT7,$AT$2:$AT$9)))</f>
        <v>2085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VLOOKUP(B96,audio_list_stym!$A$3:$BP$18,51,FALSE)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VLOOKUP(B96,audio_list_stym!$A$3:$AJ$18,19,FALSE)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6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7"/>
        <v/>
      </c>
      <c r="AI96" t="s">
        <v>106</v>
      </c>
      <c r="AO96">
        <f t="shared" ca="1" si="32"/>
        <v>0.73980708533235184</v>
      </c>
      <c r="AP96" t="str">
        <f t="shared" ca="1" si="33"/>
        <v>pics\\Goroh_1.jpg</v>
      </c>
      <c r="AR96" t="str">
        <f t="shared" si="38"/>
        <v/>
      </c>
      <c r="AS96" t="str">
        <f t="shared" si="39"/>
        <v/>
      </c>
      <c r="AT96">
        <f t="shared" ca="1" si="28"/>
        <v>0.68191949780958838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0"/>
        <v>Перед_Вами_ФИМОН._Пустой_ли_он?</v>
      </c>
      <c r="BD96" cm="1">
        <f t="array" aca="1" ref="BD96" ca="1">INDEX($L$90:$L$97,(RANK(AT8,$AT$2:$AT$9)))</f>
        <v>2081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VLOOKUP(B97,audio_list_stym!$A$3:$BP$18,51,FALSE)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VLOOKUP(B97,audio_list_stym!$A$3:$AJ$18,19,FALSE)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6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7"/>
        <v/>
      </c>
      <c r="AI97" t="s">
        <v>107</v>
      </c>
      <c r="AO97">
        <f t="shared" ca="1" si="32"/>
        <v>0.79420943115888187</v>
      </c>
      <c r="AP97" t="str">
        <f t="shared" ca="1" si="33"/>
        <v>pics\\Finik_4.jpg</v>
      </c>
      <c r="AR97" t="str">
        <f t="shared" si="38"/>
        <v/>
      </c>
      <c r="AS97" t="str">
        <f t="shared" si="39"/>
        <v/>
      </c>
      <c r="AT97">
        <f t="shared" ca="1" si="28"/>
        <v>0.33926308004865102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0"/>
        <v>Вы_видите_ФИМОН._Белый_ли_он?</v>
      </c>
      <c r="BD97" cm="1">
        <f t="array" aca="1" ref="BD97" ca="1">INDEX($L$90:$L$97,(RANK(AT9,$AT$2:$AT$9)))</f>
        <v>2087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VLOOKUP(B98,audio_list_stym!$A$3:$BP$18,51,FALSE)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VLOOKUP(B98,audio_list_stym!$A$3:$AJ$18,19,FALSE)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2040</v>
      </c>
      <c r="AD98" t="str">
        <f t="shared" ca="1" si="36"/>
        <v>pics\\Limon_8.jpg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7"/>
        <v>pics\\Limon_8.jpg</v>
      </c>
      <c r="AI98" t="s">
        <v>108</v>
      </c>
      <c r="AO98">
        <f t="shared" ca="1" si="32"/>
        <v>0.36630956932216219</v>
      </c>
      <c r="AP98" t="str">
        <f t="shared" ca="1" si="33"/>
        <v>pics\\Limon_8.jpg</v>
      </c>
      <c r="AR98" t="str">
        <f>IF(AH98="sound\\Ogorod",AP26,"")</f>
        <v/>
      </c>
      <c r="AS98" t="str">
        <f t="shared" ca="1" si="39"/>
        <v>pics\\Limon_8.jpg</v>
      </c>
      <c r="AT98">
        <f t="shared" ca="1" si="28"/>
        <v>0.84943463439543787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0"/>
        <v>_Испачкан_ли_XXXXX?</v>
      </c>
      <c r="BC98">
        <f>A98</f>
        <v>1213</v>
      </c>
      <c r="BD98" cm="1">
        <f t="array" aca="1" ref="BD98" ca="1">INDEX($L$98:$L$105,(RANK(AT2,$AT$2:$AT$9)))</f>
        <v>2090</v>
      </c>
      <c r="BE98" cm="1">
        <f t="array" aca="1" ref="BE98" ca="1">INDEX(BD66:BD81,(RANK(AT6,$AT$2:$AT$9)))</f>
        <v>2067</v>
      </c>
      <c r="BF98" cm="1">
        <f t="array" aca="1" ref="BF98" ca="1">INDEX(BD82:BD97,(RANK(AT6,$AT$2:$AT$9)))</f>
        <v>2080</v>
      </c>
      <c r="BG98" cm="1">
        <f t="array" aca="1" ref="BG98" ca="1">INDEX(BD106:BD129,(RANK(AT6,$AT$2:$AT$17)))</f>
        <v>2131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VLOOKUP(B99,audio_list_stym!$A$3:$BP$18,51,FALSE)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VLOOKUP(B99,audio_list_stym!$A$3:$AJ$18,19,FALSE)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2056</v>
      </c>
      <c r="AD99" t="str">
        <f t="shared" ca="1" si="36"/>
        <v>pics\\Redis_8.jpg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7"/>
        <v>pics\\Redis_8.jpg</v>
      </c>
      <c r="AI99" t="s">
        <v>109</v>
      </c>
      <c r="AO99">
        <f t="shared" ca="1" si="32"/>
        <v>0.14086309605314173</v>
      </c>
      <c r="AP99" t="str">
        <f t="shared" ca="1" si="33"/>
        <v>pics\\Redis_8.jpg</v>
      </c>
      <c r="AR99" t="str">
        <f t="shared" ref="AR99:AR120" si="40">IF(AH99="sound\\Ogorod",AP27,"")</f>
        <v/>
      </c>
      <c r="AS99" t="str">
        <f t="shared" ca="1" si="39"/>
        <v>pics\\Redis_8.jpg</v>
      </c>
      <c r="AT99">
        <f t="shared" ca="1" si="28"/>
        <v>8.7315808796242678E-2</v>
      </c>
      <c r="AU99" t="s">
        <v>697</v>
      </c>
      <c r="AV99" t="str">
        <f t="shared" ca="1" si="29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0"/>
        <v>_Фаршированный_ли_XXXXX?</v>
      </c>
      <c r="BD99" cm="1">
        <f t="array" aca="1" ref="BD99" ca="1">INDEX($L$98:$L$105,(RANK(AT3,$AT$2:$AT$9)))</f>
        <v>2091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VLOOKUP(B100,audio_list_stym!$A$3:$BP$18,51,FALSE)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VLOOKUP(B100,audio_list_stym!$A$3:$AJ$18,19,FALSE)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2062</v>
      </c>
      <c r="AD100" t="str">
        <f t="shared" ca="1" si="36"/>
        <v>pics\\Tomat_6.jpg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7"/>
        <v>pics\\Tomat_6.jpg</v>
      </c>
      <c r="AI100" t="s">
        <v>110</v>
      </c>
      <c r="AO100">
        <f t="shared" ca="1" si="32"/>
        <v>2.9407763614822113E-2</v>
      </c>
      <c r="AP100" t="str">
        <f t="shared" ca="1" si="33"/>
        <v>pics\\Tomat_6.jpg</v>
      </c>
      <c r="AR100" t="str">
        <f t="shared" si="40"/>
        <v/>
      </c>
      <c r="AS100" t="str">
        <f t="shared" ca="1" si="39"/>
        <v>pics\\Tomat_6.jpg</v>
      </c>
      <c r="AT100">
        <f t="shared" ca="1" si="28"/>
        <v>0.87200283030052883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0"/>
        <v>_Разрезан_ли_XXXXX?</v>
      </c>
      <c r="BD100" cm="1">
        <f t="array" aca="1" ref="BD100" ca="1">INDEX($L$98:$L$105,(RANK(AT4,$AT$2:$AT$9)))</f>
        <v>2094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VLOOKUP(B101,audio_list_stym!$A$3:$BP$18,51,FALSE)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VLOOKUP(B101,audio_list_stym!$A$3:$AJ$18,19,FALSE)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2023</v>
      </c>
      <c r="AD101" t="str">
        <f t="shared" ca="1" si="36"/>
        <v>pics\\Goroh_7.jpg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7"/>
        <v>pics\\Goroh_7.jpg</v>
      </c>
      <c r="AI101" t="s">
        <v>111</v>
      </c>
      <c r="AO101">
        <f t="shared" ca="1" si="32"/>
        <v>0.59848501471870341</v>
      </c>
      <c r="AP101" t="str">
        <f t="shared" ca="1" si="33"/>
        <v>pics\\Goroh_7.jpg</v>
      </c>
      <c r="AR101" t="str">
        <f t="shared" si="40"/>
        <v/>
      </c>
      <c r="AS101" t="str">
        <f t="shared" ca="1" si="39"/>
        <v>pics\\Goroh_7.jpg</v>
      </c>
      <c r="AT101">
        <f t="shared" ca="1" si="28"/>
        <v>0.2287848361699425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0"/>
        <v>_С_лепестками_ли_XXXXX?</v>
      </c>
      <c r="BD101" cm="1">
        <f t="array" aca="1" ref="BD101" ca="1">INDEX($L$98:$L$105,(RANK(AT5,$AT$2:$AT$9)))</f>
        <v>2096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VLOOKUP(B102,audio_list_stym!$A$3:$BP$18,51,FALSE)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VLOOKUP(B102,audio_list_stym!$A$3:$AJ$18,19,FALSE)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2002</v>
      </c>
      <c r="AD102" t="str">
        <f t="shared" ca="1" si="36"/>
        <v>pics\\Banan_2.jpg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7"/>
        <v>pics\\Banan_2.jpg</v>
      </c>
      <c r="AI102" t="s">
        <v>112</v>
      </c>
      <c r="AO102">
        <f t="shared" ca="1" si="32"/>
        <v>0.94779087320405908</v>
      </c>
      <c r="AP102" t="str">
        <f t="shared" ca="1" si="33"/>
        <v>pics\\Banan_2.jpg</v>
      </c>
      <c r="AR102" t="str">
        <f t="shared" si="40"/>
        <v/>
      </c>
      <c r="AS102" t="str">
        <f t="shared" ca="1" si="39"/>
        <v>pics\\Banan_2.jpg</v>
      </c>
      <c r="AT102">
        <f t="shared" ca="1" si="28"/>
        <v>0.80136977697443978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0"/>
        <v>_Колючий_ли_XXXXX?</v>
      </c>
      <c r="BD102" cm="1">
        <f t="array" aca="1" ref="BD102" ca="1">INDEX($L$98:$L$105,(RANK(AT6,$AT$2:$AT$9)))</f>
        <v>2092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VLOOKUP(B103,audio_list_stym!$A$3:$BP$18,51,FALSE)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VLOOKUP(B103,audio_list_stym!$A$3:$AJ$18,19,FALSE)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2029</v>
      </c>
      <c r="AD103" t="str">
        <f t="shared" ca="1" si="36"/>
        <v>pics\\Kokos_5.jpg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7"/>
        <v>pics\\Kokos_5.jpg</v>
      </c>
      <c r="AI103" t="s">
        <v>113</v>
      </c>
      <c r="AO103">
        <f t="shared" ca="1" si="32"/>
        <v>0.50312971155006347</v>
      </c>
      <c r="AP103" t="str">
        <f t="shared" ca="1" si="33"/>
        <v>pics\\Kokos_5.jpg</v>
      </c>
      <c r="AR103" t="str">
        <f t="shared" si="40"/>
        <v/>
      </c>
      <c r="AS103" t="str">
        <f t="shared" ca="1" si="39"/>
        <v>pics\\Kokos_5.jpg</v>
      </c>
      <c r="AT103">
        <f t="shared" ca="1" si="28"/>
        <v>0.11763667175756198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0"/>
        <v>_Оранжевый_ли_XXXXX?</v>
      </c>
      <c r="BD103" cm="1">
        <f t="array" aca="1" ref="BD103" ca="1">INDEX($L$98:$L$105,(RANK(AT7,$AT$2:$AT$9)))</f>
        <v>2093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VLOOKUP(B104,audio_list_stym!$A$3:$BP$18,51,FALSE)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VLOOKUP(B104,audio_list_stym!$A$3:$AJ$18,19,FALSE)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2045</v>
      </c>
      <c r="AD104" t="str">
        <f t="shared" ca="1" si="36"/>
        <v>pics\\Peper_5.jpg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7"/>
        <v>pics\\Peper_5.jpg</v>
      </c>
      <c r="AI104" t="s">
        <v>114</v>
      </c>
      <c r="AO104">
        <f t="shared" ca="1" si="32"/>
        <v>0.31512238501232759</v>
      </c>
      <c r="AP104" t="str">
        <f t="shared" ca="1" si="33"/>
        <v>pics\\Peper_5.jpg</v>
      </c>
      <c r="AR104" t="str">
        <f t="shared" si="40"/>
        <v/>
      </c>
      <c r="AS104" t="str">
        <f t="shared" ca="1" si="39"/>
        <v>pics\\Peper_5.jpg</v>
      </c>
      <c r="AT104">
        <f t="shared" ca="1" si="28"/>
        <v>0.83403506506738501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0"/>
        <v>_Зернистый_ли_XXXXX?</v>
      </c>
      <c r="BD104" cm="1">
        <f t="array" aca="1" ref="BD104" ca="1">INDEX($L$98:$L$105,(RANK(AT8,$AT$2:$AT$9)))</f>
        <v>2089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VLOOKUP(B105,audio_list_stym!$A$3:$BP$18,51,FALSE)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VLOOKUP(B105,audio_list_stym!$A$3:$AJ$18,19,FALSE)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2035</v>
      </c>
      <c r="AD105" t="str">
        <f t="shared" ca="1" si="36"/>
        <v>pics\\Limon_3.jpg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7"/>
        <v>pics\\Limon_3.jpg</v>
      </c>
      <c r="AI105" t="s">
        <v>115</v>
      </c>
      <c r="AO105">
        <f t="shared" ca="1" si="32"/>
        <v>0.4437847776292736</v>
      </c>
      <c r="AP105" t="str">
        <f t="shared" ca="1" si="33"/>
        <v>pics\\Limon_3.jpg</v>
      </c>
      <c r="AR105" t="str">
        <f t="shared" si="40"/>
        <v/>
      </c>
      <c r="AS105" t="str">
        <f t="shared" ca="1" si="39"/>
        <v>pics\\Limon_3.jpg</v>
      </c>
      <c r="AT105">
        <f t="shared" ca="1" si="28"/>
        <v>0.66695137938734406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0"/>
        <v>_Округлый_ли_XXXXX?</v>
      </c>
      <c r="BD105" cm="1">
        <f t="array" aca="1" ref="BD105" ca="1">INDEX($L$98:$L$105,(RANK(AT9,$AT$2:$AT$9)))</f>
        <v>2095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VLOOKUP(B106,audio_list_stym!$A$3:$BP$18,51,FALSE)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VLOOKUP(B106,audio_list_stym!$A$3:$AJ$18,19,FALSE)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6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7"/>
        <v/>
      </c>
      <c r="AI106" t="s">
        <v>116</v>
      </c>
      <c r="AO106">
        <f t="shared" ca="1" si="32"/>
        <v>0.85280437293262024</v>
      </c>
      <c r="AP106" t="str">
        <f t="shared" ca="1" si="33"/>
        <v>pics\\Banan_8.jpg</v>
      </c>
      <c r="AR106" t="str">
        <f t="shared" si="40"/>
        <v/>
      </c>
      <c r="AS106" t="str">
        <f t="shared" si="39"/>
        <v/>
      </c>
      <c r="AT106">
        <f t="shared" ca="1" si="28"/>
        <v>0.17404312237329189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0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2114</v>
      </c>
      <c r="BE106" cm="1">
        <f t="array" aca="1" ref="BE106" ca="1">INDEX(BD66:BD81,(RANK(AT7,$AT$2:$AT$17)))</f>
        <v>2070</v>
      </c>
      <c r="BF106" cm="1">
        <f t="array" aca="1" ref="BF106" ca="1">INDEX(BD90:BD105,(RANK(AT7,$AT$2:$AT$17)))</f>
        <v>2094</v>
      </c>
      <c r="BG106" cm="1">
        <f t="array" aca="1" ref="BG106" ca="1">INDEX(BD114:BD129,(RANK(AT7,$AT$2:$AT$9)))</f>
        <v>2132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VLOOKUP(B107,audio_list_stym!$A$3:$BP$18,51,FALSE)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VLOOKUP(B107,audio_list_stym!$A$3:$AJ$18,19,FALSE)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6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7"/>
        <v/>
      </c>
      <c r="AI107" t="s">
        <v>117</v>
      </c>
      <c r="AO107">
        <f t="shared" ca="1" si="32"/>
        <v>0.85699586403322059</v>
      </c>
      <c r="AP107" t="str">
        <f t="shared" ca="1" si="33"/>
        <v>pics\\Banan_7.jpg</v>
      </c>
      <c r="AR107" t="str">
        <f t="shared" si="40"/>
        <v/>
      </c>
      <c r="AS107" t="str">
        <f t="shared" si="39"/>
        <v/>
      </c>
      <c r="AT107">
        <f t="shared" ca="1" si="28"/>
        <v>0.43533798514115463</v>
      </c>
      <c r="AU107" t="s">
        <v>697</v>
      </c>
      <c r="AV107" t="str">
        <f t="shared" ca="1" si="29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0"/>
        <v>Посмотрите,_вот_XXXXX._Ребристый_ли_он?</v>
      </c>
      <c r="BD107" cm="1">
        <f t="array" aca="1" ref="BD107" ca="1">INDEX($L$106:$L$113,(RANK(AT3,$AT$2:$AT$9)))</f>
        <v>2115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VLOOKUP(B108,audio_list_stym!$A$3:$BP$18,51,FALSE)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VLOOKUP(B108,audio_list_stym!$A$3:$AJ$18,19,FALSE)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6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7"/>
        <v/>
      </c>
      <c r="AI108" t="s">
        <v>118</v>
      </c>
      <c r="AO108">
        <f t="shared" ca="1" si="32"/>
        <v>0.78065915780049422</v>
      </c>
      <c r="AP108" t="str">
        <f t="shared" ca="1" si="33"/>
        <v>pics\\Finik_6.jpg</v>
      </c>
      <c r="AR108" t="str">
        <f t="shared" si="40"/>
        <v/>
      </c>
      <c r="AS108" t="str">
        <f t="shared" si="39"/>
        <v/>
      </c>
      <c r="AT108">
        <f t="shared" ca="1" si="28"/>
        <v>0.48360931913067318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0"/>
        <v>Вот_XXXXX._Голубой_ли_он?</v>
      </c>
      <c r="BD108" cm="1">
        <f t="array" aca="1" ref="BD108" ca="1">INDEX($L$106:$L$113,(RANK(AT4,$AT$2:$AT$9)))</f>
        <v>2118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VLOOKUP(B109,audio_list_stym!$A$3:$BP$18,51,FALSE)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VLOOKUP(B109,audio_list_stym!$A$3:$AJ$18,19,FALSE)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6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7"/>
        <v/>
      </c>
      <c r="AI109" t="s">
        <v>119</v>
      </c>
      <c r="AO109">
        <f t="shared" ca="1" si="32"/>
        <v>0.27870263145504859</v>
      </c>
      <c r="AP109" t="str">
        <f t="shared" ca="1" si="33"/>
        <v>pics\\Peper_6.jpg</v>
      </c>
      <c r="AR109" t="str">
        <f t="shared" si="40"/>
        <v/>
      </c>
      <c r="AS109" t="str">
        <f t="shared" si="39"/>
        <v/>
      </c>
      <c r="AT109">
        <f t="shared" ca="1" si="28"/>
        <v>0.97053429931661461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0"/>
        <v>Это_XXXXX._Он_с_бугорками?</v>
      </c>
      <c r="BD109" cm="1">
        <f t="array" aca="1" ref="BD109" ca="1">INDEX($L$106:$L$113,(RANK(AT5,$AT$2:$AT$9)))</f>
        <v>2120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VLOOKUP(B110,audio_list_stym!$A$3:$BP$18,51,FALSE)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VLOOKUP(B110,audio_list_stym!$A$3:$AJ$18,19,FALSE)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6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7"/>
        <v/>
      </c>
      <c r="AI110" t="s">
        <v>120</v>
      </c>
      <c r="AO110">
        <f t="shared" ca="1" si="32"/>
        <v>0.18526942263796953</v>
      </c>
      <c r="AP110" t="str">
        <f t="shared" ca="1" si="33"/>
        <v>pics\\Redis_1.jpg</v>
      </c>
      <c r="AR110" t="str">
        <f t="shared" si="40"/>
        <v/>
      </c>
      <c r="AS110" t="str">
        <f t="shared" si="39"/>
        <v/>
      </c>
      <c r="AT110">
        <f t="shared" ca="1" si="28"/>
        <v>0.92257454232426006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0"/>
        <v>На_картинке_XXXXX._Овальный_ли_он?</v>
      </c>
      <c r="BD110" cm="1">
        <f t="array" aca="1" ref="BD110" ca="1">INDEX($L$106:$L$113,(RANK(AT6,$AT$2:$AT$9)))</f>
        <v>2116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VLOOKUP(B111,audio_list_stym!$A$3:$BP$18,51,FALSE)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VLOOKUP(B111,audio_list_stym!$A$3:$AJ$18,19,FALSE)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6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7"/>
        <v/>
      </c>
      <c r="AI111" t="s">
        <v>121</v>
      </c>
      <c r="AO111">
        <f t="shared" ca="1" si="32"/>
        <v>0.41278273036253021</v>
      </c>
      <c r="AP111" t="str">
        <f t="shared" ca="1" si="33"/>
        <v>pics\\Limon_6.jpg</v>
      </c>
      <c r="AR111" t="str">
        <f t="shared" si="40"/>
        <v/>
      </c>
      <c r="AS111" t="str">
        <f t="shared" si="39"/>
        <v/>
      </c>
      <c r="AT111">
        <f t="shared" ca="1" si="28"/>
        <v>0.75336726026181744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0"/>
        <v>На_мониторе_XXXXX._Жидкий_ли_он?</v>
      </c>
      <c r="BD111" cm="1">
        <f t="array" aca="1" ref="BD111" ca="1">INDEX($L$106:$L$113,(RANK(AT7,$AT$2:$AT$9)))</f>
        <v>2117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VLOOKUP(B112,audio_list_stym!$A$3:$BP$18,51,FALSE)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VLOOKUP(B112,audio_list_stym!$A$3:$AJ$18,19,FALSE)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6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7"/>
        <v/>
      </c>
      <c r="AI112" t="s">
        <v>122</v>
      </c>
      <c r="AO112">
        <f t="shared" ca="1" si="32"/>
        <v>0.49212417978000844</v>
      </c>
      <c r="AP112" t="str">
        <f t="shared" ca="1" si="33"/>
        <v>pics\\Kokos_7.jpg</v>
      </c>
      <c r="AR112" t="str">
        <f t="shared" si="40"/>
        <v/>
      </c>
      <c r="AS112" t="str">
        <f t="shared" si="39"/>
        <v/>
      </c>
      <c r="AT112">
        <f t="shared" ca="1" si="28"/>
        <v>4.7934408464044731E-2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0"/>
        <v>Перед_Вами_XXXXX._Он_лохматый?</v>
      </c>
      <c r="BD112" cm="1">
        <f t="array" aca="1" ref="BD112" ca="1">INDEX($L$106:$L$113,(RANK(AT8,$AT$2:$AT$9)))</f>
        <v>2113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VLOOKUP(B113,audio_list_stym!$A$3:$BP$18,51,FALSE)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VLOOKUP(B113,audio_list_stym!$A$3:$AJ$18,19,FALSE)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6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7"/>
        <v/>
      </c>
      <c r="AI113" t="s">
        <v>123</v>
      </c>
      <c r="AO113">
        <f t="shared" ca="1" si="32"/>
        <v>0.14532584688491412</v>
      </c>
      <c r="AP113" t="str">
        <f t="shared" ca="1" si="33"/>
        <v>pics\\Redis_6.jpg</v>
      </c>
      <c r="AR113" t="str">
        <f t="shared" si="40"/>
        <v/>
      </c>
      <c r="AS113" t="str">
        <f t="shared" si="39"/>
        <v/>
      </c>
      <c r="AT113">
        <f t="shared" ca="1" si="28"/>
        <v>0.32415939641915192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0"/>
        <v>Вы_видите_XXXXX._Он_золотистый?</v>
      </c>
      <c r="BD113" cm="1">
        <f t="array" aca="1" ref="BD113" ca="1">INDEX($L$106:$L$113,(RANK(AT9,$AT$2:$AT$9)))</f>
        <v>2119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VLOOKUP(B114,audio_list_stym!$A$3:$BP$18,51,FALSE)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VLOOKUP(B114,audio_list_stym!$A$3:$AJ$18,19,FALSE)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2034</v>
      </c>
      <c r="AD114" t="str">
        <f t="shared" ca="1" si="36"/>
        <v>pics\\Limon_2.jpg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7"/>
        <v>pics\\Limon_2.jpg</v>
      </c>
      <c r="AI114" t="s">
        <v>86</v>
      </c>
      <c r="AO114">
        <f t="shared" ca="1" si="32"/>
        <v>0.47251038064862216</v>
      </c>
      <c r="AP114" t="str">
        <f t="shared" ca="1" si="33"/>
        <v>pics\\Limon_2.jpg</v>
      </c>
      <c r="AR114" t="str">
        <f t="shared" si="40"/>
        <v/>
      </c>
      <c r="AS114" t="str">
        <f t="shared" ca="1" si="39"/>
        <v>pics\\Limon_2.jpg</v>
      </c>
      <c r="AT114">
        <f t="shared" ca="1" si="28"/>
        <v>0.67445911804661174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0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2130</v>
      </c>
      <c r="BE114" cm="1">
        <f t="array" aca="1" ref="BE114" ca="1">INDEX(BD66:BD81,(RANK(AT8,$AT$2:$AT$17)))</f>
        <v>2146</v>
      </c>
      <c r="BF114" cm="1">
        <f t="array" aca="1" ref="BF114" ca="1">INDEX(BD82:BD97,(RANK(AT8,$AT$2:$AT$9)))</f>
        <v>2074</v>
      </c>
      <c r="BG114" cm="1">
        <f t="array" aca="1" ref="BG114" ca="1">INDEX(BD98:BD113,(RANK(AT8,$AT$2:$AT$9)))</f>
        <v>2090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VLOOKUP(B115,audio_list_stym!$A$3:$BP$18,51,FALSE)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VLOOKUP(B115,audio_list_stym!$A$3:$AJ$18,19,FALSE)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2030</v>
      </c>
      <c r="AD115" t="str">
        <f t="shared" ca="1" si="36"/>
        <v>pics\\Kokos_6.jpg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7"/>
        <v>pics\\Kokos_6.jpg</v>
      </c>
      <c r="AI115" t="s">
        <v>87</v>
      </c>
      <c r="AO115">
        <f t="shared" ca="1" si="32"/>
        <v>0.49405542934093905</v>
      </c>
      <c r="AP115" t="str">
        <f t="shared" ca="1" si="33"/>
        <v>pics\\Kokos_6.jpg</v>
      </c>
      <c r="AR115" t="str">
        <f t="shared" si="40"/>
        <v/>
      </c>
      <c r="AS115" t="str">
        <f t="shared" ca="1" si="39"/>
        <v>pics\\Kokos_6.jpg</v>
      </c>
      <c r="AT115">
        <f t="shared" ca="1" si="28"/>
        <v>0.31654713576968196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0"/>
        <v>_Надрезан_ли_ТОДИС?</v>
      </c>
      <c r="BD115" cm="1">
        <f t="array" aca="1" ref="BD115" ca="1">INDEX($L$114:$L$121,(RANK(AT3,$AT$2:$AT$9)))</f>
        <v>2131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VLOOKUP(B116,audio_list_stym!$A$3:$BP$18,51,FALSE)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VLOOKUP(B116,audio_list_stym!$A$3:$AJ$18,19,FALSE)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2058</v>
      </c>
      <c r="AD116" t="str">
        <f t="shared" ca="1" si="36"/>
        <v>pics\\Tomat_2.jpg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7"/>
        <v>pics\\Tomat_2.jpg</v>
      </c>
      <c r="AI116" t="s">
        <v>88</v>
      </c>
      <c r="AO116">
        <f t="shared" ca="1" si="32"/>
        <v>8.4147501393918689E-2</v>
      </c>
      <c r="AP116" t="str">
        <f t="shared" ca="1" si="33"/>
        <v>pics\\Tomat_2.jpg</v>
      </c>
      <c r="AR116" t="str">
        <f t="shared" si="40"/>
        <v/>
      </c>
      <c r="AS116" t="str">
        <f t="shared" ca="1" si="39"/>
        <v>pics\\Tomat_2.jpg</v>
      </c>
      <c r="AT116">
        <f t="shared" ca="1" si="28"/>
        <v>0.55206864144098555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0"/>
        <v>_Перекручен_ли_ТОДИС?</v>
      </c>
      <c r="BD116" cm="1">
        <f t="array" aca="1" ref="BD116" ca="1">INDEX($L$114:$L$121,(RANK(AT4,$AT$2:$AT$9)))</f>
        <v>2134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VLOOKUP(B117,audio_list_stym!$A$3:$BP$18,51,FALSE)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VLOOKUP(B117,audio_list_stym!$A$3:$AJ$18,19,FALSE)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2032</v>
      </c>
      <c r="AD117" t="str">
        <f t="shared" ca="1" si="36"/>
        <v>pics\\Kokos_8.jpg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7"/>
        <v>pics\\Kokos_8.jpg</v>
      </c>
      <c r="AI117" t="s">
        <v>89</v>
      </c>
      <c r="AO117">
        <f t="shared" ca="1" si="32"/>
        <v>0.48029351244674046</v>
      </c>
      <c r="AP117" t="str">
        <f t="shared" ca="1" si="33"/>
        <v>pics\\Kokos_8.jpg</v>
      </c>
      <c r="AR117" t="str">
        <f t="shared" si="40"/>
        <v/>
      </c>
      <c r="AS117" t="str">
        <f t="shared" ca="1" si="39"/>
        <v>pics\\Kokos_8.jpg</v>
      </c>
      <c r="AT117">
        <f t="shared" ca="1" si="28"/>
        <v>0.55763985278703243</v>
      </c>
      <c r="AU117" t="s">
        <v>697</v>
      </c>
      <c r="AV117" t="str">
        <f t="shared" ca="1" si="29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0"/>
        <v>_Сорван_ли_ТОДИС?</v>
      </c>
      <c r="BD117" cm="1">
        <f t="array" aca="1" ref="BD117" ca="1">INDEX($L$114:$L$121,(RANK(AT5,$AT$2:$AT$9)))</f>
        <v>2136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VLOOKUP(B118,audio_list_stym!$A$3:$BP$18,51,FALSE)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VLOOKUP(B118,audio_list_stym!$A$3:$AJ$18,19,FALSE)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2042</v>
      </c>
      <c r="AD118" t="str">
        <f t="shared" ca="1" si="36"/>
        <v>pics\\Peper_2.jpg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7"/>
        <v>pics\\Peper_2.jpg</v>
      </c>
      <c r="AI118" t="s">
        <v>90</v>
      </c>
      <c r="AO118">
        <f t="shared" ca="1" si="32"/>
        <v>0.32587115886257934</v>
      </c>
      <c r="AP118" t="str">
        <f t="shared" ca="1" si="33"/>
        <v>pics\\Peper_2.jpg</v>
      </c>
      <c r="AR118" t="str">
        <f t="shared" si="40"/>
        <v/>
      </c>
      <c r="AS118" t="str">
        <f t="shared" ca="1" si="39"/>
        <v>pics\\Peper_2.jpg</v>
      </c>
      <c r="AT118">
        <f t="shared" ca="1" si="28"/>
        <v>0.98825620048984852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0"/>
        <v>_Спрессован_ли_ТОДИС?</v>
      </c>
      <c r="BD118" cm="1">
        <f t="array" aca="1" ref="BD118" ca="1">INDEX($L$114:$L$121,(RANK(AT6,$AT$2:$AT$9)))</f>
        <v>2132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VLOOKUP(B119,audio_list_stym!$A$3:$BP$18,51,FALSE)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VLOOKUP(B119,audio_list_stym!$A$3:$AJ$18,19,FALSE)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2003</v>
      </c>
      <c r="AD119" t="str">
        <f t="shared" ca="1" si="36"/>
        <v>pics\\Banan_3.jpg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7"/>
        <v>pics\\Banan_3.jpg</v>
      </c>
      <c r="AI119" t="s">
        <v>91</v>
      </c>
      <c r="AO119">
        <f t="shared" ca="1" si="32"/>
        <v>0.91417541633527166</v>
      </c>
      <c r="AP119" t="str">
        <f t="shared" ca="1" si="33"/>
        <v>pics\\Banan_3.jpg</v>
      </c>
      <c r="AR119" t="str">
        <f t="shared" si="40"/>
        <v/>
      </c>
      <c r="AS119" t="str">
        <f t="shared" ca="1" si="39"/>
        <v>pics\\Banan_3.jpg</v>
      </c>
      <c r="AT119">
        <f t="shared" ca="1" si="28"/>
        <v>0.121051277364989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0"/>
        <v>_Желтый_ли_ТОДИС?</v>
      </c>
      <c r="BD119" cm="1">
        <f t="array" aca="1" ref="BD119" ca="1">INDEX($L$114:$L$121,(RANK(AT7,$AT$2:$AT$9)))</f>
        <v>2133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VLOOKUP(B120,audio_list_stym!$A$3:$BP$18,51,FALSE)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VLOOKUP(B120,audio_list_stym!$A$3:$AJ$18,19,FALSE)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2013</v>
      </c>
      <c r="AD120" t="str">
        <f t="shared" ca="1" si="36"/>
        <v>pics\\Finik_5.jpg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7"/>
        <v>pics\\Finik_5.jpg</v>
      </c>
      <c r="AI120" t="s">
        <v>92</v>
      </c>
      <c r="AO120">
        <f t="shared" ca="1" si="32"/>
        <v>0.79225938878797386</v>
      </c>
      <c r="AP120" t="str">
        <f t="shared" ca="1" si="33"/>
        <v>pics\\Finik_5.jpg</v>
      </c>
      <c r="AR120" t="str">
        <f t="shared" si="40"/>
        <v/>
      </c>
      <c r="AS120" t="str">
        <f t="shared" ca="1" si="39"/>
        <v>pics\\Finik_5.jpg</v>
      </c>
      <c r="AT120">
        <f t="shared" ca="1" si="28"/>
        <v>0.64609468434099016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0"/>
        <v>_Ровный_ли_ТОДИС?</v>
      </c>
      <c r="BD120" cm="1">
        <f t="array" aca="1" ref="BD120" ca="1">INDEX($L$114:$L$121,(RANK(AT8,$AT$2:$AT$9)))</f>
        <v>2129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VLOOKUP(B121,audio_list_stym!$A$3:$BP$18,51,FALSE)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VLOOKUP(B121,audio_list_stym!$A$3:$AJ$18,19,FALSE)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2018</v>
      </c>
      <c r="AD121" t="str">
        <f t="shared" ca="1" si="36"/>
        <v>pics\\Goroh_2.jpg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7"/>
        <v>pics\\Goroh_2.jpg</v>
      </c>
      <c r="AI121" t="s">
        <v>93</v>
      </c>
      <c r="AO121">
        <f t="shared" ca="1" si="32"/>
        <v>0.69864392858773094</v>
      </c>
      <c r="AP121" t="str">
        <f t="shared" ca="1" si="33"/>
        <v>pics\\Goroh_2.jpg</v>
      </c>
      <c r="AR121" t="str">
        <f>IF(AH121="sound\\Ogorod",AP49,"")</f>
        <v/>
      </c>
      <c r="AS121" t="str">
        <f t="shared" ca="1" si="39"/>
        <v>pics\\Goroh_2.jpg</v>
      </c>
      <c r="AT121">
        <f t="shared" ca="1" si="28"/>
        <v>0.20033328278750107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0"/>
        <v>_Имеет_ли_шипы_ТОДИС?</v>
      </c>
      <c r="BD121" cm="1">
        <f t="array" aca="1" ref="BD121" ca="1">INDEX($L$114:$L$121,(RANK(AT9,$AT$2:$AT$9)))</f>
        <v>2135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VLOOKUP(B122,audio_list_stym!$A$3:$BP$18,51,FALSE)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VLOOKUP(B122,audio_list_stym!$A$3:$AJ$18,19,FALSE)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6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7"/>
        <v/>
      </c>
      <c r="AI122" t="s">
        <v>124</v>
      </c>
      <c r="AO122">
        <f t="shared" ca="1" si="32"/>
        <v>0.68464668933815742</v>
      </c>
      <c r="AP122" t="str">
        <f t="shared" ca="1" si="33"/>
        <v>pics\\Goroh_3.jpg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28"/>
        <v>0.58424028143338635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0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2138</v>
      </c>
      <c r="BE122" cm="1">
        <f t="array" aca="1" ref="BE122" ca="1">INDEX(BD66:BD81,(RANK(AT9,$AT$2:$AT$17)))</f>
        <v>2068</v>
      </c>
      <c r="BF122" cm="1">
        <f t="array" aca="1" ref="BF122" ca="1">INDEX(BD90:BD105,(RANK(AT9,$AT$2:$AT$17)))</f>
        <v>2092</v>
      </c>
      <c r="BG122" cm="1">
        <f t="array" aca="1" ref="BG122" ca="1">INDEX(BD106:BD121,(RANK(AT9,$AT$2:$AT$17)))</f>
        <v>2132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VLOOKUP(B123,audio_list_stym!$A$3:$BP$18,51,FALSE)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VLOOKUP(B123,audio_list_stym!$A$3:$AJ$18,19,FALSE)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6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7"/>
        <v/>
      </c>
      <c r="AI123" t="s">
        <v>125</v>
      </c>
      <c r="AO123">
        <f t="shared" ca="1" si="32"/>
        <v>0.16068622063880522</v>
      </c>
      <c r="AP123" t="str">
        <f t="shared" ca="1" si="33"/>
        <v>pics\\Redis_5.jpg</v>
      </c>
      <c r="AR123" t="str">
        <f t="shared" si="41"/>
        <v/>
      </c>
      <c r="AS123" t="str">
        <f t="shared" si="39"/>
        <v/>
      </c>
      <c r="AT123">
        <f t="shared" ca="1" si="28"/>
        <v>0.25954413301805535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0"/>
        <v>Посмотрите,_вот_ПЕМАТ._Изогнут_ли_он?</v>
      </c>
      <c r="BD123" cm="1">
        <f t="array" aca="1" ref="BD123" ca="1">INDEX($L$122:$L$129,(RANK(AT3,$AT$2:$AT$9)))</f>
        <v>2139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VLOOKUP(B124,audio_list_stym!$A$3:$BP$18,51,FALSE)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VLOOKUP(B124,audio_list_stym!$A$3:$AJ$18,19,FALSE)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6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7"/>
        <v/>
      </c>
      <c r="AI124" t="s">
        <v>126</v>
      </c>
      <c r="AO124">
        <f t="shared" ca="1" si="32"/>
        <v>0.60975985957164414</v>
      </c>
      <c r="AP124" t="str">
        <f t="shared" ca="1" si="33"/>
        <v>pics\\Goroh_5.jpg</v>
      </c>
      <c r="AR124" t="str">
        <f t="shared" si="41"/>
        <v/>
      </c>
      <c r="AS124" t="str">
        <f t="shared" si="39"/>
        <v/>
      </c>
      <c r="AT124">
        <f t="shared" ca="1" si="28"/>
        <v>0.76464306323469611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0"/>
        <v>Вот_ПЕМАТ._Он_бархатистый?</v>
      </c>
      <c r="BD124" cm="1">
        <f t="array" aca="1" ref="BD124" ca="1">INDEX($L$122:$L$129,(RANK(AT4,$AT$2:$AT$9)))</f>
        <v>2142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VLOOKUP(B125,audio_list_stym!$A$3:$BP$18,51,FALSE)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VLOOKUP(B125,audio_list_stym!$A$3:$AJ$18,19,FALSE)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6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7"/>
        <v/>
      </c>
      <c r="AI125" t="s">
        <v>127</v>
      </c>
      <c r="AO125">
        <f t="shared" ca="1" si="32"/>
        <v>0.8854015150759541</v>
      </c>
      <c r="AP125" t="str">
        <f t="shared" ca="1" si="33"/>
        <v>pics\\Banan_5.jpg</v>
      </c>
      <c r="AR125" t="str">
        <f t="shared" si="41"/>
        <v/>
      </c>
      <c r="AS125" t="str">
        <f t="shared" si="39"/>
        <v/>
      </c>
      <c r="AT125">
        <f t="shared" ca="1" si="28"/>
        <v>0.54166282953257272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0"/>
        <v>Это_ПЕМАТ._Однотонный_ли_он?</v>
      </c>
      <c r="BD125" cm="1">
        <f t="array" aca="1" ref="BD125" ca="1">INDEX($L$122:$L$129,(RANK(AT5,$AT$2:$AT$9)))</f>
        <v>2144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VLOOKUP(B126,audio_list_stym!$A$3:$BP$18,51,FALSE)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VLOOKUP(B126,audio_list_stym!$A$3:$AJ$18,19,FALSE)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6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7"/>
        <v/>
      </c>
      <c r="AI126" t="s">
        <v>128</v>
      </c>
      <c r="AO126">
        <f t="shared" ca="1" si="32"/>
        <v>0.8126900976381064</v>
      </c>
      <c r="AP126" t="str">
        <f t="shared" ca="1" si="33"/>
        <v>pics\\Finik_3.jpg</v>
      </c>
      <c r="AR126" t="str">
        <f t="shared" si="41"/>
        <v/>
      </c>
      <c r="AS126" t="str">
        <f t="shared" si="39"/>
        <v/>
      </c>
      <c r="AT126">
        <f t="shared" ca="1" si="28"/>
        <v>0.39579707612853043</v>
      </c>
      <c r="AU126" t="s">
        <v>697</v>
      </c>
      <c r="AV126" t="str">
        <f t="shared" ca="1" si="29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0"/>
        <v>На_картинке_ПЕМАТ._Он_прозрачный?</v>
      </c>
      <c r="BD126" cm="1">
        <f t="array" aca="1" ref="BD126" ca="1">INDEX($L$122:$L$129,(RANK(AT6,$AT$2:$AT$9)))</f>
        <v>2140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VLOOKUP(B127,audio_list_stym!$A$3:$BP$18,51,FALSE)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VLOOKUP(B127,audio_list_stym!$A$3:$AJ$18,19,FALSE)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6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7"/>
        <v/>
      </c>
      <c r="AI127" t="s">
        <v>129</v>
      </c>
      <c r="AO127">
        <f t="shared" ca="1" si="32"/>
        <v>2.7270556391389089E-2</v>
      </c>
      <c r="AP127" t="str">
        <f t="shared" ca="1" si="33"/>
        <v>pics\\Tomat_7.jpg</v>
      </c>
      <c r="AR127" t="str">
        <f t="shared" si="41"/>
        <v/>
      </c>
      <c r="AS127" t="str">
        <f t="shared" si="39"/>
        <v/>
      </c>
      <c r="AT127">
        <f t="shared" ca="1" si="28"/>
        <v>0.89092248923259465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0"/>
        <v>На_мониторе_ПЕМАТ._Он_измельчен?</v>
      </c>
      <c r="BD127" cm="1">
        <f t="array" aca="1" ref="BD127" ca="1">INDEX($L$122:$L$129,(RANK(AT7,$AT$2:$AT$9)))</f>
        <v>2141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VLOOKUP(B128,audio_list_stym!$A$3:$BP$18,51,FALSE)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VLOOKUP(B128,audio_list_stym!$A$3:$AJ$18,19,FALSE)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6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7"/>
        <v/>
      </c>
      <c r="AI128" t="s">
        <v>130</v>
      </c>
      <c r="AO128">
        <f t="shared" ca="1" si="32"/>
        <v>0.50989456142735179</v>
      </c>
      <c r="AP128" t="str">
        <f t="shared" ca="1" si="33"/>
        <v>pics\\Kokos_4.jpg</v>
      </c>
      <c r="AR128" t="str">
        <f t="shared" si="41"/>
        <v/>
      </c>
      <c r="AS128" t="str">
        <f t="shared" si="39"/>
        <v/>
      </c>
      <c r="AT128">
        <f t="shared" ca="1" si="28"/>
        <v>0.42929377300172789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0"/>
        <v>Перед_Вами_ПЕМАТ._Цветущий_ли_он?</v>
      </c>
      <c r="BD128" cm="1">
        <f t="array" aca="1" ref="BD128" ca="1">INDEX($L$122:$L$129,(RANK(AT8,$AT$2:$AT$9)))</f>
        <v>2137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VLOOKUP(B129,audio_list_stym!$A$3:$BP$18,51,FALSE)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VLOOKUP(B129,audio_list_stym!$A$3:$AJ$18,19,FALSE)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6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7"/>
        <v/>
      </c>
      <c r="AI129" t="s">
        <v>131</v>
      </c>
      <c r="AO129">
        <f t="shared" ca="1" si="32"/>
        <v>7.080671379823178E-2</v>
      </c>
      <c r="AP129" t="str">
        <f t="shared" ca="1" si="33"/>
        <v>pics\\Tomat_3.jpg</v>
      </c>
      <c r="AR129" t="str">
        <f t="shared" si="41"/>
        <v/>
      </c>
      <c r="AS129" t="str">
        <f t="shared" si="39"/>
        <v/>
      </c>
      <c r="AT129">
        <f t="shared" ca="1" si="28"/>
        <v>0.85357198567627457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0"/>
        <v>Вы_видите_ПЕМАТ._Скручен_ли_он?</v>
      </c>
      <c r="BD129" cm="1">
        <f t="array" aca="1" ref="BD129" ca="1">INDEX($L$122:$L$129,(RANK(AT9,$AT$2:$AT$9)))</f>
        <v>2143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0F00-000000000000}"/>
  <pageMargins left="0.7" right="0.7" top="0.75" bottom="0.75" header="0.3" footer="0.3"/>
  <pageSetup paperSize="9" orientation="portrait" horizontalDpi="4294967293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61"/>
  <sheetViews>
    <sheetView topLeftCell="AT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VLOOKUP(B2,audio_list_stym!$A$3:$BP$18,52,FALSE)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VLOOKUP(B2,audio_list_stym!$A$3:$AJ$18,20,FALSE)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1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49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0.98617274031324831</v>
      </c>
      <c r="AP2" t="str">
        <f ca="1">INDEX($AM$2:$AM$25,(RANK(AO2,$AO$2:$AO$25)))</f>
        <v>pics\\Kokos_1.jpg</v>
      </c>
      <c r="AQ2" t="str">
        <f ca="1">INDEX($AN$2:$AN$25,(RANK(AO2,$AO$2:$AO$25)))</f>
        <v>pics\\Tomat_1.jpg</v>
      </c>
      <c r="AT2">
        <f t="shared" ref="AT2:AT65" ca="1" si="7">RAND()</f>
        <v>0.13383466532690191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VLOOKUP(B3,audio_list_stym!$A$3:$BP$18,52,FALSE)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VLOOKUP(B3,audio_list_stym!$A$3:$AJ$18,20,FALSE)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0.52709164215983351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0.6551049744965155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VLOOKUP(B4,audio_list_stym!$A$3:$BP$18,52,FALSE)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VLOOKUP(B4,audio_list_stym!$A$3:$AJ$18,20,FALSE)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0.75731054136518106</v>
      </c>
      <c r="AP4" t="str">
        <f t="shared" ca="1" si="12"/>
        <v>pics\\Kokos_7.jpg</v>
      </c>
      <c r="AQ4" t="str">
        <f t="shared" ca="1" si="13"/>
        <v>pics\\Tomat_7.jpg</v>
      </c>
      <c r="AT4">
        <f t="shared" ca="1" si="7"/>
        <v>0.34398300988855623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VLOOKUP(B5,audio_list_stym!$A$3:$BP$18,52,FALSE)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VLOOKUP(B5,audio_list_stym!$A$3:$AJ$18,20,FALSE)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0.61055621208441846</v>
      </c>
      <c r="AP5" t="str">
        <f t="shared" ca="1" si="12"/>
        <v>pics\\Finik_3.jpg</v>
      </c>
      <c r="AQ5" t="str">
        <f t="shared" ca="1" si="13"/>
        <v>pics\\Peper_3.jpg</v>
      </c>
      <c r="AT5">
        <f t="shared" ca="1" si="7"/>
        <v>0.89099186154591326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VLOOKUP(B6,audio_list_stym!$A$3:$BP$18,52,FALSE)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VLOOKUP(B6,audio_list_stym!$A$3:$AJ$18,20,FALSE)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0.60827948652950148</v>
      </c>
      <c r="AP6" t="str">
        <f t="shared" ca="1" si="12"/>
        <v>pics\\Finik_4.jpg</v>
      </c>
      <c r="AQ6" t="str">
        <f t="shared" ca="1" si="13"/>
        <v>pics\\Peper_4.jpg</v>
      </c>
      <c r="AT6">
        <f t="shared" ca="1" si="7"/>
        <v>0.97107786316977984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VLOOKUP(B7,audio_list_stym!$A$3:$BP$18,52,FALSE)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VLOOKUP(B7,audio_list_stym!$A$3:$AJ$18,20,FALSE)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0.37159012843424621</v>
      </c>
      <c r="AP7" t="str">
        <f t="shared" ca="1" si="12"/>
        <v>pics\\Injir_4.jpg</v>
      </c>
      <c r="AQ7" t="str">
        <f t="shared" ca="1" si="13"/>
        <v>pics\\Tikva_4.jpg</v>
      </c>
      <c r="AT7">
        <f t="shared" ca="1" si="7"/>
        <v>0.15666033966685999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VLOOKUP(B8,audio_list_stym!$A$3:$BP$18,52,FALSE)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VLOOKUP(B8,audio_list_stym!$A$3:$AJ$18,20,FALSE)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0.5982376306134628</v>
      </c>
      <c r="AP8" t="str">
        <f t="shared" ca="1" si="12"/>
        <v>pics\\Finik_5.jpg</v>
      </c>
      <c r="AQ8" t="str">
        <f t="shared" ca="1" si="13"/>
        <v>pics\\Peper_5.jpg</v>
      </c>
      <c r="AT8">
        <f t="shared" ca="1" si="7"/>
        <v>2.3406859860574114E-2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VLOOKUP(B9,audio_list_stym!$A$3:$BP$18,52,FALSE)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VLOOKUP(B9,audio_list_stym!$A$3:$AJ$18,20,FALSE)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0.27142904544230873</v>
      </c>
      <c r="AP9" t="str">
        <f t="shared" ca="1" si="12"/>
        <v>pics\\Injir_5.jpg</v>
      </c>
      <c r="AQ9" t="str">
        <f t="shared" ca="1" si="13"/>
        <v>pics\\Tikva_5.jpg</v>
      </c>
      <c r="AT9">
        <f t="shared" ca="1" si="7"/>
        <v>0.80795287861170284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VLOOKUP(B10,audio_list_stym!$A$3:$BP$18,52,FALSE)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VLOOKUP(B10,audio_list_stym!$A$3:$AJ$18,20,FALSE)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2059</v>
      </c>
      <c r="AD10" t="str">
        <f t="shared" ca="1" si="10"/>
        <v>pics\\Tomat_3.jpg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40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0.92460185350183077</v>
      </c>
      <c r="AP10" t="str">
        <f t="shared" ca="1" si="12"/>
        <v>pics\\Kokos_3.jpg</v>
      </c>
      <c r="AQ10" t="str">
        <f t="shared" ca="1" si="13"/>
        <v>pics\\Tomat_3.jpg</v>
      </c>
      <c r="AS10" t="str">
        <f t="shared" ref="AS10:AS17" ca="1" si="15">IF(AH10="sound\\Tropic",AQ10,"")</f>
        <v>pics\\Tomat_3.jpg</v>
      </c>
      <c r="AT10">
        <f t="shared" ca="1" si="7"/>
        <v>0.22532686804874447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VLOOKUP(B11,audio_list_stym!$A$3:$BP$18,52,FALSE)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VLOOKUP(B11,audio_list_stym!$A$3:$AJ$18,20,FALSE)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2166</v>
      </c>
      <c r="AD11" t="str">
        <f t="shared" ca="1" si="10"/>
        <v>pics\\Tikva_6.jpg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pics\\Tikva_6.jpg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si="5"/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0.18869453582960738</v>
      </c>
      <c r="AP11" t="str">
        <f t="shared" ca="1" si="12"/>
        <v>pics\\Injir_6.jpg</v>
      </c>
      <c r="AQ11" t="str">
        <f t="shared" ca="1" si="13"/>
        <v>pics\\Tikva_6.jpg</v>
      </c>
      <c r="AS11" t="str">
        <f t="shared" ca="1" si="15"/>
        <v>pics\\Tikva_6.jpg</v>
      </c>
      <c r="AT11">
        <f t="shared" ca="1" si="7"/>
        <v>0.65492804057677556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VLOOKUP(B12,audio_list_stym!$A$3:$BP$18,52,FALSE)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VLOOKUP(B12,audio_list_stym!$A$3:$AJ$18,20,FALSE)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2058</v>
      </c>
      <c r="AD12" t="str">
        <f t="shared" ca="1" si="10"/>
        <v>pics\\Tomat_2.jpg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5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0.9781003728467742</v>
      </c>
      <c r="AP12" t="str">
        <f t="shared" ca="1" si="12"/>
        <v>pics\\Kokos_2.jpg</v>
      </c>
      <c r="AQ12" t="str">
        <f t="shared" ca="1" si="13"/>
        <v>pics\\Tomat_2.jpg</v>
      </c>
      <c r="AS12" t="str">
        <f t="shared" ca="1" si="15"/>
        <v>pics\\Tomat_2.jpg</v>
      </c>
      <c r="AT12">
        <f t="shared" ca="1" si="7"/>
        <v>8.2061980050676109E-2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VLOOKUP(B13,audio_list_stym!$A$3:$BP$18,52,FALSE)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VLOOKUP(B13,audio_list_stym!$A$3:$AJ$18,20,FALSE)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2047</v>
      </c>
      <c r="AD13" t="str">
        <f t="shared" ca="1" si="10"/>
        <v>pics\\Peper_7.jpg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5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0.49971246900558952</v>
      </c>
      <c r="AP13" t="str">
        <f t="shared" ca="1" si="12"/>
        <v>pics\\Finik_7.jpg</v>
      </c>
      <c r="AQ13" t="str">
        <f t="shared" ca="1" si="13"/>
        <v>pics\\Peper_7.jpg</v>
      </c>
      <c r="AS13" t="str">
        <f t="shared" ca="1" si="15"/>
        <v>pics\\Peper_7.jpg</v>
      </c>
      <c r="AT13">
        <f t="shared" ca="1" si="7"/>
        <v>4.8821257179053723E-2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VLOOKUP(B14,audio_list_stym!$A$3:$BP$18,52,FALSE)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VLOOKUP(B14,audio_list_stym!$A$3:$AJ$18,20,FALSE)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2162</v>
      </c>
      <c r="AD14" t="str">
        <f t="shared" ca="1" si="10"/>
        <v>pics\\Tikva_2.jpg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pics\\Tikva_2.jpg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5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0.38012509519667625</v>
      </c>
      <c r="AP14" t="str">
        <f t="shared" ca="1" si="12"/>
        <v>pics\\Injir_2.jpg</v>
      </c>
      <c r="AQ14" t="str">
        <f t="shared" ca="1" si="13"/>
        <v>pics\\Tikva_2.jpg</v>
      </c>
      <c r="AS14" t="str">
        <f t="shared" ca="1" si="15"/>
        <v>pics\\Tikva_2.jpg</v>
      </c>
      <c r="AT14">
        <f t="shared" ca="1" si="7"/>
        <v>0.99564814362106813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VLOOKUP(B15,audio_list_stym!$A$3:$BP$18,52,FALSE)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VLOOKUP(B15,audio_list_stym!$A$3:$AJ$18,20,FALSE)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2060</v>
      </c>
      <c r="AD15" t="str">
        <f t="shared" ca="1" si="10"/>
        <v>pics\\Tomat_4.jpg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5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0.83396474121477682</v>
      </c>
      <c r="AP15" t="str">
        <f t="shared" ca="1" si="12"/>
        <v>pics\\Kokos_4.jpg</v>
      </c>
      <c r="AQ15" t="str">
        <f t="shared" ca="1" si="13"/>
        <v>pics\\Tomat_4.jpg</v>
      </c>
      <c r="AS15" t="str">
        <f t="shared" ca="1" si="15"/>
        <v>pics\\Tomat_4.jpg</v>
      </c>
      <c r="AT15">
        <f t="shared" ca="1" si="7"/>
        <v>0.88446882464806309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VLOOKUP(B16,audio_list_stym!$A$3:$BP$18,52,FALSE)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VLOOKUP(B16,audio_list_stym!$A$3:$AJ$18,20,FALSE)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2042</v>
      </c>
      <c r="AD16" t="str">
        <f t="shared" ca="1" si="10"/>
        <v>pics\\Peper_2.jpg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pics\\Peper_2.jpg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5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0.62763632065553443</v>
      </c>
      <c r="AP16" t="str">
        <f t="shared" ca="1" si="12"/>
        <v>pics\\Finik_2.jpg</v>
      </c>
      <c r="AQ16" t="str">
        <f t="shared" ca="1" si="13"/>
        <v>pics\\Peper_2.jpg</v>
      </c>
      <c r="AS16" t="str">
        <f t="shared" ca="1" si="15"/>
        <v>pics\\Peper_2.jpg</v>
      </c>
      <c r="AT16">
        <f t="shared" ca="1" si="7"/>
        <v>0.28302138094265439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VLOOKUP(B17,audio_list_stym!$A$3:$BP$18,52,FALSE)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VLOOKUP(B17,audio_list_stym!$A$3:$AJ$18,20,FALSE)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2062</v>
      </c>
      <c r="AD17" t="str">
        <f t="shared" ca="1" si="10"/>
        <v>pics\\Tomat_6.jpg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5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0.77421731307965991</v>
      </c>
      <c r="AP17" t="str">
        <f t="shared" ca="1" si="12"/>
        <v>pics\\Kokos_6.jpg</v>
      </c>
      <c r="AQ17" t="str">
        <f t="shared" ca="1" si="13"/>
        <v>pics\\Tomat_6.jpg</v>
      </c>
      <c r="AS17" t="str">
        <f t="shared" ca="1" si="15"/>
        <v>pics\\Tomat_6.jpg</v>
      </c>
      <c r="AT17">
        <f t="shared" ca="1" si="7"/>
        <v>0.33302766762731251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VLOOKUP(B18,audio_list_stym!$A$3:$BP$18,52,FALSE)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VLOOKUP(B18,audio_list_stym!$A$3:$AJ$18,20,FALSE)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65" si="16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5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0.65614578315192096</v>
      </c>
      <c r="AP18" t="str">
        <f t="shared" ca="1" si="12"/>
        <v>pics\\Kokos_8.jpg</v>
      </c>
      <c r="AQ18" t="str">
        <f t="shared" ca="1" si="13"/>
        <v>pics\\Tomat_8.jpg</v>
      </c>
      <c r="AT18">
        <f t="shared" ca="1" si="7"/>
        <v>0.46183016418264633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VLOOKUP(B19,audio_list_stym!$A$3:$BP$18,52,FALSE)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VLOOKUP(B19,audio_list_stym!$A$3:$AJ$18,20,FALSE)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ref="AF19:AF38" si="18">IF(ISTEXT(AR19),AR19,IF(ISTEXT(AS19),AS19,""))</f>
        <v/>
      </c>
      <c r="AG19" t="str">
        <f t="shared" si="16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5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0.45031527178367703</v>
      </c>
      <c r="AP19" t="str">
        <f t="shared" ca="1" si="12"/>
        <v>pics\\Finik_8.jpg</v>
      </c>
      <c r="AQ19" t="str">
        <f t="shared" ca="1" si="13"/>
        <v>pics\\Peper_8.jpg</v>
      </c>
      <c r="AT19">
        <f t="shared" ca="1" si="7"/>
        <v>0.2528677046022374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VLOOKUP(B20,audio_list_stym!$A$3:$BP$18,52,FALSE)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VLOOKUP(B20,audio_list_stym!$A$3:$AJ$18,20,FALSE)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18"/>
        <v/>
      </c>
      <c r="AG20" t="str">
        <f t="shared" si="16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5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0.1078036791511614</v>
      </c>
      <c r="AP20" t="str">
        <f t="shared" ca="1" si="12"/>
        <v>pics\\Injir_7.jpg</v>
      </c>
      <c r="AQ20" t="str">
        <f t="shared" ca="1" si="13"/>
        <v>pics\\Tikva_7.jpg</v>
      </c>
      <c r="AT20">
        <f t="shared" ca="1" si="7"/>
        <v>0.24537212875454306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VLOOKUP(B21,audio_list_stym!$A$3:$BP$18,52,FALSE)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VLOOKUP(B21,audio_list_stym!$A$3:$AJ$18,20,FALSE)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18"/>
        <v/>
      </c>
      <c r="AG21" t="str">
        <f t="shared" si="16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5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0.42022586538708018</v>
      </c>
      <c r="AP21" t="str">
        <f t="shared" ca="1" si="12"/>
        <v>pics\\Injir_1.jpg</v>
      </c>
      <c r="AQ21" t="str">
        <f t="shared" ca="1" si="13"/>
        <v>pics\\Tikva_1.jpg</v>
      </c>
      <c r="AT21">
        <f t="shared" ca="1" si="7"/>
        <v>0.34943882027323281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VLOOKUP(B22,audio_list_stym!$A$3:$BP$18,52,FALSE)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VLOOKUP(B22,audio_list_stym!$A$3:$AJ$18,20,FALSE)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18"/>
        <v/>
      </c>
      <c r="AG22" t="str">
        <f t="shared" si="16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5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0.64740803732277208</v>
      </c>
      <c r="AP22" t="str">
        <f t="shared" ca="1" si="12"/>
        <v>pics\\Finik_1.jpg</v>
      </c>
      <c r="AQ22" t="str">
        <f t="shared" ca="1" si="13"/>
        <v>pics\\Peper_1.jpg</v>
      </c>
      <c r="AT22">
        <f t="shared" ca="1" si="7"/>
        <v>0.14717904541613902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VLOOKUP(B23,audio_list_stym!$A$3:$BP$18,52,FALSE)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VLOOKUP(B23,audio_list_stym!$A$3:$AJ$18,20,FALSE)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18"/>
        <v/>
      </c>
      <c r="AG23" t="str">
        <f t="shared" si="16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5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0.37612390440620391</v>
      </c>
      <c r="AP23" t="str">
        <f t="shared" ca="1" si="12"/>
        <v>pics\\Injir_3.jpg</v>
      </c>
      <c r="AQ23" t="str">
        <f t="shared" ca="1" si="13"/>
        <v>pics\\Tikva_3.jpg</v>
      </c>
      <c r="AT23">
        <f t="shared" ca="1" si="7"/>
        <v>0.13950294894689097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VLOOKUP(B24,audio_list_stym!$A$3:$BP$18,52,FALSE)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VLOOKUP(B24,audio_list_stym!$A$3:$AJ$18,20,FALSE)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18"/>
        <v/>
      </c>
      <c r="AG24" t="str">
        <f t="shared" si="16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5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5.6144984975111556E-2</v>
      </c>
      <c r="AP24" t="str">
        <f t="shared" ca="1" si="12"/>
        <v>pics\\Injir_8.jpg</v>
      </c>
      <c r="AQ24" t="str">
        <f t="shared" ca="1" si="13"/>
        <v>pics\\Tikva_8.jpg</v>
      </c>
      <c r="AT24">
        <f t="shared" ca="1" si="7"/>
        <v>0.13178017656460206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VLOOKUP(B25,audio_list_stym!$A$3:$BP$18,52,FALSE)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VLOOKUP(B25,audio_list_stym!$A$3:$AJ$18,20,FALSE)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18"/>
        <v/>
      </c>
      <c r="AG25" t="str">
        <f t="shared" si="16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5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0.78732417871048366</v>
      </c>
      <c r="AP25" t="str">
        <f t="shared" ca="1" si="12"/>
        <v>pics\\Kokos_5.jpg</v>
      </c>
      <c r="AQ25" t="str">
        <f t="shared" ca="1" si="13"/>
        <v>pics\\Tomat_5.jpg</v>
      </c>
      <c r="AT25">
        <f t="shared" ca="1" si="7"/>
        <v>0.31045371936353683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VLOOKUP(B26,audio_list_stym!$A$3:$BP$18,52,FALSE)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VLOOKUP(B26,audio_list_stym!$A$3:$AJ$18,20,FALSE)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2025</v>
      </c>
      <c r="AD26" t="str">
        <f t="shared" ca="1" si="10"/>
        <v>pics\\Kokos_1.jpg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18"/>
        <v>pics\\Kokos_1.jpg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5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pics\\Kokos_1.jpg</v>
      </c>
      <c r="AT26">
        <f t="shared" ca="1" si="7"/>
        <v>0.77487942784659236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2061</v>
      </c>
      <c r="BF26" cm="1">
        <f t="array" aca="1" ref="BF26" ca="1">INDEX(BD34:BD49,(RANK(AT5,$AT$2:$AT$16)))</f>
        <v>2045</v>
      </c>
      <c r="BG26" cm="1">
        <f t="array" aca="1" ref="BG26" ca="1">INDEX(BD50:BD65,(RANK(AT5,$AT$2:$AT$16)))</f>
        <v>2013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VLOOKUP(B27,audio_list_stym!$A$3:$BP$18,52,FALSE)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VLOOKUP(B27,audio_list_stym!$A$3:$AJ$18,20,FALSE)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18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5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pics\\Finik_6.jpg</v>
      </c>
      <c r="AT27">
        <f t="shared" ca="1" si="7"/>
        <v>0.36919153923005077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VLOOKUP(B28,audio_list_stym!$A$3:$BP$18,52,FALSE)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VLOOKUP(B28,audio_list_stym!$A$3:$AJ$18,20,FALSE)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0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18"/>
        <v>pics\\Kokos_7.jpg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5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pics\\Kokos_7.jpg</v>
      </c>
      <c r="AT28">
        <f t="shared" ca="1" si="7"/>
        <v>5.1329392982434552E-2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VLOOKUP(B29,audio_list_stym!$A$3:$BP$18,52,FALSE)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VLOOKUP(B29,audio_list_stym!$A$3:$AJ$18,20,FALSE)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2011</v>
      </c>
      <c r="AD29" t="str">
        <f t="shared" ca="1" si="10"/>
        <v>pics\\Finik_3.jpg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18"/>
        <v>pics\\Finik_3.jpg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5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pics\\Finik_3.jpg</v>
      </c>
      <c r="AT29">
        <f t="shared" ca="1" si="7"/>
        <v>0.78506208410413991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VLOOKUP(B30,audio_list_stym!$A$3:$BP$18,52,FALSE)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VLOOKUP(B30,audio_list_stym!$A$3:$AJ$18,20,FALSE)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2012</v>
      </c>
      <c r="AD30" t="str">
        <f t="shared" ca="1" si="10"/>
        <v>pics\\Finik_4.jpg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18"/>
        <v>pics\\Finik_4.jpg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5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pics\\Finik_4.jpg</v>
      </c>
      <c r="AT30">
        <f t="shared" ca="1" si="7"/>
        <v>0.27407339493951421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VLOOKUP(B31,audio_list_stym!$A$3:$BP$18,52,FALSE)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VLOOKUP(B31,audio_list_stym!$A$3:$AJ$18,20,FALSE)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2156</v>
      </c>
      <c r="AD31" t="str">
        <f t="shared" ca="1" si="10"/>
        <v>pics\\Injir_4.jpg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18"/>
        <v>pics\\Injir_4.jpg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5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pics\\Injir_4.jpg</v>
      </c>
      <c r="AT31">
        <f t="shared" ca="1" si="7"/>
        <v>0.25476833071761551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VLOOKUP(B32,audio_list_stym!$A$3:$BP$18,52,FALSE)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VLOOKUP(B32,audio_list_stym!$A$3:$AJ$18,20,FALSE)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2013</v>
      </c>
      <c r="AD32" t="str">
        <f t="shared" ca="1" si="10"/>
        <v>pics\\Finik_5.jpg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18"/>
        <v>pics\\Finik_5.jpg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5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pics\\Finik_5.jpg</v>
      </c>
      <c r="AT32">
        <f t="shared" ca="1" si="7"/>
        <v>0.56103726677741528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VLOOKUP(B33,audio_list_stym!$A$3:$BP$18,52,FALSE)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VLOOKUP(B33,audio_list_stym!$A$3:$AJ$18,20,FALSE)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2157</v>
      </c>
      <c r="AD33" t="str">
        <f t="shared" ca="1" si="10"/>
        <v>pics\\Injir_5.jpg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18"/>
        <v>pics\\Injir_5.jpg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5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pics\\Injir_5.jpg</v>
      </c>
      <c r="AT33">
        <f t="shared" ca="1" si="7"/>
        <v>0.21072590518602718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VLOOKUP(B34,audio_list_stym!$A$3:$BP$18,52,FALSE)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VLOOKUP(B34,audio_list_stym!$A$3:$AJ$18,20,FALSE)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18"/>
        <v/>
      </c>
      <c r="AG34" t="str">
        <f t="shared" si="16"/>
        <v>pics\\Peper_1.jpg</v>
      </c>
      <c r="AH34">
        <f t="shared" si="4"/>
        <v>0</v>
      </c>
      <c r="AI34" t="s">
        <v>720</v>
      </c>
      <c r="AJ34" t="str">
        <f t="shared" si="5"/>
        <v>pics\\Injir</v>
      </c>
      <c r="AK34" t="str">
        <f t="shared" si="14"/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3.0792445836732574E-2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2061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VLOOKUP(B35,audio_list_stym!$A$3:$BP$18,52,FALSE)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VLOOKUP(B35,audio_list_stym!$A$3:$AJ$18,20,FALSE)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18"/>
        <v/>
      </c>
      <c r="AG35" t="str">
        <f t="shared" si="16"/>
        <v>pics\\Peper_2.jpg</v>
      </c>
      <c r="AH35">
        <f t="shared" si="4"/>
        <v>0</v>
      </c>
      <c r="AI35" t="s">
        <v>721</v>
      </c>
      <c r="AJ35" t="str">
        <f t="shared" si="5"/>
        <v>pics\\Injir</v>
      </c>
      <c r="AK35" t="str">
        <f t="shared" si="1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0.45468190467566394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VLOOKUP(B36,audio_list_stym!$A$3:$BP$18,52,FALSE)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VLOOKUP(B36,audio_list_stym!$A$3:$AJ$18,20,FALSE)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18"/>
        <v/>
      </c>
      <c r="AG36" t="str">
        <f t="shared" si="16"/>
        <v>pics\\Peper_3.jpg</v>
      </c>
      <c r="AH36">
        <f t="shared" si="4"/>
        <v>0</v>
      </c>
      <c r="AI36" t="s">
        <v>722</v>
      </c>
      <c r="AJ36" t="str">
        <f t="shared" si="5"/>
        <v>pics\\Injir</v>
      </c>
      <c r="AK36" t="str">
        <f t="shared" si="1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0.25404373633085719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VLOOKUP(B37,audio_list_stym!$A$3:$BP$18,52,FALSE)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VLOOKUP(B37,audio_list_stym!$A$3:$AJ$18,20,FALSE)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18"/>
        <v/>
      </c>
      <c r="AG37" t="str">
        <f t="shared" si="16"/>
        <v>pics\\Peper_4.jpg</v>
      </c>
      <c r="AH37">
        <f t="shared" si="4"/>
        <v>0</v>
      </c>
      <c r="AI37" t="s">
        <v>723</v>
      </c>
      <c r="AJ37" t="str">
        <f t="shared" si="5"/>
        <v>pics\\Injir</v>
      </c>
      <c r="AK37" t="str">
        <f t="shared" si="1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0.77094592026904996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VLOOKUP(B38,audio_list_stym!$A$3:$BP$18,52,FALSE)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VLOOKUP(B38,audio_list_stym!$A$3:$AJ$18,20,FALSE)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18"/>
        <v/>
      </c>
      <c r="AG38" t="str">
        <f t="shared" si="16"/>
        <v>pics\\Peper_5.jpg</v>
      </c>
      <c r="AH38">
        <f t="shared" si="4"/>
        <v>0</v>
      </c>
      <c r="AI38" t="s">
        <v>724</v>
      </c>
      <c r="AJ38" t="str">
        <f t="shared" si="5"/>
        <v>pics\\Injir</v>
      </c>
      <c r="AK38" t="str">
        <f t="shared" si="1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0.23281635897985564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VLOOKUP(B39,audio_list_stym!$A$3:$BP$18,52,FALSE)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VLOOKUP(B39,audio_list_stym!$A$3:$AJ$18,20,FALSE)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6"/>
        <v>pics\\Peper_6.jpg</v>
      </c>
      <c r="AH39">
        <f t="shared" si="4"/>
        <v>0</v>
      </c>
      <c r="AI39" t="s">
        <v>725</v>
      </c>
      <c r="AJ39" t="str">
        <f t="shared" si="5"/>
        <v>pics\\Injir</v>
      </c>
      <c r="AK39" t="str">
        <f t="shared" si="1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0.8143599081298285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VLOOKUP(B40,audio_list_stym!$A$3:$BP$18,52,FALSE)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VLOOKUP(B40,audio_list_stym!$A$3:$AJ$18,20,FALSE)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6"/>
        <v>pics\\Peper_7.jpg</v>
      </c>
      <c r="AH40">
        <f t="shared" si="4"/>
        <v>0</v>
      </c>
      <c r="AI40" t="s">
        <v>726</v>
      </c>
      <c r="AJ40" t="str">
        <f t="shared" si="5"/>
        <v>pics\\Injir</v>
      </c>
      <c r="AK40" t="str">
        <f t="shared" si="1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0.76391079219404867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VLOOKUP(B41,audio_list_stym!$A$3:$BP$18,52,FALSE)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VLOOKUP(B41,audio_list_stym!$A$3:$AJ$18,20,FALSE)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0">IF(ISTEXT(AR41),AR41,IF(ISTEXT(AS41),AS41,""))</f>
        <v/>
      </c>
      <c r="AG41" t="str">
        <f t="shared" si="16"/>
        <v>pics\\Peper_8.jpg</v>
      </c>
      <c r="AH41">
        <f t="shared" si="4"/>
        <v>0</v>
      </c>
      <c r="AI41" t="s">
        <v>727</v>
      </c>
      <c r="AJ41" t="str">
        <f t="shared" si="5"/>
        <v>pics\\Injir</v>
      </c>
      <c r="AK41" t="str">
        <f>IF(OR(AJ41="pics\\Limon",AJ41="pics\\Banan",AJ41="pics\\Kokos",AJ41="pics\\Finik",AJ41="pics\\Injir"),AI41, )</f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0.16987291901963675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VLOOKUP(B42,audio_list_stym!$A$3:$BP$18,52,FALSE)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VLOOKUP(B42,audio_list_stym!$A$3:$AJ$18,20,FALSE)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2064</v>
      </c>
      <c r="AD42" t="str">
        <f t="shared" ca="1" si="10"/>
        <v>pics\\Tomat_8.jpg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pics\\Tomat_8.jpg</v>
      </c>
      <c r="AH42" t="str">
        <f t="shared" si="4"/>
        <v>sound\\Tropic</v>
      </c>
      <c r="AI42" t="s">
        <v>728</v>
      </c>
      <c r="AJ42" t="str">
        <f t="shared" si="5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pics\\Tomat_8.jpg</v>
      </c>
      <c r="AT42">
        <f t="shared" ca="1" si="7"/>
        <v>0.25631051903338165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2060</v>
      </c>
      <c r="BF42" cm="1">
        <f t="array" aca="1" ref="BF42" ca="1">INDEX(BD26:BD41,(RANK(AT6,$AT$2:$AT$17)))</f>
        <v>2052</v>
      </c>
      <c r="BG42" cm="1">
        <f t="array" aca="1" ref="BG42" ca="1">INDEX(BD50:BD65,(RANK(AT6,$AT$2:$AT$17)))</f>
        <v>2012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VLOOKUP(B43,audio_list_stym!$A$3:$BP$18,52,FALSE)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VLOOKUP(B43,audio_list_stym!$A$3:$AJ$18,20,FALSE)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2048</v>
      </c>
      <c r="AD43" t="str">
        <f t="shared" ca="1" si="10"/>
        <v>pics\\Peper_8.jpg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pics\\Peper_8.jpg</v>
      </c>
      <c r="AH43" t="str">
        <f t="shared" si="4"/>
        <v>sound\\Tropic</v>
      </c>
      <c r="AI43" t="s">
        <v>729</v>
      </c>
      <c r="AJ43" t="str">
        <f t="shared" si="5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pics\\Peper_8.jpg</v>
      </c>
      <c r="AT43">
        <f t="shared" ca="1" si="7"/>
        <v>0.46273212361792493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VLOOKUP(B44,audio_list_stym!$A$3:$BP$18,52,FALSE)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VLOOKUP(B44,audio_list_stym!$A$3:$AJ$18,20,FALSE)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2167</v>
      </c>
      <c r="AD44" t="str">
        <f t="shared" ca="1" si="10"/>
        <v>pics\\Tikva_7.jpg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pics\\Tikva_7.jpg</v>
      </c>
      <c r="AH44" t="str">
        <f t="shared" si="4"/>
        <v>sound\\Tropic</v>
      </c>
      <c r="AI44" t="s">
        <v>730</v>
      </c>
      <c r="AJ44" t="str">
        <f t="shared" si="5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pics\\Tikva_7.jpg</v>
      </c>
      <c r="AT44">
        <f t="shared" ca="1" si="7"/>
        <v>0.77613435646815787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VLOOKUP(B45,audio_list_stym!$A$3:$BP$18,52,FALSE)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VLOOKUP(B45,audio_list_stym!$A$3:$AJ$18,20,FALSE)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2161</v>
      </c>
      <c r="AD45" t="str">
        <f t="shared" ca="1" si="10"/>
        <v>pics\\Tikva_1.jpg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pics\\Tikva_1.jpg</v>
      </c>
      <c r="AH45" t="str">
        <f t="shared" si="4"/>
        <v>sound\\Tropic</v>
      </c>
      <c r="AI45" t="s">
        <v>731</v>
      </c>
      <c r="AJ45" t="str">
        <f t="shared" si="5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pics\\Tikva_1.jpg</v>
      </c>
      <c r="AT45">
        <f t="shared" ca="1" si="7"/>
        <v>0.59751727645768293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VLOOKUP(B46,audio_list_stym!$A$3:$BP$18,52,FALSE)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VLOOKUP(B46,audio_list_stym!$A$3:$AJ$18,20,FALSE)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0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pics\\Peper_1.jpg</v>
      </c>
      <c r="AH46" t="str">
        <f t="shared" si="4"/>
        <v>sound\\Tropic</v>
      </c>
      <c r="AI46" t="s">
        <v>732</v>
      </c>
      <c r="AJ46" t="str">
        <f t="shared" si="5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pics\\Peper_1.jpg</v>
      </c>
      <c r="AT46">
        <f t="shared" ca="1" si="7"/>
        <v>0.16307998191707296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VLOOKUP(B47,audio_list_stym!$A$3:$BP$18,52,FALSE)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VLOOKUP(B47,audio_list_stym!$A$3:$AJ$18,20,FALSE)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2163</v>
      </c>
      <c r="AD47" t="str">
        <f t="shared" ca="1" si="10"/>
        <v>pics\\Tikva_3.jpg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pics\\Tikva_3.jpg</v>
      </c>
      <c r="AH47" t="str">
        <f t="shared" si="4"/>
        <v>sound\\Tropic</v>
      </c>
      <c r="AI47" t="s">
        <v>733</v>
      </c>
      <c r="AJ47" t="str">
        <f t="shared" si="5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pics\\Tikva_3.jpg</v>
      </c>
      <c r="AT47">
        <f t="shared" ca="1" si="7"/>
        <v>0.55804741453754858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VLOOKUP(B48,audio_list_stym!$A$3:$BP$18,52,FALSE)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VLOOKUP(B48,audio_list_stym!$A$3:$AJ$18,20,FALSE)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2168</v>
      </c>
      <c r="AD48" t="str">
        <f t="shared" ca="1" si="10"/>
        <v>pics\\Tikva_8.jpg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pics\\Tikva_8.jpg</v>
      </c>
      <c r="AH48" t="str">
        <f t="shared" si="4"/>
        <v>sound\\Tropic</v>
      </c>
      <c r="AI48" t="s">
        <v>734</v>
      </c>
      <c r="AJ48" t="str">
        <f t="shared" si="5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pics\\Tikva_8.jpg</v>
      </c>
      <c r="AT48">
        <f t="shared" ca="1" si="7"/>
        <v>0.48849218597923916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VLOOKUP(B49,audio_list_stym!$A$3:$BP$18,52,FALSE)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VLOOKUP(B49,audio_list_stym!$A$3:$AJ$18,20,FALSE)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2061</v>
      </c>
      <c r="AD49" t="str">
        <f t="shared" ca="1" si="10"/>
        <v>pics\\Tomat_5.jpg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pics\\Tomat_5.jpg</v>
      </c>
      <c r="AH49" t="str">
        <f t="shared" si="4"/>
        <v>sound\\Tropic</v>
      </c>
      <c r="AI49" t="s">
        <v>735</v>
      </c>
      <c r="AJ49" t="str">
        <f t="shared" si="5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pics\\Tomat_5.jpg</v>
      </c>
      <c r="AT49">
        <f t="shared" ca="1" si="7"/>
        <v>3.2804773641027851E-2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VLOOKUP(B50,audio_list_stym!$A$3:$BP$18,52,FALSE)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VLOOKUP(B50,audio_list_stym!$A$3:$AJ$18,20,FALSE)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0"/>
        <v/>
      </c>
      <c r="AG50" t="str">
        <f t="shared" si="16"/>
        <v>pics\\Finik_1.jpg</v>
      </c>
      <c r="AH50">
        <f t="shared" si="4"/>
        <v>0</v>
      </c>
      <c r="AT50">
        <f t="shared" ca="1" si="7"/>
        <v>6.0822880185037342E-2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2034</v>
      </c>
      <c r="BF50" cm="1">
        <f t="array" aca="1" ref="BF50" ca="1">INDEX(BD18:BD49,(RANK(AT7,$AT$2:$AT$17)))</f>
        <v>2050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VLOOKUP(B51,audio_list_stym!$A$3:$BP$18,52,FALSE)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VLOOKUP(B51,audio_list_stym!$A$3:$AJ$18,20,FALSE)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0"/>
        <v/>
      </c>
      <c r="AG51" t="str">
        <f t="shared" si="16"/>
        <v>pics\\Finik_2.jpg</v>
      </c>
      <c r="AH51">
        <f t="shared" si="4"/>
        <v>0</v>
      </c>
      <c r="AT51">
        <f t="shared" ca="1" si="7"/>
        <v>0.89508710595055307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VLOOKUP(B52,audio_list_stym!$A$3:$BP$18,52,FALSE)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VLOOKUP(B52,audio_list_stym!$A$3:$AJ$18,20,FALSE)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0"/>
        <v/>
      </c>
      <c r="AG52" t="str">
        <f t="shared" si="16"/>
        <v>pics\\Finik_3.jpg</v>
      </c>
      <c r="AH52">
        <f t="shared" si="4"/>
        <v>0</v>
      </c>
      <c r="AT52">
        <f t="shared" ca="1" si="7"/>
        <v>0.18198968237206392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VLOOKUP(B53,audio_list_stym!$A$3:$BP$18,52,FALSE)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VLOOKUP(B53,audio_list_stym!$A$3:$AJ$18,20,FALSE)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0"/>
        <v/>
      </c>
      <c r="AG53" t="str">
        <f t="shared" si="16"/>
        <v>pics\\Finik_4.jpg</v>
      </c>
      <c r="AH53">
        <f t="shared" si="4"/>
        <v>0</v>
      </c>
      <c r="AT53">
        <f t="shared" ca="1" si="7"/>
        <v>0.32186809779530812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VLOOKUP(B54,audio_list_stym!$A$3:$BP$18,52,FALSE)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VLOOKUP(B54,audio_list_stym!$A$3:$AJ$18,20,FALSE)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0"/>
        <v/>
      </c>
      <c r="AG54" t="str">
        <f t="shared" si="16"/>
        <v>pics\\Finik_5.jpg</v>
      </c>
      <c r="AH54">
        <f t="shared" si="4"/>
        <v>0</v>
      </c>
      <c r="AI54" s="11"/>
      <c r="AT54">
        <f t="shared" ca="1" si="7"/>
        <v>0.35038207720551151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VLOOKUP(B55,audio_list_stym!$A$3:$BP$18,52,FALSE)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VLOOKUP(B55,audio_list_stym!$A$3:$AJ$18,20,FALSE)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0"/>
        <v/>
      </c>
      <c r="AG55" t="str">
        <f t="shared" si="16"/>
        <v>pics\\Finik_6.jpg</v>
      </c>
      <c r="AH55">
        <f t="shared" si="4"/>
        <v>0</v>
      </c>
      <c r="AT55">
        <f t="shared" ca="1" si="7"/>
        <v>5.5080414719347326E-3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VLOOKUP(B56,audio_list_stym!$A$3:$BP$18,52,FALSE)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VLOOKUP(B56,audio_list_stym!$A$3:$AJ$18,20,FALSE)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6"/>
        <v>pics\\Finik_7.jpg</v>
      </c>
      <c r="AH56">
        <f t="shared" si="4"/>
        <v>0</v>
      </c>
      <c r="AT56">
        <f t="shared" ca="1" si="7"/>
        <v>6.0163314208734664E-2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VLOOKUP(B57,audio_list_stym!$A$3:$BP$18,52,FALSE)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VLOOKUP(B57,audio_list_stym!$A$3:$AJ$18,20,FALSE)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6"/>
        <v>pics\\Finik_8.jpg</v>
      </c>
      <c r="AH57">
        <f t="shared" si="4"/>
        <v>0</v>
      </c>
      <c r="AI57" s="11"/>
      <c r="AT57">
        <f t="shared" ca="1" si="7"/>
        <v>0.30455769752860751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VLOOKUP(B58,audio_list_stym!$A$3:$BP$18,52,FALSE)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VLOOKUP(B58,audio_list_stym!$A$3:$AJ$18,20,FALSE)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2027</v>
      </c>
      <c r="AD58" t="str">
        <f t="shared" ca="1" si="10"/>
        <v>pics\\Kokos_3.jpg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pics\\Kokos_3.jpg</v>
      </c>
      <c r="AG58" t="str">
        <f t="shared" si="16"/>
        <v/>
      </c>
      <c r="AH58" t="str">
        <f t="shared" si="4"/>
        <v>sound\\Ogorod</v>
      </c>
      <c r="AI58" s="11"/>
      <c r="AR58" t="str">
        <f t="shared" ref="AR58:AR65" ca="1" si="24">IF(AH58="sound\\Ogorod",AP10,"")</f>
        <v>pics\\Kokos_3.jpg</v>
      </c>
      <c r="AT58">
        <f t="shared" ca="1" si="7"/>
        <v>0.92088062059734599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VLOOKUP(B59,audio_list_stym!$A$3:$BP$18,52,FALSE)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VLOOKUP(B59,audio_list_stym!$A$3:$AJ$18,20,FALSE)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2158</v>
      </c>
      <c r="AD59" t="str">
        <f t="shared" ca="1" si="10"/>
        <v>pics\\Injir_6.jpg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pics\\Injir_6.jpg</v>
      </c>
      <c r="AG59" t="str">
        <f t="shared" si="16"/>
        <v/>
      </c>
      <c r="AH59" t="str">
        <f t="shared" si="4"/>
        <v>sound\\Ogorod</v>
      </c>
      <c r="AR59" t="str">
        <f t="shared" ca="1" si="24"/>
        <v>pics\\Injir_6.jpg</v>
      </c>
      <c r="AT59">
        <f t="shared" ca="1" si="7"/>
        <v>0.34963193338939813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VLOOKUP(B60,audio_list_stym!$A$3:$BP$18,52,FALSE)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VLOOKUP(B60,audio_list_stym!$A$3:$AJ$18,20,FALSE)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2026</v>
      </c>
      <c r="AD60" t="str">
        <f t="shared" ca="1" si="10"/>
        <v>pics\\Kokos_2.jpg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pics\\Kokos_2.jpg</v>
      </c>
      <c r="AG60" t="str">
        <f t="shared" si="16"/>
        <v/>
      </c>
      <c r="AH60" t="str">
        <f t="shared" si="4"/>
        <v>sound\\Ogorod</v>
      </c>
      <c r="AR60" t="str">
        <f t="shared" ca="1" si="24"/>
        <v>pics\\Kokos_2.jpg</v>
      </c>
      <c r="AT60">
        <f t="shared" ca="1" si="7"/>
        <v>9.5324539783114615E-2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VLOOKUP(B61,audio_list_stym!$A$3:$BP$18,52,FALSE)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VLOOKUP(B61,audio_list_stym!$A$3:$AJ$18,20,FALSE)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2015</v>
      </c>
      <c r="AD61" t="str">
        <f t="shared" ca="1" si="10"/>
        <v>pics\\Finik_7.jpg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pics\\Finik_7.jpg</v>
      </c>
      <c r="AG61" t="str">
        <f t="shared" si="16"/>
        <v/>
      </c>
      <c r="AH61" t="str">
        <f t="shared" si="4"/>
        <v>sound\\Ogorod</v>
      </c>
      <c r="AR61" t="str">
        <f t="shared" ca="1" si="24"/>
        <v>pics\\Finik_7.jpg</v>
      </c>
      <c r="AT61">
        <f t="shared" ca="1" si="7"/>
        <v>0.7261378791141766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VLOOKUP(B62,audio_list_stym!$A$3:$BP$18,52,FALSE)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VLOOKUP(B62,audio_list_stym!$A$3:$AJ$18,20,FALSE)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2154</v>
      </c>
      <c r="AD62" t="str">
        <f t="shared" ca="1" si="10"/>
        <v>pics\\Injir_2.jpg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pics\\Injir_2.jpg</v>
      </c>
      <c r="AG62" t="str">
        <f t="shared" si="16"/>
        <v/>
      </c>
      <c r="AH62" t="str">
        <f t="shared" si="4"/>
        <v>sound\\Ogorod</v>
      </c>
      <c r="AR62" t="str">
        <f t="shared" ca="1" si="24"/>
        <v>pics\\Injir_2.jpg</v>
      </c>
      <c r="AT62">
        <f t="shared" ca="1" si="7"/>
        <v>0.75913231506377843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VLOOKUP(B63,audio_list_stym!$A$3:$BP$18,52,FALSE)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VLOOKUP(B63,audio_list_stym!$A$3:$AJ$18,20,FALSE)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2028</v>
      </c>
      <c r="AD63" t="str">
        <f t="shared" ca="1" si="10"/>
        <v>pics\\Kokos_4.jpg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pics\\Kokos_4.jpg</v>
      </c>
      <c r="AG63" t="str">
        <f t="shared" si="16"/>
        <v/>
      </c>
      <c r="AH63" t="str">
        <f t="shared" si="4"/>
        <v>sound\\Ogorod</v>
      </c>
      <c r="AR63" t="str">
        <f t="shared" ca="1" si="24"/>
        <v>pics\\Kokos_4.jpg</v>
      </c>
      <c r="AT63">
        <f t="shared" ca="1" si="7"/>
        <v>0.15033523017902573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VLOOKUP(B64,audio_list_stym!$A$3:$BP$18,52,FALSE)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VLOOKUP(B64,audio_list_stym!$A$3:$AJ$18,20,FALSE)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2010</v>
      </c>
      <c r="AD64" t="str">
        <f t="shared" ca="1" si="10"/>
        <v>pics\\Finik_2.jpg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pics\\Finik_2.jpg</v>
      </c>
      <c r="AG64" t="str">
        <f t="shared" si="16"/>
        <v/>
      </c>
      <c r="AH64" t="str">
        <f t="shared" si="4"/>
        <v>sound\\Ogorod</v>
      </c>
      <c r="AI64" s="11"/>
      <c r="AR64" t="str">
        <f t="shared" ca="1" si="24"/>
        <v>pics\\Finik_2.jpg</v>
      </c>
      <c r="AT64">
        <f t="shared" ca="1" si="7"/>
        <v>0.84392911733163101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VLOOKUP(B65,audio_list_stym!$A$3:$BP$18,52,FALSE)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VLOOKUP(B65,audio_list_stym!$A$3:$AJ$18,20,FALSE)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2030</v>
      </c>
      <c r="AD65" t="str">
        <f t="shared" ca="1" si="10"/>
        <v>pics\\Kokos_6.jpg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pics\\Kokos_6.jpg</v>
      </c>
      <c r="AG65" t="str">
        <f t="shared" si="16"/>
        <v/>
      </c>
      <c r="AH65" t="str">
        <f t="shared" si="4"/>
        <v>sound\\Ogorod</v>
      </c>
      <c r="AR65" t="str">
        <f t="shared" ca="1" si="24"/>
        <v>pics\\Kokos_6.jpg</v>
      </c>
      <c r="AT65">
        <f t="shared" ca="1" si="7"/>
        <v>0.42851763235789841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VLOOKUP(B66,audio_list_stym!$A$3:$BP$18,52,FALSE)</f>
        <v>17</v>
      </c>
      <c r="F66" t="str">
        <f>VLOOKUP(E66,metki!$A$2:$B$9,2,FALSE)</f>
        <v>экспл_новые_без_названия</v>
      </c>
      <c r="G66" t="str">
        <f t="shared" ref="G66:G129" si="25">LEFT(F66,5)</f>
        <v>экспл</v>
      </c>
      <c r="H66" t="str">
        <f>VLOOKUP(B66,audio_list_stym!$A$3:$AJ$18,20,FALSE)</f>
        <v>ZF</v>
      </c>
      <c r="I66" t="s">
        <v>688</v>
      </c>
      <c r="J66" t="str">
        <f t="shared" ref="J66:J129" si="26">H66&amp;I66</f>
        <v>ZF_1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74" si="27">AS66</f>
        <v/>
      </c>
      <c r="AG66" t="str">
        <f>IF(OR(E66=11,E66=13),M66,"")</f>
        <v/>
      </c>
      <c r="AI66" t="s">
        <v>67</v>
      </c>
      <c r="AO66">
        <f ca="1">RAND()</f>
        <v>0.76684551137300105</v>
      </c>
      <c r="AP66" t="str">
        <f ca="1">INDEX($AI$66:$AI$129,(RANK(AO66,$AO$66:$AO$129)))</f>
        <v>pics\\Goroh_1.jpg</v>
      </c>
      <c r="AS66" t="str">
        <f>IF(G66="импл_",AP66,"")</f>
        <v/>
      </c>
      <c r="AT66">
        <f t="shared" ref="AT66:AT129" ca="1" si="28">RAND()</f>
        <v>0.8252238671928781</v>
      </c>
      <c r="AU66" t="s">
        <v>697</v>
      </c>
      <c r="AV66" t="str">
        <f t="shared" ref="AV66:AV129" ca="1" si="29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0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2151</v>
      </c>
      <c r="BE66" cm="1">
        <f t="array" aca="1" ref="BE66" ca="1">INDEX(BD74:BD89,(RANK(AT2,$AT$2:$AT$7)))</f>
        <v>2070</v>
      </c>
      <c r="BF66" cm="1">
        <f t="array" aca="1" ref="BF66" ca="1">INDEX(BD90:BD113,(RANK(AT2,$AT$2:$AT$17)))</f>
        <v>2089</v>
      </c>
      <c r="BG66" cm="1">
        <f t="array" aca="1" ref="BG66" ca="1">INDEX(BD114:BD129,(RANK(AT2,$AT$2:$AT$17)))</f>
        <v>2137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VLOOKUP(B67,audio_list_stym!$A$3:$BP$18,52,FALSE)</f>
        <v>17</v>
      </c>
      <c r="F67" t="str">
        <f>VLOOKUP(E67,metki!$A$2:$B$9,2,FALSE)</f>
        <v>экспл_новые_без_названия</v>
      </c>
      <c r="G67" t="str">
        <f t="shared" si="25"/>
        <v>экспл</v>
      </c>
      <c r="H67" t="str">
        <f>VLOOKUP(B67,audio_list_stym!$A$3:$AJ$18,20,FALSE)</f>
        <v>ZF</v>
      </c>
      <c r="I67" t="s">
        <v>689</v>
      </c>
      <c r="J67" t="str">
        <f t="shared" si="26"/>
        <v>ZF_2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74" ca="1" si="31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7"/>
        <v/>
      </c>
      <c r="AI67" t="s">
        <v>68</v>
      </c>
      <c r="AO67">
        <f t="shared" ref="AO67:AO129" ca="1" si="32">RAND()</f>
        <v>0.42883876102282992</v>
      </c>
      <c r="AP67" t="str">
        <f t="shared" ref="AP67:AP129" ca="1" si="33">INDEX($AI$66:$AI$129,(RANK(AO67,$AO$66:$AO$129)))</f>
        <v>pics\\Limon_1.jpg</v>
      </c>
      <c r="AR67" t="str">
        <f t="shared" ref="AR67:AR73" si="34">IF(AH67="sound\\Ogorod",AP19,"")</f>
        <v/>
      </c>
      <c r="AS67" t="str">
        <f t="shared" ref="AS67:AS73" si="35">IF(G67="импл_",AP67,"")</f>
        <v/>
      </c>
      <c r="AT67">
        <f t="shared" ca="1" si="28"/>
        <v>0.10546219630796461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0"/>
        <v>Посмотрите,_вот_XXXXX._Он_розовый?</v>
      </c>
      <c r="BD67" cm="1">
        <f t="array" aca="1" ref="BD67" ca="1">INDEX(L67:L74,(RANK(AT3,$AT$2:$AT$9)))</f>
        <v>2149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VLOOKUP(B68,audio_list_stym!$A$3:$BP$18,52,FALSE)</f>
        <v>17</v>
      </c>
      <c r="F68" t="str">
        <f>VLOOKUP(E68,metki!$A$2:$B$9,2,FALSE)</f>
        <v>экспл_новые_без_названия</v>
      </c>
      <c r="G68" t="str">
        <f t="shared" si="25"/>
        <v>экспл</v>
      </c>
      <c r="H68" t="str">
        <f>VLOOKUP(B68,audio_list_stym!$A$3:$AJ$18,20,FALSE)</f>
        <v>ZF</v>
      </c>
      <c r="I68" t="s">
        <v>690</v>
      </c>
      <c r="J68" t="str">
        <f t="shared" si="26"/>
        <v>ZF_3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1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7"/>
        <v/>
      </c>
      <c r="AI68" t="s">
        <v>69</v>
      </c>
      <c r="AO68">
        <f t="shared" ca="1" si="32"/>
        <v>0.63170266138191689</v>
      </c>
      <c r="AP68" t="str">
        <f t="shared" ca="1" si="33"/>
        <v>pics\\Goroh_7.jpg</v>
      </c>
      <c r="AR68" t="str">
        <f t="shared" si="34"/>
        <v/>
      </c>
      <c r="AS68" t="str">
        <f t="shared" si="35"/>
        <v/>
      </c>
      <c r="AT68">
        <f t="shared" ca="1" si="28"/>
        <v>0.39023620587887919</v>
      </c>
      <c r="AU68" t="s">
        <v>697</v>
      </c>
      <c r="AV68" t="str">
        <f t="shared" ca="1" si="29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0"/>
        <v>Вот_XXXXX._Тонкий_ли_он?</v>
      </c>
      <c r="BD68" cm="1">
        <f t="array" aca="1" ref="BD68" ca="1">INDEX(L68:L75,(RANK(AT4,$AT$2:$AT$9)))</f>
        <v>2151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VLOOKUP(B69,audio_list_stym!$A$3:$BP$18,52,FALSE)</f>
        <v>17</v>
      </c>
      <c r="F69" t="str">
        <f>VLOOKUP(E69,metki!$A$2:$B$9,2,FALSE)</f>
        <v>экспл_новые_без_названия</v>
      </c>
      <c r="G69" t="str">
        <f t="shared" si="25"/>
        <v>экспл</v>
      </c>
      <c r="H69" t="str">
        <f>VLOOKUP(B69,audio_list_stym!$A$3:$AJ$18,20,FALSE)</f>
        <v>ZF</v>
      </c>
      <c r="I69" t="s">
        <v>691</v>
      </c>
      <c r="J69" t="str">
        <f t="shared" si="26"/>
        <v>ZF_4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1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7"/>
        <v/>
      </c>
      <c r="AI69" t="s">
        <v>70</v>
      </c>
      <c r="AO69">
        <f t="shared" ca="1" si="32"/>
        <v>0.48064221390332995</v>
      </c>
      <c r="AP69" t="str">
        <f t="shared" ca="1" si="33"/>
        <v>pics\\Kokos_6.jpg</v>
      </c>
      <c r="AR69" t="str">
        <f t="shared" si="34"/>
        <v/>
      </c>
      <c r="AS69" t="str">
        <f t="shared" si="35"/>
        <v/>
      </c>
      <c r="AT69">
        <f t="shared" ca="1" si="28"/>
        <v>0.55501755028266564</v>
      </c>
      <c r="AU69" t="s">
        <v>697</v>
      </c>
      <c r="AV69" t="str">
        <f t="shared" ca="1" si="29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0"/>
        <v>Это_XXXXX._Цельный_ли_он?</v>
      </c>
      <c r="BD69" cm="1">
        <f t="array" aca="1" ref="BD69" ca="1">INDEX(L69:L76,(RANK(AT5,$AT$2:$AT$9)))</f>
        <v>2149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VLOOKUP(B70,audio_list_stym!$A$3:$BP$18,52,FALSE)</f>
        <v>17</v>
      </c>
      <c r="F70" t="str">
        <f>VLOOKUP(E70,metki!$A$2:$B$9,2,FALSE)</f>
        <v>экспл_новые_без_названия</v>
      </c>
      <c r="G70" t="str">
        <f t="shared" si="25"/>
        <v>экспл</v>
      </c>
      <c r="H70" t="str">
        <f>VLOOKUP(B70,audio_list_stym!$A$3:$AJ$18,20,FALSE)</f>
        <v>ZF</v>
      </c>
      <c r="I70" t="s">
        <v>692</v>
      </c>
      <c r="J70" t="str">
        <f t="shared" si="26"/>
        <v>ZF_5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1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7"/>
        <v/>
      </c>
      <c r="AI70" t="s">
        <v>71</v>
      </c>
      <c r="AO70">
        <f t="shared" ca="1" si="32"/>
        <v>0.49649077982588119</v>
      </c>
      <c r="AP70" t="str">
        <f t="shared" ca="1" si="33"/>
        <v>pics\\Kokos_4.jpg</v>
      </c>
      <c r="AR70" t="str">
        <f t="shared" si="34"/>
        <v/>
      </c>
      <c r="AS70" t="str">
        <f t="shared" si="35"/>
        <v/>
      </c>
      <c r="AT70">
        <f t="shared" ca="1" si="28"/>
        <v>0.43318145774763173</v>
      </c>
      <c r="AU70" t="s">
        <v>697</v>
      </c>
      <c r="AV70" t="str">
        <f t="shared" ca="1" si="29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0"/>
        <v>На_картинке_XXXXX._Он_шершавый?</v>
      </c>
      <c r="BD70" cm="1">
        <f t="array" aca="1" ref="BD70" ca="1">INDEX(L70:L77,(RANK(AT6,$AT$2:$AT$9)))</f>
        <v>2149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VLOOKUP(B71,audio_list_stym!$A$3:$BP$18,52,FALSE)</f>
        <v>17</v>
      </c>
      <c r="F71" t="str">
        <f>VLOOKUP(E71,metki!$A$2:$B$9,2,FALSE)</f>
        <v>экспл_новые_без_названия</v>
      </c>
      <c r="G71" t="str">
        <f t="shared" si="25"/>
        <v>экспл</v>
      </c>
      <c r="H71" t="str">
        <f>VLOOKUP(B71,audio_list_stym!$A$3:$AJ$18,20,FALSE)</f>
        <v>ZF</v>
      </c>
      <c r="I71" t="s">
        <v>693</v>
      </c>
      <c r="J71" t="str">
        <f t="shared" si="26"/>
        <v>ZF_6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1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7"/>
        <v/>
      </c>
      <c r="AI71" t="s">
        <v>72</v>
      </c>
      <c r="AO71">
        <f t="shared" ca="1" si="32"/>
        <v>0.2691195037388967</v>
      </c>
      <c r="AP71" t="str">
        <f t="shared" ca="1" si="33"/>
        <v>pics\\Peper_3.jpg</v>
      </c>
      <c r="AR71" t="str">
        <f t="shared" si="34"/>
        <v/>
      </c>
      <c r="AS71" t="str">
        <f t="shared" si="35"/>
        <v/>
      </c>
      <c r="AT71">
        <f t="shared" ca="1" si="28"/>
        <v>0.88219919955267012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0"/>
        <v>На_мониторе_XXXXX._Заострен_ли_он?</v>
      </c>
      <c r="BD71" cm="1">
        <f t="array" aca="1" ref="BD71" ca="1">INDEX(L71:L78,(RANK(AT7,$AT$2:$AT$9)))</f>
        <v>2067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VLOOKUP(B72,audio_list_stym!$A$3:$BP$18,52,FALSE)</f>
        <v>17</v>
      </c>
      <c r="F72" t="str">
        <f>VLOOKUP(E72,metki!$A$2:$B$9,2,FALSE)</f>
        <v>экспл_новые_без_названия</v>
      </c>
      <c r="G72" t="str">
        <f t="shared" si="25"/>
        <v>экспл</v>
      </c>
      <c r="H72" t="str">
        <f>VLOOKUP(B72,audio_list_stym!$A$3:$AJ$18,20,FALSE)</f>
        <v>ZF</v>
      </c>
      <c r="I72" t="s">
        <v>694</v>
      </c>
      <c r="J72" t="str">
        <f t="shared" si="26"/>
        <v>ZF_7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1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7"/>
        <v/>
      </c>
      <c r="AI72" t="s">
        <v>73</v>
      </c>
      <c r="AO72">
        <f t="shared" ca="1" si="32"/>
        <v>0.11646676021869284</v>
      </c>
      <c r="AP72" t="str">
        <f t="shared" ca="1" si="33"/>
        <v>pics\\Redis_6.jpg</v>
      </c>
      <c r="AR72" t="str">
        <f t="shared" si="34"/>
        <v/>
      </c>
      <c r="AS72" t="str">
        <f t="shared" si="35"/>
        <v/>
      </c>
      <c r="AT72">
        <f t="shared" ca="1" si="28"/>
        <v>0.10297390424848185</v>
      </c>
      <c r="AU72" t="s">
        <v>697</v>
      </c>
      <c r="AV72" t="str">
        <f t="shared" ca="1" si="29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0"/>
        <v>Перед_Вами_XXXXX._Он_рассыпчатый?</v>
      </c>
      <c r="BD72" cm="1">
        <f t="array" aca="1" ref="BD72" ca="1">INDEX(L72:L79,(RANK(AT8,$AT$2:$AT$9)))</f>
        <v>2070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VLOOKUP(B73,audio_list_stym!$A$3:$BP$18,52,FALSE)</f>
        <v>17</v>
      </c>
      <c r="F73" t="str">
        <f>VLOOKUP(E73,metki!$A$2:$B$9,2,FALSE)</f>
        <v>экспл_новые_без_названия</v>
      </c>
      <c r="G73" t="str">
        <f t="shared" si="25"/>
        <v>экспл</v>
      </c>
      <c r="H73" t="str">
        <f>VLOOKUP(B73,audio_list_stym!$A$3:$AJ$18,20,FALSE)</f>
        <v>ZF</v>
      </c>
      <c r="I73" t="s">
        <v>695</v>
      </c>
      <c r="J73" t="str">
        <f t="shared" si="26"/>
        <v>ZF_8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1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7"/>
        <v/>
      </c>
      <c r="AI73" t="s">
        <v>74</v>
      </c>
      <c r="AO73">
        <f t="shared" ca="1" si="32"/>
        <v>1.1274597350731996E-2</v>
      </c>
      <c r="AP73" t="str">
        <f t="shared" ca="1" si="33"/>
        <v>pics\\Tomat_6.jpg</v>
      </c>
      <c r="AR73" t="str">
        <f t="shared" si="34"/>
        <v/>
      </c>
      <c r="AS73" t="str">
        <f t="shared" si="35"/>
        <v/>
      </c>
      <c r="AT73">
        <f t="shared" ca="1" si="28"/>
        <v>6.8354685791697234E-3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0"/>
        <v>Вы_видите_XXXXX._Очищен_ли_он?</v>
      </c>
      <c r="BD73" cm="1">
        <f t="array" aca="1" ref="BD73" ca="1">INDEX(L73:L80,(RANK(AT9,$AT$2:$AT$9)))</f>
        <v>2066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VLOOKUP(B74,audio_list_stym!$A$3:$BP$18,52,FALSE)</f>
        <v>14</v>
      </c>
      <c r="F74" t="str">
        <f>VLOOKUP(E74,metki!$A$2:$B$9,2,FALSE)</f>
        <v>импл_новые_с_названием</v>
      </c>
      <c r="G74" t="str">
        <f t="shared" si="25"/>
        <v>импл_</v>
      </c>
      <c r="H74" t="str">
        <f>VLOOKUP(B74,audio_list_stym!$A$3:$AJ$18,20,FALSE)</f>
        <v>Ackee</v>
      </c>
      <c r="I74" t="s">
        <v>688</v>
      </c>
      <c r="J74" t="str">
        <f t="shared" si="26"/>
        <v>Ackee_1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2013</v>
      </c>
      <c r="AD74" t="str">
        <f t="shared" ca="1" si="31"/>
        <v>pics\\Finik_5.jpg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pics\\Finik_5.jpg</v>
      </c>
      <c r="AI74" t="s">
        <v>76</v>
      </c>
      <c r="AO74">
        <f t="shared" ca="1" si="32"/>
        <v>0.81279928733908169</v>
      </c>
      <c r="AP74" t="str">
        <f t="shared" ca="1" si="33"/>
        <v>pics\\Finik_5.jpg</v>
      </c>
      <c r="AR74" t="str">
        <f>IF(AH74="sound\\Ogorod",AP2,"")</f>
        <v/>
      </c>
      <c r="AS74" t="str">
        <f ca="1">IF(G74="импл_",AP74,"")</f>
        <v>pics\\Finik_5.jpg</v>
      </c>
      <c r="AT74">
        <f t="shared" ca="1" si="28"/>
        <v>0.25798057208164937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0"/>
        <v>_Сушеный_ли_БАРОХ?</v>
      </c>
      <c r="BC74">
        <f>A74</f>
        <v>1210</v>
      </c>
      <c r="BD74" cm="1">
        <f t="array" aca="1" ref="BD74" ca="1">INDEX($L$74:$L$81,(RANK(AT2,$AT$2:$AT$9)))</f>
        <v>2071</v>
      </c>
      <c r="BE74" cm="1">
        <f t="array" aca="1" ref="BE74" ca="1">INDEX(BD66:BD73,(RANK(AT3,$AT$2:$AT$9)))</f>
        <v>2149</v>
      </c>
      <c r="BF74" cm="1">
        <f t="array" aca="1" ref="BF74" ca="1">INDEX(BD82:BD105,(RANK(AT3,$AT$2:$AT$17)))</f>
        <v>2078</v>
      </c>
      <c r="BG74" cm="1">
        <f t="array" aca="1" ref="BG74" ca="1">INDEX(BD106:BD129,(RANK(AT3,$AT$2:$AT$9)))</f>
        <v>2114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VLOOKUP(B75,audio_list_stym!$A$3:$BP$18,52,FALSE)</f>
        <v>14</v>
      </c>
      <c r="F75" t="str">
        <f>VLOOKUP(E75,metki!$A$2:$B$9,2,FALSE)</f>
        <v>импл_новые_с_названием</v>
      </c>
      <c r="G75" t="str">
        <f t="shared" si="25"/>
        <v>импл_</v>
      </c>
      <c r="H75" t="str">
        <f>VLOOKUP(B75,audio_list_stym!$A$3:$AJ$18,20,FALSE)</f>
        <v>Ackee</v>
      </c>
      <c r="I75" t="s">
        <v>689</v>
      </c>
      <c r="J75" t="str">
        <f t="shared" si="26"/>
        <v>Ackee_2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2027</v>
      </c>
      <c r="AD75" t="str">
        <f t="shared" ref="AD75:AD129" ca="1" si="36">IF(ISTEXT(AE75),AE75,IF(ISTEXT(AF75),AF75,""))</f>
        <v>pics\\Kokos_3.jpg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ref="AF75:AF129" ca="1" si="37">AS75</f>
        <v>pics\\Kokos_3.jpg</v>
      </c>
      <c r="AI75" t="s">
        <v>77</v>
      </c>
      <c r="AO75">
        <f t="shared" ca="1" si="32"/>
        <v>0.50024041377139494</v>
      </c>
      <c r="AP75" t="str">
        <f t="shared" ca="1" si="33"/>
        <v>pics\\Kokos_3.jpg</v>
      </c>
      <c r="AR75" t="str">
        <f t="shared" ref="AR75:AR97" si="38">IF(AH75="sound\\Ogorod",AP3,"")</f>
        <v/>
      </c>
      <c r="AS75" t="str">
        <f t="shared" ref="AS75:AS129" ca="1" si="39">IF(G75="импл_",AP75,"")</f>
        <v>pics\\Kokos_3.jpg</v>
      </c>
      <c r="AT75">
        <f t="shared" ca="1" si="28"/>
        <v>0.52575033214514644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0"/>
        <v>_С_веточкой_ли_БАРОХ?</v>
      </c>
      <c r="BD75" cm="1">
        <f t="array" aca="1" ref="BD75" ca="1">INDEX($L$74:$L$81,(RANK(AT3,$AT$2:$AT$9)))</f>
        <v>2068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VLOOKUP(B76,audio_list_stym!$A$3:$BP$18,52,FALSE)</f>
        <v>14</v>
      </c>
      <c r="F76" t="str">
        <f>VLOOKUP(E76,metki!$A$2:$B$9,2,FALSE)</f>
        <v>импл_новые_с_названием</v>
      </c>
      <c r="G76" t="str">
        <f t="shared" si="25"/>
        <v>импл_</v>
      </c>
      <c r="H76" t="str">
        <f>VLOOKUP(B76,audio_list_stym!$A$3:$AJ$18,20,FALSE)</f>
        <v>Ackee</v>
      </c>
      <c r="I76" t="s">
        <v>690</v>
      </c>
      <c r="J76" t="str">
        <f t="shared" si="26"/>
        <v>Ackee_3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2012</v>
      </c>
      <c r="AD76" t="str">
        <f t="shared" ca="1" si="36"/>
        <v>pics\\Finik_4.jpg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7"/>
        <v>pics\\Finik_4.jpg</v>
      </c>
      <c r="AI76" t="s">
        <v>78</v>
      </c>
      <c r="AO76">
        <f t="shared" ca="1" si="32"/>
        <v>0.8168783852983813</v>
      </c>
      <c r="AP76" t="str">
        <f t="shared" ca="1" si="33"/>
        <v>pics\\Finik_4.jpg</v>
      </c>
      <c r="AR76" t="str">
        <f t="shared" si="38"/>
        <v/>
      </c>
      <c r="AS76" t="str">
        <f t="shared" ca="1" si="39"/>
        <v>pics\\Finik_4.jpg</v>
      </c>
      <c r="AT76">
        <f t="shared" ca="1" si="28"/>
        <v>5.1529991966658084E-2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0"/>
        <v>_Раскрыт_ли_БАРОХ?</v>
      </c>
      <c r="BD76" cm="1">
        <f t="array" aca="1" ref="BD76" ca="1">INDEX($L$74:$L$81,(RANK(AT4,$AT$2:$AT$9)))</f>
        <v>2069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VLOOKUP(B77,audio_list_stym!$A$3:$BP$18,52,FALSE)</f>
        <v>14</v>
      </c>
      <c r="F77" t="str">
        <f>VLOOKUP(E77,metki!$A$2:$B$9,2,FALSE)</f>
        <v>импл_новые_с_названием</v>
      </c>
      <c r="G77" t="str">
        <f t="shared" si="25"/>
        <v>импл_</v>
      </c>
      <c r="H77" t="str">
        <f>VLOOKUP(B77,audio_list_stym!$A$3:$AJ$18,20,FALSE)</f>
        <v>Ackee</v>
      </c>
      <c r="I77" t="s">
        <v>691</v>
      </c>
      <c r="J77" t="str">
        <f t="shared" si="26"/>
        <v>Ackee_4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2011</v>
      </c>
      <c r="AD77" t="str">
        <f t="shared" ca="1" si="36"/>
        <v>pics\\Finik_3.jpg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7"/>
        <v>pics\\Finik_3.jpg</v>
      </c>
      <c r="AI77" t="s">
        <v>79</v>
      </c>
      <c r="AO77">
        <f t="shared" ca="1" si="32"/>
        <v>0.81752165448424585</v>
      </c>
      <c r="AP77" t="str">
        <f t="shared" ca="1" si="33"/>
        <v>pics\\Finik_3.jpg</v>
      </c>
      <c r="AR77" t="str">
        <f t="shared" si="38"/>
        <v/>
      </c>
      <c r="AS77" t="str">
        <f t="shared" ca="1" si="39"/>
        <v>pics\\Finik_3.jpg</v>
      </c>
      <c r="AT77">
        <f t="shared" ca="1" si="28"/>
        <v>0.58542249236314692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0"/>
        <v>_Пушистый_ли_БАРОХ?</v>
      </c>
      <c r="BD77" cm="1">
        <f t="array" aca="1" ref="BD77" ca="1">INDEX($L$74:$L$81,(RANK(AT5,$AT$2:$AT$9)))</f>
        <v>2066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VLOOKUP(B78,audio_list_stym!$A$3:$BP$18,52,FALSE)</f>
        <v>14</v>
      </c>
      <c r="F78" t="str">
        <f>VLOOKUP(E78,metki!$A$2:$B$9,2,FALSE)</f>
        <v>импл_новые_с_названием</v>
      </c>
      <c r="G78" t="str">
        <f t="shared" si="25"/>
        <v>импл_</v>
      </c>
      <c r="H78" t="str">
        <f>VLOOKUP(B78,audio_list_stym!$A$3:$AJ$18,20,FALSE)</f>
        <v>Ackee</v>
      </c>
      <c r="I78" t="s">
        <v>692</v>
      </c>
      <c r="J78" t="str">
        <f t="shared" si="26"/>
        <v>Ackee_5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2048</v>
      </c>
      <c r="AD78" t="str">
        <f t="shared" ca="1" si="36"/>
        <v>pics\\Peper_8.jpg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7"/>
        <v>pics\\Peper_8.jpg</v>
      </c>
      <c r="AI78" t="s">
        <v>80</v>
      </c>
      <c r="AO78">
        <f t="shared" ca="1" si="32"/>
        <v>0.19320377554674939</v>
      </c>
      <c r="AP78" t="str">
        <f t="shared" ca="1" si="33"/>
        <v>pics\\Peper_8.jpg</v>
      </c>
      <c r="AR78" t="str">
        <f t="shared" si="38"/>
        <v/>
      </c>
      <c r="AS78" t="str">
        <f t="shared" ca="1" si="39"/>
        <v>pics\\Peper_8.jpg</v>
      </c>
      <c r="AT78">
        <f t="shared" ca="1" si="28"/>
        <v>0.41963013730010079</v>
      </c>
      <c r="AU78" t="s">
        <v>697</v>
      </c>
      <c r="AV78" t="str">
        <f t="shared" ca="1" si="29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0"/>
        <v>_Квадратный_ли_БАРОХ?</v>
      </c>
      <c r="BD78" cm="1">
        <f t="array" aca="1" ref="BD78" ca="1">INDEX($L$74:$L$81,(RANK(AT6,$AT$2:$AT$9)))</f>
        <v>2065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VLOOKUP(B79,audio_list_stym!$A$3:$BP$18,52,FALSE)</f>
        <v>14</v>
      </c>
      <c r="F79" t="str">
        <f>VLOOKUP(E79,metki!$A$2:$B$9,2,FALSE)</f>
        <v>импл_новые_с_названием</v>
      </c>
      <c r="G79" t="str">
        <f t="shared" si="25"/>
        <v>импл_</v>
      </c>
      <c r="H79" t="str">
        <f>VLOOKUP(B79,audio_list_stym!$A$3:$AJ$18,20,FALSE)</f>
        <v>Ackee</v>
      </c>
      <c r="I79" t="s">
        <v>693</v>
      </c>
      <c r="J79" t="str">
        <f t="shared" si="26"/>
        <v>Ackee_6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2040</v>
      </c>
      <c r="AD79" t="str">
        <f t="shared" ca="1" si="36"/>
        <v>pics\\Limon_8.jpg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7"/>
        <v>pics\\Limon_8.jpg</v>
      </c>
      <c r="AI79" t="s">
        <v>81</v>
      </c>
      <c r="AO79">
        <f t="shared" ca="1" si="32"/>
        <v>0.31920657999907931</v>
      </c>
      <c r="AP79" t="str">
        <f t="shared" ca="1" si="33"/>
        <v>pics\\Limon_8.jpg</v>
      </c>
      <c r="AR79" t="str">
        <f t="shared" si="38"/>
        <v/>
      </c>
      <c r="AS79" t="str">
        <f t="shared" ca="1" si="39"/>
        <v>pics\\Limon_8.jpg</v>
      </c>
      <c r="AT79">
        <f t="shared" ca="1" si="28"/>
        <v>0.27352639388249478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0"/>
        <v>_Склизкий_ли_БАРОХ?</v>
      </c>
      <c r="BD79" cm="1">
        <f t="array" aca="1" ref="BD79" ca="1">INDEX($L$74:$L$81,(RANK(AT7,$AT$2:$AT$9)))</f>
        <v>2070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VLOOKUP(B80,audio_list_stym!$A$3:$BP$18,52,FALSE)</f>
        <v>14</v>
      </c>
      <c r="F80" t="str">
        <f>VLOOKUP(E80,metki!$A$2:$B$9,2,FALSE)</f>
        <v>импл_новые_с_названием</v>
      </c>
      <c r="G80" t="str">
        <f t="shared" si="25"/>
        <v>импл_</v>
      </c>
      <c r="H80" t="str">
        <f>VLOOKUP(B80,audio_list_stym!$A$3:$AJ$18,20,FALSE)</f>
        <v>Ackee</v>
      </c>
      <c r="I80" t="s">
        <v>694</v>
      </c>
      <c r="J80" t="str">
        <f t="shared" si="26"/>
        <v>Ackee_7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2008</v>
      </c>
      <c r="AD80" t="str">
        <f t="shared" ca="1" si="36"/>
        <v>pics\\Banan_8.jpg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7"/>
        <v>pics\\Banan_8.jpg</v>
      </c>
      <c r="AI80" t="s">
        <v>82</v>
      </c>
      <c r="AO80">
        <f t="shared" ca="1" si="32"/>
        <v>0.8759425330182955</v>
      </c>
      <c r="AP80" t="str">
        <f t="shared" ca="1" si="33"/>
        <v>pics\\Banan_8.jpg</v>
      </c>
      <c r="AR80" t="str">
        <f t="shared" si="38"/>
        <v/>
      </c>
      <c r="AS80" t="str">
        <f t="shared" ca="1" si="39"/>
        <v>pics\\Banan_8.jpg</v>
      </c>
      <c r="AT80">
        <f t="shared" ca="1" si="28"/>
        <v>0.75427915078534014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0"/>
        <v>_Увядший_ли_БАРОХ?</v>
      </c>
      <c r="BD80" cm="1">
        <f t="array" aca="1" ref="BD80" ca="1">INDEX($L$74:$L$81,(RANK(AT8,$AT$2:$AT$9)))</f>
        <v>2072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VLOOKUP(B81,audio_list_stym!$A$3:$BP$18,52,FALSE)</f>
        <v>14</v>
      </c>
      <c r="F81" t="str">
        <f>VLOOKUP(E81,metki!$A$2:$B$9,2,FALSE)</f>
        <v>импл_новые_с_названием</v>
      </c>
      <c r="G81" t="str">
        <f t="shared" si="25"/>
        <v>импл_</v>
      </c>
      <c r="H81" t="str">
        <f>VLOOKUP(B81,audio_list_stym!$A$3:$AJ$18,20,FALSE)</f>
        <v>Ackee</v>
      </c>
      <c r="I81" t="s">
        <v>695</v>
      </c>
      <c r="J81" t="str">
        <f t="shared" si="26"/>
        <v>Ackee_8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2059</v>
      </c>
      <c r="AD81" t="str">
        <f t="shared" ca="1" si="36"/>
        <v>pics\\Tomat_3.jpg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7"/>
        <v>pics\\Tomat_3.jpg</v>
      </c>
      <c r="AI81" t="s">
        <v>83</v>
      </c>
      <c r="AO81">
        <f t="shared" ca="1" si="32"/>
        <v>3.4256309802381812E-2</v>
      </c>
      <c r="AP81" t="str">
        <f t="shared" ca="1" si="33"/>
        <v>pics\\Tomat_3.jpg</v>
      </c>
      <c r="AR81" t="str">
        <f t="shared" si="38"/>
        <v/>
      </c>
      <c r="AS81" t="str">
        <f t="shared" ca="1" si="39"/>
        <v>pics\\Tomat_3.jpg</v>
      </c>
      <c r="AT81">
        <f t="shared" ca="1" si="28"/>
        <v>0.5861416673725679</v>
      </c>
      <c r="AU81" t="s">
        <v>697</v>
      </c>
      <c r="AV81" t="str">
        <f t="shared" ca="1" si="29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0"/>
        <v>_Разноцветный_ли_БАРОХ?</v>
      </c>
      <c r="BD81" cm="1">
        <f t="array" aca="1" ref="BD81" ca="1">INDEX($L$74:$L$81,(RANK(AT9,$AT$2:$AT$9)))</f>
        <v>2067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VLOOKUP(B82,audio_list_stym!$A$3:$BP$18,52,FALSE)</f>
        <v>15</v>
      </c>
      <c r="F82" t="str">
        <f>VLOOKUP(E82,metki!$A$2:$B$9,2,FALSE)</f>
        <v>экспл_новые_с_названием</v>
      </c>
      <c r="G82" t="str">
        <f t="shared" si="25"/>
        <v>экспл</v>
      </c>
      <c r="H82" t="str">
        <f>VLOOKUP(B82,audio_list_stym!$A$3:$AJ$18,20,FALSE)</f>
        <v>Ake</v>
      </c>
      <c r="I82" t="s">
        <v>688</v>
      </c>
      <c r="J82" t="str">
        <f t="shared" si="26"/>
        <v>Ake_1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6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37"/>
        <v/>
      </c>
      <c r="AI82" t="s">
        <v>84</v>
      </c>
      <c r="AO82">
        <f t="shared" ca="1" si="32"/>
        <v>0.76781869043856121</v>
      </c>
      <c r="AP82" t="str">
        <f t="shared" ca="1" si="33"/>
        <v>pics\\Finik_8.jpg</v>
      </c>
      <c r="AR82" t="str">
        <f t="shared" si="38"/>
        <v/>
      </c>
      <c r="AS82" t="str">
        <f t="shared" si="39"/>
        <v/>
      </c>
      <c r="AT82">
        <f t="shared" ca="1" si="28"/>
        <v>1.2704112379503529E-3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0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2079</v>
      </c>
      <c r="BE82" cm="1">
        <f t="array" aca="1" ref="BE82" ca="1">INDEX(BD66:BD81,(RANK(AT4,$AT$2:$AT$17)))</f>
        <v>2066</v>
      </c>
      <c r="BF82" cm="1">
        <f t="array" aca="1" ref="BF82" ca="1">INDEX(BD90:BD105,(RANK(AT4,$AT$2:$AT$17)))</f>
        <v>2083</v>
      </c>
      <c r="BG82" cm="1">
        <f t="array" aca="1" ref="BG82" ca="1">INDEX(BD106:BD129,(RANK(AT4,$AT$2:$AT$9)))</f>
        <v>2113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VLOOKUP(B83,audio_list_stym!$A$3:$BP$18,52,FALSE)</f>
        <v>15</v>
      </c>
      <c r="F83" t="str">
        <f>VLOOKUP(E83,metki!$A$2:$B$9,2,FALSE)</f>
        <v>экспл_новые_с_названием</v>
      </c>
      <c r="G83" t="str">
        <f t="shared" si="25"/>
        <v>экспл</v>
      </c>
      <c r="H83" t="str">
        <f>VLOOKUP(B83,audio_list_stym!$A$3:$AJ$18,20,FALSE)</f>
        <v>Ake</v>
      </c>
      <c r="I83" t="s">
        <v>689</v>
      </c>
      <c r="J83" t="str">
        <f t="shared" si="26"/>
        <v>Ake_2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6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37"/>
        <v/>
      </c>
      <c r="AI83" t="s">
        <v>85</v>
      </c>
      <c r="AO83">
        <f t="shared" ca="1" si="32"/>
        <v>0.38217853331948259</v>
      </c>
      <c r="AP83" t="str">
        <f t="shared" ca="1" si="33"/>
        <v>pics\\Limon_5.jpg</v>
      </c>
      <c r="AR83" t="str">
        <f t="shared" si="38"/>
        <v/>
      </c>
      <c r="AS83" t="str">
        <f t="shared" si="39"/>
        <v/>
      </c>
      <c r="AT83">
        <f t="shared" ca="1" si="28"/>
        <v>0.13655723857794533</v>
      </c>
      <c r="AU83" t="s">
        <v>697</v>
      </c>
      <c r="AV83" t="str">
        <f t="shared" ca="1" si="29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0"/>
        <v>Посмотрите,_вот_ЛИРОХ._Продолговатый_ли_он?</v>
      </c>
      <c r="BD83" cm="1">
        <f t="array" aca="1" ref="BD83" ca="1">INDEX($L$82:$L$89,(RANK(AT3,$AT$2:$AT$9)))</f>
        <v>2076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VLOOKUP(B84,audio_list_stym!$A$3:$BP$18,52,FALSE)</f>
        <v>15</v>
      </c>
      <c r="F84" t="str">
        <f>VLOOKUP(E84,metki!$A$2:$B$9,2,FALSE)</f>
        <v>экспл_новые_с_названием</v>
      </c>
      <c r="G84" t="str">
        <f t="shared" si="25"/>
        <v>экспл</v>
      </c>
      <c r="H84" t="str">
        <f>VLOOKUP(B84,audio_list_stym!$A$3:$AJ$18,20,FALSE)</f>
        <v>Ake</v>
      </c>
      <c r="I84" t="s">
        <v>690</v>
      </c>
      <c r="J84" t="str">
        <f t="shared" si="26"/>
        <v>Ake_3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6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7"/>
        <v/>
      </c>
      <c r="AI84" t="s">
        <v>94</v>
      </c>
      <c r="AO84">
        <f t="shared" ca="1" si="32"/>
        <v>0.3352321882339161</v>
      </c>
      <c r="AP84" t="str">
        <f t="shared" ca="1" si="33"/>
        <v>pics\\Limon_6.jpg</v>
      </c>
      <c r="AR84" t="str">
        <f t="shared" si="38"/>
        <v/>
      </c>
      <c r="AS84" t="str">
        <f t="shared" si="39"/>
        <v/>
      </c>
      <c r="AT84">
        <f t="shared" ca="1" si="28"/>
        <v>0.44587465142588101</v>
      </c>
      <c r="AU84" t="s">
        <v>697</v>
      </c>
      <c r="AV84" t="str">
        <f t="shared" ca="1" si="29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0"/>
        <v>Вот_ЛИРОХ._Пятнистый_ли_он?</v>
      </c>
      <c r="BD84" cm="1">
        <f t="array" aca="1" ref="BD84" ca="1">INDEX($L$82:$L$89,(RANK(AT4,$AT$2:$AT$9)))</f>
        <v>2077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VLOOKUP(B85,audio_list_stym!$A$3:$BP$18,52,FALSE)</f>
        <v>15</v>
      </c>
      <c r="F85" t="str">
        <f>VLOOKUP(E85,metki!$A$2:$B$9,2,FALSE)</f>
        <v>экспл_новые_с_названием</v>
      </c>
      <c r="G85" t="str">
        <f t="shared" si="25"/>
        <v>экспл</v>
      </c>
      <c r="H85" t="str">
        <f>VLOOKUP(B85,audio_list_stym!$A$3:$AJ$18,20,FALSE)</f>
        <v>Ake</v>
      </c>
      <c r="I85" t="s">
        <v>691</v>
      </c>
      <c r="J85" t="str">
        <f t="shared" si="26"/>
        <v>Ake_4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6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37"/>
        <v/>
      </c>
      <c r="AI85" t="s">
        <v>95</v>
      </c>
      <c r="AO85">
        <f t="shared" ca="1" si="32"/>
        <v>1.6268101331683882E-2</v>
      </c>
      <c r="AP85" t="str">
        <f t="shared" ca="1" si="33"/>
        <v>pics\\Tomat_5.jpg</v>
      </c>
      <c r="AR85" t="str">
        <f t="shared" si="38"/>
        <v/>
      </c>
      <c r="AS85" t="str">
        <f t="shared" si="39"/>
        <v/>
      </c>
      <c r="AT85">
        <f t="shared" ca="1" si="28"/>
        <v>0.43756221742327006</v>
      </c>
      <c r="AU85" t="s">
        <v>697</v>
      </c>
      <c r="AV85" t="str">
        <f t="shared" ca="1" si="29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0"/>
        <v>Это_ЛИРОХ._Он_с_кожурой?</v>
      </c>
      <c r="BD85" cm="1">
        <f t="array" aca="1" ref="BD85" ca="1">INDEX($L$82:$L$89,(RANK(AT5,$AT$2:$AT$9)))</f>
        <v>2074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VLOOKUP(B86,audio_list_stym!$A$3:$BP$18,52,FALSE)</f>
        <v>15</v>
      </c>
      <c r="F86" t="str">
        <f>VLOOKUP(E86,metki!$A$2:$B$9,2,FALSE)</f>
        <v>экспл_новые_с_названием</v>
      </c>
      <c r="G86" t="str">
        <f t="shared" si="25"/>
        <v>экспл</v>
      </c>
      <c r="H86" t="str">
        <f>VLOOKUP(B86,audio_list_stym!$A$3:$AJ$18,20,FALSE)</f>
        <v>Ake</v>
      </c>
      <c r="I86" t="s">
        <v>692</v>
      </c>
      <c r="J86" t="str">
        <f t="shared" si="26"/>
        <v>Ake_5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6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37"/>
        <v/>
      </c>
      <c r="AI86" t="s">
        <v>96</v>
      </c>
      <c r="AO86">
        <f t="shared" ca="1" si="32"/>
        <v>0.65621843474364594</v>
      </c>
      <c r="AP86" t="str">
        <f t="shared" ca="1" si="33"/>
        <v>pics\\Goroh_5.jpg</v>
      </c>
      <c r="AR86" t="str">
        <f t="shared" si="38"/>
        <v/>
      </c>
      <c r="AS86" t="str">
        <f t="shared" si="39"/>
        <v/>
      </c>
      <c r="AT86">
        <f t="shared" ca="1" si="28"/>
        <v>0.97150893951991268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0"/>
        <v>На_картинке_ЛИРОХ._Синий_ли_он?</v>
      </c>
      <c r="BD86" cm="1">
        <f t="array" aca="1" ref="BD86" ca="1">INDEX($L$82:$L$89,(RANK(AT6,$AT$2:$AT$9)))</f>
        <v>2073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VLOOKUP(B87,audio_list_stym!$A$3:$BP$18,52,FALSE)</f>
        <v>15</v>
      </c>
      <c r="F87" t="str">
        <f>VLOOKUP(E87,metki!$A$2:$B$9,2,FALSE)</f>
        <v>экспл_новые_с_названием</v>
      </c>
      <c r="G87" t="str">
        <f t="shared" si="25"/>
        <v>экспл</v>
      </c>
      <c r="H87" t="str">
        <f>VLOOKUP(B87,audio_list_stym!$A$3:$AJ$18,20,FALSE)</f>
        <v>Ake</v>
      </c>
      <c r="I87" t="s">
        <v>693</v>
      </c>
      <c r="J87" t="str">
        <f t="shared" si="26"/>
        <v>Ake_6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6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37"/>
        <v/>
      </c>
      <c r="AI87" t="s">
        <v>97</v>
      </c>
      <c r="AO87">
        <f t="shared" ca="1" si="32"/>
        <v>0.64723263869363068</v>
      </c>
      <c r="AP87" t="str">
        <f t="shared" ca="1" si="33"/>
        <v>pics\\Goroh_6.jpg</v>
      </c>
      <c r="AR87" t="str">
        <f t="shared" si="38"/>
        <v/>
      </c>
      <c r="AS87" t="str">
        <f t="shared" si="39"/>
        <v/>
      </c>
      <c r="AT87">
        <f t="shared" ca="1" si="28"/>
        <v>0.98969735037972484</v>
      </c>
      <c r="AU87" t="s">
        <v>697</v>
      </c>
      <c r="AV87" t="str">
        <f t="shared" ca="1" si="29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0"/>
        <v>На_мониторе_ЛИРОХ._Он_с_дольками?</v>
      </c>
      <c r="BD87" cm="1">
        <f t="array" aca="1" ref="BD87" ca="1">INDEX($L$82:$L$89,(RANK(AT7,$AT$2:$AT$9)))</f>
        <v>2078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VLOOKUP(B88,audio_list_stym!$A$3:$BP$18,52,FALSE)</f>
        <v>15</v>
      </c>
      <c r="F88" t="str">
        <f>VLOOKUP(E88,metki!$A$2:$B$9,2,FALSE)</f>
        <v>экспл_новые_с_названием</v>
      </c>
      <c r="G88" t="str">
        <f t="shared" si="25"/>
        <v>экспл</v>
      </c>
      <c r="H88" t="str">
        <f>VLOOKUP(B88,audio_list_stym!$A$3:$AJ$18,20,FALSE)</f>
        <v>Ake</v>
      </c>
      <c r="I88" t="s">
        <v>694</v>
      </c>
      <c r="J88" t="str">
        <f t="shared" si="26"/>
        <v>Ake_7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6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37"/>
        <v/>
      </c>
      <c r="AI88" t="s">
        <v>98</v>
      </c>
      <c r="AO88">
        <f t="shared" ca="1" si="32"/>
        <v>0.71286592602273502</v>
      </c>
      <c r="AP88" t="str">
        <f t="shared" ca="1" si="33"/>
        <v>pics\\Goroh_4.jpg</v>
      </c>
      <c r="AR88" t="str">
        <f t="shared" si="38"/>
        <v/>
      </c>
      <c r="AS88" t="str">
        <f t="shared" si="39"/>
        <v/>
      </c>
      <c r="AT88">
        <f t="shared" ca="1" si="28"/>
        <v>7.764437787510714E-2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0"/>
        <v>Перед_Вами_ЛИРОХ._Он_высушенный?</v>
      </c>
      <c r="BD88" cm="1">
        <f t="array" aca="1" ref="BD88" ca="1">INDEX($L$82:$L$89,(RANK(AT8,$AT$2:$AT$9)))</f>
        <v>2080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VLOOKUP(B89,audio_list_stym!$A$3:$BP$18,52,FALSE)</f>
        <v>15</v>
      </c>
      <c r="F89" t="str">
        <f>VLOOKUP(E89,metki!$A$2:$B$9,2,FALSE)</f>
        <v>экспл_новые_с_названием</v>
      </c>
      <c r="G89" t="str">
        <f t="shared" si="25"/>
        <v>экспл</v>
      </c>
      <c r="H89" t="str">
        <f>VLOOKUP(B89,audio_list_stym!$A$3:$AJ$18,20,FALSE)</f>
        <v>Ake</v>
      </c>
      <c r="I89" t="s">
        <v>695</v>
      </c>
      <c r="J89" t="str">
        <f t="shared" si="26"/>
        <v>Ake_8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6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37"/>
        <v/>
      </c>
      <c r="AI89" t="s">
        <v>99</v>
      </c>
      <c r="AO89">
        <f t="shared" ca="1" si="32"/>
        <v>0.74585532298101398</v>
      </c>
      <c r="AP89" t="str">
        <f t="shared" ca="1" si="33"/>
        <v>pics\\Goroh_2.jpg</v>
      </c>
      <c r="AR89" t="str">
        <f t="shared" si="38"/>
        <v/>
      </c>
      <c r="AS89" t="str">
        <f t="shared" si="39"/>
        <v/>
      </c>
      <c r="AT89">
        <f t="shared" ca="1" si="28"/>
        <v>0.57294553591395592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0"/>
        <v>Вы_видите_ЛИРОХ._Мятый_ли_он?</v>
      </c>
      <c r="BD89" cm="1">
        <f t="array" aca="1" ref="BD89" ca="1">INDEX($L$82:$L$89,(RANK(AT9,$AT$2:$AT$9)))</f>
        <v>2075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VLOOKUP(B90,audio_list_stym!$A$3:$BP$18,52,FALSE)</f>
        <v>16</v>
      </c>
      <c r="F90" t="str">
        <f>VLOOKUP(E90,metki!$A$2:$B$9,2,FALSE)</f>
        <v>импл_новые_без_названия</v>
      </c>
      <c r="G90" t="str">
        <f t="shared" si="25"/>
        <v>импл_</v>
      </c>
      <c r="H90" t="str">
        <f>VLOOKUP(B90,audio_list_stym!$A$3:$AJ$18,20,FALSE)</f>
        <v>Finger</v>
      </c>
      <c r="I90" t="s">
        <v>688</v>
      </c>
      <c r="J90" t="str">
        <f t="shared" si="26"/>
        <v>Finger_1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2035</v>
      </c>
      <c r="AD90" t="str">
        <f t="shared" ca="1" si="36"/>
        <v>pics\\Limon_3.jpg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7"/>
        <v>pics\\Limon_3.jpg</v>
      </c>
      <c r="AI90" t="s">
        <v>100</v>
      </c>
      <c r="AO90">
        <f t="shared" ca="1" si="32"/>
        <v>0.39208249000025908</v>
      </c>
      <c r="AP90" t="str">
        <f t="shared" ca="1" si="33"/>
        <v>pics\\Limon_3.jpg</v>
      </c>
      <c r="AR90" t="str">
        <f t="shared" si="38"/>
        <v/>
      </c>
      <c r="AS90" t="str">
        <f t="shared" ca="1" si="39"/>
        <v>pics\\Limon_3.jpg</v>
      </c>
      <c r="AT90">
        <f t="shared" ca="1" si="28"/>
        <v>0.94212081382198809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0"/>
        <v>_Вытянут_ли_XXXXX?</v>
      </c>
      <c r="BC90">
        <f>A90</f>
        <v>1212</v>
      </c>
      <c r="BD90" cm="1">
        <f t="array" aca="1" ref="BD90" ca="1">INDEX($L$90:$L$97,(RANK(AT2,$AT$2:$AT$9)))</f>
        <v>2087</v>
      </c>
      <c r="BE90" cm="1">
        <f t="array" aca="1" ref="BE90" ca="1">INDEX(BD66:BD81,(RANK(AT5,$AT$2:$AT$17)))</f>
        <v>2151</v>
      </c>
      <c r="BF90" cm="1">
        <f t="array" aca="1" ref="BF90" ca="1">INDEX(BD98:BD113,(RANK(AT5,$AT$2:$AT$17)))</f>
        <v>2093</v>
      </c>
      <c r="BG90" cm="1">
        <f t="array" aca="1" ref="BG90" ca="1">INDEX(BD114:BD129,(RANK(AT5,$AT$2:$AT$9)))</f>
        <v>2132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VLOOKUP(B91,audio_list_stym!$A$3:$BP$18,52,FALSE)</f>
        <v>16</v>
      </c>
      <c r="F91" t="str">
        <f>VLOOKUP(E91,metki!$A$2:$B$9,2,FALSE)</f>
        <v>импл_новые_без_названия</v>
      </c>
      <c r="G91" t="str">
        <f t="shared" si="25"/>
        <v>импл_</v>
      </c>
      <c r="H91" t="str">
        <f>VLOOKUP(B91,audio_list_stym!$A$3:$AJ$18,20,FALSE)</f>
        <v>Finger</v>
      </c>
      <c r="I91" t="s">
        <v>689</v>
      </c>
      <c r="J91" t="str">
        <f t="shared" si="26"/>
        <v>Finger_2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2064</v>
      </c>
      <c r="AD91" t="str">
        <f t="shared" ca="1" si="36"/>
        <v>pics\\Tomat_8.jpg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7"/>
        <v>pics\\Tomat_8.jpg</v>
      </c>
      <c r="AI91" t="s">
        <v>101</v>
      </c>
      <c r="AO91">
        <f t="shared" ca="1" si="32"/>
        <v>4.9479122530510233E-3</v>
      </c>
      <c r="AP91" t="str">
        <f t="shared" ca="1" si="33"/>
        <v>pics\\Tomat_8.jpg</v>
      </c>
      <c r="AR91" t="str">
        <f t="shared" si="38"/>
        <v/>
      </c>
      <c r="AS91" t="str">
        <f t="shared" ca="1" si="39"/>
        <v>pics\\Tomat_8.jpg</v>
      </c>
      <c r="AT91">
        <f t="shared" ca="1" si="28"/>
        <v>0.84012085365642653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0"/>
        <v>_Надломан_ли_XXXXX?</v>
      </c>
      <c r="BD91" cm="1">
        <f t="array" aca="1" ref="BD91" ca="1">INDEX($L$90:$L$97,(RANK(AT3,$AT$2:$AT$9)))</f>
        <v>2084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VLOOKUP(B92,audio_list_stym!$A$3:$BP$18,52,FALSE)</f>
        <v>16</v>
      </c>
      <c r="F92" t="str">
        <f>VLOOKUP(E92,metki!$A$2:$B$9,2,FALSE)</f>
        <v>импл_новые_без_названия</v>
      </c>
      <c r="G92" t="str">
        <f t="shared" si="25"/>
        <v>импл_</v>
      </c>
      <c r="H92" t="str">
        <f>VLOOKUP(B92,audio_list_stym!$A$3:$AJ$18,20,FALSE)</f>
        <v>Finger</v>
      </c>
      <c r="I92" t="s">
        <v>690</v>
      </c>
      <c r="J92" t="str">
        <f t="shared" si="26"/>
        <v>Finger_3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2050</v>
      </c>
      <c r="AD92" t="str">
        <f t="shared" ca="1" si="36"/>
        <v>pics\\Redis_2.jpg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7"/>
        <v>pics\\Redis_2.jpg</v>
      </c>
      <c r="AI92" t="s">
        <v>102</v>
      </c>
      <c r="AO92">
        <f t="shared" ca="1" si="32"/>
        <v>0.17827613675074161</v>
      </c>
      <c r="AP92" t="str">
        <f t="shared" ca="1" si="33"/>
        <v>pics\\Redis_2.jpg</v>
      </c>
      <c r="AR92" t="str">
        <f t="shared" si="38"/>
        <v/>
      </c>
      <c r="AS92" t="str">
        <f t="shared" ca="1" si="39"/>
        <v>pics\\Redis_2.jpg</v>
      </c>
      <c r="AT92">
        <f t="shared" ca="1" si="28"/>
        <v>0.13334876306046317</v>
      </c>
      <c r="AU92" t="s">
        <v>697</v>
      </c>
      <c r="AV92" t="str">
        <f t="shared" ca="1" si="29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0"/>
        <v>_Волнистый_ли_XXXXX?</v>
      </c>
      <c r="BD92" cm="1">
        <f t="array" aca="1" ref="BD92" ca="1">INDEX($L$90:$L$97,(RANK(AT4,$AT$2:$AT$9)))</f>
        <v>2085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VLOOKUP(B93,audio_list_stym!$A$3:$BP$18,52,FALSE)</f>
        <v>16</v>
      </c>
      <c r="F93" t="str">
        <f>VLOOKUP(E93,metki!$A$2:$B$9,2,FALSE)</f>
        <v>импл_новые_без_названия</v>
      </c>
      <c r="G93" t="str">
        <f t="shared" si="25"/>
        <v>импл_</v>
      </c>
      <c r="H93" t="str">
        <f>VLOOKUP(B93,audio_list_stym!$A$3:$AJ$18,20,FALSE)</f>
        <v>Finger</v>
      </c>
      <c r="I93" t="s">
        <v>691</v>
      </c>
      <c r="J93" t="str">
        <f t="shared" si="26"/>
        <v>Finger_4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2014</v>
      </c>
      <c r="AD93" t="str">
        <f t="shared" ca="1" si="36"/>
        <v>pics\\Finik_6.jpg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7"/>
        <v>pics\\Finik_6.jpg</v>
      </c>
      <c r="AI93" t="s">
        <v>103</v>
      </c>
      <c r="AO93">
        <f t="shared" ca="1" si="32"/>
        <v>0.79177009359882777</v>
      </c>
      <c r="AP93" t="str">
        <f t="shared" ca="1" si="33"/>
        <v>pics\\Finik_6.jpg</v>
      </c>
      <c r="AR93" t="str">
        <f t="shared" si="38"/>
        <v/>
      </c>
      <c r="AS93" t="str">
        <f t="shared" ca="1" si="39"/>
        <v>pics\\Finik_6.jpg</v>
      </c>
      <c r="AT93">
        <f t="shared" ca="1" si="28"/>
        <v>0.63751044053540529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0"/>
        <v>_Бурый_ли_XXXXX?</v>
      </c>
      <c r="BD93" cm="1">
        <f t="array" aca="1" ref="BD93" ca="1">INDEX($L$90:$L$97,(RANK(AT5,$AT$2:$AT$9)))</f>
        <v>2082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VLOOKUP(B94,audio_list_stym!$A$3:$BP$18,52,FALSE)</f>
        <v>16</v>
      </c>
      <c r="F94" t="str">
        <f>VLOOKUP(E94,metki!$A$2:$B$9,2,FALSE)</f>
        <v>импл_новые_без_названия</v>
      </c>
      <c r="G94" t="str">
        <f t="shared" si="25"/>
        <v>импл_</v>
      </c>
      <c r="H94" t="str">
        <f>VLOOKUP(B94,audio_list_stym!$A$3:$AJ$18,20,FALSE)</f>
        <v>Finger</v>
      </c>
      <c r="I94" t="s">
        <v>692</v>
      </c>
      <c r="J94" t="str">
        <f t="shared" si="26"/>
        <v>Finger_5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2010</v>
      </c>
      <c r="AD94" t="str">
        <f t="shared" ca="1" si="36"/>
        <v>pics\\Finik_2.jpg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7"/>
        <v>pics\\Finik_2.jpg</v>
      </c>
      <c r="AI94" t="s">
        <v>104</v>
      </c>
      <c r="AO94">
        <f t="shared" ca="1" si="32"/>
        <v>0.83475045806855097</v>
      </c>
      <c r="AP94" t="str">
        <f t="shared" ca="1" si="33"/>
        <v>pics\\Finik_2.jpg</v>
      </c>
      <c r="AR94" t="str">
        <f t="shared" si="38"/>
        <v/>
      </c>
      <c r="AS94" t="str">
        <f t="shared" ca="1" si="39"/>
        <v>pics\\Finik_2.jpg</v>
      </c>
      <c r="AT94">
        <f t="shared" ca="1" si="28"/>
        <v>0.71862322992360339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0"/>
        <v>_Выжатый_ли_XXXXX?</v>
      </c>
      <c r="BD94" cm="1">
        <f t="array" aca="1" ref="BD94" ca="1">INDEX($L$90:$L$97,(RANK(AT6,$AT$2:$AT$9)))</f>
        <v>2081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VLOOKUP(B95,audio_list_stym!$A$3:$BP$18,52,FALSE)</f>
        <v>16</v>
      </c>
      <c r="F95" t="str">
        <f>VLOOKUP(E95,metki!$A$2:$B$9,2,FALSE)</f>
        <v>импл_новые_без_названия</v>
      </c>
      <c r="G95" t="str">
        <f t="shared" si="25"/>
        <v>импл_</v>
      </c>
      <c r="H95" t="str">
        <f>VLOOKUP(B95,audio_list_stym!$A$3:$AJ$18,20,FALSE)</f>
        <v>Finger</v>
      </c>
      <c r="I95" t="s">
        <v>693</v>
      </c>
      <c r="J95" t="str">
        <f t="shared" si="26"/>
        <v>Finger_6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2049</v>
      </c>
      <c r="AD95" t="str">
        <f t="shared" ca="1" si="36"/>
        <v>pics\\Redis_1.jpg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7"/>
        <v>pics\\Redis_1.jpg</v>
      </c>
      <c r="AI95" t="s">
        <v>105</v>
      </c>
      <c r="AO95">
        <f t="shared" ca="1" si="32"/>
        <v>0.18270869148731761</v>
      </c>
      <c r="AP95" t="str">
        <f t="shared" ca="1" si="33"/>
        <v>pics\\Redis_1.jpg</v>
      </c>
      <c r="AR95" t="str">
        <f t="shared" si="38"/>
        <v/>
      </c>
      <c r="AS95" t="str">
        <f t="shared" ca="1" si="39"/>
        <v>pics\\Redis_1.jpg</v>
      </c>
      <c r="AT95">
        <f t="shared" ca="1" si="28"/>
        <v>0.18018117925436017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0"/>
        <v>_Объемный_ли_XXXXX?</v>
      </c>
      <c r="BD95" cm="1">
        <f t="array" aca="1" ref="BD95" ca="1">INDEX($L$90:$L$97,(RANK(AT7,$AT$2:$AT$9)))</f>
        <v>2086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VLOOKUP(B96,audio_list_stym!$A$3:$BP$18,52,FALSE)</f>
        <v>16</v>
      </c>
      <c r="F96" t="str">
        <f>VLOOKUP(E96,metki!$A$2:$B$9,2,FALSE)</f>
        <v>импл_новые_без_названия</v>
      </c>
      <c r="G96" t="str">
        <f t="shared" si="25"/>
        <v>импл_</v>
      </c>
      <c r="H96" t="str">
        <f>VLOOKUP(B96,audio_list_stym!$A$3:$AJ$18,20,FALSE)</f>
        <v>Finger</v>
      </c>
      <c r="I96" t="s">
        <v>694</v>
      </c>
      <c r="J96" t="str">
        <f t="shared" si="26"/>
        <v>Finger_7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2036</v>
      </c>
      <c r="AD96" t="str">
        <f t="shared" ca="1" si="36"/>
        <v>pics\\Limon_4.jpg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7"/>
        <v>pics\\Limon_4.jpg</v>
      </c>
      <c r="AI96" t="s">
        <v>106</v>
      </c>
      <c r="AO96">
        <f t="shared" ca="1" si="32"/>
        <v>0.39067742963925778</v>
      </c>
      <c r="AP96" t="str">
        <f t="shared" ca="1" si="33"/>
        <v>pics\\Limon_4.jpg</v>
      </c>
      <c r="AR96" t="str">
        <f t="shared" si="38"/>
        <v/>
      </c>
      <c r="AS96" t="str">
        <f t="shared" ca="1" si="39"/>
        <v>pics\\Limon_4.jpg</v>
      </c>
      <c r="AT96">
        <f t="shared" ca="1" si="28"/>
        <v>0.29674805547349192</v>
      </c>
      <c r="AU96" t="s">
        <v>697</v>
      </c>
      <c r="AV96" t="str">
        <f t="shared" ca="1" si="29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0"/>
        <v>_Пустой_ли_XXXXX?</v>
      </c>
      <c r="BD96" cm="1">
        <f t="array" aca="1" ref="BD96" ca="1">INDEX($L$90:$L$97,(RANK(AT8,$AT$2:$AT$9)))</f>
        <v>2088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VLOOKUP(B97,audio_list_stym!$A$3:$BP$18,52,FALSE)</f>
        <v>16</v>
      </c>
      <c r="F97" t="str">
        <f>VLOOKUP(E97,metki!$A$2:$B$9,2,FALSE)</f>
        <v>импл_новые_без_названия</v>
      </c>
      <c r="G97" t="str">
        <f t="shared" si="25"/>
        <v>импл_</v>
      </c>
      <c r="H97" t="str">
        <f>VLOOKUP(B97,audio_list_stym!$A$3:$AJ$18,20,FALSE)</f>
        <v>Finger</v>
      </c>
      <c r="I97" t="s">
        <v>695</v>
      </c>
      <c r="J97" t="str">
        <f t="shared" si="26"/>
        <v>Finger_8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2034</v>
      </c>
      <c r="AD97" t="str">
        <f t="shared" ca="1" si="36"/>
        <v>pics\\Limon_2.jpg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7"/>
        <v>pics\\Limon_2.jpg</v>
      </c>
      <c r="AI97" t="s">
        <v>107</v>
      </c>
      <c r="AO97">
        <f t="shared" ca="1" si="32"/>
        <v>0.41263922152350119</v>
      </c>
      <c r="AP97" t="str">
        <f t="shared" ca="1" si="33"/>
        <v>pics\\Limon_2.jpg</v>
      </c>
      <c r="AR97" t="str">
        <f t="shared" si="38"/>
        <v/>
      </c>
      <c r="AS97" t="str">
        <f t="shared" ca="1" si="39"/>
        <v>pics\\Limon_2.jpg</v>
      </c>
      <c r="AT97">
        <f t="shared" ca="1" si="28"/>
        <v>0.36781071225590989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0"/>
        <v>_Белый_ли_XXXXX?</v>
      </c>
      <c r="BD97" cm="1">
        <f t="array" aca="1" ref="BD97" ca="1">INDEX($L$90:$L$97,(RANK(AT9,$AT$2:$AT$9)))</f>
        <v>2083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VLOOKUP(B98,audio_list_stym!$A$3:$BP$18,52,FALSE)</f>
        <v>17</v>
      </c>
      <c r="F98" t="str">
        <f>VLOOKUP(E98,metki!$A$2:$B$9,2,FALSE)</f>
        <v>экспл_новые_без_названия</v>
      </c>
      <c r="G98" t="str">
        <f t="shared" si="25"/>
        <v>экспл</v>
      </c>
      <c r="H98" t="str">
        <f>VLOOKUP(B98,audio_list_stym!$A$3:$AJ$18,20,FALSE)</f>
        <v>Gac</v>
      </c>
      <c r="I98" t="s">
        <v>688</v>
      </c>
      <c r="J98" t="str">
        <f t="shared" si="26"/>
        <v>Gac_1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6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37"/>
        <v/>
      </c>
      <c r="AI98" t="s">
        <v>108</v>
      </c>
      <c r="AO98">
        <f t="shared" ca="1" si="32"/>
        <v>2.0735125201551741E-2</v>
      </c>
      <c r="AP98" t="str">
        <f t="shared" ca="1" si="33"/>
        <v>pics\\Tomat_4.jpg</v>
      </c>
      <c r="AR98" t="str">
        <f>IF(AH98="sound\\Ogorod",AP26,"")</f>
        <v/>
      </c>
      <c r="AS98" t="str">
        <f t="shared" si="39"/>
        <v/>
      </c>
      <c r="AT98">
        <f t="shared" ca="1" si="28"/>
        <v>0.96337650924716289</v>
      </c>
      <c r="AU98" t="s">
        <v>697</v>
      </c>
      <c r="AV98" t="str">
        <f t="shared" ca="1" si="29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0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2095</v>
      </c>
      <c r="BE98" cm="1">
        <f t="array" aca="1" ref="BE98" ca="1">INDEX(BD66:BD81,(RANK(AT6,$AT$2:$AT$9)))</f>
        <v>2151</v>
      </c>
      <c r="BF98" cm="1">
        <f t="array" aca="1" ref="BF98" ca="1">INDEX(BD82:BD97,(RANK(AT6,$AT$2:$AT$9)))</f>
        <v>2079</v>
      </c>
      <c r="BG98" cm="1">
        <f t="array" aca="1" ref="BG98" ca="1">INDEX(BD106:BD129,(RANK(AT6,$AT$2:$AT$17)))</f>
        <v>2116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VLOOKUP(B99,audio_list_stym!$A$3:$BP$18,52,FALSE)</f>
        <v>17</v>
      </c>
      <c r="F99" t="str">
        <f>VLOOKUP(E99,metki!$A$2:$B$9,2,FALSE)</f>
        <v>экспл_новые_без_названия</v>
      </c>
      <c r="G99" t="str">
        <f t="shared" si="25"/>
        <v>экспл</v>
      </c>
      <c r="H99" t="str">
        <f>VLOOKUP(B99,audio_list_stym!$A$3:$AJ$18,20,FALSE)</f>
        <v>Gac</v>
      </c>
      <c r="I99" t="s">
        <v>689</v>
      </c>
      <c r="J99" t="str">
        <f t="shared" si="26"/>
        <v>Gac_2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6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37"/>
        <v/>
      </c>
      <c r="AI99" t="s">
        <v>109</v>
      </c>
      <c r="AO99">
        <f t="shared" ca="1" si="32"/>
        <v>5.9719807930555424E-2</v>
      </c>
      <c r="AP99" t="str">
        <f t="shared" ca="1" si="33"/>
        <v>pics\\Tomat_1.jpg</v>
      </c>
      <c r="AR99" t="str">
        <f t="shared" ref="AR99:AR120" si="40">IF(AH99="sound\\Ogorod",AP27,"")</f>
        <v/>
      </c>
      <c r="AS99" t="str">
        <f t="shared" si="39"/>
        <v/>
      </c>
      <c r="AT99">
        <f t="shared" ca="1" si="28"/>
        <v>0.90990808041548921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0"/>
        <v>Посмотрите,_вот_XXXXX._Он_фаршированный?</v>
      </c>
      <c r="BD99" cm="1">
        <f t="array" aca="1" ref="BD99" ca="1">INDEX($L$98:$L$105,(RANK(AT3,$AT$2:$AT$9)))</f>
        <v>2092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VLOOKUP(B100,audio_list_stym!$A$3:$BP$18,52,FALSE)</f>
        <v>17</v>
      </c>
      <c r="F100" t="str">
        <f>VLOOKUP(E100,metki!$A$2:$B$9,2,FALSE)</f>
        <v>экспл_новые_без_названия</v>
      </c>
      <c r="G100" t="str">
        <f t="shared" si="25"/>
        <v>экспл</v>
      </c>
      <c r="H100" t="str">
        <f>VLOOKUP(B100,audio_list_stym!$A$3:$AJ$18,20,FALSE)</f>
        <v>Gac</v>
      </c>
      <c r="I100" t="s">
        <v>690</v>
      </c>
      <c r="J100" t="str">
        <f t="shared" si="26"/>
        <v>Gac_3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6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37"/>
        <v/>
      </c>
      <c r="AI100" t="s">
        <v>110</v>
      </c>
      <c r="AO100">
        <f t="shared" ca="1" si="32"/>
        <v>5.5781633723465007E-2</v>
      </c>
      <c r="AP100" t="str">
        <f t="shared" ca="1" si="33"/>
        <v>pics\\Tomat_2.jpg</v>
      </c>
      <c r="AR100" t="str">
        <f t="shared" si="40"/>
        <v/>
      </c>
      <c r="AS100" t="str">
        <f t="shared" si="39"/>
        <v/>
      </c>
      <c r="AT100">
        <f t="shared" ca="1" si="28"/>
        <v>0.65678901821838143</v>
      </c>
      <c r="AU100" t="s">
        <v>697</v>
      </c>
      <c r="AV100" t="str">
        <f t="shared" ca="1" si="29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0"/>
        <v>Вот_XXXXX._Он_разрезанный?</v>
      </c>
      <c r="BD100" cm="1">
        <f t="array" aca="1" ref="BD100" ca="1">INDEX($L$98:$L$105,(RANK(AT4,$AT$2:$AT$9)))</f>
        <v>2093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VLOOKUP(B101,audio_list_stym!$A$3:$BP$18,52,FALSE)</f>
        <v>17</v>
      </c>
      <c r="F101" t="str">
        <f>VLOOKUP(E101,metki!$A$2:$B$9,2,FALSE)</f>
        <v>экспл_новые_без_названия</v>
      </c>
      <c r="G101" t="str">
        <f t="shared" si="25"/>
        <v>экспл</v>
      </c>
      <c r="H101" t="str">
        <f>VLOOKUP(B101,audio_list_stym!$A$3:$AJ$18,20,FALSE)</f>
        <v>Gac</v>
      </c>
      <c r="I101" t="s">
        <v>691</v>
      </c>
      <c r="J101" t="str">
        <f t="shared" si="26"/>
        <v>Gac_4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6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37"/>
        <v/>
      </c>
      <c r="AI101" t="s">
        <v>111</v>
      </c>
      <c r="AO101">
        <f t="shared" ca="1" si="32"/>
        <v>0.59370501036856149</v>
      </c>
      <c r="AP101" t="str">
        <f t="shared" ca="1" si="33"/>
        <v>pics\\Kokos_1.jpg</v>
      </c>
      <c r="AR101" t="str">
        <f t="shared" si="40"/>
        <v/>
      </c>
      <c r="AS101" t="str">
        <f t="shared" si="39"/>
        <v/>
      </c>
      <c r="AT101">
        <f t="shared" ca="1" si="28"/>
        <v>0.23375962463154576</v>
      </c>
      <c r="AU101" t="s">
        <v>697</v>
      </c>
      <c r="AV101" t="str">
        <f t="shared" ca="1" si="29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0"/>
        <v>Это_XXXXX._Он_с_лепестками?</v>
      </c>
      <c r="BD101" cm="1">
        <f t="array" aca="1" ref="BD101" ca="1">INDEX($L$98:$L$105,(RANK(AT5,$AT$2:$AT$9)))</f>
        <v>2090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VLOOKUP(B102,audio_list_stym!$A$3:$BP$18,52,FALSE)</f>
        <v>17</v>
      </c>
      <c r="F102" t="str">
        <f>VLOOKUP(E102,metki!$A$2:$B$9,2,FALSE)</f>
        <v>экспл_новые_без_названия</v>
      </c>
      <c r="G102" t="str">
        <f t="shared" si="25"/>
        <v>экспл</v>
      </c>
      <c r="H102" t="str">
        <f>VLOOKUP(B102,audio_list_stym!$A$3:$AJ$18,20,FALSE)</f>
        <v>Gac</v>
      </c>
      <c r="I102" t="s">
        <v>692</v>
      </c>
      <c r="J102" t="str">
        <f t="shared" si="26"/>
        <v>Gac_5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6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37"/>
        <v/>
      </c>
      <c r="AI102" t="s">
        <v>112</v>
      </c>
      <c r="AO102">
        <f t="shared" ca="1" si="32"/>
        <v>0.16278973794315799</v>
      </c>
      <c r="AP102" t="str">
        <f t="shared" ca="1" si="33"/>
        <v>pics\\Redis_3.jpg</v>
      </c>
      <c r="AR102" t="str">
        <f t="shared" si="40"/>
        <v/>
      </c>
      <c r="AS102" t="str">
        <f t="shared" si="39"/>
        <v/>
      </c>
      <c r="AT102">
        <f t="shared" ca="1" si="28"/>
        <v>0.54327443018932475</v>
      </c>
      <c r="AU102" t="s">
        <v>697</v>
      </c>
      <c r="AV102" t="str">
        <f t="shared" ca="1" si="29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0"/>
        <v>На_картинке_XXXXX._Колючий_ли_он?</v>
      </c>
      <c r="BD102" cm="1">
        <f t="array" aca="1" ref="BD102" ca="1">INDEX($L$98:$L$105,(RANK(AT6,$AT$2:$AT$9)))</f>
        <v>2089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VLOOKUP(B103,audio_list_stym!$A$3:$BP$18,52,FALSE)</f>
        <v>17</v>
      </c>
      <c r="F103" t="str">
        <f>VLOOKUP(E103,metki!$A$2:$B$9,2,FALSE)</f>
        <v>экспл_новые_без_названия</v>
      </c>
      <c r="G103" t="str">
        <f t="shared" si="25"/>
        <v>экспл</v>
      </c>
      <c r="H103" t="str">
        <f>VLOOKUP(B103,audio_list_stym!$A$3:$AJ$18,20,FALSE)</f>
        <v>Gac</v>
      </c>
      <c r="I103" t="s">
        <v>693</v>
      </c>
      <c r="J103" t="str">
        <f t="shared" si="26"/>
        <v>Gac_6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6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37"/>
        <v/>
      </c>
      <c r="AI103" t="s">
        <v>113</v>
      </c>
      <c r="AO103">
        <f t="shared" ca="1" si="32"/>
        <v>0.33309881095316529</v>
      </c>
      <c r="AP103" t="str">
        <f t="shared" ca="1" si="33"/>
        <v>pics\\Limon_7.jpg</v>
      </c>
      <c r="AR103" t="str">
        <f t="shared" si="40"/>
        <v/>
      </c>
      <c r="AS103" t="str">
        <f t="shared" si="39"/>
        <v/>
      </c>
      <c r="AT103">
        <f t="shared" ca="1" si="28"/>
        <v>0.20094073443903282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0"/>
        <v>На_мониторе_XXXXX._Оранжевый_ли_он?</v>
      </c>
      <c r="BD103" cm="1">
        <f t="array" aca="1" ref="BD103" ca="1">INDEX($L$98:$L$105,(RANK(AT7,$AT$2:$AT$9)))</f>
        <v>2094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VLOOKUP(B104,audio_list_stym!$A$3:$BP$18,52,FALSE)</f>
        <v>17</v>
      </c>
      <c r="F104" t="str">
        <f>VLOOKUP(E104,metki!$A$2:$B$9,2,FALSE)</f>
        <v>экспл_новые_без_названия</v>
      </c>
      <c r="G104" t="str">
        <f t="shared" si="25"/>
        <v>экспл</v>
      </c>
      <c r="H104" t="str">
        <f>VLOOKUP(B104,audio_list_stym!$A$3:$AJ$18,20,FALSE)</f>
        <v>Gac</v>
      </c>
      <c r="I104" t="s">
        <v>694</v>
      </c>
      <c r="J104" t="str">
        <f t="shared" si="26"/>
        <v>Gac_7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6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37"/>
        <v/>
      </c>
      <c r="AI104" t="s">
        <v>114</v>
      </c>
      <c r="AO104">
        <f t="shared" ca="1" si="32"/>
        <v>0.91049019047828639</v>
      </c>
      <c r="AP104" t="str">
        <f t="shared" ca="1" si="33"/>
        <v>pics\\Banan_5.jpg</v>
      </c>
      <c r="AR104" t="str">
        <f t="shared" si="40"/>
        <v/>
      </c>
      <c r="AS104" t="str">
        <f t="shared" si="39"/>
        <v/>
      </c>
      <c r="AT104">
        <f t="shared" ca="1" si="28"/>
        <v>0.63162890151911533</v>
      </c>
      <c r="AU104" t="s">
        <v>697</v>
      </c>
      <c r="AV104" t="str">
        <f t="shared" ca="1" si="29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0"/>
        <v>Перед_Вами_XXXXX._Он_зернистый?</v>
      </c>
      <c r="BD104" cm="1">
        <f t="array" aca="1" ref="BD104" ca="1">INDEX($L$98:$L$105,(RANK(AT8,$AT$2:$AT$9)))</f>
        <v>2096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VLOOKUP(B105,audio_list_stym!$A$3:$BP$18,52,FALSE)</f>
        <v>17</v>
      </c>
      <c r="F105" t="str">
        <f>VLOOKUP(E105,metki!$A$2:$B$9,2,FALSE)</f>
        <v>экспл_новые_без_названия</v>
      </c>
      <c r="G105" t="str">
        <f t="shared" si="25"/>
        <v>экспл</v>
      </c>
      <c r="H105" t="str">
        <f>VLOOKUP(B105,audio_list_stym!$A$3:$AJ$18,20,FALSE)</f>
        <v>Gac</v>
      </c>
      <c r="I105" t="s">
        <v>695</v>
      </c>
      <c r="J105" t="str">
        <f t="shared" si="26"/>
        <v>Gac_8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6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37"/>
        <v/>
      </c>
      <c r="AI105" t="s">
        <v>115</v>
      </c>
      <c r="AO105">
        <f t="shared" ca="1" si="32"/>
        <v>0.11762023970973579</v>
      </c>
      <c r="AP105" t="str">
        <f t="shared" ca="1" si="33"/>
        <v>pics\\Redis_5.jpg</v>
      </c>
      <c r="AR105" t="str">
        <f t="shared" si="40"/>
        <v/>
      </c>
      <c r="AS105" t="str">
        <f t="shared" si="39"/>
        <v/>
      </c>
      <c r="AT105">
        <f t="shared" ca="1" si="28"/>
        <v>0.5363220387091594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0"/>
        <v>Вы_видите_XXXXX._Округлый_ли_он?</v>
      </c>
      <c r="BD105" cm="1">
        <f t="array" aca="1" ref="BD105" ca="1">INDEX($L$98:$L$105,(RANK(AT9,$AT$2:$AT$9)))</f>
        <v>2091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VLOOKUP(B106,audio_list_stym!$A$3:$BP$18,52,FALSE)</f>
        <v>14</v>
      </c>
      <c r="F106" t="str">
        <f>VLOOKUP(E106,metki!$A$2:$B$9,2,FALSE)</f>
        <v>импл_новые_с_названием</v>
      </c>
      <c r="G106" t="str">
        <f t="shared" si="25"/>
        <v>импл_</v>
      </c>
      <c r="H106" t="str">
        <f>VLOOKUP(B106,audio_list_stym!$A$3:$AJ$18,20,FALSE)</f>
        <v>Noni</v>
      </c>
      <c r="I106" t="s">
        <v>688</v>
      </c>
      <c r="J106" t="str">
        <f t="shared" si="26"/>
        <v>Noni_1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2056</v>
      </c>
      <c r="AD106" t="str">
        <f t="shared" ca="1" si="36"/>
        <v>pics\\Redis_8.jpg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7"/>
        <v>pics\\Redis_8.jpg</v>
      </c>
      <c r="AI106" t="s">
        <v>116</v>
      </c>
      <c r="AO106">
        <f t="shared" ca="1" si="32"/>
        <v>6.9098738575665619E-2</v>
      </c>
      <c r="AP106" t="str">
        <f t="shared" ca="1" si="33"/>
        <v>pics\\Redis_8.jpg</v>
      </c>
      <c r="AR106" t="str">
        <f t="shared" si="40"/>
        <v/>
      </c>
      <c r="AS106" t="str">
        <f t="shared" ca="1" si="39"/>
        <v>pics\\Redis_8.jpg</v>
      </c>
      <c r="AT106">
        <f t="shared" ca="1" si="28"/>
        <v>0.35421406528434685</v>
      </c>
      <c r="AU106" t="s">
        <v>697</v>
      </c>
      <c r="AV106" t="str">
        <f t="shared" ca="1" si="29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0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2119</v>
      </c>
      <c r="BE106" cm="1">
        <f t="array" aca="1" ref="BE106" ca="1">INDEX(BD66:BD81,(RANK(AT7,$AT$2:$AT$17)))</f>
        <v>2066</v>
      </c>
      <c r="BF106" cm="1">
        <f t="array" aca="1" ref="BF106" ca="1">INDEX(BD90:BD105,(RANK(AT7,$AT$2:$AT$17)))</f>
        <v>2090</v>
      </c>
      <c r="BG106" cm="1">
        <f t="array" aca="1" ref="BG106" ca="1">INDEX(BD114:BD129,(RANK(AT7,$AT$2:$AT$9)))</f>
        <v>2134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VLOOKUP(B107,audio_list_stym!$A$3:$BP$18,52,FALSE)</f>
        <v>14</v>
      </c>
      <c r="F107" t="str">
        <f>VLOOKUP(E107,metki!$A$2:$B$9,2,FALSE)</f>
        <v>импл_новые_с_названием</v>
      </c>
      <c r="G107" t="str">
        <f t="shared" si="25"/>
        <v>импл_</v>
      </c>
      <c r="H107" t="str">
        <f>VLOOKUP(B107,audio_list_stym!$A$3:$AJ$18,20,FALSE)</f>
        <v>Noni</v>
      </c>
      <c r="I107" t="s">
        <v>689</v>
      </c>
      <c r="J107" t="str">
        <f t="shared" si="26"/>
        <v>Noni_2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2052</v>
      </c>
      <c r="AD107" t="str">
        <f t="shared" ca="1" si="36"/>
        <v>pics\\Redis_4.jpg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7"/>
        <v>pics\\Redis_4.jpg</v>
      </c>
      <c r="AI107" t="s">
        <v>117</v>
      </c>
      <c r="AO107">
        <f t="shared" ca="1" si="32"/>
        <v>0.126151766643679</v>
      </c>
      <c r="AP107" t="str">
        <f t="shared" ca="1" si="33"/>
        <v>pics\\Redis_4.jpg</v>
      </c>
      <c r="AR107" t="str">
        <f t="shared" si="40"/>
        <v/>
      </c>
      <c r="AS107" t="str">
        <f t="shared" ca="1" si="39"/>
        <v>pics\\Redis_4.jpg</v>
      </c>
      <c r="AT107">
        <f t="shared" ca="1" si="28"/>
        <v>0.67570199253083629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0"/>
        <v>_Ребристый_ли_ГОНИК?</v>
      </c>
      <c r="BD107" cm="1">
        <f t="array" aca="1" ref="BD107" ca="1">INDEX($L$106:$L$113,(RANK(AT3,$AT$2:$AT$9)))</f>
        <v>2116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VLOOKUP(B108,audio_list_stym!$A$3:$BP$18,52,FALSE)</f>
        <v>14</v>
      </c>
      <c r="F108" t="str">
        <f>VLOOKUP(E108,metki!$A$2:$B$9,2,FALSE)</f>
        <v>импл_новые_с_названием</v>
      </c>
      <c r="G108" t="str">
        <f t="shared" si="25"/>
        <v>импл_</v>
      </c>
      <c r="H108" t="str">
        <f>VLOOKUP(B108,audio_list_stym!$A$3:$AJ$18,20,FALSE)</f>
        <v>Noni</v>
      </c>
      <c r="I108" t="s">
        <v>690</v>
      </c>
      <c r="J108" t="str">
        <f t="shared" si="26"/>
        <v>Noni_3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2026</v>
      </c>
      <c r="AD108" t="str">
        <f t="shared" ca="1" si="36"/>
        <v>pics\\Kokos_2.jpg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7"/>
        <v>pics\\Kokos_2.jpg</v>
      </c>
      <c r="AI108" t="s">
        <v>118</v>
      </c>
      <c r="AO108">
        <f t="shared" ca="1" si="32"/>
        <v>0.56809911538753677</v>
      </c>
      <c r="AP108" t="str">
        <f t="shared" ca="1" si="33"/>
        <v>pics\\Kokos_2.jpg</v>
      </c>
      <c r="AR108" t="str">
        <f t="shared" si="40"/>
        <v/>
      </c>
      <c r="AS108" t="str">
        <f t="shared" ca="1" si="39"/>
        <v>pics\\Kokos_2.jpg</v>
      </c>
      <c r="AT108">
        <f t="shared" ca="1" si="28"/>
        <v>0.73381878958193658</v>
      </c>
      <c r="AU108" t="s">
        <v>697</v>
      </c>
      <c r="AV108" t="str">
        <f t="shared" ca="1" si="29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0"/>
        <v>_Голубой_ли_ГОНИК?</v>
      </c>
      <c r="BD108" cm="1">
        <f t="array" aca="1" ref="BD108" ca="1">INDEX($L$106:$L$113,(RANK(AT4,$AT$2:$AT$9)))</f>
        <v>2117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VLOOKUP(B109,audio_list_stym!$A$3:$BP$18,52,FALSE)</f>
        <v>14</v>
      </c>
      <c r="F109" t="str">
        <f>VLOOKUP(E109,metki!$A$2:$B$9,2,FALSE)</f>
        <v>импл_новые_с_названием</v>
      </c>
      <c r="G109" t="str">
        <f t="shared" si="25"/>
        <v>импл_</v>
      </c>
      <c r="H109" t="str">
        <f>VLOOKUP(B109,audio_list_stym!$A$3:$AJ$18,20,FALSE)</f>
        <v>Noni</v>
      </c>
      <c r="I109" t="s">
        <v>691</v>
      </c>
      <c r="J109" t="str">
        <f t="shared" si="26"/>
        <v>Noni_4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2001</v>
      </c>
      <c r="AD109" t="str">
        <f t="shared" ca="1" si="36"/>
        <v>pics\\Banan_1.jpg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7"/>
        <v>pics\\Banan_1.jpg</v>
      </c>
      <c r="AI109" t="s">
        <v>119</v>
      </c>
      <c r="AO109">
        <f t="shared" ca="1" si="32"/>
        <v>0.99921983264425618</v>
      </c>
      <c r="AP109" t="str">
        <f t="shared" ca="1" si="33"/>
        <v>pics\\Banan_1.jpg</v>
      </c>
      <c r="AR109" t="str">
        <f t="shared" si="40"/>
        <v/>
      </c>
      <c r="AS109" t="str">
        <f t="shared" ca="1" si="39"/>
        <v>pics\\Banan_1.jpg</v>
      </c>
      <c r="AT109">
        <f t="shared" ca="1" si="28"/>
        <v>0.37504729071804122</v>
      </c>
      <c r="AU109" t="s">
        <v>697</v>
      </c>
      <c r="AV109" t="str">
        <f t="shared" ca="1" si="29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0"/>
        <v>_С_бугорками_ли_ГОНИК?</v>
      </c>
      <c r="BD109" cm="1">
        <f t="array" aca="1" ref="BD109" ca="1">INDEX($L$106:$L$113,(RANK(AT5,$AT$2:$AT$9)))</f>
        <v>2114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VLOOKUP(B110,audio_list_stym!$A$3:$BP$18,52,FALSE)</f>
        <v>14</v>
      </c>
      <c r="F110" t="str">
        <f>VLOOKUP(E110,metki!$A$2:$B$9,2,FALSE)</f>
        <v>импл_новые_с_названием</v>
      </c>
      <c r="G110" t="str">
        <f t="shared" si="25"/>
        <v>импл_</v>
      </c>
      <c r="H110" t="str">
        <f>VLOOKUP(B110,audio_list_stym!$A$3:$AJ$18,20,FALSE)</f>
        <v>Noni</v>
      </c>
      <c r="I110" t="s">
        <v>692</v>
      </c>
      <c r="J110" t="str">
        <f t="shared" si="26"/>
        <v>Noni_5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2047</v>
      </c>
      <c r="AD110" t="str">
        <f t="shared" ca="1" si="36"/>
        <v>pics\\Peper_7.jpg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7"/>
        <v>pics\\Peper_7.jpg</v>
      </c>
      <c r="AI110" t="s">
        <v>120</v>
      </c>
      <c r="AO110">
        <f t="shared" ca="1" si="32"/>
        <v>0.19389289680989497</v>
      </c>
      <c r="AP110" t="str">
        <f t="shared" ca="1" si="33"/>
        <v>pics\\Peper_7.jpg</v>
      </c>
      <c r="AR110" t="str">
        <f t="shared" si="40"/>
        <v/>
      </c>
      <c r="AS110" t="str">
        <f t="shared" ca="1" si="39"/>
        <v>pics\\Peper_7.jpg</v>
      </c>
      <c r="AT110">
        <f t="shared" ca="1" si="28"/>
        <v>0.94124265079557135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0"/>
        <v>_Овальный_ли_ГОНИК?</v>
      </c>
      <c r="BD110" cm="1">
        <f t="array" aca="1" ref="BD110" ca="1">INDEX($L$106:$L$113,(RANK(AT6,$AT$2:$AT$9)))</f>
        <v>2113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VLOOKUP(B111,audio_list_stym!$A$3:$BP$18,52,FALSE)</f>
        <v>14</v>
      </c>
      <c r="F111" t="str">
        <f>VLOOKUP(E111,metki!$A$2:$B$9,2,FALSE)</f>
        <v>импл_новые_с_названием</v>
      </c>
      <c r="G111" t="str">
        <f t="shared" si="25"/>
        <v>импл_</v>
      </c>
      <c r="H111" t="str">
        <f>VLOOKUP(B111,audio_list_stym!$A$3:$AJ$18,20,FALSE)</f>
        <v>Noni</v>
      </c>
      <c r="I111" t="s">
        <v>693</v>
      </c>
      <c r="J111" t="str">
        <f t="shared" si="26"/>
        <v>Noni_6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2004</v>
      </c>
      <c r="AD111" t="str">
        <f t="shared" ca="1" si="36"/>
        <v>pics\\Banan_4.jpg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7"/>
        <v>pics\\Banan_4.jpg</v>
      </c>
      <c r="AI111" t="s">
        <v>121</v>
      </c>
      <c r="AO111">
        <f t="shared" ca="1" si="32"/>
        <v>0.93545992883943763</v>
      </c>
      <c r="AP111" t="str">
        <f t="shared" ca="1" si="33"/>
        <v>pics\\Banan_4.jpg</v>
      </c>
      <c r="AR111" t="str">
        <f t="shared" si="40"/>
        <v/>
      </c>
      <c r="AS111" t="str">
        <f t="shared" ca="1" si="39"/>
        <v>pics\\Banan_4.jpg</v>
      </c>
      <c r="AT111">
        <f t="shared" ca="1" si="28"/>
        <v>0.16530323657888712</v>
      </c>
      <c r="AU111" t="s">
        <v>697</v>
      </c>
      <c r="AV111" t="str">
        <f t="shared" ca="1" si="29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0"/>
        <v>_Жидкий_ли_ГОНИК?</v>
      </c>
      <c r="BD111" cm="1">
        <f t="array" aca="1" ref="BD111" ca="1">INDEX($L$106:$L$113,(RANK(AT7,$AT$2:$AT$9)))</f>
        <v>2118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VLOOKUP(B112,audio_list_stym!$A$3:$BP$18,52,FALSE)</f>
        <v>14</v>
      </c>
      <c r="F112" t="str">
        <f>VLOOKUP(E112,metki!$A$2:$B$9,2,FALSE)</f>
        <v>импл_новые_с_названием</v>
      </c>
      <c r="G112" t="str">
        <f t="shared" si="25"/>
        <v>импл_</v>
      </c>
      <c r="H112" t="str">
        <f>VLOOKUP(B112,audio_list_stym!$A$3:$AJ$18,20,FALSE)</f>
        <v>Noni</v>
      </c>
      <c r="I112" t="s">
        <v>694</v>
      </c>
      <c r="J112" t="str">
        <f t="shared" si="26"/>
        <v>Noni_7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2046</v>
      </c>
      <c r="AD112" t="str">
        <f t="shared" ca="1" si="36"/>
        <v>pics\\Peper_6.jpg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7"/>
        <v>pics\\Peper_6.jpg</v>
      </c>
      <c r="AI112" t="s">
        <v>122</v>
      </c>
      <c r="AO112">
        <f t="shared" ca="1" si="32"/>
        <v>0.21766496150198045</v>
      </c>
      <c r="AP112" t="str">
        <f t="shared" ca="1" si="33"/>
        <v>pics\\Peper_6.jpg</v>
      </c>
      <c r="AR112" t="str">
        <f t="shared" si="40"/>
        <v/>
      </c>
      <c r="AS112" t="str">
        <f t="shared" ca="1" si="39"/>
        <v>pics\\Peper_6.jpg</v>
      </c>
      <c r="AT112">
        <f t="shared" ca="1" si="28"/>
        <v>0.78888847410561513</v>
      </c>
      <c r="AU112" t="s">
        <v>697</v>
      </c>
      <c r="AV112" t="str">
        <f t="shared" ca="1" si="29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0"/>
        <v>_Лохматый_ли_ГОНИК?</v>
      </c>
      <c r="BD112" cm="1">
        <f t="array" aca="1" ref="BD112" ca="1">INDEX($L$106:$L$113,(RANK(AT8,$AT$2:$AT$9)))</f>
        <v>2120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VLOOKUP(B113,audio_list_stym!$A$3:$BP$18,52,FALSE)</f>
        <v>14</v>
      </c>
      <c r="F113" t="str">
        <f>VLOOKUP(E113,metki!$A$2:$B$9,2,FALSE)</f>
        <v>импл_новые_с_названием</v>
      </c>
      <c r="G113" t="str">
        <f t="shared" si="25"/>
        <v>импл_</v>
      </c>
      <c r="H113" t="str">
        <f>VLOOKUP(B113,audio_list_stym!$A$3:$AJ$18,20,FALSE)</f>
        <v>Noni</v>
      </c>
      <c r="I113" t="s">
        <v>695</v>
      </c>
      <c r="J113" t="str">
        <f t="shared" si="26"/>
        <v>Noni_8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2024</v>
      </c>
      <c r="AD113" t="str">
        <f t="shared" ca="1" si="36"/>
        <v>pics\\Goroh_8.jpg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7"/>
        <v>pics\\Goroh_8.jpg</v>
      </c>
      <c r="AI113" t="s">
        <v>123</v>
      </c>
      <c r="AO113">
        <f t="shared" ca="1" si="32"/>
        <v>0.60851157818745383</v>
      </c>
      <c r="AP113" t="str">
        <f t="shared" ca="1" si="33"/>
        <v>pics\\Goroh_8.jpg</v>
      </c>
      <c r="AR113" t="str">
        <f t="shared" si="40"/>
        <v/>
      </c>
      <c r="AS113" t="str">
        <f t="shared" ca="1" si="39"/>
        <v>pics\\Goroh_8.jpg</v>
      </c>
      <c r="AT113">
        <f t="shared" ca="1" si="28"/>
        <v>0.35316001599850089</v>
      </c>
      <c r="AU113" t="s">
        <v>697</v>
      </c>
      <c r="AV113" t="str">
        <f t="shared" ca="1" si="29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0"/>
        <v>_Золотистый_ли_ГОНИК?</v>
      </c>
      <c r="BD113" cm="1">
        <f t="array" aca="1" ref="BD113" ca="1">INDEX($L$106:$L$113,(RANK(AT9,$AT$2:$AT$9)))</f>
        <v>2115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VLOOKUP(B114,audio_list_stym!$A$3:$BP$18,52,FALSE)</f>
        <v>15</v>
      </c>
      <c r="F114" t="str">
        <f>VLOOKUP(E114,metki!$A$2:$B$9,2,FALSE)</f>
        <v>экспл_новые_с_названием</v>
      </c>
      <c r="G114" t="str">
        <f t="shared" si="25"/>
        <v>экспл</v>
      </c>
      <c r="H114" t="str">
        <f>VLOOKUP(B114,audio_list_stym!$A$3:$AJ$18,20,FALSE)</f>
        <v>Sapota</v>
      </c>
      <c r="I114" t="s">
        <v>688</v>
      </c>
      <c r="J114" t="str">
        <f t="shared" si="26"/>
        <v>Sapota_1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6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37"/>
        <v/>
      </c>
      <c r="AI114" t="s">
        <v>86</v>
      </c>
      <c r="AO114">
        <f t="shared" ca="1" si="32"/>
        <v>0.71853911268018789</v>
      </c>
      <c r="AP114" t="str">
        <f t="shared" ca="1" si="33"/>
        <v>pics\\Goroh_3.jpg</v>
      </c>
      <c r="AR114" t="str">
        <f t="shared" si="40"/>
        <v/>
      </c>
      <c r="AS114" t="str">
        <f t="shared" si="39"/>
        <v/>
      </c>
      <c r="AT114">
        <f t="shared" ca="1" si="28"/>
        <v>0.72667198522540244</v>
      </c>
      <c r="AU114" t="s">
        <v>697</v>
      </c>
      <c r="AV114" t="str">
        <f t="shared" ca="1" si="29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0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2135</v>
      </c>
      <c r="BE114" cm="1">
        <f t="array" aca="1" ref="BE114" ca="1">INDEX(BD66:BD81,(RANK(AT8,$AT$2:$AT$17)))</f>
        <v>2067</v>
      </c>
      <c r="BF114" cm="1">
        <f t="array" aca="1" ref="BF114" ca="1">INDEX(BD82:BD97,(RANK(AT8,$AT$2:$AT$9)))</f>
        <v>2075</v>
      </c>
      <c r="BG114" cm="1">
        <f t="array" aca="1" ref="BG114" ca="1">INDEX(BD98:BD113,(RANK(AT8,$AT$2:$AT$9)))</f>
        <v>2091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VLOOKUP(B115,audio_list_stym!$A$3:$BP$18,52,FALSE)</f>
        <v>15</v>
      </c>
      <c r="F115" t="str">
        <f>VLOOKUP(E115,metki!$A$2:$B$9,2,FALSE)</f>
        <v>экспл_новые_с_названием</v>
      </c>
      <c r="G115" t="str">
        <f t="shared" si="25"/>
        <v>экспл</v>
      </c>
      <c r="H115" t="str">
        <f>VLOOKUP(B115,audio_list_stym!$A$3:$AJ$18,20,FALSE)</f>
        <v>Sapota</v>
      </c>
      <c r="I115" t="s">
        <v>689</v>
      </c>
      <c r="J115" t="str">
        <f t="shared" si="26"/>
        <v>Sapota_2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6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37"/>
        <v/>
      </c>
      <c r="AI115" t="s">
        <v>87</v>
      </c>
      <c r="AO115">
        <f t="shared" ca="1" si="32"/>
        <v>0.86203099080837076</v>
      </c>
      <c r="AP115" t="str">
        <f t="shared" ca="1" si="33"/>
        <v>pics\\Finik_1.jpg</v>
      </c>
      <c r="AR115" t="str">
        <f t="shared" si="40"/>
        <v/>
      </c>
      <c r="AS115" t="str">
        <f t="shared" si="39"/>
        <v/>
      </c>
      <c r="AT115">
        <f t="shared" ca="1" si="28"/>
        <v>0.11622801177418207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0"/>
        <v>Посмотрите,_вот_ТОДИС._Он_надрезан?</v>
      </c>
      <c r="BD115" cm="1">
        <f t="array" aca="1" ref="BD115" ca="1">INDEX($L$114:$L$121,(RANK(AT3,$AT$2:$AT$9)))</f>
        <v>2132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VLOOKUP(B116,audio_list_stym!$A$3:$BP$18,52,FALSE)</f>
        <v>15</v>
      </c>
      <c r="F116" t="str">
        <f>VLOOKUP(E116,metki!$A$2:$B$9,2,FALSE)</f>
        <v>экспл_новые_с_названием</v>
      </c>
      <c r="G116" t="str">
        <f t="shared" si="25"/>
        <v>экспл</v>
      </c>
      <c r="H116" t="str">
        <f>VLOOKUP(B116,audio_list_stym!$A$3:$AJ$18,20,FALSE)</f>
        <v>Sapota</v>
      </c>
      <c r="I116" t="s">
        <v>690</v>
      </c>
      <c r="J116" t="str">
        <f t="shared" si="26"/>
        <v>Sapota_3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6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37"/>
        <v/>
      </c>
      <c r="AI116" t="s">
        <v>88</v>
      </c>
      <c r="AO116">
        <f t="shared" ca="1" si="32"/>
        <v>0.97184701222951042</v>
      </c>
      <c r="AP116" t="str">
        <f t="shared" ca="1" si="33"/>
        <v>pics\\Banan_3.jpg</v>
      </c>
      <c r="AR116" t="str">
        <f t="shared" si="40"/>
        <v/>
      </c>
      <c r="AS116" t="str">
        <f t="shared" si="39"/>
        <v/>
      </c>
      <c r="AT116">
        <f t="shared" ca="1" si="28"/>
        <v>0.93706796974736761</v>
      </c>
      <c r="AU116" t="s">
        <v>697</v>
      </c>
      <c r="AV116" t="str">
        <f t="shared" ca="1" si="29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0"/>
        <v>Вот_ТОДИС._Он_перекручен?</v>
      </c>
      <c r="BD116" cm="1">
        <f t="array" aca="1" ref="BD116" ca="1">INDEX($L$114:$L$121,(RANK(AT4,$AT$2:$AT$9)))</f>
        <v>2133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VLOOKUP(B117,audio_list_stym!$A$3:$BP$18,52,FALSE)</f>
        <v>15</v>
      </c>
      <c r="F117" t="str">
        <f>VLOOKUP(E117,metki!$A$2:$B$9,2,FALSE)</f>
        <v>экспл_новые_с_названием</v>
      </c>
      <c r="G117" t="str">
        <f t="shared" si="25"/>
        <v>экспл</v>
      </c>
      <c r="H117" t="str">
        <f>VLOOKUP(B117,audio_list_stym!$A$3:$AJ$18,20,FALSE)</f>
        <v>Sapota</v>
      </c>
      <c r="I117" t="s">
        <v>691</v>
      </c>
      <c r="J117" t="str">
        <f t="shared" si="26"/>
        <v>Sapota_4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6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37"/>
        <v/>
      </c>
      <c r="AI117" t="s">
        <v>89</v>
      </c>
      <c r="AO117">
        <f t="shared" ca="1" si="32"/>
        <v>0.8937985020193332</v>
      </c>
      <c r="AP117" t="str">
        <f t="shared" ca="1" si="33"/>
        <v>pics\\Banan_6.jpg</v>
      </c>
      <c r="AR117" t="str">
        <f t="shared" si="40"/>
        <v/>
      </c>
      <c r="AS117" t="str">
        <f t="shared" si="39"/>
        <v/>
      </c>
      <c r="AT117">
        <f t="shared" ca="1" si="28"/>
        <v>0.13609474867156335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0"/>
        <v>Это_ТОДИС._Сорван_ли_он?</v>
      </c>
      <c r="BD117" cm="1">
        <f t="array" aca="1" ref="BD117" ca="1">INDEX($L$114:$L$121,(RANK(AT5,$AT$2:$AT$9)))</f>
        <v>2130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VLOOKUP(B118,audio_list_stym!$A$3:$BP$18,52,FALSE)</f>
        <v>15</v>
      </c>
      <c r="F118" t="str">
        <f>VLOOKUP(E118,metki!$A$2:$B$9,2,FALSE)</f>
        <v>экспл_новые_с_названием</v>
      </c>
      <c r="G118" t="str">
        <f t="shared" si="25"/>
        <v>экспл</v>
      </c>
      <c r="H118" t="str">
        <f>VLOOKUP(B118,audio_list_stym!$A$3:$AJ$18,20,FALSE)</f>
        <v>Sapota</v>
      </c>
      <c r="I118" t="s">
        <v>692</v>
      </c>
      <c r="J118" t="str">
        <f t="shared" si="26"/>
        <v>Sapota_5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6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37"/>
        <v/>
      </c>
      <c r="AI118" t="s">
        <v>90</v>
      </c>
      <c r="AO118">
        <f t="shared" ca="1" si="32"/>
        <v>0.28885202410166966</v>
      </c>
      <c r="AP118" t="str">
        <f t="shared" ca="1" si="33"/>
        <v>pics\\Peper_2.jpg</v>
      </c>
      <c r="AR118" t="str">
        <f t="shared" si="40"/>
        <v/>
      </c>
      <c r="AS118" t="str">
        <f t="shared" si="39"/>
        <v/>
      </c>
      <c r="AT118">
        <f t="shared" ca="1" si="28"/>
        <v>0.48519364091006734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0"/>
        <v>На_картинке_ТОДИС._Спрессован_ли_он?</v>
      </c>
      <c r="BD118" cm="1">
        <f t="array" aca="1" ref="BD118" ca="1">INDEX($L$114:$L$121,(RANK(AT6,$AT$2:$AT$9)))</f>
        <v>2129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VLOOKUP(B119,audio_list_stym!$A$3:$BP$18,52,FALSE)</f>
        <v>15</v>
      </c>
      <c r="F119" t="str">
        <f>VLOOKUP(E119,metki!$A$2:$B$9,2,FALSE)</f>
        <v>экспл_новые_с_названием</v>
      </c>
      <c r="G119" t="str">
        <f t="shared" si="25"/>
        <v>экспл</v>
      </c>
      <c r="H119" t="str">
        <f>VLOOKUP(B119,audio_list_stym!$A$3:$AJ$18,20,FALSE)</f>
        <v>Sapota</v>
      </c>
      <c r="I119" t="s">
        <v>693</v>
      </c>
      <c r="J119" t="str">
        <f t="shared" si="26"/>
        <v>Sapota_6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6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37"/>
        <v/>
      </c>
      <c r="AI119" t="s">
        <v>91</v>
      </c>
      <c r="AO119">
        <f t="shared" ca="1" si="32"/>
        <v>0.49430299807100775</v>
      </c>
      <c r="AP119" t="str">
        <f t="shared" ca="1" si="33"/>
        <v>pics\\Kokos_5.jpg</v>
      </c>
      <c r="AR119" t="str">
        <f t="shared" si="40"/>
        <v/>
      </c>
      <c r="AS119" t="str">
        <f t="shared" si="39"/>
        <v/>
      </c>
      <c r="AT119">
        <f t="shared" ca="1" si="28"/>
        <v>0.69492422253513397</v>
      </c>
      <c r="AU119" t="s">
        <v>697</v>
      </c>
      <c r="AV119" t="str">
        <f t="shared" ca="1" si="29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0"/>
        <v>На_мониторе_ТОДИС._Желтый_ли_он?</v>
      </c>
      <c r="BD119" cm="1">
        <f t="array" aca="1" ref="BD119" ca="1">INDEX($L$114:$L$121,(RANK(AT7,$AT$2:$AT$9)))</f>
        <v>2134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VLOOKUP(B120,audio_list_stym!$A$3:$BP$18,52,FALSE)</f>
        <v>15</v>
      </c>
      <c r="F120" t="str">
        <f>VLOOKUP(E120,metki!$A$2:$B$9,2,FALSE)</f>
        <v>экспл_новые_с_названием</v>
      </c>
      <c r="G120" t="str">
        <f t="shared" si="25"/>
        <v>экспл</v>
      </c>
      <c r="H120" t="str">
        <f>VLOOKUP(B120,audio_list_stym!$A$3:$AJ$18,20,FALSE)</f>
        <v>Sapota</v>
      </c>
      <c r="I120" t="s">
        <v>694</v>
      </c>
      <c r="J120" t="str">
        <f t="shared" si="26"/>
        <v>Sapota_7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6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37"/>
        <v/>
      </c>
      <c r="AI120" t="s">
        <v>92</v>
      </c>
      <c r="AO120">
        <f t="shared" ca="1" si="32"/>
        <v>0.31199479666856467</v>
      </c>
      <c r="AP120" t="str">
        <f t="shared" ca="1" si="33"/>
        <v>pics\\Peper_1.jpg</v>
      </c>
      <c r="AR120" t="str">
        <f t="shared" si="40"/>
        <v/>
      </c>
      <c r="AS120" t="str">
        <f t="shared" si="39"/>
        <v/>
      </c>
      <c r="AT120">
        <f t="shared" ca="1" si="28"/>
        <v>0.53624330212092297</v>
      </c>
      <c r="AU120" t="s">
        <v>697</v>
      </c>
      <c r="AV120" t="str">
        <f t="shared" ca="1" si="29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0"/>
        <v>Перед_Вами_ТОДИС._Ровный_ли_он?</v>
      </c>
      <c r="BD120" cm="1">
        <f t="array" aca="1" ref="BD120" ca="1">INDEX($L$114:$L$121,(RANK(AT8,$AT$2:$AT$9)))</f>
        <v>2136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VLOOKUP(B121,audio_list_stym!$A$3:$BP$18,52,FALSE)</f>
        <v>15</v>
      </c>
      <c r="F121" t="str">
        <f>VLOOKUP(E121,metki!$A$2:$B$9,2,FALSE)</f>
        <v>экспл_новые_с_названием</v>
      </c>
      <c r="G121" t="str">
        <f t="shared" si="25"/>
        <v>экспл</v>
      </c>
      <c r="H121" t="str">
        <f>VLOOKUP(B121,audio_list_stym!$A$3:$AJ$18,20,FALSE)</f>
        <v>Sapota</v>
      </c>
      <c r="I121" t="s">
        <v>695</v>
      </c>
      <c r="J121" t="str">
        <f t="shared" si="26"/>
        <v>Sapota_8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6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37"/>
        <v/>
      </c>
      <c r="AI121" t="s">
        <v>93</v>
      </c>
      <c r="AO121">
        <f t="shared" ca="1" si="32"/>
        <v>0.109670294094531</v>
      </c>
      <c r="AP121" t="str">
        <f t="shared" ca="1" si="33"/>
        <v>pics\\Redis_7.jpg</v>
      </c>
      <c r="AR121" t="str">
        <f>IF(AH121="sound\\Ogorod",AP49,"")</f>
        <v/>
      </c>
      <c r="AS121" t="str">
        <f t="shared" si="39"/>
        <v/>
      </c>
      <c r="AT121">
        <f t="shared" ca="1" si="28"/>
        <v>0.28788863816831178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0"/>
        <v>Вы_видите_ТОДИС._Он_имеет_шипы?</v>
      </c>
      <c r="BD121" cm="1">
        <f t="array" aca="1" ref="BD121" ca="1">INDEX($L$114:$L$121,(RANK(AT9,$AT$2:$AT$9)))</f>
        <v>2131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VLOOKUP(B122,audio_list_stym!$A$3:$BP$18,52,FALSE)</f>
        <v>16</v>
      </c>
      <c r="F122" t="str">
        <f>VLOOKUP(E122,metki!$A$2:$B$9,2,FALSE)</f>
        <v>импл_новые_без_названия</v>
      </c>
      <c r="G122" t="str">
        <f t="shared" si="25"/>
        <v>импл_</v>
      </c>
      <c r="H122" t="str">
        <f>VLOOKUP(B122,audio_list_stym!$A$3:$AJ$18,20,FALSE)</f>
        <v>Tamanid</v>
      </c>
      <c r="I122" t="s">
        <v>688</v>
      </c>
      <c r="J122" t="str">
        <f t="shared" si="26"/>
        <v>Tamanid_1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2015</v>
      </c>
      <c r="AD122" t="str">
        <f t="shared" ca="1" si="36"/>
        <v>pics\\Finik_7.jpg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7"/>
        <v>pics\\Finik_7.jpg</v>
      </c>
      <c r="AI122" t="s">
        <v>124</v>
      </c>
      <c r="AO122">
        <f t="shared" ca="1" si="32"/>
        <v>0.76833884650892303</v>
      </c>
      <c r="AP122" t="str">
        <f t="shared" ca="1" si="33"/>
        <v>pics\\Finik_7.jpg</v>
      </c>
      <c r="AR122" t="str">
        <f t="shared" ref="AR122:AR129" si="41">IF(AH122="sound\\Ogorod",AP50,"")</f>
        <v/>
      </c>
      <c r="AS122" t="str">
        <f t="shared" ca="1" si="39"/>
        <v>pics\\Finik_7.jpg</v>
      </c>
      <c r="AT122">
        <f t="shared" ca="1" si="28"/>
        <v>0.98478392270859461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0"/>
        <v>_Красноватый_ли_XXXXX?</v>
      </c>
      <c r="BC122">
        <f>A122</f>
        <v>1216</v>
      </c>
      <c r="BD122" cm="1">
        <f t="array" aca="1" ref="BD122" ca="1">INDEX($L$122:$L$129,(RANK(AT2,$AT$2:$AT$9)))</f>
        <v>2143</v>
      </c>
      <c r="BE122" cm="1">
        <f t="array" aca="1" ref="BE122" ca="1">INDEX(BD66:BD81,(RANK(AT9,$AT$2:$AT$17)))</f>
        <v>2149</v>
      </c>
      <c r="BF122" cm="1">
        <f t="array" aca="1" ref="BF122" ca="1">INDEX(BD90:BD105,(RANK(AT9,$AT$2:$AT$17)))</f>
        <v>2081</v>
      </c>
      <c r="BG122" cm="1">
        <f t="array" aca="1" ref="BG122" ca="1">INDEX(BD106:BD121,(RANK(AT9,$AT$2:$AT$17)))</f>
        <v>2113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VLOOKUP(B123,audio_list_stym!$A$3:$BP$18,52,FALSE)</f>
        <v>16</v>
      </c>
      <c r="F123" t="str">
        <f>VLOOKUP(E123,metki!$A$2:$B$9,2,FALSE)</f>
        <v>импл_новые_без_названия</v>
      </c>
      <c r="G123" t="str">
        <f t="shared" si="25"/>
        <v>импл_</v>
      </c>
      <c r="H123" t="str">
        <f>VLOOKUP(B123,audio_list_stym!$A$3:$AJ$18,20,FALSE)</f>
        <v>Tamanid</v>
      </c>
      <c r="I123" t="s">
        <v>689</v>
      </c>
      <c r="J123" t="str">
        <f t="shared" si="26"/>
        <v>Tamanid_2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2063</v>
      </c>
      <c r="AD123" t="str">
        <f t="shared" ca="1" si="36"/>
        <v>pics\\Tomat_7.jpg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7"/>
        <v>pics\\Tomat_7.jpg</v>
      </c>
      <c r="AI123" t="s">
        <v>125</v>
      </c>
      <c r="AO123">
        <f t="shared" ca="1" si="32"/>
        <v>1.0436416596902642E-2</v>
      </c>
      <c r="AP123" t="str">
        <f t="shared" ca="1" si="33"/>
        <v>pics\\Tomat_7.jpg</v>
      </c>
      <c r="AR123" t="str">
        <f t="shared" si="41"/>
        <v/>
      </c>
      <c r="AS123" t="str">
        <f t="shared" ca="1" si="39"/>
        <v>pics\\Tomat_7.jpg</v>
      </c>
      <c r="AT123">
        <f t="shared" ca="1" si="28"/>
        <v>0.65755283559102662</v>
      </c>
      <c r="AU123" t="s">
        <v>697</v>
      </c>
      <c r="AV123" t="str">
        <f t="shared" ca="1" si="29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0"/>
        <v>_Изогнут_ли_XXXXX?</v>
      </c>
      <c r="BD123" cm="1">
        <f t="array" aca="1" ref="BD123" ca="1">INDEX($L$122:$L$129,(RANK(AT3,$AT$2:$AT$9)))</f>
        <v>2140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VLOOKUP(B124,audio_list_stym!$A$3:$BP$18,52,FALSE)</f>
        <v>16</v>
      </c>
      <c r="F124" t="str">
        <f>VLOOKUP(E124,metki!$A$2:$B$9,2,FALSE)</f>
        <v>импл_новые_без_названия</v>
      </c>
      <c r="G124" t="str">
        <f t="shared" si="25"/>
        <v>импл_</v>
      </c>
      <c r="H124" t="str">
        <f>VLOOKUP(B124,audio_list_stym!$A$3:$AJ$18,20,FALSE)</f>
        <v>Tamanid</v>
      </c>
      <c r="I124" t="s">
        <v>690</v>
      </c>
      <c r="J124" t="str">
        <f t="shared" si="26"/>
        <v>Tamanid_3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2007</v>
      </c>
      <c r="AD124" t="str">
        <f t="shared" ca="1" si="36"/>
        <v>pics\\Banan_7.jpg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7"/>
        <v>pics\\Banan_7.jpg</v>
      </c>
      <c r="AI124" t="s">
        <v>126</v>
      </c>
      <c r="AO124">
        <f t="shared" ca="1" si="32"/>
        <v>0.8769703014994692</v>
      </c>
      <c r="AP124" t="str">
        <f t="shared" ca="1" si="33"/>
        <v>pics\\Banan_7.jpg</v>
      </c>
      <c r="AR124" t="str">
        <f t="shared" si="41"/>
        <v/>
      </c>
      <c r="AS124" t="str">
        <f t="shared" ca="1" si="39"/>
        <v>pics\\Banan_7.jpg</v>
      </c>
      <c r="AT124">
        <f t="shared" ca="1" si="28"/>
        <v>0.45395244578072858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0"/>
        <v>_Бархатистый_ли_XXXXX?</v>
      </c>
      <c r="BD124" cm="1">
        <f t="array" aca="1" ref="BD124" ca="1">INDEX($L$122:$L$129,(RANK(AT4,$AT$2:$AT$9)))</f>
        <v>2141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VLOOKUP(B125,audio_list_stym!$A$3:$BP$18,52,FALSE)</f>
        <v>16</v>
      </c>
      <c r="F125" t="str">
        <f>VLOOKUP(E125,metki!$A$2:$B$9,2,FALSE)</f>
        <v>импл_новые_без_названия</v>
      </c>
      <c r="G125" t="str">
        <f t="shared" si="25"/>
        <v>импл_</v>
      </c>
      <c r="H125" t="str">
        <f>VLOOKUP(B125,audio_list_stym!$A$3:$AJ$18,20,FALSE)</f>
        <v>Tamanid</v>
      </c>
      <c r="I125" t="s">
        <v>691</v>
      </c>
      <c r="J125" t="str">
        <f t="shared" si="26"/>
        <v>Tamanid_4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2032</v>
      </c>
      <c r="AD125" t="str">
        <f t="shared" ca="1" si="36"/>
        <v>pics\\Kokos_8.jpg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7"/>
        <v>pics\\Kokos_8.jpg</v>
      </c>
      <c r="AI125" t="s">
        <v>127</v>
      </c>
      <c r="AO125">
        <f t="shared" ca="1" si="32"/>
        <v>0.43262443536694117</v>
      </c>
      <c r="AP125" t="str">
        <f t="shared" ca="1" si="33"/>
        <v>pics\\Kokos_8.jpg</v>
      </c>
      <c r="AR125" t="str">
        <f t="shared" si="41"/>
        <v/>
      </c>
      <c r="AS125" t="str">
        <f t="shared" ca="1" si="39"/>
        <v>pics\\Kokos_8.jpg</v>
      </c>
      <c r="AT125">
        <f t="shared" ca="1" si="28"/>
        <v>0.64883589352979931</v>
      </c>
      <c r="AU125" t="s">
        <v>697</v>
      </c>
      <c r="AV125" t="str">
        <f t="shared" ca="1" si="29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0"/>
        <v>_Однотонный_ли_XXXXX?</v>
      </c>
      <c r="BD125" cm="1">
        <f t="array" aca="1" ref="BD125" ca="1">INDEX($L$122:$L$129,(RANK(AT5,$AT$2:$AT$9)))</f>
        <v>2138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VLOOKUP(B126,audio_list_stym!$A$3:$BP$18,52,FALSE)</f>
        <v>16</v>
      </c>
      <c r="F126" t="str">
        <f>VLOOKUP(E126,metki!$A$2:$B$9,2,FALSE)</f>
        <v>импл_новые_без_названия</v>
      </c>
      <c r="G126" t="str">
        <f t="shared" si="25"/>
        <v>импл_</v>
      </c>
      <c r="H126" t="str">
        <f>VLOOKUP(B126,audio_list_stym!$A$3:$AJ$18,20,FALSE)</f>
        <v>Tamanid</v>
      </c>
      <c r="I126" t="s">
        <v>692</v>
      </c>
      <c r="J126" t="str">
        <f t="shared" si="26"/>
        <v>Tamanid_5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2044</v>
      </c>
      <c r="AD126" t="str">
        <f t="shared" ca="1" si="36"/>
        <v>pics\\Peper_4.jpg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7"/>
        <v>pics\\Peper_4.jpg</v>
      </c>
      <c r="AI126" t="s">
        <v>128</v>
      </c>
      <c r="AO126">
        <f t="shared" ca="1" si="32"/>
        <v>0.26432602973892538</v>
      </c>
      <c r="AP126" t="str">
        <f t="shared" ca="1" si="33"/>
        <v>pics\\Peper_4.jpg</v>
      </c>
      <c r="AR126" t="str">
        <f t="shared" si="41"/>
        <v/>
      </c>
      <c r="AS126" t="str">
        <f t="shared" ca="1" si="39"/>
        <v>pics\\Peper_4.jpg</v>
      </c>
      <c r="AT126">
        <f t="shared" ca="1" si="28"/>
        <v>0.7017669323169472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0"/>
        <v>_Прозрачный_ли_XXXXX?</v>
      </c>
      <c r="BD126" cm="1">
        <f t="array" aca="1" ref="BD126" ca="1">INDEX($L$122:$L$129,(RANK(AT6,$AT$2:$AT$9)))</f>
        <v>2137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VLOOKUP(B127,audio_list_stym!$A$3:$BP$18,52,FALSE)</f>
        <v>16</v>
      </c>
      <c r="F127" t="str">
        <f>VLOOKUP(E127,metki!$A$2:$B$9,2,FALSE)</f>
        <v>импл_новые_без_названия</v>
      </c>
      <c r="G127" t="str">
        <f t="shared" si="25"/>
        <v>импл_</v>
      </c>
      <c r="H127" t="str">
        <f>VLOOKUP(B127,audio_list_stym!$A$3:$AJ$18,20,FALSE)</f>
        <v>Tamanid</v>
      </c>
      <c r="I127" t="s">
        <v>693</v>
      </c>
      <c r="J127" t="str">
        <f t="shared" si="26"/>
        <v>Tamanid_6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2045</v>
      </c>
      <c r="AD127" t="str">
        <f t="shared" ca="1" si="36"/>
        <v>pics\\Peper_5.jpg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7"/>
        <v>pics\\Peper_5.jpg</v>
      </c>
      <c r="AI127" t="s">
        <v>129</v>
      </c>
      <c r="AO127">
        <f t="shared" ca="1" si="32"/>
        <v>0.22389137749094112</v>
      </c>
      <c r="AP127" t="str">
        <f t="shared" ca="1" si="33"/>
        <v>pics\\Peper_5.jpg</v>
      </c>
      <c r="AR127" t="str">
        <f t="shared" si="41"/>
        <v/>
      </c>
      <c r="AS127" t="str">
        <f t="shared" ca="1" si="39"/>
        <v>pics\\Peper_5.jpg</v>
      </c>
      <c r="AT127">
        <f t="shared" ca="1" si="28"/>
        <v>0.57120113303730258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0"/>
        <v>_Измельчен_ли_XXXXX?</v>
      </c>
      <c r="BD127" cm="1">
        <f t="array" aca="1" ref="BD127" ca="1">INDEX($L$122:$L$129,(RANK(AT7,$AT$2:$AT$9)))</f>
        <v>2142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VLOOKUP(B128,audio_list_stym!$A$3:$BP$18,52,FALSE)</f>
        <v>16</v>
      </c>
      <c r="F128" t="str">
        <f>VLOOKUP(E128,metki!$A$2:$B$9,2,FALSE)</f>
        <v>импл_новые_без_названия</v>
      </c>
      <c r="G128" t="str">
        <f t="shared" si="25"/>
        <v>импл_</v>
      </c>
      <c r="H128" t="str">
        <f>VLOOKUP(B128,audio_list_stym!$A$3:$AJ$18,20,FALSE)</f>
        <v>Tamanid</v>
      </c>
      <c r="I128" t="s">
        <v>694</v>
      </c>
      <c r="J128" t="str">
        <f t="shared" si="26"/>
        <v>Tamanid_7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2031</v>
      </c>
      <c r="AD128" t="str">
        <f t="shared" ca="1" si="36"/>
        <v>pics\\Kokos_7.jpg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7"/>
        <v>pics\\Kokos_7.jpg</v>
      </c>
      <c r="AI128" t="s">
        <v>130</v>
      </c>
      <c r="AO128">
        <f t="shared" ca="1" si="32"/>
        <v>0.47897658198028348</v>
      </c>
      <c r="AP128" t="str">
        <f t="shared" ca="1" si="33"/>
        <v>pics\\Kokos_7.jpg</v>
      </c>
      <c r="AR128" t="str">
        <f t="shared" si="41"/>
        <v/>
      </c>
      <c r="AS128" t="str">
        <f t="shared" ca="1" si="39"/>
        <v>pics\\Kokos_7.jpg</v>
      </c>
      <c r="AT128">
        <f t="shared" ca="1" si="28"/>
        <v>0.19762432311632927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0"/>
        <v>_Цветущий_ли_XXXXX?</v>
      </c>
      <c r="BD128" cm="1">
        <f t="array" aca="1" ref="BD128" ca="1">INDEX($L$122:$L$129,(RANK(AT8,$AT$2:$AT$9)))</f>
        <v>2144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VLOOKUP(B129,audio_list_stym!$A$3:$BP$18,52,FALSE)</f>
        <v>16</v>
      </c>
      <c r="F129" t="str">
        <f>VLOOKUP(E129,metki!$A$2:$B$9,2,FALSE)</f>
        <v>импл_новые_без_названия</v>
      </c>
      <c r="G129" t="str">
        <f t="shared" si="25"/>
        <v>импл_</v>
      </c>
      <c r="H129" t="str">
        <f>VLOOKUP(B129,audio_list_stym!$A$3:$AJ$18,20,FALSE)</f>
        <v>Tamanid</v>
      </c>
      <c r="I129" t="s">
        <v>695</v>
      </c>
      <c r="J129" t="str">
        <f t="shared" si="26"/>
        <v>Tamanid_8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2002</v>
      </c>
      <c r="AD129" t="str">
        <f t="shared" ca="1" si="36"/>
        <v>pics\\Banan_2.jpg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7"/>
        <v>pics\\Banan_2.jpg</v>
      </c>
      <c r="AI129" t="s">
        <v>131</v>
      </c>
      <c r="AO129">
        <f t="shared" ca="1" si="32"/>
        <v>0.98532039030064622</v>
      </c>
      <c r="AP129" t="str">
        <f t="shared" ca="1" si="33"/>
        <v>pics\\Banan_2.jpg</v>
      </c>
      <c r="AR129" t="str">
        <f t="shared" si="41"/>
        <v/>
      </c>
      <c r="AS129" t="str">
        <f t="shared" ca="1" si="39"/>
        <v>pics\\Banan_2.jpg</v>
      </c>
      <c r="AT129">
        <f t="shared" ca="1" si="28"/>
        <v>0.22754989059612796</v>
      </c>
      <c r="AU129" t="s">
        <v>697</v>
      </c>
      <c r="AV129" t="str">
        <f t="shared" ca="1" si="29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0"/>
        <v>_Скручен_ли_XXXXX?</v>
      </c>
      <c r="BD129" cm="1">
        <f t="array" aca="1" ref="BD129" ca="1">INDEX($L$122:$L$129,(RANK(AT9,$AT$2:$AT$9)))</f>
        <v>2139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000-000000000000}"/>
  <pageMargins left="0.7" right="0.7" top="0.75" bottom="0.75" header="0.3" footer="0.3"/>
  <pageSetup paperSize="9" orientation="portrait" horizontalDpi="4294967293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H161"/>
  <sheetViews>
    <sheetView topLeftCell="AR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VLOOKUP(B2,audio_list_stym!$A$3:$BP$18,53,FALSE)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VLOOKUP(B2,audio_list_stym!$A$3:$AJ$18,21,FALSE)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pics\\Limon_6.jpg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0.68941507119656176</v>
      </c>
      <c r="AP2" t="str">
        <f ca="1">INDEX($AM$2:$AM$25,(RANK(AO2,$AO$2:$AO$25)))</f>
        <v>pics\\Limon_6.jpg</v>
      </c>
      <c r="AQ2" t="str">
        <f ca="1">INDEX($AN$2:$AN$25,(RANK(AO2,$AO$2:$AO$25)))</f>
        <v>pics\\Redis_6.jpg</v>
      </c>
      <c r="AR2" t="str">
        <f t="shared" ref="AR2:AR9" ca="1" si="6">IF(AH2="sound\\Ogorod",AP2,"")</f>
        <v>pics\\Limon_6.jpg</v>
      </c>
      <c r="AT2">
        <f t="shared" ref="AT2:AT65" ca="1" si="7">RAND()</f>
        <v>0.16198704549596621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2027</v>
      </c>
      <c r="BF2" cm="1">
        <f t="array" aca="1" ref="BF2" ca="1">INDEX(BD26:BD49,(RANK(AT2,$AT$2:$AT$16)))</f>
        <v>2043</v>
      </c>
      <c r="BG2" cm="1">
        <f t="array" aca="1" ref="BG2" ca="1">INDEX(BD50:BD65,(RANK(AT2,$AT$2:$AT$16)))</f>
        <v>2019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VLOOKUP(B3,audio_list_stym!$A$3:$BP$18,53,FALSE)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VLOOKUP(B3,audio_list_stym!$A$3:$AJ$18,21,FALSE)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2040</v>
      </c>
      <c r="AD3" t="str">
        <f t="shared" ref="AD3:AD66" ca="1" si="10">IF(ISTEXT(AE3),AE3,IF(ISTEXT(AF3),AF3,""))</f>
        <v>pics\\Limon_8.jpg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pics\\Limon_8.jpg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0.66393551586879562</v>
      </c>
      <c r="AP3" t="str">
        <f t="shared" ref="AP3:AP25" ca="1" si="12">INDEX($AM$2:$AM$25,(RANK(AO3,$AO$2:$AO$25)))</f>
        <v>pics\\Limon_8.jpg</v>
      </c>
      <c r="AQ3" t="str">
        <f t="shared" ref="AQ3:AQ25" ca="1" si="13">INDEX($AN$2:$AN$25,(RANK(AO3,$AO$2:$AO$25)))</f>
        <v>pics\\Redis_8.jpg</v>
      </c>
      <c r="AR3" t="str">
        <f t="shared" ca="1" si="6"/>
        <v>pics\\Limon_8.jpg</v>
      </c>
      <c r="AT3">
        <f t="shared" ca="1" si="7"/>
        <v>0.26275122479814883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2061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VLOOKUP(B4,audio_list_stym!$A$3:$BP$18,53,FALSE)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VLOOKUP(B4,audio_list_stym!$A$3:$AJ$18,21,FALSE)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2155</v>
      </c>
      <c r="AD4" t="str">
        <f t="shared" ca="1" si="10"/>
        <v>pics\\Injir_3.jpg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0.14606633539407277</v>
      </c>
      <c r="AP4" t="str">
        <f t="shared" ca="1" si="12"/>
        <v>pics\\Injir_3.jpg</v>
      </c>
      <c r="AQ4" t="str">
        <f t="shared" ca="1" si="13"/>
        <v>pics\\Tikva_3.jpg</v>
      </c>
      <c r="AR4" t="str">
        <f t="shared" ca="1" si="6"/>
        <v>pics\\Injir_3.jpg</v>
      </c>
      <c r="AT4">
        <f t="shared" ca="1" si="7"/>
        <v>0.9274135952418896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VLOOKUP(B5,audio_list_stym!$A$3:$BP$18,53,FALSE)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VLOOKUP(B5,audio_list_stym!$A$3:$AJ$18,21,FALSE)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2154</v>
      </c>
      <c r="AD5" t="str">
        <f t="shared" ca="1" si="10"/>
        <v>pics\\Injir_2.jpg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0.19778466358805635</v>
      </c>
      <c r="AP5" t="str">
        <f t="shared" ca="1" si="12"/>
        <v>pics\\Injir_2.jpg</v>
      </c>
      <c r="AQ5" t="str">
        <f t="shared" ca="1" si="13"/>
        <v>pics\\Tikva_2.jpg</v>
      </c>
      <c r="AR5" t="str">
        <f t="shared" ca="1" si="6"/>
        <v>pics\\Injir_2.jpg</v>
      </c>
      <c r="AT5">
        <f t="shared" ca="1" si="7"/>
        <v>0.19246197073320659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VLOOKUP(B6,audio_list_stym!$A$3:$BP$18,53,FALSE)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VLOOKUP(B6,audio_list_stym!$A$3:$AJ$18,21,FALSE)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2002</v>
      </c>
      <c r="AD6" t="str">
        <f t="shared" ca="1" si="10"/>
        <v>pics\\Banan_2.jpg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pics\\Banan_2.jpg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0.61481616613975909</v>
      </c>
      <c r="AP6" t="str">
        <f t="shared" ca="1" si="12"/>
        <v>pics\\Banan_2.jpg</v>
      </c>
      <c r="AQ6" t="str">
        <f t="shared" ca="1" si="13"/>
        <v>pics\\Goroh_2.jpg</v>
      </c>
      <c r="AR6" t="str">
        <f t="shared" ca="1" si="6"/>
        <v>pics\\Banan_2.jpg</v>
      </c>
      <c r="AT6">
        <f t="shared" ca="1" si="7"/>
        <v>0.24301147271172707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VLOOKUP(B7,audio_list_stym!$A$3:$BP$18,53,FALSE)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VLOOKUP(B7,audio_list_stym!$A$3:$AJ$18,21,FALSE)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2007</v>
      </c>
      <c r="AD7" t="str">
        <f t="shared" ca="1" si="10"/>
        <v>pics\\Banan_7.jpg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0.39591329714432755</v>
      </c>
      <c r="AP7" t="str">
        <f t="shared" ca="1" si="12"/>
        <v>pics\\Banan_7.jpg</v>
      </c>
      <c r="AQ7" t="str">
        <f t="shared" ca="1" si="13"/>
        <v>pics\\Goroh_7.jpg</v>
      </c>
      <c r="AR7" t="str">
        <f t="shared" ca="1" si="6"/>
        <v>pics\\Banan_7.jpg</v>
      </c>
      <c r="AT7">
        <f t="shared" ca="1" si="7"/>
        <v>0.65254323254299973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VLOOKUP(B8,audio_list_stym!$A$3:$BP$18,53,FALSE)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VLOOKUP(B8,audio_list_stym!$A$3:$AJ$18,21,FALSE)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2158</v>
      </c>
      <c r="AD8" t="str">
        <f t="shared" ca="1" si="10"/>
        <v>pics\\Injir_6.jpg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pics\\Injir_6.jpg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0.1126548669202645</v>
      </c>
      <c r="AP8" t="str">
        <f t="shared" ca="1" si="12"/>
        <v>pics\\Injir_6.jpg</v>
      </c>
      <c r="AQ8" t="str">
        <f t="shared" ca="1" si="13"/>
        <v>pics\\Tikva_6.jpg</v>
      </c>
      <c r="AR8" t="str">
        <f t="shared" ca="1" si="6"/>
        <v>pics\\Injir_6.jpg</v>
      </c>
      <c r="AT8">
        <f t="shared" ca="1" si="7"/>
        <v>0.56037850301857006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VLOOKUP(B9,audio_list_stym!$A$3:$BP$18,53,FALSE)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VLOOKUP(B9,audio_list_stym!$A$3:$AJ$18,21,FALSE)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2039</v>
      </c>
      <c r="AD9" t="str">
        <f t="shared" ca="1" si="10"/>
        <v>pics\\Limon_7.jpg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pics\\Limon_7.jpg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0.68414711898975511</v>
      </c>
      <c r="AP9" t="str">
        <f t="shared" ca="1" si="12"/>
        <v>pics\\Limon_7.jpg</v>
      </c>
      <c r="AQ9" t="str">
        <f t="shared" ca="1" si="13"/>
        <v>pics\\Redis_7.jpg</v>
      </c>
      <c r="AR9" t="str">
        <f t="shared" ca="1" si="6"/>
        <v>pics\\Limon_7.jpg</v>
      </c>
      <c r="AT9">
        <f t="shared" ca="1" si="7"/>
        <v>0.78668022839544749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VLOOKUP(B10,audio_list_stym!$A$3:$BP$18,53,FALSE)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VLOOKUP(B10,audio_list_stym!$A$3:$AJ$18,21,FALSE)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0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>LEFT(AI10,11)</f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0.33461567159158823</v>
      </c>
      <c r="AP10" t="str">
        <f t="shared" ca="1" si="12"/>
        <v>pics\\Banan_8.jpg</v>
      </c>
      <c r="AQ10" t="str">
        <f t="shared" ca="1" si="13"/>
        <v>pics\\Goroh_8.jpg</v>
      </c>
      <c r="AT10">
        <f t="shared" ca="1" si="7"/>
        <v>0.39489498561210268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2062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VLOOKUP(B11,audio_list_stym!$A$3:$BP$18,53,FALSE)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VLOOKUP(B11,audio_list_stym!$A$3:$AJ$18,21,FALSE)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0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2.5754389226604002E-2</v>
      </c>
      <c r="AP11" t="str">
        <f t="shared" ca="1" si="12"/>
        <v>pics\\Injir_8.jpg</v>
      </c>
      <c r="AQ11" t="str">
        <f t="shared" ca="1" si="13"/>
        <v>pics\\Tikva_8.jpg</v>
      </c>
      <c r="AT11">
        <f t="shared" ca="1" si="7"/>
        <v>6.4152020117043129E-2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2037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VLOOKUP(B12,audio_list_stym!$A$3:$BP$18,53,FALSE)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VLOOKUP(B12,audio_list_stym!$A$3:$AJ$18,21,FALSE)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0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0.90470932128141324</v>
      </c>
      <c r="AP12" t="str">
        <f t="shared" ca="1" si="12"/>
        <v>pics\\Limon_3.jpg</v>
      </c>
      <c r="AQ12" t="str">
        <f t="shared" ca="1" si="13"/>
        <v>pics\\Redis_3.jpg</v>
      </c>
      <c r="AT12">
        <f t="shared" ca="1" si="7"/>
        <v>0.56704785899474741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VLOOKUP(B13,audio_list_stym!$A$3:$BP$18,53,FALSE)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VLOOKUP(B13,audio_list_stym!$A$3:$AJ$18,21,FALSE)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0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0.12696575228600993</v>
      </c>
      <c r="AP13" t="str">
        <f t="shared" ca="1" si="12"/>
        <v>pics\\Injir_5.jpg</v>
      </c>
      <c r="AQ13" t="str">
        <f t="shared" ca="1" si="13"/>
        <v>pics\\Tikva_5.jpg</v>
      </c>
      <c r="AT13">
        <f t="shared" ca="1" si="7"/>
        <v>0.98102380004153567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VLOOKUP(B14,audio_list_stym!$A$3:$BP$18,53,FALSE)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VLOOKUP(B14,audio_list_stym!$A$3:$AJ$18,21,FALSE)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0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0.96076069395496366</v>
      </c>
      <c r="AP14" t="str">
        <f t="shared" ca="1" si="12"/>
        <v>pics\\Limon_1.jpg</v>
      </c>
      <c r="AQ14" t="str">
        <f t="shared" ca="1" si="13"/>
        <v>pics\\Redis_1.jpg</v>
      </c>
      <c r="AT14">
        <f t="shared" ca="1" si="7"/>
        <v>0.26923566010976907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VLOOKUP(B15,audio_list_stym!$A$3:$BP$18,53,FALSE)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VLOOKUP(B15,audio_list_stym!$A$3:$AJ$18,21,FALSE)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0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0.46637210046071642</v>
      </c>
      <c r="AP15" t="str">
        <f t="shared" ca="1" si="12"/>
        <v>pics\\Banan_6.jpg</v>
      </c>
      <c r="AQ15" t="str">
        <f t="shared" ca="1" si="13"/>
        <v>pics\\Goroh_6.jpg</v>
      </c>
      <c r="AT15">
        <f t="shared" ca="1" si="7"/>
        <v>0.43024274479309865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VLOOKUP(B16,audio_list_stym!$A$3:$BP$18,53,FALSE)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VLOOKUP(B16,audio_list_stym!$A$3:$AJ$18,21,FALSE)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0.46841740760435113</v>
      </c>
      <c r="AP16" t="str">
        <f t="shared" ca="1" si="12"/>
        <v>pics\\Banan_5.jpg</v>
      </c>
      <c r="AQ16" t="str">
        <f t="shared" ca="1" si="13"/>
        <v>pics\\Goroh_5.jpg</v>
      </c>
      <c r="AT16">
        <f t="shared" ca="1" si="7"/>
        <v>0.41563761670335342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VLOOKUP(B17,audio_list_stym!$A$3:$BP$18,53,FALSE)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VLOOKUP(B17,audio_list_stym!$A$3:$AJ$18,21,FALSE)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0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0.80644205355409937</v>
      </c>
      <c r="AP17" t="str">
        <f t="shared" ca="1" si="12"/>
        <v>pics\\Limon_5.jpg</v>
      </c>
      <c r="AQ17" t="str">
        <f t="shared" ca="1" si="13"/>
        <v>pics\\Redis_5.jpg</v>
      </c>
      <c r="AT17">
        <f t="shared" ca="1" si="7"/>
        <v>2.4722015559513921E-2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VLOOKUP(B18,audio_list_stym!$A$3:$BP$18,53,FALSE)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VLOOKUP(B18,audio_list_stym!$A$3:$AJ$18,21,FALSE)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2164</v>
      </c>
      <c r="AD18" t="str">
        <f t="shared" ca="1" si="10"/>
        <v>pics\\Tikva_4.jpg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0.13893253738122835</v>
      </c>
      <c r="AP18" t="str">
        <f t="shared" ca="1" si="12"/>
        <v>pics\\Injir_4.jpg</v>
      </c>
      <c r="AQ18" t="str">
        <f t="shared" ca="1" si="13"/>
        <v>pics\\Tikva_4.jpg</v>
      </c>
      <c r="AS18" t="str">
        <f t="shared" ref="AS18:AS25" ca="1" si="16">IF(AH18="sound\\Tropic",AQ18,"")</f>
        <v>pics\\Tikva_4.jpg</v>
      </c>
      <c r="AT18">
        <f t="shared" ca="1" si="7"/>
        <v>0.76688174151494581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2061</v>
      </c>
      <c r="BF18" cm="1">
        <f t="array" aca="1" ref="BF18" ca="1">INDEX(BD26:BD49,(RANK(AT4,$AT$2:$AT$16)))</f>
        <v>2053</v>
      </c>
      <c r="BG18" cm="1">
        <f t="array" aca="1" ref="BG18" ca="1">INDEX(BD50:BD65,(RANK(AT4,$AT$2:$AT$16)))</f>
        <v>2013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VLOOKUP(B19,audio_list_stym!$A$3:$BP$18,53,FALSE)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VLOOKUP(B19,audio_list_stym!$A$3:$AJ$18,21,FALSE)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2161</v>
      </c>
      <c r="AD19" t="str">
        <f t="shared" ca="1" si="10"/>
        <v>pics\\Tikva_1.jpg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0.26042636131416808</v>
      </c>
      <c r="AP19" t="str">
        <f t="shared" ca="1" si="12"/>
        <v>pics\\Injir_1.jpg</v>
      </c>
      <c r="AQ19" t="str">
        <f t="shared" ca="1" si="13"/>
        <v>pics\\Tikva_1.jpg</v>
      </c>
      <c r="AS19" t="str">
        <f t="shared" ca="1" si="16"/>
        <v>pics\\Tikva_1.jpg</v>
      </c>
      <c r="AT19">
        <f t="shared" ca="1" si="7"/>
        <v>0.4111720002754784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2029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VLOOKUP(B20,audio_list_stym!$A$3:$BP$18,53,FALSE)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VLOOKUP(B20,audio_list_stym!$A$3:$AJ$18,21,FALSE)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2052</v>
      </c>
      <c r="AD20" t="str">
        <f t="shared" ca="1" si="10"/>
        <v>pics\\Redis_4.jpg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0.81270066290597365</v>
      </c>
      <c r="AP20" t="str">
        <f t="shared" ca="1" si="12"/>
        <v>pics\\Limon_4.jpg</v>
      </c>
      <c r="AQ20" t="str">
        <f t="shared" ca="1" si="13"/>
        <v>pics\\Redis_4.jpg</v>
      </c>
      <c r="AS20" t="str">
        <f t="shared" ca="1" si="16"/>
        <v>pics\\Redis_4.jpg</v>
      </c>
      <c r="AT20">
        <f t="shared" ca="1" si="7"/>
        <v>9.6714318845484315E-2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VLOOKUP(B21,audio_list_stym!$A$3:$BP$18,53,FALSE)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VLOOKUP(B21,audio_list_stym!$A$3:$AJ$18,21,FALSE)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2167</v>
      </c>
      <c r="AD21" t="str">
        <f t="shared" ca="1" si="10"/>
        <v>pics\\Tikva_7.jpg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4.5158346922349102E-2</v>
      </c>
      <c r="AP21" t="str">
        <f t="shared" ca="1" si="12"/>
        <v>pics\\Injir_7.jpg</v>
      </c>
      <c r="AQ21" t="str">
        <f t="shared" ca="1" si="13"/>
        <v>pics\\Tikva_7.jpg</v>
      </c>
      <c r="AS21" t="str">
        <f t="shared" ca="1" si="16"/>
        <v>pics\\Tikva_7.jpg</v>
      </c>
      <c r="AT21">
        <f t="shared" ca="1" si="7"/>
        <v>0.9921332299771215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VLOOKUP(B22,audio_list_stym!$A$3:$BP$18,53,FALSE)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VLOOKUP(B22,audio_list_stym!$A$3:$AJ$18,21,FALSE)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2020</v>
      </c>
      <c r="AD22" t="str">
        <f t="shared" ca="1" si="10"/>
        <v>pics\\Goroh_4.jpg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pics\\Goroh_4.jpg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0.52649968261432278</v>
      </c>
      <c r="AP22" t="str">
        <f t="shared" ca="1" si="12"/>
        <v>pics\\Banan_4.jpg</v>
      </c>
      <c r="AQ22" t="str">
        <f t="shared" ca="1" si="13"/>
        <v>pics\\Goroh_4.jpg</v>
      </c>
      <c r="AS22" t="str">
        <f t="shared" ca="1" si="16"/>
        <v>pics\\Goroh_4.jpg</v>
      </c>
      <c r="AT22">
        <f t="shared" ca="1" si="7"/>
        <v>0.58892165043404165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VLOOKUP(B23,audio_list_stym!$A$3:$BP$18,53,FALSE)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VLOOKUP(B23,audio_list_stym!$A$3:$AJ$18,21,FALSE)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2017</v>
      </c>
      <c r="AD23" t="str">
        <f t="shared" ca="1" si="10"/>
        <v>pics\\Goroh_1.jpg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pics\\Goroh_1.jpg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0.63254069128424806</v>
      </c>
      <c r="AP23" t="str">
        <f t="shared" ca="1" si="12"/>
        <v>pics\\Banan_1.jpg</v>
      </c>
      <c r="AQ23" t="str">
        <f t="shared" ca="1" si="13"/>
        <v>pics\\Goroh_1.jpg</v>
      </c>
      <c r="AS23" t="str">
        <f t="shared" ca="1" si="16"/>
        <v>pics\\Goroh_1.jpg</v>
      </c>
      <c r="AT23">
        <f t="shared" ca="1" si="7"/>
        <v>0.86634768881603541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VLOOKUP(B24,audio_list_stym!$A$3:$BP$18,53,FALSE)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VLOOKUP(B24,audio_list_stym!$A$3:$AJ$18,21,FALSE)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2019</v>
      </c>
      <c r="AD24" t="str">
        <f t="shared" ca="1" si="10"/>
        <v>pics\\Goroh_3.jpg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0.54411996603913948</v>
      </c>
      <c r="AP24" t="str">
        <f t="shared" ca="1" si="12"/>
        <v>pics\\Banan_3.jpg</v>
      </c>
      <c r="AQ24" t="str">
        <f t="shared" ca="1" si="13"/>
        <v>pics\\Goroh_3.jpg</v>
      </c>
      <c r="AS24" t="str">
        <f t="shared" ca="1" si="16"/>
        <v>pics\\Goroh_3.jpg</v>
      </c>
      <c r="AT24">
        <f t="shared" ca="1" si="7"/>
        <v>0.59995941870550284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VLOOKUP(B25,audio_list_stym!$A$3:$BP$18,53,FALSE)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VLOOKUP(B25,audio_list_stym!$A$3:$AJ$18,21,FALSE)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2050</v>
      </c>
      <c r="AD25" t="str">
        <f t="shared" ca="1" si="10"/>
        <v>pics\\Redis_2.jpg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pics\\Redis_2.jpg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0.95563771519671237</v>
      </c>
      <c r="AP25" t="str">
        <f t="shared" ca="1" si="12"/>
        <v>pics\\Limon_2.jpg</v>
      </c>
      <c r="AQ25" t="str">
        <f t="shared" ca="1" si="13"/>
        <v>pics\\Redis_2.jpg</v>
      </c>
      <c r="AS25" t="str">
        <f t="shared" ca="1" si="16"/>
        <v>pics\\Redis_2.jpg</v>
      </c>
      <c r="AT25">
        <f t="shared" ca="1" si="7"/>
        <v>0.20064447697721521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VLOOKUP(B26,audio_list_stym!$A$3:$BP$18,53,FALSE)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VLOOKUP(B26,audio_list_stym!$A$3:$AJ$18,21,FALSE)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0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7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4.6190531379363353E-2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2038</v>
      </c>
      <c r="BF26" cm="1">
        <f t="array" aca="1" ref="BF26" ca="1">INDEX(BD34:BD49,(RANK(AT5,$AT$2:$AT$16)))</f>
        <v>2006</v>
      </c>
      <c r="BG26" cm="1">
        <f t="array" aca="1" ref="BG26" ca="1">INDEX(BD50:BD65,(RANK(AT5,$AT$2:$AT$16)))</f>
        <v>2022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VLOOKUP(B27,audio_list_stym!$A$3:$BP$18,53,FALSE)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VLOOKUP(B27,audio_list_stym!$A$3:$AJ$18,21,FALSE)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0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7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0.33431362684467647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2053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VLOOKUP(B28,audio_list_stym!$A$3:$BP$18,53,FALSE)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VLOOKUP(B28,audio_list_stym!$A$3:$AJ$18,21,FALSE)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0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7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0.79792471525310305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VLOOKUP(B29,audio_list_stym!$A$3:$BP$18,53,FALSE)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VLOOKUP(B29,audio_list_stym!$A$3:$AJ$18,21,FALSE)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0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7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0.51537514990301381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VLOOKUP(B30,audio_list_stym!$A$3:$BP$18,53,FALSE)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VLOOKUP(B30,audio_list_stym!$A$3:$AJ$18,21,FALSE)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0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7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3.5244631967747964E-3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VLOOKUP(B31,audio_list_stym!$A$3:$BP$18,53,FALSE)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VLOOKUP(B31,audio_list_stym!$A$3:$AJ$18,21,FALSE)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0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7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0.62265907964782463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VLOOKUP(B32,audio_list_stym!$A$3:$BP$18,53,FALSE)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VLOOKUP(B32,audio_list_stym!$A$3:$AJ$18,21,FALSE)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0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7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0.92948552753033054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VLOOKUP(B33,audio_list_stym!$A$3:$BP$18,53,FALSE)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VLOOKUP(B33,audio_list_stym!$A$3:$AJ$18,21,FALSE)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0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7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0.8177915745838098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VLOOKUP(B34,audio_list_stym!$A$3:$BP$18,53,FALSE)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VLOOKUP(B34,audio_list_stym!$A$3:$AJ$18,21,FALSE)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2008</v>
      </c>
      <c r="AD34" t="str">
        <f t="shared" ca="1" si="10"/>
        <v>pics\\Banan_8.jpg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pics\\Banan_8.jpg</v>
      </c>
      <c r="AH34" t="str">
        <f t="shared" si="3"/>
        <v>sound\\Ogorod</v>
      </c>
      <c r="AI34" t="s">
        <v>720</v>
      </c>
      <c r="AJ34" t="str">
        <f t="shared" si="4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pics\\Banan_8.jpg</v>
      </c>
      <c r="AT34">
        <f t="shared" ca="1" si="7"/>
        <v>0.96430129525165964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VLOOKUP(B35,audio_list_stym!$A$3:$BP$18,53,FALSE)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VLOOKUP(B35,audio_list_stym!$A$3:$AJ$18,21,FALSE)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2160</v>
      </c>
      <c r="AD35" t="str">
        <f t="shared" ca="1" si="10"/>
        <v>pics\\Injir_8.jpg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pics\\Injir_8.jpg</v>
      </c>
      <c r="AH35" t="str">
        <f t="shared" si="3"/>
        <v>sound\\Ogorod</v>
      </c>
      <c r="AI35" t="s">
        <v>721</v>
      </c>
      <c r="AJ35" t="str">
        <f t="shared" si="4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pics\\Injir_8.jpg</v>
      </c>
      <c r="AT35">
        <f t="shared" ca="1" si="7"/>
        <v>0.99200471711424554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2045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VLOOKUP(B36,audio_list_stym!$A$3:$BP$18,53,FALSE)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VLOOKUP(B36,audio_list_stym!$A$3:$AJ$18,21,FALSE)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2035</v>
      </c>
      <c r="AD36" t="str">
        <f t="shared" ca="1" si="10"/>
        <v>pics\\Limon_3.jpg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pics\\Limon_3.jpg</v>
      </c>
      <c r="AH36" t="str">
        <f t="shared" si="3"/>
        <v>sound\\Ogorod</v>
      </c>
      <c r="AI36" t="s">
        <v>722</v>
      </c>
      <c r="AJ36" t="str">
        <f t="shared" si="4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pics\\Limon_3.jpg</v>
      </c>
      <c r="AT36">
        <f t="shared" ca="1" si="7"/>
        <v>0.58516330678016226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VLOOKUP(B37,audio_list_stym!$A$3:$BP$18,53,FALSE)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VLOOKUP(B37,audio_list_stym!$A$3:$AJ$18,21,FALSE)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2157</v>
      </c>
      <c r="AD37" t="str">
        <f t="shared" ca="1" si="10"/>
        <v>pics\\Injir_5.jpg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pics\\Injir_5.jpg</v>
      </c>
      <c r="AH37" t="str">
        <f t="shared" si="3"/>
        <v>sound\\Ogorod</v>
      </c>
      <c r="AI37" t="s">
        <v>723</v>
      </c>
      <c r="AJ37" t="str">
        <f t="shared" si="4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pics\\Injir_5.jpg</v>
      </c>
      <c r="AT37">
        <f t="shared" ca="1" si="7"/>
        <v>0.93869708269510443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VLOOKUP(B38,audio_list_stym!$A$3:$BP$18,53,FALSE)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VLOOKUP(B38,audio_list_stym!$A$3:$AJ$18,21,FALSE)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2033</v>
      </c>
      <c r="AD38" t="str">
        <f t="shared" ca="1" si="10"/>
        <v>pics\\Limon_1.jpg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pics\\Limon_1.jpg</v>
      </c>
      <c r="AH38" t="str">
        <f t="shared" si="3"/>
        <v>sound\\Ogorod</v>
      </c>
      <c r="AI38" t="s">
        <v>724</v>
      </c>
      <c r="AJ38" t="str">
        <f t="shared" si="4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pics\\Limon_1.jpg</v>
      </c>
      <c r="AT38">
        <f t="shared" ca="1" si="7"/>
        <v>3.3545501969803881E-2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VLOOKUP(B39,audio_list_stym!$A$3:$BP$18,53,FALSE)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VLOOKUP(B39,audio_list_stym!$A$3:$AJ$18,21,FALSE)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2006</v>
      </c>
      <c r="AD39" t="str">
        <f t="shared" ca="1" si="10"/>
        <v>pics\\Banan_6.jpg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pics\\Banan_6.jpg</v>
      </c>
      <c r="AH39" t="str">
        <f t="shared" si="3"/>
        <v>sound\\Ogorod</v>
      </c>
      <c r="AI39" t="s">
        <v>725</v>
      </c>
      <c r="AJ39" t="str">
        <f t="shared" si="4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pics\\Banan_6.jpg</v>
      </c>
      <c r="AT39">
        <f t="shared" ca="1" si="7"/>
        <v>0.11974948168081567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VLOOKUP(B40,audio_list_stym!$A$3:$BP$18,53,FALSE)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VLOOKUP(B40,audio_list_stym!$A$3:$AJ$18,21,FALSE)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2005</v>
      </c>
      <c r="AD40" t="str">
        <f t="shared" ca="1" si="10"/>
        <v>pics\\Banan_5.jpg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pics\\Banan_5.jpg</v>
      </c>
      <c r="AH40" t="str">
        <f t="shared" si="3"/>
        <v>sound\\Ogorod</v>
      </c>
      <c r="AI40" t="s">
        <v>726</v>
      </c>
      <c r="AJ40" t="str">
        <f t="shared" si="4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pics\\Banan_5.jpg</v>
      </c>
      <c r="AT40">
        <f t="shared" ca="1" si="7"/>
        <v>0.53352382961539591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VLOOKUP(B41,audio_list_stym!$A$3:$BP$18,53,FALSE)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VLOOKUP(B41,audio_list_stym!$A$3:$AJ$18,21,FALSE)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2037</v>
      </c>
      <c r="AD41" t="str">
        <f t="shared" ca="1" si="10"/>
        <v>pics\\Limon_5.jpg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pics\\Limon_5.jpg</v>
      </c>
      <c r="AH41" t="str">
        <f t="shared" si="3"/>
        <v>sound\\Ogorod</v>
      </c>
      <c r="AI41" t="s">
        <v>727</v>
      </c>
      <c r="AJ41" t="str">
        <f t="shared" si="4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pics\\Limon_5.jpg</v>
      </c>
      <c r="AT41">
        <f t="shared" ca="1" si="7"/>
        <v>1.1424140113612813E-3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VLOOKUP(B42,audio_list_stym!$A$3:$BP$18,53,FALSE)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VLOOKUP(B42,audio_list_stym!$A$3:$AJ$18,21,FALSE)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0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4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0.59437179537046136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2039</v>
      </c>
      <c r="BF42" cm="1">
        <f t="array" aca="1" ref="BF42" ca="1">INDEX(BD26:BD41,(RANK(AT6,$AT$2:$AT$17)))</f>
        <v>2047</v>
      </c>
      <c r="BG42" cm="1">
        <f t="array" aca="1" ref="BG42" ca="1">INDEX(BD50:BD65,(RANK(AT6,$AT$2:$AT$17)))</f>
        <v>2023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VLOOKUP(B43,audio_list_stym!$A$3:$BP$18,53,FALSE)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VLOOKUP(B43,audio_list_stym!$A$3:$AJ$18,21,FALSE)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0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4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0.52816631681770421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2005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VLOOKUP(B44,audio_list_stym!$A$3:$BP$18,53,FALSE)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VLOOKUP(B44,audio_list_stym!$A$3:$AJ$18,21,FALSE)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0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4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0.62856733449061752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VLOOKUP(B45,audio_list_stym!$A$3:$BP$18,53,FALSE)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VLOOKUP(B45,audio_list_stym!$A$3:$AJ$18,21,FALSE)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0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4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0.47824981772003416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VLOOKUP(B46,audio_list_stym!$A$3:$BP$18,53,FALSE)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VLOOKUP(B46,audio_list_stym!$A$3:$AJ$18,21,FALSE)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0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4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0.42471892796307598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VLOOKUP(B47,audio_list_stym!$A$3:$BP$18,53,FALSE)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VLOOKUP(B47,audio_list_stym!$A$3:$AJ$18,21,FALSE)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0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4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0.99886063009123627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VLOOKUP(B48,audio_list_stym!$A$3:$BP$18,53,FALSE)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VLOOKUP(B48,audio_list_stym!$A$3:$AJ$18,21,FALSE)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0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4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0.68997441261521553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VLOOKUP(B49,audio_list_stym!$A$3:$BP$18,53,FALSE)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VLOOKUP(B49,audio_list_stym!$A$3:$AJ$18,21,FALSE)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0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4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0.71620770380205712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VLOOKUP(B50,audio_list_stym!$A$3:$BP$18,53,FALSE)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VLOOKUP(B50,audio_list_stym!$A$3:$AJ$18,21,FALSE)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10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pics\\Redis_6.jpg</v>
      </c>
      <c r="AH50" t="str">
        <f t="shared" si="3"/>
        <v>sound\\Tropic</v>
      </c>
      <c r="AS50" t="str">
        <f ca="1">IF(AH50="sound\\Tropic",AQ2,"")</f>
        <v>pics\\Redis_6.jpg</v>
      </c>
      <c r="AT50">
        <f t="shared" ca="1" si="7"/>
        <v>0.43535242640363225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2063</v>
      </c>
      <c r="BF50" cm="1">
        <f t="array" aca="1" ref="BF50" ca="1">INDEX(BD18:BD49,(RANK(AT7,$AT$2:$AT$17)))</f>
        <v>2031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VLOOKUP(B51,audio_list_stym!$A$3:$BP$18,53,FALSE)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VLOOKUP(B51,audio_list_stym!$A$3:$AJ$18,21,FALSE)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2056</v>
      </c>
      <c r="AD51" t="str">
        <f t="shared" ca="1" si="10"/>
        <v>pics\\Redis_8.jpg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pics\\Redis_8.jpg</v>
      </c>
      <c r="AH51" t="str">
        <f t="shared" si="3"/>
        <v>sound\\Tropic</v>
      </c>
      <c r="AS51" t="str">
        <f t="shared" ref="AS51:AS57" ca="1" si="22">IF(AH51="sound\\Tropic",AQ3,"")</f>
        <v>pics\\Redis_8.jpg</v>
      </c>
      <c r="AT51">
        <f t="shared" ca="1" si="7"/>
        <v>0.30591546080021292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2013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VLOOKUP(B52,audio_list_stym!$A$3:$BP$18,53,FALSE)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VLOOKUP(B52,audio_list_stym!$A$3:$AJ$18,21,FALSE)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2163</v>
      </c>
      <c r="AD52" t="str">
        <f t="shared" ca="1" si="10"/>
        <v>pics\\Tikva_3.jpg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pics\\Tikva_3.jpg</v>
      </c>
      <c r="AH52" t="str">
        <f t="shared" si="3"/>
        <v>sound\\Tropic</v>
      </c>
      <c r="AS52" t="str">
        <f t="shared" ca="1" si="22"/>
        <v>pics\\Tikva_3.jpg</v>
      </c>
      <c r="AT52">
        <f t="shared" ca="1" si="7"/>
        <v>0.87669371895165449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VLOOKUP(B53,audio_list_stym!$A$3:$BP$18,53,FALSE)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VLOOKUP(B53,audio_list_stym!$A$3:$AJ$18,21,FALSE)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2162</v>
      </c>
      <c r="AD53" t="str">
        <f t="shared" ca="1" si="10"/>
        <v>pics\\Tikva_2.jpg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pics\\Tikva_2.jpg</v>
      </c>
      <c r="AH53" t="str">
        <f t="shared" si="3"/>
        <v>sound\\Tropic</v>
      </c>
      <c r="AS53" t="str">
        <f t="shared" ca="1" si="22"/>
        <v>pics\\Tikva_2.jpg</v>
      </c>
      <c r="AT53">
        <f t="shared" ca="1" si="7"/>
        <v>0.50742386087571034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VLOOKUP(B54,audio_list_stym!$A$3:$BP$18,53,FALSE)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VLOOKUP(B54,audio_list_stym!$A$3:$AJ$18,21,FALSE)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2018</v>
      </c>
      <c r="AD54" t="str">
        <f t="shared" ca="1" si="10"/>
        <v>pics\\Goroh_2.jpg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pics\\Goroh_2.jpg</v>
      </c>
      <c r="AH54" t="str">
        <f t="shared" si="3"/>
        <v>sound\\Tropic</v>
      </c>
      <c r="AI54" s="11"/>
      <c r="AS54" t="str">
        <f t="shared" ca="1" si="22"/>
        <v>pics\\Goroh_2.jpg</v>
      </c>
      <c r="AT54">
        <f t="shared" ca="1" si="7"/>
        <v>0.15421848337744481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VLOOKUP(B55,audio_list_stym!$A$3:$BP$18,53,FALSE)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VLOOKUP(B55,audio_list_stym!$A$3:$AJ$18,21,FALSE)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2023</v>
      </c>
      <c r="AD55" t="str">
        <f t="shared" ca="1" si="10"/>
        <v>pics\\Goroh_7.jpg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pics\\Goroh_7.jpg</v>
      </c>
      <c r="AH55" t="str">
        <f t="shared" si="3"/>
        <v>sound\\Tropic</v>
      </c>
      <c r="AS55" t="str">
        <f t="shared" ca="1" si="22"/>
        <v>pics\\Goroh_7.jpg</v>
      </c>
      <c r="AT55">
        <f t="shared" ca="1" si="7"/>
        <v>4.7699176492171369E-2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VLOOKUP(B56,audio_list_stym!$A$3:$BP$18,53,FALSE)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VLOOKUP(B56,audio_list_stym!$A$3:$AJ$18,21,FALSE)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2166</v>
      </c>
      <c r="AD56" t="str">
        <f t="shared" ca="1" si="10"/>
        <v>pics\\Tikva_6.jpg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pics\\Tikva_6.jpg</v>
      </c>
      <c r="AH56" t="str">
        <f t="shared" si="3"/>
        <v>sound\\Tropic</v>
      </c>
      <c r="AS56" t="str">
        <f t="shared" ca="1" si="22"/>
        <v>pics\\Tikva_6.jpg</v>
      </c>
      <c r="AT56">
        <f t="shared" ca="1" si="7"/>
        <v>0.9007246992788025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VLOOKUP(B57,audio_list_stym!$A$3:$BP$18,53,FALSE)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VLOOKUP(B57,audio_list_stym!$A$3:$AJ$18,21,FALSE)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2055</v>
      </c>
      <c r="AD57" t="str">
        <f t="shared" ca="1" si="10"/>
        <v>pics\\Redis_7.jpg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pics\\Redis_7.jpg</v>
      </c>
      <c r="AH57" t="str">
        <f t="shared" si="3"/>
        <v>sound\\Tropic</v>
      </c>
      <c r="AI57" s="11"/>
      <c r="AS57" t="str">
        <f t="shared" ca="1" si="22"/>
        <v>pics\\Redis_7.jpg</v>
      </c>
      <c r="AT57">
        <f t="shared" ca="1" si="7"/>
        <v>0.89831554551547543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VLOOKUP(B58,audio_list_stym!$A$3:$BP$18,53,FALSE)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VLOOKUP(B58,audio_list_stym!$A$3:$AJ$18,21,FALSE)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3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0.98580426333466009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VLOOKUP(B59,audio_list_stym!$A$3:$BP$18,53,FALSE)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VLOOKUP(B59,audio_list_stym!$A$3:$AJ$18,21,FALSE)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0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3"/>
        <v/>
      </c>
      <c r="AG59" t="str">
        <f t="shared" si="14"/>
        <v>pics\\Goroh_2.jpg</v>
      </c>
      <c r="AH59">
        <f t="shared" si="3"/>
        <v>0</v>
      </c>
      <c r="AT59">
        <f t="shared" ca="1" si="7"/>
        <v>0.16686636409199784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2021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VLOOKUP(B60,audio_list_stym!$A$3:$BP$18,53,FALSE)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VLOOKUP(B60,audio_list_stym!$A$3:$AJ$18,21,FALSE)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0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3"/>
        <v/>
      </c>
      <c r="AG60" t="str">
        <f t="shared" si="14"/>
        <v>pics\\Goroh_3.jpg</v>
      </c>
      <c r="AH60">
        <f t="shared" si="3"/>
        <v>0</v>
      </c>
      <c r="AT60">
        <f t="shared" ca="1" si="7"/>
        <v>0.32350470094488826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VLOOKUP(B61,audio_list_stym!$A$3:$BP$18,53,FALSE)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VLOOKUP(B61,audio_list_stym!$A$3:$AJ$18,21,FALSE)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0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3"/>
        <v/>
      </c>
      <c r="AG61" t="str">
        <f t="shared" si="14"/>
        <v>pics\\Goroh_4.jpg</v>
      </c>
      <c r="AH61">
        <f t="shared" si="3"/>
        <v>0</v>
      </c>
      <c r="AT61">
        <f t="shared" ca="1" si="7"/>
        <v>0.78554190056880946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VLOOKUP(B62,audio_list_stym!$A$3:$BP$18,53,FALSE)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VLOOKUP(B62,audio_list_stym!$A$3:$AJ$18,21,FALSE)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0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3"/>
        <v/>
      </c>
      <c r="AG62" t="str">
        <f t="shared" si="14"/>
        <v>pics\\Goroh_5.jpg</v>
      </c>
      <c r="AH62">
        <f t="shared" si="3"/>
        <v>0</v>
      </c>
      <c r="AT62">
        <f t="shared" ca="1" si="7"/>
        <v>0.22953251432288579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VLOOKUP(B63,audio_list_stym!$A$3:$BP$18,53,FALSE)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VLOOKUP(B63,audio_list_stym!$A$3:$AJ$18,21,FALSE)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0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3"/>
        <v/>
      </c>
      <c r="AG63" t="str">
        <f t="shared" si="14"/>
        <v>pics\\Goroh_6.jpg</v>
      </c>
      <c r="AH63">
        <f t="shared" si="3"/>
        <v>0</v>
      </c>
      <c r="AT63">
        <f t="shared" ca="1" si="7"/>
        <v>0.11208618755105126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VLOOKUP(B64,audio_list_stym!$A$3:$BP$18,53,FALSE)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VLOOKUP(B64,audio_list_stym!$A$3:$AJ$18,21,FALSE)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0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3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3.3353135577409487E-2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VLOOKUP(B65,audio_list_stym!$A$3:$BP$18,53,FALSE)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VLOOKUP(B65,audio_list_stym!$A$3:$AJ$18,21,FALSE)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0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3"/>
        <v/>
      </c>
      <c r="AG65" t="str">
        <f t="shared" si="14"/>
        <v>pics\\Goroh_8.jpg</v>
      </c>
      <c r="AH65">
        <f t="shared" si="3"/>
        <v>0</v>
      </c>
      <c r="AT65">
        <f t="shared" ca="1" si="7"/>
        <v>0.24897859520889976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VLOOKUP(B66,audio_list_stym!$A$3:$BP$18,53,FALSE)</f>
        <v>14</v>
      </c>
      <c r="F66" t="str">
        <f>VLOOKUP(E66,metki!$A$2:$B$9,2,FALSE)</f>
        <v>импл_новые_с_названием</v>
      </c>
      <c r="G66" t="str">
        <f t="shared" ref="G66:G129" si="24">LEFT(F66,5)</f>
        <v>импл_</v>
      </c>
      <c r="H66" t="str">
        <f>VLOOKUP(B66,audio_list_stym!$A$3:$AJ$18,21,FALSE)</f>
        <v>Ackee</v>
      </c>
      <c r="I66" t="s">
        <v>688</v>
      </c>
      <c r="J66" t="str">
        <f t="shared" ref="J66:J129" si="25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225</v>
      </c>
      <c r="Q66" t="str">
        <f>IF(G66="экспл",0,IF(G66="импл_",VLOOKUP(J66,quest_импл!$A$1:$J$129,8,FALSE),0))</f>
        <v>sound\\Sushenniy_li.wav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2050</v>
      </c>
      <c r="AD66" t="str">
        <f t="shared" ca="1" si="10"/>
        <v>pics\\Redis_2.jpg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6">AS66</f>
        <v>pics\\Redis_2.jpg</v>
      </c>
      <c r="AG66" t="str">
        <f>IF(OR(E66=11,E66=13),M66,"")</f>
        <v/>
      </c>
      <c r="AI66" t="s">
        <v>67</v>
      </c>
      <c r="AO66">
        <f ca="1">RAND()</f>
        <v>0.28671554921102127</v>
      </c>
      <c r="AP66" t="str">
        <f ca="1">INDEX($AI$66:$AI$129,(RANK(AO66,$AO$66:$AO$129)))</f>
        <v>pics\\Redis_2.jpg</v>
      </c>
      <c r="AS66" t="str">
        <f t="shared" ref="AS66:AS81" ca="1" si="27">IF(G66="импл_",AP66,"")</f>
        <v>pics\\Redis_2.jpg</v>
      </c>
      <c r="AT66">
        <f t="shared" ref="AT66:AT129" ca="1" si="28">RAND()</f>
        <v>0.35889942271176845</v>
      </c>
      <c r="AU66" t="s">
        <v>697</v>
      </c>
      <c r="AV66" t="str">
        <f t="shared" ref="AV66:AV129" ca="1" si="29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_Сушеный_ли_</v>
      </c>
      <c r="BB66" t="str">
        <f t="shared" ref="BB66:BB129" si="30">IF(G66="экспл",AY66&amp;AX66&amp;"."&amp;AZ66,IF(G66="импл_",BA66&amp;AX66&amp;"?"))</f>
        <v>_Сушеный_ли_РЕНАН?</v>
      </c>
      <c r="BC66">
        <f>A66</f>
        <v>1209</v>
      </c>
      <c r="BD66" cm="1">
        <f t="array" aca="1" ref="BD66" ca="1">INDEX(L66:L73,(RANK(AT2,$AT$2:$AT$9)))</f>
        <v>2072</v>
      </c>
      <c r="BE66" cm="1">
        <f t="array" aca="1" ref="BE66" ca="1">INDEX(BD74:BD89,(RANK(AT2,$AT$2:$AT$7)))</f>
        <v>2075</v>
      </c>
      <c r="BF66" cm="1">
        <f t="array" aca="1" ref="BF66" ca="1">INDEX(BD90:BD113,(RANK(AT2,$AT$2:$AT$17)))</f>
        <v>2115</v>
      </c>
      <c r="BG66" cm="1">
        <f t="array" aca="1" ref="BG66" ca="1">INDEX(BD114:BD129,(RANK(AT2,$AT$2:$AT$17)))</f>
        <v>2147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VLOOKUP(B67,audio_list_stym!$A$3:$BP$18,53,FALSE)</f>
        <v>14</v>
      </c>
      <c r="F67" t="str">
        <f>VLOOKUP(E67,metki!$A$2:$B$9,2,FALSE)</f>
        <v>импл_новые_с_названием</v>
      </c>
      <c r="G67" t="str">
        <f t="shared" si="24"/>
        <v>импл_</v>
      </c>
      <c r="H67" t="str">
        <f>VLOOKUP(B67,audio_list_stym!$A$3:$AJ$18,21,FALSE)</f>
        <v>Ackee</v>
      </c>
      <c r="I67" t="s">
        <v>689</v>
      </c>
      <c r="J67" t="str">
        <f t="shared" si="25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226</v>
      </c>
      <c r="Q67" t="str">
        <f>IF(G67="экспл",0,IF(G67="импл_",VLOOKUP(J67,quest_импл!$A$1:$J$129,8,FALSE),0))</f>
        <v>sound\\S_vetochkoy_li.wav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2024</v>
      </c>
      <c r="AD67" t="str">
        <f t="shared" ref="AD67:AD129" ca="1" si="31">IF(ISTEXT(AE67),AE67,IF(ISTEXT(AF67),AF67,""))</f>
        <v>pics\\Goroh_8.jpg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6"/>
        <v>pics\\Goroh_8.jpg</v>
      </c>
      <c r="AI67" t="s">
        <v>68</v>
      </c>
      <c r="AO67">
        <f t="shared" ref="AO67:AO129" ca="1" si="32">RAND()</f>
        <v>0.71233000401229074</v>
      </c>
      <c r="AP67" t="str">
        <f t="shared" ref="AP67:AP129" ca="1" si="33">INDEX($AI$66:$AI$129,(RANK(AO67,$AO$66:$AO$129)))</f>
        <v>pics\\Goroh_8.jpg</v>
      </c>
      <c r="AR67" t="str">
        <f t="shared" ref="AR67:AR73" si="34">IF(AH67="sound\\Ogorod",AP19,"")</f>
        <v/>
      </c>
      <c r="AS67" t="str">
        <f t="shared" ca="1" si="27"/>
        <v>pics\\Goroh_8.jpg</v>
      </c>
      <c r="AT67">
        <f t="shared" ca="1" si="28"/>
        <v>6.577385370965172E-2</v>
      </c>
      <c r="AU67" t="s">
        <v>697</v>
      </c>
      <c r="AV67" t="str">
        <f t="shared" ca="1" si="29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_С_веточкой_ли_</v>
      </c>
      <c r="BB67" t="str">
        <f t="shared" si="30"/>
        <v>_С_веточкой_ли_РЕНАН?</v>
      </c>
      <c r="BD67" cm="1">
        <f t="array" aca="1" ref="BD67" ca="1">INDEX(L67:L74,(RANK(AT3,$AT$2:$AT$9)))</f>
        <v>2070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VLOOKUP(B68,audio_list_stym!$A$3:$BP$18,53,FALSE)</f>
        <v>14</v>
      </c>
      <c r="F68" t="str">
        <f>VLOOKUP(E68,metki!$A$2:$B$9,2,FALSE)</f>
        <v>импл_новые_с_названием</v>
      </c>
      <c r="G68" t="str">
        <f t="shared" si="24"/>
        <v>импл_</v>
      </c>
      <c r="H68" t="str">
        <f>VLOOKUP(B68,audio_list_stym!$A$3:$AJ$18,21,FALSE)</f>
        <v>Ackee</v>
      </c>
      <c r="I68" t="s">
        <v>690</v>
      </c>
      <c r="J68" t="str">
        <f t="shared" si="25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227</v>
      </c>
      <c r="Q68" t="str">
        <f>IF(G68="экспл",0,IF(G68="импл_",VLOOKUP(J68,quest_импл!$A$1:$J$129,8,FALSE),0))</f>
        <v>sound\\Rasskrit_li.wav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2029</v>
      </c>
      <c r="AD68" t="str">
        <f t="shared" ca="1" si="31"/>
        <v>pics\\Kokos_5.jpg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6"/>
        <v>pics\\Kokos_5.jpg</v>
      </c>
      <c r="AI68" t="s">
        <v>69</v>
      </c>
      <c r="AO68">
        <f t="shared" ca="1" si="32"/>
        <v>0.62795926898489329</v>
      </c>
      <c r="AP68" t="str">
        <f t="shared" ca="1" si="33"/>
        <v>pics\\Kokos_5.jpg</v>
      </c>
      <c r="AR68" t="str">
        <f t="shared" si="34"/>
        <v/>
      </c>
      <c r="AS68" t="str">
        <f t="shared" ca="1" si="27"/>
        <v>pics\\Kokos_5.jpg</v>
      </c>
      <c r="AT68">
        <f t="shared" ca="1" si="28"/>
        <v>0.76432280903177829</v>
      </c>
      <c r="AU68" t="s">
        <v>697</v>
      </c>
      <c r="AV68" t="str">
        <f t="shared" ca="1" si="29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_Раскрыт_ли_</v>
      </c>
      <c r="BB68" t="str">
        <f t="shared" si="30"/>
        <v>_Раскрыт_ли_РЕНАН?</v>
      </c>
      <c r="BD68" cm="1">
        <f t="array" aca="1" ref="BD68" ca="1">INDEX(L68:L75,(RANK(AT4,$AT$2:$AT$9)))</f>
        <v>2067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VLOOKUP(B69,audio_list_stym!$A$3:$BP$18,53,FALSE)</f>
        <v>14</v>
      </c>
      <c r="F69" t="str">
        <f>VLOOKUP(E69,metki!$A$2:$B$9,2,FALSE)</f>
        <v>импл_новые_с_названием</v>
      </c>
      <c r="G69" t="str">
        <f t="shared" si="24"/>
        <v>импл_</v>
      </c>
      <c r="H69" t="str">
        <f>VLOOKUP(B69,audio_list_stym!$A$3:$AJ$18,21,FALSE)</f>
        <v>Ackee</v>
      </c>
      <c r="I69" t="s">
        <v>691</v>
      </c>
      <c r="J69" t="str">
        <f t="shared" si="25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228</v>
      </c>
      <c r="Q69" t="str">
        <f>IF(G69="экспл",0,IF(G69="импл_",VLOOKUP(J69,quest_импл!$A$1:$J$129,8,FALSE),0))</f>
        <v>sound\\Pushistiy_li.wav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2013</v>
      </c>
      <c r="AD69" t="str">
        <f t="shared" ca="1" si="31"/>
        <v>pics\\Finik_5.jpg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ca="1">AS69</f>
        <v>pics\\Finik_5.jpg</v>
      </c>
      <c r="AI69" t="s">
        <v>70</v>
      </c>
      <c r="AO69">
        <f t="shared" ca="1" si="32"/>
        <v>0.8206036352412216</v>
      </c>
      <c r="AP69" t="str">
        <f t="shared" ca="1" si="33"/>
        <v>pics\\Finik_5.jpg</v>
      </c>
      <c r="AR69" t="str">
        <f t="shared" si="34"/>
        <v/>
      </c>
      <c r="AS69" t="str">
        <f t="shared" ca="1" si="27"/>
        <v>pics\\Finik_5.jpg</v>
      </c>
      <c r="AT69">
        <f t="shared" ca="1" si="28"/>
        <v>0.47120870569827045</v>
      </c>
      <c r="AU69" t="s">
        <v>697</v>
      </c>
      <c r="AV69" t="str">
        <f t="shared" ca="1" si="29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_Пушистый_ли_</v>
      </c>
      <c r="BB69" t="str">
        <f t="shared" si="30"/>
        <v>_Пушистый_ли_РЕНАН?</v>
      </c>
      <c r="BD69" cm="1">
        <f t="array" aca="1" ref="BD69" ca="1">INDEX(L69:L76,(RANK(AT5,$AT$2:$AT$9)))</f>
        <v>2074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VLOOKUP(B70,audio_list_stym!$A$3:$BP$18,53,FALSE)</f>
        <v>14</v>
      </c>
      <c r="F70" t="str">
        <f>VLOOKUP(E70,metki!$A$2:$B$9,2,FALSE)</f>
        <v>импл_новые_с_названием</v>
      </c>
      <c r="G70" t="str">
        <f t="shared" si="24"/>
        <v>импл_</v>
      </c>
      <c r="H70" t="str">
        <f>VLOOKUP(B70,audio_list_stym!$A$3:$AJ$18,21,FALSE)</f>
        <v>Ackee</v>
      </c>
      <c r="I70" t="s">
        <v>692</v>
      </c>
      <c r="J70" t="str">
        <f t="shared" si="25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229</v>
      </c>
      <c r="Q70" t="str">
        <f>IF(G70="экспл",0,IF(G70="импл_",VLOOKUP(J70,quest_импл!$A$1:$J$129,8,FALSE),0))</f>
        <v>sound\\Kvadratniy_li.wav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2063</v>
      </c>
      <c r="AD70" t="str">
        <f t="shared" ca="1" si="31"/>
        <v>pics\\Tomat_7.jpg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6"/>
        <v>pics\\Tomat_7.jpg</v>
      </c>
      <c r="AI70" t="s">
        <v>71</v>
      </c>
      <c r="AO70">
        <f t="shared" ca="1" si="32"/>
        <v>0.10323785487671333</v>
      </c>
      <c r="AP70" t="str">
        <f t="shared" ca="1" si="33"/>
        <v>pics\\Tomat_7.jpg</v>
      </c>
      <c r="AR70" t="str">
        <f t="shared" si="34"/>
        <v/>
      </c>
      <c r="AS70" t="str">
        <f t="shared" ca="1" si="27"/>
        <v>pics\\Tomat_7.jpg</v>
      </c>
      <c r="AT70">
        <f t="shared" ca="1" si="28"/>
        <v>0.19464278455230588</v>
      </c>
      <c r="AU70" t="s">
        <v>697</v>
      </c>
      <c r="AV70" t="str">
        <f t="shared" ca="1" si="29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_Квадратный_ли_</v>
      </c>
      <c r="BB70" t="str">
        <f t="shared" si="30"/>
        <v>_Квадратный_ли_РЕНАН?</v>
      </c>
      <c r="BD70" cm="1">
        <f t="array" aca="1" ref="BD70" ca="1">INDEX(L70:L77,(RANK(AT6,$AT$2:$AT$9)))</f>
        <v>2074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VLOOKUP(B71,audio_list_stym!$A$3:$BP$18,53,FALSE)</f>
        <v>14</v>
      </c>
      <c r="F71" t="str">
        <f>VLOOKUP(E71,metki!$A$2:$B$9,2,FALSE)</f>
        <v>импл_новые_с_названием</v>
      </c>
      <c r="G71" t="str">
        <f t="shared" si="24"/>
        <v>импл_</v>
      </c>
      <c r="H71" t="str">
        <f>VLOOKUP(B71,audio_list_stym!$A$3:$AJ$18,21,FALSE)</f>
        <v>Ackee</v>
      </c>
      <c r="I71" t="s">
        <v>693</v>
      </c>
      <c r="J71" t="str">
        <f t="shared" si="25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230</v>
      </c>
      <c r="Q71" t="str">
        <f>IF(G71="экспл",0,IF(G71="импл_",VLOOKUP(J71,quest_импл!$A$1:$J$129,8,FALSE),0))</f>
        <v>sound\\Sklizskiy_li.wav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2015</v>
      </c>
      <c r="AD71" t="str">
        <f t="shared" ca="1" si="31"/>
        <v>pics\\Finik_7.jpg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6"/>
        <v>pics\\Finik_7.jpg</v>
      </c>
      <c r="AI71" t="s">
        <v>72</v>
      </c>
      <c r="AO71">
        <f t="shared" ca="1" si="32"/>
        <v>0.79383675755854333</v>
      </c>
      <c r="AP71" t="str">
        <f t="shared" ca="1" si="33"/>
        <v>pics\\Finik_7.jpg</v>
      </c>
      <c r="AR71" t="str">
        <f t="shared" si="34"/>
        <v/>
      </c>
      <c r="AS71" t="str">
        <f t="shared" ca="1" si="27"/>
        <v>pics\\Finik_7.jpg</v>
      </c>
      <c r="AT71">
        <f t="shared" ca="1" si="28"/>
        <v>0.70010527576976178</v>
      </c>
      <c r="AU71" t="s">
        <v>697</v>
      </c>
      <c r="AV71" t="str">
        <f t="shared" ca="1" si="29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_Склизкий_ли_</v>
      </c>
      <c r="BB71" t="str">
        <f t="shared" si="30"/>
        <v>_Склизкий_ли_РЕНАН?</v>
      </c>
      <c r="BD71" cm="1">
        <f t="array" aca="1" ref="BD71" ca="1">INDEX(L71:L78,(RANK(AT7,$AT$2:$AT$9)))</f>
        <v>2072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VLOOKUP(B72,audio_list_stym!$A$3:$BP$18,53,FALSE)</f>
        <v>14</v>
      </c>
      <c r="F72" t="str">
        <f>VLOOKUP(E72,metki!$A$2:$B$9,2,FALSE)</f>
        <v>импл_новые_с_названием</v>
      </c>
      <c r="G72" t="str">
        <f t="shared" si="24"/>
        <v>импл_</v>
      </c>
      <c r="H72" t="str">
        <f>VLOOKUP(B72,audio_list_stym!$A$3:$AJ$18,21,FALSE)</f>
        <v>Ackee</v>
      </c>
      <c r="I72" t="s">
        <v>694</v>
      </c>
      <c r="J72" t="str">
        <f t="shared" si="25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231</v>
      </c>
      <c r="Q72" t="str">
        <f>IF(G72="экспл",0,IF(G72="импл_",VLOOKUP(J72,quest_импл!$A$1:$J$129,8,FALSE),0))</f>
        <v>sound\\Uvyadshiy_li.wav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2049</v>
      </c>
      <c r="AD72" t="str">
        <f t="shared" ca="1" si="31"/>
        <v>pics\\Redis_1.jpg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6"/>
        <v>pics\\Redis_1.jpg</v>
      </c>
      <c r="AI72" t="s">
        <v>73</v>
      </c>
      <c r="AO72">
        <f t="shared" ca="1" si="32"/>
        <v>0.29714696908553595</v>
      </c>
      <c r="AP72" t="str">
        <f t="shared" ca="1" si="33"/>
        <v>pics\\Redis_1.jpg</v>
      </c>
      <c r="AR72" t="str">
        <f t="shared" si="34"/>
        <v/>
      </c>
      <c r="AS72" t="str">
        <f t="shared" ca="1" si="27"/>
        <v>pics\\Redis_1.jpg</v>
      </c>
      <c r="AT72">
        <f t="shared" ca="1" si="28"/>
        <v>0.65147325992616578</v>
      </c>
      <c r="AU72" t="s">
        <v>697</v>
      </c>
      <c r="AV72" t="str">
        <f t="shared" ca="1" si="29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_Увядший_ли_</v>
      </c>
      <c r="BB72" t="str">
        <f t="shared" si="30"/>
        <v>_Увядший_ли_РЕНАН?</v>
      </c>
      <c r="BD72" cm="1">
        <f t="array" aca="1" ref="BD72" ca="1">INDEX(L72:L79,(RANK(AT8,$AT$2:$AT$9)))</f>
        <v>2074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VLOOKUP(B73,audio_list_stym!$A$3:$BP$18,53,FALSE)</f>
        <v>14</v>
      </c>
      <c r="F73" t="str">
        <f>VLOOKUP(E73,metki!$A$2:$B$9,2,FALSE)</f>
        <v>импл_новые_с_названием</v>
      </c>
      <c r="G73" t="str">
        <f t="shared" si="24"/>
        <v>импл_</v>
      </c>
      <c r="H73" t="str">
        <f>VLOOKUP(B73,audio_list_stym!$A$3:$AJ$18,21,FALSE)</f>
        <v>Ackee</v>
      </c>
      <c r="I73" t="s">
        <v>695</v>
      </c>
      <c r="J73" t="str">
        <f t="shared" si="25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232</v>
      </c>
      <c r="Q73" t="str">
        <f>IF(G73="экспл",0,IF(G73="импл_",VLOOKUP(J73,quest_импл!$A$1:$J$129,8,FALSE),0))</f>
        <v>sound\\Raznocvetniy_li.wav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2017</v>
      </c>
      <c r="AD73" t="str">
        <f t="shared" ca="1" si="31"/>
        <v>pics\\Goroh_1.jpg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6"/>
        <v>pics\\Goroh_1.jpg</v>
      </c>
      <c r="AI73" t="s">
        <v>74</v>
      </c>
      <c r="AO73">
        <f t="shared" ca="1" si="32"/>
        <v>0.78191922480014853</v>
      </c>
      <c r="AP73" t="str">
        <f t="shared" ca="1" si="33"/>
        <v>pics\\Goroh_1.jpg</v>
      </c>
      <c r="AR73" t="str">
        <f t="shared" si="34"/>
        <v/>
      </c>
      <c r="AS73" t="str">
        <f t="shared" ca="1" si="27"/>
        <v>pics\\Goroh_1.jpg</v>
      </c>
      <c r="AT73">
        <f t="shared" ca="1" si="28"/>
        <v>0.10110287025608955</v>
      </c>
      <c r="AU73" t="s">
        <v>697</v>
      </c>
      <c r="AV73" t="str">
        <f t="shared" ca="1" si="29"/>
        <v>sound\\Redkiy_plod.wav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_Разноцветный_ли_</v>
      </c>
      <c r="BB73" t="str">
        <f t="shared" si="30"/>
        <v>_Разноцветный_ли_РЕНАН?</v>
      </c>
      <c r="BD73" cm="1">
        <f t="array" aca="1" ref="BD73" ca="1">INDEX(L73:L80,(RANK(AT9,$AT$2:$AT$9)))</f>
        <v>2073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VLOOKUP(B74,audio_list_stym!$A$3:$BP$18,53,FALSE)</f>
        <v>15</v>
      </c>
      <c r="F74" t="str">
        <f>VLOOKUP(E74,metki!$A$2:$B$9,2,FALSE)</f>
        <v>экспл_новые_с_названием</v>
      </c>
      <c r="G74" t="str">
        <f t="shared" si="24"/>
        <v>экспл</v>
      </c>
      <c r="H74" t="str">
        <f>VLOOKUP(B74,audio_list_stym!$A$3:$AJ$18,21,FALSE)</f>
        <v>Ake</v>
      </c>
      <c r="I74" t="s">
        <v>688</v>
      </c>
      <c r="J74" t="str">
        <f t="shared" si="25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105</v>
      </c>
      <c r="Z74" t="str">
        <f>IF(G74="экспл",VLOOKUP(J74,quest_экспл!$A$1:$N$129,12,FALSE),IF(G74="импл_",0,0))</f>
        <v>sound\\On_imeet_myakot.wav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1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6"/>
        <v/>
      </c>
      <c r="AI74" t="s">
        <v>76</v>
      </c>
      <c r="AO74">
        <f t="shared" ca="1" si="32"/>
        <v>0.27012821301932144</v>
      </c>
      <c r="AP74" t="str">
        <f t="shared" ca="1" si="33"/>
        <v>pics\\Redis_5.jpg</v>
      </c>
      <c r="AR74" t="str">
        <f>IF(AH74="sound\\Ogorod",AP2,"")</f>
        <v/>
      </c>
      <c r="AS74" t="str">
        <f t="shared" si="27"/>
        <v/>
      </c>
      <c r="AT74">
        <f t="shared" ca="1" si="28"/>
        <v>0.51032238667796048</v>
      </c>
      <c r="AU74" t="s">
        <v>697</v>
      </c>
      <c r="AV74" t="str">
        <f t="shared" ca="1" si="29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_Он_имеет_мякоть?</v>
      </c>
      <c r="BA74" t="e">
        <f>VLOOKUP(Q74,audio_list_stym!$B$2:$BQ$299,68,FALSE)</f>
        <v>#N/A</v>
      </c>
      <c r="BB74" t="str">
        <f t="shared" si="30"/>
        <v>На_экране_БАРОХ._Он_имеет_мякоть?</v>
      </c>
      <c r="BC74">
        <f>A74</f>
        <v>1210</v>
      </c>
      <c r="BD74" cm="1">
        <f t="array" aca="1" ref="BD74" ca="1">INDEX($L$74:$L$81,(RANK(AT2,$AT$2:$AT$9)))</f>
        <v>2080</v>
      </c>
      <c r="BE74" cm="1">
        <f t="array" aca="1" ref="BE74" ca="1">INDEX(BD66:BD73,(RANK(AT3,$AT$2:$AT$9)))</f>
        <v>2074</v>
      </c>
      <c r="BF74" cm="1">
        <f t="array" aca="1" ref="BF74" ca="1">INDEX(BD82:BD105,(RANK(AT3,$AT$2:$AT$17)))</f>
        <v>2089</v>
      </c>
      <c r="BG74" cm="1">
        <f t="array" aca="1" ref="BG74" ca="1">INDEX(BD106:BD129,(RANK(AT3,$AT$2:$AT$9)))</f>
        <v>2134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VLOOKUP(B75,audio_list_stym!$A$3:$BP$18,53,FALSE)</f>
        <v>15</v>
      </c>
      <c r="F75" t="str">
        <f>VLOOKUP(E75,metki!$A$2:$B$9,2,FALSE)</f>
        <v>экспл_новые_с_названием</v>
      </c>
      <c r="G75" t="str">
        <f t="shared" si="24"/>
        <v>экспл</v>
      </c>
      <c r="H75" t="str">
        <f>VLOOKUP(B75,audio_list_stym!$A$3:$AJ$18,21,FALSE)</f>
        <v>Ake</v>
      </c>
      <c r="I75" t="s">
        <v>689</v>
      </c>
      <c r="J75" t="str">
        <f t="shared" si="25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106</v>
      </c>
      <c r="Z75" t="str">
        <f>IF(G75="экспл",VLOOKUP(J75,quest_экспл!$A$1:$N$129,12,FALSE),IF(G75="импл_",0,0))</f>
        <v>sound\\Prodolgovatiy_li_on.wav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1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26"/>
        <v/>
      </c>
      <c r="AI75" t="s">
        <v>77</v>
      </c>
      <c r="AO75">
        <f t="shared" ca="1" si="32"/>
        <v>0.82693481033495453</v>
      </c>
      <c r="AP75" t="str">
        <f t="shared" ca="1" si="33"/>
        <v>pics\\Finik_4.jpg</v>
      </c>
      <c r="AR75" t="str">
        <f t="shared" ref="AR75:AR97" si="35">IF(AH75="sound\\Ogorod",AP3,"")</f>
        <v/>
      </c>
      <c r="AS75" t="str">
        <f t="shared" si="27"/>
        <v/>
      </c>
      <c r="AT75">
        <f t="shared" ca="1" si="28"/>
        <v>0.79699613454717133</v>
      </c>
      <c r="AU75" t="s">
        <v>697</v>
      </c>
      <c r="AV75" t="str">
        <f t="shared" ca="1" si="29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_Продолговатый_ли_он?</v>
      </c>
      <c r="BA75" t="e">
        <f>VLOOKUP(Q75,audio_list_stym!$B$2:$BQ$299,68,FALSE)</f>
        <v>#N/A</v>
      </c>
      <c r="BB75" t="str">
        <f t="shared" si="30"/>
        <v>Посмотрите,_вот_БАРОХ._Продолговатый_ли_он?</v>
      </c>
      <c r="BD75" cm="1">
        <f t="array" aca="1" ref="BD75" ca="1">INDEX($L$74:$L$81,(RANK(AT3,$AT$2:$AT$9)))</f>
        <v>2077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VLOOKUP(B76,audio_list_stym!$A$3:$BP$18,53,FALSE)</f>
        <v>15</v>
      </c>
      <c r="F76" t="str">
        <f>VLOOKUP(E76,metki!$A$2:$B$9,2,FALSE)</f>
        <v>экспл_новые_с_названием</v>
      </c>
      <c r="G76" t="str">
        <f t="shared" si="24"/>
        <v>экспл</v>
      </c>
      <c r="H76" t="str">
        <f>VLOOKUP(B76,audio_list_stym!$A$3:$AJ$18,21,FALSE)</f>
        <v>Ake</v>
      </c>
      <c r="I76" t="s">
        <v>690</v>
      </c>
      <c r="J76" t="str">
        <f t="shared" si="25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107</v>
      </c>
      <c r="Z76" t="str">
        <f>IF(G76="экспл",VLOOKUP(J76,quest_экспл!$A$1:$N$129,12,FALSE),IF(G76="импл_",0,0))</f>
        <v>sound\\Pyatnistiy_li_on.wav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1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26"/>
        <v/>
      </c>
      <c r="AI76" t="s">
        <v>78</v>
      </c>
      <c r="AO76">
        <f t="shared" ca="1" si="32"/>
        <v>0.23900609289026176</v>
      </c>
      <c r="AP76" t="str">
        <f t="shared" ca="1" si="33"/>
        <v>pics\\Redis_8.jpg</v>
      </c>
      <c r="AR76" t="str">
        <f t="shared" si="35"/>
        <v/>
      </c>
      <c r="AS76" t="str">
        <f t="shared" si="27"/>
        <v/>
      </c>
      <c r="AT76">
        <f t="shared" ca="1" si="28"/>
        <v>0.40556420637855262</v>
      </c>
      <c r="AU76" t="s">
        <v>697</v>
      </c>
      <c r="AV76" t="str">
        <f t="shared" ca="1" si="29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_Пятнистый_ли_он?</v>
      </c>
      <c r="BA76" t="e">
        <f>VLOOKUP(Q76,audio_list_stym!$B$2:$BQ$299,68,FALSE)</f>
        <v>#N/A</v>
      </c>
      <c r="BB76" t="str">
        <f t="shared" si="30"/>
        <v>Вот_БАРОХ._Пятнистый_ли_он?</v>
      </c>
      <c r="BD76" cm="1">
        <f t="array" aca="1" ref="BD76" ca="1">INDEX($L$74:$L$81,(RANK(AT4,$AT$2:$AT$9)))</f>
        <v>2073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VLOOKUP(B77,audio_list_stym!$A$3:$BP$18,53,FALSE)</f>
        <v>15</v>
      </c>
      <c r="F77" t="str">
        <f>VLOOKUP(E77,metki!$A$2:$B$9,2,FALSE)</f>
        <v>экспл_новые_с_названием</v>
      </c>
      <c r="G77" t="str">
        <f t="shared" si="24"/>
        <v>экспл</v>
      </c>
      <c r="H77" t="str">
        <f>VLOOKUP(B77,audio_list_stym!$A$3:$AJ$18,21,FALSE)</f>
        <v>Ake</v>
      </c>
      <c r="I77" t="s">
        <v>691</v>
      </c>
      <c r="J77" t="str">
        <f t="shared" si="25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108</v>
      </c>
      <c r="Z77" t="str">
        <f>IF(G77="экспл",VLOOKUP(J77,quest_экспл!$A$1:$N$129,12,FALSE),IF(G77="импл_",0,0))</f>
        <v>sound\\On_s_kozhuroy.wav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1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26"/>
        <v/>
      </c>
      <c r="AI77" t="s">
        <v>79</v>
      </c>
      <c r="AO77">
        <f t="shared" ca="1" si="32"/>
        <v>0.45210865673735445</v>
      </c>
      <c r="AP77" t="str">
        <f t="shared" ca="1" si="33"/>
        <v>pics\\Limon_7.jpg</v>
      </c>
      <c r="AR77" t="str">
        <f t="shared" si="35"/>
        <v/>
      </c>
      <c r="AS77" t="str">
        <f t="shared" si="27"/>
        <v/>
      </c>
      <c r="AT77">
        <f t="shared" ca="1" si="28"/>
        <v>0.53792553700791657</v>
      </c>
      <c r="AU77" t="s">
        <v>697</v>
      </c>
      <c r="AV77" t="str">
        <f t="shared" ca="1" si="29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_Он_с_кожурой?</v>
      </c>
      <c r="BA77" t="e">
        <f>VLOOKUP(Q77,audio_list_stym!$B$2:$BQ$299,68,FALSE)</f>
        <v>#N/A</v>
      </c>
      <c r="BB77" t="str">
        <f t="shared" si="30"/>
        <v>Это_БАРОХ._Он_с_кожурой?</v>
      </c>
      <c r="BD77" cm="1">
        <f t="array" aca="1" ref="BD77" ca="1">INDEX($L$74:$L$81,(RANK(AT5,$AT$2:$AT$9)))</f>
        <v>2079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VLOOKUP(B78,audio_list_stym!$A$3:$BP$18,53,FALSE)</f>
        <v>15</v>
      </c>
      <c r="F78" t="str">
        <f>VLOOKUP(E78,metki!$A$2:$B$9,2,FALSE)</f>
        <v>экспл_новые_с_названием</v>
      </c>
      <c r="G78" t="str">
        <f t="shared" si="24"/>
        <v>экспл</v>
      </c>
      <c r="H78" t="str">
        <f>VLOOKUP(B78,audio_list_stym!$A$3:$AJ$18,21,FALSE)</f>
        <v>Ake</v>
      </c>
      <c r="I78" t="s">
        <v>692</v>
      </c>
      <c r="J78" t="str">
        <f t="shared" si="25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109</v>
      </c>
      <c r="Z78" t="str">
        <f>IF(G78="экспл",VLOOKUP(J78,quest_экспл!$A$1:$N$129,12,FALSE),IF(G78="импл_",0,0))</f>
        <v>sound\\Fioletoviy_li_on.wav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1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26"/>
        <v/>
      </c>
      <c r="AI78" t="s">
        <v>80</v>
      </c>
      <c r="AO78">
        <f t="shared" ca="1" si="32"/>
        <v>0.44255883892958692</v>
      </c>
      <c r="AP78" t="str">
        <f t="shared" ca="1" si="33"/>
        <v>pics\\Limon_8.jpg</v>
      </c>
      <c r="AR78" t="str">
        <f t="shared" si="35"/>
        <v/>
      </c>
      <c r="AS78" t="str">
        <f t="shared" si="27"/>
        <v/>
      </c>
      <c r="AT78">
        <f t="shared" ca="1" si="28"/>
        <v>0.94304958456439314</v>
      </c>
      <c r="AU78" t="s">
        <v>697</v>
      </c>
      <c r="AV78" t="str">
        <f t="shared" ca="1" si="29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_Синий_ли_он?</v>
      </c>
      <c r="BA78" t="e">
        <f>VLOOKUP(Q78,audio_list_stym!$B$2:$BQ$299,68,FALSE)</f>
        <v>#N/A</v>
      </c>
      <c r="BB78" t="str">
        <f t="shared" si="30"/>
        <v>На_картинке_БАРОХ._Синий_ли_он?</v>
      </c>
      <c r="BD78" cm="1">
        <f t="array" aca="1" ref="BD78" ca="1">INDEX($L$74:$L$81,(RANK(AT6,$AT$2:$AT$9)))</f>
        <v>2078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VLOOKUP(B79,audio_list_stym!$A$3:$BP$18,53,FALSE)</f>
        <v>15</v>
      </c>
      <c r="F79" t="str">
        <f>VLOOKUP(E79,metki!$A$2:$B$9,2,FALSE)</f>
        <v>экспл_новые_с_названием</v>
      </c>
      <c r="G79" t="str">
        <f t="shared" si="24"/>
        <v>экспл</v>
      </c>
      <c r="H79" t="str">
        <f>VLOOKUP(B79,audio_list_stym!$A$3:$AJ$18,21,FALSE)</f>
        <v>Ake</v>
      </c>
      <c r="I79" t="s">
        <v>693</v>
      </c>
      <c r="J79" t="str">
        <f t="shared" si="25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110</v>
      </c>
      <c r="Z79" t="str">
        <f>IF(G79="экспл",VLOOKUP(J79,quest_экспл!$A$1:$N$129,12,FALSE),IF(G79="импл_",0,0))</f>
        <v>sound\\On_s_dolkami.wav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1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26"/>
        <v/>
      </c>
      <c r="AI79" t="s">
        <v>81</v>
      </c>
      <c r="AO79">
        <f t="shared" ca="1" si="32"/>
        <v>0.9901325297296395</v>
      </c>
      <c r="AP79" t="str">
        <f t="shared" ca="1" si="33"/>
        <v>pics\\Banan_1.jpg</v>
      </c>
      <c r="AR79" t="str">
        <f t="shared" si="35"/>
        <v/>
      </c>
      <c r="AS79" t="str">
        <f t="shared" si="27"/>
        <v/>
      </c>
      <c r="AT79">
        <f t="shared" ca="1" si="28"/>
        <v>5.2253051634353009E-2</v>
      </c>
      <c r="AU79" t="s">
        <v>697</v>
      </c>
      <c r="AV79" t="str">
        <f t="shared" ca="1" si="29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_Он_с_дольками?</v>
      </c>
      <c r="BA79" t="e">
        <f>VLOOKUP(Q79,audio_list_stym!$B$2:$BQ$299,68,FALSE)</f>
        <v>#N/A</v>
      </c>
      <c r="BB79" t="str">
        <f t="shared" si="30"/>
        <v>На_мониторе_БАРОХ._Он_с_дольками?</v>
      </c>
      <c r="BD79" cm="1">
        <f t="array" aca="1" ref="BD79" ca="1">INDEX($L$74:$L$81,(RANK(AT7,$AT$2:$AT$9)))</f>
        <v>2075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VLOOKUP(B80,audio_list_stym!$A$3:$BP$18,53,FALSE)</f>
        <v>15</v>
      </c>
      <c r="F80" t="str">
        <f>VLOOKUP(E80,metki!$A$2:$B$9,2,FALSE)</f>
        <v>экспл_новые_с_названием</v>
      </c>
      <c r="G80" t="str">
        <f t="shared" si="24"/>
        <v>экспл</v>
      </c>
      <c r="H80" t="str">
        <f>VLOOKUP(B80,audio_list_stym!$A$3:$AJ$18,21,FALSE)</f>
        <v>Ake</v>
      </c>
      <c r="I80" t="s">
        <v>694</v>
      </c>
      <c r="J80" t="str">
        <f t="shared" si="25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111</v>
      </c>
      <c r="Z80" t="str">
        <f>IF(G80="экспл",VLOOKUP(J80,quest_экспл!$A$1:$N$129,12,FALSE),IF(G80="импл_",0,0))</f>
        <v>sound\\On_visushenniy.wav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1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26"/>
        <v/>
      </c>
      <c r="AI80" t="s">
        <v>82</v>
      </c>
      <c r="AO80">
        <f t="shared" ca="1" si="32"/>
        <v>0.13924924487926649</v>
      </c>
      <c r="AP80" t="str">
        <f t="shared" ca="1" si="33"/>
        <v>pics\\Tomat_5.jpg</v>
      </c>
      <c r="AR80" t="str">
        <f t="shared" si="35"/>
        <v/>
      </c>
      <c r="AS80" t="str">
        <f t="shared" si="27"/>
        <v/>
      </c>
      <c r="AT80">
        <f t="shared" ca="1" si="28"/>
        <v>0.72546346437882525</v>
      </c>
      <c r="AU80" t="s">
        <v>697</v>
      </c>
      <c r="AV80" t="str">
        <f t="shared" ca="1" si="29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_Он_высушенный?</v>
      </c>
      <c r="BA80" t="e">
        <f>VLOOKUP(Q80,audio_list_stym!$B$2:$BQ$299,68,FALSE)</f>
        <v>#N/A</v>
      </c>
      <c r="BB80" t="str">
        <f t="shared" si="30"/>
        <v>Перед_Вами_БАРОХ._Он_высушенный?</v>
      </c>
      <c r="BD80" cm="1">
        <f t="array" aca="1" ref="BD80" ca="1">INDEX($L$74:$L$81,(RANK(AT8,$AT$2:$AT$9)))</f>
        <v>2076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VLOOKUP(B81,audio_list_stym!$A$3:$BP$18,53,FALSE)</f>
        <v>15</v>
      </c>
      <c r="F81" t="str">
        <f>VLOOKUP(E81,metki!$A$2:$B$9,2,FALSE)</f>
        <v>экспл_новые_с_названием</v>
      </c>
      <c r="G81" t="str">
        <f t="shared" si="24"/>
        <v>экспл</v>
      </c>
      <c r="H81" t="str">
        <f>VLOOKUP(B81,audio_list_stym!$A$3:$AJ$18,21,FALSE)</f>
        <v>Ake</v>
      </c>
      <c r="I81" t="s">
        <v>695</v>
      </c>
      <c r="J81" t="str">
        <f t="shared" si="25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112</v>
      </c>
      <c r="Z81" t="str">
        <f>IF(G81="экспл",VLOOKUP(J81,quest_экспл!$A$1:$N$129,12,FALSE),IF(G81="импл_",0,0))</f>
        <v>sound\\Myatiy_li_on.wav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1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26"/>
        <v/>
      </c>
      <c r="AI81" t="s">
        <v>83</v>
      </c>
      <c r="AO81">
        <f t="shared" ca="1" si="32"/>
        <v>0.89961572688796476</v>
      </c>
      <c r="AP81" t="str">
        <f t="shared" ca="1" si="33"/>
        <v>pics\\Banan_5.jpg</v>
      </c>
      <c r="AR81" t="str">
        <f t="shared" si="35"/>
        <v/>
      </c>
      <c r="AS81" t="str">
        <f t="shared" si="27"/>
        <v/>
      </c>
      <c r="AT81">
        <f t="shared" ca="1" si="28"/>
        <v>0.15563364317185768</v>
      </c>
      <c r="AU81" t="s">
        <v>697</v>
      </c>
      <c r="AV81" t="str">
        <f t="shared" ca="1" si="29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_Мятый_ли_он?</v>
      </c>
      <c r="BA81" t="e">
        <f>VLOOKUP(Q81,audio_list_stym!$B$2:$BQ$299,68,FALSE)</f>
        <v>#N/A</v>
      </c>
      <c r="BB81" t="str">
        <f t="shared" si="30"/>
        <v>Вы_видите_БАРОХ._Мятый_ли_он?</v>
      </c>
      <c r="BD81" cm="1">
        <f t="array" aca="1" ref="BD81" ca="1">INDEX($L$74:$L$81,(RANK(AT9,$AT$2:$AT$9)))</f>
        <v>2074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VLOOKUP(B82,audio_list_stym!$A$3:$BP$18,53,FALSE)</f>
        <v>16</v>
      </c>
      <c r="F82" t="str">
        <f>VLOOKUP(E82,metki!$A$2:$B$9,2,FALSE)</f>
        <v>импл_новые_без_названия</v>
      </c>
      <c r="G82" t="str">
        <f t="shared" si="24"/>
        <v>импл_</v>
      </c>
      <c r="H82" t="str">
        <f>VLOOKUP(B82,audio_list_stym!$A$3:$AJ$18,21,FALSE)</f>
        <v>Finger</v>
      </c>
      <c r="I82" t="s">
        <v>688</v>
      </c>
      <c r="J82" t="str">
        <f t="shared" si="25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241</v>
      </c>
      <c r="Q82" t="str">
        <f>IF(G82="экспл",0,IF(G82="импл_",VLOOKUP(J82,quest_импл!$A$1:$J$129,8,FALSE),0))</f>
        <v>sound\\Vityanut_li.wav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2022</v>
      </c>
      <c r="AD82" t="str">
        <f t="shared" ca="1" si="31"/>
        <v>pics\\Goroh_6.jpg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6"/>
        <v>pics\\Goroh_6.jpg</v>
      </c>
      <c r="AI82" t="s">
        <v>84</v>
      </c>
      <c r="AO82">
        <f t="shared" ca="1" si="32"/>
        <v>0.72618086768326029</v>
      </c>
      <c r="AP82" t="str">
        <f t="shared" ca="1" si="33"/>
        <v>pics\\Goroh_6.jpg</v>
      </c>
      <c r="AR82" t="str">
        <f t="shared" si="35"/>
        <v/>
      </c>
      <c r="AS82" t="str">
        <f t="shared" ref="AS82:AS129" ca="1" si="36">IF(G82="импл_",AP82,"")</f>
        <v>pics\\Goroh_6.jpg</v>
      </c>
      <c r="AT82">
        <f t="shared" ca="1" si="28"/>
        <v>0.29480528250597937</v>
      </c>
      <c r="AU82" t="s">
        <v>697</v>
      </c>
      <c r="AV82" t="str">
        <f t="shared" ca="1" si="29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_Вытянут_ли_</v>
      </c>
      <c r="BB82" t="str">
        <f t="shared" si="30"/>
        <v>_Вытянут_ли_XXXXX?</v>
      </c>
      <c r="BC82">
        <f>A82</f>
        <v>1211</v>
      </c>
      <c r="BD82" cm="1">
        <f t="array" aca="1" ref="BD82" ca="1">INDEX($L$82:$L$89,(RANK(AT2,$AT$2:$AT$9)))</f>
        <v>2088</v>
      </c>
      <c r="BE82" cm="1">
        <f t="array" aca="1" ref="BE82" ca="1">INDEX(BD66:BD81,(RANK(AT4,$AT$2:$AT$17)))</f>
        <v>2070</v>
      </c>
      <c r="BF82" cm="1">
        <f t="array" aca="1" ref="BF82" ca="1">INDEX(BD90:BD105,(RANK(AT4,$AT$2:$AT$17)))</f>
        <v>2093</v>
      </c>
      <c r="BG82" cm="1">
        <f t="array" aca="1" ref="BG82" ca="1">INDEX(BD106:BD129,(RANK(AT4,$AT$2:$AT$9)))</f>
        <v>2136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VLOOKUP(B83,audio_list_stym!$A$3:$BP$18,53,FALSE)</f>
        <v>16</v>
      </c>
      <c r="F83" t="str">
        <f>VLOOKUP(E83,metki!$A$2:$B$9,2,FALSE)</f>
        <v>импл_новые_без_названия</v>
      </c>
      <c r="G83" t="str">
        <f t="shared" si="24"/>
        <v>импл_</v>
      </c>
      <c r="H83" t="str">
        <f>VLOOKUP(B83,audio_list_stym!$A$3:$AJ$18,21,FALSE)</f>
        <v>Finger</v>
      </c>
      <c r="I83" t="s">
        <v>689</v>
      </c>
      <c r="J83" t="str">
        <f t="shared" si="25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242</v>
      </c>
      <c r="Q83" t="str">
        <f>IF(G83="экспл",0,IF(G83="импл_",VLOOKUP(J83,quest_импл!$A$1:$J$129,8,FALSE),0))</f>
        <v>sound\\Nadloman_li.wav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2052</v>
      </c>
      <c r="AD83" t="str">
        <f t="shared" ca="1" si="31"/>
        <v>pics\\Redis_4.jpg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6"/>
        <v>pics\\Redis_4.jpg</v>
      </c>
      <c r="AI83" t="s">
        <v>85</v>
      </c>
      <c r="AO83">
        <f t="shared" ca="1" si="32"/>
        <v>0.27814022744423128</v>
      </c>
      <c r="AP83" t="str">
        <f t="shared" ca="1" si="33"/>
        <v>pics\\Redis_4.jpg</v>
      </c>
      <c r="AR83" t="str">
        <f t="shared" si="35"/>
        <v/>
      </c>
      <c r="AS83" t="str">
        <f t="shared" ca="1" si="36"/>
        <v>pics\\Redis_4.jpg</v>
      </c>
      <c r="AT83">
        <f t="shared" ca="1" si="28"/>
        <v>0.80301647097818607</v>
      </c>
      <c r="AU83" t="s">
        <v>697</v>
      </c>
      <c r="AV83" t="str">
        <f t="shared" ca="1" si="29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_Надломан_ли_</v>
      </c>
      <c r="BB83" t="str">
        <f t="shared" si="30"/>
        <v>_Надломан_ли_XXXXX?</v>
      </c>
      <c r="BD83" cm="1">
        <f t="array" aca="1" ref="BD83" ca="1">INDEX($L$82:$L$89,(RANK(AT3,$AT$2:$AT$9)))</f>
        <v>2085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VLOOKUP(B84,audio_list_stym!$A$3:$BP$18,53,FALSE)</f>
        <v>16</v>
      </c>
      <c r="F84" t="str">
        <f>VLOOKUP(E84,metki!$A$2:$B$9,2,FALSE)</f>
        <v>импл_новые_без_названия</v>
      </c>
      <c r="G84" t="str">
        <f t="shared" si="24"/>
        <v>импл_</v>
      </c>
      <c r="H84" t="str">
        <f>VLOOKUP(B84,audio_list_stym!$A$3:$AJ$18,21,FALSE)</f>
        <v>Finger</v>
      </c>
      <c r="I84" t="s">
        <v>690</v>
      </c>
      <c r="J84" t="str">
        <f t="shared" si="25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243</v>
      </c>
      <c r="Q84" t="str">
        <f>IF(G84="экспл",0,IF(G84="импл_",VLOOKUP(J84,quest_импл!$A$1:$J$129,8,FALSE),0))</f>
        <v>sound\\Volnistiy_li.wav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2025</v>
      </c>
      <c r="AD84" t="str">
        <f t="shared" ca="1" si="31"/>
        <v>pics\\Kokos_1.jpg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6"/>
        <v>pics\\Kokos_1.jpg</v>
      </c>
      <c r="AI84" t="s">
        <v>94</v>
      </c>
      <c r="AO84">
        <f t="shared" ca="1" si="32"/>
        <v>0.70238384983465696</v>
      </c>
      <c r="AP84" t="str">
        <f t="shared" ca="1" si="33"/>
        <v>pics\\Kokos_1.jpg</v>
      </c>
      <c r="AR84" t="str">
        <f t="shared" si="35"/>
        <v/>
      </c>
      <c r="AS84" t="str">
        <f t="shared" ca="1" si="36"/>
        <v>pics\\Kokos_1.jpg</v>
      </c>
      <c r="AT84">
        <f t="shared" ca="1" si="28"/>
        <v>0.34805075390261964</v>
      </c>
      <c r="AU84" t="s">
        <v>697</v>
      </c>
      <c r="AV84" t="str">
        <f t="shared" ca="1" si="29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_Волнистый_ли_</v>
      </c>
      <c r="BB84" t="str">
        <f t="shared" si="30"/>
        <v>_Волнистый_ли_XXXXX?</v>
      </c>
      <c r="BD84" cm="1">
        <f t="array" aca="1" ref="BD84" ca="1">INDEX($L$82:$L$89,(RANK(AT4,$AT$2:$AT$9)))</f>
        <v>2081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VLOOKUP(B85,audio_list_stym!$A$3:$BP$18,53,FALSE)</f>
        <v>16</v>
      </c>
      <c r="F85" t="str">
        <f>VLOOKUP(E85,metki!$A$2:$B$9,2,FALSE)</f>
        <v>импл_новые_без_названия</v>
      </c>
      <c r="G85" t="str">
        <f t="shared" si="24"/>
        <v>импл_</v>
      </c>
      <c r="H85" t="str">
        <f>VLOOKUP(B85,audio_list_stym!$A$3:$AJ$18,21,FALSE)</f>
        <v>Finger</v>
      </c>
      <c r="I85" t="s">
        <v>691</v>
      </c>
      <c r="J85" t="str">
        <f t="shared" si="25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244</v>
      </c>
      <c r="Q85" t="str">
        <f>IF(G85="экспл",0,IF(G85="импл_",VLOOKUP(J85,quest_импл!$A$1:$J$129,8,FALSE),0))</f>
        <v>sound\\Buriy_li.wav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2031</v>
      </c>
      <c r="AD85" t="str">
        <f t="shared" ca="1" si="31"/>
        <v>pics\\Kokos_7.jpg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6"/>
        <v>pics\\Kokos_7.jpg</v>
      </c>
      <c r="AI85" t="s">
        <v>95</v>
      </c>
      <c r="AO85">
        <f t="shared" ca="1" si="32"/>
        <v>0.59169548056398291</v>
      </c>
      <c r="AP85" t="str">
        <f t="shared" ca="1" si="33"/>
        <v>pics\\Kokos_7.jpg</v>
      </c>
      <c r="AR85" t="str">
        <f t="shared" si="35"/>
        <v/>
      </c>
      <c r="AS85" t="str">
        <f t="shared" ca="1" si="36"/>
        <v>pics\\Kokos_7.jpg</v>
      </c>
      <c r="AT85">
        <f t="shared" ca="1" si="28"/>
        <v>0.1683539600988806</v>
      </c>
      <c r="AU85" t="s">
        <v>697</v>
      </c>
      <c r="AV85" t="str">
        <f t="shared" ca="1" si="29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_Бурый_ли_</v>
      </c>
      <c r="BB85" t="str">
        <f t="shared" si="30"/>
        <v>_Бурый_ли_XXXXX?</v>
      </c>
      <c r="BD85" cm="1">
        <f t="array" aca="1" ref="BD85" ca="1">INDEX($L$82:$L$89,(RANK(AT5,$AT$2:$AT$9)))</f>
        <v>2087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VLOOKUP(B86,audio_list_stym!$A$3:$BP$18,53,FALSE)</f>
        <v>16</v>
      </c>
      <c r="F86" t="str">
        <f>VLOOKUP(E86,metki!$A$2:$B$9,2,FALSE)</f>
        <v>импл_новые_без_названия</v>
      </c>
      <c r="G86" t="str">
        <f t="shared" si="24"/>
        <v>импл_</v>
      </c>
      <c r="H86" t="str">
        <f>VLOOKUP(B86,audio_list_stym!$A$3:$AJ$18,21,FALSE)</f>
        <v>Finger</v>
      </c>
      <c r="I86" t="s">
        <v>692</v>
      </c>
      <c r="J86" t="str">
        <f t="shared" si="25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245</v>
      </c>
      <c r="Q86" t="str">
        <f>IF(G86="экспл",0,IF(G86="импл_",VLOOKUP(J86,quest_импл!$A$1:$J$129,8,FALSE),0))</f>
        <v>sound\\Vizhatiy_li.wav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2064</v>
      </c>
      <c r="AD86" t="str">
        <f t="shared" ca="1" si="31"/>
        <v>pics\\Tomat_8.jpg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6"/>
        <v>pics\\Tomat_8.jpg</v>
      </c>
      <c r="AI86" t="s">
        <v>96</v>
      </c>
      <c r="AO86">
        <f t="shared" ca="1" si="32"/>
        <v>8.6495103317185795E-2</v>
      </c>
      <c r="AP86" t="str">
        <f t="shared" ca="1" si="33"/>
        <v>pics\\Tomat_8.jpg</v>
      </c>
      <c r="AR86" t="str">
        <f t="shared" si="35"/>
        <v/>
      </c>
      <c r="AS86" t="str">
        <f t="shared" ca="1" si="36"/>
        <v>pics\\Tomat_8.jpg</v>
      </c>
      <c r="AT86">
        <f t="shared" ca="1" si="28"/>
        <v>0.90434388325049075</v>
      </c>
      <c r="AU86" t="s">
        <v>697</v>
      </c>
      <c r="AV86" t="str">
        <f t="shared" ca="1" si="29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_Выжатый_ли_</v>
      </c>
      <c r="BB86" t="str">
        <f t="shared" si="30"/>
        <v>_Выжатый_ли_XXXXX?</v>
      </c>
      <c r="BD86" cm="1">
        <f t="array" aca="1" ref="BD86" ca="1">INDEX($L$82:$L$89,(RANK(AT6,$AT$2:$AT$9)))</f>
        <v>2086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VLOOKUP(B87,audio_list_stym!$A$3:$BP$18,53,FALSE)</f>
        <v>16</v>
      </c>
      <c r="F87" t="str">
        <f>VLOOKUP(E87,metki!$A$2:$B$9,2,FALSE)</f>
        <v>импл_новые_без_названия</v>
      </c>
      <c r="G87" t="str">
        <f t="shared" si="24"/>
        <v>импл_</v>
      </c>
      <c r="H87" t="str">
        <f>VLOOKUP(B87,audio_list_stym!$A$3:$AJ$18,21,FALSE)</f>
        <v>Finger</v>
      </c>
      <c r="I87" t="s">
        <v>693</v>
      </c>
      <c r="J87" t="str">
        <f t="shared" si="25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246</v>
      </c>
      <c r="Q87" t="str">
        <f>IF(G87="экспл",0,IF(G87="импл_",VLOOKUP(J87,quest_импл!$A$1:$J$129,8,FALSE),0))</f>
        <v>sound\\Obemniy_li.wav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2055</v>
      </c>
      <c r="AD87" t="str">
        <f t="shared" ca="1" si="31"/>
        <v>pics\\Redis_7.jpg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6"/>
        <v>pics\\Redis_7.jpg</v>
      </c>
      <c r="AI87" t="s">
        <v>97</v>
      </c>
      <c r="AO87">
        <f t="shared" ca="1" si="32"/>
        <v>0.24807631319769952</v>
      </c>
      <c r="AP87" t="str">
        <f t="shared" ca="1" si="33"/>
        <v>pics\\Redis_7.jpg</v>
      </c>
      <c r="AR87" t="str">
        <f t="shared" si="35"/>
        <v/>
      </c>
      <c r="AS87" t="str">
        <f t="shared" ca="1" si="36"/>
        <v>pics\\Redis_7.jpg</v>
      </c>
      <c r="AT87">
        <f t="shared" ca="1" si="28"/>
        <v>0.22513702640487299</v>
      </c>
      <c r="AU87" t="s">
        <v>697</v>
      </c>
      <c r="AV87" t="str">
        <f t="shared" ca="1" si="29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_Объемный_ли_</v>
      </c>
      <c r="BB87" t="str">
        <f t="shared" si="30"/>
        <v>_Объемный_ли_XXXXX?</v>
      </c>
      <c r="BD87" cm="1">
        <f t="array" aca="1" ref="BD87" ca="1">INDEX($L$82:$L$89,(RANK(AT7,$AT$2:$AT$9)))</f>
        <v>2083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VLOOKUP(B88,audio_list_stym!$A$3:$BP$18,53,FALSE)</f>
        <v>16</v>
      </c>
      <c r="F88" t="str">
        <f>VLOOKUP(E88,metki!$A$2:$B$9,2,FALSE)</f>
        <v>импл_новые_без_названия</v>
      </c>
      <c r="G88" t="str">
        <f t="shared" si="24"/>
        <v>импл_</v>
      </c>
      <c r="H88" t="str">
        <f>VLOOKUP(B88,audio_list_stym!$A$3:$AJ$18,21,FALSE)</f>
        <v>Finger</v>
      </c>
      <c r="I88" t="s">
        <v>694</v>
      </c>
      <c r="J88" t="str">
        <f t="shared" si="25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247</v>
      </c>
      <c r="Q88" t="str">
        <f>IF(G88="экспл",0,IF(G88="импл_",VLOOKUP(J88,quest_импл!$A$1:$J$129,8,FALSE),0))</f>
        <v>sound\\Pustoy_li.wav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2058</v>
      </c>
      <c r="AD88" t="str">
        <f t="shared" ca="1" si="31"/>
        <v>pics\\Tomat_2.jpg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6"/>
        <v>pics\\Tomat_2.jpg</v>
      </c>
      <c r="AI88" t="s">
        <v>98</v>
      </c>
      <c r="AO88">
        <f t="shared" ca="1" si="32"/>
        <v>0.21566273509242195</v>
      </c>
      <c r="AP88" t="str">
        <f t="shared" ca="1" si="33"/>
        <v>pics\\Tomat_2.jpg</v>
      </c>
      <c r="AR88" t="str">
        <f t="shared" si="35"/>
        <v/>
      </c>
      <c r="AS88" t="str">
        <f t="shared" ca="1" si="36"/>
        <v>pics\\Tomat_2.jpg</v>
      </c>
      <c r="AT88">
        <f t="shared" ca="1" si="28"/>
        <v>0.46003689386124313</v>
      </c>
      <c r="AU88" t="s">
        <v>697</v>
      </c>
      <c r="AV88" t="str">
        <f t="shared" ca="1" si="29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_Пустой_ли_</v>
      </c>
      <c r="BB88" t="str">
        <f t="shared" si="30"/>
        <v>_Пустой_ли_XXXXX?</v>
      </c>
      <c r="BD88" cm="1">
        <f t="array" aca="1" ref="BD88" ca="1">INDEX($L$82:$L$89,(RANK(AT8,$AT$2:$AT$9)))</f>
        <v>2084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VLOOKUP(B89,audio_list_stym!$A$3:$BP$18,53,FALSE)</f>
        <v>16</v>
      </c>
      <c r="F89" t="str">
        <f>VLOOKUP(E89,metki!$A$2:$B$9,2,FALSE)</f>
        <v>импл_новые_без_названия</v>
      </c>
      <c r="G89" t="str">
        <f t="shared" si="24"/>
        <v>импл_</v>
      </c>
      <c r="H89" t="str">
        <f>VLOOKUP(B89,audio_list_stym!$A$3:$AJ$18,21,FALSE)</f>
        <v>Finger</v>
      </c>
      <c r="I89" t="s">
        <v>695</v>
      </c>
      <c r="J89" t="str">
        <f t="shared" si="25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248</v>
      </c>
      <c r="Q89" t="str">
        <f>IF(G89="экспл",0,IF(G89="импл_",VLOOKUP(J89,quest_импл!$A$1:$J$129,8,FALSE),0))</f>
        <v>sound\\Beliy_li.wav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2054</v>
      </c>
      <c r="AD89" t="str">
        <f t="shared" ca="1" si="31"/>
        <v>pics\\Redis_6.jpg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6"/>
        <v>pics\\Redis_6.jpg</v>
      </c>
      <c r="AI89" t="s">
        <v>99</v>
      </c>
      <c r="AO89">
        <f t="shared" ca="1" si="32"/>
        <v>0.26284093273571651</v>
      </c>
      <c r="AP89" t="str">
        <f t="shared" ca="1" si="33"/>
        <v>pics\\Redis_6.jpg</v>
      </c>
      <c r="AR89" t="str">
        <f t="shared" si="35"/>
        <v/>
      </c>
      <c r="AS89" t="str">
        <f t="shared" ca="1" si="36"/>
        <v>pics\\Redis_6.jpg</v>
      </c>
      <c r="AT89">
        <f t="shared" ca="1" si="28"/>
        <v>0.94581243298047335</v>
      </c>
      <c r="AU89" t="s">
        <v>697</v>
      </c>
      <c r="AV89" t="str">
        <f t="shared" ca="1" si="29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_Белый_ли_</v>
      </c>
      <c r="BB89" t="str">
        <f t="shared" si="30"/>
        <v>_Белый_ли_XXXXX?</v>
      </c>
      <c r="BD89" cm="1">
        <f t="array" aca="1" ref="BD89" ca="1">INDEX($L$82:$L$89,(RANK(AT9,$AT$2:$AT$9)))</f>
        <v>2082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VLOOKUP(B90,audio_list_stym!$A$3:$BP$18,53,FALSE)</f>
        <v>17</v>
      </c>
      <c r="F90" t="str">
        <f>VLOOKUP(E90,metki!$A$2:$B$9,2,FALSE)</f>
        <v>экспл_новые_без_названия</v>
      </c>
      <c r="G90" t="str">
        <f t="shared" si="24"/>
        <v>экспл</v>
      </c>
      <c r="H90" t="str">
        <f>VLOOKUP(B90,audio_list_stym!$A$3:$AJ$18,21,FALSE)</f>
        <v>Gac</v>
      </c>
      <c r="I90" t="s">
        <v>688</v>
      </c>
      <c r="J90" t="str">
        <f t="shared" si="25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121</v>
      </c>
      <c r="Z90" t="str">
        <f>IF(G90="экспл",VLOOKUP(J90,quest_экспл!$A$1:$N$129,12,FALSE),IF(G90="импл_",0,0))</f>
        <v>sound\\Ispachkan_li_on.wav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1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26"/>
        <v/>
      </c>
      <c r="AI90" t="s">
        <v>100</v>
      </c>
      <c r="AO90">
        <f t="shared" ca="1" si="32"/>
        <v>0.85823257319089874</v>
      </c>
      <c r="AP90" t="str">
        <f t="shared" ca="1" si="33"/>
        <v>pics\\Finik_1.jpg</v>
      </c>
      <c r="AR90" t="str">
        <f t="shared" si="35"/>
        <v/>
      </c>
      <c r="AS90" t="str">
        <f t="shared" si="36"/>
        <v/>
      </c>
      <c r="AT90">
        <f t="shared" ca="1" si="28"/>
        <v>0.93999065956000327</v>
      </c>
      <c r="AU90" t="s">
        <v>697</v>
      </c>
      <c r="AV90" t="str">
        <f t="shared" ca="1" si="29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_Испачкан_ли_он?</v>
      </c>
      <c r="BA90" t="e">
        <f>VLOOKUP(Q90,audio_list_stym!$B$2:$BQ$299,68,FALSE)</f>
        <v>#N/A</v>
      </c>
      <c r="BB90" t="str">
        <f t="shared" si="30"/>
        <v>На_экране_XXXXX._Испачкан_ли_он?</v>
      </c>
      <c r="BC90">
        <f>A90</f>
        <v>1212</v>
      </c>
      <c r="BD90" cm="1">
        <f t="array" aca="1" ref="BD90" ca="1">INDEX($L$90:$L$97,(RANK(AT2,$AT$2:$AT$9)))</f>
        <v>2096</v>
      </c>
      <c r="BE90" cm="1">
        <f t="array" aca="1" ref="BE90" ca="1">INDEX(BD66:BD81,(RANK(AT5,$AT$2:$AT$17)))</f>
        <v>2078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2140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VLOOKUP(B91,audio_list_stym!$A$3:$BP$18,53,FALSE)</f>
        <v>17</v>
      </c>
      <c r="F91" t="str">
        <f>VLOOKUP(E91,metki!$A$2:$B$9,2,FALSE)</f>
        <v>экспл_новые_без_названия</v>
      </c>
      <c r="G91" t="str">
        <f t="shared" si="24"/>
        <v>экспл</v>
      </c>
      <c r="H91" t="str">
        <f>VLOOKUP(B91,audio_list_stym!$A$3:$AJ$18,21,FALSE)</f>
        <v>Gac</v>
      </c>
      <c r="I91" t="s">
        <v>689</v>
      </c>
      <c r="J91" t="str">
        <f t="shared" si="25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122</v>
      </c>
      <c r="Z91" t="str">
        <f>IF(G91="экспл",VLOOKUP(J91,quest_экспл!$A$1:$N$129,12,FALSE),IF(G91="импл_",0,0))</f>
        <v>sound\\On_farshirovanniy.wav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1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26"/>
        <v/>
      </c>
      <c r="AI91" t="s">
        <v>101</v>
      </c>
      <c r="AO91">
        <f t="shared" ca="1" si="32"/>
        <v>0.36841124590363616</v>
      </c>
      <c r="AP91" t="str">
        <f t="shared" ca="1" si="33"/>
        <v>pics\\Peper_6.jpg</v>
      </c>
      <c r="AR91" t="str">
        <f t="shared" si="35"/>
        <v/>
      </c>
      <c r="AS91" t="str">
        <f t="shared" si="36"/>
        <v/>
      </c>
      <c r="AT91">
        <f t="shared" ca="1" si="28"/>
        <v>0.87870819656469989</v>
      </c>
      <c r="AU91" t="s">
        <v>697</v>
      </c>
      <c r="AV91" t="str">
        <f t="shared" ca="1" si="29"/>
        <v>sound\\Noviy_plod.wav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_Он_фаршированный?</v>
      </c>
      <c r="BA91" t="e">
        <f>VLOOKUP(Q91,audio_list_stym!$B$2:$BQ$299,68,FALSE)</f>
        <v>#N/A</v>
      </c>
      <c r="BB91" t="str">
        <f t="shared" si="30"/>
        <v>Посмотрите,_вот_XXXXX._Он_фаршированный?</v>
      </c>
      <c r="BD91" cm="1">
        <f t="array" aca="1" ref="BD91" ca="1">INDEX($L$90:$L$97,(RANK(AT3,$AT$2:$AT$9)))</f>
        <v>2093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VLOOKUP(B92,audio_list_stym!$A$3:$BP$18,53,FALSE)</f>
        <v>17</v>
      </c>
      <c r="F92" t="str">
        <f>VLOOKUP(E92,metki!$A$2:$B$9,2,FALSE)</f>
        <v>экспл_новые_без_названия</v>
      </c>
      <c r="G92" t="str">
        <f t="shared" si="24"/>
        <v>экспл</v>
      </c>
      <c r="H92" t="str">
        <f>VLOOKUP(B92,audio_list_stym!$A$3:$AJ$18,21,FALSE)</f>
        <v>Gac</v>
      </c>
      <c r="I92" t="s">
        <v>690</v>
      </c>
      <c r="J92" t="str">
        <f t="shared" si="25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123</v>
      </c>
      <c r="Z92" t="str">
        <f>IF(G92="экспл",VLOOKUP(J92,quest_экспл!$A$1:$N$129,12,FALSE),IF(G92="импл_",0,0))</f>
        <v>sound\\On_razrezanniy.wav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1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26"/>
        <v/>
      </c>
      <c r="AI92" t="s">
        <v>102</v>
      </c>
      <c r="AO92">
        <f t="shared" ca="1" si="32"/>
        <v>0.46750917627107991</v>
      </c>
      <c r="AP92" t="str">
        <f t="shared" ca="1" si="33"/>
        <v>pics\\Limon_5.jpg</v>
      </c>
      <c r="AR92" t="str">
        <f t="shared" si="35"/>
        <v/>
      </c>
      <c r="AS92" t="str">
        <f t="shared" si="36"/>
        <v/>
      </c>
      <c r="AT92">
        <f t="shared" ca="1" si="28"/>
        <v>0.98562300709522033</v>
      </c>
      <c r="AU92" t="s">
        <v>697</v>
      </c>
      <c r="AV92" t="str">
        <f t="shared" ca="1" si="29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_Он_разрезанный?</v>
      </c>
      <c r="BA92" t="e">
        <f>VLOOKUP(Q92,audio_list_stym!$B$2:$BQ$299,68,FALSE)</f>
        <v>#N/A</v>
      </c>
      <c r="BB92" t="str">
        <f t="shared" si="30"/>
        <v>Вот_XXXXX._Он_разрезанный?</v>
      </c>
      <c r="BD92" cm="1">
        <f t="array" aca="1" ref="BD92" ca="1">INDEX($L$90:$L$97,(RANK(AT4,$AT$2:$AT$9)))</f>
        <v>2089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VLOOKUP(B93,audio_list_stym!$A$3:$BP$18,53,FALSE)</f>
        <v>17</v>
      </c>
      <c r="F93" t="str">
        <f>VLOOKUP(E93,metki!$A$2:$B$9,2,FALSE)</f>
        <v>экспл_новые_без_названия</v>
      </c>
      <c r="G93" t="str">
        <f t="shared" si="24"/>
        <v>экспл</v>
      </c>
      <c r="H93" t="str">
        <f>VLOOKUP(B93,audio_list_stym!$A$3:$AJ$18,21,FALSE)</f>
        <v>Gac</v>
      </c>
      <c r="I93" t="s">
        <v>691</v>
      </c>
      <c r="J93" t="str">
        <f t="shared" si="25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124</v>
      </c>
      <c r="Z93" t="str">
        <f>IF(G93="экспл",VLOOKUP(J93,quest_экспл!$A$1:$N$129,12,FALSE),IF(G93="импл_",0,0))</f>
        <v>sound\\On_s_lepestkami.wav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1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26"/>
        <v/>
      </c>
      <c r="AI93" t="s">
        <v>103</v>
      </c>
      <c r="AO93">
        <f t="shared" ca="1" si="32"/>
        <v>0.86408974246740666</v>
      </c>
      <c r="AP93" t="str">
        <f t="shared" ca="1" si="33"/>
        <v>pics\\Banan_8.jpg</v>
      </c>
      <c r="AR93" t="str">
        <f t="shared" si="35"/>
        <v/>
      </c>
      <c r="AS93" t="str">
        <f t="shared" si="36"/>
        <v/>
      </c>
      <c r="AT93">
        <f t="shared" ca="1" si="28"/>
        <v>0.93575215651481503</v>
      </c>
      <c r="AU93" t="s">
        <v>697</v>
      </c>
      <c r="AV93" t="str">
        <f t="shared" ca="1" si="29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_Он_с_лепестками?</v>
      </c>
      <c r="BA93" t="e">
        <f>VLOOKUP(Q93,audio_list_stym!$B$2:$BQ$299,68,FALSE)</f>
        <v>#N/A</v>
      </c>
      <c r="BB93" t="str">
        <f t="shared" si="30"/>
        <v>Это_XXXXX._Он_с_лепестками?</v>
      </c>
      <c r="BD93" cm="1">
        <f t="array" aca="1" ref="BD93" ca="1">INDEX($L$90:$L$97,(RANK(AT5,$AT$2:$AT$9)))</f>
        <v>2095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VLOOKUP(B94,audio_list_stym!$A$3:$BP$18,53,FALSE)</f>
        <v>17</v>
      </c>
      <c r="F94" t="str">
        <f>VLOOKUP(E94,metki!$A$2:$B$9,2,FALSE)</f>
        <v>экспл_новые_без_названия</v>
      </c>
      <c r="G94" t="str">
        <f t="shared" si="24"/>
        <v>экспл</v>
      </c>
      <c r="H94" t="str">
        <f>VLOOKUP(B94,audio_list_stym!$A$3:$AJ$18,21,FALSE)</f>
        <v>Gac</v>
      </c>
      <c r="I94" t="s">
        <v>692</v>
      </c>
      <c r="J94" t="str">
        <f t="shared" si="25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125</v>
      </c>
      <c r="Z94" t="str">
        <f>IF(G94="экспл",VLOOKUP(J94,quest_экспл!$A$1:$N$129,12,FALSE),IF(G94="импл_",0,0))</f>
        <v>sound\\Kolyuchiy_li_on.wav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1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26"/>
        <v/>
      </c>
      <c r="AI94" t="s">
        <v>104</v>
      </c>
      <c r="AO94">
        <f t="shared" ca="1" si="32"/>
        <v>0.77490752943083363</v>
      </c>
      <c r="AP94" t="str">
        <f t="shared" ca="1" si="33"/>
        <v>pics\\Goroh_2.jpg</v>
      </c>
      <c r="AR94" t="str">
        <f t="shared" si="35"/>
        <v/>
      </c>
      <c r="AS94" t="str">
        <f t="shared" si="36"/>
        <v/>
      </c>
      <c r="AT94">
        <f t="shared" ca="1" si="28"/>
        <v>0.6301145778719961</v>
      </c>
      <c r="AU94" t="s">
        <v>697</v>
      </c>
      <c r="AV94" t="str">
        <f t="shared" ca="1" si="29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_Колючий_ли_он?</v>
      </c>
      <c r="BA94" t="e">
        <f>VLOOKUP(Q94,audio_list_stym!$B$2:$BQ$299,68,FALSE)</f>
        <v>#N/A</v>
      </c>
      <c r="BB94" t="str">
        <f t="shared" si="30"/>
        <v>На_картинке_XXXXX._Колючий_ли_он?</v>
      </c>
      <c r="BD94" cm="1">
        <f t="array" aca="1" ref="BD94" ca="1">INDEX($L$90:$L$97,(RANK(AT6,$AT$2:$AT$9)))</f>
        <v>2094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VLOOKUP(B95,audio_list_stym!$A$3:$BP$18,53,FALSE)</f>
        <v>17</v>
      </c>
      <c r="F95" t="str">
        <f>VLOOKUP(E95,metki!$A$2:$B$9,2,FALSE)</f>
        <v>экспл_новые_без_названия</v>
      </c>
      <c r="G95" t="str">
        <f t="shared" si="24"/>
        <v>экспл</v>
      </c>
      <c r="H95" t="str">
        <f>VLOOKUP(B95,audio_list_stym!$A$3:$AJ$18,21,FALSE)</f>
        <v>Gac</v>
      </c>
      <c r="I95" t="s">
        <v>693</v>
      </c>
      <c r="J95" t="str">
        <f t="shared" si="25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126</v>
      </c>
      <c r="Z95" t="str">
        <f>IF(G95="экспл",VLOOKUP(J95,quest_экспл!$A$1:$N$129,12,FALSE),IF(G95="импл_",0,0))</f>
        <v>sound\\Oranzheviy_li_on.wav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1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26"/>
        <v/>
      </c>
      <c r="AI95" t="s">
        <v>105</v>
      </c>
      <c r="AO95">
        <f t="shared" ca="1" si="32"/>
        <v>0.76234185274845989</v>
      </c>
      <c r="AP95" t="str">
        <f t="shared" ca="1" si="33"/>
        <v>pics\\Goroh_5.jpg</v>
      </c>
      <c r="AR95" t="str">
        <f t="shared" si="35"/>
        <v/>
      </c>
      <c r="AS95" t="str">
        <f t="shared" si="36"/>
        <v/>
      </c>
      <c r="AT95">
        <f t="shared" ca="1" si="28"/>
        <v>0.19322209891521958</v>
      </c>
      <c r="AU95" t="s">
        <v>697</v>
      </c>
      <c r="AV95" t="str">
        <f t="shared" ca="1" si="29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_Оранжевый_ли_он?</v>
      </c>
      <c r="BA95" t="e">
        <f>VLOOKUP(Q95,audio_list_stym!$B$2:$BQ$299,68,FALSE)</f>
        <v>#N/A</v>
      </c>
      <c r="BB95" t="str">
        <f t="shared" si="30"/>
        <v>На_мониторе_XXXXX._Оранжевый_ли_он?</v>
      </c>
      <c r="BD95" cm="1">
        <f t="array" aca="1" ref="BD95" ca="1">INDEX($L$90:$L$97,(RANK(AT7,$AT$2:$AT$9)))</f>
        <v>2091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VLOOKUP(B96,audio_list_stym!$A$3:$BP$18,53,FALSE)</f>
        <v>17</v>
      </c>
      <c r="F96" t="str">
        <f>VLOOKUP(E96,metki!$A$2:$B$9,2,FALSE)</f>
        <v>экспл_новые_без_названия</v>
      </c>
      <c r="G96" t="str">
        <f t="shared" si="24"/>
        <v>экспл</v>
      </c>
      <c r="H96" t="str">
        <f>VLOOKUP(B96,audio_list_stym!$A$3:$AJ$18,21,FALSE)</f>
        <v>Gac</v>
      </c>
      <c r="I96" t="s">
        <v>694</v>
      </c>
      <c r="J96" t="str">
        <f t="shared" si="25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127</v>
      </c>
      <c r="Z96" t="str">
        <f>IF(G96="экспл",VLOOKUP(J96,quest_экспл!$A$1:$N$129,12,FALSE),IF(G96="импл_",0,0))</f>
        <v>sound\\On_zernistiy.wav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1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26"/>
        <v/>
      </c>
      <c r="AI96" t="s">
        <v>106</v>
      </c>
      <c r="AO96">
        <f t="shared" ca="1" si="32"/>
        <v>0.50338519085823097</v>
      </c>
      <c r="AP96" t="str">
        <f t="shared" ca="1" si="33"/>
        <v>pics\\Limon_2.jpg</v>
      </c>
      <c r="AR96" t="str">
        <f t="shared" si="35"/>
        <v/>
      </c>
      <c r="AS96" t="str">
        <f t="shared" si="36"/>
        <v/>
      </c>
      <c r="AT96">
        <f t="shared" ca="1" si="28"/>
        <v>0.9190374742784948</v>
      </c>
      <c r="AU96" t="s">
        <v>697</v>
      </c>
      <c r="AV96" t="str">
        <f t="shared" ca="1" si="29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_Он_зернистый?</v>
      </c>
      <c r="BA96" t="e">
        <f>VLOOKUP(Q96,audio_list_stym!$B$2:$BQ$299,68,FALSE)</f>
        <v>#N/A</v>
      </c>
      <c r="BB96" t="str">
        <f t="shared" si="30"/>
        <v>Перед_Вами_XXXXX._Он_зернистый?</v>
      </c>
      <c r="BD96" cm="1">
        <f t="array" aca="1" ref="BD96" ca="1">INDEX($L$90:$L$97,(RANK(AT8,$AT$2:$AT$9)))</f>
        <v>2092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VLOOKUP(B97,audio_list_stym!$A$3:$BP$18,53,FALSE)</f>
        <v>17</v>
      </c>
      <c r="F97" t="str">
        <f>VLOOKUP(E97,metki!$A$2:$B$9,2,FALSE)</f>
        <v>экспл_новые_без_названия</v>
      </c>
      <c r="G97" t="str">
        <f t="shared" si="24"/>
        <v>экспл</v>
      </c>
      <c r="H97" t="str">
        <f>VLOOKUP(B97,audio_list_stym!$A$3:$AJ$18,21,FALSE)</f>
        <v>Gac</v>
      </c>
      <c r="I97" t="s">
        <v>695</v>
      </c>
      <c r="J97" t="str">
        <f t="shared" si="25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128</v>
      </c>
      <c r="Z97" t="str">
        <f>IF(G97="экспл",VLOOKUP(J97,quest_экспл!$A$1:$N$129,12,FALSE),IF(G97="импл_",0,0))</f>
        <v>sound\\Okruglya_li_on.wav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1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26"/>
        <v/>
      </c>
      <c r="AI97" t="s">
        <v>107</v>
      </c>
      <c r="AO97">
        <f t="shared" ca="1" si="32"/>
        <v>0.7692700665071589</v>
      </c>
      <c r="AP97" t="str">
        <f t="shared" ca="1" si="33"/>
        <v>pics\\Goroh_4.jpg</v>
      </c>
      <c r="AR97" t="str">
        <f t="shared" si="35"/>
        <v/>
      </c>
      <c r="AS97" t="str">
        <f t="shared" si="36"/>
        <v/>
      </c>
      <c r="AT97">
        <f t="shared" ca="1" si="28"/>
        <v>0.32981856804676779</v>
      </c>
      <c r="AU97" t="s">
        <v>697</v>
      </c>
      <c r="AV97" t="str">
        <f t="shared" ca="1" si="29"/>
        <v>sound\\Redkiy_plod.wav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_Округлый_ли_он?</v>
      </c>
      <c r="BA97" t="e">
        <f>VLOOKUP(Q97,audio_list_stym!$B$2:$BQ$299,68,FALSE)</f>
        <v>#N/A</v>
      </c>
      <c r="BB97" t="str">
        <f t="shared" si="30"/>
        <v>Вы_видите_XXXXX._Округлый_ли_он?</v>
      </c>
      <c r="BD97" cm="1">
        <f t="array" aca="1" ref="BD97" ca="1">INDEX($L$90:$L$97,(RANK(AT9,$AT$2:$AT$9)))</f>
        <v>2090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VLOOKUP(B98,audio_list_stym!$A$3:$BP$18,53,FALSE)</f>
        <v>14</v>
      </c>
      <c r="F98" t="str">
        <f>VLOOKUP(E98,metki!$A$2:$B$9,2,FALSE)</f>
        <v>импл_новые_с_названием</v>
      </c>
      <c r="G98" t="str">
        <f t="shared" si="24"/>
        <v>импл_</v>
      </c>
      <c r="H98" t="str">
        <f>VLOOKUP(B98,audio_list_stym!$A$3:$AJ$18,21,FALSE)</f>
        <v>Noni</v>
      </c>
      <c r="I98" t="s">
        <v>688</v>
      </c>
      <c r="J98" t="str">
        <f t="shared" si="25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257</v>
      </c>
      <c r="Q98" t="str">
        <f>IF(G98="экспл",0,IF(G98="импл_",VLOOKUP(J98,quest_импл!$A$1:$J$129,8,FALSE),0))</f>
        <v>sound\\Beliy_li_vnutri.wav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2032</v>
      </c>
      <c r="AD98" t="str">
        <f t="shared" ca="1" si="31"/>
        <v>pics\\Kokos_8.jpg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6"/>
        <v>pics\\Kokos_8.jpg</v>
      </c>
      <c r="AI98" t="s">
        <v>108</v>
      </c>
      <c r="AO98">
        <f t="shared" ca="1" si="32"/>
        <v>0.56485811803964847</v>
      </c>
      <c r="AP98" t="str">
        <f t="shared" ca="1" si="33"/>
        <v>pics\\Kokos_8.jpg</v>
      </c>
      <c r="AR98" t="str">
        <f>IF(AH98="sound\\Ogorod",AP26,"")</f>
        <v/>
      </c>
      <c r="AS98" t="str">
        <f t="shared" ca="1" si="36"/>
        <v>pics\\Kokos_8.jpg</v>
      </c>
      <c r="AT98">
        <f t="shared" ca="1" si="28"/>
        <v>7.9174865907899905E-2</v>
      </c>
      <c r="AU98" t="s">
        <v>697</v>
      </c>
      <c r="AV98" t="str">
        <f t="shared" ca="1" si="29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_Белый_ли_внутри_</v>
      </c>
      <c r="BB98" t="str">
        <f t="shared" si="30"/>
        <v>_Белый_ли_внутри_КОДИС?</v>
      </c>
      <c r="BC98">
        <f>A98</f>
        <v>1213</v>
      </c>
      <c r="BD98" cm="1">
        <f t="array" aca="1" ref="BD98" ca="1">INDEX($L$98:$L$105,(RANK(AT2,$AT$2:$AT$9)))</f>
        <v>2120</v>
      </c>
      <c r="BE98" cm="1">
        <f t="array" aca="1" ref="BE98" ca="1">INDEX(BD66:BD81,(RANK(AT6,$AT$2:$AT$9)))</f>
        <v>2072</v>
      </c>
      <c r="BF98" cm="1">
        <f t="array" aca="1" ref="BF98" ca="1">INDEX(BD82:BD97,(RANK(AT6,$AT$2:$AT$9)))</f>
        <v>2083</v>
      </c>
      <c r="BG98" cm="1">
        <f t="array" aca="1" ref="BG98" ca="1">INDEX(BD106:BD129,(RANK(AT6,$AT$2:$AT$17)))</f>
        <v>2143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VLOOKUP(B99,audio_list_stym!$A$3:$BP$18,53,FALSE)</f>
        <v>14</v>
      </c>
      <c r="F99" t="str">
        <f>VLOOKUP(E99,metki!$A$2:$B$9,2,FALSE)</f>
        <v>импл_новые_с_названием</v>
      </c>
      <c r="G99" t="str">
        <f t="shared" si="24"/>
        <v>импл_</v>
      </c>
      <c r="H99" t="str">
        <f>VLOOKUP(B99,audio_list_stym!$A$3:$AJ$18,21,FALSE)</f>
        <v>Noni</v>
      </c>
      <c r="I99" t="s">
        <v>689</v>
      </c>
      <c r="J99" t="str">
        <f t="shared" si="25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258</v>
      </c>
      <c r="Q99" t="str">
        <f>IF(G99="экспл",0,IF(G99="импл_",VLOOKUP(J99,quest_импл!$A$1:$J$129,8,FALSE),0))</f>
        <v>sound\\Rebristiy_li.wav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2059</v>
      </c>
      <c r="AD99" t="str">
        <f t="shared" ca="1" si="31"/>
        <v>pics\\Tomat_3.jpg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6"/>
        <v>pics\\Tomat_3.jpg</v>
      </c>
      <c r="AI99" t="s">
        <v>109</v>
      </c>
      <c r="AO99">
        <f t="shared" ca="1" si="32"/>
        <v>0.18901968961907134</v>
      </c>
      <c r="AP99" t="str">
        <f t="shared" ca="1" si="33"/>
        <v>pics\\Tomat_3.jpg</v>
      </c>
      <c r="AR99" t="str">
        <f t="shared" ref="AR99:AR120" si="37">IF(AH99="sound\\Ogorod",AP27,"")</f>
        <v/>
      </c>
      <c r="AS99" t="str">
        <f t="shared" ca="1" si="36"/>
        <v>pics\\Tomat_3.jpg</v>
      </c>
      <c r="AT99">
        <f t="shared" ca="1" si="28"/>
        <v>0.70847788772303488</v>
      </c>
      <c r="AU99" t="s">
        <v>697</v>
      </c>
      <c r="AV99" t="str">
        <f t="shared" ca="1" si="29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_Ребристый_ли_</v>
      </c>
      <c r="BB99" t="str">
        <f t="shared" si="30"/>
        <v>_Ребристый_ли_КОДИС?</v>
      </c>
      <c r="BD99" cm="1">
        <f t="array" aca="1" ref="BD99" ca="1">INDEX($L$98:$L$105,(RANK(AT3,$AT$2:$AT$9)))</f>
        <v>2117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VLOOKUP(B100,audio_list_stym!$A$3:$BP$18,53,FALSE)</f>
        <v>14</v>
      </c>
      <c r="F100" t="str">
        <f>VLOOKUP(E100,metki!$A$2:$B$9,2,FALSE)</f>
        <v>импл_новые_с_названием</v>
      </c>
      <c r="G100" t="str">
        <f t="shared" si="24"/>
        <v>импл_</v>
      </c>
      <c r="H100" t="str">
        <f>VLOOKUP(B100,audio_list_stym!$A$3:$AJ$18,21,FALSE)</f>
        <v>Noni</v>
      </c>
      <c r="I100" t="s">
        <v>690</v>
      </c>
      <c r="J100" t="str">
        <f t="shared" si="25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259</v>
      </c>
      <c r="Q100" t="str">
        <f>IF(G100="экспл",0,IF(G100="импл_",VLOOKUP(J100,quest_импл!$A$1:$J$129,8,FALSE),0))</f>
        <v>sound\\Goluboy_li.wav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2045</v>
      </c>
      <c r="AD100" t="str">
        <f t="shared" ca="1" si="31"/>
        <v>pics\\Peper_5.jpg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6"/>
        <v>pics\\Peper_5.jpg</v>
      </c>
      <c r="AI100" t="s">
        <v>110</v>
      </c>
      <c r="AO100">
        <f t="shared" ca="1" si="32"/>
        <v>0.37136338804799107</v>
      </c>
      <c r="AP100" t="str">
        <f t="shared" ca="1" si="33"/>
        <v>pics\\Peper_5.jpg</v>
      </c>
      <c r="AR100" t="str">
        <f t="shared" si="37"/>
        <v/>
      </c>
      <c r="AS100" t="str">
        <f t="shared" ca="1" si="36"/>
        <v>pics\\Peper_5.jpg</v>
      </c>
      <c r="AT100">
        <f t="shared" ca="1" si="28"/>
        <v>9.3126564838085457E-2</v>
      </c>
      <c r="AU100" t="s">
        <v>697</v>
      </c>
      <c r="AV100" t="str">
        <f t="shared" ca="1" si="29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_Голубой_ли_</v>
      </c>
      <c r="BB100" t="str">
        <f t="shared" si="30"/>
        <v>_Голубой_ли_КОДИС?</v>
      </c>
      <c r="BD100" cm="1">
        <f t="array" aca="1" ref="BD100" ca="1">INDEX($L$98:$L$105,(RANK(AT4,$AT$2:$AT$9)))</f>
        <v>2113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VLOOKUP(B101,audio_list_stym!$A$3:$BP$18,53,FALSE)</f>
        <v>14</v>
      </c>
      <c r="F101" t="str">
        <f>VLOOKUP(E101,metki!$A$2:$B$9,2,FALSE)</f>
        <v>импл_новые_с_названием</v>
      </c>
      <c r="G101" t="str">
        <f t="shared" si="24"/>
        <v>импл_</v>
      </c>
      <c r="H101" t="str">
        <f>VLOOKUP(B101,audio_list_stym!$A$3:$AJ$18,21,FALSE)</f>
        <v>Noni</v>
      </c>
      <c r="I101" t="s">
        <v>691</v>
      </c>
      <c r="J101" t="str">
        <f t="shared" si="25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260</v>
      </c>
      <c r="Q101" t="str">
        <f>IF(G101="экспл",0,IF(G101="импл_",VLOOKUP(J101,quest_импл!$A$1:$J$129,8,FALSE),0))</f>
        <v>sound\\S_bugorkami_li.wav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2060</v>
      </c>
      <c r="AD101" t="str">
        <f t="shared" ca="1" si="31"/>
        <v>pics\\Tomat_4.jpg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6"/>
        <v>pics\\Tomat_4.jpg</v>
      </c>
      <c r="AI101" t="s">
        <v>111</v>
      </c>
      <c r="AO101">
        <f t="shared" ca="1" si="32"/>
        <v>0.17951274540362805</v>
      </c>
      <c r="AP101" t="str">
        <f t="shared" ca="1" si="33"/>
        <v>pics\\Tomat_4.jpg</v>
      </c>
      <c r="AR101" t="str">
        <f t="shared" si="37"/>
        <v/>
      </c>
      <c r="AS101" t="str">
        <f t="shared" ca="1" si="36"/>
        <v>pics\\Tomat_4.jpg</v>
      </c>
      <c r="AT101">
        <f t="shared" ca="1" si="28"/>
        <v>0.79779288248878466</v>
      </c>
      <c r="AU101" t="s">
        <v>697</v>
      </c>
      <c r="AV101" t="str">
        <f t="shared" ca="1" si="29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_С_бугорками_ли_</v>
      </c>
      <c r="BB101" t="str">
        <f t="shared" si="30"/>
        <v>_С_бугорками_ли_КОДИС?</v>
      </c>
      <c r="BD101" cm="1">
        <f t="array" aca="1" ref="BD101" ca="1">INDEX($L$98:$L$105,(RANK(AT5,$AT$2:$AT$9)))</f>
        <v>2119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VLOOKUP(B102,audio_list_stym!$A$3:$BP$18,53,FALSE)</f>
        <v>14</v>
      </c>
      <c r="F102" t="str">
        <f>VLOOKUP(E102,metki!$A$2:$B$9,2,FALSE)</f>
        <v>импл_новые_с_названием</v>
      </c>
      <c r="G102" t="str">
        <f t="shared" si="24"/>
        <v>импл_</v>
      </c>
      <c r="H102" t="str">
        <f>VLOOKUP(B102,audio_list_stym!$A$3:$AJ$18,21,FALSE)</f>
        <v>Noni</v>
      </c>
      <c r="I102" t="s">
        <v>692</v>
      </c>
      <c r="J102" t="str">
        <f t="shared" si="25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261</v>
      </c>
      <c r="Q102" t="str">
        <f>IF(G102="экспл",0,IF(G102="импл_",VLOOKUP(J102,quest_импл!$A$1:$J$129,8,FALSE),0))</f>
        <v>sound\\Ovalniy_li.wav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2002</v>
      </c>
      <c r="AD102" t="str">
        <f t="shared" ca="1" si="31"/>
        <v>pics\\Banan_2.jpg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6"/>
        <v>pics\\Banan_2.jpg</v>
      </c>
      <c r="AI102" t="s">
        <v>112</v>
      </c>
      <c r="AO102">
        <f t="shared" ca="1" si="32"/>
        <v>0.96338928580235617</v>
      </c>
      <c r="AP102" t="str">
        <f t="shared" ca="1" si="33"/>
        <v>pics\\Banan_2.jpg</v>
      </c>
      <c r="AR102" t="str">
        <f t="shared" si="37"/>
        <v/>
      </c>
      <c r="AS102" t="str">
        <f t="shared" ca="1" si="36"/>
        <v>pics\\Banan_2.jpg</v>
      </c>
      <c r="AT102">
        <f t="shared" ca="1" si="28"/>
        <v>0.23112606840136796</v>
      </c>
      <c r="AU102" t="s">
        <v>697</v>
      </c>
      <c r="AV102" t="str">
        <f t="shared" ca="1" si="29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_Овальный_ли_</v>
      </c>
      <c r="BB102" t="str">
        <f t="shared" si="30"/>
        <v>_Овальный_ли_КОДИС?</v>
      </c>
      <c r="BD102" cm="1">
        <f t="array" aca="1" ref="BD102" ca="1">INDEX($L$98:$L$105,(RANK(AT6,$AT$2:$AT$9)))</f>
        <v>2118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VLOOKUP(B103,audio_list_stym!$A$3:$BP$18,53,FALSE)</f>
        <v>14</v>
      </c>
      <c r="F103" t="str">
        <f>VLOOKUP(E103,metki!$A$2:$B$9,2,FALSE)</f>
        <v>импл_новые_с_названием</v>
      </c>
      <c r="G103" t="str">
        <f t="shared" si="24"/>
        <v>импл_</v>
      </c>
      <c r="H103" t="str">
        <f>VLOOKUP(B103,audio_list_stym!$A$3:$AJ$18,21,FALSE)</f>
        <v>Noni</v>
      </c>
      <c r="I103" t="s">
        <v>693</v>
      </c>
      <c r="J103" t="str">
        <f t="shared" si="25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262</v>
      </c>
      <c r="Q103" t="str">
        <f>IF(G103="экспл",0,IF(G103="импл_",VLOOKUP(J103,quest_импл!$A$1:$J$129,8,FALSE),0))</f>
        <v>sound\\Zhidkiy_li.wav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2044</v>
      </c>
      <c r="AD103" t="str">
        <f t="shared" ca="1" si="31"/>
        <v>pics\\Peper_4.jpg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6"/>
        <v>pics\\Peper_4.jpg</v>
      </c>
      <c r="AI103" t="s">
        <v>113</v>
      </c>
      <c r="AO103">
        <f t="shared" ca="1" si="32"/>
        <v>0.41462127712514496</v>
      </c>
      <c r="AP103" t="str">
        <f t="shared" ca="1" si="33"/>
        <v>pics\\Peper_4.jpg</v>
      </c>
      <c r="AR103" t="str">
        <f t="shared" si="37"/>
        <v/>
      </c>
      <c r="AS103" t="str">
        <f t="shared" ca="1" si="36"/>
        <v>pics\\Peper_4.jpg</v>
      </c>
      <c r="AT103">
        <f t="shared" ca="1" si="28"/>
        <v>7.6863065817889598E-2</v>
      </c>
      <c r="AU103" t="s">
        <v>697</v>
      </c>
      <c r="AV103" t="str">
        <f t="shared" ca="1" si="29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_Жидкий_ли_</v>
      </c>
      <c r="BB103" t="str">
        <f t="shared" si="30"/>
        <v>_Жидкий_ли_КОДИС?</v>
      </c>
      <c r="BD103" cm="1">
        <f t="array" aca="1" ref="BD103" ca="1">INDEX($L$98:$L$105,(RANK(AT7,$AT$2:$AT$9)))</f>
        <v>2115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VLOOKUP(B104,audio_list_stym!$A$3:$BP$18,53,FALSE)</f>
        <v>14</v>
      </c>
      <c r="F104" t="str">
        <f>VLOOKUP(E104,metki!$A$2:$B$9,2,FALSE)</f>
        <v>импл_новые_с_названием</v>
      </c>
      <c r="G104" t="str">
        <f t="shared" si="24"/>
        <v>импл_</v>
      </c>
      <c r="H104" t="str">
        <f>VLOOKUP(B104,audio_list_stym!$A$3:$AJ$18,21,FALSE)</f>
        <v>Noni</v>
      </c>
      <c r="I104" t="s">
        <v>694</v>
      </c>
      <c r="J104" t="str">
        <f t="shared" si="25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263</v>
      </c>
      <c r="Q104" t="str">
        <f>IF(G104="экспл",0,IF(G104="импл_",VLOOKUP(J104,quest_импл!$A$1:$J$129,8,FALSE),0))</f>
        <v>sound\\Lohmatiy_li.wav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2035</v>
      </c>
      <c r="AD104" t="str">
        <f t="shared" ca="1" si="31"/>
        <v>pics\\Limon_3.jpg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6"/>
        <v>pics\\Limon_3.jpg</v>
      </c>
      <c r="AI104" t="s">
        <v>114</v>
      </c>
      <c r="AO104">
        <f t="shared" ca="1" si="32"/>
        <v>0.49668278207455807</v>
      </c>
      <c r="AP104" t="str">
        <f t="shared" ca="1" si="33"/>
        <v>pics\\Limon_3.jpg</v>
      </c>
      <c r="AR104" t="str">
        <f t="shared" si="37"/>
        <v/>
      </c>
      <c r="AS104" t="str">
        <f t="shared" ca="1" si="36"/>
        <v>pics\\Limon_3.jpg</v>
      </c>
      <c r="AT104">
        <f t="shared" ca="1" si="28"/>
        <v>0.25136546893185541</v>
      </c>
      <c r="AU104" t="s">
        <v>697</v>
      </c>
      <c r="AV104" t="str">
        <f t="shared" ca="1" si="29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_Лохматый_ли_</v>
      </c>
      <c r="BB104" t="str">
        <f t="shared" si="30"/>
        <v>_Лохматый_ли_КОДИС?</v>
      </c>
      <c r="BD104" cm="1">
        <f t="array" aca="1" ref="BD104" ca="1">INDEX($L$98:$L$105,(RANK(AT8,$AT$2:$AT$9)))</f>
        <v>2116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VLOOKUP(B105,audio_list_stym!$A$3:$BP$18,53,FALSE)</f>
        <v>14</v>
      </c>
      <c r="F105" t="str">
        <f>VLOOKUP(E105,metki!$A$2:$B$9,2,FALSE)</f>
        <v>импл_новые_с_названием</v>
      </c>
      <c r="G105" t="str">
        <f t="shared" si="24"/>
        <v>импл_</v>
      </c>
      <c r="H105" t="str">
        <f>VLOOKUP(B105,audio_list_stym!$A$3:$AJ$18,21,FALSE)</f>
        <v>Noni</v>
      </c>
      <c r="I105" t="s">
        <v>695</v>
      </c>
      <c r="J105" t="str">
        <f t="shared" si="25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264</v>
      </c>
      <c r="Q105" t="str">
        <f>IF(G105="экспл",0,IF(G105="импл_",VLOOKUP(J105,quest_импл!$A$1:$J$129,8,FALSE),0))</f>
        <v>sound\\Zolotistiy_li.wav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2023</v>
      </c>
      <c r="AD105" t="str">
        <f t="shared" ca="1" si="31"/>
        <v>pics\\Goroh_7.jpg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6"/>
        <v>pics\\Goroh_7.jpg</v>
      </c>
      <c r="AI105" t="s">
        <v>115</v>
      </c>
      <c r="AO105">
        <f t="shared" ca="1" si="32"/>
        <v>0.71506081409857214</v>
      </c>
      <c r="AP105" t="str">
        <f t="shared" ca="1" si="33"/>
        <v>pics\\Goroh_7.jpg</v>
      </c>
      <c r="AR105" t="str">
        <f t="shared" si="37"/>
        <v/>
      </c>
      <c r="AS105" t="str">
        <f t="shared" ca="1" si="36"/>
        <v>pics\\Goroh_7.jpg</v>
      </c>
      <c r="AT105">
        <f t="shared" ca="1" si="28"/>
        <v>0.92144348835214396</v>
      </c>
      <c r="AU105" t="s">
        <v>697</v>
      </c>
      <c r="AV105" t="str">
        <f t="shared" ca="1" si="29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_Золотистый_ли_</v>
      </c>
      <c r="BB105" t="str">
        <f t="shared" si="30"/>
        <v>_Золотистый_ли_КОДИС?</v>
      </c>
      <c r="BD105" cm="1">
        <f t="array" aca="1" ref="BD105" ca="1">INDEX($L$98:$L$105,(RANK(AT9,$AT$2:$AT$9)))</f>
        <v>2114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VLOOKUP(B106,audio_list_stym!$A$3:$BP$18,53,FALSE)</f>
        <v>15</v>
      </c>
      <c r="F106" t="str">
        <f>VLOOKUP(E106,metki!$A$2:$B$9,2,FALSE)</f>
        <v>экспл_новые_с_названием</v>
      </c>
      <c r="G106" t="str">
        <f t="shared" si="24"/>
        <v>экспл</v>
      </c>
      <c r="H106" t="str">
        <f>VLOOKUP(B106,audio_list_stym!$A$3:$AJ$18,21,FALSE)</f>
        <v>Sapota</v>
      </c>
      <c r="I106" t="s">
        <v>688</v>
      </c>
      <c r="J106" t="str">
        <f t="shared" si="25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137</v>
      </c>
      <c r="Z106" t="str">
        <f>IF(G106="экспл",VLOOKUP(J106,quest_экспл!$A$1:$N$129,12,FALSE),IF(G106="импл_",0,0))</f>
        <v>sound\\On_sharoobraxniy.wav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1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26"/>
        <v/>
      </c>
      <c r="AI106" t="s">
        <v>116</v>
      </c>
      <c r="AO106">
        <f t="shared" ca="1" si="32"/>
        <v>0.11465533128909999</v>
      </c>
      <c r="AP106" t="str">
        <f t="shared" ca="1" si="33"/>
        <v>pics\\Tomat_6.jpg</v>
      </c>
      <c r="AR106" t="str">
        <f t="shared" si="37"/>
        <v/>
      </c>
      <c r="AS106" t="str">
        <f t="shared" si="36"/>
        <v/>
      </c>
      <c r="AT106">
        <f t="shared" ca="1" si="28"/>
        <v>0.53095459158301672</v>
      </c>
      <c r="AU106" t="s">
        <v>697</v>
      </c>
      <c r="AV106" t="str">
        <f t="shared" ca="1" si="29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_Он_шарообразный?</v>
      </c>
      <c r="BA106" t="e">
        <f>VLOOKUP(Q106,audio_list_stym!$B$2:$BQ$299,68,FALSE)</f>
        <v>#N/A</v>
      </c>
      <c r="BB106" t="str">
        <f t="shared" si="30"/>
        <v>На_экране_ГОНИК._Он_шарообразный?</v>
      </c>
      <c r="BC106">
        <f>A106</f>
        <v>1214</v>
      </c>
      <c r="BD106" cm="1">
        <f t="array" aca="1" ref="BD106" ca="1">INDEX($L$106:$L$113,(RANK(AT2,$AT$2:$AT$9)))</f>
        <v>2136</v>
      </c>
      <c r="BE106" cm="1">
        <f t="array" aca="1" ref="BE106" ca="1">INDEX(BD66:BD81,(RANK(AT7,$AT$2:$AT$17)))</f>
        <v>2074</v>
      </c>
      <c r="BF106" cm="1">
        <f t="array" aca="1" ref="BF106" ca="1">INDEX(BD90:BD105,(RANK(AT7,$AT$2:$AT$17)))</f>
        <v>2095</v>
      </c>
      <c r="BG106" cm="1">
        <f t="array" aca="1" ref="BG106" ca="1">INDEX(BD114:BD129,(RANK(AT7,$AT$2:$AT$9)))</f>
        <v>2137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VLOOKUP(B107,audio_list_stym!$A$3:$BP$18,53,FALSE)</f>
        <v>15</v>
      </c>
      <c r="F107" t="str">
        <f>VLOOKUP(E107,metki!$A$2:$B$9,2,FALSE)</f>
        <v>экспл_новые_с_названием</v>
      </c>
      <c r="G107" t="str">
        <f t="shared" si="24"/>
        <v>экспл</v>
      </c>
      <c r="H107" t="str">
        <f>VLOOKUP(B107,audio_list_stym!$A$3:$AJ$18,21,FALSE)</f>
        <v>Sapota</v>
      </c>
      <c r="I107" t="s">
        <v>689</v>
      </c>
      <c r="J107" t="str">
        <f t="shared" si="25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138</v>
      </c>
      <c r="Z107" t="str">
        <f>IF(G107="экспл",VLOOKUP(J107,quest_экспл!$A$1:$N$129,12,FALSE),IF(G107="импл_",0,0))</f>
        <v>sound\\On_nadrezan.wav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1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26"/>
        <v/>
      </c>
      <c r="AI107" t="s">
        <v>117</v>
      </c>
      <c r="AO107">
        <f t="shared" ca="1" si="32"/>
        <v>0.89764179018691359</v>
      </c>
      <c r="AP107" t="str">
        <f t="shared" ca="1" si="33"/>
        <v>pics\\Banan_6.jpg</v>
      </c>
      <c r="AR107" t="str">
        <f t="shared" si="37"/>
        <v/>
      </c>
      <c r="AS107" t="str">
        <f t="shared" si="36"/>
        <v/>
      </c>
      <c r="AT107">
        <f t="shared" ca="1" si="28"/>
        <v>0.5996871424982525</v>
      </c>
      <c r="AU107" t="s">
        <v>697</v>
      </c>
      <c r="AV107" t="str">
        <f t="shared" ca="1" si="29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_Он_надрезан?</v>
      </c>
      <c r="BA107" t="e">
        <f>VLOOKUP(Q107,audio_list_stym!$B$2:$BQ$299,68,FALSE)</f>
        <v>#N/A</v>
      </c>
      <c r="BB107" t="str">
        <f t="shared" si="30"/>
        <v>Посмотрите,_вот_ГОНИК._Он_надрезан?</v>
      </c>
      <c r="BD107" cm="1">
        <f t="array" aca="1" ref="BD107" ca="1">INDEX($L$106:$L$113,(RANK(AT3,$AT$2:$AT$9)))</f>
        <v>2133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VLOOKUP(B108,audio_list_stym!$A$3:$BP$18,53,FALSE)</f>
        <v>15</v>
      </c>
      <c r="F108" t="str">
        <f>VLOOKUP(E108,metki!$A$2:$B$9,2,FALSE)</f>
        <v>экспл_новые_с_названием</v>
      </c>
      <c r="G108" t="str">
        <f t="shared" si="24"/>
        <v>экспл</v>
      </c>
      <c r="H108" t="str">
        <f>VLOOKUP(B108,audio_list_stym!$A$3:$AJ$18,21,FALSE)</f>
        <v>Sapota</v>
      </c>
      <c r="I108" t="s">
        <v>690</v>
      </c>
      <c r="J108" t="str">
        <f t="shared" si="25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139</v>
      </c>
      <c r="Z108" t="str">
        <f>IF(G108="экспл",VLOOKUP(J108,quest_экспл!$A$1:$N$129,12,FALSE),IF(G108="импл_",0,0))</f>
        <v>sound\\On_perekruchen.wav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1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26"/>
        <v/>
      </c>
      <c r="AI108" t="s">
        <v>118</v>
      </c>
      <c r="AO108">
        <f t="shared" ca="1" si="32"/>
        <v>0.83391752909114436</v>
      </c>
      <c r="AP108" t="str">
        <f t="shared" ca="1" si="33"/>
        <v>pics\\Finik_3.jpg</v>
      </c>
      <c r="AR108" t="str">
        <f t="shared" si="37"/>
        <v/>
      </c>
      <c r="AS108" t="str">
        <f t="shared" si="36"/>
        <v/>
      </c>
      <c r="AT108">
        <f t="shared" ca="1" si="28"/>
        <v>4.9512818272145709E-2</v>
      </c>
      <c r="AU108" t="s">
        <v>697</v>
      </c>
      <c r="AV108" t="str">
        <f t="shared" ca="1" si="29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_Он_перекручен?</v>
      </c>
      <c r="BA108" t="e">
        <f>VLOOKUP(Q108,audio_list_stym!$B$2:$BQ$299,68,FALSE)</f>
        <v>#N/A</v>
      </c>
      <c r="BB108" t="str">
        <f t="shared" si="30"/>
        <v>Вот_ГОНИК._Он_перекручен?</v>
      </c>
      <c r="BD108" cm="1">
        <f t="array" aca="1" ref="BD108" ca="1">INDEX($L$106:$L$113,(RANK(AT4,$AT$2:$AT$9)))</f>
        <v>2129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VLOOKUP(B109,audio_list_stym!$A$3:$BP$18,53,FALSE)</f>
        <v>15</v>
      </c>
      <c r="F109" t="str">
        <f>VLOOKUP(E109,metki!$A$2:$B$9,2,FALSE)</f>
        <v>экспл_новые_с_названием</v>
      </c>
      <c r="G109" t="str">
        <f t="shared" si="24"/>
        <v>экспл</v>
      </c>
      <c r="H109" t="str">
        <f>VLOOKUP(B109,audio_list_stym!$A$3:$AJ$18,21,FALSE)</f>
        <v>Sapota</v>
      </c>
      <c r="I109" t="s">
        <v>691</v>
      </c>
      <c r="J109" t="str">
        <f t="shared" si="25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140</v>
      </c>
      <c r="Z109" t="str">
        <f>IF(G109="экспл",VLOOKUP(J109,quest_экспл!$A$1:$N$129,12,FALSE),IF(G109="импл_",0,0))</f>
        <v>sound\\Sorvan_li_on.wav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1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26"/>
        <v/>
      </c>
      <c r="AI109" t="s">
        <v>119</v>
      </c>
      <c r="AO109">
        <f t="shared" ca="1" si="32"/>
        <v>0.83580197171868509</v>
      </c>
      <c r="AP109" t="str">
        <f t="shared" ca="1" si="33"/>
        <v>pics\\Finik_2.jpg</v>
      </c>
      <c r="AR109" t="str">
        <f t="shared" si="37"/>
        <v/>
      </c>
      <c r="AS109" t="str">
        <f t="shared" si="36"/>
        <v/>
      </c>
      <c r="AT109">
        <f t="shared" ca="1" si="28"/>
        <v>0.90284613064415109</v>
      </c>
      <c r="AU109" t="s">
        <v>697</v>
      </c>
      <c r="AV109" t="str">
        <f t="shared" ca="1" si="29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_Сорван_ли_он?</v>
      </c>
      <c r="BA109" t="e">
        <f>VLOOKUP(Q109,audio_list_stym!$B$2:$BQ$299,68,FALSE)</f>
        <v>#N/A</v>
      </c>
      <c r="BB109" t="str">
        <f t="shared" si="30"/>
        <v>Это_ГОНИК._Сорван_ли_он?</v>
      </c>
      <c r="BD109" cm="1">
        <f t="array" aca="1" ref="BD109" ca="1">INDEX($L$106:$L$113,(RANK(AT5,$AT$2:$AT$9)))</f>
        <v>2135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VLOOKUP(B110,audio_list_stym!$A$3:$BP$18,53,FALSE)</f>
        <v>15</v>
      </c>
      <c r="F110" t="str">
        <f>VLOOKUP(E110,metki!$A$2:$B$9,2,FALSE)</f>
        <v>экспл_новые_с_названием</v>
      </c>
      <c r="G110" t="str">
        <f t="shared" si="24"/>
        <v>экспл</v>
      </c>
      <c r="H110" t="str">
        <f>VLOOKUP(B110,audio_list_stym!$A$3:$AJ$18,21,FALSE)</f>
        <v>Sapota</v>
      </c>
      <c r="I110" t="s">
        <v>692</v>
      </c>
      <c r="J110" t="str">
        <f t="shared" si="25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141</v>
      </c>
      <c r="Z110" t="str">
        <f>IF(G110="экспл",VLOOKUP(J110,quest_экспл!$A$1:$N$129,12,FALSE),IF(G110="импл_",0,0))</f>
        <v>sound\\Spressovan_li_on.wav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1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26"/>
        <v/>
      </c>
      <c r="AI110" t="s">
        <v>120</v>
      </c>
      <c r="AO110">
        <f t="shared" ca="1" si="32"/>
        <v>0.45472401105862614</v>
      </c>
      <c r="AP110" t="str">
        <f t="shared" ca="1" si="33"/>
        <v>pics\\Limon_6.jpg</v>
      </c>
      <c r="AR110" t="str">
        <f t="shared" si="37"/>
        <v/>
      </c>
      <c r="AS110" t="str">
        <f t="shared" si="36"/>
        <v/>
      </c>
      <c r="AT110">
        <f t="shared" ca="1" si="28"/>
        <v>0.6986883146675037</v>
      </c>
      <c r="AU110" t="s">
        <v>697</v>
      </c>
      <c r="AV110" t="str">
        <f t="shared" ca="1" si="29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_Спрессован_ли_он?</v>
      </c>
      <c r="BA110" t="e">
        <f>VLOOKUP(Q110,audio_list_stym!$B$2:$BQ$299,68,FALSE)</f>
        <v>#N/A</v>
      </c>
      <c r="BB110" t="str">
        <f t="shared" si="30"/>
        <v>На_картинке_ГОНИК._Спрессован_ли_он?</v>
      </c>
      <c r="BD110" cm="1">
        <f t="array" aca="1" ref="BD110" ca="1">INDEX($L$106:$L$113,(RANK(AT6,$AT$2:$AT$9)))</f>
        <v>2134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VLOOKUP(B111,audio_list_stym!$A$3:$BP$18,53,FALSE)</f>
        <v>15</v>
      </c>
      <c r="F111" t="str">
        <f>VLOOKUP(E111,metki!$A$2:$B$9,2,FALSE)</f>
        <v>экспл_новые_с_названием</v>
      </c>
      <c r="G111" t="str">
        <f t="shared" si="24"/>
        <v>экспл</v>
      </c>
      <c r="H111" t="str">
        <f>VLOOKUP(B111,audio_list_stym!$A$3:$AJ$18,21,FALSE)</f>
        <v>Sapota</v>
      </c>
      <c r="I111" t="s">
        <v>693</v>
      </c>
      <c r="J111" t="str">
        <f t="shared" si="25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142</v>
      </c>
      <c r="Z111" t="str">
        <f>IF(G111="экспл",VLOOKUP(J111,quest_экспл!$A$1:$N$129,12,FALSE),IF(G111="импл_",0,0))</f>
        <v>sound\\Zheltiy_li_on.wav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1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26"/>
        <v/>
      </c>
      <c r="AI111" t="s">
        <v>121</v>
      </c>
      <c r="AO111">
        <f t="shared" ca="1" si="32"/>
        <v>0.30573713073165254</v>
      </c>
      <c r="AP111" t="str">
        <f t="shared" ca="1" si="33"/>
        <v>pics\\Peper_8.jpg</v>
      </c>
      <c r="AR111" t="str">
        <f t="shared" si="37"/>
        <v/>
      </c>
      <c r="AS111" t="str">
        <f t="shared" si="36"/>
        <v/>
      </c>
      <c r="AT111">
        <f t="shared" ca="1" si="28"/>
        <v>0.83558271112585225</v>
      </c>
      <c r="AU111" t="s">
        <v>697</v>
      </c>
      <c r="AV111" t="str">
        <f t="shared" ca="1" si="29"/>
        <v>sound\\Noviy_plod.wav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_Желтый_ли_он?</v>
      </c>
      <c r="BA111" t="e">
        <f>VLOOKUP(Q111,audio_list_stym!$B$2:$BQ$299,68,FALSE)</f>
        <v>#N/A</v>
      </c>
      <c r="BB111" t="str">
        <f t="shared" si="30"/>
        <v>На_мониторе_ГОНИК._Желтый_ли_он?</v>
      </c>
      <c r="BD111" cm="1">
        <f t="array" aca="1" ref="BD111" ca="1">INDEX($L$106:$L$113,(RANK(AT7,$AT$2:$AT$9)))</f>
        <v>2131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VLOOKUP(B112,audio_list_stym!$A$3:$BP$18,53,FALSE)</f>
        <v>15</v>
      </c>
      <c r="F112" t="str">
        <f>VLOOKUP(E112,metki!$A$2:$B$9,2,FALSE)</f>
        <v>экспл_новые_с_названием</v>
      </c>
      <c r="G112" t="str">
        <f t="shared" si="24"/>
        <v>экспл</v>
      </c>
      <c r="H112" t="str">
        <f>VLOOKUP(B112,audio_list_stym!$A$3:$AJ$18,21,FALSE)</f>
        <v>Sapota</v>
      </c>
      <c r="I112" t="s">
        <v>694</v>
      </c>
      <c r="J112" t="str">
        <f t="shared" si="25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143</v>
      </c>
      <c r="Z112" t="str">
        <f>IF(G112="экспл",VLOOKUP(J112,quest_экспл!$A$1:$N$129,12,FALSE),IF(G112="импл_",0,0))</f>
        <v>sound\\Rovniy_li_on.wav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1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26"/>
        <v/>
      </c>
      <c r="AI112" t="s">
        <v>122</v>
      </c>
      <c r="AO112">
        <f t="shared" ca="1" si="32"/>
        <v>0.95778646636657061</v>
      </c>
      <c r="AP112" t="str">
        <f t="shared" ca="1" si="33"/>
        <v>pics\\Banan_3.jpg</v>
      </c>
      <c r="AR112" t="str">
        <f t="shared" si="37"/>
        <v/>
      </c>
      <c r="AS112" t="str">
        <f t="shared" si="36"/>
        <v/>
      </c>
      <c r="AT112">
        <f t="shared" ca="1" si="28"/>
        <v>1.64372992202787E-2</v>
      </c>
      <c r="AU112" t="s">
        <v>697</v>
      </c>
      <c r="AV112" t="str">
        <f t="shared" ca="1" si="29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_Ровный_ли_он?</v>
      </c>
      <c r="BA112" t="e">
        <f>VLOOKUP(Q112,audio_list_stym!$B$2:$BQ$299,68,FALSE)</f>
        <v>#N/A</v>
      </c>
      <c r="BB112" t="str">
        <f t="shared" si="30"/>
        <v>Перед_Вами_ГОНИК._Ровный_ли_он?</v>
      </c>
      <c r="BD112" cm="1">
        <f t="array" aca="1" ref="BD112" ca="1">INDEX($L$106:$L$113,(RANK(AT8,$AT$2:$AT$9)))</f>
        <v>2132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VLOOKUP(B113,audio_list_stym!$A$3:$BP$18,53,FALSE)</f>
        <v>15</v>
      </c>
      <c r="F113" t="str">
        <f>VLOOKUP(E113,metki!$A$2:$B$9,2,FALSE)</f>
        <v>экспл_новые_с_названием</v>
      </c>
      <c r="G113" t="str">
        <f t="shared" si="24"/>
        <v>экспл</v>
      </c>
      <c r="H113" t="str">
        <f>VLOOKUP(B113,audio_list_stym!$A$3:$AJ$18,21,FALSE)</f>
        <v>Sapota</v>
      </c>
      <c r="I113" t="s">
        <v>695</v>
      </c>
      <c r="J113" t="str">
        <f t="shared" si="25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144</v>
      </c>
      <c r="Z113" t="str">
        <f>IF(G113="экспл",VLOOKUP(J113,quest_экспл!$A$1:$N$129,12,FALSE),IF(G113="импл_",0,0))</f>
        <v>sound\\On_imeet_shipi.wav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1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26"/>
        <v/>
      </c>
      <c r="AI113" t="s">
        <v>123</v>
      </c>
      <c r="AO113">
        <f t="shared" ca="1" si="32"/>
        <v>0.68765071930914479</v>
      </c>
      <c r="AP113" t="str">
        <f t="shared" ca="1" si="33"/>
        <v>pics\\Kokos_2.jpg</v>
      </c>
      <c r="AR113" t="str">
        <f t="shared" si="37"/>
        <v/>
      </c>
      <c r="AS113" t="str">
        <f t="shared" si="36"/>
        <v/>
      </c>
      <c r="AT113">
        <f t="shared" ca="1" si="28"/>
        <v>0.57392767252383614</v>
      </c>
      <c r="AU113" t="s">
        <v>697</v>
      </c>
      <c r="AV113" t="str">
        <f t="shared" ca="1" si="29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_Он_имеет_шипы?</v>
      </c>
      <c r="BA113" t="e">
        <f>VLOOKUP(Q113,audio_list_stym!$B$2:$BQ$299,68,FALSE)</f>
        <v>#N/A</v>
      </c>
      <c r="BB113" t="str">
        <f t="shared" si="30"/>
        <v>Вы_видите_ГОНИК._Он_имеет_шипы?</v>
      </c>
      <c r="BD113" cm="1">
        <f t="array" aca="1" ref="BD113" ca="1">INDEX($L$106:$L$113,(RANK(AT9,$AT$2:$AT$9)))</f>
        <v>2130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VLOOKUP(B114,audio_list_stym!$A$3:$BP$18,53,FALSE)</f>
        <v>16</v>
      </c>
      <c r="F114" t="str">
        <f>VLOOKUP(E114,metki!$A$2:$B$9,2,FALSE)</f>
        <v>импл_новые_без_названия</v>
      </c>
      <c r="G114" t="str">
        <f t="shared" si="24"/>
        <v>импл_</v>
      </c>
      <c r="H114" t="str">
        <f>VLOOKUP(B114,audio_list_stym!$A$3:$AJ$18,21,FALSE)</f>
        <v>Tamanid</v>
      </c>
      <c r="I114" t="s">
        <v>688</v>
      </c>
      <c r="J114" t="str">
        <f t="shared" si="25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273</v>
      </c>
      <c r="Q114" t="str">
        <f>IF(G114="экспл",0,IF(G114="импл_",VLOOKUP(J114,quest_импл!$A$1:$J$129,8,FALSE),0))</f>
        <v>sound\\Krasnovatiy_li.wav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2057</v>
      </c>
      <c r="AD114" t="str">
        <f t="shared" ca="1" si="31"/>
        <v>pics\\Tomat_1.jpg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6"/>
        <v>pics\\Tomat_1.jpg</v>
      </c>
      <c r="AI114" t="s">
        <v>86</v>
      </c>
      <c r="AO114">
        <f t="shared" ca="1" si="32"/>
        <v>0.23119939681004109</v>
      </c>
      <c r="AP114" t="str">
        <f t="shared" ca="1" si="33"/>
        <v>pics\\Tomat_1.jpg</v>
      </c>
      <c r="AR114" t="str">
        <f t="shared" si="37"/>
        <v/>
      </c>
      <c r="AS114" t="str">
        <f t="shared" ca="1" si="36"/>
        <v>pics\\Tomat_1.jpg</v>
      </c>
      <c r="AT114">
        <f t="shared" ca="1" si="28"/>
        <v>0.40374150576080436</v>
      </c>
      <c r="AU114" t="s">
        <v>697</v>
      </c>
      <c r="AV114" t="str">
        <f t="shared" ca="1" si="29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_Красноватый_ли_</v>
      </c>
      <c r="BB114" t="str">
        <f t="shared" si="30"/>
        <v>_Красноватый_ли_XXXXX?</v>
      </c>
      <c r="BC114">
        <f>A114</f>
        <v>1215</v>
      </c>
      <c r="BD114" cm="1">
        <f t="array" aca="1" ref="BD114" ca="1">INDEX($L$114:$L$121,(RANK(AT2,$AT$2:$AT$9)))</f>
        <v>2144</v>
      </c>
      <c r="BE114" cm="1">
        <f t="array" aca="1" ref="BE114" ca="1">INDEX(BD66:BD81,(RANK(AT8,$AT$2:$AT$17)))</f>
        <v>2072</v>
      </c>
      <c r="BF114" cm="1">
        <f t="array" aca="1" ref="BF114" ca="1">INDEX(BD82:BD97,(RANK(AT8,$AT$2:$AT$9)))</f>
        <v>2087</v>
      </c>
      <c r="BG114" cm="1">
        <f t="array" aca="1" ref="BG114" ca="1">INDEX(BD98:BD113,(RANK(AT8,$AT$2:$AT$9)))</f>
        <v>2119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VLOOKUP(B115,audio_list_stym!$A$3:$BP$18,53,FALSE)</f>
        <v>16</v>
      </c>
      <c r="F115" t="str">
        <f>VLOOKUP(E115,metki!$A$2:$B$9,2,FALSE)</f>
        <v>импл_новые_без_названия</v>
      </c>
      <c r="G115" t="str">
        <f t="shared" si="24"/>
        <v>импл_</v>
      </c>
      <c r="H115" t="str">
        <f>VLOOKUP(B115,audio_list_stym!$A$3:$AJ$18,21,FALSE)</f>
        <v>Tamanid</v>
      </c>
      <c r="I115" t="s">
        <v>689</v>
      </c>
      <c r="J115" t="str">
        <f t="shared" si="25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274</v>
      </c>
      <c r="Q115" t="str">
        <f>IF(G115="экспл",0,IF(G115="импл_",VLOOKUP(J115,quest_импл!$A$1:$J$129,8,FALSE),0))</f>
        <v>sound\\Izognut_li.wav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2004</v>
      </c>
      <c r="AD115" t="str">
        <f t="shared" ca="1" si="31"/>
        <v>pics\\Banan_4.jpg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6"/>
        <v>pics\\Banan_4.jpg</v>
      </c>
      <c r="AI115" t="s">
        <v>87</v>
      </c>
      <c r="AO115">
        <f t="shared" ca="1" si="32"/>
        <v>0.92871699114295847</v>
      </c>
      <c r="AP115" t="str">
        <f t="shared" ca="1" si="33"/>
        <v>pics\\Banan_4.jpg</v>
      </c>
      <c r="AR115" t="str">
        <f t="shared" si="37"/>
        <v/>
      </c>
      <c r="AS115" t="str">
        <f t="shared" ca="1" si="36"/>
        <v>pics\\Banan_4.jpg</v>
      </c>
      <c r="AT115">
        <f t="shared" ca="1" si="28"/>
        <v>0.24676908852391188</v>
      </c>
      <c r="AU115" t="s">
        <v>697</v>
      </c>
      <c r="AV115" t="str">
        <f t="shared" ca="1" si="29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_Изогнут_ли_</v>
      </c>
      <c r="BB115" t="str">
        <f t="shared" si="30"/>
        <v>_Изогнут_ли_XXXXX?</v>
      </c>
      <c r="BD115" cm="1">
        <f t="array" aca="1" ref="BD115" ca="1">INDEX($L$114:$L$121,(RANK(AT3,$AT$2:$AT$9)))</f>
        <v>2141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VLOOKUP(B116,audio_list_stym!$A$3:$BP$18,53,FALSE)</f>
        <v>16</v>
      </c>
      <c r="F116" t="str">
        <f>VLOOKUP(E116,metki!$A$2:$B$9,2,FALSE)</f>
        <v>импл_новые_без_названия</v>
      </c>
      <c r="G116" t="str">
        <f t="shared" si="24"/>
        <v>импл_</v>
      </c>
      <c r="H116" t="str">
        <f>VLOOKUP(B116,audio_list_stym!$A$3:$AJ$18,21,FALSE)</f>
        <v>Tamanid</v>
      </c>
      <c r="I116" t="s">
        <v>690</v>
      </c>
      <c r="J116" t="str">
        <f t="shared" si="25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275</v>
      </c>
      <c r="Q116" t="str">
        <f>IF(G116="экспл",0,IF(G116="импл_",VLOOKUP(J116,quest_импл!$A$1:$J$129,8,FALSE),0))</f>
        <v>sound\\Barhatistiy_li.wav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2043</v>
      </c>
      <c r="AD116" t="str">
        <f t="shared" ca="1" si="31"/>
        <v>pics\\Peper_3.jpg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6"/>
        <v>pics\\Peper_3.jpg</v>
      </c>
      <c r="AI116" t="s">
        <v>88</v>
      </c>
      <c r="AO116">
        <f t="shared" ca="1" si="32"/>
        <v>0.42344354999363354</v>
      </c>
      <c r="AP116" t="str">
        <f t="shared" ca="1" si="33"/>
        <v>pics\\Peper_3.jpg</v>
      </c>
      <c r="AR116" t="str">
        <f t="shared" si="37"/>
        <v/>
      </c>
      <c r="AS116" t="str">
        <f t="shared" ca="1" si="36"/>
        <v>pics\\Peper_3.jpg</v>
      </c>
      <c r="AT116">
        <f t="shared" ca="1" si="28"/>
        <v>0.34852345065187007</v>
      </c>
      <c r="AU116" t="s">
        <v>697</v>
      </c>
      <c r="AV116" t="str">
        <f t="shared" ca="1" si="29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_Бархатистый_ли_</v>
      </c>
      <c r="BB116" t="str">
        <f t="shared" si="30"/>
        <v>_Бархатистый_ли_XXXXX?</v>
      </c>
      <c r="BD116" cm="1">
        <f t="array" aca="1" ref="BD116" ca="1">INDEX($L$114:$L$121,(RANK(AT4,$AT$2:$AT$9)))</f>
        <v>2137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VLOOKUP(B117,audio_list_stym!$A$3:$BP$18,53,FALSE)</f>
        <v>16</v>
      </c>
      <c r="F117" t="str">
        <f>VLOOKUP(E117,metki!$A$2:$B$9,2,FALSE)</f>
        <v>импл_новые_без_названия</v>
      </c>
      <c r="G117" t="str">
        <f t="shared" si="24"/>
        <v>импл_</v>
      </c>
      <c r="H117" t="str">
        <f>VLOOKUP(B117,audio_list_stym!$A$3:$AJ$18,21,FALSE)</f>
        <v>Tamanid</v>
      </c>
      <c r="I117" t="s">
        <v>691</v>
      </c>
      <c r="J117" t="str">
        <f t="shared" si="25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276</v>
      </c>
      <c r="Q117" t="str">
        <f>IF(G117="экспл",0,IF(G117="импл_",VLOOKUP(J117,quest_импл!$A$1:$J$129,8,FALSE),0))</f>
        <v>sound\\Odnotonniy_li.wav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2028</v>
      </c>
      <c r="AD117" t="str">
        <f t="shared" ca="1" si="31"/>
        <v>pics\\Kokos_4.jpg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6"/>
        <v>pics\\Kokos_4.jpg</v>
      </c>
      <c r="AI117" t="s">
        <v>89</v>
      </c>
      <c r="AO117">
        <f t="shared" ca="1" si="32"/>
        <v>0.65437697209078682</v>
      </c>
      <c r="AP117" t="str">
        <f t="shared" ca="1" si="33"/>
        <v>pics\\Kokos_4.jpg</v>
      </c>
      <c r="AR117" t="str">
        <f t="shared" si="37"/>
        <v/>
      </c>
      <c r="AS117" t="str">
        <f t="shared" ca="1" si="36"/>
        <v>pics\\Kokos_4.jpg</v>
      </c>
      <c r="AT117">
        <f t="shared" ca="1" si="28"/>
        <v>0.47673161231455552</v>
      </c>
      <c r="AU117" t="s">
        <v>697</v>
      </c>
      <c r="AV117" t="str">
        <f t="shared" ca="1" si="29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_Однотонный_ли_</v>
      </c>
      <c r="BB117" t="str">
        <f t="shared" si="30"/>
        <v>_Однотонный_ли_XXXXX?</v>
      </c>
      <c r="BD117" cm="1">
        <f t="array" aca="1" ref="BD117" ca="1">INDEX($L$114:$L$121,(RANK(AT5,$AT$2:$AT$9)))</f>
        <v>2143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VLOOKUP(B118,audio_list_stym!$A$3:$BP$18,53,FALSE)</f>
        <v>16</v>
      </c>
      <c r="F118" t="str">
        <f>VLOOKUP(E118,metki!$A$2:$B$9,2,FALSE)</f>
        <v>импл_новые_без_названия</v>
      </c>
      <c r="G118" t="str">
        <f t="shared" si="24"/>
        <v>импл_</v>
      </c>
      <c r="H118" t="str">
        <f>VLOOKUP(B118,audio_list_stym!$A$3:$AJ$18,21,FALSE)</f>
        <v>Tamanid</v>
      </c>
      <c r="I118" t="s">
        <v>692</v>
      </c>
      <c r="J118" t="str">
        <f t="shared" si="25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277</v>
      </c>
      <c r="Q118" t="str">
        <f>IF(G118="экспл",0,IF(G118="импл_",VLOOKUP(J118,quest_импл!$A$1:$J$129,8,FALSE),0))</f>
        <v>sound\\Prozrachniy_li.wav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2036</v>
      </c>
      <c r="AD118" t="str">
        <f t="shared" ca="1" si="31"/>
        <v>pics\\Limon_4.jpg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6"/>
        <v>pics\\Limon_4.jpg</v>
      </c>
      <c r="AI118" t="s">
        <v>90</v>
      </c>
      <c r="AO118">
        <f t="shared" ca="1" si="32"/>
        <v>0.47544455423533183</v>
      </c>
      <c r="AP118" t="str">
        <f t="shared" ca="1" si="33"/>
        <v>pics\\Limon_4.jpg</v>
      </c>
      <c r="AR118" t="str">
        <f t="shared" si="37"/>
        <v/>
      </c>
      <c r="AS118" t="str">
        <f t="shared" ca="1" si="36"/>
        <v>pics\\Limon_4.jpg</v>
      </c>
      <c r="AT118">
        <f t="shared" ca="1" si="28"/>
        <v>0.63805354251650714</v>
      </c>
      <c r="AU118" t="s">
        <v>697</v>
      </c>
      <c r="AV118" t="str">
        <f t="shared" ca="1" si="29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_Прозрачный_ли_</v>
      </c>
      <c r="BB118" t="str">
        <f t="shared" si="30"/>
        <v>_Прозрачный_ли_XXXXX?</v>
      </c>
      <c r="BD118" cm="1">
        <f t="array" aca="1" ref="BD118" ca="1">INDEX($L$114:$L$121,(RANK(AT6,$AT$2:$AT$9)))</f>
        <v>2142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VLOOKUP(B119,audio_list_stym!$A$3:$BP$18,53,FALSE)</f>
        <v>16</v>
      </c>
      <c r="F119" t="str">
        <f>VLOOKUP(E119,metki!$A$2:$B$9,2,FALSE)</f>
        <v>импл_новые_без_названия</v>
      </c>
      <c r="G119" t="str">
        <f t="shared" si="24"/>
        <v>импл_</v>
      </c>
      <c r="H119" t="str">
        <f>VLOOKUP(B119,audio_list_stym!$A$3:$AJ$18,21,FALSE)</f>
        <v>Tamanid</v>
      </c>
      <c r="I119" t="s">
        <v>693</v>
      </c>
      <c r="J119" t="str">
        <f t="shared" si="25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278</v>
      </c>
      <c r="Q119" t="str">
        <f>IF(G119="экспл",0,IF(G119="импл_",VLOOKUP(J119,quest_импл!$A$1:$J$129,8,FALSE),0))</f>
        <v>sound\\Izmelchen_li.wav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2047</v>
      </c>
      <c r="AD119" t="str">
        <f t="shared" ca="1" si="31"/>
        <v>pics\\Peper_7.jpg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6"/>
        <v>pics\\Peper_7.jpg</v>
      </c>
      <c r="AI119" t="s">
        <v>91</v>
      </c>
      <c r="AO119">
        <f t="shared" ca="1" si="32"/>
        <v>0.36806629716398531</v>
      </c>
      <c r="AP119" t="str">
        <f t="shared" ca="1" si="33"/>
        <v>pics\\Peper_7.jpg</v>
      </c>
      <c r="AR119" t="str">
        <f t="shared" si="37"/>
        <v/>
      </c>
      <c r="AS119" t="str">
        <f t="shared" ca="1" si="36"/>
        <v>pics\\Peper_7.jpg</v>
      </c>
      <c r="AT119">
        <f t="shared" ca="1" si="28"/>
        <v>0.32398811352046986</v>
      </c>
      <c r="AU119" t="s">
        <v>697</v>
      </c>
      <c r="AV119" t="str">
        <f t="shared" ca="1" si="29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_Измельчен_ли_</v>
      </c>
      <c r="BB119" t="str">
        <f t="shared" si="30"/>
        <v>_Измельчен_ли_XXXXX?</v>
      </c>
      <c r="BD119" cm="1">
        <f t="array" aca="1" ref="BD119" ca="1">INDEX($L$114:$L$121,(RANK(AT7,$AT$2:$AT$9)))</f>
        <v>2139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VLOOKUP(B120,audio_list_stym!$A$3:$BP$18,53,FALSE)</f>
        <v>16</v>
      </c>
      <c r="F120" t="str">
        <f>VLOOKUP(E120,metki!$A$2:$B$9,2,FALSE)</f>
        <v>импл_новые_без_названия</v>
      </c>
      <c r="G120" t="str">
        <f t="shared" si="24"/>
        <v>импл_</v>
      </c>
      <c r="H120" t="str">
        <f>VLOOKUP(B120,audio_list_stym!$A$3:$AJ$18,21,FALSE)</f>
        <v>Tamanid</v>
      </c>
      <c r="I120" t="s">
        <v>694</v>
      </c>
      <c r="J120" t="str">
        <f t="shared" si="25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279</v>
      </c>
      <c r="Q120" t="str">
        <f>IF(G120="экспл",0,IF(G120="импл_",VLOOKUP(J120,quest_импл!$A$1:$J$129,8,FALSE),0))</f>
        <v>sound\\Cvetushiy_li.wav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2033</v>
      </c>
      <c r="AD120" t="str">
        <f t="shared" ca="1" si="31"/>
        <v>pics\\Limon_1.jpg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6"/>
        <v>pics\\Limon_1.jpg</v>
      </c>
      <c r="AI120" t="s">
        <v>92</v>
      </c>
      <c r="AO120">
        <f t="shared" ca="1" si="32"/>
        <v>0.55552747812118775</v>
      </c>
      <c r="AP120" t="str">
        <f t="shared" ca="1" si="33"/>
        <v>pics\\Limon_1.jpg</v>
      </c>
      <c r="AR120" t="str">
        <f t="shared" si="37"/>
        <v/>
      </c>
      <c r="AS120" t="str">
        <f t="shared" ca="1" si="36"/>
        <v>pics\\Limon_1.jpg</v>
      </c>
      <c r="AT120">
        <f t="shared" ca="1" si="28"/>
        <v>0.35612650855421069</v>
      </c>
      <c r="AU120" t="s">
        <v>697</v>
      </c>
      <c r="AV120" t="str">
        <f t="shared" ca="1" si="29"/>
        <v>sound\\Redkiy_plod.wav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_Цветущий_ли_</v>
      </c>
      <c r="BB120" t="str">
        <f t="shared" si="30"/>
        <v>_Цветущий_ли_XXXXX?</v>
      </c>
      <c r="BD120" cm="1">
        <f t="array" aca="1" ref="BD120" ca="1">INDEX($L$114:$L$121,(RANK(AT8,$AT$2:$AT$9)))</f>
        <v>2140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VLOOKUP(B121,audio_list_stym!$A$3:$BP$18,53,FALSE)</f>
        <v>16</v>
      </c>
      <c r="F121" t="str">
        <f>VLOOKUP(E121,metki!$A$2:$B$9,2,FALSE)</f>
        <v>импл_новые_без_названия</v>
      </c>
      <c r="G121" t="str">
        <f t="shared" si="24"/>
        <v>импл_</v>
      </c>
      <c r="H121" t="str">
        <f>VLOOKUP(B121,audio_list_stym!$A$3:$AJ$18,21,FALSE)</f>
        <v>Tamanid</v>
      </c>
      <c r="I121" t="s">
        <v>695</v>
      </c>
      <c r="J121" t="str">
        <f t="shared" si="25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280</v>
      </c>
      <c r="Q121" t="str">
        <f>IF(G121="экспл",0,IF(G121="импл_",VLOOKUP(J121,quest_импл!$A$1:$J$129,8,FALSE),0))</f>
        <v>sound\\Skruchen_li.wav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2027</v>
      </c>
      <c r="AD121" t="str">
        <f t="shared" ca="1" si="31"/>
        <v>pics\\Kokos_3.jpg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6"/>
        <v>pics\\Kokos_3.jpg</v>
      </c>
      <c r="AI121" t="s">
        <v>93</v>
      </c>
      <c r="AO121">
        <f t="shared" ca="1" si="32"/>
        <v>0.66939460244712756</v>
      </c>
      <c r="AP121" t="str">
        <f t="shared" ca="1" si="33"/>
        <v>pics\\Kokos_3.jpg</v>
      </c>
      <c r="AR121" t="str">
        <f>IF(AH121="sound\\Ogorod",AP49,"")</f>
        <v/>
      </c>
      <c r="AS121" t="str">
        <f t="shared" ca="1" si="36"/>
        <v>pics\\Kokos_3.jpg</v>
      </c>
      <c r="AT121">
        <f t="shared" ca="1" si="28"/>
        <v>0.49313315396966029</v>
      </c>
      <c r="AU121" t="s">
        <v>697</v>
      </c>
      <c r="AV121" t="str">
        <f t="shared" ca="1" si="29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_Скручен_ли_</v>
      </c>
      <c r="BB121" t="str">
        <f t="shared" si="30"/>
        <v>_Скручен_ли_XXXXX?</v>
      </c>
      <c r="BD121" cm="1">
        <f t="array" aca="1" ref="BD121" ca="1">INDEX($L$114:$L$121,(RANK(AT9,$AT$2:$AT$9)))</f>
        <v>2138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VLOOKUP(B122,audio_list_stym!$A$3:$BP$18,53,FALSE)</f>
        <v>17</v>
      </c>
      <c r="F122" t="str">
        <f>VLOOKUP(E122,metki!$A$2:$B$9,2,FALSE)</f>
        <v>экспл_новые_без_названия</v>
      </c>
      <c r="G122" t="str">
        <f t="shared" si="24"/>
        <v>экспл</v>
      </c>
      <c r="H122" t="str">
        <f>VLOOKUP(B122,audio_list_stym!$A$3:$AJ$18,21,FALSE)</f>
        <v>ZF</v>
      </c>
      <c r="I122" t="s">
        <v>688</v>
      </c>
      <c r="J122" t="str">
        <f t="shared" si="25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153</v>
      </c>
      <c r="Z122" t="str">
        <f>IF(G122="экспл",VLOOKUP(J122,quest_экспл!$A$1:$N$129,12,FALSE),IF(G122="импл_",0,0))</f>
        <v>sound\\On_s_chashuykami.wav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1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26"/>
        <v/>
      </c>
      <c r="AI122" t="s">
        <v>124</v>
      </c>
      <c r="AO122">
        <f t="shared" ca="1" si="32"/>
        <v>0.27950736248295305</v>
      </c>
      <c r="AP122" t="str">
        <f t="shared" ca="1" si="33"/>
        <v>pics\\Redis_3.jpg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8"/>
        <v>0.88027407629865317</v>
      </c>
      <c r="AU122" t="s">
        <v>697</v>
      </c>
      <c r="AV122" t="str">
        <f t="shared" ca="1" si="29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_Он_с_чешуйками?</v>
      </c>
      <c r="BA122" t="e">
        <f>VLOOKUP(Q122,audio_list_stym!$B$2:$BQ$299,68,FALSE)</f>
        <v>#N/A</v>
      </c>
      <c r="BB122" t="str">
        <f t="shared" si="30"/>
        <v>На_экране_XXXXX._Он_с_чешуйками?</v>
      </c>
      <c r="BC122">
        <f>A122</f>
        <v>1216</v>
      </c>
      <c r="BD122" cm="1">
        <f t="array" aca="1" ref="BD122" ca="1">INDEX($L$122:$L$129,(RANK(AT2,$AT$2:$AT$9)))</f>
        <v>2152</v>
      </c>
      <c r="BE122" cm="1">
        <f t="array" aca="1" ref="BE122" ca="1">INDEX(BD66:BD81,(RANK(AT9,$AT$2:$AT$17)))</f>
        <v>2067</v>
      </c>
      <c r="BF122" cm="1">
        <f t="array" aca="1" ref="BF122" ca="1">INDEX(BD90:BD105,(RANK(AT9,$AT$2:$AT$17)))</f>
        <v>2089</v>
      </c>
      <c r="BG122" cm="1">
        <f t="array" aca="1" ref="BG122" ca="1">INDEX(BD106:BD121,(RANK(AT9,$AT$2:$AT$17)))</f>
        <v>2129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VLOOKUP(B123,audio_list_stym!$A$3:$BP$18,53,FALSE)</f>
        <v>17</v>
      </c>
      <c r="F123" t="str">
        <f>VLOOKUP(E123,metki!$A$2:$B$9,2,FALSE)</f>
        <v>экспл_новые_без_названия</v>
      </c>
      <c r="G123" t="str">
        <f t="shared" si="24"/>
        <v>экспл</v>
      </c>
      <c r="H123" t="str">
        <f>VLOOKUP(B123,audio_list_stym!$A$3:$AJ$18,21,FALSE)</f>
        <v>ZF</v>
      </c>
      <c r="I123" t="s">
        <v>689</v>
      </c>
      <c r="J123" t="str">
        <f t="shared" si="25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154</v>
      </c>
      <c r="Z123" t="str">
        <f>IF(G123="экспл",VLOOKUP(J123,quest_экспл!$A$1:$N$129,12,FALSE),IF(G123="импл_",0,0))</f>
        <v>sound\\On_rozoviy.wav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1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26"/>
        <v/>
      </c>
      <c r="AI123" t="s">
        <v>125</v>
      </c>
      <c r="AO123">
        <f t="shared" ca="1" si="32"/>
        <v>0.86874289502654756</v>
      </c>
      <c r="AP123" t="str">
        <f t="shared" ca="1" si="33"/>
        <v>pics\\Banan_7.jpg</v>
      </c>
      <c r="AR123" t="str">
        <f t="shared" si="38"/>
        <v/>
      </c>
      <c r="AS123" t="str">
        <f t="shared" si="36"/>
        <v/>
      </c>
      <c r="AT123">
        <f t="shared" ca="1" si="28"/>
        <v>0.1968546340405255</v>
      </c>
      <c r="AU123" t="s">
        <v>697</v>
      </c>
      <c r="AV123" t="str">
        <f t="shared" ca="1" si="29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_Он_розовый?</v>
      </c>
      <c r="BA123" t="e">
        <f>VLOOKUP(Q123,audio_list_stym!$B$2:$BQ$299,68,FALSE)</f>
        <v>#N/A</v>
      </c>
      <c r="BB123" t="str">
        <f t="shared" si="30"/>
        <v>Посмотрите,_вот_XXXXX._Он_розовый?</v>
      </c>
      <c r="BD123" cm="1">
        <f t="array" aca="1" ref="BD123" ca="1">INDEX($L$122:$L$129,(RANK(AT3,$AT$2:$AT$9)))</f>
        <v>2149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VLOOKUP(B124,audio_list_stym!$A$3:$BP$18,53,FALSE)</f>
        <v>17</v>
      </c>
      <c r="F124" t="str">
        <f>VLOOKUP(E124,metki!$A$2:$B$9,2,FALSE)</f>
        <v>экспл_новые_без_названия</v>
      </c>
      <c r="G124" t="str">
        <f t="shared" si="24"/>
        <v>экспл</v>
      </c>
      <c r="H124" t="str">
        <f>VLOOKUP(B124,audio_list_stym!$A$3:$AJ$18,21,FALSE)</f>
        <v>ZF</v>
      </c>
      <c r="I124" t="s">
        <v>690</v>
      </c>
      <c r="J124" t="str">
        <f t="shared" si="25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155</v>
      </c>
      <c r="Z124" t="str">
        <f>IF(G124="экспл",VLOOKUP(J124,quest_экспл!$A$1:$N$129,12,FALSE),IF(G124="импл_",0,0))</f>
        <v>sound\\Tonkiy_li_on.wav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1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26"/>
        <v/>
      </c>
      <c r="AI124" t="s">
        <v>126</v>
      </c>
      <c r="AO124">
        <f t="shared" ca="1" si="32"/>
        <v>0.5968164751058409</v>
      </c>
      <c r="AP124" t="str">
        <f t="shared" ca="1" si="33"/>
        <v>pics\\Kokos_6.jpg</v>
      </c>
      <c r="AR124" t="str">
        <f t="shared" si="38"/>
        <v/>
      </c>
      <c r="AS124" t="str">
        <f t="shared" si="36"/>
        <v/>
      </c>
      <c r="AT124">
        <f t="shared" ca="1" si="28"/>
        <v>0.87342445881689934</v>
      </c>
      <c r="AU124" t="s">
        <v>697</v>
      </c>
      <c r="AV124" t="str">
        <f t="shared" ca="1" si="29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_Тонкий_ли_он?</v>
      </c>
      <c r="BA124" t="e">
        <f>VLOOKUP(Q124,audio_list_stym!$B$2:$BQ$299,68,FALSE)</f>
        <v>#N/A</v>
      </c>
      <c r="BB124" t="str">
        <f t="shared" si="30"/>
        <v>Вот_XXXXX._Тонкий_ли_он?</v>
      </c>
      <c r="BD124" cm="1">
        <f t="array" aca="1" ref="BD124" ca="1">INDEX($L$122:$L$129,(RANK(AT4,$AT$2:$AT$9)))</f>
        <v>2145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VLOOKUP(B125,audio_list_stym!$A$3:$BP$18,53,FALSE)</f>
        <v>17</v>
      </c>
      <c r="F125" t="str">
        <f>VLOOKUP(E125,metki!$A$2:$B$9,2,FALSE)</f>
        <v>экспл_новые_без_названия</v>
      </c>
      <c r="G125" t="str">
        <f t="shared" si="24"/>
        <v>экспл</v>
      </c>
      <c r="H125" t="str">
        <f>VLOOKUP(B125,audio_list_stym!$A$3:$AJ$18,21,FALSE)</f>
        <v>ZF</v>
      </c>
      <c r="I125" t="s">
        <v>691</v>
      </c>
      <c r="J125" t="str">
        <f t="shared" si="25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156</v>
      </c>
      <c r="Z125" t="str">
        <f>IF(G125="экспл",VLOOKUP(J125,quest_экспл!$A$1:$N$129,12,FALSE),IF(G125="импл_",0,0))</f>
        <v>sound\\Celniy_li_on.wav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1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26"/>
        <v/>
      </c>
      <c r="AI125" t="s">
        <v>127</v>
      </c>
      <c r="AO125">
        <f t="shared" ca="1" si="32"/>
        <v>0.79956076883392735</v>
      </c>
      <c r="AP125" t="str">
        <f t="shared" ca="1" si="33"/>
        <v>pics\\Finik_6.jpg</v>
      </c>
      <c r="AR125" t="str">
        <f t="shared" si="38"/>
        <v/>
      </c>
      <c r="AS125" t="str">
        <f t="shared" si="36"/>
        <v/>
      </c>
      <c r="AT125">
        <f t="shared" ca="1" si="28"/>
        <v>0.15127899350687812</v>
      </c>
      <c r="AU125" t="s">
        <v>697</v>
      </c>
      <c r="AV125" t="str">
        <f t="shared" ca="1" si="29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_Цельный_ли_он?</v>
      </c>
      <c r="BA125" t="e">
        <f>VLOOKUP(Q125,audio_list_stym!$B$2:$BQ$299,68,FALSE)</f>
        <v>#N/A</v>
      </c>
      <c r="BB125" t="str">
        <f t="shared" si="30"/>
        <v>Это_XXXXX._Цельный_ли_он?</v>
      </c>
      <c r="BD125" cm="1">
        <f t="array" aca="1" ref="BD125" ca="1">INDEX($L$122:$L$129,(RANK(AT5,$AT$2:$AT$9)))</f>
        <v>2151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VLOOKUP(B126,audio_list_stym!$A$3:$BP$18,53,FALSE)</f>
        <v>17</v>
      </c>
      <c r="F126" t="str">
        <f>VLOOKUP(E126,metki!$A$2:$B$9,2,FALSE)</f>
        <v>экспл_новые_без_названия</v>
      </c>
      <c r="G126" t="str">
        <f t="shared" si="24"/>
        <v>экспл</v>
      </c>
      <c r="H126" t="str">
        <f>VLOOKUP(B126,audio_list_stym!$A$3:$AJ$18,21,FALSE)</f>
        <v>ZF</v>
      </c>
      <c r="I126" t="s">
        <v>692</v>
      </c>
      <c r="J126" t="str">
        <f t="shared" si="25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157</v>
      </c>
      <c r="Z126" t="str">
        <f>IF(G126="экспл",VLOOKUP(J126,quest_экспл!$A$1:$N$129,12,FALSE),IF(G126="импл_",0,0))</f>
        <v>sound\\On_shershaviy.wav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1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26"/>
        <v/>
      </c>
      <c r="AI126" t="s">
        <v>128</v>
      </c>
      <c r="AO126">
        <f t="shared" ca="1" si="32"/>
        <v>0.7870741908755855</v>
      </c>
      <c r="AP126" t="str">
        <f t="shared" ca="1" si="33"/>
        <v>pics\\Finik_8.jpg</v>
      </c>
      <c r="AR126" t="str">
        <f t="shared" si="38"/>
        <v/>
      </c>
      <c r="AS126" t="str">
        <f t="shared" si="36"/>
        <v/>
      </c>
      <c r="AT126">
        <f t="shared" ca="1" si="28"/>
        <v>0.53838022639824412</v>
      </c>
      <c r="AU126" t="s">
        <v>697</v>
      </c>
      <c r="AV126" t="str">
        <f t="shared" ca="1" si="29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_Он_шершавый?</v>
      </c>
      <c r="BA126" t="e">
        <f>VLOOKUP(Q126,audio_list_stym!$B$2:$BQ$299,68,FALSE)</f>
        <v>#N/A</v>
      </c>
      <c r="BB126" t="str">
        <f t="shared" si="30"/>
        <v>На_картинке_XXXXX._Он_шершавый?</v>
      </c>
      <c r="BD126" cm="1">
        <f t="array" aca="1" ref="BD126" ca="1">INDEX($L$122:$L$129,(RANK(AT6,$AT$2:$AT$9)))</f>
        <v>2150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VLOOKUP(B127,audio_list_stym!$A$3:$BP$18,53,FALSE)</f>
        <v>17</v>
      </c>
      <c r="F127" t="str">
        <f>VLOOKUP(E127,metki!$A$2:$B$9,2,FALSE)</f>
        <v>экспл_новые_без_названия</v>
      </c>
      <c r="G127" t="str">
        <f t="shared" si="24"/>
        <v>экспл</v>
      </c>
      <c r="H127" t="str">
        <f>VLOOKUP(B127,audio_list_stym!$A$3:$AJ$18,21,FALSE)</f>
        <v>ZF</v>
      </c>
      <c r="I127" t="s">
        <v>693</v>
      </c>
      <c r="J127" t="str">
        <f t="shared" si="25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158</v>
      </c>
      <c r="Z127" t="str">
        <f>IF(G127="экспл",VLOOKUP(J127,quest_экспл!$A$1:$N$129,12,FALSE),IF(G127="импл_",0,0))</f>
        <v>sound\\Zaostrin_li_on.wav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1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26"/>
        <v/>
      </c>
      <c r="AI127" t="s">
        <v>129</v>
      </c>
      <c r="AO127">
        <f t="shared" ca="1" si="32"/>
        <v>0.43709259767534203</v>
      </c>
      <c r="AP127" t="str">
        <f t="shared" ca="1" si="33"/>
        <v>pics\\Peper_1.jpg</v>
      </c>
      <c r="AR127" t="str">
        <f t="shared" si="38"/>
        <v/>
      </c>
      <c r="AS127" t="str">
        <f t="shared" si="36"/>
        <v/>
      </c>
      <c r="AT127">
        <f t="shared" ca="1" si="28"/>
        <v>0.79403529754481916</v>
      </c>
      <c r="AU127" t="s">
        <v>697</v>
      </c>
      <c r="AV127" t="str">
        <f t="shared" ca="1" si="29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_Заострен_ли_он?</v>
      </c>
      <c r="BA127" t="e">
        <f>VLOOKUP(Q127,audio_list_stym!$B$2:$BQ$299,68,FALSE)</f>
        <v>#N/A</v>
      </c>
      <c r="BB127" t="str">
        <f t="shared" si="30"/>
        <v>На_мониторе_XXXXX._Заострен_ли_он?</v>
      </c>
      <c r="BD127" cm="1">
        <f t="array" aca="1" ref="BD127" ca="1">INDEX($L$122:$L$129,(RANK(AT7,$AT$2:$AT$9)))</f>
        <v>2147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VLOOKUP(B128,audio_list_stym!$A$3:$BP$18,53,FALSE)</f>
        <v>17</v>
      </c>
      <c r="F128" t="str">
        <f>VLOOKUP(E128,metki!$A$2:$B$9,2,FALSE)</f>
        <v>экспл_новые_без_названия</v>
      </c>
      <c r="G128" t="str">
        <f t="shared" si="24"/>
        <v>экспл</v>
      </c>
      <c r="H128" t="str">
        <f>VLOOKUP(B128,audio_list_stym!$A$3:$AJ$18,21,FALSE)</f>
        <v>ZF</v>
      </c>
      <c r="I128" t="s">
        <v>694</v>
      </c>
      <c r="J128" t="str">
        <f t="shared" si="25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159</v>
      </c>
      <c r="Z128" t="str">
        <f>IF(G128="экспл",VLOOKUP(J128,quest_экспл!$A$1:$N$129,12,FALSE),IF(G128="импл_",0,0))</f>
        <v>sound\\On_rassipchatiy.wav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1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26"/>
        <v/>
      </c>
      <c r="AI128" t="s">
        <v>130</v>
      </c>
      <c r="AO128">
        <f t="shared" ca="1" si="32"/>
        <v>0.76954738157279268</v>
      </c>
      <c r="AP128" t="str">
        <f t="shared" ca="1" si="33"/>
        <v>pics\\Goroh_3.jpg</v>
      </c>
      <c r="AR128" t="str">
        <f t="shared" si="38"/>
        <v/>
      </c>
      <c r="AS128" t="str">
        <f t="shared" si="36"/>
        <v/>
      </c>
      <c r="AT128">
        <f t="shared" ca="1" si="28"/>
        <v>0.11237082665219156</v>
      </c>
      <c r="AU128" t="s">
        <v>697</v>
      </c>
      <c r="AV128" t="str">
        <f t="shared" ca="1" si="29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_Он_рассыпчатый?</v>
      </c>
      <c r="BA128" t="e">
        <f>VLOOKUP(Q128,audio_list_stym!$B$2:$BQ$299,68,FALSE)</f>
        <v>#N/A</v>
      </c>
      <c r="BB128" t="str">
        <f t="shared" si="30"/>
        <v>Перед_Вами_XXXXX._Он_рассыпчатый?</v>
      </c>
      <c r="BD128" cm="1">
        <f t="array" aca="1" ref="BD128" ca="1">INDEX($L$122:$L$129,(RANK(AT8,$AT$2:$AT$9)))</f>
        <v>2148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VLOOKUP(B129,audio_list_stym!$A$3:$BP$18,53,FALSE)</f>
        <v>17</v>
      </c>
      <c r="F129" t="str">
        <f>VLOOKUP(E129,metki!$A$2:$B$9,2,FALSE)</f>
        <v>экспл_новые_без_названия</v>
      </c>
      <c r="G129" t="str">
        <f t="shared" si="24"/>
        <v>экспл</v>
      </c>
      <c r="H129" t="str">
        <f>VLOOKUP(B129,audio_list_stym!$A$3:$AJ$18,21,FALSE)</f>
        <v>ZF</v>
      </c>
      <c r="I129" t="s">
        <v>695</v>
      </c>
      <c r="J129" t="str">
        <f t="shared" si="25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160</v>
      </c>
      <c r="Z129" t="str">
        <f>IF(G129="экспл",VLOOKUP(J129,quest_экспл!$A$1:$N$129,12,FALSE),IF(G129="импл_",0,0))</f>
        <v>sound\\Ochishen_li_on.wav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1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26"/>
        <v/>
      </c>
      <c r="AI129" t="s">
        <v>131</v>
      </c>
      <c r="AO129">
        <f t="shared" ca="1" si="32"/>
        <v>0.43243552343898106</v>
      </c>
      <c r="AP129" t="str">
        <f t="shared" ca="1" si="33"/>
        <v>pics\\Peper_2.jpg</v>
      </c>
      <c r="AR129" t="str">
        <f t="shared" si="38"/>
        <v/>
      </c>
      <c r="AS129" t="str">
        <f t="shared" si="36"/>
        <v/>
      </c>
      <c r="AT129">
        <f t="shared" ca="1" si="28"/>
        <v>0.59648547008898734</v>
      </c>
      <c r="AU129" t="s">
        <v>697</v>
      </c>
      <c r="AV129" t="str">
        <f t="shared" ca="1" si="29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_Очищен_ли_он?</v>
      </c>
      <c r="BA129" t="e">
        <f>VLOOKUP(Q129,audio_list_stym!$B$2:$BQ$299,68,FALSE)</f>
        <v>#N/A</v>
      </c>
      <c r="BB129" t="str">
        <f t="shared" si="30"/>
        <v>Вы_видите_XXXXX._Очищен_ли_он?</v>
      </c>
      <c r="BD129" cm="1">
        <f t="array" aca="1" ref="BD129" ca="1">INDEX($L$122:$L$129,(RANK(AT9,$AT$2:$AT$9)))</f>
        <v>2146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100-000000000000}"/>
  <pageMargins left="0.7" right="0.7" top="0.75" bottom="0.75" header="0.3" footer="0.3"/>
  <pageSetup paperSize="9" orientation="portrait" horizontalDpi="4294967293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H161"/>
  <sheetViews>
    <sheetView topLeftCell="AW1" zoomScale="57" zoomScaleNormal="57" zoomScaleSheetLayoutView="40" workbookViewId="0">
      <selection activeCell="BY57" sqref="BY57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VLOOKUP(B2,audio_list_stym!$A$3:$BP$18,54,FALSE)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VLOOKUP(B2,audio_list_stym!$A$3:$AJ$18,22,FALSE)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57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1.0885382815075562E-2</v>
      </c>
      <c r="AP2" t="str">
        <f ca="1">INDEX($AM$2:$AM$25,(RANK(AO2,$AO$2:$AO$25)))</f>
        <v>pics\\Injir_8.jpg</v>
      </c>
      <c r="AQ2" t="str">
        <f ca="1">INDEX($AN$2:$AN$25,(RANK(AO2,$AO$2:$AO$25)))</f>
        <v>pics\\Tikva_8.jpg</v>
      </c>
      <c r="AT2">
        <f t="shared" ref="AT2:AT65" ca="1" si="7">RAND()</f>
        <v>0.49533808104537713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VLOOKUP(B3,audio_list_stym!$A$3:$BP$18,54,FALSE)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VLOOKUP(B3,audio_list_stym!$A$3:$AJ$18,22,FALSE)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7.3201660668770763E-2</v>
      </c>
      <c r="AP3" t="str">
        <f t="shared" ref="AP3:AP25" ca="1" si="12">INDEX($AM$2:$AM$25,(RANK(AO3,$AO$2:$AO$25)))</f>
        <v>pics\\Injir_5.jpg</v>
      </c>
      <c r="AQ3" t="str">
        <f t="shared" ref="AQ3:AQ25" ca="1" si="13">INDEX($AN$2:$AN$25,(RANK(AO3,$AO$2:$AO$25)))</f>
        <v>pics\\Tikva_5.jpg</v>
      </c>
      <c r="AT3">
        <f t="shared" ca="1" si="7"/>
        <v>0.66749338499172528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VLOOKUP(B4,audio_list_stym!$A$3:$BP$18,54,FALSE)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VLOOKUP(B4,audio_list_stym!$A$3:$AJ$18,22,FALSE)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0.41044971013842924</v>
      </c>
      <c r="AP4" t="str">
        <f t="shared" ca="1" si="12"/>
        <v>pics\\Finik_2.jpg</v>
      </c>
      <c r="AQ4" t="str">
        <f t="shared" ca="1" si="13"/>
        <v>pics\\Peper_2.jpg</v>
      </c>
      <c r="AT4">
        <f t="shared" ca="1" si="7"/>
        <v>0.72314052805740203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2058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VLOOKUP(B5,audio_list_stym!$A$3:$BP$18,54,FALSE)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VLOOKUP(B5,audio_list_stym!$A$3:$AJ$18,22,FALSE)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0.23417386484930669</v>
      </c>
      <c r="AP5" t="str">
        <f t="shared" ca="1" si="12"/>
        <v>pics\\Injir_1.jpg</v>
      </c>
      <c r="AQ5" t="str">
        <f t="shared" ca="1" si="13"/>
        <v>pics\\Tikva_1.jpg</v>
      </c>
      <c r="AT5">
        <f t="shared" ca="1" si="7"/>
        <v>0.39618535514241782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VLOOKUP(B6,audio_list_stym!$A$3:$BP$18,54,FALSE)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VLOOKUP(B6,audio_list_stym!$A$3:$AJ$18,22,FALSE)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0.39012507059862178</v>
      </c>
      <c r="AP6" t="str">
        <f t="shared" ca="1" si="12"/>
        <v>pics\\Finik_3.jpg</v>
      </c>
      <c r="AQ6" t="str">
        <f t="shared" ca="1" si="13"/>
        <v>pics\\Peper_3.jpg</v>
      </c>
      <c r="AT6">
        <f t="shared" ca="1" si="7"/>
        <v>0.2294794450331834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VLOOKUP(B7,audio_list_stym!$A$3:$BP$18,54,FALSE)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VLOOKUP(B7,audio_list_stym!$A$3:$AJ$18,22,FALSE)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0.86892796068531963</v>
      </c>
      <c r="AP7" t="str">
        <f t="shared" ca="1" si="12"/>
        <v>pics\\Kokos_3.jpg</v>
      </c>
      <c r="AQ7" t="str">
        <f t="shared" ca="1" si="13"/>
        <v>pics\\Tomat_3.jpg</v>
      </c>
      <c r="AT7">
        <f t="shared" ca="1" si="7"/>
        <v>0.1601538942175188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VLOOKUP(B8,audio_list_stym!$A$3:$BP$18,54,FALSE)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VLOOKUP(B8,audio_list_stym!$A$3:$AJ$18,22,FALSE)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3.0704485136414772E-2</v>
      </c>
      <c r="AP8" t="str">
        <f t="shared" ca="1" si="12"/>
        <v>pics\\Injir_6.jpg</v>
      </c>
      <c r="AQ8" t="str">
        <f t="shared" ca="1" si="13"/>
        <v>pics\\Tikva_6.jpg</v>
      </c>
      <c r="AT8">
        <f t="shared" ca="1" si="7"/>
        <v>0.35306060936403683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VLOOKUP(B9,audio_list_stym!$A$3:$BP$18,54,FALSE)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VLOOKUP(B9,audio_list_stym!$A$3:$AJ$18,22,FALSE)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0.11889204875364523</v>
      </c>
      <c r="AP9" t="str">
        <f t="shared" ca="1" si="12"/>
        <v>pics\\Injir_4.jpg</v>
      </c>
      <c r="AQ9" t="str">
        <f t="shared" ca="1" si="13"/>
        <v>pics\\Tikva_4.jpg</v>
      </c>
      <c r="AT9">
        <f t="shared" ca="1" si="7"/>
        <v>0.84995890449115952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2057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VLOOKUP(B10,audio_list_stym!$A$3:$BP$18,54,FALSE)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VLOOKUP(B10,audio_list_stym!$A$3:$AJ$18,22,FALSE)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2045</v>
      </c>
      <c r="AD10" t="str">
        <f t="shared" ca="1" si="10"/>
        <v>pics\\Peper_5.jpg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0.36807780386561773</v>
      </c>
      <c r="AP10" t="str">
        <f t="shared" ca="1" si="12"/>
        <v>pics\\Finik_5.jpg</v>
      </c>
      <c r="AQ10" t="str">
        <f t="shared" ca="1" si="13"/>
        <v>pics\\Peper_5.jpg</v>
      </c>
      <c r="AS10" t="str">
        <f t="shared" ref="AS10:AS17" ca="1" si="15">IF(AH10="sound\\Tropic",AQ10,"")</f>
        <v>pics\\Peper_5.jpg</v>
      </c>
      <c r="AT10">
        <f t="shared" ca="1" si="7"/>
        <v>0.3002393068160979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VLOOKUP(B11,audio_list_stym!$A$3:$BP$18,54,FALSE)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VLOOKUP(B11,audio_list_stym!$A$3:$AJ$18,22,FALSE)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2041</v>
      </c>
      <c r="AD11" t="str">
        <f t="shared" ca="1" si="10"/>
        <v>pics\\Peper_1.jpg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pics\\Peper_1.jpg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0.43844276113425884</v>
      </c>
      <c r="AP11" t="str">
        <f t="shared" ca="1" si="12"/>
        <v>pics\\Finik_1.jpg</v>
      </c>
      <c r="AQ11" t="str">
        <f t="shared" ca="1" si="13"/>
        <v>pics\\Peper_1.jpg</v>
      </c>
      <c r="AS11" t="str">
        <f t="shared" ca="1" si="15"/>
        <v>pics\\Peper_1.jpg</v>
      </c>
      <c r="AT11">
        <f t="shared" ca="1" si="7"/>
        <v>0.89986699150295835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VLOOKUP(B12,audio_list_stym!$A$3:$BP$18,54,FALSE)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VLOOKUP(B12,audio_list_stym!$A$3:$AJ$18,22,FALSE)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2048</v>
      </c>
      <c r="AD12" t="str">
        <f t="shared" ca="1" si="10"/>
        <v>pics\\Peper_8.jpg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pics\\Peper_8.jpg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0.26516309491555534</v>
      </c>
      <c r="AP12" t="str">
        <f t="shared" ca="1" si="12"/>
        <v>pics\\Finik_8.jpg</v>
      </c>
      <c r="AQ12" t="str">
        <f t="shared" ca="1" si="13"/>
        <v>pics\\Peper_8.jpg</v>
      </c>
      <c r="AS12" t="str">
        <f t="shared" ca="1" si="15"/>
        <v>pics\\Peper_8.jpg</v>
      </c>
      <c r="AT12">
        <f t="shared" ca="1" si="7"/>
        <v>0.19538122352351406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2034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VLOOKUP(B13,audio_list_stym!$A$3:$BP$18,54,FALSE)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VLOOKUP(B13,audio_list_stym!$A$3:$AJ$18,22,FALSE)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2062</v>
      </c>
      <c r="AD13" t="str">
        <f t="shared" ca="1" si="10"/>
        <v>pics\\Tomat_6.jpg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pics\\Tomat_6.jpg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0.65431388724743667</v>
      </c>
      <c r="AP13" t="str">
        <f t="shared" ca="1" si="12"/>
        <v>pics\\Kokos_6.jpg</v>
      </c>
      <c r="AQ13" t="str">
        <f t="shared" ca="1" si="13"/>
        <v>pics\\Tomat_6.jpg</v>
      </c>
      <c r="AS13" t="str">
        <f t="shared" ca="1" si="15"/>
        <v>pics\\Tomat_6.jpg</v>
      </c>
      <c r="AT13">
        <f t="shared" ca="1" si="7"/>
        <v>0.75829899513903221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VLOOKUP(B14,audio_list_stym!$A$3:$BP$18,54,FALSE)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VLOOKUP(B14,audio_list_stym!$A$3:$AJ$18,22,FALSE)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2047</v>
      </c>
      <c r="AD14" t="str">
        <f t="shared" ca="1" si="10"/>
        <v>pics\\Peper_7.jpg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pics\\Peper_7.jpg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0.3107348336581941</v>
      </c>
      <c r="AP14" t="str">
        <f t="shared" ca="1" si="12"/>
        <v>pics\\Finik_7.jpg</v>
      </c>
      <c r="AQ14" t="str">
        <f t="shared" ca="1" si="13"/>
        <v>pics\\Peper_7.jpg</v>
      </c>
      <c r="AS14" t="str">
        <f t="shared" ca="1" si="15"/>
        <v>pics\\Peper_7.jpg</v>
      </c>
      <c r="AT14">
        <f t="shared" ca="1" si="7"/>
        <v>0.29537315070842951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VLOOKUP(B15,audio_list_stym!$A$3:$BP$18,54,FALSE)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VLOOKUP(B15,audio_list_stym!$A$3:$AJ$18,22,FALSE)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2044</v>
      </c>
      <c r="AD15" t="str">
        <f t="shared" ca="1" si="10"/>
        <v>pics\\Peper_4.jpg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0.37926107942353193</v>
      </c>
      <c r="AP15" t="str">
        <f t="shared" ca="1" si="12"/>
        <v>pics\\Finik_4.jpg</v>
      </c>
      <c r="AQ15" t="str">
        <f t="shared" ca="1" si="13"/>
        <v>pics\\Peper_4.jpg</v>
      </c>
      <c r="AS15" t="str">
        <f t="shared" ca="1" si="15"/>
        <v>pics\\Peper_4.jpg</v>
      </c>
      <c r="AT15">
        <f t="shared" ca="1" si="7"/>
        <v>0.91128719547047932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VLOOKUP(B16,audio_list_stym!$A$3:$BP$18,54,FALSE)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VLOOKUP(B16,audio_list_stym!$A$3:$AJ$18,22,FALSE)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2061</v>
      </c>
      <c r="AD16" t="str">
        <f t="shared" ca="1" si="10"/>
        <v>pics\\Tomat_5.jpg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0.69986854137781007</v>
      </c>
      <c r="AP16" t="str">
        <f t="shared" ca="1" si="12"/>
        <v>pics\\Kokos_5.jpg</v>
      </c>
      <c r="AQ16" t="str">
        <f t="shared" ca="1" si="13"/>
        <v>pics\\Tomat_5.jpg</v>
      </c>
      <c r="AS16" t="str">
        <f t="shared" ca="1" si="15"/>
        <v>pics\\Tomat_5.jpg</v>
      </c>
      <c r="AT16">
        <f t="shared" ca="1" si="7"/>
        <v>0.99250723336520696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VLOOKUP(B17,audio_list_stym!$A$3:$BP$18,54,FALSE)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VLOOKUP(B17,audio_list_stym!$A$3:$AJ$18,22,FALSE)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2162</v>
      </c>
      <c r="AD17" t="str">
        <f t="shared" ca="1" si="10"/>
        <v>pics\\Tikva_2.jpg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pics\\Tikva_2.jpg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0.12351235840040964</v>
      </c>
      <c r="AP17" t="str">
        <f t="shared" ca="1" si="12"/>
        <v>pics\\Injir_2.jpg</v>
      </c>
      <c r="AQ17" t="str">
        <f t="shared" ca="1" si="13"/>
        <v>pics\\Tikva_2.jpg</v>
      </c>
      <c r="AS17" t="str">
        <f t="shared" ca="1" si="15"/>
        <v>pics\\Tikva_2.jpg</v>
      </c>
      <c r="AT17">
        <f t="shared" ca="1" si="7"/>
        <v>0.25251328636452641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2033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VLOOKUP(B18,audio_list_stym!$A$3:$BP$18,54,FALSE)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VLOOKUP(B18,audio_list_stym!$A$3:$AJ$18,22,FALSE)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si="3"/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7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0.84763556407223217</v>
      </c>
      <c r="AP18" t="str">
        <f t="shared" ca="1" si="12"/>
        <v>pics\\Kokos_4.jpg</v>
      </c>
      <c r="AQ18" t="str">
        <f t="shared" ca="1" si="13"/>
        <v>pics\\Tomat_4.jpg</v>
      </c>
      <c r="AT18">
        <f t="shared" ca="1" si="7"/>
        <v>0.48119235509190017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VLOOKUP(B19,audio_list_stym!$A$3:$BP$18,54,FALSE)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VLOOKUP(B19,audio_list_stym!$A$3:$AJ$18,22,FALSE)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3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7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0.51381149026465167</v>
      </c>
      <c r="AP19" t="str">
        <f t="shared" ca="1" si="12"/>
        <v>pics\\Kokos_8.jpg</v>
      </c>
      <c r="AQ19" t="str">
        <f t="shared" ca="1" si="13"/>
        <v>pics\\Tomat_8.jpg</v>
      </c>
      <c r="AT19">
        <f t="shared" ca="1" si="7"/>
        <v>0.96056904487136785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VLOOKUP(B20,audio_list_stym!$A$3:$BP$18,54,FALSE)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VLOOKUP(B20,audio_list_stym!$A$3:$AJ$18,22,FALSE)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3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7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0.90857449760013032</v>
      </c>
      <c r="AP20" t="str">
        <f t="shared" ca="1" si="12"/>
        <v>pics\\Kokos_1.jpg</v>
      </c>
      <c r="AQ20" t="str">
        <f t="shared" ca="1" si="13"/>
        <v>pics\\Tomat_1.jpg</v>
      </c>
      <c r="AT20">
        <f t="shared" ca="1" si="7"/>
        <v>0.66032976172899926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2026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VLOOKUP(B21,audio_list_stym!$A$3:$BP$18,54,FALSE)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VLOOKUP(B21,audio_list_stym!$A$3:$AJ$18,22,FALSE)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3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7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0.88032849753493048</v>
      </c>
      <c r="AP21" t="str">
        <f t="shared" ca="1" si="12"/>
        <v>pics\\Kokos_2.jpg</v>
      </c>
      <c r="AQ21" t="str">
        <f t="shared" ca="1" si="13"/>
        <v>pics\\Tomat_2.jpg</v>
      </c>
      <c r="AT21">
        <f t="shared" ca="1" si="7"/>
        <v>0.17123782473734261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VLOOKUP(B22,audio_list_stym!$A$3:$BP$18,54,FALSE)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VLOOKUP(B22,audio_list_stym!$A$3:$AJ$18,22,FALSE)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3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7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2.3755803784953344E-2</v>
      </c>
      <c r="AP22" t="str">
        <f t="shared" ca="1" si="12"/>
        <v>pics\\Injir_7.jpg</v>
      </c>
      <c r="AQ22" t="str">
        <f t="shared" ca="1" si="13"/>
        <v>pics\\Tikva_7.jpg</v>
      </c>
      <c r="AT22">
        <f t="shared" ca="1" si="7"/>
        <v>0.93048231284008354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VLOOKUP(B23,audio_list_stym!$A$3:$BP$18,54,FALSE)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VLOOKUP(B23,audio_list_stym!$A$3:$AJ$18,22,FALSE)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3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7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0.11915986495329511</v>
      </c>
      <c r="AP23" t="str">
        <f t="shared" ca="1" si="12"/>
        <v>pics\\Injir_3.jpg</v>
      </c>
      <c r="AQ23" t="str">
        <f t="shared" ca="1" si="13"/>
        <v>pics\\Tikva_3.jpg</v>
      </c>
      <c r="AT23">
        <f t="shared" ca="1" si="7"/>
        <v>0.47478523129932082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VLOOKUP(B24,audio_list_stym!$A$3:$BP$18,54,FALSE)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VLOOKUP(B24,audio_list_stym!$A$3:$AJ$18,22,FALSE)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3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7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0.35741933128472736</v>
      </c>
      <c r="AP24" t="str">
        <f t="shared" ca="1" si="12"/>
        <v>pics\\Finik_6.jpg</v>
      </c>
      <c r="AQ24" t="str">
        <f t="shared" ca="1" si="13"/>
        <v>pics\\Peper_6.jpg</v>
      </c>
      <c r="AT24">
        <f t="shared" ca="1" si="7"/>
        <v>0.24401830243032241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VLOOKUP(B25,audio_list_stym!$A$3:$BP$18,54,FALSE)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VLOOKUP(B25,audio_list_stym!$A$3:$AJ$18,22,FALSE)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3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7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0.62230312841453361</v>
      </c>
      <c r="AP25" t="str">
        <f t="shared" ca="1" si="12"/>
        <v>pics\\Kokos_7.jpg</v>
      </c>
      <c r="AQ25" t="str">
        <f t="shared" ca="1" si="13"/>
        <v>pics\\Tomat_7.jpg</v>
      </c>
      <c r="AT25">
        <f t="shared" ca="1" si="7"/>
        <v>0.426137636338354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2025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VLOOKUP(B26,audio_list_stym!$A$3:$BP$18,54,FALSE)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VLOOKUP(B26,audio_list_stym!$A$3:$AJ$18,22,FALSE)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2160</v>
      </c>
      <c r="AD26" t="str">
        <f t="shared" ca="1" si="10"/>
        <v>pics\\Injir_8.jpg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pics\\Injir_8.jpg</v>
      </c>
      <c r="AT26">
        <f t="shared" ca="1" si="7"/>
        <v>6.0010278088726055E-2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VLOOKUP(B27,audio_list_stym!$A$3:$BP$18,54,FALSE)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VLOOKUP(B27,audio_list_stym!$A$3:$AJ$18,22,FALSE)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2157</v>
      </c>
      <c r="AD27" t="str">
        <f t="shared" ca="1" si="10"/>
        <v>pics\\Injir_5.jpg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pics\\Injir_5.jpg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pics\\Injir_5.jpg</v>
      </c>
      <c r="AT27">
        <f t="shared" ca="1" si="7"/>
        <v>0.44766913167296218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VLOOKUP(B28,audio_list_stym!$A$3:$BP$18,54,FALSE)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VLOOKUP(B28,audio_list_stym!$A$3:$AJ$18,22,FALSE)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2010</v>
      </c>
      <c r="AD28" t="str">
        <f t="shared" ca="1" si="10"/>
        <v>pics\\Finik_2.jpg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pics\\Finik_2.jpg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pics\\Finik_2.jpg</v>
      </c>
      <c r="AT28">
        <f t="shared" ca="1" si="7"/>
        <v>0.4145922221363264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2050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VLOOKUP(B29,audio_list_stym!$A$3:$BP$18,54,FALSE)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VLOOKUP(B29,audio_list_stym!$A$3:$AJ$18,22,FALSE)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2153</v>
      </c>
      <c r="AD29" t="str">
        <f t="shared" ca="1" si="10"/>
        <v>pics\\Injir_1.jpg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pics\\Injir_1.jpg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pics\\Injir_1.jpg</v>
      </c>
      <c r="AT29">
        <f t="shared" ca="1" si="7"/>
        <v>0.96115075904664815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VLOOKUP(B30,audio_list_stym!$A$3:$BP$18,54,FALSE)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VLOOKUP(B30,audio_list_stym!$A$3:$AJ$18,22,FALSE)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2011</v>
      </c>
      <c r="AD30" t="str">
        <f t="shared" ca="1" si="10"/>
        <v>pics\\Finik_3.jpg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pics\\Finik_3.jpg</v>
      </c>
      <c r="AT30">
        <f t="shared" ca="1" si="7"/>
        <v>0.47699384398590261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VLOOKUP(B31,audio_list_stym!$A$3:$BP$18,54,FALSE)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VLOOKUP(B31,audio_list_stym!$A$3:$AJ$18,22,FALSE)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2027</v>
      </c>
      <c r="AD31" t="str">
        <f t="shared" ca="1" si="10"/>
        <v>pics\\Kokos_3.jpg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pics\\Kokos_3.jpg</v>
      </c>
      <c r="AT31">
        <f t="shared" ca="1" si="7"/>
        <v>9.7117179085103533E-2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VLOOKUP(B32,audio_list_stym!$A$3:$BP$18,54,FALSE)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VLOOKUP(B32,audio_list_stym!$A$3:$AJ$18,22,FALSE)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2158</v>
      </c>
      <c r="AD32" t="str">
        <f t="shared" ca="1" si="10"/>
        <v>pics\\Injir_6.jpg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pics\\Injir_6.jpg</v>
      </c>
      <c r="AT32">
        <f t="shared" ca="1" si="7"/>
        <v>0.42235651215428793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VLOOKUP(B33,audio_list_stym!$A$3:$BP$18,54,FALSE)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VLOOKUP(B33,audio_list_stym!$A$3:$AJ$18,22,FALSE)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2156</v>
      </c>
      <c r="AD33" t="str">
        <f t="shared" ca="1" si="10"/>
        <v>pics\\Injir_4.jpg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pics\\Injir_4.jpg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pics\\Injir_4.jpg</v>
      </c>
      <c r="AT33">
        <f t="shared" ca="1" si="7"/>
        <v>3.8203462787161913E-2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2049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VLOOKUP(B34,audio_list_stym!$A$3:$BP$18,54,FALSE)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VLOOKUP(B34,audio_list_stym!$A$3:$AJ$18,22,FALSE)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si="3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0.94822588960674004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2012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VLOOKUP(B35,audio_list_stym!$A$3:$BP$18,54,FALSE)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VLOOKUP(B35,audio_list_stym!$A$3:$AJ$18,22,FALSE)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3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0.63554584803984093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VLOOKUP(B36,audio_list_stym!$A$3:$BP$18,54,FALSE)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VLOOKUP(B36,audio_list_stym!$A$3:$AJ$18,22,FALSE)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3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7.5063772678973795E-3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2042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VLOOKUP(B37,audio_list_stym!$A$3:$BP$18,54,FALSE)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VLOOKUP(B37,audio_list_stym!$A$3:$AJ$18,22,FALSE)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3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0.70507306819182713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VLOOKUP(B38,audio_list_stym!$A$3:$BP$18,54,FALSE)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VLOOKUP(B38,audio_list_stym!$A$3:$AJ$18,22,FALSE)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3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0.24599857138246706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VLOOKUP(B39,audio_list_stym!$A$3:$BP$18,54,FALSE)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VLOOKUP(B39,audio_list_stym!$A$3:$AJ$18,22,FALSE)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3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0.1623708324222648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VLOOKUP(B40,audio_list_stym!$A$3:$BP$18,54,FALSE)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VLOOKUP(B40,audio_list_stym!$A$3:$AJ$18,22,FALSE)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3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0.97928633554517108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VLOOKUP(B41,audio_list_stym!$A$3:$BP$18,54,FALSE)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VLOOKUP(B41,audio_list_stym!$A$3:$AJ$18,22,FALSE)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0">IF(ISTEXT(AR41),AR41,IF(ISTEXT(AS41),AS41,""))</f>
        <v/>
      </c>
      <c r="AG41" t="str">
        <f t="shared" si="3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6.8355640786498251E-3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2041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VLOOKUP(B42,audio_list_stym!$A$3:$BP$18,54,FALSE)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VLOOKUP(B42,audio_list_stym!$A$3:$AJ$18,22,FALSE)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2060</v>
      </c>
      <c r="AD42" t="str">
        <f t="shared" ca="1" si="10"/>
        <v>pics\\Tomat_4.jpg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pics\\Tomat_4.jpg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pics\\Tomat_4.jpg</v>
      </c>
      <c r="AT42">
        <f t="shared" ca="1" si="7"/>
        <v>0.7404064802834156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VLOOKUP(B43,audio_list_stym!$A$3:$BP$18,54,FALSE)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VLOOKUP(B43,audio_list_stym!$A$3:$AJ$18,22,FALSE)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2064</v>
      </c>
      <c r="AD43" t="str">
        <f t="shared" ca="1" si="10"/>
        <v>pics\\Tomat_8.jpg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pics\\Tomat_8.jpg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pics\\Tomat_8.jpg</v>
      </c>
      <c r="AT43">
        <f t="shared" ca="1" si="7"/>
        <v>0.78610260525172826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VLOOKUP(B44,audio_list_stym!$A$3:$BP$18,54,FALSE)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VLOOKUP(B44,audio_list_stym!$A$3:$AJ$18,22,FALSE)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10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pics\\Tomat_1.jpg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pics\\Tomat_1.jpg</v>
      </c>
      <c r="AT44">
        <f t="shared" ca="1" si="7"/>
        <v>0.65516789529599229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2002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VLOOKUP(B45,audio_list_stym!$A$3:$BP$18,54,FALSE)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VLOOKUP(B45,audio_list_stym!$A$3:$AJ$18,22,FALSE)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2058</v>
      </c>
      <c r="AD45" t="str">
        <f t="shared" ca="1" si="10"/>
        <v>pics\\Tomat_2.jpg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pics\\Tomat_2.jpg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pics\\Tomat_2.jpg</v>
      </c>
      <c r="AT45">
        <f t="shared" ca="1" si="7"/>
        <v>3.8915955890889253E-2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VLOOKUP(B46,audio_list_stym!$A$3:$BP$18,54,FALSE)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VLOOKUP(B46,audio_list_stym!$A$3:$AJ$18,22,FALSE)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2167</v>
      </c>
      <c r="AD46" t="str">
        <f t="shared" ca="1" si="10"/>
        <v>pics\\Tikva_7.jpg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pics\\Tikva_7.jpg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pics\\Tikva_7.jpg</v>
      </c>
      <c r="AT46">
        <f t="shared" ca="1" si="7"/>
        <v>0.78548075687580088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VLOOKUP(B47,audio_list_stym!$A$3:$BP$18,54,FALSE)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VLOOKUP(B47,audio_list_stym!$A$3:$AJ$18,22,FALSE)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2163</v>
      </c>
      <c r="AD47" t="str">
        <f t="shared" ca="1" si="10"/>
        <v>pics\\Tikva_3.jpg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pics\\Tikva_3.jpg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pics\\Tikva_3.jpg</v>
      </c>
      <c r="AT47">
        <f t="shared" ca="1" si="7"/>
        <v>0.84336232908972431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VLOOKUP(B48,audio_list_stym!$A$3:$BP$18,54,FALSE)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VLOOKUP(B48,audio_list_stym!$A$3:$AJ$18,22,FALSE)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2046</v>
      </c>
      <c r="AD48" t="str">
        <f t="shared" ca="1" si="10"/>
        <v>pics\\Peper_6.jpg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pics\\Peper_6.jpg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pics\\Peper_6.jpg</v>
      </c>
      <c r="AT48">
        <f t="shared" ca="1" si="7"/>
        <v>0.40914186755296023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VLOOKUP(B49,audio_list_stym!$A$3:$BP$18,54,FALSE)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VLOOKUP(B49,audio_list_stym!$A$3:$AJ$18,22,FALSE)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2063</v>
      </c>
      <c r="AD49" t="str">
        <f t="shared" ca="1" si="10"/>
        <v>pics\\Tomat_7.jpg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pics\\Tomat_7.jpg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pics\\Tomat_7.jpg</v>
      </c>
      <c r="AT49">
        <f t="shared" ca="1" si="7"/>
        <v>0.41106806728554068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2001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VLOOKUP(B50,audio_list_stym!$A$3:$BP$18,54,FALSE)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VLOOKUP(B50,audio_list_stym!$A$3:$AJ$18,22,FALSE)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0"/>
        <v/>
      </c>
      <c r="AG50" t="str">
        <f t="shared" si="3"/>
        <v>pics\\Finik_1.jpg</v>
      </c>
      <c r="AH50">
        <f t="shared" si="4"/>
        <v>0</v>
      </c>
      <c r="AT50">
        <f t="shared" ca="1" si="7"/>
        <v>6.8279010963886777E-2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VLOOKUP(B51,audio_list_stym!$A$3:$BP$18,54,FALSE)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VLOOKUP(B51,audio_list_stym!$A$3:$AJ$18,22,FALSE)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0"/>
        <v/>
      </c>
      <c r="AG51" t="str">
        <f t="shared" si="3"/>
        <v>pics\\Finik_2.jpg</v>
      </c>
      <c r="AH51">
        <f t="shared" si="4"/>
        <v>0</v>
      </c>
      <c r="AT51">
        <f t="shared" ca="1" si="7"/>
        <v>1.2152355322301522E-2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VLOOKUP(B52,audio_list_stym!$A$3:$BP$18,54,FALSE)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VLOOKUP(B52,audio_list_stym!$A$3:$AJ$18,22,FALSE)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0"/>
        <v/>
      </c>
      <c r="AG52" t="str">
        <f t="shared" si="3"/>
        <v>pics\\Finik_3.jpg</v>
      </c>
      <c r="AH52">
        <f t="shared" si="4"/>
        <v>0</v>
      </c>
      <c r="AT52">
        <f t="shared" ca="1" si="7"/>
        <v>0.95413166861829113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2010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VLOOKUP(B53,audio_list_stym!$A$3:$BP$18,54,FALSE)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VLOOKUP(B53,audio_list_stym!$A$3:$AJ$18,22,FALSE)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0"/>
        <v/>
      </c>
      <c r="AG53" t="str">
        <f t="shared" si="3"/>
        <v>pics\\Finik_4.jpg</v>
      </c>
      <c r="AH53">
        <f t="shared" si="4"/>
        <v>0</v>
      </c>
      <c r="AT53">
        <f t="shared" ca="1" si="7"/>
        <v>0.93437776670984252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VLOOKUP(B54,audio_list_stym!$A$3:$BP$18,54,FALSE)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VLOOKUP(B54,audio_list_stym!$A$3:$AJ$18,22,FALSE)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0"/>
        <v/>
      </c>
      <c r="AG54" t="str">
        <f t="shared" si="3"/>
        <v>pics\\Finik_5.jpg</v>
      </c>
      <c r="AH54">
        <f t="shared" si="4"/>
        <v>0</v>
      </c>
      <c r="AI54" s="11"/>
      <c r="AT54">
        <f t="shared" ca="1" si="7"/>
        <v>0.42644878738456293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VLOOKUP(B55,audio_list_stym!$A$3:$BP$18,54,FALSE)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VLOOKUP(B55,audio_list_stym!$A$3:$AJ$18,22,FALSE)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0"/>
        <v/>
      </c>
      <c r="AG55" t="str">
        <f t="shared" si="3"/>
        <v>pics\\Finik_6.jpg</v>
      </c>
      <c r="AH55">
        <f t="shared" si="4"/>
        <v>0</v>
      </c>
      <c r="AT55">
        <f t="shared" ca="1" si="7"/>
        <v>0.21904087925033378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VLOOKUP(B56,audio_list_stym!$A$3:$BP$18,54,FALSE)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VLOOKUP(B56,audio_list_stym!$A$3:$AJ$18,22,FALSE)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3"/>
        <v>pics\\Finik_7.jpg</v>
      </c>
      <c r="AH56">
        <f t="shared" si="4"/>
        <v>0</v>
      </c>
      <c r="AT56">
        <f t="shared" ca="1" si="7"/>
        <v>0.47225919323751753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VLOOKUP(B57,audio_list_stym!$A$3:$BP$18,54,FALSE)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VLOOKUP(B57,audio_list_stym!$A$3:$AJ$18,22,FALSE)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3"/>
        <v>pics\\Finik_8.jpg</v>
      </c>
      <c r="AH57">
        <f t="shared" si="4"/>
        <v>0</v>
      </c>
      <c r="AI57" s="11"/>
      <c r="AT57">
        <f t="shared" ca="1" si="7"/>
        <v>0.4575149142742847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2009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VLOOKUP(B58,audio_list_stym!$A$3:$BP$18,54,FALSE)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VLOOKUP(B58,audio_list_stym!$A$3:$AJ$18,22,FALSE)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2013</v>
      </c>
      <c r="AD58" t="str">
        <f t="shared" ca="1" si="10"/>
        <v>pics\\Finik_5.jpg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pics\\Finik_5.jpg</v>
      </c>
      <c r="AH58" t="str">
        <f t="shared" si="4"/>
        <v>sound\\Ogorod</v>
      </c>
      <c r="AI58" s="11"/>
      <c r="AR58" t="str">
        <f t="shared" ref="AR58:AR65" ca="1" si="24">IF(AH58="sound\\Ogorod",AP10,"")</f>
        <v>pics\\Finik_5.jpg</v>
      </c>
      <c r="AT58">
        <f t="shared" ca="1" si="7"/>
        <v>0.31900672073445802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2035</v>
      </c>
      <c r="BF58" cm="1">
        <f t="array" aca="1" ref="BF58" ca="1">INDEX(BD18:BD33,(RANK(AT8,$AT$2:$AT$17)))</f>
        <v>2051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VLOOKUP(B59,audio_list_stym!$A$3:$BP$18,54,FALSE)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VLOOKUP(B59,audio_list_stym!$A$3:$AJ$18,22,FALSE)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2009</v>
      </c>
      <c r="AD59" t="str">
        <f t="shared" ca="1" si="10"/>
        <v>pics\\Finik_1.jpg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pics\\Finik_1.jpg</v>
      </c>
      <c r="AH59" t="str">
        <f t="shared" si="4"/>
        <v>sound\\Ogorod</v>
      </c>
      <c r="AR59" t="str">
        <f t="shared" ca="1" si="24"/>
        <v>pics\\Finik_1.jpg</v>
      </c>
      <c r="AT59">
        <f t="shared" ca="1" si="7"/>
        <v>0.69008396844034936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VLOOKUP(B60,audio_list_stym!$A$3:$BP$18,54,FALSE)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VLOOKUP(B60,audio_list_stym!$A$3:$AJ$18,22,FALSE)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2016</v>
      </c>
      <c r="AD60" t="str">
        <f t="shared" ca="1" si="10"/>
        <v>pics\\Finik_8.jpg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pics\\Finik_8.jpg</v>
      </c>
      <c r="AH60" t="str">
        <f t="shared" si="4"/>
        <v>sound\\Ogorod</v>
      </c>
      <c r="AR60" t="str">
        <f t="shared" ca="1" si="24"/>
        <v>pics\\Finik_8.jpg</v>
      </c>
      <c r="AT60">
        <f t="shared" ca="1" si="7"/>
        <v>0.42673120377859208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2018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VLOOKUP(B61,audio_list_stym!$A$3:$BP$18,54,FALSE)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VLOOKUP(B61,audio_list_stym!$A$3:$AJ$18,22,FALSE)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2030</v>
      </c>
      <c r="AD61" t="str">
        <f t="shared" ca="1" si="10"/>
        <v>pics\\Kokos_6.jpg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pics\\Kokos_6.jpg</v>
      </c>
      <c r="AH61" t="str">
        <f t="shared" si="4"/>
        <v>sound\\Ogorod</v>
      </c>
      <c r="AR61" t="str">
        <f t="shared" ca="1" si="24"/>
        <v>pics\\Kokos_6.jpg</v>
      </c>
      <c r="AT61">
        <f t="shared" ca="1" si="7"/>
        <v>0.57214731959866383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VLOOKUP(B62,audio_list_stym!$A$3:$BP$18,54,FALSE)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VLOOKUP(B62,audio_list_stym!$A$3:$AJ$18,22,FALSE)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2015</v>
      </c>
      <c r="AD62" t="str">
        <f t="shared" ca="1" si="10"/>
        <v>pics\\Finik_7.jpg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pics\\Finik_7.jpg</v>
      </c>
      <c r="AH62" t="str">
        <f t="shared" si="4"/>
        <v>sound\\Ogorod</v>
      </c>
      <c r="AR62" t="str">
        <f t="shared" ca="1" si="24"/>
        <v>pics\\Finik_7.jpg</v>
      </c>
      <c r="AT62">
        <f t="shared" ca="1" si="7"/>
        <v>0.18654096813665544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VLOOKUP(B63,audio_list_stym!$A$3:$BP$18,54,FALSE)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VLOOKUP(B63,audio_list_stym!$A$3:$AJ$18,22,FALSE)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2012</v>
      </c>
      <c r="AD63" t="str">
        <f t="shared" ca="1" si="10"/>
        <v>pics\\Finik_4.jpg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pics\\Finik_4.jpg</v>
      </c>
      <c r="AH63" t="str">
        <f t="shared" si="4"/>
        <v>sound\\Ogorod</v>
      </c>
      <c r="AR63" t="str">
        <f t="shared" ca="1" si="24"/>
        <v>pics\\Finik_4.jpg</v>
      </c>
      <c r="AT63">
        <f t="shared" ca="1" si="7"/>
        <v>0.73013382020119599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VLOOKUP(B64,audio_list_stym!$A$3:$BP$18,54,FALSE)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VLOOKUP(B64,audio_list_stym!$A$3:$AJ$18,22,FALSE)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2029</v>
      </c>
      <c r="AD64" t="str">
        <f t="shared" ca="1" si="10"/>
        <v>pics\\Kokos_5.jpg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pics\\Kokos_5.jpg</v>
      </c>
      <c r="AH64" t="str">
        <f t="shared" si="4"/>
        <v>sound\\Ogorod</v>
      </c>
      <c r="AI64" s="11"/>
      <c r="AR64" t="str">
        <f t="shared" ca="1" si="24"/>
        <v>pics\\Kokos_5.jpg</v>
      </c>
      <c r="AT64">
        <f t="shared" ca="1" si="7"/>
        <v>0.28868621047012233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VLOOKUP(B65,audio_list_stym!$A$3:$BP$18,54,FALSE)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VLOOKUP(B65,audio_list_stym!$A$3:$AJ$18,22,FALSE)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2154</v>
      </c>
      <c r="AD65" t="str">
        <f t="shared" ca="1" si="10"/>
        <v>pics\\Injir_2.jpg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pics\\Injir_2.jpg</v>
      </c>
      <c r="AH65" t="str">
        <f t="shared" si="4"/>
        <v>sound\\Ogorod</v>
      </c>
      <c r="AR65" t="str">
        <f t="shared" ca="1" si="24"/>
        <v>pics\\Injir_2.jpg</v>
      </c>
      <c r="AT65">
        <f t="shared" ca="1" si="7"/>
        <v>0.72647876456316063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2017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VLOOKUP(B66,audio_list_stym!$A$3:$BP$18,54,FALSE)</f>
        <v>15</v>
      </c>
      <c r="F66" t="str">
        <f>VLOOKUP(E66,metki!$A$2:$B$9,2,FALSE)</f>
        <v>экспл_новые_с_названием</v>
      </c>
      <c r="G66" t="str">
        <f t="shared" ref="G66:G129" si="25">LEFT(F66,5)</f>
        <v>экспл</v>
      </c>
      <c r="H66" t="str">
        <f>VLOOKUP(B66,audio_list_stym!$A$3:$AJ$18,22,FALSE)</f>
        <v>Ackee</v>
      </c>
      <c r="I66" t="s">
        <v>688</v>
      </c>
      <c r="J66" t="str">
        <f t="shared" ref="J66:J129" si="26">H66&amp;I66</f>
        <v>Ackee_1</v>
      </c>
      <c r="L66">
        <f>VLOOKUP(J66,total_visual_stym!$A$2:$D$129,2,FALSE)</f>
        <v>2065</v>
      </c>
      <c r="M66" t="str">
        <f>VLOOKUP(J66,total_visual_stym!$A$2:$D$129,3,FALSE)</f>
        <v>pics\\Ackee_1.jpg</v>
      </c>
      <c r="N66">
        <f>VLOOKUP(J66,total_visual_stym!$A$1:$D$129,4,FALSE)</f>
        <v>208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97</v>
      </c>
      <c r="Z66" t="str">
        <f>IF(G66="экспл",VLOOKUP(J66,quest_экспл!$A$1:$N$129,12,FALSE),IF(G66="импл_",0,0))</f>
        <v>sound\\Sushenniy_li_on.wav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129" si="27">AS66</f>
        <v/>
      </c>
      <c r="AG66" t="str">
        <f>IF(OR(E66=11,E66=13),M66,"")</f>
        <v/>
      </c>
      <c r="AI66" t="s">
        <v>67</v>
      </c>
      <c r="AO66">
        <f ca="1">RAND()</f>
        <v>0.6550361476361708</v>
      </c>
      <c r="AP66" t="str">
        <f ca="1">INDEX($AI$66:$AI$129,(RANK(AO66,$AO$66:$AO$129)))</f>
        <v>pics\\Goroh_7.jpg</v>
      </c>
      <c r="AS66" t="str">
        <f t="shared" ref="AS66:AS81" si="28">IF(G66="импл_",AP66,"")</f>
        <v/>
      </c>
      <c r="AT66">
        <f t="shared" ref="AT66:AT129" ca="1" si="29">RAND()</f>
        <v>0.71780871804753932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_Сушеный_ли_он?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На_экране_РЕНАН._Сушеный_ли_он?</v>
      </c>
      <c r="BC66">
        <f>A66</f>
        <v>1209</v>
      </c>
      <c r="BD66" cm="1">
        <f t="array" aca="1" ref="BD66" ca="1">INDEX(L66:L73,(RANK(AT2,$AT$2:$AT$9)))</f>
        <v>2068</v>
      </c>
      <c r="BE66" cm="1">
        <f t="array" aca="1" ref="BE66" ca="1">INDEX(BD74:BD89,(RANK(AT2,$AT$2:$AT$7)))</f>
        <v>2074</v>
      </c>
      <c r="BF66" cm="1">
        <f t="array" aca="1" ref="BF66" ca="1">INDEX(BD90:BD113,(RANK(AT2,$AT$2:$AT$17)))</f>
        <v>2089</v>
      </c>
      <c r="BG66" cm="1">
        <f t="array" aca="1" ref="BG66" ca="1">INDEX(BD114:BD129,(RANK(AT2,$AT$2:$AT$17)))</f>
        <v>2137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VLOOKUP(B67,audio_list_stym!$A$3:$BP$18,54,FALSE)</f>
        <v>15</v>
      </c>
      <c r="F67" t="str">
        <f>VLOOKUP(E67,metki!$A$2:$B$9,2,FALSE)</f>
        <v>экспл_новые_с_названием</v>
      </c>
      <c r="G67" t="str">
        <f t="shared" si="25"/>
        <v>экспл</v>
      </c>
      <c r="H67" t="str">
        <f>VLOOKUP(B67,audio_list_stym!$A$3:$AJ$18,22,FALSE)</f>
        <v>Ackee</v>
      </c>
      <c r="I67" t="s">
        <v>689</v>
      </c>
      <c r="J67" t="str">
        <f t="shared" si="26"/>
        <v>Ackee_2</v>
      </c>
      <c r="L67">
        <f>VLOOKUP(J67,total_visual_stym!$A$2:$D$129,2,FALSE)</f>
        <v>2066</v>
      </c>
      <c r="M67" t="str">
        <f>VLOOKUP(J67,total_visual_stym!$A$2:$D$129,3,FALSE)</f>
        <v>pics\\Ackee_2.jpg</v>
      </c>
      <c r="N67">
        <f>VLOOKUP(J67,total_visual_stym!$A$1:$D$129,4,FALSE)</f>
        <v>208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98</v>
      </c>
      <c r="Z67" t="str">
        <f>IF(G67="экспл",VLOOKUP(J67,quest_экспл!$A$1:$N$129,12,FALSE),IF(G67="импл_",0,0))</f>
        <v>sound\\On_s_vetochkoy.wav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2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7"/>
        <v/>
      </c>
      <c r="AI67" t="s">
        <v>68</v>
      </c>
      <c r="AO67">
        <f t="shared" ref="AO67:AO129" ca="1" si="33">RAND()</f>
        <v>0.74077053224511491</v>
      </c>
      <c r="AP67" t="str">
        <f t="shared" ref="AP67:AP129" ca="1" si="34">INDEX($AI$66:$AI$129,(RANK(AO67,$AO$66:$AO$129)))</f>
        <v>pics\\Goroh_2.jpg</v>
      </c>
      <c r="AS67" t="str">
        <f t="shared" si="28"/>
        <v/>
      </c>
      <c r="AT67">
        <f t="shared" ca="1" si="29"/>
        <v>0.46164285591798204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_Он_с_веточкой?</v>
      </c>
      <c r="BA67" t="e">
        <f>VLOOKUP(Q67,audio_list_stym!$B$2:$BQ$299,68,FALSE)</f>
        <v>#N/A</v>
      </c>
      <c r="BB67" t="str">
        <f t="shared" si="31"/>
        <v>Посмотрите,_вот_РЕНАН._Он_с_веточкой?</v>
      </c>
      <c r="BD67" cm="1">
        <f t="array" aca="1" ref="BD67" ca="1">INDEX(L67:L74,(RANK(AT3,$AT$2:$AT$9)))</f>
        <v>2068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VLOOKUP(B68,audio_list_stym!$A$3:$BP$18,54,FALSE)</f>
        <v>15</v>
      </c>
      <c r="F68" t="str">
        <f>VLOOKUP(E68,metki!$A$2:$B$9,2,FALSE)</f>
        <v>экспл_новые_с_названием</v>
      </c>
      <c r="G68" t="str">
        <f t="shared" si="25"/>
        <v>экспл</v>
      </c>
      <c r="H68" t="str">
        <f>VLOOKUP(B68,audio_list_stym!$A$3:$AJ$18,22,FALSE)</f>
        <v>Ackee</v>
      </c>
      <c r="I68" t="s">
        <v>690</v>
      </c>
      <c r="J68" t="str">
        <f t="shared" si="26"/>
        <v>Ackee_3</v>
      </c>
      <c r="L68">
        <f>VLOOKUP(J68,total_visual_stym!$A$2:$D$129,2,FALSE)</f>
        <v>2067</v>
      </c>
      <c r="M68" t="str">
        <f>VLOOKUP(J68,total_visual_stym!$A$2:$D$129,3,FALSE)</f>
        <v>pics\\Ackee_3.jpg</v>
      </c>
      <c r="N68">
        <f>VLOOKUP(J68,total_visual_stym!$A$1:$D$129,4,FALSE)</f>
        <v>208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99</v>
      </c>
      <c r="Z68" t="str">
        <f>IF(G68="экспл",VLOOKUP(J68,quest_экспл!$A$1:$N$129,12,FALSE),IF(G68="импл_",0,0))</f>
        <v>sound\\On_rasskrit.wav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2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7"/>
        <v/>
      </c>
      <c r="AI68" t="s">
        <v>69</v>
      </c>
      <c r="AO68">
        <f t="shared" ca="1" si="33"/>
        <v>0.51135200360622968</v>
      </c>
      <c r="AP68" t="str">
        <f t="shared" ca="1" si="34"/>
        <v>pics\\Limon_5.jpg</v>
      </c>
      <c r="AS68" t="str">
        <f t="shared" si="28"/>
        <v/>
      </c>
      <c r="AT68">
        <f t="shared" ca="1" si="29"/>
        <v>0.2205817359164407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_Он_раскрыт?</v>
      </c>
      <c r="BA68" t="e">
        <f>VLOOKUP(Q68,audio_list_stym!$B$2:$BQ$299,68,FALSE)</f>
        <v>#N/A</v>
      </c>
      <c r="BB68" t="str">
        <f t="shared" si="31"/>
        <v>Вот_РЕНАН._Он_раскрыт?</v>
      </c>
      <c r="BD68" cm="1">
        <f t="array" aca="1" ref="BD68" ca="1">INDEX(L68:L75,(RANK(AT4,$AT$2:$AT$9)))</f>
        <v>2068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VLOOKUP(B69,audio_list_stym!$A$3:$BP$18,54,FALSE)</f>
        <v>15</v>
      </c>
      <c r="F69" t="str">
        <f>VLOOKUP(E69,metki!$A$2:$B$9,2,FALSE)</f>
        <v>экспл_новые_с_названием</v>
      </c>
      <c r="G69" t="str">
        <f t="shared" si="25"/>
        <v>экспл</v>
      </c>
      <c r="H69" t="str">
        <f>VLOOKUP(B69,audio_list_stym!$A$3:$AJ$18,22,FALSE)</f>
        <v>Ackee</v>
      </c>
      <c r="I69" t="s">
        <v>691</v>
      </c>
      <c r="J69" t="str">
        <f t="shared" si="26"/>
        <v>Ackee_4</v>
      </c>
      <c r="L69">
        <f>VLOOKUP(J69,total_visual_stym!$A$2:$D$129,2,FALSE)</f>
        <v>2068</v>
      </c>
      <c r="M69" t="str">
        <f>VLOOKUP(J69,total_visual_stym!$A$2:$D$129,3,FALSE)</f>
        <v>pics\\Ackee_4.jpg</v>
      </c>
      <c r="N69">
        <f>VLOOKUP(J69,total_visual_stym!$A$1:$D$129,4,FALSE)</f>
        <v>208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100</v>
      </c>
      <c r="Z69" t="str">
        <f>IF(G69="экспл",VLOOKUP(J69,quest_экспл!$A$1:$N$129,12,FALSE),IF(G69="импл_",0,0))</f>
        <v>sound\\Pushistiy_li_on.wav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2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7"/>
        <v/>
      </c>
      <c r="AI69" t="s">
        <v>70</v>
      </c>
      <c r="AO69">
        <f t="shared" ca="1" si="33"/>
        <v>0.97822138427343397</v>
      </c>
      <c r="AP69" t="str">
        <f t="shared" ca="1" si="34"/>
        <v>pics\\Banan_3.jpg</v>
      </c>
      <c r="AS69" t="str">
        <f t="shared" si="28"/>
        <v/>
      </c>
      <c r="AT69">
        <f t="shared" ca="1" si="29"/>
        <v>0.28221862032075229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_Пушистый_ли_он?</v>
      </c>
      <c r="BA69" t="e">
        <f>VLOOKUP(Q69,audio_list_stym!$B$2:$BQ$299,68,FALSE)</f>
        <v>#N/A</v>
      </c>
      <c r="BB69" t="str">
        <f t="shared" si="31"/>
        <v>Это_РЕНАН._Пушистый_ли_он?</v>
      </c>
      <c r="BD69" cm="1">
        <f t="array" aca="1" ref="BD69" ca="1">INDEX(L69:L76,(RANK(AT5,$AT$2:$AT$9)))</f>
        <v>2072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VLOOKUP(B70,audio_list_stym!$A$3:$BP$18,54,FALSE)</f>
        <v>15</v>
      </c>
      <c r="F70" t="str">
        <f>VLOOKUP(E70,metki!$A$2:$B$9,2,FALSE)</f>
        <v>экспл_новые_с_названием</v>
      </c>
      <c r="G70" t="str">
        <f t="shared" si="25"/>
        <v>экспл</v>
      </c>
      <c r="H70" t="str">
        <f>VLOOKUP(B70,audio_list_stym!$A$3:$AJ$18,22,FALSE)</f>
        <v>Ackee</v>
      </c>
      <c r="I70" t="s">
        <v>692</v>
      </c>
      <c r="J70" t="str">
        <f t="shared" si="26"/>
        <v>Ackee_5</v>
      </c>
      <c r="L70">
        <f>VLOOKUP(J70,total_visual_stym!$A$2:$D$129,2,FALSE)</f>
        <v>2069</v>
      </c>
      <c r="M70" t="str">
        <f>VLOOKUP(J70,total_visual_stym!$A$2:$D$129,3,FALSE)</f>
        <v>pics\\Ackee_5.jpg</v>
      </c>
      <c r="N70">
        <f>VLOOKUP(J70,total_visual_stym!$A$1:$D$129,4,FALSE)</f>
        <v>208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101</v>
      </c>
      <c r="Z70" t="str">
        <f>IF(G70="экспл",VLOOKUP(J70,quest_экспл!$A$1:$N$129,12,FALSE),IF(G70="импл_",0,0))</f>
        <v>sound\\On_kvadratniy.wav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2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7"/>
        <v/>
      </c>
      <c r="AI70" t="s">
        <v>71</v>
      </c>
      <c r="AO70">
        <f t="shared" ca="1" si="33"/>
        <v>0.52962607310711229</v>
      </c>
      <c r="AP70" t="str">
        <f t="shared" ca="1" si="34"/>
        <v>pics\\Limon_2.jpg</v>
      </c>
      <c r="AS70" t="str">
        <f t="shared" si="28"/>
        <v/>
      </c>
      <c r="AT70">
        <f t="shared" ca="1" si="29"/>
        <v>0.37530321829943258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_Он_квадратный?</v>
      </c>
      <c r="BA70" t="e">
        <f>VLOOKUP(Q70,audio_list_stym!$B$2:$BQ$299,68,FALSE)</f>
        <v>#N/A</v>
      </c>
      <c r="BB70" t="str">
        <f t="shared" si="31"/>
        <v>На_картинке_РЕНАН._Он_квадратный?</v>
      </c>
      <c r="BD70" cm="1">
        <f t="array" aca="1" ref="BD70" ca="1">INDEX(L70:L77,(RANK(AT6,$AT$2:$AT$9)))</f>
        <v>2075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VLOOKUP(B71,audio_list_stym!$A$3:$BP$18,54,FALSE)</f>
        <v>15</v>
      </c>
      <c r="F71" t="str">
        <f>VLOOKUP(E71,metki!$A$2:$B$9,2,FALSE)</f>
        <v>экспл_новые_с_названием</v>
      </c>
      <c r="G71" t="str">
        <f t="shared" si="25"/>
        <v>экспл</v>
      </c>
      <c r="H71" t="str">
        <f>VLOOKUP(B71,audio_list_stym!$A$3:$AJ$18,22,FALSE)</f>
        <v>Ackee</v>
      </c>
      <c r="I71" t="s">
        <v>693</v>
      </c>
      <c r="J71" t="str">
        <f t="shared" si="26"/>
        <v>Ackee_6</v>
      </c>
      <c r="L71">
        <f>VLOOKUP(J71,total_visual_stym!$A$2:$D$129,2,FALSE)</f>
        <v>2070</v>
      </c>
      <c r="M71" t="str">
        <f>VLOOKUP(J71,total_visual_stym!$A$2:$D$129,3,FALSE)</f>
        <v>pics\\Ackee_6.jpg</v>
      </c>
      <c r="N71">
        <f>VLOOKUP(J71,total_visual_stym!$A$1:$D$129,4,FALSE)</f>
        <v>208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102</v>
      </c>
      <c r="Z71" t="str">
        <f>IF(G71="экспл",VLOOKUP(J71,quest_экспл!$A$1:$N$129,12,FALSE),IF(G71="импл_",0,0))</f>
        <v>sound\\Raznocvetniy_li_on.wav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2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7"/>
        <v/>
      </c>
      <c r="AI71" t="s">
        <v>72</v>
      </c>
      <c r="AO71">
        <f t="shared" ca="1" si="33"/>
        <v>0.58530322811947655</v>
      </c>
      <c r="AP71" t="str">
        <f t="shared" ca="1" si="34"/>
        <v>pics\\Kokos_4.jpg</v>
      </c>
      <c r="AS71" t="str">
        <f t="shared" si="28"/>
        <v/>
      </c>
      <c r="AT71">
        <f t="shared" ca="1" si="29"/>
        <v>0.88610527214054913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_Разноцветный_ли_он?</v>
      </c>
      <c r="BA71" t="e">
        <f>VLOOKUP(Q71,audio_list_stym!$B$2:$BQ$299,68,FALSE)</f>
        <v>#N/A</v>
      </c>
      <c r="BB71" t="str">
        <f t="shared" si="31"/>
        <v>На_мониторе_РЕНАН._Разноцветный_ли_он?</v>
      </c>
      <c r="BD71" cm="1">
        <f t="array" aca="1" ref="BD71" ca="1">INDEX(L71:L78,(RANK(AT7,$AT$2:$AT$9)))</f>
        <v>2077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VLOOKUP(B72,audio_list_stym!$A$3:$BP$18,54,FALSE)</f>
        <v>15</v>
      </c>
      <c r="F72" t="str">
        <f>VLOOKUP(E72,metki!$A$2:$B$9,2,FALSE)</f>
        <v>экспл_новые_с_названием</v>
      </c>
      <c r="G72" t="str">
        <f t="shared" si="25"/>
        <v>экспл</v>
      </c>
      <c r="H72" t="str">
        <f>VLOOKUP(B72,audio_list_stym!$A$3:$AJ$18,22,FALSE)</f>
        <v>Ackee</v>
      </c>
      <c r="I72" t="s">
        <v>694</v>
      </c>
      <c r="J72" t="str">
        <f t="shared" si="26"/>
        <v>Ackee_7</v>
      </c>
      <c r="L72">
        <f>VLOOKUP(J72,total_visual_stym!$A$2:$D$129,2,FALSE)</f>
        <v>2071</v>
      </c>
      <c r="M72" t="str">
        <f>VLOOKUP(J72,total_visual_stym!$A$2:$D$129,3,FALSE)</f>
        <v>pics\\Ackee_7.jpg</v>
      </c>
      <c r="N72">
        <f>VLOOKUP(J72,total_visual_stym!$A$1:$D$129,4,FALSE)</f>
        <v>208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103</v>
      </c>
      <c r="Z72" t="str">
        <f>IF(G72="экспл",VLOOKUP(J72,quest_экспл!$A$1:$N$129,12,FALSE),IF(G72="импл_",0,0))</f>
        <v>sound\\Uvyadshiy_li_on.wav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7"/>
        <v/>
      </c>
      <c r="AI72" t="s">
        <v>73</v>
      </c>
      <c r="AO72">
        <f t="shared" ca="1" si="33"/>
        <v>6.4704267379530833E-2</v>
      </c>
      <c r="AP72" t="str">
        <f t="shared" ca="1" si="34"/>
        <v>pics\\Tomat_6.jpg</v>
      </c>
      <c r="AR72" t="str">
        <f>IF(AH72="sound\\Ogorod",AP24,"")</f>
        <v/>
      </c>
      <c r="AS72" t="str">
        <f t="shared" si="28"/>
        <v/>
      </c>
      <c r="AT72">
        <f t="shared" ca="1" si="29"/>
        <v>0.3103836381482088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_Увядший_ли_он?</v>
      </c>
      <c r="BA72" t="e">
        <f>VLOOKUP(Q72,audio_list_stym!$B$2:$BQ$299,68,FALSE)</f>
        <v>#N/A</v>
      </c>
      <c r="BB72" t="str">
        <f t="shared" si="31"/>
        <v>Перед_Вами_РЕНАН._Увядший_ли_он?</v>
      </c>
      <c r="BD72" cm="1">
        <f t="array" aca="1" ref="BD72" ca="1">INDEX(L72:L79,(RANK(AT8,$AT$2:$AT$9)))</f>
        <v>2076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VLOOKUP(B73,audio_list_stym!$A$3:$BP$18,54,FALSE)</f>
        <v>15</v>
      </c>
      <c r="F73" t="str">
        <f>VLOOKUP(E73,metki!$A$2:$B$9,2,FALSE)</f>
        <v>экспл_новые_с_названием</v>
      </c>
      <c r="G73" t="str">
        <f t="shared" si="25"/>
        <v>экспл</v>
      </c>
      <c r="H73" t="str">
        <f>VLOOKUP(B73,audio_list_stym!$A$3:$AJ$18,22,FALSE)</f>
        <v>Ackee</v>
      </c>
      <c r="I73" t="s">
        <v>695</v>
      </c>
      <c r="J73" t="str">
        <f t="shared" si="26"/>
        <v>Ackee_8</v>
      </c>
      <c r="L73">
        <f>VLOOKUP(J73,total_visual_stym!$A$2:$D$129,2,FALSE)</f>
        <v>2072</v>
      </c>
      <c r="M73" t="str">
        <f>VLOOKUP(J73,total_visual_stym!$A$2:$D$129,3,FALSE)</f>
        <v>pics\\Ackee_8.jpg</v>
      </c>
      <c r="N73">
        <f>VLOOKUP(J73,total_visual_stym!$A$1:$D$129,4,FALSE)</f>
        <v>208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104</v>
      </c>
      <c r="Z73" t="str">
        <f>IF(G73="экспл",VLOOKUP(J73,quest_экспл!$A$1:$N$129,12,FALSE),IF(G73="импл_",0,0))</f>
        <v>sound\\On_sklizskiy.wav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7"/>
        <v/>
      </c>
      <c r="AI73" t="s">
        <v>74</v>
      </c>
      <c r="AO73">
        <f t="shared" ca="1" si="33"/>
        <v>0.14813883496887426</v>
      </c>
      <c r="AP73" t="str">
        <f t="shared" ca="1" si="34"/>
        <v>pics\\Tomat_1.jpg</v>
      </c>
      <c r="AR73" t="str">
        <f>IF(AH73="sound\\Ogorod",AP25,"")</f>
        <v/>
      </c>
      <c r="AS73" t="str">
        <f t="shared" si="28"/>
        <v/>
      </c>
      <c r="AT73">
        <f t="shared" ca="1" si="29"/>
        <v>0.78555154162627416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_Он_склизкий?</v>
      </c>
      <c r="BA73" t="e">
        <f>VLOOKUP(Q73,audio_list_stym!$B$2:$BQ$299,68,FALSE)</f>
        <v>#N/A</v>
      </c>
      <c r="BB73" t="str">
        <f t="shared" si="31"/>
        <v>Вы_видите_РЕНАН._Он_склизкий?</v>
      </c>
      <c r="BD73" cm="1">
        <f t="array" aca="1" ref="BD73" ca="1">INDEX(L73:L80,(RANK(AT9,$AT$2:$AT$9)))</f>
        <v>2072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VLOOKUP(B74,audio_list_stym!$A$3:$BP$18,54,FALSE)</f>
        <v>16</v>
      </c>
      <c r="F74" t="str">
        <f>VLOOKUP(E74,metki!$A$2:$B$9,2,FALSE)</f>
        <v>импл_новые_без_названия</v>
      </c>
      <c r="G74" t="str">
        <f t="shared" si="25"/>
        <v>импл_</v>
      </c>
      <c r="H74" t="str">
        <f>VLOOKUP(B74,audio_list_stym!$A$3:$AJ$18,22,FALSE)</f>
        <v>Ake</v>
      </c>
      <c r="I74" t="s">
        <v>688</v>
      </c>
      <c r="J74" t="str">
        <f t="shared" si="26"/>
        <v>Ake_1</v>
      </c>
      <c r="L74">
        <f>VLOOKUP(J74,total_visual_stym!$A$2:$D$129,2,FALSE)</f>
        <v>2073</v>
      </c>
      <c r="M74" t="str">
        <f>VLOOKUP(J74,total_visual_stym!$A$2:$D$129,3,FALSE)</f>
        <v>pics\\Ake_1.jpg</v>
      </c>
      <c r="N74">
        <f>VLOOKUP(J74,total_visual_stym!$A$1:$D$129,4,FALSE)</f>
        <v>209</v>
      </c>
      <c r="P74">
        <f>IF(G74="экспл",0,IF(G74="импл_",VLOOKUP(J74,quest_импл!$A$1:$J$129,7,FALSE),0))</f>
        <v>233</v>
      </c>
      <c r="Q74" t="str">
        <f>IF(G74="экспл",0,IF(G74="импл_",VLOOKUP(J74,quest_импл!$A$1:$J$129,8,FALSE),0))</f>
        <v>sound\\Imeet_li_myakot.wav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2046</v>
      </c>
      <c r="AD74" t="str">
        <f t="shared" ca="1" si="32"/>
        <v>pics\\Peper_6.jpg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7"/>
        <v>pics\\Peper_6.jpg</v>
      </c>
      <c r="AI74" t="s">
        <v>76</v>
      </c>
      <c r="AO74">
        <f t="shared" ca="1" si="33"/>
        <v>0.33127365615979754</v>
      </c>
      <c r="AP74" t="str">
        <f t="shared" ca="1" si="34"/>
        <v>pics\\Peper_6.jpg</v>
      </c>
      <c r="AR74" t="str">
        <f>IF(AH74="sound\\Ogorod",AP2,"")</f>
        <v/>
      </c>
      <c r="AS74" t="str">
        <f t="shared" ca="1" si="28"/>
        <v>pics\\Peper_6.jpg</v>
      </c>
      <c r="AT74">
        <f t="shared" ca="1" si="29"/>
        <v>0.70629747015658428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_Имеет_ли_мякоть_</v>
      </c>
      <c r="BB74" t="str">
        <f t="shared" si="31"/>
        <v>_Имеет_ли_мякоть_XXXXX?</v>
      </c>
      <c r="BC74">
        <f>A74</f>
        <v>1210</v>
      </c>
      <c r="BD74" cm="1">
        <f t="array" aca="1" ref="BD74" ca="1">INDEX($L$74:$L$81,(RANK(AT2,$AT$2:$AT$9)))</f>
        <v>2076</v>
      </c>
      <c r="BE74" cm="1">
        <f t="array" aca="1" ref="BE74" ca="1">INDEX(BD66:BD73,(RANK(AT3,$AT$2:$AT$9)))</f>
        <v>2068</v>
      </c>
      <c r="BF74" cm="1">
        <f t="array" aca="1" ref="BF74" ca="1">INDEX(BD82:BD105,(RANK(AT3,$AT$2:$AT$17)))</f>
        <v>2086</v>
      </c>
      <c r="BG74" cm="1">
        <f t="array" aca="1" ref="BG74" ca="1">INDEX(BD106:BD129,(RANK(AT3,$AT$2:$AT$9)))</f>
        <v>2130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VLOOKUP(B75,audio_list_stym!$A$3:$BP$18,54,FALSE)</f>
        <v>16</v>
      </c>
      <c r="F75" t="str">
        <f>VLOOKUP(E75,metki!$A$2:$B$9,2,FALSE)</f>
        <v>импл_новые_без_названия</v>
      </c>
      <c r="G75" t="str">
        <f t="shared" si="25"/>
        <v>импл_</v>
      </c>
      <c r="H75" t="str">
        <f>VLOOKUP(B75,audio_list_stym!$A$3:$AJ$18,22,FALSE)</f>
        <v>Ake</v>
      </c>
      <c r="I75" t="s">
        <v>689</v>
      </c>
      <c r="J75" t="str">
        <f t="shared" si="26"/>
        <v>Ake_2</v>
      </c>
      <c r="L75">
        <f>VLOOKUP(J75,total_visual_stym!$A$2:$D$129,2,FALSE)</f>
        <v>2074</v>
      </c>
      <c r="M75" t="str">
        <f>VLOOKUP(J75,total_visual_stym!$A$2:$D$129,3,FALSE)</f>
        <v>pics\\Ake_2.jpg</v>
      </c>
      <c r="N75">
        <f>VLOOKUP(J75,total_visual_stym!$A$1:$D$129,4,FALSE)</f>
        <v>209</v>
      </c>
      <c r="P75">
        <f>IF(G75="экспл",0,IF(G75="импл_",VLOOKUP(J75,quest_импл!$A$1:$J$129,7,FALSE),0))</f>
        <v>234</v>
      </c>
      <c r="Q75" t="str">
        <f>IF(G75="экспл",0,IF(G75="импл_",VLOOKUP(J75,quest_импл!$A$1:$J$129,8,FALSE),0))</f>
        <v>sound\\Prodolgovatiy_li.wav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2060</v>
      </c>
      <c r="AD75" t="str">
        <f t="shared" ca="1" si="32"/>
        <v>pics\\Tomat_4.jpg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7"/>
        <v>pics\\Tomat_4.jpg</v>
      </c>
      <c r="AI75" t="s">
        <v>77</v>
      </c>
      <c r="AO75">
        <f t="shared" ca="1" si="33"/>
        <v>8.8169746440369567E-2</v>
      </c>
      <c r="AP75" t="str">
        <f t="shared" ca="1" si="34"/>
        <v>pics\\Tomat_4.jpg</v>
      </c>
      <c r="AR75" t="str">
        <f t="shared" ref="AR75:AR97" si="35">IF(AH75="sound\\Ogorod",AP3,"")</f>
        <v/>
      </c>
      <c r="AS75" t="str">
        <f t="shared" ca="1" si="28"/>
        <v>pics\\Tomat_4.jpg</v>
      </c>
      <c r="AT75">
        <f t="shared" ca="1" si="29"/>
        <v>0.93268165364870781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_Продолговатый_ли_</v>
      </c>
      <c r="BB75" t="str">
        <f t="shared" si="31"/>
        <v>_Продолговатый_ли_XXXXX?</v>
      </c>
      <c r="BD75" cm="1">
        <f t="array" aca="1" ref="BD75" ca="1">INDEX($L$74:$L$81,(RANK(AT3,$AT$2:$AT$9)))</f>
        <v>2075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VLOOKUP(B76,audio_list_stym!$A$3:$BP$18,54,FALSE)</f>
        <v>16</v>
      </c>
      <c r="F76" t="str">
        <f>VLOOKUP(E76,metki!$A$2:$B$9,2,FALSE)</f>
        <v>импл_новые_без_названия</v>
      </c>
      <c r="G76" t="str">
        <f t="shared" si="25"/>
        <v>импл_</v>
      </c>
      <c r="H76" t="str">
        <f>VLOOKUP(B76,audio_list_stym!$A$3:$AJ$18,22,FALSE)</f>
        <v>Ake</v>
      </c>
      <c r="I76" t="s">
        <v>690</v>
      </c>
      <c r="J76" t="str">
        <f t="shared" si="26"/>
        <v>Ake_3</v>
      </c>
      <c r="L76">
        <f>VLOOKUP(J76,total_visual_stym!$A$2:$D$129,2,FALSE)</f>
        <v>2075</v>
      </c>
      <c r="M76" t="str">
        <f>VLOOKUP(J76,total_visual_stym!$A$2:$D$129,3,FALSE)</f>
        <v>pics\\Ake_3.jpg</v>
      </c>
      <c r="N76">
        <f>VLOOKUP(J76,total_visual_stym!$A$1:$D$129,4,FALSE)</f>
        <v>209</v>
      </c>
      <c r="P76">
        <f>IF(G76="экспл",0,IF(G76="импл_",VLOOKUP(J76,quest_импл!$A$1:$J$129,7,FALSE),0))</f>
        <v>235</v>
      </c>
      <c r="Q76" t="str">
        <f>IF(G76="экспл",0,IF(G76="импл_",VLOOKUP(J76,quest_импл!$A$1:$J$129,8,FALSE),0))</f>
        <v>sound\\Pyatnistyi_li.wav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2047</v>
      </c>
      <c r="AD76" t="str">
        <f t="shared" ca="1" si="32"/>
        <v>pics\\Peper_7.jpg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7"/>
        <v>pics\\Peper_7.jpg</v>
      </c>
      <c r="AI76" t="s">
        <v>78</v>
      </c>
      <c r="AO76">
        <f t="shared" ca="1" si="33"/>
        <v>0.31664978166449109</v>
      </c>
      <c r="AP76" t="str">
        <f t="shared" ca="1" si="34"/>
        <v>pics\\Peper_7.jpg</v>
      </c>
      <c r="AR76" t="str">
        <f t="shared" si="35"/>
        <v/>
      </c>
      <c r="AS76" t="str">
        <f t="shared" ca="1" si="28"/>
        <v>pics\\Peper_7.jpg</v>
      </c>
      <c r="AT76">
        <f t="shared" ca="1" si="29"/>
        <v>0.15106742995804745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_Пятнистый_ли_</v>
      </c>
      <c r="BB76" t="str">
        <f t="shared" si="31"/>
        <v>_Пятнистый_ли_XXXXX?</v>
      </c>
      <c r="BD76" cm="1">
        <f t="array" aca="1" ref="BD76" ca="1">INDEX($L$74:$L$81,(RANK(AT4,$AT$2:$AT$9)))</f>
        <v>2074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VLOOKUP(B77,audio_list_stym!$A$3:$BP$18,54,FALSE)</f>
        <v>16</v>
      </c>
      <c r="F77" t="str">
        <f>VLOOKUP(E77,metki!$A$2:$B$9,2,FALSE)</f>
        <v>импл_новые_без_названия</v>
      </c>
      <c r="G77" t="str">
        <f t="shared" si="25"/>
        <v>импл_</v>
      </c>
      <c r="H77" t="str">
        <f>VLOOKUP(B77,audio_list_stym!$A$3:$AJ$18,22,FALSE)</f>
        <v>Ake</v>
      </c>
      <c r="I77" t="s">
        <v>691</v>
      </c>
      <c r="J77" t="str">
        <f t="shared" si="26"/>
        <v>Ake_4</v>
      </c>
      <c r="L77">
        <f>VLOOKUP(J77,total_visual_stym!$A$2:$D$129,2,FALSE)</f>
        <v>2076</v>
      </c>
      <c r="M77" t="str">
        <f>VLOOKUP(J77,total_visual_stym!$A$2:$D$129,3,FALSE)</f>
        <v>pics\\Ake_4.jpg</v>
      </c>
      <c r="N77">
        <f>VLOOKUP(J77,total_visual_stym!$A$1:$D$129,4,FALSE)</f>
        <v>209</v>
      </c>
      <c r="P77">
        <f>IF(G77="экспл",0,IF(G77="импл_",VLOOKUP(J77,quest_импл!$A$1:$J$129,7,FALSE),0))</f>
        <v>236</v>
      </c>
      <c r="Q77" t="str">
        <f>IF(G77="экспл",0,IF(G77="импл_",VLOOKUP(J77,quest_импл!$A$1:$J$129,8,FALSE),0))</f>
        <v>sound\\S_kochuroy_li.wav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2056</v>
      </c>
      <c r="AD77" t="str">
        <f t="shared" ca="1" si="32"/>
        <v>pics\\Redis_8.jpg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7"/>
        <v>pics\\Redis_8.jpg</v>
      </c>
      <c r="AI77" t="s">
        <v>79</v>
      </c>
      <c r="AO77">
        <f t="shared" ca="1" si="33"/>
        <v>0.19220317541926457</v>
      </c>
      <c r="AP77" t="str">
        <f t="shared" ca="1" si="34"/>
        <v>pics\\Redis_8.jpg</v>
      </c>
      <c r="AR77" t="str">
        <f t="shared" si="35"/>
        <v/>
      </c>
      <c r="AS77" t="str">
        <f t="shared" ca="1" si="28"/>
        <v>pics\\Redis_8.jpg</v>
      </c>
      <c r="AT77">
        <f t="shared" ca="1" si="29"/>
        <v>0.67011899673811515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_С_косточкой_ли_</v>
      </c>
      <c r="BB77" t="str">
        <f t="shared" si="31"/>
        <v>_С_косточкой_ли_XXXXX?</v>
      </c>
      <c r="BD77" cm="1">
        <f t="array" aca="1" ref="BD77" ca="1">INDEX($L$74:$L$81,(RANK(AT5,$AT$2:$AT$9)))</f>
        <v>2077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VLOOKUP(B78,audio_list_stym!$A$3:$BP$18,54,FALSE)</f>
        <v>16</v>
      </c>
      <c r="F78" t="str">
        <f>VLOOKUP(E78,metki!$A$2:$B$9,2,FALSE)</f>
        <v>импл_новые_без_названия</v>
      </c>
      <c r="G78" t="str">
        <f t="shared" si="25"/>
        <v>импл_</v>
      </c>
      <c r="H78" t="str">
        <f>VLOOKUP(B78,audio_list_stym!$A$3:$AJ$18,22,FALSE)</f>
        <v>Ake</v>
      </c>
      <c r="I78" t="s">
        <v>692</v>
      </c>
      <c r="J78" t="str">
        <f t="shared" si="26"/>
        <v>Ake_5</v>
      </c>
      <c r="L78">
        <f>VLOOKUP(J78,total_visual_stym!$A$2:$D$129,2,FALSE)</f>
        <v>2077</v>
      </c>
      <c r="M78" t="str">
        <f>VLOOKUP(J78,total_visual_stym!$A$2:$D$129,3,FALSE)</f>
        <v>pics\\Ake_5.jpg</v>
      </c>
      <c r="N78">
        <f>VLOOKUP(J78,total_visual_stym!$A$1:$D$129,4,FALSE)</f>
        <v>209</v>
      </c>
      <c r="P78">
        <f>IF(G78="экспл",0,IF(G78="импл_",VLOOKUP(J78,quest_импл!$A$1:$J$129,7,FALSE),0))</f>
        <v>237</v>
      </c>
      <c r="Q78" t="str">
        <f>IF(G78="экспл",0,IF(G78="импл_",VLOOKUP(J78,quest_импл!$A$1:$J$129,8,FALSE),0))</f>
        <v>sound\\Fioletoviy_li.wav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2053</v>
      </c>
      <c r="AD78" t="str">
        <f t="shared" ca="1" si="32"/>
        <v>pics\\Redis_5.jpg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7"/>
        <v>pics\\Redis_5.jpg</v>
      </c>
      <c r="AI78" t="s">
        <v>80</v>
      </c>
      <c r="AO78">
        <f t="shared" ca="1" si="33"/>
        <v>0.23036976138592125</v>
      </c>
      <c r="AP78" t="str">
        <f t="shared" ca="1" si="34"/>
        <v>pics\\Redis_5.jpg</v>
      </c>
      <c r="AR78" t="str">
        <f t="shared" si="35"/>
        <v/>
      </c>
      <c r="AS78" t="str">
        <f t="shared" ca="1" si="28"/>
        <v>pics\\Redis_5.jpg</v>
      </c>
      <c r="AT78">
        <f t="shared" ca="1" si="29"/>
        <v>9.4402870894303104E-2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_Синий_ли_</v>
      </c>
      <c r="BB78" t="str">
        <f t="shared" si="31"/>
        <v>_Синий_ли_XXXXX?</v>
      </c>
      <c r="BD78" cm="1">
        <f t="array" aca="1" ref="BD78" ca="1">INDEX($L$74:$L$81,(RANK(AT6,$AT$2:$AT$9)))</f>
        <v>2079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VLOOKUP(B79,audio_list_stym!$A$3:$BP$18,54,FALSE)</f>
        <v>16</v>
      </c>
      <c r="F79" t="str">
        <f>VLOOKUP(E79,metki!$A$2:$B$9,2,FALSE)</f>
        <v>импл_новые_без_названия</v>
      </c>
      <c r="G79" t="str">
        <f t="shared" si="25"/>
        <v>импл_</v>
      </c>
      <c r="H79" t="str">
        <f>VLOOKUP(B79,audio_list_stym!$A$3:$AJ$18,22,FALSE)</f>
        <v>Ake</v>
      </c>
      <c r="I79" t="s">
        <v>693</v>
      </c>
      <c r="J79" t="str">
        <f t="shared" si="26"/>
        <v>Ake_6</v>
      </c>
      <c r="L79">
        <f>VLOOKUP(J79,total_visual_stym!$A$2:$D$129,2,FALSE)</f>
        <v>2078</v>
      </c>
      <c r="M79" t="str">
        <f>VLOOKUP(J79,total_visual_stym!$A$2:$D$129,3,FALSE)</f>
        <v>pics\\Ake_6.jpg</v>
      </c>
      <c r="N79">
        <f>VLOOKUP(J79,total_visual_stym!$A$1:$D$129,4,FALSE)</f>
        <v>209</v>
      </c>
      <c r="P79">
        <f>IF(G79="экспл",0,IF(G79="импл_",VLOOKUP(J79,quest_импл!$A$1:$J$129,7,FALSE),0))</f>
        <v>238</v>
      </c>
      <c r="Q79" t="str">
        <f>IF(G79="экспл",0,IF(G79="импл_",VLOOKUP(J79,quest_импл!$A$1:$J$129,8,FALSE),0))</f>
        <v>sound\\S_dolkami_li.wav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2059</v>
      </c>
      <c r="AD79" t="str">
        <f t="shared" ca="1" si="32"/>
        <v>pics\\Tomat_3.jpg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7"/>
        <v>pics\\Tomat_3.jpg</v>
      </c>
      <c r="AI79" t="s">
        <v>81</v>
      </c>
      <c r="AO79">
        <f t="shared" ca="1" si="33"/>
        <v>0.11171793994048629</v>
      </c>
      <c r="AP79" t="str">
        <f t="shared" ca="1" si="34"/>
        <v>pics\\Tomat_3.jpg</v>
      </c>
      <c r="AR79" t="str">
        <f t="shared" si="35"/>
        <v/>
      </c>
      <c r="AS79" t="str">
        <f t="shared" ca="1" si="28"/>
        <v>pics\\Tomat_3.jpg</v>
      </c>
      <c r="AT79">
        <f t="shared" ca="1" si="29"/>
        <v>0.12720341872414609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_С_дольками_ли_</v>
      </c>
      <c r="BB79" t="str">
        <f t="shared" si="31"/>
        <v>_С_дольками_ли_XXXXX?</v>
      </c>
      <c r="BD79" cm="1">
        <f t="array" aca="1" ref="BD79" ca="1">INDEX($L$74:$L$81,(RANK(AT7,$AT$2:$AT$9)))</f>
        <v>2080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VLOOKUP(B80,audio_list_stym!$A$3:$BP$18,54,FALSE)</f>
        <v>16</v>
      </c>
      <c r="F80" t="str">
        <f>VLOOKUP(E80,metki!$A$2:$B$9,2,FALSE)</f>
        <v>импл_новые_без_названия</v>
      </c>
      <c r="G80" t="str">
        <f t="shared" si="25"/>
        <v>импл_</v>
      </c>
      <c r="H80" t="str">
        <f>VLOOKUP(B80,audio_list_stym!$A$3:$AJ$18,22,FALSE)</f>
        <v>Ake</v>
      </c>
      <c r="I80" t="s">
        <v>694</v>
      </c>
      <c r="J80" t="str">
        <f t="shared" si="26"/>
        <v>Ake_7</v>
      </c>
      <c r="L80">
        <f>VLOOKUP(J80,total_visual_stym!$A$2:$D$129,2,FALSE)</f>
        <v>2079</v>
      </c>
      <c r="M80" t="str">
        <f>VLOOKUP(J80,total_visual_stym!$A$2:$D$129,3,FALSE)</f>
        <v>pics\\Ake_7.jpg</v>
      </c>
      <c r="N80">
        <f>VLOOKUP(J80,total_visual_stym!$A$1:$D$129,4,FALSE)</f>
        <v>209</v>
      </c>
      <c r="P80">
        <f>IF(G80="экспл",0,IF(G80="импл_",VLOOKUP(J80,quest_импл!$A$1:$J$129,7,FALSE),0))</f>
        <v>239</v>
      </c>
      <c r="Q80" t="str">
        <f>IF(G80="экспл",0,IF(G80="импл_",VLOOKUP(J80,quest_импл!$A$1:$J$129,8,FALSE),0))</f>
        <v>sound\\Visushenniy_li.wav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2024</v>
      </c>
      <c r="AD80" t="str">
        <f t="shared" ca="1" si="32"/>
        <v>pics\\Goroh_8.jpg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7"/>
        <v>pics\\Goroh_8.jpg</v>
      </c>
      <c r="AI80" t="s">
        <v>82</v>
      </c>
      <c r="AO80">
        <f t="shared" ca="1" si="33"/>
        <v>0.62799892415177028</v>
      </c>
      <c r="AP80" t="str">
        <f t="shared" ca="1" si="34"/>
        <v>pics\\Goroh_8.jpg</v>
      </c>
      <c r="AR80" t="str">
        <f t="shared" si="35"/>
        <v/>
      </c>
      <c r="AS80" t="str">
        <f t="shared" ca="1" si="28"/>
        <v>pics\\Goroh_8.jpg</v>
      </c>
      <c r="AT80">
        <f t="shared" ca="1" si="29"/>
        <v>0.25934303429172667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_Высушенный_ли_</v>
      </c>
      <c r="BB80" t="str">
        <f t="shared" si="31"/>
        <v>_Высушенный_ли_XXXXX?</v>
      </c>
      <c r="BD80" cm="1">
        <f t="array" aca="1" ref="BD80" ca="1">INDEX($L$74:$L$81,(RANK(AT8,$AT$2:$AT$9)))</f>
        <v>2078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VLOOKUP(B81,audio_list_stym!$A$3:$BP$18,54,FALSE)</f>
        <v>16</v>
      </c>
      <c r="F81" t="str">
        <f>VLOOKUP(E81,metki!$A$2:$B$9,2,FALSE)</f>
        <v>импл_новые_без_названия</v>
      </c>
      <c r="G81" t="str">
        <f t="shared" si="25"/>
        <v>импл_</v>
      </c>
      <c r="H81" t="str">
        <f>VLOOKUP(B81,audio_list_stym!$A$3:$AJ$18,22,FALSE)</f>
        <v>Ake</v>
      </c>
      <c r="I81" t="s">
        <v>695</v>
      </c>
      <c r="J81" t="str">
        <f t="shared" si="26"/>
        <v>Ake_8</v>
      </c>
      <c r="L81">
        <f>VLOOKUP(J81,total_visual_stym!$A$2:$D$129,2,FALSE)</f>
        <v>2080</v>
      </c>
      <c r="M81" t="str">
        <f>VLOOKUP(J81,total_visual_stym!$A$2:$D$129,3,FALSE)</f>
        <v>pics\\Ake_8.jpg</v>
      </c>
      <c r="N81">
        <f>VLOOKUP(J81,total_visual_stym!$A$1:$D$129,4,FALSE)</f>
        <v>209</v>
      </c>
      <c r="P81">
        <f>IF(G81="экспл",0,IF(G81="импл_",VLOOKUP(J81,quest_импл!$A$1:$J$129,7,FALSE),0))</f>
        <v>240</v>
      </c>
      <c r="Q81" t="str">
        <f>IF(G81="экспл",0,IF(G81="импл_",VLOOKUP(J81,quest_импл!$A$1:$J$129,8,FALSE),0))</f>
        <v>sound\\Myatiy_li.wav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2001</v>
      </c>
      <c r="AD81" t="str">
        <f t="shared" ca="1" si="32"/>
        <v>pics\\Banan_1.jpg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7"/>
        <v>pics\\Banan_1.jpg</v>
      </c>
      <c r="AI81" t="s">
        <v>83</v>
      </c>
      <c r="AO81">
        <f t="shared" ca="1" si="33"/>
        <v>0.99190244112538328</v>
      </c>
      <c r="AP81" t="str">
        <f t="shared" ca="1" si="34"/>
        <v>pics\\Banan_1.jpg</v>
      </c>
      <c r="AR81" t="str">
        <f t="shared" si="35"/>
        <v/>
      </c>
      <c r="AS81" t="str">
        <f t="shared" ca="1" si="28"/>
        <v>pics\\Banan_1.jpg</v>
      </c>
      <c r="AT81">
        <f t="shared" ca="1" si="29"/>
        <v>0.58751031778041918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_Мятый_ли_</v>
      </c>
      <c r="BB81" t="str">
        <f t="shared" si="31"/>
        <v>_Мятый_ли_XXXXX?</v>
      </c>
      <c r="BD81" cm="1">
        <f t="array" aca="1" ref="BD81" ca="1">INDEX($L$74:$L$81,(RANK(AT9,$AT$2:$AT$9)))</f>
        <v>2073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VLOOKUP(B82,audio_list_stym!$A$3:$BP$18,54,FALSE)</f>
        <v>17</v>
      </c>
      <c r="F82" t="str">
        <f>VLOOKUP(E82,metki!$A$2:$B$9,2,FALSE)</f>
        <v>экспл_новые_без_названия</v>
      </c>
      <c r="G82" t="str">
        <f t="shared" si="25"/>
        <v>экспл</v>
      </c>
      <c r="H82" t="str">
        <f>VLOOKUP(B82,audio_list_stym!$A$3:$AJ$18,22,FALSE)</f>
        <v>Finger</v>
      </c>
      <c r="I82" t="s">
        <v>688</v>
      </c>
      <c r="J82" t="str">
        <f t="shared" si="26"/>
        <v>Finger_1</v>
      </c>
      <c r="L82">
        <f>VLOOKUP(J82,total_visual_stym!$A$2:$D$129,2,FALSE)</f>
        <v>2081</v>
      </c>
      <c r="M82" t="str">
        <f>VLOOKUP(J82,total_visual_stym!$A$2:$D$129,3,FALSE)</f>
        <v>pics\\Finger_1.jpg</v>
      </c>
      <c r="N82">
        <f>VLOOKUP(J82,total_visual_stym!$A$1:$D$129,4,FALSE)</f>
        <v>210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113</v>
      </c>
      <c r="Z82" t="str">
        <f>IF(G82="экспл",VLOOKUP(J82,quest_экспл!$A$1:$N$129,12,FALSE),IF(G82="импл_",0,0))</f>
        <v>sound\\On_vizhatiy.wav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2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7"/>
        <v/>
      </c>
      <c r="AI82" t="s">
        <v>84</v>
      </c>
      <c r="AO82">
        <f t="shared" ca="1" si="33"/>
        <v>0.43794161576115254</v>
      </c>
      <c r="AP82" t="str">
        <f t="shared" ca="1" si="34"/>
        <v>pics\\Limon_8.jpg</v>
      </c>
      <c r="AR82" t="str">
        <f t="shared" si="35"/>
        <v/>
      </c>
      <c r="AS82" t="str">
        <f t="shared" ref="AS82:AS129" si="36">IF(G82="импл_",AP82,"")</f>
        <v/>
      </c>
      <c r="AT82">
        <f t="shared" ca="1" si="29"/>
        <v>0.63880293788756715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_Он_выжатый?</v>
      </c>
      <c r="BA82" t="e">
        <f>VLOOKUP(Q82,audio_list_stym!$B$2:$BQ$299,68,FALSE)</f>
        <v>#N/A</v>
      </c>
      <c r="BB82" t="str">
        <f t="shared" si="31"/>
        <v>На_экране_XXXXX._Он_выжатый?</v>
      </c>
      <c r="BC82">
        <f>A82</f>
        <v>1211</v>
      </c>
      <c r="BD82" cm="1">
        <f t="array" aca="1" ref="BD82" ca="1">INDEX($L$82:$L$89,(RANK(AT2,$AT$2:$AT$9)))</f>
        <v>2084</v>
      </c>
      <c r="BE82" cm="1">
        <f t="array" aca="1" ref="BE82" ca="1">INDEX(BD66:BD81,(RANK(AT4,$AT$2:$AT$17)))</f>
        <v>2077</v>
      </c>
      <c r="BF82" cm="1">
        <f t="array" aca="1" ref="BF82" ca="1">INDEX(BD90:BD105,(RANK(AT4,$AT$2:$AT$17)))</f>
        <v>2096</v>
      </c>
      <c r="BG82" cm="1">
        <f t="array" aca="1" ref="BG82" ca="1">INDEX(BD106:BD129,(RANK(AT4,$AT$2:$AT$9)))</f>
        <v>2131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VLOOKUP(B83,audio_list_stym!$A$3:$BP$18,54,FALSE)</f>
        <v>17</v>
      </c>
      <c r="F83" t="str">
        <f>VLOOKUP(E83,metki!$A$2:$B$9,2,FALSE)</f>
        <v>экспл_новые_без_названия</v>
      </c>
      <c r="G83" t="str">
        <f t="shared" si="25"/>
        <v>экспл</v>
      </c>
      <c r="H83" t="str">
        <f>VLOOKUP(B83,audio_list_stym!$A$3:$AJ$18,22,FALSE)</f>
        <v>Finger</v>
      </c>
      <c r="I83" t="s">
        <v>689</v>
      </c>
      <c r="J83" t="str">
        <f t="shared" si="26"/>
        <v>Finger_2</v>
      </c>
      <c r="L83">
        <f>VLOOKUP(J83,total_visual_stym!$A$2:$D$129,2,FALSE)</f>
        <v>2082</v>
      </c>
      <c r="M83" t="str">
        <f>VLOOKUP(J83,total_visual_stym!$A$2:$D$129,3,FALSE)</f>
        <v>pics\\Finger_2.jpg</v>
      </c>
      <c r="N83">
        <f>VLOOKUP(J83,total_visual_stym!$A$1:$D$129,4,FALSE)</f>
        <v>210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114</v>
      </c>
      <c r="Z83" t="str">
        <f>IF(G83="экспл",VLOOKUP(J83,quest_экспл!$A$1:$N$129,12,FALSE),IF(G83="импл_",0,0))</f>
        <v>sound\\On_nadloman.wav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2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7"/>
        <v/>
      </c>
      <c r="AI83" t="s">
        <v>85</v>
      </c>
      <c r="AO83">
        <f t="shared" ca="1" si="33"/>
        <v>0.24643300244384314</v>
      </c>
      <c r="AP83" t="str">
        <f t="shared" ca="1" si="34"/>
        <v>pics\\Redis_4.jpg</v>
      </c>
      <c r="AR83" t="str">
        <f t="shared" si="35"/>
        <v/>
      </c>
      <c r="AS83" t="str">
        <f t="shared" si="36"/>
        <v/>
      </c>
      <c r="AT83">
        <f t="shared" ca="1" si="29"/>
        <v>0.36171608360523122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_Он_надломан?</v>
      </c>
      <c r="BA83" t="e">
        <f>VLOOKUP(Q83,audio_list_stym!$B$2:$BQ$299,68,FALSE)</f>
        <v>#N/A</v>
      </c>
      <c r="BB83" t="str">
        <f t="shared" si="31"/>
        <v>Посмотрите,_вот_XXXXX._Он_надломан?</v>
      </c>
      <c r="BD83" cm="1">
        <f t="array" aca="1" ref="BD83" ca="1">INDEX($L$82:$L$89,(RANK(AT3,$AT$2:$AT$9)))</f>
        <v>2083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VLOOKUP(B84,audio_list_stym!$A$3:$BP$18,54,FALSE)</f>
        <v>17</v>
      </c>
      <c r="F84" t="str">
        <f>VLOOKUP(E84,metki!$A$2:$B$9,2,FALSE)</f>
        <v>экспл_новые_без_названия</v>
      </c>
      <c r="G84" t="str">
        <f t="shared" si="25"/>
        <v>экспл</v>
      </c>
      <c r="H84" t="str">
        <f>VLOOKUP(B84,audio_list_stym!$A$3:$AJ$18,22,FALSE)</f>
        <v>Finger</v>
      </c>
      <c r="I84" t="s">
        <v>690</v>
      </c>
      <c r="J84" t="str">
        <f t="shared" si="26"/>
        <v>Finger_3</v>
      </c>
      <c r="L84">
        <f>VLOOKUP(J84,total_visual_stym!$A$2:$D$129,2,FALSE)</f>
        <v>2083</v>
      </c>
      <c r="M84" t="str">
        <f>VLOOKUP(J84,total_visual_stym!$A$2:$D$129,3,FALSE)</f>
        <v>pics\\Finger_3.jpg</v>
      </c>
      <c r="N84">
        <f>VLOOKUP(J84,total_visual_stym!$A$1:$D$129,4,FALSE)</f>
        <v>210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115</v>
      </c>
      <c r="Z84" t="str">
        <f>IF(G84="экспл",VLOOKUP(J84,quest_экспл!$A$1:$N$129,12,FALSE),IF(G84="импл_",0,0))</f>
        <v>sound\\On_volnistiy.wav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7"/>
        <v/>
      </c>
      <c r="AI84" t="s">
        <v>94</v>
      </c>
      <c r="AO84">
        <f t="shared" ca="1" si="33"/>
        <v>0.88807991274226561</v>
      </c>
      <c r="AP84" t="str">
        <f t="shared" ca="1" si="34"/>
        <v>pics\\Finik_2.jpg</v>
      </c>
      <c r="AR84" t="str">
        <f t="shared" si="35"/>
        <v/>
      </c>
      <c r="AS84" t="str">
        <f t="shared" si="36"/>
        <v/>
      </c>
      <c r="AT84">
        <f t="shared" ca="1" si="29"/>
        <v>1.1539772069552257E-2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_Он_волнистый?</v>
      </c>
      <c r="BA84" t="e">
        <f>VLOOKUP(Q84,audio_list_stym!$B$2:$BQ$299,68,FALSE)</f>
        <v>#N/A</v>
      </c>
      <c r="BB84" t="str">
        <f t="shared" si="31"/>
        <v>Вот_XXXXX._Он_волнистый?</v>
      </c>
      <c r="BD84" cm="1">
        <f t="array" aca="1" ref="BD84" ca="1">INDEX($L$82:$L$89,(RANK(AT4,$AT$2:$AT$9)))</f>
        <v>2082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VLOOKUP(B85,audio_list_stym!$A$3:$BP$18,54,FALSE)</f>
        <v>17</v>
      </c>
      <c r="F85" t="str">
        <f>VLOOKUP(E85,metki!$A$2:$B$9,2,FALSE)</f>
        <v>экспл_новые_без_названия</v>
      </c>
      <c r="G85" t="str">
        <f t="shared" si="25"/>
        <v>экспл</v>
      </c>
      <c r="H85" t="str">
        <f>VLOOKUP(B85,audio_list_stym!$A$3:$AJ$18,22,FALSE)</f>
        <v>Finger</v>
      </c>
      <c r="I85" t="s">
        <v>691</v>
      </c>
      <c r="J85" t="str">
        <f t="shared" si="26"/>
        <v>Finger_4</v>
      </c>
      <c r="L85">
        <f>VLOOKUP(J85,total_visual_stym!$A$2:$D$129,2,FALSE)</f>
        <v>2084</v>
      </c>
      <c r="M85" t="str">
        <f>VLOOKUP(J85,total_visual_stym!$A$2:$D$129,3,FALSE)</f>
        <v>pics\\Finger_4.jpg</v>
      </c>
      <c r="N85">
        <f>VLOOKUP(J85,total_visual_stym!$A$1:$D$129,4,FALSE)</f>
        <v>210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116</v>
      </c>
      <c r="Z85" t="str">
        <f>IF(G85="экспл",VLOOKUP(J85,quest_экспл!$A$1:$N$129,12,FALSE),IF(G85="импл_",0,0))</f>
        <v>sound\\On_buriy.wav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2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7"/>
        <v/>
      </c>
      <c r="AI85" t="s">
        <v>95</v>
      </c>
      <c r="AO85">
        <f t="shared" ca="1" si="33"/>
        <v>0.77066687510326604</v>
      </c>
      <c r="AP85" t="str">
        <f t="shared" ca="1" si="34"/>
        <v>pics\\Goroh_1.jpg</v>
      </c>
      <c r="AR85" t="str">
        <f t="shared" si="35"/>
        <v/>
      </c>
      <c r="AS85" t="str">
        <f t="shared" si="36"/>
        <v/>
      </c>
      <c r="AT85">
        <f t="shared" ca="1" si="29"/>
        <v>0.50947177261838761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_Он_бурый?</v>
      </c>
      <c r="BA85" t="e">
        <f>VLOOKUP(Q85,audio_list_stym!$B$2:$BQ$299,68,FALSE)</f>
        <v>#N/A</v>
      </c>
      <c r="BB85" t="str">
        <f t="shared" si="31"/>
        <v>Это_XXXXX._Он_бурый?</v>
      </c>
      <c r="BD85" cm="1">
        <f t="array" aca="1" ref="BD85" ca="1">INDEX($L$82:$L$89,(RANK(AT5,$AT$2:$AT$9)))</f>
        <v>2085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VLOOKUP(B86,audio_list_stym!$A$3:$BP$18,54,FALSE)</f>
        <v>17</v>
      </c>
      <c r="F86" t="str">
        <f>VLOOKUP(E86,metki!$A$2:$B$9,2,FALSE)</f>
        <v>экспл_новые_без_названия</v>
      </c>
      <c r="G86" t="str">
        <f t="shared" si="25"/>
        <v>экспл</v>
      </c>
      <c r="H86" t="str">
        <f>VLOOKUP(B86,audio_list_stym!$A$3:$AJ$18,22,FALSE)</f>
        <v>Finger</v>
      </c>
      <c r="I86" t="s">
        <v>692</v>
      </c>
      <c r="J86" t="str">
        <f t="shared" si="26"/>
        <v>Finger_5</v>
      </c>
      <c r="L86">
        <f>VLOOKUP(J86,total_visual_stym!$A$2:$D$129,2,FALSE)</f>
        <v>2085</v>
      </c>
      <c r="M86" t="str">
        <f>VLOOKUP(J86,total_visual_stym!$A$2:$D$129,3,FALSE)</f>
        <v>pics\\Finger_5.jpg</v>
      </c>
      <c r="N86">
        <f>VLOOKUP(J86,total_visual_stym!$A$1:$D$129,4,FALSE)</f>
        <v>210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117</v>
      </c>
      <c r="Z86" t="str">
        <f>IF(G86="экспл",VLOOKUP(J86,quest_экспл!$A$1:$N$129,12,FALSE),IF(G86="импл_",0,0))</f>
        <v>sound\\Vityanut_li_on.wav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2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7"/>
        <v/>
      </c>
      <c r="AI86" t="s">
        <v>96</v>
      </c>
      <c r="AO86">
        <f t="shared" ca="1" si="33"/>
        <v>5.9587021776508764E-2</v>
      </c>
      <c r="AP86" t="str">
        <f t="shared" ca="1" si="34"/>
        <v>pics\\Tomat_7.jpg</v>
      </c>
      <c r="AR86" t="str">
        <f t="shared" si="35"/>
        <v/>
      </c>
      <c r="AS86" t="str">
        <f t="shared" si="36"/>
        <v/>
      </c>
      <c r="AT86">
        <f t="shared" ca="1" si="29"/>
        <v>6.2306273899410014E-2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_Вытянут_ли_он?</v>
      </c>
      <c r="BA86" t="e">
        <f>VLOOKUP(Q86,audio_list_stym!$B$2:$BQ$299,68,FALSE)</f>
        <v>#N/A</v>
      </c>
      <c r="BB86" t="str">
        <f t="shared" si="31"/>
        <v>На_картинке_XXXXX._Вытянут_ли_он?</v>
      </c>
      <c r="BD86" cm="1">
        <f t="array" aca="1" ref="BD86" ca="1">INDEX($L$82:$L$89,(RANK(AT6,$AT$2:$AT$9)))</f>
        <v>2087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VLOOKUP(B87,audio_list_stym!$A$3:$BP$18,54,FALSE)</f>
        <v>17</v>
      </c>
      <c r="F87" t="str">
        <f>VLOOKUP(E87,metki!$A$2:$B$9,2,FALSE)</f>
        <v>экспл_новые_без_названия</v>
      </c>
      <c r="G87" t="str">
        <f t="shared" si="25"/>
        <v>экспл</v>
      </c>
      <c r="H87" t="str">
        <f>VLOOKUP(B87,audio_list_stym!$A$3:$AJ$18,22,FALSE)</f>
        <v>Finger</v>
      </c>
      <c r="I87" t="s">
        <v>693</v>
      </c>
      <c r="J87" t="str">
        <f t="shared" si="26"/>
        <v>Finger_6</v>
      </c>
      <c r="L87">
        <f>VLOOKUP(J87,total_visual_stym!$A$2:$D$129,2,FALSE)</f>
        <v>2086</v>
      </c>
      <c r="M87" t="str">
        <f>VLOOKUP(J87,total_visual_stym!$A$2:$D$129,3,FALSE)</f>
        <v>pics\\Finger_6.jpg</v>
      </c>
      <c r="N87">
        <f>VLOOKUP(J87,total_visual_stym!$A$1:$D$129,4,FALSE)</f>
        <v>210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118</v>
      </c>
      <c r="Z87" t="str">
        <f>IF(G87="экспл",VLOOKUP(J87,quest_экспл!$A$1:$N$129,12,FALSE),IF(G87="импл_",0,0))</f>
        <v>sound\\Obyemniy_li_on.wav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2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7"/>
        <v/>
      </c>
      <c r="AI87" t="s">
        <v>97</v>
      </c>
      <c r="AO87">
        <f t="shared" ca="1" si="33"/>
        <v>0.77409740405554806</v>
      </c>
      <c r="AP87" t="str">
        <f t="shared" ca="1" si="34"/>
        <v>pics\\Finik_8.jpg</v>
      </c>
      <c r="AR87" t="str">
        <f t="shared" si="35"/>
        <v/>
      </c>
      <c r="AS87" t="str">
        <f t="shared" si="36"/>
        <v/>
      </c>
      <c r="AT87">
        <f t="shared" ca="1" si="29"/>
        <v>0.48582011243600087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_Объемный_ли_он?</v>
      </c>
      <c r="BA87" t="e">
        <f>VLOOKUP(Q87,audio_list_stym!$B$2:$BQ$299,68,FALSE)</f>
        <v>#N/A</v>
      </c>
      <c r="BB87" t="str">
        <f t="shared" si="31"/>
        <v>На_мониторе_XXXXX._Объемный_ли_он?</v>
      </c>
      <c r="BD87" cm="1">
        <f t="array" aca="1" ref="BD87" ca="1">INDEX($L$82:$L$89,(RANK(AT7,$AT$2:$AT$9)))</f>
        <v>2088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VLOOKUP(B88,audio_list_stym!$A$3:$BP$18,54,FALSE)</f>
        <v>17</v>
      </c>
      <c r="F88" t="str">
        <f>VLOOKUP(E88,metki!$A$2:$B$9,2,FALSE)</f>
        <v>экспл_новые_без_названия</v>
      </c>
      <c r="G88" t="str">
        <f t="shared" si="25"/>
        <v>экспл</v>
      </c>
      <c r="H88" t="str">
        <f>VLOOKUP(B88,audio_list_stym!$A$3:$AJ$18,22,FALSE)</f>
        <v>Finger</v>
      </c>
      <c r="I88" t="s">
        <v>694</v>
      </c>
      <c r="J88" t="str">
        <f t="shared" si="26"/>
        <v>Finger_7</v>
      </c>
      <c r="L88">
        <f>VLOOKUP(J88,total_visual_stym!$A$2:$D$129,2,FALSE)</f>
        <v>2087</v>
      </c>
      <c r="M88" t="str">
        <f>VLOOKUP(J88,total_visual_stym!$A$2:$D$129,3,FALSE)</f>
        <v>pics\\Finger_7.jpg</v>
      </c>
      <c r="N88">
        <f>VLOOKUP(J88,total_visual_stym!$A$1:$D$129,4,FALSE)</f>
        <v>210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119</v>
      </c>
      <c r="Z88" t="str">
        <f>IF(G88="экспл",VLOOKUP(J88,quest_экспл!$A$1:$N$129,12,FALSE),IF(G88="импл_",0,0))</f>
        <v>sound\\Pustoy_li_on.wav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2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7"/>
        <v/>
      </c>
      <c r="AI88" t="s">
        <v>98</v>
      </c>
      <c r="AO88">
        <f t="shared" ca="1" si="33"/>
        <v>0.53293384699251323</v>
      </c>
      <c r="AP88" t="str">
        <f t="shared" ca="1" si="34"/>
        <v>pics\\Limon_1.jpg</v>
      </c>
      <c r="AR88" t="str">
        <f t="shared" si="35"/>
        <v/>
      </c>
      <c r="AS88" t="str">
        <f t="shared" si="36"/>
        <v/>
      </c>
      <c r="AT88">
        <f t="shared" ca="1" si="29"/>
        <v>0.65044435030691095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_Пустой_ли_он?</v>
      </c>
      <c r="BA88" t="e">
        <f>VLOOKUP(Q88,audio_list_stym!$B$2:$BQ$299,68,FALSE)</f>
        <v>#N/A</v>
      </c>
      <c r="BB88" t="str">
        <f t="shared" si="31"/>
        <v>Перед_Вами_XXXXX._Пустой_ли_он?</v>
      </c>
      <c r="BD88" cm="1">
        <f t="array" aca="1" ref="BD88" ca="1">INDEX($L$82:$L$89,(RANK(AT8,$AT$2:$AT$9)))</f>
        <v>2086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VLOOKUP(B89,audio_list_stym!$A$3:$BP$18,54,FALSE)</f>
        <v>17</v>
      </c>
      <c r="F89" t="str">
        <f>VLOOKUP(E89,metki!$A$2:$B$9,2,FALSE)</f>
        <v>экспл_новые_без_названия</v>
      </c>
      <c r="G89" t="str">
        <f t="shared" si="25"/>
        <v>экспл</v>
      </c>
      <c r="H89" t="str">
        <f>VLOOKUP(B89,audio_list_stym!$A$3:$AJ$18,22,FALSE)</f>
        <v>Finger</v>
      </c>
      <c r="I89" t="s">
        <v>695</v>
      </c>
      <c r="J89" t="str">
        <f t="shared" si="26"/>
        <v>Finger_8</v>
      </c>
      <c r="L89">
        <f>VLOOKUP(J89,total_visual_stym!$A$2:$D$129,2,FALSE)</f>
        <v>2088</v>
      </c>
      <c r="M89" t="str">
        <f>VLOOKUP(J89,total_visual_stym!$A$2:$D$129,3,FALSE)</f>
        <v>pics\\Finger_8.jpg</v>
      </c>
      <c r="N89">
        <f>VLOOKUP(J89,total_visual_stym!$A$1:$D$129,4,FALSE)</f>
        <v>210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120</v>
      </c>
      <c r="Z89" t="str">
        <f>IF(G89="экспл",VLOOKUP(J89,quest_экспл!$A$1:$N$129,12,FALSE),IF(G89="импл_",0,0))</f>
        <v>sound\\Belyi_li_on.wav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2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7"/>
        <v/>
      </c>
      <c r="AI89" t="s">
        <v>99</v>
      </c>
      <c r="AO89">
        <f t="shared" ca="1" si="33"/>
        <v>0.58108662579072901</v>
      </c>
      <c r="AP89" t="str">
        <f t="shared" ca="1" si="34"/>
        <v>pics\\Kokos_5.jpg</v>
      </c>
      <c r="AR89" t="str">
        <f t="shared" si="35"/>
        <v/>
      </c>
      <c r="AS89" t="str">
        <f t="shared" si="36"/>
        <v/>
      </c>
      <c r="AT89">
        <f t="shared" ca="1" si="29"/>
        <v>0.64065772525963005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_Белый_ли_он?</v>
      </c>
      <c r="BA89" t="e">
        <f>VLOOKUP(Q89,audio_list_stym!$B$2:$BQ$299,68,FALSE)</f>
        <v>#N/A</v>
      </c>
      <c r="BB89" t="str">
        <f t="shared" si="31"/>
        <v>Вы_видите_XXXXX._Белый_ли_он?</v>
      </c>
      <c r="BD89" cm="1">
        <f t="array" aca="1" ref="BD89" ca="1">INDEX($L$82:$L$89,(RANK(AT9,$AT$2:$AT$9)))</f>
        <v>2081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VLOOKUP(B90,audio_list_stym!$A$3:$BP$18,54,FALSE)</f>
        <v>14</v>
      </c>
      <c r="F90" t="str">
        <f>VLOOKUP(E90,metki!$A$2:$B$9,2,FALSE)</f>
        <v>импл_новые_с_названием</v>
      </c>
      <c r="G90" t="str">
        <f t="shared" si="25"/>
        <v>импл_</v>
      </c>
      <c r="H90" t="str">
        <f>VLOOKUP(B90,audio_list_stym!$A$3:$AJ$18,22,FALSE)</f>
        <v>Gac</v>
      </c>
      <c r="I90" t="s">
        <v>688</v>
      </c>
      <c r="J90" t="str">
        <f t="shared" si="26"/>
        <v>Gac_1</v>
      </c>
      <c r="L90">
        <f>VLOOKUP(J90,total_visual_stym!$A$2:$D$129,2,FALSE)</f>
        <v>2089</v>
      </c>
      <c r="M90" t="str">
        <f>VLOOKUP(J90,total_visual_stym!$A$2:$D$129,3,FALSE)</f>
        <v>pics\\Gac_1.jpg</v>
      </c>
      <c r="N90">
        <f>VLOOKUP(J90,total_visual_stym!$A$1:$D$129,4,FALSE)</f>
        <v>211</v>
      </c>
      <c r="P90">
        <f>IF(G90="экспл",0,IF(G90="импл_",VLOOKUP(J90,quest_импл!$A$1:$J$129,7,FALSE),0))</f>
        <v>249</v>
      </c>
      <c r="Q90" t="str">
        <f>IF(G90="экспл",0,IF(G90="импл_",VLOOKUP(J90,quest_импл!$A$1:$J$129,8,FALSE),0))</f>
        <v>sound\\Ispachkan_li.wav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2005</v>
      </c>
      <c r="AD90" t="str">
        <f t="shared" ca="1" si="32"/>
        <v>pics\\Banan_5.jpg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7"/>
        <v>pics\\Banan_5.jpg</v>
      </c>
      <c r="AI90" t="s">
        <v>100</v>
      </c>
      <c r="AO90">
        <f t="shared" ca="1" si="33"/>
        <v>0.948166870315718</v>
      </c>
      <c r="AP90" t="str">
        <f t="shared" ca="1" si="34"/>
        <v>pics\\Banan_5.jpg</v>
      </c>
      <c r="AR90" t="str">
        <f t="shared" si="35"/>
        <v/>
      </c>
      <c r="AS90" t="str">
        <f t="shared" ca="1" si="36"/>
        <v>pics\\Banan_5.jpg</v>
      </c>
      <c r="AT90">
        <f t="shared" ca="1" si="29"/>
        <v>0.86157162442824975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_Испачкан_ли_</v>
      </c>
      <c r="BB90" t="str">
        <f t="shared" si="31"/>
        <v>_Испачкан_ли_ФИМОН?</v>
      </c>
      <c r="BC90">
        <f>A90</f>
        <v>1212</v>
      </c>
      <c r="BD90" cm="1">
        <f t="array" aca="1" ref="BD90" ca="1">INDEX($L$90:$L$97,(RANK(AT2,$AT$2:$AT$9)))</f>
        <v>2092</v>
      </c>
      <c r="BE90" cm="1">
        <f t="array" aca="1" ref="BE90" ca="1">INDEX(BD66:BD81,(RANK(AT5,$AT$2:$AT$17)))</f>
        <v>2076</v>
      </c>
      <c r="BF90" cm="1">
        <f t="array" aca="1" ref="BF90" ca="1">INDEX(BD98:BD113,(RANK(AT5,$AT$2:$AT$17)))</f>
        <v>2132</v>
      </c>
      <c r="BG90" cm="1">
        <f t="array" aca="1" ref="BG90" ca="1">INDEX(BD114:BD129,(RANK(AT5,$AT$2:$AT$9)))</f>
        <v>2143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VLOOKUP(B91,audio_list_stym!$A$3:$BP$18,54,FALSE)</f>
        <v>14</v>
      </c>
      <c r="F91" t="str">
        <f>VLOOKUP(E91,metki!$A$2:$B$9,2,FALSE)</f>
        <v>импл_новые_с_названием</v>
      </c>
      <c r="G91" t="str">
        <f t="shared" si="25"/>
        <v>импл_</v>
      </c>
      <c r="H91" t="str">
        <f>VLOOKUP(B91,audio_list_stym!$A$3:$AJ$18,22,FALSE)</f>
        <v>Gac</v>
      </c>
      <c r="I91" t="s">
        <v>689</v>
      </c>
      <c r="J91" t="str">
        <f t="shared" si="26"/>
        <v>Gac_2</v>
      </c>
      <c r="L91">
        <f>VLOOKUP(J91,total_visual_stym!$A$2:$D$129,2,FALSE)</f>
        <v>2090</v>
      </c>
      <c r="M91" t="str">
        <f>VLOOKUP(J91,total_visual_stym!$A$2:$D$129,3,FALSE)</f>
        <v>pics\\Gac_2.jpg</v>
      </c>
      <c r="N91">
        <f>VLOOKUP(J91,total_visual_stym!$A$1:$D$129,4,FALSE)</f>
        <v>211</v>
      </c>
      <c r="P91">
        <f>IF(G91="экспл",0,IF(G91="импл_",VLOOKUP(J91,quest_импл!$A$1:$J$129,7,FALSE),0))</f>
        <v>250</v>
      </c>
      <c r="Q91" t="str">
        <f>IF(G91="экспл",0,IF(G91="импл_",VLOOKUP(J91,quest_импл!$A$1:$J$129,8,FALSE),0))</f>
        <v>sound\\Farshirovanniy_li.wav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2051</v>
      </c>
      <c r="AD91" t="str">
        <f t="shared" ca="1" si="32"/>
        <v>pics\\Redis_3.jpg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7"/>
        <v>pics\\Redis_3.jpg</v>
      </c>
      <c r="AI91" t="s">
        <v>101</v>
      </c>
      <c r="AO91">
        <f t="shared" ca="1" si="33"/>
        <v>0.26412950047968886</v>
      </c>
      <c r="AP91" t="str">
        <f t="shared" ca="1" si="34"/>
        <v>pics\\Redis_3.jpg</v>
      </c>
      <c r="AR91" t="str">
        <f t="shared" si="35"/>
        <v/>
      </c>
      <c r="AS91" t="str">
        <f t="shared" ca="1" si="36"/>
        <v>pics\\Redis_3.jpg</v>
      </c>
      <c r="AT91">
        <f t="shared" ca="1" si="29"/>
        <v>0.29270323426612133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_Фаршированный_ли_</v>
      </c>
      <c r="BB91" t="str">
        <f t="shared" si="31"/>
        <v>_Фаршированный_ли_ФИМОН?</v>
      </c>
      <c r="BD91" cm="1">
        <f t="array" aca="1" ref="BD91" ca="1">INDEX($L$90:$L$97,(RANK(AT3,$AT$2:$AT$9)))</f>
        <v>2091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VLOOKUP(B92,audio_list_stym!$A$3:$BP$18,54,FALSE)</f>
        <v>14</v>
      </c>
      <c r="F92" t="str">
        <f>VLOOKUP(E92,metki!$A$2:$B$9,2,FALSE)</f>
        <v>импл_новые_с_названием</v>
      </c>
      <c r="G92" t="str">
        <f t="shared" si="25"/>
        <v>импл_</v>
      </c>
      <c r="H92" t="str">
        <f>VLOOKUP(B92,audio_list_stym!$A$3:$AJ$18,22,FALSE)</f>
        <v>Gac</v>
      </c>
      <c r="I92" t="s">
        <v>690</v>
      </c>
      <c r="J92" t="str">
        <f t="shared" si="26"/>
        <v>Gac_3</v>
      </c>
      <c r="L92">
        <f>VLOOKUP(J92,total_visual_stym!$A$2:$D$129,2,FALSE)</f>
        <v>2091</v>
      </c>
      <c r="M92" t="str">
        <f>VLOOKUP(J92,total_visual_stym!$A$2:$D$129,3,FALSE)</f>
        <v>pics\\Gac_3.jpg</v>
      </c>
      <c r="N92">
        <f>VLOOKUP(J92,total_visual_stym!$A$1:$D$129,4,FALSE)</f>
        <v>211</v>
      </c>
      <c r="P92">
        <f>IF(G92="экспл",0,IF(G92="импл_",VLOOKUP(J92,quest_импл!$A$1:$J$129,7,FALSE),0))</f>
        <v>251</v>
      </c>
      <c r="Q92" t="str">
        <f>IF(G92="экспл",0,IF(G92="импл_",VLOOKUP(J92,quest_импл!$A$1:$J$129,8,FALSE),0))</f>
        <v>sound\\Razrezan_li.wav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2027</v>
      </c>
      <c r="AD92" t="str">
        <f t="shared" ca="1" si="32"/>
        <v>pics\\Kokos_3.jpg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7"/>
        <v>pics\\Kokos_3.jpg</v>
      </c>
      <c r="AI92" t="s">
        <v>102</v>
      </c>
      <c r="AO92">
        <f t="shared" ca="1" si="33"/>
        <v>0.58680085408280513</v>
      </c>
      <c r="AP92" t="str">
        <f t="shared" ca="1" si="34"/>
        <v>pics\\Kokos_3.jpg</v>
      </c>
      <c r="AR92" t="str">
        <f t="shared" si="35"/>
        <v/>
      </c>
      <c r="AS92" t="str">
        <f t="shared" ca="1" si="36"/>
        <v>pics\\Kokos_3.jpg</v>
      </c>
      <c r="AT92">
        <f t="shared" ca="1" si="29"/>
        <v>0.98957790929204892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_Разрезан_ли_</v>
      </c>
      <c r="BB92" t="str">
        <f t="shared" si="31"/>
        <v>_Разрезан_ли_ФИМОН?</v>
      </c>
      <c r="BD92" cm="1">
        <f t="array" aca="1" ref="BD92" ca="1">INDEX($L$90:$L$97,(RANK(AT4,$AT$2:$AT$9)))</f>
        <v>2090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VLOOKUP(B93,audio_list_stym!$A$3:$BP$18,54,FALSE)</f>
        <v>14</v>
      </c>
      <c r="F93" t="str">
        <f>VLOOKUP(E93,metki!$A$2:$B$9,2,FALSE)</f>
        <v>импл_новые_с_названием</v>
      </c>
      <c r="G93" t="str">
        <f t="shared" si="25"/>
        <v>импл_</v>
      </c>
      <c r="H93" t="str">
        <f>VLOOKUP(B93,audio_list_stym!$A$3:$AJ$18,22,FALSE)</f>
        <v>Gac</v>
      </c>
      <c r="I93" t="s">
        <v>691</v>
      </c>
      <c r="J93" t="str">
        <f t="shared" si="26"/>
        <v>Gac_4</v>
      </c>
      <c r="L93">
        <f>VLOOKUP(J93,total_visual_stym!$A$2:$D$129,2,FALSE)</f>
        <v>2092</v>
      </c>
      <c r="M93" t="str">
        <f>VLOOKUP(J93,total_visual_stym!$A$2:$D$129,3,FALSE)</f>
        <v>pics\\Gac_4.jpg</v>
      </c>
      <c r="N93">
        <f>VLOOKUP(J93,total_visual_stym!$A$1:$D$129,4,FALSE)</f>
        <v>211</v>
      </c>
      <c r="P93">
        <f>IF(G93="экспл",0,IF(G93="импл_",VLOOKUP(J93,quest_импл!$A$1:$J$129,7,FALSE),0))</f>
        <v>252</v>
      </c>
      <c r="Q93" t="str">
        <f>IF(G93="экспл",0,IF(G93="импл_",VLOOKUP(J93,quest_импл!$A$1:$J$129,8,FALSE),0))</f>
        <v>sound\\S_lepestkami_li.wav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2006</v>
      </c>
      <c r="AD93" t="str">
        <f t="shared" ca="1" si="32"/>
        <v>pics\\Banan_6.jpg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7"/>
        <v>pics\\Banan_6.jpg</v>
      </c>
      <c r="AI93" t="s">
        <v>103</v>
      </c>
      <c r="AO93">
        <f t="shared" ca="1" si="33"/>
        <v>0.91832580756186011</v>
      </c>
      <c r="AP93" t="str">
        <f t="shared" ca="1" si="34"/>
        <v>pics\\Banan_6.jpg</v>
      </c>
      <c r="AR93" t="str">
        <f t="shared" si="35"/>
        <v/>
      </c>
      <c r="AS93" t="str">
        <f t="shared" ca="1" si="36"/>
        <v>pics\\Banan_6.jpg</v>
      </c>
      <c r="AT93">
        <f t="shared" ca="1" si="29"/>
        <v>0.38586299769963694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_С_лепестками_ли_</v>
      </c>
      <c r="BB93" t="str">
        <f t="shared" si="31"/>
        <v>_С_лепестками_ли_ФИМОН?</v>
      </c>
      <c r="BD93" cm="1">
        <f t="array" aca="1" ref="BD93" ca="1">INDEX($L$90:$L$97,(RANK(AT5,$AT$2:$AT$9)))</f>
        <v>2093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VLOOKUP(B94,audio_list_stym!$A$3:$BP$18,54,FALSE)</f>
        <v>14</v>
      </c>
      <c r="F94" t="str">
        <f>VLOOKUP(E94,metki!$A$2:$B$9,2,FALSE)</f>
        <v>импл_новые_с_названием</v>
      </c>
      <c r="G94" t="str">
        <f t="shared" si="25"/>
        <v>импл_</v>
      </c>
      <c r="H94" t="str">
        <f>VLOOKUP(B94,audio_list_stym!$A$3:$AJ$18,22,FALSE)</f>
        <v>Gac</v>
      </c>
      <c r="I94" t="s">
        <v>692</v>
      </c>
      <c r="J94" t="str">
        <f t="shared" si="26"/>
        <v>Gac_5</v>
      </c>
      <c r="L94">
        <f>VLOOKUP(J94,total_visual_stym!$A$2:$D$129,2,FALSE)</f>
        <v>2093</v>
      </c>
      <c r="M94" t="str">
        <f>VLOOKUP(J94,total_visual_stym!$A$2:$D$129,3,FALSE)</f>
        <v>pics\\Gac_5.jpg</v>
      </c>
      <c r="N94">
        <f>VLOOKUP(J94,total_visual_stym!$A$1:$D$129,4,FALSE)</f>
        <v>211</v>
      </c>
      <c r="P94">
        <f>IF(G94="экспл",0,IF(G94="импл_",VLOOKUP(J94,quest_импл!$A$1:$J$129,7,FALSE),0))</f>
        <v>253</v>
      </c>
      <c r="Q94" t="str">
        <f>IF(G94="экспл",0,IF(G94="импл_",VLOOKUP(J94,quest_импл!$A$1:$J$129,8,FALSE),0))</f>
        <v>sound\\Kolyuchiy_li.wav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2014</v>
      </c>
      <c r="AD94" t="str">
        <f t="shared" ca="1" si="32"/>
        <v>pics\\Finik_6.jpg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7"/>
        <v>pics\\Finik_6.jpg</v>
      </c>
      <c r="AI94" t="s">
        <v>104</v>
      </c>
      <c r="AO94">
        <f t="shared" ca="1" si="33"/>
        <v>0.77859505150412078</v>
      </c>
      <c r="AP94" t="str">
        <f t="shared" ca="1" si="34"/>
        <v>pics\\Finik_6.jpg</v>
      </c>
      <c r="AR94" t="str">
        <f t="shared" si="35"/>
        <v/>
      </c>
      <c r="AS94" t="str">
        <f t="shared" ca="1" si="36"/>
        <v>pics\\Finik_6.jpg</v>
      </c>
      <c r="AT94">
        <f t="shared" ca="1" si="29"/>
        <v>0.58230545070613604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_Колючий_ли_</v>
      </c>
      <c r="BB94" t="str">
        <f t="shared" si="31"/>
        <v>_Колючий_ли_ФИМОН?</v>
      </c>
      <c r="BD94" cm="1">
        <f t="array" aca="1" ref="BD94" ca="1">INDEX($L$90:$L$97,(RANK(AT6,$AT$2:$AT$9)))</f>
        <v>2095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VLOOKUP(B95,audio_list_stym!$A$3:$BP$18,54,FALSE)</f>
        <v>14</v>
      </c>
      <c r="F95" t="str">
        <f>VLOOKUP(E95,metki!$A$2:$B$9,2,FALSE)</f>
        <v>импл_новые_с_названием</v>
      </c>
      <c r="G95" t="str">
        <f t="shared" si="25"/>
        <v>импл_</v>
      </c>
      <c r="H95" t="str">
        <f>VLOOKUP(B95,audio_list_stym!$A$3:$AJ$18,22,FALSE)</f>
        <v>Gac</v>
      </c>
      <c r="I95" t="s">
        <v>693</v>
      </c>
      <c r="J95" t="str">
        <f t="shared" si="26"/>
        <v>Gac_6</v>
      </c>
      <c r="L95">
        <f>VLOOKUP(J95,total_visual_stym!$A$2:$D$129,2,FALSE)</f>
        <v>2094</v>
      </c>
      <c r="M95" t="str">
        <f>VLOOKUP(J95,total_visual_stym!$A$2:$D$129,3,FALSE)</f>
        <v>pics\\Gac_6.jpg</v>
      </c>
      <c r="N95">
        <f>VLOOKUP(J95,total_visual_stym!$A$1:$D$129,4,FALSE)</f>
        <v>211</v>
      </c>
      <c r="P95">
        <f>IF(G95="экспл",0,IF(G95="импл_",VLOOKUP(J95,quest_импл!$A$1:$J$129,7,FALSE),0))</f>
        <v>254</v>
      </c>
      <c r="Q95" t="str">
        <f>IF(G95="экспл",0,IF(G95="импл_",VLOOKUP(J95,quest_импл!$A$1:$J$129,8,FALSE),0))</f>
        <v>sound\\Oranzhrviy_li.wav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2013</v>
      </c>
      <c r="AD95" t="str">
        <f t="shared" ca="1" si="32"/>
        <v>pics\\Finik_5.jpg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7"/>
        <v>pics\\Finik_5.jpg</v>
      </c>
      <c r="AI95" t="s">
        <v>105</v>
      </c>
      <c r="AO95">
        <f t="shared" ca="1" si="33"/>
        <v>0.78345141239922456</v>
      </c>
      <c r="AP95" t="str">
        <f t="shared" ca="1" si="34"/>
        <v>pics\\Finik_5.jpg</v>
      </c>
      <c r="AR95" t="str">
        <f t="shared" si="35"/>
        <v/>
      </c>
      <c r="AS95" t="str">
        <f t="shared" ca="1" si="36"/>
        <v>pics\\Finik_5.jpg</v>
      </c>
      <c r="AT95">
        <f t="shared" ca="1" si="29"/>
        <v>7.967350983022059E-2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_Оранжевый_ли_</v>
      </c>
      <c r="BB95" t="str">
        <f t="shared" si="31"/>
        <v>_Оранжевый_ли_ФИМОН?</v>
      </c>
      <c r="BD95" cm="1">
        <f t="array" aca="1" ref="BD95" ca="1">INDEX($L$90:$L$97,(RANK(AT7,$AT$2:$AT$9)))</f>
        <v>2096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VLOOKUP(B96,audio_list_stym!$A$3:$BP$18,54,FALSE)</f>
        <v>14</v>
      </c>
      <c r="F96" t="str">
        <f>VLOOKUP(E96,metki!$A$2:$B$9,2,FALSE)</f>
        <v>импл_новые_с_названием</v>
      </c>
      <c r="G96" t="str">
        <f t="shared" si="25"/>
        <v>импл_</v>
      </c>
      <c r="H96" t="str">
        <f>VLOOKUP(B96,audio_list_stym!$A$3:$AJ$18,22,FALSE)</f>
        <v>Gac</v>
      </c>
      <c r="I96" t="s">
        <v>694</v>
      </c>
      <c r="J96" t="str">
        <f t="shared" si="26"/>
        <v>Gac_7</v>
      </c>
      <c r="L96">
        <f>VLOOKUP(J96,total_visual_stym!$A$2:$D$129,2,FALSE)</f>
        <v>2095</v>
      </c>
      <c r="M96" t="str">
        <f>VLOOKUP(J96,total_visual_stym!$A$2:$D$129,3,FALSE)</f>
        <v>pics\\Gac_7.jpg</v>
      </c>
      <c r="N96">
        <f>VLOOKUP(J96,total_visual_stym!$A$1:$D$129,4,FALSE)</f>
        <v>211</v>
      </c>
      <c r="P96">
        <f>IF(G96="экспл",0,IF(G96="импл_",VLOOKUP(J96,quest_импл!$A$1:$J$129,7,FALSE),0))</f>
        <v>255</v>
      </c>
      <c r="Q96" t="str">
        <f>IF(G96="экспл",0,IF(G96="импл_",VLOOKUP(J96,quest_импл!$A$1:$J$129,8,FALSE),0))</f>
        <v>sound\\Zernistiy_li.wav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2061</v>
      </c>
      <c r="AD96" t="str">
        <f t="shared" ca="1" si="32"/>
        <v>pics\\Tomat_5.jpg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7"/>
        <v>pics\\Tomat_5.jpg</v>
      </c>
      <c r="AI96" t="s">
        <v>106</v>
      </c>
      <c r="AO96">
        <f t="shared" ca="1" si="33"/>
        <v>7.5802943846947524E-2</v>
      </c>
      <c r="AP96" t="str">
        <f t="shared" ca="1" si="34"/>
        <v>pics\\Tomat_5.jpg</v>
      </c>
      <c r="AR96" t="str">
        <f t="shared" si="35"/>
        <v/>
      </c>
      <c r="AS96" t="str">
        <f t="shared" ca="1" si="36"/>
        <v>pics\\Tomat_5.jpg</v>
      </c>
      <c r="AT96">
        <f t="shared" ca="1" si="29"/>
        <v>0.61962901707553464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_Зернистый_ли_</v>
      </c>
      <c r="BB96" t="str">
        <f t="shared" si="31"/>
        <v>_Зернистый_ли_ФИМОН?</v>
      </c>
      <c r="BD96" cm="1">
        <f t="array" aca="1" ref="BD96" ca="1">INDEX($L$90:$L$97,(RANK(AT8,$AT$2:$AT$9)))</f>
        <v>2094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VLOOKUP(B97,audio_list_stym!$A$3:$BP$18,54,FALSE)</f>
        <v>14</v>
      </c>
      <c r="F97" t="str">
        <f>VLOOKUP(E97,metki!$A$2:$B$9,2,FALSE)</f>
        <v>импл_новые_с_названием</v>
      </c>
      <c r="G97" t="str">
        <f t="shared" si="25"/>
        <v>импл_</v>
      </c>
      <c r="H97" t="str">
        <f>VLOOKUP(B97,audio_list_stym!$A$3:$AJ$18,22,FALSE)</f>
        <v>Gac</v>
      </c>
      <c r="I97" t="s">
        <v>695</v>
      </c>
      <c r="J97" t="str">
        <f t="shared" si="26"/>
        <v>Gac_8</v>
      </c>
      <c r="L97">
        <f>VLOOKUP(J97,total_visual_stym!$A$2:$D$129,2,FALSE)</f>
        <v>2096</v>
      </c>
      <c r="M97" t="str">
        <f>VLOOKUP(J97,total_visual_stym!$A$2:$D$129,3,FALSE)</f>
        <v>pics\\Gac_8.jpg</v>
      </c>
      <c r="N97">
        <f>VLOOKUP(J97,total_visual_stym!$A$1:$D$129,4,FALSE)</f>
        <v>211</v>
      </c>
      <c r="P97">
        <f>IF(G97="экспл",0,IF(G97="импл_",VLOOKUP(J97,quest_импл!$A$1:$J$129,7,FALSE),0))</f>
        <v>256</v>
      </c>
      <c r="Q97" t="str">
        <f>IF(G97="экспл",0,IF(G97="импл_",VLOOKUP(J97,quest_импл!$A$1:$J$129,8,FALSE),0))</f>
        <v>sound\\Okrugliy_li.wav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2032</v>
      </c>
      <c r="AD97" t="str">
        <f t="shared" ca="1" si="32"/>
        <v>pics\\Kokos_8.jpg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7"/>
        <v>pics\\Kokos_8.jpg</v>
      </c>
      <c r="AI97" t="s">
        <v>107</v>
      </c>
      <c r="AO97">
        <f t="shared" ca="1" si="33"/>
        <v>0.55879396355640121</v>
      </c>
      <c r="AP97" t="str">
        <f t="shared" ca="1" si="34"/>
        <v>pics\\Kokos_8.jpg</v>
      </c>
      <c r="AR97" t="str">
        <f t="shared" si="35"/>
        <v/>
      </c>
      <c r="AS97" t="str">
        <f t="shared" ca="1" si="36"/>
        <v>pics\\Kokos_8.jpg</v>
      </c>
      <c r="AT97">
        <f t="shared" ca="1" si="29"/>
        <v>8.6648824698554172E-4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_Округлый_ли_</v>
      </c>
      <c r="BB97" t="str">
        <f t="shared" si="31"/>
        <v>_Округлый_ли_ФИМОН?</v>
      </c>
      <c r="BD97" cm="1">
        <f t="array" aca="1" ref="BD97" ca="1">INDEX($L$90:$L$97,(RANK(AT9,$AT$2:$AT$9)))</f>
        <v>2089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VLOOKUP(B98,audio_list_stym!$A$3:$BP$18,54,FALSE)</f>
        <v>15</v>
      </c>
      <c r="F98" t="str">
        <f>VLOOKUP(E98,metki!$A$2:$B$9,2,FALSE)</f>
        <v>экспл_новые_с_названием</v>
      </c>
      <c r="G98" t="str">
        <f t="shared" si="25"/>
        <v>экспл</v>
      </c>
      <c r="H98" t="str">
        <f>VLOOKUP(B98,audio_list_stym!$A$3:$AJ$18,22,FALSE)</f>
        <v>Noni</v>
      </c>
      <c r="I98" t="s">
        <v>688</v>
      </c>
      <c r="J98" t="str">
        <f t="shared" si="26"/>
        <v>Noni_1</v>
      </c>
      <c r="L98">
        <f>VLOOKUP(J98,total_visual_stym!$A$2:$D$129,2,FALSE)</f>
        <v>2113</v>
      </c>
      <c r="M98" t="str">
        <f>VLOOKUP(J98,total_visual_stym!$A$2:$D$129,3,FALSE)</f>
        <v>pics\\Noni_1.jpg</v>
      </c>
      <c r="N98">
        <f>VLOOKUP(J98,total_visual_stym!$A$1:$D$129,4,FALSE)</f>
        <v>212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129</v>
      </c>
      <c r="Z98" t="str">
        <f>IF(G98="экспл",VLOOKUP(J98,quest_экспл!$A$1:$N$129,12,FALSE),IF(G98="импл_",0,0))</f>
        <v>sound\\On_beliy_vnutri.wav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2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7"/>
        <v/>
      </c>
      <c r="AI98" t="s">
        <v>108</v>
      </c>
      <c r="AO98">
        <f t="shared" ca="1" si="33"/>
        <v>0.73517669400491159</v>
      </c>
      <c r="AP98" t="str">
        <f t="shared" ca="1" si="34"/>
        <v>pics\\Goroh_3.jpg</v>
      </c>
      <c r="AR98" t="str">
        <f>IF(AH98="sound\\Ogorod",AP26,"")</f>
        <v/>
      </c>
      <c r="AS98" t="str">
        <f t="shared" si="36"/>
        <v/>
      </c>
      <c r="AT98">
        <f t="shared" ca="1" si="29"/>
        <v>0.73177604666514628</v>
      </c>
      <c r="AU98" t="s">
        <v>697</v>
      </c>
      <c r="AV98" t="str">
        <f t="shared" ca="1" si="30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_Он_белый_внутри?</v>
      </c>
      <c r="BA98" t="e">
        <f>VLOOKUP(Q98,audio_list_stym!$B$2:$BQ$299,68,FALSE)</f>
        <v>#N/A</v>
      </c>
      <c r="BB98" t="str">
        <f t="shared" si="31"/>
        <v>На_экране_КОДИС._Он_белый_внутри?</v>
      </c>
      <c r="BC98">
        <f>A98</f>
        <v>1213</v>
      </c>
      <c r="BD98" cm="1">
        <f t="array" aca="1" ref="BD98" ca="1">INDEX($L$98:$L$105,(RANK(AT2,$AT$2:$AT$9)))</f>
        <v>2116</v>
      </c>
      <c r="BE98" cm="1">
        <f t="array" aca="1" ref="BE98" ca="1">INDEX(BD66:BD81,(RANK(AT6,$AT$2:$AT$9)))</f>
        <v>2076</v>
      </c>
      <c r="BF98" cm="1">
        <f t="array" aca="1" ref="BF98" ca="1">INDEX(BD82:BD97,(RANK(AT6,$AT$2:$AT$9)))</f>
        <v>2086</v>
      </c>
      <c r="BG98" cm="1">
        <f t="array" aca="1" ref="BG98" ca="1">INDEX(BD106:BD129,(RANK(AT6,$AT$2:$AT$17)))</f>
        <v>2144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VLOOKUP(B99,audio_list_stym!$A$3:$BP$18,54,FALSE)</f>
        <v>15</v>
      </c>
      <c r="F99" t="str">
        <f>VLOOKUP(E99,metki!$A$2:$B$9,2,FALSE)</f>
        <v>экспл_новые_с_названием</v>
      </c>
      <c r="G99" t="str">
        <f t="shared" si="25"/>
        <v>экспл</v>
      </c>
      <c r="H99" t="str">
        <f>VLOOKUP(B99,audio_list_stym!$A$3:$AJ$18,22,FALSE)</f>
        <v>Noni</v>
      </c>
      <c r="I99" t="s">
        <v>689</v>
      </c>
      <c r="J99" t="str">
        <f t="shared" si="26"/>
        <v>Noni_2</v>
      </c>
      <c r="L99">
        <f>VLOOKUP(J99,total_visual_stym!$A$2:$D$129,2,FALSE)</f>
        <v>2114</v>
      </c>
      <c r="M99" t="str">
        <f>VLOOKUP(J99,total_visual_stym!$A$2:$D$129,3,FALSE)</f>
        <v>pics\\Noni_2.jpg</v>
      </c>
      <c r="N99">
        <f>VLOOKUP(J99,total_visual_stym!$A$1:$D$129,4,FALSE)</f>
        <v>212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130</v>
      </c>
      <c r="Z99" t="str">
        <f>IF(G99="экспл",VLOOKUP(J99,quest_экспл!$A$1:$N$129,12,FALSE),IF(G99="импл_",0,0))</f>
        <v>sound\\Rebristiy_li_on.wav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2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7"/>
        <v/>
      </c>
      <c r="AI99" t="s">
        <v>109</v>
      </c>
      <c r="AO99">
        <f t="shared" ca="1" si="33"/>
        <v>0.36913788914651102</v>
      </c>
      <c r="AP99" t="str">
        <f t="shared" ca="1" si="34"/>
        <v>pics\\Peper_3.jpg</v>
      </c>
      <c r="AR99" t="str">
        <f t="shared" ref="AR99:AR120" si="37">IF(AH99="sound\\Ogorod",AP27,"")</f>
        <v/>
      </c>
      <c r="AS99" t="str">
        <f t="shared" si="36"/>
        <v/>
      </c>
      <c r="AT99">
        <f t="shared" ca="1" si="29"/>
        <v>5.0052189993116669E-2</v>
      </c>
      <c r="AU99" t="s">
        <v>697</v>
      </c>
      <c r="AV99" t="str">
        <f t="shared" ca="1" si="30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_Ребристый_ли_он?</v>
      </c>
      <c r="BA99" t="e">
        <f>VLOOKUP(Q99,audio_list_stym!$B$2:$BQ$299,68,FALSE)</f>
        <v>#N/A</v>
      </c>
      <c r="BB99" t="str">
        <f t="shared" si="31"/>
        <v>Посмотрите,_вот_КОДИС._Ребристый_ли_он?</v>
      </c>
      <c r="BD99" cm="1">
        <f t="array" aca="1" ref="BD99" ca="1">INDEX($L$98:$L$105,(RANK(AT3,$AT$2:$AT$9)))</f>
        <v>2115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VLOOKUP(B100,audio_list_stym!$A$3:$BP$18,54,FALSE)</f>
        <v>15</v>
      </c>
      <c r="F100" t="str">
        <f>VLOOKUP(E100,metki!$A$2:$B$9,2,FALSE)</f>
        <v>экспл_новые_с_названием</v>
      </c>
      <c r="G100" t="str">
        <f t="shared" si="25"/>
        <v>экспл</v>
      </c>
      <c r="H100" t="str">
        <f>VLOOKUP(B100,audio_list_stym!$A$3:$AJ$18,22,FALSE)</f>
        <v>Noni</v>
      </c>
      <c r="I100" t="s">
        <v>690</v>
      </c>
      <c r="J100" t="str">
        <f t="shared" si="26"/>
        <v>Noni_3</v>
      </c>
      <c r="L100">
        <f>VLOOKUP(J100,total_visual_stym!$A$2:$D$129,2,FALSE)</f>
        <v>2115</v>
      </c>
      <c r="M100" t="str">
        <f>VLOOKUP(J100,total_visual_stym!$A$2:$D$129,3,FALSE)</f>
        <v>pics\\Noni_3.jpg</v>
      </c>
      <c r="N100">
        <f>VLOOKUP(J100,total_visual_stym!$A$1:$D$129,4,FALSE)</f>
        <v>212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131</v>
      </c>
      <c r="Z100" t="str">
        <f>IF(G100="экспл",VLOOKUP(J100,quest_экспл!$A$1:$N$129,12,FALSE),IF(G100="импл_",0,0))</f>
        <v>sound\\Goluboy_li_on.wav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2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7"/>
        <v/>
      </c>
      <c r="AI100" t="s">
        <v>110</v>
      </c>
      <c r="AO100">
        <f t="shared" ca="1" si="33"/>
        <v>0.80062233201698174</v>
      </c>
      <c r="AP100" t="str">
        <f t="shared" ca="1" si="34"/>
        <v>pics\\Finik_4.jpg</v>
      </c>
      <c r="AR100" t="str">
        <f t="shared" si="37"/>
        <v/>
      </c>
      <c r="AS100" t="str">
        <f t="shared" si="36"/>
        <v/>
      </c>
      <c r="AT100">
        <f t="shared" ca="1" si="29"/>
        <v>0.31148340683377018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_Голубой_ли_он?</v>
      </c>
      <c r="BA100" t="e">
        <f>VLOOKUP(Q100,audio_list_stym!$B$2:$BQ$299,68,FALSE)</f>
        <v>#N/A</v>
      </c>
      <c r="BB100" t="str">
        <f t="shared" si="31"/>
        <v>Вот_КОДИС._Голубой_ли_он?</v>
      </c>
      <c r="BD100" cm="1">
        <f t="array" aca="1" ref="BD100" ca="1">INDEX($L$98:$L$105,(RANK(AT4,$AT$2:$AT$9)))</f>
        <v>2114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VLOOKUP(B101,audio_list_stym!$A$3:$BP$18,54,FALSE)</f>
        <v>15</v>
      </c>
      <c r="F101" t="str">
        <f>VLOOKUP(E101,metki!$A$2:$B$9,2,FALSE)</f>
        <v>экспл_новые_с_названием</v>
      </c>
      <c r="G101" t="str">
        <f t="shared" si="25"/>
        <v>экспл</v>
      </c>
      <c r="H101" t="str">
        <f>VLOOKUP(B101,audio_list_stym!$A$3:$AJ$18,22,FALSE)</f>
        <v>Noni</v>
      </c>
      <c r="I101" t="s">
        <v>691</v>
      </c>
      <c r="J101" t="str">
        <f t="shared" si="26"/>
        <v>Noni_4</v>
      </c>
      <c r="L101">
        <f>VLOOKUP(J101,total_visual_stym!$A$2:$D$129,2,FALSE)</f>
        <v>2116</v>
      </c>
      <c r="M101" t="str">
        <f>VLOOKUP(J101,total_visual_stym!$A$2:$D$129,3,FALSE)</f>
        <v>pics\\Noni_4.jpg</v>
      </c>
      <c r="N101">
        <f>VLOOKUP(J101,total_visual_stym!$A$1:$D$129,4,FALSE)</f>
        <v>212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132</v>
      </c>
      <c r="Z101" t="str">
        <f>IF(G101="экспл",VLOOKUP(J101,quest_экспл!$A$1:$N$129,12,FALSE),IF(G101="импл_",0,0))</f>
        <v>sound\\On_s_bugorkami.wav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2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7"/>
        <v/>
      </c>
      <c r="AI101" t="s">
        <v>111</v>
      </c>
      <c r="AO101">
        <f t="shared" ca="1" si="33"/>
        <v>3.131139779381853E-2</v>
      </c>
      <c r="AP101" t="str">
        <f t="shared" ca="1" si="34"/>
        <v>pics\\Tomat_8.jpg</v>
      </c>
      <c r="AR101" t="str">
        <f t="shared" si="37"/>
        <v/>
      </c>
      <c r="AS101" t="str">
        <f t="shared" si="36"/>
        <v/>
      </c>
      <c r="AT101">
        <f t="shared" ca="1" si="29"/>
        <v>0.85988270780805331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_Он_с_бугорками?</v>
      </c>
      <c r="BA101" t="e">
        <f>VLOOKUP(Q101,audio_list_stym!$B$2:$BQ$299,68,FALSE)</f>
        <v>#N/A</v>
      </c>
      <c r="BB101" t="str">
        <f t="shared" si="31"/>
        <v>Это_КОДИС._Он_с_бугорками?</v>
      </c>
      <c r="BD101" cm="1">
        <f t="array" aca="1" ref="BD101" ca="1">INDEX($L$98:$L$105,(RANK(AT5,$AT$2:$AT$9)))</f>
        <v>2117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VLOOKUP(B102,audio_list_stym!$A$3:$BP$18,54,FALSE)</f>
        <v>15</v>
      </c>
      <c r="F102" t="str">
        <f>VLOOKUP(E102,metki!$A$2:$B$9,2,FALSE)</f>
        <v>экспл_новые_с_названием</v>
      </c>
      <c r="G102" t="str">
        <f t="shared" si="25"/>
        <v>экспл</v>
      </c>
      <c r="H102" t="str">
        <f>VLOOKUP(B102,audio_list_stym!$A$3:$AJ$18,22,FALSE)</f>
        <v>Noni</v>
      </c>
      <c r="I102" t="s">
        <v>692</v>
      </c>
      <c r="J102" t="str">
        <f t="shared" si="26"/>
        <v>Noni_5</v>
      </c>
      <c r="L102">
        <f>VLOOKUP(J102,total_visual_stym!$A$2:$D$129,2,FALSE)</f>
        <v>2117</v>
      </c>
      <c r="M102" t="str">
        <f>VLOOKUP(J102,total_visual_stym!$A$2:$D$129,3,FALSE)</f>
        <v>pics\\Noni_5.jpg</v>
      </c>
      <c r="N102">
        <f>VLOOKUP(J102,total_visual_stym!$A$1:$D$129,4,FALSE)</f>
        <v>212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133</v>
      </c>
      <c r="Z102" t="str">
        <f>IF(G102="экспл",VLOOKUP(J102,quest_экспл!$A$1:$N$129,12,FALSE),IF(G102="импл_",0,0))</f>
        <v>sound\\Ovalniy_li_on.wav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2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7"/>
        <v/>
      </c>
      <c r="AI102" t="s">
        <v>112</v>
      </c>
      <c r="AO102">
        <f t="shared" ca="1" si="33"/>
        <v>0.56021095437715629</v>
      </c>
      <c r="AP102" t="str">
        <f t="shared" ca="1" si="34"/>
        <v>pics\\Kokos_7.jpg</v>
      </c>
      <c r="AR102" t="str">
        <f t="shared" si="37"/>
        <v/>
      </c>
      <c r="AS102" t="str">
        <f t="shared" si="36"/>
        <v/>
      </c>
      <c r="AT102">
        <f t="shared" ca="1" si="29"/>
        <v>0.43854672332922651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_Овальный_ли_он?</v>
      </c>
      <c r="BA102" t="e">
        <f>VLOOKUP(Q102,audio_list_stym!$B$2:$BQ$299,68,FALSE)</f>
        <v>#N/A</v>
      </c>
      <c r="BB102" t="str">
        <f t="shared" si="31"/>
        <v>На_картинке_КОДИС._Овальный_ли_он?</v>
      </c>
      <c r="BD102" cm="1">
        <f t="array" aca="1" ref="BD102" ca="1">INDEX($L$98:$L$105,(RANK(AT6,$AT$2:$AT$9)))</f>
        <v>2119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VLOOKUP(B103,audio_list_stym!$A$3:$BP$18,54,FALSE)</f>
        <v>15</v>
      </c>
      <c r="F103" t="str">
        <f>VLOOKUP(E103,metki!$A$2:$B$9,2,FALSE)</f>
        <v>экспл_новые_с_названием</v>
      </c>
      <c r="G103" t="str">
        <f t="shared" si="25"/>
        <v>экспл</v>
      </c>
      <c r="H103" t="str">
        <f>VLOOKUP(B103,audio_list_stym!$A$3:$AJ$18,22,FALSE)</f>
        <v>Noni</v>
      </c>
      <c r="I103" t="s">
        <v>693</v>
      </c>
      <c r="J103" t="str">
        <f t="shared" si="26"/>
        <v>Noni_6</v>
      </c>
      <c r="L103">
        <f>VLOOKUP(J103,total_visual_stym!$A$2:$D$129,2,FALSE)</f>
        <v>2118</v>
      </c>
      <c r="M103" t="str">
        <f>VLOOKUP(J103,total_visual_stym!$A$2:$D$129,3,FALSE)</f>
        <v>pics\\Noni_6.jpg</v>
      </c>
      <c r="N103">
        <f>VLOOKUP(J103,total_visual_stym!$A$1:$D$129,4,FALSE)</f>
        <v>212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134</v>
      </c>
      <c r="Z103" t="str">
        <f>IF(G103="экспл",VLOOKUP(J103,quest_экспл!$A$1:$N$129,12,FALSE),IF(G103="импл_",0,0))</f>
        <v>sound\\Zhidkiy_li_on.wav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2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7"/>
        <v/>
      </c>
      <c r="AI103" t="s">
        <v>113</v>
      </c>
      <c r="AO103">
        <f t="shared" ca="1" si="33"/>
        <v>0.73162337960021351</v>
      </c>
      <c r="AP103" t="str">
        <f t="shared" ca="1" si="34"/>
        <v>pics\\Goroh_4.jpg</v>
      </c>
      <c r="AR103" t="str">
        <f t="shared" si="37"/>
        <v/>
      </c>
      <c r="AS103" t="str">
        <f t="shared" si="36"/>
        <v/>
      </c>
      <c r="AT103">
        <f t="shared" ca="1" si="29"/>
        <v>0.44704507218360412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_Жидкий_ли_он?</v>
      </c>
      <c r="BA103" t="e">
        <f>VLOOKUP(Q103,audio_list_stym!$B$2:$BQ$299,68,FALSE)</f>
        <v>#N/A</v>
      </c>
      <c r="BB103" t="str">
        <f t="shared" si="31"/>
        <v>На_мониторе_КОДИС._Жидкий_ли_он?</v>
      </c>
      <c r="BD103" cm="1">
        <f t="array" aca="1" ref="BD103" ca="1">INDEX($L$98:$L$105,(RANK(AT7,$AT$2:$AT$9)))</f>
        <v>2120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VLOOKUP(B104,audio_list_stym!$A$3:$BP$18,54,FALSE)</f>
        <v>15</v>
      </c>
      <c r="F104" t="str">
        <f>VLOOKUP(E104,metki!$A$2:$B$9,2,FALSE)</f>
        <v>экспл_новые_с_названием</v>
      </c>
      <c r="G104" t="str">
        <f t="shared" si="25"/>
        <v>экспл</v>
      </c>
      <c r="H104" t="str">
        <f>VLOOKUP(B104,audio_list_stym!$A$3:$AJ$18,22,FALSE)</f>
        <v>Noni</v>
      </c>
      <c r="I104" t="s">
        <v>694</v>
      </c>
      <c r="J104" t="str">
        <f t="shared" si="26"/>
        <v>Noni_7</v>
      </c>
      <c r="L104">
        <f>VLOOKUP(J104,total_visual_stym!$A$2:$D$129,2,FALSE)</f>
        <v>2119</v>
      </c>
      <c r="M104" t="str">
        <f>VLOOKUP(J104,total_visual_stym!$A$2:$D$129,3,FALSE)</f>
        <v>pics\\Noni_7.jpg</v>
      </c>
      <c r="N104">
        <f>VLOOKUP(J104,total_visual_stym!$A$1:$D$129,4,FALSE)</f>
        <v>212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135</v>
      </c>
      <c r="Z104" t="str">
        <f>IF(G104="экспл",VLOOKUP(J104,quest_экспл!$A$1:$N$129,12,FALSE),IF(G104="импл_",0,0))</f>
        <v>sound\\On_lohmatiy.wav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2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7"/>
        <v/>
      </c>
      <c r="AI104" t="s">
        <v>114</v>
      </c>
      <c r="AO104">
        <f t="shared" ca="1" si="33"/>
        <v>0.35456636143521503</v>
      </c>
      <c r="AP104" t="str">
        <f t="shared" ca="1" si="34"/>
        <v>pics\\Peper_5.jpg</v>
      </c>
      <c r="AR104" t="str">
        <f t="shared" si="37"/>
        <v/>
      </c>
      <c r="AS104" t="str">
        <f t="shared" si="36"/>
        <v/>
      </c>
      <c r="AT104">
        <f t="shared" ca="1" si="29"/>
        <v>0.27571291821804778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_Он_лохматый?</v>
      </c>
      <c r="BA104" t="e">
        <f>VLOOKUP(Q104,audio_list_stym!$B$2:$BQ$299,68,FALSE)</f>
        <v>#N/A</v>
      </c>
      <c r="BB104" t="str">
        <f t="shared" si="31"/>
        <v>Перед_Вами_КОДИС._Он_лохматый?</v>
      </c>
      <c r="BD104" cm="1">
        <f t="array" aca="1" ref="BD104" ca="1">INDEX($L$98:$L$105,(RANK(AT8,$AT$2:$AT$9)))</f>
        <v>2118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VLOOKUP(B105,audio_list_stym!$A$3:$BP$18,54,FALSE)</f>
        <v>15</v>
      </c>
      <c r="F105" t="str">
        <f>VLOOKUP(E105,metki!$A$2:$B$9,2,FALSE)</f>
        <v>экспл_новые_с_названием</v>
      </c>
      <c r="G105" t="str">
        <f t="shared" si="25"/>
        <v>экспл</v>
      </c>
      <c r="H105" t="str">
        <f>VLOOKUP(B105,audio_list_stym!$A$3:$AJ$18,22,FALSE)</f>
        <v>Noni</v>
      </c>
      <c r="I105" t="s">
        <v>695</v>
      </c>
      <c r="J105" t="str">
        <f t="shared" si="26"/>
        <v>Noni_8</v>
      </c>
      <c r="L105">
        <f>VLOOKUP(J105,total_visual_stym!$A$2:$D$129,2,FALSE)</f>
        <v>2120</v>
      </c>
      <c r="M105" t="str">
        <f>VLOOKUP(J105,total_visual_stym!$A$2:$D$129,3,FALSE)</f>
        <v>pics\\Noni_8.jpg</v>
      </c>
      <c r="N105">
        <f>VLOOKUP(J105,total_visual_stym!$A$1:$D$129,4,FALSE)</f>
        <v>212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136</v>
      </c>
      <c r="Z105" t="str">
        <f>IF(G105="экспл",VLOOKUP(J105,quest_экспл!$A$1:$N$129,12,FALSE),IF(G105="импл_",0,0))</f>
        <v>sound\\On_zolotistiy.wav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2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7"/>
        <v/>
      </c>
      <c r="AI105" t="s">
        <v>115</v>
      </c>
      <c r="AO105">
        <f t="shared" ca="1" si="33"/>
        <v>0.27940659549153535</v>
      </c>
      <c r="AP105" t="str">
        <f t="shared" ca="1" si="34"/>
        <v>pics\\Peper_8.jpg</v>
      </c>
      <c r="AR105" t="str">
        <f t="shared" si="37"/>
        <v/>
      </c>
      <c r="AS105" t="str">
        <f t="shared" si="36"/>
        <v/>
      </c>
      <c r="AT105">
        <f t="shared" ca="1" si="29"/>
        <v>0.15249080331365605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_Он_золотистый?</v>
      </c>
      <c r="BA105" t="e">
        <f>VLOOKUP(Q105,audio_list_stym!$B$2:$BQ$299,68,FALSE)</f>
        <v>#N/A</v>
      </c>
      <c r="BB105" t="str">
        <f t="shared" si="31"/>
        <v>Вы_видите_КОДИС._Он_золотистый?</v>
      </c>
      <c r="BD105" cm="1">
        <f t="array" aca="1" ref="BD105" ca="1">INDEX($L$98:$L$105,(RANK(AT9,$AT$2:$AT$9)))</f>
        <v>2113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VLOOKUP(B106,audio_list_stym!$A$3:$BP$18,54,FALSE)</f>
        <v>16</v>
      </c>
      <c r="F106" t="str">
        <f>VLOOKUP(E106,metki!$A$2:$B$9,2,FALSE)</f>
        <v>импл_новые_без_названия</v>
      </c>
      <c r="G106" t="str">
        <f t="shared" si="25"/>
        <v>импл_</v>
      </c>
      <c r="H106" t="str">
        <f>VLOOKUP(B106,audio_list_stym!$A$3:$AJ$18,22,FALSE)</f>
        <v>Sapota</v>
      </c>
      <c r="I106" t="s">
        <v>688</v>
      </c>
      <c r="J106" t="str">
        <f t="shared" si="26"/>
        <v>Sapota_1</v>
      </c>
      <c r="L106">
        <f>VLOOKUP(J106,total_visual_stym!$A$2:$D$129,2,FALSE)</f>
        <v>2129</v>
      </c>
      <c r="M106" t="str">
        <f>VLOOKUP(J106,total_visual_stym!$A$2:$D$129,3,FALSE)</f>
        <v>pics\\Sapota_1.jpg</v>
      </c>
      <c r="N106">
        <f>VLOOKUP(J106,total_visual_stym!$A$1:$D$129,4,FALSE)</f>
        <v>213</v>
      </c>
      <c r="P106">
        <f>IF(G106="экспл",0,IF(G106="импл_",VLOOKUP(J106,quest_импл!$A$1:$J$129,7,FALSE),0))</f>
        <v>265</v>
      </c>
      <c r="Q106" t="str">
        <f>IF(G106="экспл",0,IF(G106="импл_",VLOOKUP(J106,quest_импл!$A$1:$J$129,8,FALSE),0))</f>
        <v>sound\\Sharoobrazniy_li.wav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2036</v>
      </c>
      <c r="AD106" t="str">
        <f t="shared" ca="1" si="32"/>
        <v>pics\\Limon_4.jpg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7"/>
        <v>pics\\Limon_4.jpg</v>
      </c>
      <c r="AI106" t="s">
        <v>116</v>
      </c>
      <c r="AO106">
        <f t="shared" ca="1" si="33"/>
        <v>0.52406366896844392</v>
      </c>
      <c r="AP106" t="str">
        <f t="shared" ca="1" si="34"/>
        <v>pics\\Limon_4.jpg</v>
      </c>
      <c r="AR106" t="str">
        <f t="shared" si="37"/>
        <v/>
      </c>
      <c r="AS106" t="str">
        <f t="shared" ca="1" si="36"/>
        <v>pics\\Limon_4.jpg</v>
      </c>
      <c r="AT106">
        <f t="shared" ca="1" si="29"/>
        <v>7.0408545701936553E-2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_Шарообразный_ли_</v>
      </c>
      <c r="BB106" t="str">
        <f t="shared" si="31"/>
        <v>_Шарообразный_ли_XXXXX?</v>
      </c>
      <c r="BC106">
        <f>A106</f>
        <v>1214</v>
      </c>
      <c r="BD106" cm="1">
        <f t="array" aca="1" ref="BD106" ca="1">INDEX($L$106:$L$113,(RANK(AT2,$AT$2:$AT$9)))</f>
        <v>2132</v>
      </c>
      <c r="BE106" cm="1">
        <f t="array" aca="1" ref="BE106" ca="1">INDEX(BD66:BD81,(RANK(AT7,$AT$2:$AT$17)))</f>
        <v>2073</v>
      </c>
      <c r="BF106" cm="1">
        <f t="array" aca="1" ref="BF106" ca="1">INDEX(BD90:BD105,(RANK(AT7,$AT$2:$AT$17)))</f>
        <v>2113</v>
      </c>
      <c r="BG106" cm="1">
        <f t="array" aca="1" ref="BG106" ca="1">INDEX(BD114:BD129,(RANK(AT7,$AT$2:$AT$9)))</f>
        <v>2137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VLOOKUP(B107,audio_list_stym!$A$3:$BP$18,54,FALSE)</f>
        <v>16</v>
      </c>
      <c r="F107" t="str">
        <f>VLOOKUP(E107,metki!$A$2:$B$9,2,FALSE)</f>
        <v>импл_новые_без_названия</v>
      </c>
      <c r="G107" t="str">
        <f t="shared" si="25"/>
        <v>импл_</v>
      </c>
      <c r="H107" t="str">
        <f>VLOOKUP(B107,audio_list_stym!$A$3:$AJ$18,22,FALSE)</f>
        <v>Sapota</v>
      </c>
      <c r="I107" t="s">
        <v>689</v>
      </c>
      <c r="J107" t="str">
        <f t="shared" si="26"/>
        <v>Sapota_2</v>
      </c>
      <c r="L107">
        <f>VLOOKUP(J107,total_visual_stym!$A$2:$D$129,2,FALSE)</f>
        <v>2130</v>
      </c>
      <c r="M107" t="str">
        <f>VLOOKUP(J107,total_visual_stym!$A$2:$D$129,3,FALSE)</f>
        <v>pics\\Sapota_2.jpg</v>
      </c>
      <c r="N107">
        <f>VLOOKUP(J107,total_visual_stym!$A$1:$D$129,4,FALSE)</f>
        <v>213</v>
      </c>
      <c r="P107">
        <f>IF(G107="экспл",0,IF(G107="импл_",VLOOKUP(J107,quest_импл!$A$1:$J$129,7,FALSE),0))</f>
        <v>266</v>
      </c>
      <c r="Q107" t="str">
        <f>IF(G107="экспл",0,IF(G107="импл_",VLOOKUP(J107,quest_импл!$A$1:$J$129,8,FALSE),0))</f>
        <v>sound\\Nadrezan_li.wav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2054</v>
      </c>
      <c r="AD107" t="str">
        <f t="shared" ca="1" si="32"/>
        <v>pics\\Redis_6.jpg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7"/>
        <v>pics\\Redis_6.jpg</v>
      </c>
      <c r="AI107" t="s">
        <v>117</v>
      </c>
      <c r="AO107">
        <f t="shared" ca="1" si="33"/>
        <v>0.22642440098740713</v>
      </c>
      <c r="AP107" t="str">
        <f t="shared" ca="1" si="34"/>
        <v>pics\\Redis_6.jpg</v>
      </c>
      <c r="AR107" t="str">
        <f t="shared" si="37"/>
        <v/>
      </c>
      <c r="AS107" t="str">
        <f t="shared" ca="1" si="36"/>
        <v>pics\\Redis_6.jpg</v>
      </c>
      <c r="AT107">
        <f t="shared" ca="1" si="29"/>
        <v>0.13285145605031834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_Надрезан_ли_</v>
      </c>
      <c r="BB107" t="str">
        <f t="shared" si="31"/>
        <v>_Надрезан_ли_XXXXX?</v>
      </c>
      <c r="BD107" cm="1">
        <f t="array" aca="1" ref="BD107" ca="1">INDEX($L$106:$L$113,(RANK(AT3,$AT$2:$AT$9)))</f>
        <v>2131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VLOOKUP(B108,audio_list_stym!$A$3:$BP$18,54,FALSE)</f>
        <v>16</v>
      </c>
      <c r="F108" t="str">
        <f>VLOOKUP(E108,metki!$A$2:$B$9,2,FALSE)</f>
        <v>импл_новые_без_названия</v>
      </c>
      <c r="G108" t="str">
        <f t="shared" si="25"/>
        <v>импл_</v>
      </c>
      <c r="H108" t="str">
        <f>VLOOKUP(B108,audio_list_stym!$A$3:$AJ$18,22,FALSE)</f>
        <v>Sapota</v>
      </c>
      <c r="I108" t="s">
        <v>690</v>
      </c>
      <c r="J108" t="str">
        <f t="shared" si="26"/>
        <v>Sapota_3</v>
      </c>
      <c r="L108">
        <f>VLOOKUP(J108,total_visual_stym!$A$2:$D$129,2,FALSE)</f>
        <v>2131</v>
      </c>
      <c r="M108" t="str">
        <f>VLOOKUP(J108,total_visual_stym!$A$2:$D$129,3,FALSE)</f>
        <v>pics\\Sapota_3.jpg</v>
      </c>
      <c r="N108">
        <f>VLOOKUP(J108,total_visual_stym!$A$1:$D$129,4,FALSE)</f>
        <v>213</v>
      </c>
      <c r="P108">
        <f>IF(G108="экспл",0,IF(G108="импл_",VLOOKUP(J108,quest_импл!$A$1:$J$129,7,FALSE),0))</f>
        <v>267</v>
      </c>
      <c r="Q108" t="str">
        <f>IF(G108="экспл",0,IF(G108="импл_",VLOOKUP(J108,quest_импл!$A$1:$J$129,8,FALSE),0))</f>
        <v>sound\\Perekruchen_li.wav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2050</v>
      </c>
      <c r="AD108" t="str">
        <f t="shared" ca="1" si="32"/>
        <v>pics\\Redis_2.jpg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7"/>
        <v>pics\\Redis_2.jpg</v>
      </c>
      <c r="AI108" t="s">
        <v>118</v>
      </c>
      <c r="AO108">
        <f t="shared" ca="1" si="33"/>
        <v>0.26788100638889334</v>
      </c>
      <c r="AP108" t="str">
        <f t="shared" ca="1" si="34"/>
        <v>pics\\Redis_2.jpg</v>
      </c>
      <c r="AR108" t="str">
        <f t="shared" si="37"/>
        <v/>
      </c>
      <c r="AS108" t="str">
        <f t="shared" ca="1" si="36"/>
        <v>pics\\Redis_2.jpg</v>
      </c>
      <c r="AT108">
        <f t="shared" ca="1" si="29"/>
        <v>0.55491373442008074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_Перекручен_ли_</v>
      </c>
      <c r="BB108" t="str">
        <f t="shared" si="31"/>
        <v>_Перекручен_ли_XXXXX?</v>
      </c>
      <c r="BD108" cm="1">
        <f t="array" aca="1" ref="BD108" ca="1">INDEX($L$106:$L$113,(RANK(AT4,$AT$2:$AT$9)))</f>
        <v>2130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VLOOKUP(B109,audio_list_stym!$A$3:$BP$18,54,FALSE)</f>
        <v>16</v>
      </c>
      <c r="F109" t="str">
        <f>VLOOKUP(E109,metki!$A$2:$B$9,2,FALSE)</f>
        <v>импл_новые_без_названия</v>
      </c>
      <c r="G109" t="str">
        <f t="shared" si="25"/>
        <v>импл_</v>
      </c>
      <c r="H109" t="str">
        <f>VLOOKUP(B109,audio_list_stym!$A$3:$AJ$18,22,FALSE)</f>
        <v>Sapota</v>
      </c>
      <c r="I109" t="s">
        <v>691</v>
      </c>
      <c r="J109" t="str">
        <f t="shared" si="26"/>
        <v>Sapota_4</v>
      </c>
      <c r="L109">
        <f>VLOOKUP(J109,total_visual_stym!$A$2:$D$129,2,FALSE)</f>
        <v>2132</v>
      </c>
      <c r="M109" t="str">
        <f>VLOOKUP(J109,total_visual_stym!$A$2:$D$129,3,FALSE)</f>
        <v>pics\\Sapota_4.jpg</v>
      </c>
      <c r="N109">
        <f>VLOOKUP(J109,total_visual_stym!$A$1:$D$129,4,FALSE)</f>
        <v>213</v>
      </c>
      <c r="P109">
        <f>IF(G109="экспл",0,IF(G109="импл_",VLOOKUP(J109,quest_импл!$A$1:$J$129,7,FALSE),0))</f>
        <v>268</v>
      </c>
      <c r="Q109" t="str">
        <f>IF(G109="экспл",0,IF(G109="импл_",VLOOKUP(J109,quest_импл!$A$1:$J$129,8,FALSE),0))</f>
        <v>sound\\Sorvan_li.wav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2039</v>
      </c>
      <c r="AD109" t="str">
        <f t="shared" ca="1" si="32"/>
        <v>pics\\Limon_7.jpg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7"/>
        <v>pics\\Limon_7.jpg</v>
      </c>
      <c r="AI109" t="s">
        <v>119</v>
      </c>
      <c r="AO109">
        <f t="shared" ca="1" si="33"/>
        <v>0.46737503655149926</v>
      </c>
      <c r="AP109" t="str">
        <f t="shared" ca="1" si="34"/>
        <v>pics\\Limon_7.jpg</v>
      </c>
      <c r="AR109" t="str">
        <f t="shared" si="37"/>
        <v/>
      </c>
      <c r="AS109" t="str">
        <f t="shared" ca="1" si="36"/>
        <v>pics\\Limon_7.jpg</v>
      </c>
      <c r="AT109">
        <f t="shared" ca="1" si="29"/>
        <v>0.91527957020624817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_Сорван_ли_</v>
      </c>
      <c r="BB109" t="str">
        <f t="shared" si="31"/>
        <v>_Сорван_ли_XXXXX?</v>
      </c>
      <c r="BD109" cm="1">
        <f t="array" aca="1" ref="BD109" ca="1">INDEX($L$106:$L$113,(RANK(AT5,$AT$2:$AT$9)))</f>
        <v>2133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VLOOKUP(B110,audio_list_stym!$A$3:$BP$18,54,FALSE)</f>
        <v>16</v>
      </c>
      <c r="F110" t="str">
        <f>VLOOKUP(E110,metki!$A$2:$B$9,2,FALSE)</f>
        <v>импл_новые_без_названия</v>
      </c>
      <c r="G110" t="str">
        <f t="shared" si="25"/>
        <v>импл_</v>
      </c>
      <c r="H110" t="str">
        <f>VLOOKUP(B110,audio_list_stym!$A$3:$AJ$18,22,FALSE)</f>
        <v>Sapota</v>
      </c>
      <c r="I110" t="s">
        <v>692</v>
      </c>
      <c r="J110" t="str">
        <f t="shared" si="26"/>
        <v>Sapota_5</v>
      </c>
      <c r="L110">
        <f>VLOOKUP(J110,total_visual_stym!$A$2:$D$129,2,FALSE)</f>
        <v>2133</v>
      </c>
      <c r="M110" t="str">
        <f>VLOOKUP(J110,total_visual_stym!$A$2:$D$129,3,FALSE)</f>
        <v>pics\\Sapota_5.jpg</v>
      </c>
      <c r="N110">
        <f>VLOOKUP(J110,total_visual_stym!$A$1:$D$129,4,FALSE)</f>
        <v>213</v>
      </c>
      <c r="P110">
        <f>IF(G110="экспл",0,IF(G110="импл_",VLOOKUP(J110,quest_импл!$A$1:$J$129,7,FALSE),0))</f>
        <v>269</v>
      </c>
      <c r="Q110" t="str">
        <f>IF(G110="экспл",0,IF(G110="импл_",VLOOKUP(J110,quest_импл!$A$1:$J$129,8,FALSE),0))</f>
        <v>sound\\Spresovan_li.wav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2042</v>
      </c>
      <c r="AD110" t="str">
        <f t="shared" ca="1" si="32"/>
        <v>pics\\Peper_2.jpg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7"/>
        <v>pics\\Peper_2.jpg</v>
      </c>
      <c r="AI110" t="s">
        <v>120</v>
      </c>
      <c r="AO110">
        <f t="shared" ca="1" si="33"/>
        <v>0.38235174849275944</v>
      </c>
      <c r="AP110" t="str">
        <f t="shared" ca="1" si="34"/>
        <v>pics\\Peper_2.jpg</v>
      </c>
      <c r="AR110" t="str">
        <f t="shared" si="37"/>
        <v/>
      </c>
      <c r="AS110" t="str">
        <f t="shared" ca="1" si="36"/>
        <v>pics\\Peper_2.jpg</v>
      </c>
      <c r="AT110">
        <f t="shared" ca="1" si="29"/>
        <v>0.59277348364035864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_Спрессован_ли_</v>
      </c>
      <c r="BB110" t="str">
        <f t="shared" si="31"/>
        <v>_Спрессован_ли_XXXXX?</v>
      </c>
      <c r="BD110" cm="1">
        <f t="array" aca="1" ref="BD110" ca="1">INDEX($L$106:$L$113,(RANK(AT6,$AT$2:$AT$9)))</f>
        <v>2135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VLOOKUP(B111,audio_list_stym!$A$3:$BP$18,54,FALSE)</f>
        <v>16</v>
      </c>
      <c r="F111" t="str">
        <f>VLOOKUP(E111,metki!$A$2:$B$9,2,FALSE)</f>
        <v>импл_новые_без_названия</v>
      </c>
      <c r="G111" t="str">
        <f t="shared" si="25"/>
        <v>импл_</v>
      </c>
      <c r="H111" t="str">
        <f>VLOOKUP(B111,audio_list_stym!$A$3:$AJ$18,22,FALSE)</f>
        <v>Sapota</v>
      </c>
      <c r="I111" t="s">
        <v>693</v>
      </c>
      <c r="J111" t="str">
        <f t="shared" si="26"/>
        <v>Sapota_6</v>
      </c>
      <c r="L111">
        <f>VLOOKUP(J111,total_visual_stym!$A$2:$D$129,2,FALSE)</f>
        <v>2134</v>
      </c>
      <c r="M111" t="str">
        <f>VLOOKUP(J111,total_visual_stym!$A$2:$D$129,3,FALSE)</f>
        <v>pics\\Sapota_6.jpg</v>
      </c>
      <c r="N111">
        <f>VLOOKUP(J111,total_visual_stym!$A$1:$D$129,4,FALSE)</f>
        <v>213</v>
      </c>
      <c r="P111">
        <f>IF(G111="экспл",0,IF(G111="импл_",VLOOKUP(J111,quest_импл!$A$1:$J$129,7,FALSE),0))</f>
        <v>270</v>
      </c>
      <c r="Q111" t="str">
        <f>IF(G111="экспл",0,IF(G111="импл_",VLOOKUP(J111,quest_импл!$A$1:$J$129,8,FALSE),0))</f>
        <v>sound\\Zheltiy_li.wav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2002</v>
      </c>
      <c r="AD111" t="str">
        <f t="shared" ca="1" si="32"/>
        <v>pics\\Banan_2.jpg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7"/>
        <v>pics\\Banan_2.jpg</v>
      </c>
      <c r="AI111" t="s">
        <v>121</v>
      </c>
      <c r="AO111">
        <f t="shared" ca="1" si="33"/>
        <v>0.98000589893660039</v>
      </c>
      <c r="AP111" t="str">
        <f t="shared" ca="1" si="34"/>
        <v>pics\\Banan_2.jpg</v>
      </c>
      <c r="AR111" t="str">
        <f t="shared" si="37"/>
        <v/>
      </c>
      <c r="AS111" t="str">
        <f t="shared" ca="1" si="36"/>
        <v>pics\\Banan_2.jpg</v>
      </c>
      <c r="AT111">
        <f t="shared" ca="1" si="29"/>
        <v>0.29548310377944231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_Желтый_ли_</v>
      </c>
      <c r="BB111" t="str">
        <f t="shared" si="31"/>
        <v>_Желтый_ли_XXXXX?</v>
      </c>
      <c r="BD111" cm="1">
        <f t="array" aca="1" ref="BD111" ca="1">INDEX($L$106:$L$113,(RANK(AT7,$AT$2:$AT$9)))</f>
        <v>2136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VLOOKUP(B112,audio_list_stym!$A$3:$BP$18,54,FALSE)</f>
        <v>16</v>
      </c>
      <c r="F112" t="str">
        <f>VLOOKUP(E112,metki!$A$2:$B$9,2,FALSE)</f>
        <v>импл_новые_без_названия</v>
      </c>
      <c r="G112" t="str">
        <f t="shared" si="25"/>
        <v>импл_</v>
      </c>
      <c r="H112" t="str">
        <f>VLOOKUP(B112,audio_list_stym!$A$3:$AJ$18,22,FALSE)</f>
        <v>Sapota</v>
      </c>
      <c r="I112" t="s">
        <v>694</v>
      </c>
      <c r="J112" t="str">
        <f t="shared" si="26"/>
        <v>Sapota_7</v>
      </c>
      <c r="L112">
        <f>VLOOKUP(J112,total_visual_stym!$A$2:$D$129,2,FALSE)</f>
        <v>2135</v>
      </c>
      <c r="M112" t="str">
        <f>VLOOKUP(J112,total_visual_stym!$A$2:$D$129,3,FALSE)</f>
        <v>pics\\Sapota_7.jpg</v>
      </c>
      <c r="N112">
        <f>VLOOKUP(J112,total_visual_stym!$A$1:$D$129,4,FALSE)</f>
        <v>213</v>
      </c>
      <c r="P112">
        <f>IF(G112="экспл",0,IF(G112="импл_",VLOOKUP(J112,quest_импл!$A$1:$J$129,7,FALSE),0))</f>
        <v>271</v>
      </c>
      <c r="Q112" t="str">
        <f>IF(G112="экспл",0,IF(G112="импл_",VLOOKUP(J112,quest_импл!$A$1:$J$129,8,FALSE),0))</f>
        <v>sound\\Rovniy_li.wav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2030</v>
      </c>
      <c r="AD112" t="str">
        <f t="shared" ca="1" si="32"/>
        <v>pics\\Kokos_6.jpg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7"/>
        <v>pics\\Kokos_6.jpg</v>
      </c>
      <c r="AI112" t="s">
        <v>122</v>
      </c>
      <c r="AO112">
        <f t="shared" ca="1" si="33"/>
        <v>0.57020776107957483</v>
      </c>
      <c r="AP112" t="str">
        <f t="shared" ca="1" si="34"/>
        <v>pics\\Kokos_6.jpg</v>
      </c>
      <c r="AR112" t="str">
        <f t="shared" si="37"/>
        <v/>
      </c>
      <c r="AS112" t="str">
        <f t="shared" ca="1" si="36"/>
        <v>pics\\Kokos_6.jpg</v>
      </c>
      <c r="AT112">
        <f t="shared" ca="1" si="29"/>
        <v>0.1086339237051992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_Ровный_ли_</v>
      </c>
      <c r="BB112" t="str">
        <f t="shared" si="31"/>
        <v>_Ровный_ли_XXXXX?</v>
      </c>
      <c r="BD112" cm="1">
        <f t="array" aca="1" ref="BD112" ca="1">INDEX($L$106:$L$113,(RANK(AT8,$AT$2:$AT$9)))</f>
        <v>2134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VLOOKUP(B113,audio_list_stym!$A$3:$BP$18,54,FALSE)</f>
        <v>16</v>
      </c>
      <c r="F113" t="str">
        <f>VLOOKUP(E113,metki!$A$2:$B$9,2,FALSE)</f>
        <v>импл_новые_без_названия</v>
      </c>
      <c r="G113" t="str">
        <f t="shared" si="25"/>
        <v>импл_</v>
      </c>
      <c r="H113" t="str">
        <f>VLOOKUP(B113,audio_list_stym!$A$3:$AJ$18,22,FALSE)</f>
        <v>Sapota</v>
      </c>
      <c r="I113" t="s">
        <v>695</v>
      </c>
      <c r="J113" t="str">
        <f t="shared" si="26"/>
        <v>Sapota_8</v>
      </c>
      <c r="L113">
        <f>VLOOKUP(J113,total_visual_stym!$A$2:$D$129,2,FALSE)</f>
        <v>2136</v>
      </c>
      <c r="M113" t="str">
        <f>VLOOKUP(J113,total_visual_stym!$A$2:$D$129,3,FALSE)</f>
        <v>pics\\Sapota_8.jpg</v>
      </c>
      <c r="N113">
        <f>VLOOKUP(J113,total_visual_stym!$A$1:$D$129,4,FALSE)</f>
        <v>213</v>
      </c>
      <c r="P113">
        <f>IF(G113="экспл",0,IF(G113="импл_",VLOOKUP(J113,quest_импл!$A$1:$J$129,7,FALSE),0))</f>
        <v>272</v>
      </c>
      <c r="Q113" t="str">
        <f>IF(G113="экспл",0,IF(G113="импл_",VLOOKUP(J113,quest_импл!$A$1:$J$129,8,FALSE),0))</f>
        <v>sound\\Imeet_li_shipi.wav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2015</v>
      </c>
      <c r="AD113" t="str">
        <f t="shared" ca="1" si="32"/>
        <v>pics\\Finik_7.jpg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7"/>
        <v>pics\\Finik_7.jpg</v>
      </c>
      <c r="AI113" t="s">
        <v>123</v>
      </c>
      <c r="AO113">
        <f t="shared" ca="1" si="33"/>
        <v>0.7768774743537914</v>
      </c>
      <c r="AP113" t="str">
        <f t="shared" ca="1" si="34"/>
        <v>pics\\Finik_7.jpg</v>
      </c>
      <c r="AR113" t="str">
        <f t="shared" si="37"/>
        <v/>
      </c>
      <c r="AS113" t="str">
        <f t="shared" ca="1" si="36"/>
        <v>pics\\Finik_7.jpg</v>
      </c>
      <c r="AT113">
        <f t="shared" ca="1" si="29"/>
        <v>0.67115380672254843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_Имеет_ли_шипы_</v>
      </c>
      <c r="BB113" t="str">
        <f t="shared" si="31"/>
        <v>_Имеет_ли_шипы_XXXXX?</v>
      </c>
      <c r="BD113" cm="1">
        <f t="array" aca="1" ref="BD113" ca="1">INDEX($L$106:$L$113,(RANK(AT9,$AT$2:$AT$9)))</f>
        <v>2129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VLOOKUP(B114,audio_list_stym!$A$3:$BP$18,54,FALSE)</f>
        <v>17</v>
      </c>
      <c r="F114" t="str">
        <f>VLOOKUP(E114,metki!$A$2:$B$9,2,FALSE)</f>
        <v>экспл_новые_без_названия</v>
      </c>
      <c r="G114" t="str">
        <f t="shared" si="25"/>
        <v>экспл</v>
      </c>
      <c r="H114" t="str">
        <f>VLOOKUP(B114,audio_list_stym!$A$3:$AJ$18,22,FALSE)</f>
        <v>Tamanid</v>
      </c>
      <c r="I114" t="s">
        <v>688</v>
      </c>
      <c r="J114" t="str">
        <f t="shared" si="26"/>
        <v>Tamanid_1</v>
      </c>
      <c r="L114">
        <f>VLOOKUP(J114,total_visual_stym!$A$2:$D$129,2,FALSE)</f>
        <v>2137</v>
      </c>
      <c r="M114" t="str">
        <f>VLOOKUP(J114,total_visual_stym!$A$2:$D$129,3,FALSE)</f>
        <v>pics\\Tamanid_1.jpg</v>
      </c>
      <c r="N114">
        <f>VLOOKUP(J114,total_visual_stym!$A$1:$D$129,4,FALSE)</f>
        <v>214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145</v>
      </c>
      <c r="Z114" t="str">
        <f>IF(G114="экспл",VLOOKUP(J114,quest_экспл!$A$1:$N$129,12,FALSE),IF(G114="импл_",0,0))</f>
        <v>sound\\On_krasnovatiy.wav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2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7"/>
        <v/>
      </c>
      <c r="AI114" t="s">
        <v>86</v>
      </c>
      <c r="AO114">
        <f t="shared" ca="1" si="33"/>
        <v>0.49690717726133893</v>
      </c>
      <c r="AP114" t="str">
        <f t="shared" ca="1" si="34"/>
        <v>pics\\Limon_6.jpg</v>
      </c>
      <c r="AR114" t="str">
        <f t="shared" si="37"/>
        <v/>
      </c>
      <c r="AS114" t="str">
        <f t="shared" si="36"/>
        <v/>
      </c>
      <c r="AT114">
        <f t="shared" ca="1" si="29"/>
        <v>0.43976880241423066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_Он_красноватый?</v>
      </c>
      <c r="BA114" t="e">
        <f>VLOOKUP(Q114,audio_list_stym!$B$2:$BQ$299,68,FALSE)</f>
        <v>#N/A</v>
      </c>
      <c r="BB114" t="str">
        <f t="shared" si="31"/>
        <v>На_экране_XXXXX._Он_красноватый?</v>
      </c>
      <c r="BC114">
        <f>A114</f>
        <v>1215</v>
      </c>
      <c r="BD114" cm="1">
        <f t="array" aca="1" ref="BD114" ca="1">INDEX($L$114:$L$121,(RANK(AT2,$AT$2:$AT$9)))</f>
        <v>2140</v>
      </c>
      <c r="BE114" cm="1">
        <f t="array" aca="1" ref="BE114" ca="1">INDEX(BD66:BD81,(RANK(AT8,$AT$2:$AT$17)))</f>
        <v>2075</v>
      </c>
      <c r="BF114" cm="1">
        <f t="array" aca="1" ref="BF114" ca="1">INDEX(BD82:BD97,(RANK(AT8,$AT$2:$AT$9)))</f>
        <v>2088</v>
      </c>
      <c r="BG114" cm="1">
        <f t="array" aca="1" ref="BG114" ca="1">INDEX(BD98:BD113,(RANK(AT8,$AT$2:$AT$9)))</f>
        <v>2120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VLOOKUP(B115,audio_list_stym!$A$3:$BP$18,54,FALSE)</f>
        <v>17</v>
      </c>
      <c r="F115" t="str">
        <f>VLOOKUP(E115,metki!$A$2:$B$9,2,FALSE)</f>
        <v>экспл_новые_без_названия</v>
      </c>
      <c r="G115" t="str">
        <f t="shared" si="25"/>
        <v>экспл</v>
      </c>
      <c r="H115" t="str">
        <f>VLOOKUP(B115,audio_list_stym!$A$3:$AJ$18,22,FALSE)</f>
        <v>Tamanid</v>
      </c>
      <c r="I115" t="s">
        <v>689</v>
      </c>
      <c r="J115" t="str">
        <f t="shared" si="26"/>
        <v>Tamanid_2</v>
      </c>
      <c r="L115">
        <f>VLOOKUP(J115,total_visual_stym!$A$2:$D$129,2,FALSE)</f>
        <v>2138</v>
      </c>
      <c r="M115" t="str">
        <f>VLOOKUP(J115,total_visual_stym!$A$2:$D$129,3,FALSE)</f>
        <v>pics\\Tamanid_2.jpg</v>
      </c>
      <c r="N115">
        <f>VLOOKUP(J115,total_visual_stym!$A$1:$D$129,4,FALSE)</f>
        <v>214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146</v>
      </c>
      <c r="Z115" t="str">
        <f>IF(G115="экспл",VLOOKUP(J115,quest_экспл!$A$1:$N$129,12,FALSE),IF(G115="импл_",0,0))</f>
        <v>sound\\Izognut_li_on.wav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2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7"/>
        <v/>
      </c>
      <c r="AI115" t="s">
        <v>87</v>
      </c>
      <c r="AO115">
        <f t="shared" ca="1" si="33"/>
        <v>0.52729758535868043</v>
      </c>
      <c r="AP115" t="str">
        <f t="shared" ca="1" si="34"/>
        <v>pics\\Limon_3.jpg</v>
      </c>
      <c r="AR115" t="str">
        <f t="shared" si="37"/>
        <v/>
      </c>
      <c r="AS115" t="str">
        <f t="shared" si="36"/>
        <v/>
      </c>
      <c r="AT115">
        <f t="shared" ca="1" si="29"/>
        <v>0.10887812414741493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_Изогнут_ли_он?</v>
      </c>
      <c r="BA115" t="e">
        <f>VLOOKUP(Q115,audio_list_stym!$B$2:$BQ$299,68,FALSE)</f>
        <v>#N/A</v>
      </c>
      <c r="BB115" t="str">
        <f t="shared" si="31"/>
        <v>Посмотрите,_вот_XXXXX._Изогнут_ли_он?</v>
      </c>
      <c r="BD115" cm="1">
        <f t="array" aca="1" ref="BD115" ca="1">INDEX($L$114:$L$121,(RANK(AT3,$AT$2:$AT$9)))</f>
        <v>2139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VLOOKUP(B116,audio_list_stym!$A$3:$BP$18,54,FALSE)</f>
        <v>17</v>
      </c>
      <c r="F116" t="str">
        <f>VLOOKUP(E116,metki!$A$2:$B$9,2,FALSE)</f>
        <v>экспл_новые_без_названия</v>
      </c>
      <c r="G116" t="str">
        <f t="shared" si="25"/>
        <v>экспл</v>
      </c>
      <c r="H116" t="str">
        <f>VLOOKUP(B116,audio_list_stym!$A$3:$AJ$18,22,FALSE)</f>
        <v>Tamanid</v>
      </c>
      <c r="I116" t="s">
        <v>690</v>
      </c>
      <c r="J116" t="str">
        <f t="shared" si="26"/>
        <v>Tamanid_3</v>
      </c>
      <c r="L116">
        <f>VLOOKUP(J116,total_visual_stym!$A$2:$D$129,2,FALSE)</f>
        <v>2139</v>
      </c>
      <c r="M116" t="str">
        <f>VLOOKUP(J116,total_visual_stym!$A$2:$D$129,3,FALSE)</f>
        <v>pics\\Tamanid_3.jpg</v>
      </c>
      <c r="N116">
        <f>VLOOKUP(J116,total_visual_stym!$A$1:$D$129,4,FALSE)</f>
        <v>214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147</v>
      </c>
      <c r="Z116" t="str">
        <f>IF(G116="экспл",VLOOKUP(J116,quest_экспл!$A$1:$N$129,12,FALSE),IF(G116="импл_",0,0))</f>
        <v>sound\\On_barhatistiy.wav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2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7"/>
        <v/>
      </c>
      <c r="AI116" t="s">
        <v>88</v>
      </c>
      <c r="AO116">
        <f t="shared" ca="1" si="33"/>
        <v>0.41120445265068373</v>
      </c>
      <c r="AP116" t="str">
        <f t="shared" ca="1" si="34"/>
        <v>pics\\Peper_1.jpg</v>
      </c>
      <c r="AR116" t="str">
        <f t="shared" si="37"/>
        <v/>
      </c>
      <c r="AS116" t="str">
        <f t="shared" si="36"/>
        <v/>
      </c>
      <c r="AT116">
        <f t="shared" ca="1" si="29"/>
        <v>0.21800619183520908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_Он_бархатистый?</v>
      </c>
      <c r="BA116" t="e">
        <f>VLOOKUP(Q116,audio_list_stym!$B$2:$BQ$299,68,FALSE)</f>
        <v>#N/A</v>
      </c>
      <c r="BB116" t="str">
        <f t="shared" si="31"/>
        <v>Вот_XXXXX._Он_бархатистый?</v>
      </c>
      <c r="BD116" cm="1">
        <f t="array" aca="1" ref="BD116" ca="1">INDEX($L$114:$L$121,(RANK(AT4,$AT$2:$AT$9)))</f>
        <v>2138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VLOOKUP(B117,audio_list_stym!$A$3:$BP$18,54,FALSE)</f>
        <v>17</v>
      </c>
      <c r="F117" t="str">
        <f>VLOOKUP(E117,metki!$A$2:$B$9,2,FALSE)</f>
        <v>экспл_новые_без_названия</v>
      </c>
      <c r="G117" t="str">
        <f t="shared" si="25"/>
        <v>экспл</v>
      </c>
      <c r="H117" t="str">
        <f>VLOOKUP(B117,audio_list_stym!$A$3:$AJ$18,22,FALSE)</f>
        <v>Tamanid</v>
      </c>
      <c r="I117" t="s">
        <v>691</v>
      </c>
      <c r="J117" t="str">
        <f t="shared" si="26"/>
        <v>Tamanid_4</v>
      </c>
      <c r="L117">
        <f>VLOOKUP(J117,total_visual_stym!$A$2:$D$129,2,FALSE)</f>
        <v>2140</v>
      </c>
      <c r="M117" t="str">
        <f>VLOOKUP(J117,total_visual_stym!$A$2:$D$129,3,FALSE)</f>
        <v>pics\\Tamanid_4.jpg</v>
      </c>
      <c r="N117">
        <f>VLOOKUP(J117,total_visual_stym!$A$1:$D$129,4,FALSE)</f>
        <v>214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148</v>
      </c>
      <c r="Z117" t="str">
        <f>IF(G117="экспл",VLOOKUP(J117,quest_экспл!$A$1:$N$129,12,FALSE),IF(G117="импл_",0,0))</f>
        <v>sound\\Odnotonniy_li_on.wav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2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7"/>
        <v/>
      </c>
      <c r="AI117" t="s">
        <v>89</v>
      </c>
      <c r="AO117">
        <f t="shared" ca="1" si="33"/>
        <v>0.27934930543503744</v>
      </c>
      <c r="AP117" t="str">
        <f t="shared" ca="1" si="34"/>
        <v>pics\\Redis_1.jpg</v>
      </c>
      <c r="AR117" t="str">
        <f t="shared" si="37"/>
        <v/>
      </c>
      <c r="AS117" t="str">
        <f t="shared" si="36"/>
        <v/>
      </c>
      <c r="AT117">
        <f t="shared" ca="1" si="29"/>
        <v>5.2222772861504119E-2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_Однотонный_ли_он?</v>
      </c>
      <c r="BA117" t="e">
        <f>VLOOKUP(Q117,audio_list_stym!$B$2:$BQ$299,68,FALSE)</f>
        <v>#N/A</v>
      </c>
      <c r="BB117" t="str">
        <f t="shared" si="31"/>
        <v>Это_XXXXX._Однотонный_ли_он?</v>
      </c>
      <c r="BD117" cm="1">
        <f t="array" aca="1" ref="BD117" ca="1">INDEX($L$114:$L$121,(RANK(AT5,$AT$2:$AT$9)))</f>
        <v>2141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VLOOKUP(B118,audio_list_stym!$A$3:$BP$18,54,FALSE)</f>
        <v>17</v>
      </c>
      <c r="F118" t="str">
        <f>VLOOKUP(E118,metki!$A$2:$B$9,2,FALSE)</f>
        <v>экспл_новые_без_названия</v>
      </c>
      <c r="G118" t="str">
        <f t="shared" si="25"/>
        <v>экспл</v>
      </c>
      <c r="H118" t="str">
        <f>VLOOKUP(B118,audio_list_stym!$A$3:$AJ$18,22,FALSE)</f>
        <v>Tamanid</v>
      </c>
      <c r="I118" t="s">
        <v>692</v>
      </c>
      <c r="J118" t="str">
        <f t="shared" si="26"/>
        <v>Tamanid_5</v>
      </c>
      <c r="L118">
        <f>VLOOKUP(J118,total_visual_stym!$A$2:$D$129,2,FALSE)</f>
        <v>2141</v>
      </c>
      <c r="M118" t="str">
        <f>VLOOKUP(J118,total_visual_stym!$A$2:$D$129,3,FALSE)</f>
        <v>pics\\Tamanid_5.jpg</v>
      </c>
      <c r="N118">
        <f>VLOOKUP(J118,total_visual_stym!$A$1:$D$129,4,FALSE)</f>
        <v>214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149</v>
      </c>
      <c r="Z118" t="str">
        <f>IF(G118="экспл",VLOOKUP(J118,quest_экспл!$A$1:$N$129,12,FALSE),IF(G118="импл_",0,0))</f>
        <v>sound\\On_prozrachniy.wav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2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7"/>
        <v/>
      </c>
      <c r="AI118" t="s">
        <v>90</v>
      </c>
      <c r="AO118">
        <f t="shared" ca="1" si="33"/>
        <v>0.86205508817480547</v>
      </c>
      <c r="AP118" t="str">
        <f t="shared" ca="1" si="34"/>
        <v>pics\\Finik_3.jpg</v>
      </c>
      <c r="AR118" t="str">
        <f t="shared" si="37"/>
        <v/>
      </c>
      <c r="AS118" t="str">
        <f t="shared" si="36"/>
        <v/>
      </c>
      <c r="AT118">
        <f t="shared" ca="1" si="29"/>
        <v>0.95346321075732399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_Он_прозрачный?</v>
      </c>
      <c r="BA118" t="e">
        <f>VLOOKUP(Q118,audio_list_stym!$B$2:$BQ$299,68,FALSE)</f>
        <v>#N/A</v>
      </c>
      <c r="BB118" t="str">
        <f t="shared" si="31"/>
        <v>На_картинке_XXXXX._Он_прозрачный?</v>
      </c>
      <c r="BD118" cm="1">
        <f t="array" aca="1" ref="BD118" ca="1">INDEX($L$114:$L$121,(RANK(AT6,$AT$2:$AT$9)))</f>
        <v>2143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VLOOKUP(B119,audio_list_stym!$A$3:$BP$18,54,FALSE)</f>
        <v>17</v>
      </c>
      <c r="F119" t="str">
        <f>VLOOKUP(E119,metki!$A$2:$B$9,2,FALSE)</f>
        <v>экспл_новые_без_названия</v>
      </c>
      <c r="G119" t="str">
        <f t="shared" si="25"/>
        <v>экспл</v>
      </c>
      <c r="H119" t="str">
        <f>VLOOKUP(B119,audio_list_stym!$A$3:$AJ$18,22,FALSE)</f>
        <v>Tamanid</v>
      </c>
      <c r="I119" t="s">
        <v>693</v>
      </c>
      <c r="J119" t="str">
        <f t="shared" si="26"/>
        <v>Tamanid_6</v>
      </c>
      <c r="L119">
        <f>VLOOKUP(J119,total_visual_stym!$A$2:$D$129,2,FALSE)</f>
        <v>2142</v>
      </c>
      <c r="M119" t="str">
        <f>VLOOKUP(J119,total_visual_stym!$A$2:$D$129,3,FALSE)</f>
        <v>pics\\Tamanid_6.jpg</v>
      </c>
      <c r="N119">
        <f>VLOOKUP(J119,total_visual_stym!$A$1:$D$129,4,FALSE)</f>
        <v>214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150</v>
      </c>
      <c r="Z119" t="str">
        <f>IF(G119="экспл",VLOOKUP(J119,quest_экспл!$A$1:$N$129,12,FALSE),IF(G119="импл_",0,0))</f>
        <v>sound\\On_izmelchen.wav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2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7"/>
        <v/>
      </c>
      <c r="AI119" t="s">
        <v>91</v>
      </c>
      <c r="AO119">
        <f t="shared" ca="1" si="33"/>
        <v>0.91765582518005784</v>
      </c>
      <c r="AP119" t="str">
        <f t="shared" ca="1" si="34"/>
        <v>pics\\Banan_7.jpg</v>
      </c>
      <c r="AR119" t="str">
        <f t="shared" si="37"/>
        <v/>
      </c>
      <c r="AS119" t="str">
        <f t="shared" si="36"/>
        <v/>
      </c>
      <c r="AT119">
        <f t="shared" ca="1" si="29"/>
        <v>0.57494693736706792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_Он_измельчен?</v>
      </c>
      <c r="BA119" t="e">
        <f>VLOOKUP(Q119,audio_list_stym!$B$2:$BQ$299,68,FALSE)</f>
        <v>#N/A</v>
      </c>
      <c r="BB119" t="str">
        <f t="shared" si="31"/>
        <v>На_мониторе_XXXXX._Он_измельчен?</v>
      </c>
      <c r="BD119" cm="1">
        <f t="array" aca="1" ref="BD119" ca="1">INDEX($L$114:$L$121,(RANK(AT7,$AT$2:$AT$9)))</f>
        <v>2144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VLOOKUP(B120,audio_list_stym!$A$3:$BP$18,54,FALSE)</f>
        <v>17</v>
      </c>
      <c r="F120" t="str">
        <f>VLOOKUP(E120,metki!$A$2:$B$9,2,FALSE)</f>
        <v>экспл_новые_без_названия</v>
      </c>
      <c r="G120" t="str">
        <f t="shared" si="25"/>
        <v>экспл</v>
      </c>
      <c r="H120" t="str">
        <f>VLOOKUP(B120,audio_list_stym!$A$3:$AJ$18,22,FALSE)</f>
        <v>Tamanid</v>
      </c>
      <c r="I120" t="s">
        <v>694</v>
      </c>
      <c r="J120" t="str">
        <f t="shared" si="26"/>
        <v>Tamanid_7</v>
      </c>
      <c r="L120">
        <f>VLOOKUP(J120,total_visual_stym!$A$2:$D$129,2,FALSE)</f>
        <v>2143</v>
      </c>
      <c r="M120" t="str">
        <f>VLOOKUP(J120,total_visual_stym!$A$2:$D$129,3,FALSE)</f>
        <v>pics\\Tamanid_7.jpg</v>
      </c>
      <c r="N120">
        <f>VLOOKUP(J120,total_visual_stym!$A$1:$D$129,4,FALSE)</f>
        <v>214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151</v>
      </c>
      <c r="Z120" t="str">
        <f>IF(G120="экспл",VLOOKUP(J120,quest_экспл!$A$1:$N$129,12,FALSE),IF(G120="импл_",0,0))</f>
        <v>sound\\Cvetushiy_li_on.wav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2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7"/>
        <v/>
      </c>
      <c r="AI120" t="s">
        <v>92</v>
      </c>
      <c r="AO120">
        <f t="shared" ca="1" si="33"/>
        <v>0.66983194059526507</v>
      </c>
      <c r="AP120" t="str">
        <f t="shared" ca="1" si="34"/>
        <v>pics\\Goroh_6.jpg</v>
      </c>
      <c r="AR120" t="str">
        <f t="shared" si="37"/>
        <v/>
      </c>
      <c r="AS120" t="str">
        <f t="shared" si="36"/>
        <v/>
      </c>
      <c r="AT120">
        <f t="shared" ca="1" si="29"/>
        <v>0.35988674676608645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_Цветущий_ли_он?</v>
      </c>
      <c r="BA120" t="e">
        <f>VLOOKUP(Q120,audio_list_stym!$B$2:$BQ$299,68,FALSE)</f>
        <v>#N/A</v>
      </c>
      <c r="BB120" t="str">
        <f t="shared" si="31"/>
        <v>Перед_Вами_XXXXX._Цветущий_ли_он?</v>
      </c>
      <c r="BD120" cm="1">
        <f t="array" aca="1" ref="BD120" ca="1">INDEX($L$114:$L$121,(RANK(AT8,$AT$2:$AT$9)))</f>
        <v>2142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VLOOKUP(B121,audio_list_stym!$A$3:$BP$18,54,FALSE)</f>
        <v>17</v>
      </c>
      <c r="F121" t="str">
        <f>VLOOKUP(E121,metki!$A$2:$B$9,2,FALSE)</f>
        <v>экспл_новые_без_названия</v>
      </c>
      <c r="G121" t="str">
        <f t="shared" si="25"/>
        <v>экспл</v>
      </c>
      <c r="H121" t="str">
        <f>VLOOKUP(B121,audio_list_stym!$A$3:$AJ$18,22,FALSE)</f>
        <v>Tamanid</v>
      </c>
      <c r="I121" t="s">
        <v>695</v>
      </c>
      <c r="J121" t="str">
        <f t="shared" si="26"/>
        <v>Tamanid_8</v>
      </c>
      <c r="L121">
        <f>VLOOKUP(J121,total_visual_stym!$A$2:$D$129,2,FALSE)</f>
        <v>2144</v>
      </c>
      <c r="M121" t="str">
        <f>VLOOKUP(J121,total_visual_stym!$A$2:$D$129,3,FALSE)</f>
        <v>pics\\Tamanid_8.jpg</v>
      </c>
      <c r="N121">
        <f>VLOOKUP(J121,total_visual_stym!$A$1:$D$129,4,FALSE)</f>
        <v>214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152</v>
      </c>
      <c r="Z121" t="str">
        <f>IF(G121="экспл",VLOOKUP(J121,quest_экспл!$A$1:$N$129,12,FALSE),IF(G121="импл_",0,0))</f>
        <v>sound\\Skruchen_li_on.wav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2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7"/>
        <v/>
      </c>
      <c r="AI121" t="s">
        <v>93</v>
      </c>
      <c r="AO121">
        <f t="shared" ca="1" si="33"/>
        <v>0.95538915257014589</v>
      </c>
      <c r="AP121" t="str">
        <f t="shared" ca="1" si="34"/>
        <v>pics\\Banan_4.jpg</v>
      </c>
      <c r="AR121" t="str">
        <f>IF(AH121="sound\\Ogorod",AP49,"")</f>
        <v/>
      </c>
      <c r="AS121" t="str">
        <f t="shared" si="36"/>
        <v/>
      </c>
      <c r="AT121">
        <f t="shared" ca="1" si="29"/>
        <v>1.490057382985388E-2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_Скручен_ли_он?</v>
      </c>
      <c r="BA121" t="e">
        <f>VLOOKUP(Q121,audio_list_stym!$B$2:$BQ$299,68,FALSE)</f>
        <v>#N/A</v>
      </c>
      <c r="BB121" t="str">
        <f t="shared" si="31"/>
        <v>Вы_видите_XXXXX._Скручен_ли_он?</v>
      </c>
      <c r="BD121" cm="1">
        <f t="array" aca="1" ref="BD121" ca="1">INDEX($L$114:$L$121,(RANK(AT9,$AT$2:$AT$9)))</f>
        <v>2137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VLOOKUP(B122,audio_list_stym!$A$3:$BP$18,54,FALSE)</f>
        <v>14</v>
      </c>
      <c r="F122" t="str">
        <f>VLOOKUP(E122,metki!$A$2:$B$9,2,FALSE)</f>
        <v>импл_новые_с_названием</v>
      </c>
      <c r="G122" t="str">
        <f t="shared" si="25"/>
        <v>импл_</v>
      </c>
      <c r="H122" t="str">
        <f>VLOOKUP(B122,audio_list_stym!$A$3:$AJ$18,22,FALSE)</f>
        <v>ZF</v>
      </c>
      <c r="I122" t="s">
        <v>688</v>
      </c>
      <c r="J122" t="str">
        <f t="shared" si="26"/>
        <v>ZF_1</v>
      </c>
      <c r="L122">
        <f>VLOOKUP(J122,total_visual_stym!$A$2:$D$129,2,FALSE)</f>
        <v>2145</v>
      </c>
      <c r="M122" t="str">
        <f>VLOOKUP(J122,total_visual_stym!$A$2:$D$129,3,FALSE)</f>
        <v>pics\\ZF_1.jpg</v>
      </c>
      <c r="N122">
        <f>VLOOKUP(J122,total_visual_stym!$A$1:$D$129,4,FALSE)</f>
        <v>215</v>
      </c>
      <c r="P122">
        <f>IF(G122="экспл",0,IF(G122="импл_",VLOOKUP(J122,quest_импл!$A$1:$J$129,7,FALSE),0))</f>
        <v>281</v>
      </c>
      <c r="Q122" t="str">
        <f>IF(G122="экспл",0,IF(G122="импл_",VLOOKUP(J122,quest_импл!$A$1:$J$129,8,FALSE),0))</f>
        <v>sound\\S_chashuykami_li.wav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2025</v>
      </c>
      <c r="AD122" t="str">
        <f t="shared" ca="1" si="32"/>
        <v>pics\\Kokos_1.jpg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7"/>
        <v>pics\\Kokos_1.jpg</v>
      </c>
      <c r="AI122" t="s">
        <v>124</v>
      </c>
      <c r="AO122">
        <f t="shared" ca="1" si="33"/>
        <v>0.62493326970282925</v>
      </c>
      <c r="AP122" t="str">
        <f t="shared" ca="1" si="34"/>
        <v>pics\\Kokos_1.jpg</v>
      </c>
      <c r="AR122" t="str">
        <f t="shared" ref="AR122:AR129" si="38">IF(AH122="sound\\Ogorod",AP50,"")</f>
        <v/>
      </c>
      <c r="AS122" t="str">
        <f t="shared" ca="1" si="36"/>
        <v>pics\\Kokos_1.jpg</v>
      </c>
      <c r="AT122">
        <f t="shared" ca="1" si="29"/>
        <v>4.0550677963175019E-2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_С_чешуйками_ли_</v>
      </c>
      <c r="BB122" t="str">
        <f t="shared" si="31"/>
        <v>_С_чешуйками_ли_ПЕМАТ?</v>
      </c>
      <c r="BC122">
        <f>A122</f>
        <v>1216</v>
      </c>
      <c r="BD122" cm="1">
        <f t="array" aca="1" ref="BD122" ca="1">INDEX($L$122:$L$129,(RANK(AT2,$AT$2:$AT$9)))</f>
        <v>2148</v>
      </c>
      <c r="BE122" cm="1">
        <f t="array" aca="1" ref="BE122" ca="1">INDEX(BD66:BD81,(RANK(AT9,$AT$2:$AT$17)))</f>
        <v>2072</v>
      </c>
      <c r="BF122" cm="1">
        <f t="array" aca="1" ref="BF122" ca="1">INDEX(BD90:BD105,(RANK(AT9,$AT$2:$AT$17)))</f>
        <v>2093</v>
      </c>
      <c r="BG122" cm="1">
        <f t="array" aca="1" ref="BG122" ca="1">INDEX(BD106:BD121,(RANK(AT9,$AT$2:$AT$17)))</f>
        <v>2133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VLOOKUP(B123,audio_list_stym!$A$3:$BP$18,54,FALSE)</f>
        <v>14</v>
      </c>
      <c r="F123" t="str">
        <f>VLOOKUP(E123,metki!$A$2:$B$9,2,FALSE)</f>
        <v>импл_новые_с_названием</v>
      </c>
      <c r="G123" t="str">
        <f t="shared" si="25"/>
        <v>импл_</v>
      </c>
      <c r="H123" t="str">
        <f>VLOOKUP(B123,audio_list_stym!$A$3:$AJ$18,22,FALSE)</f>
        <v>ZF</v>
      </c>
      <c r="I123" t="s">
        <v>689</v>
      </c>
      <c r="J123" t="str">
        <f t="shared" si="26"/>
        <v>ZF_2</v>
      </c>
      <c r="L123">
        <f>VLOOKUP(J123,total_visual_stym!$A$2:$D$129,2,FALSE)</f>
        <v>2146</v>
      </c>
      <c r="M123" t="str">
        <f>VLOOKUP(J123,total_visual_stym!$A$2:$D$129,3,FALSE)</f>
        <v>pics\\ZF_2.jpg</v>
      </c>
      <c r="N123">
        <f>VLOOKUP(J123,total_visual_stym!$A$1:$D$129,4,FALSE)</f>
        <v>215</v>
      </c>
      <c r="P123">
        <f>IF(G123="экспл",0,IF(G123="импл_",VLOOKUP(J123,quest_импл!$A$1:$J$129,7,FALSE),0))</f>
        <v>282</v>
      </c>
      <c r="Q123" t="str">
        <f>IF(G123="экспл",0,IF(G123="импл_",VLOOKUP(J123,quest_импл!$A$1:$J$129,8,FALSE),0))</f>
        <v>sound\\Rozoviy_li.wav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2009</v>
      </c>
      <c r="AD123" t="str">
        <f t="shared" ca="1" si="32"/>
        <v>pics\\Finik_1.jpg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7"/>
        <v>pics\\Finik_1.jpg</v>
      </c>
      <c r="AI123" t="s">
        <v>125</v>
      </c>
      <c r="AO123">
        <f t="shared" ca="1" si="33"/>
        <v>0.88894424789845661</v>
      </c>
      <c r="AP123" t="str">
        <f t="shared" ca="1" si="34"/>
        <v>pics\\Finik_1.jpg</v>
      </c>
      <c r="AR123" t="str">
        <f t="shared" si="38"/>
        <v/>
      </c>
      <c r="AS123" t="str">
        <f t="shared" ca="1" si="36"/>
        <v>pics\\Finik_1.jpg</v>
      </c>
      <c r="AT123">
        <f t="shared" ca="1" si="29"/>
        <v>0.92348143849521092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_Розовый_ли_</v>
      </c>
      <c r="BB123" t="str">
        <f t="shared" si="31"/>
        <v>_Розовый_ли_ПЕМАТ?</v>
      </c>
      <c r="BD123" cm="1">
        <f t="array" aca="1" ref="BD123" ca="1">INDEX($L$122:$L$129,(RANK(AT3,$AT$2:$AT$9)))</f>
        <v>2147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VLOOKUP(B124,audio_list_stym!$A$3:$BP$18,54,FALSE)</f>
        <v>14</v>
      </c>
      <c r="F124" t="str">
        <f>VLOOKUP(E124,metki!$A$2:$B$9,2,FALSE)</f>
        <v>импл_новые_с_названием</v>
      </c>
      <c r="G124" t="str">
        <f t="shared" si="25"/>
        <v>импл_</v>
      </c>
      <c r="H124" t="str">
        <f>VLOOKUP(B124,audio_list_stym!$A$3:$AJ$18,22,FALSE)</f>
        <v>ZF</v>
      </c>
      <c r="I124" t="s">
        <v>690</v>
      </c>
      <c r="J124" t="str">
        <f t="shared" si="26"/>
        <v>ZF_3</v>
      </c>
      <c r="L124">
        <f>VLOOKUP(J124,total_visual_stym!$A$2:$D$129,2,FALSE)</f>
        <v>2147</v>
      </c>
      <c r="M124" t="str">
        <f>VLOOKUP(J124,total_visual_stym!$A$2:$D$129,3,FALSE)</f>
        <v>pics\\ZF_3.jpg</v>
      </c>
      <c r="N124">
        <f>VLOOKUP(J124,total_visual_stym!$A$1:$D$129,4,FALSE)</f>
        <v>215</v>
      </c>
      <c r="P124">
        <f>IF(G124="экспл",0,IF(G124="импл_",VLOOKUP(J124,quest_импл!$A$1:$J$129,7,FALSE),0))</f>
        <v>283</v>
      </c>
      <c r="Q124" t="str">
        <f>IF(G124="экспл",0,IF(G124="импл_",VLOOKUP(J124,quest_импл!$A$1:$J$129,8,FALSE),0))</f>
        <v>sound\\Tonkiy_li.wav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2044</v>
      </c>
      <c r="AD124" t="str">
        <f t="shared" ca="1" si="32"/>
        <v>pics\\Peper_4.jpg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7"/>
        <v>pics\\Peper_4.jpg</v>
      </c>
      <c r="AI124" t="s">
        <v>126</v>
      </c>
      <c r="AO124">
        <f t="shared" ca="1" si="33"/>
        <v>0.35477577445591035</v>
      </c>
      <c r="AP124" t="str">
        <f t="shared" ca="1" si="34"/>
        <v>pics\\Peper_4.jpg</v>
      </c>
      <c r="AR124" t="str">
        <f t="shared" si="38"/>
        <v/>
      </c>
      <c r="AS124" t="str">
        <f t="shared" ca="1" si="36"/>
        <v>pics\\Peper_4.jpg</v>
      </c>
      <c r="AT124">
        <f t="shared" ca="1" si="29"/>
        <v>0.33067556161233058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_Тонкий_ли_</v>
      </c>
      <c r="BB124" t="str">
        <f t="shared" si="31"/>
        <v>_Тонкий_ли_ПЕМАТ?</v>
      </c>
      <c r="BD124" cm="1">
        <f t="array" aca="1" ref="BD124" ca="1">INDEX($L$122:$L$129,(RANK(AT4,$AT$2:$AT$9)))</f>
        <v>2146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VLOOKUP(B125,audio_list_stym!$A$3:$BP$18,54,FALSE)</f>
        <v>14</v>
      </c>
      <c r="F125" t="str">
        <f>VLOOKUP(E125,metki!$A$2:$B$9,2,FALSE)</f>
        <v>импл_новые_с_названием</v>
      </c>
      <c r="G125" t="str">
        <f t="shared" si="25"/>
        <v>импл_</v>
      </c>
      <c r="H125" t="str">
        <f>VLOOKUP(B125,audio_list_stym!$A$3:$AJ$18,22,FALSE)</f>
        <v>ZF</v>
      </c>
      <c r="I125" t="s">
        <v>691</v>
      </c>
      <c r="J125" t="str">
        <f t="shared" si="26"/>
        <v>ZF_4</v>
      </c>
      <c r="L125">
        <f>VLOOKUP(J125,total_visual_stym!$A$2:$D$129,2,FALSE)</f>
        <v>2148</v>
      </c>
      <c r="M125" t="str">
        <f>VLOOKUP(J125,total_visual_stym!$A$2:$D$129,3,FALSE)</f>
        <v>pics\\ZF_4.jpg</v>
      </c>
      <c r="N125">
        <f>VLOOKUP(J125,total_visual_stym!$A$1:$D$129,4,FALSE)</f>
        <v>215</v>
      </c>
      <c r="P125">
        <f>IF(G125="экспл",0,IF(G125="импл_",VLOOKUP(J125,quest_импл!$A$1:$J$129,7,FALSE),0))</f>
        <v>284</v>
      </c>
      <c r="Q125" t="str">
        <f>IF(G125="экспл",0,IF(G125="импл_",VLOOKUP(J125,quest_импл!$A$1:$J$129,8,FALSE),0))</f>
        <v>sound\\Celniy_li.wav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2021</v>
      </c>
      <c r="AD125" t="str">
        <f t="shared" ca="1" si="32"/>
        <v>pics\\Goroh_5.jpg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7"/>
        <v>pics\\Goroh_5.jpg</v>
      </c>
      <c r="AI125" t="s">
        <v>127</v>
      </c>
      <c r="AO125">
        <f t="shared" ca="1" si="33"/>
        <v>0.70087129226070988</v>
      </c>
      <c r="AP125" t="str">
        <f t="shared" ca="1" si="34"/>
        <v>pics\\Goroh_5.jpg</v>
      </c>
      <c r="AR125" t="str">
        <f t="shared" si="38"/>
        <v/>
      </c>
      <c r="AS125" t="str">
        <f t="shared" ca="1" si="36"/>
        <v>pics\\Goroh_5.jpg</v>
      </c>
      <c r="AT125">
        <f t="shared" ca="1" si="29"/>
        <v>0.82224406767195168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_Цельный_ли_</v>
      </c>
      <c r="BB125" t="str">
        <f t="shared" si="31"/>
        <v>_Цельный_ли_ПЕМАТ?</v>
      </c>
      <c r="BD125" cm="1">
        <f t="array" aca="1" ref="BD125" ca="1">INDEX($L$122:$L$129,(RANK(AT5,$AT$2:$AT$9)))</f>
        <v>2149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VLOOKUP(B126,audio_list_stym!$A$3:$BP$18,54,FALSE)</f>
        <v>14</v>
      </c>
      <c r="F126" t="str">
        <f>VLOOKUP(E126,metki!$A$2:$B$9,2,FALSE)</f>
        <v>импл_новые_с_названием</v>
      </c>
      <c r="G126" t="str">
        <f t="shared" si="25"/>
        <v>импл_</v>
      </c>
      <c r="H126" t="str">
        <f>VLOOKUP(B126,audio_list_stym!$A$3:$AJ$18,22,FALSE)</f>
        <v>ZF</v>
      </c>
      <c r="I126" t="s">
        <v>692</v>
      </c>
      <c r="J126" t="str">
        <f t="shared" si="26"/>
        <v>ZF_5</v>
      </c>
      <c r="L126">
        <f>VLOOKUP(J126,total_visual_stym!$A$2:$D$129,2,FALSE)</f>
        <v>2149</v>
      </c>
      <c r="M126" t="str">
        <f>VLOOKUP(J126,total_visual_stym!$A$2:$D$129,3,FALSE)</f>
        <v>pics\\ZF_5.jpg</v>
      </c>
      <c r="N126">
        <f>VLOOKUP(J126,total_visual_stym!$A$1:$D$129,4,FALSE)</f>
        <v>215</v>
      </c>
      <c r="P126">
        <f>IF(G126="экспл",0,IF(G126="импл_",VLOOKUP(J126,quest_импл!$A$1:$J$129,7,FALSE),0))</f>
        <v>285</v>
      </c>
      <c r="Q126" t="str">
        <f>IF(G126="экспл",0,IF(G126="импл_",VLOOKUP(J126,quest_импл!$A$1:$J$129,8,FALSE),0))</f>
        <v>sound\\Shershaviy_li.wav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2058</v>
      </c>
      <c r="AD126" t="str">
        <f t="shared" ca="1" si="32"/>
        <v>pics\\Tomat_2.jpg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7"/>
        <v>pics\\Tomat_2.jpg</v>
      </c>
      <c r="AI126" t="s">
        <v>128</v>
      </c>
      <c r="AO126">
        <f t="shared" ca="1" si="33"/>
        <v>0.13654413894567052</v>
      </c>
      <c r="AP126" t="str">
        <f t="shared" ca="1" si="34"/>
        <v>pics\\Tomat_2.jpg</v>
      </c>
      <c r="AR126" t="str">
        <f t="shared" si="38"/>
        <v/>
      </c>
      <c r="AS126" t="str">
        <f t="shared" ca="1" si="36"/>
        <v>pics\\Tomat_2.jpg</v>
      </c>
      <c r="AT126">
        <f t="shared" ca="1" si="29"/>
        <v>0.76463884272611837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_Шершавый_ли_</v>
      </c>
      <c r="BB126" t="str">
        <f t="shared" si="31"/>
        <v>_Шершавый_ли_ПЕМАТ?</v>
      </c>
      <c r="BD126" cm="1">
        <f t="array" aca="1" ref="BD126" ca="1">INDEX($L$122:$L$129,(RANK(AT6,$AT$2:$AT$9)))</f>
        <v>2151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VLOOKUP(B127,audio_list_stym!$A$3:$BP$18,54,FALSE)</f>
        <v>14</v>
      </c>
      <c r="F127" t="str">
        <f>VLOOKUP(E127,metki!$A$2:$B$9,2,FALSE)</f>
        <v>импл_новые_с_названием</v>
      </c>
      <c r="G127" t="str">
        <f t="shared" si="25"/>
        <v>импл_</v>
      </c>
      <c r="H127" t="str">
        <f>VLOOKUP(B127,audio_list_stym!$A$3:$AJ$18,22,FALSE)</f>
        <v>ZF</v>
      </c>
      <c r="I127" t="s">
        <v>693</v>
      </c>
      <c r="J127" t="str">
        <f t="shared" si="26"/>
        <v>ZF_6</v>
      </c>
      <c r="L127">
        <f>VLOOKUP(J127,total_visual_stym!$A$2:$D$129,2,FALSE)</f>
        <v>2150</v>
      </c>
      <c r="M127" t="str">
        <f>VLOOKUP(J127,total_visual_stym!$A$2:$D$129,3,FALSE)</f>
        <v>pics\\ZF_6.jpg</v>
      </c>
      <c r="N127">
        <f>VLOOKUP(J127,total_visual_stym!$A$1:$D$129,4,FALSE)</f>
        <v>215</v>
      </c>
      <c r="P127">
        <f>IF(G127="экспл",0,IF(G127="импл_",VLOOKUP(J127,quest_импл!$A$1:$J$129,7,FALSE),0))</f>
        <v>286</v>
      </c>
      <c r="Q127" t="str">
        <f>IF(G127="экспл",0,IF(G127="импл_",VLOOKUP(J127,quest_импл!$A$1:$J$129,8,FALSE),0))</f>
        <v>sound\\Zaostryen_li.wav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2055</v>
      </c>
      <c r="AD127" t="str">
        <f t="shared" ca="1" si="32"/>
        <v>pics\\Redis_7.jpg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7"/>
        <v>pics\\Redis_7.jpg</v>
      </c>
      <c r="AI127" t="s">
        <v>129</v>
      </c>
      <c r="AO127">
        <f t="shared" ca="1" si="33"/>
        <v>0.2126030663692442</v>
      </c>
      <c r="AP127" t="str">
        <f t="shared" ca="1" si="34"/>
        <v>pics\\Redis_7.jpg</v>
      </c>
      <c r="AR127" t="str">
        <f t="shared" si="38"/>
        <v/>
      </c>
      <c r="AS127" t="str">
        <f t="shared" ca="1" si="36"/>
        <v>pics\\Redis_7.jpg</v>
      </c>
      <c r="AT127">
        <f t="shared" ca="1" si="29"/>
        <v>0.24799918629280371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_Заострен_ли_</v>
      </c>
      <c r="BB127" t="str">
        <f t="shared" si="31"/>
        <v>_Заострен_ли_ПЕМАТ?</v>
      </c>
      <c r="BD127" cm="1">
        <f t="array" aca="1" ref="BD127" ca="1">INDEX($L$122:$L$129,(RANK(AT7,$AT$2:$AT$9)))</f>
        <v>2152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VLOOKUP(B128,audio_list_stym!$A$3:$BP$18,54,FALSE)</f>
        <v>14</v>
      </c>
      <c r="F128" t="str">
        <f>VLOOKUP(E128,metki!$A$2:$B$9,2,FALSE)</f>
        <v>импл_новые_с_названием</v>
      </c>
      <c r="G128" t="str">
        <f t="shared" si="25"/>
        <v>импл_</v>
      </c>
      <c r="H128" t="str">
        <f>VLOOKUP(B128,audio_list_stym!$A$3:$AJ$18,22,FALSE)</f>
        <v>ZF</v>
      </c>
      <c r="I128" t="s">
        <v>694</v>
      </c>
      <c r="J128" t="str">
        <f t="shared" si="26"/>
        <v>ZF_7</v>
      </c>
      <c r="L128">
        <f>VLOOKUP(J128,total_visual_stym!$A$2:$D$129,2,FALSE)</f>
        <v>2151</v>
      </c>
      <c r="M128" t="str">
        <f>VLOOKUP(J128,total_visual_stym!$A$2:$D$129,3,FALSE)</f>
        <v>pics\\ZF_7.jpg</v>
      </c>
      <c r="N128">
        <f>VLOOKUP(J128,total_visual_stym!$A$1:$D$129,4,FALSE)</f>
        <v>215</v>
      </c>
      <c r="P128">
        <f>IF(G128="экспл",0,IF(G128="импл_",VLOOKUP(J128,quest_импл!$A$1:$J$129,7,FALSE),0))</f>
        <v>287</v>
      </c>
      <c r="Q128" t="str">
        <f>IF(G128="экспл",0,IF(G128="импл_",VLOOKUP(J128,quest_импл!$A$1:$J$129,8,FALSE),0))</f>
        <v>sound\\Rassipchatiy_li.wav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2008</v>
      </c>
      <c r="AD128" t="str">
        <f t="shared" ca="1" si="32"/>
        <v>pics\\Banan_8.jpg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7"/>
        <v>pics\\Banan_8.jpg</v>
      </c>
      <c r="AI128" t="s">
        <v>130</v>
      </c>
      <c r="AO128">
        <f t="shared" ca="1" si="33"/>
        <v>0.89925006429397403</v>
      </c>
      <c r="AP128" t="str">
        <f t="shared" ca="1" si="34"/>
        <v>pics\\Banan_8.jpg</v>
      </c>
      <c r="AR128" t="str">
        <f t="shared" si="38"/>
        <v/>
      </c>
      <c r="AS128" t="str">
        <f t="shared" ca="1" si="36"/>
        <v>pics\\Banan_8.jpg</v>
      </c>
      <c r="AT128">
        <f t="shared" ca="1" si="29"/>
        <v>3.9301471355145612E-2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_Рассыпчатый_ли_</v>
      </c>
      <c r="BB128" t="str">
        <f t="shared" si="31"/>
        <v>_Рассыпчатый_ли_ПЕМАТ?</v>
      </c>
      <c r="BD128" cm="1">
        <f t="array" aca="1" ref="BD128" ca="1">INDEX($L$122:$L$129,(RANK(AT8,$AT$2:$AT$9)))</f>
        <v>2150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VLOOKUP(B129,audio_list_stym!$A$3:$BP$18,54,FALSE)</f>
        <v>14</v>
      </c>
      <c r="F129" t="str">
        <f>VLOOKUP(E129,metki!$A$2:$B$9,2,FALSE)</f>
        <v>импл_новые_с_названием</v>
      </c>
      <c r="G129" t="str">
        <f t="shared" si="25"/>
        <v>импл_</v>
      </c>
      <c r="H129" t="str">
        <f>VLOOKUP(B129,audio_list_stym!$A$3:$AJ$18,22,FALSE)</f>
        <v>ZF</v>
      </c>
      <c r="I129" t="s">
        <v>695</v>
      </c>
      <c r="J129" t="str">
        <f t="shared" si="26"/>
        <v>ZF_8</v>
      </c>
      <c r="L129">
        <f>VLOOKUP(J129,total_visual_stym!$A$2:$D$129,2,FALSE)</f>
        <v>2152</v>
      </c>
      <c r="M129" t="str">
        <f>VLOOKUP(J129,total_visual_stym!$A$2:$D$129,3,FALSE)</f>
        <v>pics\\ZF_8.jpg</v>
      </c>
      <c r="N129">
        <f>VLOOKUP(J129,total_visual_stym!$A$1:$D$129,4,FALSE)</f>
        <v>215</v>
      </c>
      <c r="P129">
        <f>IF(G129="экспл",0,IF(G129="импл_",VLOOKUP(J129,quest_импл!$A$1:$J$129,7,FALSE),0))</f>
        <v>288</v>
      </c>
      <c r="Q129" t="str">
        <f>IF(G129="экспл",0,IF(G129="импл_",VLOOKUP(J129,quest_импл!$A$1:$J$129,8,FALSE),0))</f>
        <v>sound\\Ochishen_li.wav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2026</v>
      </c>
      <c r="AD129" t="str">
        <f t="shared" ca="1" si="32"/>
        <v>pics\\Kokos_2.jpg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7"/>
        <v>pics\\Kokos_2.jpg</v>
      </c>
      <c r="AI129" t="s">
        <v>131</v>
      </c>
      <c r="AO129">
        <f t="shared" ca="1" si="33"/>
        <v>0.61956991534100436</v>
      </c>
      <c r="AP129" t="str">
        <f t="shared" ca="1" si="34"/>
        <v>pics\\Kokos_2.jpg</v>
      </c>
      <c r="AR129" t="str">
        <f t="shared" si="38"/>
        <v/>
      </c>
      <c r="AS129" t="str">
        <f t="shared" ca="1" si="36"/>
        <v>pics\\Kokos_2.jpg</v>
      </c>
      <c r="AT129">
        <f t="shared" ca="1" si="29"/>
        <v>0.34428870471778128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_Очищен_ли_</v>
      </c>
      <c r="BB129" t="str">
        <f t="shared" si="31"/>
        <v>_Очищен_ли_ПЕМАТ?</v>
      </c>
      <c r="BD129" cm="1">
        <f t="array" aca="1" ref="BD129" ca="1">INDEX($L$122:$L$129,(RANK(AT9,$AT$2:$AT$9)))</f>
        <v>2145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200-000000000000}"/>
  <pageMargins left="0.7" right="0.7" top="0.75" bottom="0.75" header="0.3" footer="0.3"/>
  <pageSetup paperSize="9" orientation="portrait" horizontalDpi="4294967293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H161"/>
  <sheetViews>
    <sheetView topLeftCell="AV1" zoomScale="57" zoomScaleNormal="5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49" width="27.796875" customWidth="1"/>
    <col min="50" max="51" width="13.53125" customWidth="1"/>
    <col min="52" max="52" width="18.1328125" customWidth="1"/>
    <col min="53" max="53" width="19.53125" customWidth="1"/>
    <col min="54" max="54" width="16.1328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VLOOKUP(B2,audio_list_stym!$A$3:$BP$18,55,FALSE)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VLOOKUP(B2,audio_list_stym!$A$3:$AJ$18,23,FALSE)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si="2">IF(ISTEXT(AR2),AR2,IF(ISTEXT(AS2),AS2,""))</f>
        <v/>
      </c>
      <c r="AH2" t="str">
        <f t="shared" ref="AH2:AH65" si="3">IF(OR(E2=10,E2=12),LEFT(AW2,13),0)</f>
        <v>XXXXX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0.90654849169711393</v>
      </c>
      <c r="AP2" t="str">
        <f ca="1">INDEX($AM$2:$AM$25,(RANK(AO2,$AO$2:$AO$25)))</f>
        <v>pics\\Limon_4.jpg</v>
      </c>
      <c r="AQ2" t="str">
        <f ca="1">INDEX($AN$2:$AN$25,(RANK(AO2,$AO$2:$AO$25)))</f>
        <v>pics\\Redis_4.jpg</v>
      </c>
      <c r="AR2" t="str">
        <f>IF(AH2="sound\\Ogorod",AP2,"")</f>
        <v/>
      </c>
      <c r="AT2">
        <f t="shared" ref="AT2:AT65" ca="1" si="6">RAND()</f>
        <v>0.15051445626824833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tr">
        <f>IF(OR(D2=10,D2=11,D2=14,D2=15),VLOOKUP(A2,audio_list_stym!$A$3:$BQ$189,69,FALSE),"XXXXX")</f>
        <v>XXXXX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VLOOKUP(B3,audio_list_stym!$A$3:$BP$18,55,FALSE)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VLOOKUP(B3,audio_list_stym!$A$3:$AJ$18,23,FALSE)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v>2004</v>
      </c>
      <c r="AD3" t="str">
        <f t="shared" ref="AD3:AD66" si="9">IF(ISTEXT(AE3),AE3,IF(ISTEXT(AF3),AF3,""))</f>
        <v/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si="2"/>
        <v/>
      </c>
      <c r="AH3" t="str">
        <f t="shared" si="3"/>
        <v>XXXXX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0.60420760013209551</v>
      </c>
      <c r="AP3" t="str">
        <f t="shared" ref="AP3:AP25" ca="1" si="11">INDEX($AM$2:$AM$25,(RANK(AO3,$AO$2:$AO$25)))</f>
        <v>pics\\Banan_2.jpg</v>
      </c>
      <c r="AQ3" t="str">
        <f t="shared" ref="AQ3:AQ25" ca="1" si="12">INDEX($AN$2:$AN$25,(RANK(AO3,$AO$2:$AO$25)))</f>
        <v>pics\\Goroh_2.jpg</v>
      </c>
      <c r="AR3" t="str">
        <f t="shared" ref="AR3:AR9" si="13">IF(AH3="sound\\Ogorod",AP3,"")</f>
        <v/>
      </c>
      <c r="AT3">
        <f t="shared" ca="1" si="6"/>
        <v>0.28065911619929984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sound\\Redkiy_plod.wav</v>
      </c>
      <c r="AW3" t="str">
        <f>IF(OR(D3=10,D3=11,D3=14,D3=15),VLOOKUP(A3,audio_list_stym!$A$3:$BQ$189,69,FALSE),"XXXXX")</f>
        <v>XXXXX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VLOOKUP(B4,audio_list_stym!$A$3:$BP$18,55,FALSE)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VLOOKUP(B4,audio_list_stym!$A$3:$AJ$18,23,FALSE)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v>2033</v>
      </c>
      <c r="AD4" t="str">
        <f t="shared" si="9"/>
        <v/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si="2"/>
        <v/>
      </c>
      <c r="AH4" t="str">
        <f t="shared" si="3"/>
        <v>XXXXX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7.3311758892412593E-3</v>
      </c>
      <c r="AP4" t="str">
        <f t="shared" ca="1" si="11"/>
        <v>pics\\Injir_8.jpg</v>
      </c>
      <c r="AQ4" t="str">
        <f t="shared" ca="1" si="12"/>
        <v>pics\\Tikva_8.jpg</v>
      </c>
      <c r="AR4" t="str">
        <f t="shared" si="13"/>
        <v/>
      </c>
      <c r="AT4">
        <f t="shared" ca="1" si="6"/>
        <v>0.29662796467305663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tr">
        <f>IF(OR(D4=10,D4=11,D4=14,D4=15),VLOOKUP(A4,audio_list_stym!$A$3:$BQ$189,69,FALSE),"XXXXX")</f>
        <v>XXXXX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VLOOKUP(B5,audio_list_stym!$A$3:$BP$18,55,FALSE)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VLOOKUP(B5,audio_list_stym!$A$3:$AJ$18,23,FALSE)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v>2157</v>
      </c>
      <c r="AD5" t="str">
        <f t="shared" si="9"/>
        <v/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si="2"/>
        <v/>
      </c>
      <c r="AH5" t="str">
        <f t="shared" si="3"/>
        <v>XXXXX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0.27891220662299654</v>
      </c>
      <c r="AP5" t="str">
        <f t="shared" ca="1" si="11"/>
        <v>pics\\Injir_4.jpg</v>
      </c>
      <c r="AQ5" t="str">
        <f t="shared" ca="1" si="12"/>
        <v>pics\\Tikva_4.jpg</v>
      </c>
      <c r="AR5" t="str">
        <f t="shared" si="13"/>
        <v/>
      </c>
      <c r="AT5">
        <f t="shared" ca="1" si="6"/>
        <v>0.80665725602775984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sound\\Noviy_plod.wav</v>
      </c>
      <c r="AW5" t="str">
        <f>IF(OR(D5=10,D5=11,D5=14,D5=15),VLOOKUP(A5,audio_list_stym!$A$3:$BQ$189,69,FALSE),"XXXXX")</f>
        <v>XXXXX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VLOOKUP(B6,audio_list_stym!$A$3:$BP$18,55,FALSE)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VLOOKUP(B6,audio_list_stym!$A$3:$AJ$18,23,FALSE)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v>2008</v>
      </c>
      <c r="AD6" t="str">
        <f t="shared" si="9"/>
        <v/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si="2"/>
        <v/>
      </c>
      <c r="AH6" t="str">
        <f t="shared" si="3"/>
        <v>XXXXX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0.91219582054704795</v>
      </c>
      <c r="AP6" t="str">
        <f t="shared" ca="1" si="11"/>
        <v>pics\\Limon_3.jpg</v>
      </c>
      <c r="AQ6" t="str">
        <f t="shared" ca="1" si="12"/>
        <v>pics\\Redis_3.jpg</v>
      </c>
      <c r="AR6" t="str">
        <f t="shared" si="13"/>
        <v/>
      </c>
      <c r="AT6">
        <f t="shared" ca="1" si="6"/>
        <v>0.45200489252960585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tr">
        <f>IF(OR(D6=10,D6=11,D6=14,D6=15),VLOOKUP(A6,audio_list_stym!$A$3:$BQ$189,69,FALSE),"XXXXX")</f>
        <v>XXXXX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2059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VLOOKUP(B7,audio_list_stym!$A$3:$BP$18,55,FALSE)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VLOOKUP(B7,audio_list_stym!$A$3:$AJ$18,23,FALSE)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v>2155</v>
      </c>
      <c r="AD7" t="str">
        <f t="shared" si="9"/>
        <v/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si="2"/>
        <v/>
      </c>
      <c r="AH7" t="str">
        <f t="shared" si="3"/>
        <v>XXXXX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0.95304794819440708</v>
      </c>
      <c r="AP7" t="str">
        <f t="shared" ca="1" si="11"/>
        <v>pics\\Limon_2.jpg</v>
      </c>
      <c r="AQ7" t="str">
        <f t="shared" ca="1" si="12"/>
        <v>pics\\Redis_2.jpg</v>
      </c>
      <c r="AR7" t="str">
        <f t="shared" si="13"/>
        <v/>
      </c>
      <c r="AT7">
        <f t="shared" ca="1" si="6"/>
        <v>0.56000274416883156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tr">
        <f>IF(OR(D7=10,D7=11,D7=14,D7=15),VLOOKUP(A7,audio_list_stym!$A$3:$BQ$189,69,FALSE),"XXXXX")</f>
        <v>XXXXX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VLOOKUP(B8,audio_list_stym!$A$3:$BP$18,55,FALSE)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VLOOKUP(B8,audio_list_stym!$A$3:$AJ$18,23,FALSE)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v>2153</v>
      </c>
      <c r="AD8" t="str">
        <f t="shared" si="9"/>
        <v/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si="2"/>
        <v/>
      </c>
      <c r="AH8" t="str">
        <f t="shared" si="3"/>
        <v>XXXXX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0.87613648368994512</v>
      </c>
      <c r="AP8" t="str">
        <f t="shared" ca="1" si="11"/>
        <v>pics\\Limon_5.jpg</v>
      </c>
      <c r="AQ8" t="str">
        <f t="shared" ca="1" si="12"/>
        <v>pics\\Redis_5.jpg</v>
      </c>
      <c r="AR8" t="str">
        <f t="shared" si="13"/>
        <v/>
      </c>
      <c r="AT8">
        <f t="shared" ca="1" si="6"/>
        <v>0.39894967771694057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tr">
        <f>IF(OR(D8=10,D8=11,D8=14,D8=15),VLOOKUP(A8,audio_list_stym!$A$3:$BQ$189,69,FALSE),"XXXXX")</f>
        <v>XXXXX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2061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VLOOKUP(B9,audio_list_stym!$A$3:$BP$18,55,FALSE)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VLOOKUP(B9,audio_list_stym!$A$3:$AJ$18,23,FALSE)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v>2007</v>
      </c>
      <c r="AD9" t="str">
        <f t="shared" si="9"/>
        <v/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si="2"/>
        <v/>
      </c>
      <c r="AH9" t="str">
        <f t="shared" si="3"/>
        <v>XXXXX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6.4988749114456401E-2</v>
      </c>
      <c r="AP9" t="str">
        <f t="shared" ca="1" si="11"/>
        <v>pics\\Injir_6.jpg</v>
      </c>
      <c r="AQ9" t="str">
        <f t="shared" ca="1" si="12"/>
        <v>pics\\Tikva_6.jpg</v>
      </c>
      <c r="AR9" t="str">
        <f t="shared" si="13"/>
        <v/>
      </c>
      <c r="AT9">
        <f t="shared" ca="1" si="6"/>
        <v>0.41134343261239148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tr">
        <f>IF(OR(D9=10,D9=11,D9=14,D9=15),VLOOKUP(A9,audio_list_stym!$A$3:$BQ$189,69,FALSE),"XXXXX")</f>
        <v>XXXXX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VLOOKUP(B10,audio_list_stym!$A$3:$BP$18,55,FALSE)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VLOOKUP(B10,audio_list_stym!$A$3:$AJ$18,23,FALSE)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v>2189</v>
      </c>
      <c r="AD10" t="str">
        <f t="shared" ca="1" si="9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0.33271907407204526</v>
      </c>
      <c r="AP10" t="str">
        <f t="shared" ca="1" si="11"/>
        <v>pics\\Injir_3.jpg</v>
      </c>
      <c r="AQ10" t="str">
        <f t="shared" ca="1" si="12"/>
        <v>pics\\Tikva_3.jpg</v>
      </c>
      <c r="AT10">
        <f t="shared" ca="1" si="6"/>
        <v>0.96158826412423115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tr">
        <f>IF(OR(D10=10,D10=11,D10=14,D10=15),VLOOKUP(A10,audio_list_stym!$A$3:$BQ$189,69,FALSE),"XXXXX")</f>
        <v>XXXXX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2061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VLOOKUP(B11,audio_list_stym!$A$3:$BP$18,55,FALSE)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VLOOKUP(B11,audio_list_stym!$A$3:$AJ$18,23,FALSE)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v>2231</v>
      </c>
      <c r="AD11" t="str">
        <f t="shared" ca="1" si="9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0.56824525878196241</v>
      </c>
      <c r="AP11" t="str">
        <f t="shared" ca="1" si="11"/>
        <v>pics\\Banan_4.jpg</v>
      </c>
      <c r="AQ11" t="str">
        <f t="shared" ca="1" si="12"/>
        <v>pics\\Goroh_4.jpg</v>
      </c>
      <c r="AT11">
        <f t="shared" ca="1" si="6"/>
        <v>0.84970633544892193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sound\\Noviy_plod.wav</v>
      </c>
      <c r="AW11" t="str">
        <f>IF(OR(D11=10,D11=11,D11=14,D11=15),VLOOKUP(A11,audio_list_stym!$A$3:$BQ$189,69,FALSE),"XXXXX")</f>
        <v>XXXXX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VLOOKUP(B12,audio_list_stym!$A$3:$BP$18,55,FALSE)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VLOOKUP(B12,audio_list_stym!$A$3:$AJ$18,23,FALSE)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v>2195</v>
      </c>
      <c r="AD12" t="str">
        <f t="shared" ca="1" si="9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5.5458941697188902E-2</v>
      </c>
      <c r="AP12" t="str">
        <f t="shared" ca="1" si="11"/>
        <v>pics\\Injir_7.jpg</v>
      </c>
      <c r="AQ12" t="str">
        <f t="shared" ca="1" si="12"/>
        <v>pics\\Tikva_7.jpg</v>
      </c>
      <c r="AT12">
        <f t="shared" ca="1" si="6"/>
        <v>0.71928780595805097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sound\\Noviy_plod.wav</v>
      </c>
      <c r="AW12" t="str">
        <f>IF(OR(D12=10,D12=11,D12=14,D12=15),VLOOKUP(A12,audio_list_stym!$A$3:$BQ$189,69,FALSE),"XXXXX")</f>
        <v>XXXXX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VLOOKUP(B13,audio_list_stym!$A$3:$BP$18,55,FALSE)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VLOOKUP(B13,audio_list_stym!$A$3:$AJ$18,23,FALSE)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v>2172</v>
      </c>
      <c r="AD13" t="str">
        <f t="shared" ca="1" si="9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0.80821639531133116</v>
      </c>
      <c r="AP13" t="str">
        <f t="shared" ca="1" si="11"/>
        <v>pics\\Limon_7.jpg</v>
      </c>
      <c r="AQ13" t="str">
        <f t="shared" ca="1" si="12"/>
        <v>pics\\Redis_7.jpg</v>
      </c>
      <c r="AT13">
        <f t="shared" ca="1" si="6"/>
        <v>0.55140130299641699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tr">
        <f>IF(OR(D13=10,D13=11,D13=14,D13=15),VLOOKUP(A13,audio_list_stym!$A$3:$BQ$189,69,FALSE),"XXXXX")</f>
        <v>XXXXX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VLOOKUP(B14,audio_list_stym!$A$3:$BP$18,55,FALSE)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VLOOKUP(B14,audio_list_stym!$A$3:$AJ$18,23,FALSE)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v>2174</v>
      </c>
      <c r="AD14" t="str">
        <f t="shared" ca="1" si="9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0.82708735392079014</v>
      </c>
      <c r="AP14" t="str">
        <f t="shared" ca="1" si="11"/>
        <v>pics\\Limon_6.jpg</v>
      </c>
      <c r="AQ14" t="str">
        <f t="shared" ca="1" si="12"/>
        <v>pics\\Redis_6.jpg</v>
      </c>
      <c r="AT14">
        <f t="shared" ca="1" si="6"/>
        <v>0.88130428245945336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tr">
        <f>IF(OR(D14=10,D14=11,D14=14,D14=15),VLOOKUP(A14,audio_list_stym!$A$3:$BQ$189,69,FALSE),"XXXXX")</f>
        <v>XXXXX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2035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VLOOKUP(B15,audio_list_stym!$A$3:$BP$18,55,FALSE)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VLOOKUP(B15,audio_list_stym!$A$3:$AJ$18,23,FALSE)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v>2177</v>
      </c>
      <c r="AD15" t="str">
        <f t="shared" ca="1" si="9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0.49880410457981861</v>
      </c>
      <c r="AP15" t="str">
        <f t="shared" ca="1" si="11"/>
        <v>pics\\Banan_7.jpg</v>
      </c>
      <c r="AQ15" t="str">
        <f t="shared" ca="1" si="12"/>
        <v>pics\\Goroh_7.jpg</v>
      </c>
      <c r="AT15">
        <f t="shared" ca="1" si="6"/>
        <v>0.10291410282454128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sound\\Redkiy_plod.wav</v>
      </c>
      <c r="AW15" t="str">
        <f>IF(OR(D15=10,D15=11,D15=14,D15=15),VLOOKUP(A15,audio_list_stym!$A$3:$BQ$189,69,FALSE),"XXXXX")</f>
        <v>XXXXX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VLOOKUP(B16,audio_list_stym!$A$3:$BP$18,55,FALSE)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VLOOKUP(B16,audio_list_stym!$A$3:$AJ$18,23,FALSE)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v>2176</v>
      </c>
      <c r="AD16" t="str">
        <f t="shared" ca="1" si="9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0.75406821606099106</v>
      </c>
      <c r="AP16" t="str">
        <f t="shared" ca="1" si="11"/>
        <v>pics\\Banan_1.jpg</v>
      </c>
      <c r="AQ16" t="str">
        <f t="shared" ca="1" si="12"/>
        <v>pics\\Goroh_1.jpg</v>
      </c>
      <c r="AT16">
        <f t="shared" ca="1" si="6"/>
        <v>0.17514589500326505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sound\\Redkiy_plod.wav</v>
      </c>
      <c r="AW16" t="str">
        <f>IF(OR(D16=10,D16=11,D16=14,D16=15),VLOOKUP(A16,audio_list_stym!$A$3:$BQ$189,69,FALSE),"XXXXX")</f>
        <v>XXXXX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2037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VLOOKUP(B17,audio_list_stym!$A$3:$BP$18,55,FALSE)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VLOOKUP(B17,audio_list_stym!$A$3:$AJ$18,23,FALSE)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v>2171</v>
      </c>
      <c r="AD17" t="str">
        <f t="shared" ca="1" si="9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0.51075197763966784</v>
      </c>
      <c r="AP17" t="str">
        <f t="shared" ca="1" si="11"/>
        <v>pics\\Banan_6.jpg</v>
      </c>
      <c r="AQ17" t="str">
        <f t="shared" ca="1" si="12"/>
        <v>pics\\Goroh_6.jpg</v>
      </c>
      <c r="AT17">
        <f t="shared" ca="1" si="6"/>
        <v>0.46605182792306799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sound\\Redkiy_plod.wav</v>
      </c>
      <c r="AW17" t="str">
        <f>IF(OR(D17=10,D17=11,D17=14,D17=15),VLOOKUP(A17,audio_list_stym!$A$3:$BQ$189,69,FALSE),"XXXXX")</f>
        <v>XXXXX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VLOOKUP(B18,audio_list_stym!$A$3:$BP$18,55,FALSE)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VLOOKUP(B18,audio_list_stym!$A$3:$AJ$18,23,FALSE)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v>2054</v>
      </c>
      <c r="AD18" t="str">
        <f t="shared" si="9"/>
        <v/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si="2"/>
        <v/>
      </c>
      <c r="AH18" t="str">
        <f t="shared" si="3"/>
        <v>XXXXX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ref="AK18:AK25" si="17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9.2138471513340314E-2</v>
      </c>
      <c r="AP18" t="str">
        <f t="shared" ca="1" si="11"/>
        <v>pics\\Injir_5.jpg</v>
      </c>
      <c r="AQ18" t="str">
        <f t="shared" ca="1" si="12"/>
        <v>pics\\Tikva_5.jpg</v>
      </c>
      <c r="AS18" t="str">
        <f t="shared" ref="AS18:AS25" si="18">IF(AH18="sound\\Tropic",AQ18,"")</f>
        <v/>
      </c>
      <c r="AT18">
        <f t="shared" ca="1" si="6"/>
        <v>0.55807495020618769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tr">
        <f>IF(OR(D18=10,D18=11,D18=14,D18=15),VLOOKUP(A18,audio_list_stym!$A$3:$BQ$189,69,FALSE),"XXXXX")</f>
        <v>XXXXX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2038</v>
      </c>
      <c r="BF18" cm="1">
        <f t="array" aca="1" ref="BF18" ca="1">INDEX(BD26:BD49,(RANK(AT4,$AT$2:$AT$16)))</f>
        <v>2046</v>
      </c>
      <c r="BG18" cm="1">
        <f t="array" aca="1" ref="BG18" ca="1">INDEX(BD50:BD65,(RANK(AT4,$AT$2:$AT$16)))</f>
        <v>2022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VLOOKUP(B19,audio_list_stym!$A$3:$BP$18,55,FALSE)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VLOOKUP(B19,audio_list_stym!$A$3:$AJ$18,23,FALSE)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v>2055</v>
      </c>
      <c r="AD19" t="str">
        <f t="shared" si="9"/>
        <v/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si="2"/>
        <v/>
      </c>
      <c r="AH19" t="str">
        <f t="shared" si="3"/>
        <v>XXXXX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17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0.59640953621471815</v>
      </c>
      <c r="AP19" t="str">
        <f t="shared" ca="1" si="11"/>
        <v>pics\\Banan_3.jpg</v>
      </c>
      <c r="AQ19" t="str">
        <f t="shared" ca="1" si="12"/>
        <v>pics\\Goroh_3.jpg</v>
      </c>
      <c r="AS19" t="str">
        <f t="shared" si="18"/>
        <v/>
      </c>
      <c r="AT19">
        <f t="shared" ca="1" si="6"/>
        <v>0.32853082270476819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tr">
        <f>IF(OR(D19=10,D19=11,D19=14,D19=15),VLOOKUP(A19,audio_list_stym!$A$3:$BQ$189,69,FALSE),"XXXXX")</f>
        <v>XXXXX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VLOOKUP(B20,audio_list_stym!$A$3:$BP$18,55,FALSE)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VLOOKUP(B20,audio_list_stym!$A$3:$AJ$18,23,FALSE)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v>2167</v>
      </c>
      <c r="AD20" t="str">
        <f t="shared" si="9"/>
        <v/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si="2"/>
        <v/>
      </c>
      <c r="AH20" t="str">
        <f t="shared" si="3"/>
        <v>XXXXX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17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0.4908281590591288</v>
      </c>
      <c r="AP20" t="str">
        <f t="shared" ca="1" si="11"/>
        <v>pics\\Banan_8.jpg</v>
      </c>
      <c r="AQ20" t="str">
        <f t="shared" ca="1" si="12"/>
        <v>pics\\Goroh_8.jpg</v>
      </c>
      <c r="AS20" t="str">
        <f t="shared" si="18"/>
        <v/>
      </c>
      <c r="AT20">
        <f t="shared" ca="1" si="6"/>
        <v>0.98254472135169146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tr">
        <f>IF(OR(D20=10,D20=11,D20=14,D20=15),VLOOKUP(A20,audio_list_stym!$A$3:$BQ$189,69,FALSE),"XXXXX")</f>
        <v>XXXXX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VLOOKUP(B21,audio_list_stym!$A$3:$BP$18,55,FALSE)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VLOOKUP(B21,audio_list_stym!$A$3:$AJ$18,23,FALSE)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v>2017</v>
      </c>
      <c r="AD21" t="str">
        <f t="shared" si="9"/>
        <v/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si="2"/>
        <v/>
      </c>
      <c r="AH21" t="str">
        <f t="shared" si="3"/>
        <v>XXXXX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17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0.40801522601599893</v>
      </c>
      <c r="AP21" t="str">
        <f t="shared" ca="1" si="11"/>
        <v>pics\\Injir_2.jpg</v>
      </c>
      <c r="AQ21" t="str">
        <f t="shared" ca="1" si="12"/>
        <v>pics\\Tikva_2.jpg</v>
      </c>
      <c r="AS21" t="str">
        <f t="shared" si="18"/>
        <v/>
      </c>
      <c r="AT21">
        <f t="shared" ca="1" si="6"/>
        <v>6.2384979078066394E-2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tr">
        <f>IF(OR(D21=10,D21=11,D21=14,D21=15),VLOOKUP(A21,audio_list_stym!$A$3:$BQ$189,69,FALSE),"XXXXX")</f>
        <v>XXXXX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VLOOKUP(B22,audio_list_stym!$A$3:$BP$18,55,FALSE)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VLOOKUP(B22,audio_list_stym!$A$3:$AJ$18,23,FALSE)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v>2051</v>
      </c>
      <c r="AD22" t="str">
        <f t="shared" si="9"/>
        <v/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si="2"/>
        <v/>
      </c>
      <c r="AH22" t="str">
        <f t="shared" si="3"/>
        <v>XXXXX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17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0.95562673667937659</v>
      </c>
      <c r="AP22" t="str">
        <f t="shared" ca="1" si="11"/>
        <v>pics\\Limon_1.jpg</v>
      </c>
      <c r="AQ22" t="str">
        <f t="shared" ca="1" si="12"/>
        <v>pics\\Redis_1.jpg</v>
      </c>
      <c r="AS22" t="str">
        <f t="shared" si="18"/>
        <v/>
      </c>
      <c r="AT22">
        <f t="shared" ca="1" si="6"/>
        <v>0.18845929972238884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tr">
        <f>IF(OR(D22=10,D22=11,D22=14,D22=15),VLOOKUP(A22,audio_list_stym!$A$3:$BQ$189,69,FALSE),"XXXXX")</f>
        <v>XXXXX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2027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VLOOKUP(B23,audio_list_stym!$A$3:$BP$18,55,FALSE)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VLOOKUP(B23,audio_list_stym!$A$3:$AJ$18,23,FALSE)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v>2168</v>
      </c>
      <c r="AD23" t="str">
        <f t="shared" si="9"/>
        <v/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si="2"/>
        <v/>
      </c>
      <c r="AH23" t="str">
        <f t="shared" si="3"/>
        <v>XXXXX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17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0.76851708502976501</v>
      </c>
      <c r="AP23" t="str">
        <f t="shared" ca="1" si="11"/>
        <v>pics\\Limon_8.jpg</v>
      </c>
      <c r="AQ23" t="str">
        <f t="shared" ca="1" si="12"/>
        <v>pics\\Redis_8.jpg</v>
      </c>
      <c r="AS23" t="str">
        <f t="shared" si="18"/>
        <v/>
      </c>
      <c r="AT23">
        <f t="shared" ca="1" si="6"/>
        <v>0.6636954538004437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tr">
        <f>IF(OR(D23=10,D23=11,D23=14,D23=15),VLOOKUP(A23,audio_list_stym!$A$3:$BQ$189,69,FALSE),"XXXXX")</f>
        <v>XXXXX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VLOOKUP(B24,audio_list_stym!$A$3:$BP$18,55,FALSE)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VLOOKUP(B24,audio_list_stym!$A$3:$AJ$18,23,FALSE)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v>2053</v>
      </c>
      <c r="AD24" t="str">
        <f t="shared" si="9"/>
        <v/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si="2"/>
        <v/>
      </c>
      <c r="AH24" t="str">
        <f t="shared" si="3"/>
        <v>XXXXX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17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0.53116776459616855</v>
      </c>
      <c r="AP24" t="str">
        <f t="shared" ca="1" si="11"/>
        <v>pics\\Banan_5.jpg</v>
      </c>
      <c r="AQ24" t="str">
        <f t="shared" ca="1" si="12"/>
        <v>pics\\Goroh_5.jpg</v>
      </c>
      <c r="AS24" t="str">
        <f t="shared" si="18"/>
        <v/>
      </c>
      <c r="AT24">
        <f t="shared" ca="1" si="6"/>
        <v>0.86945828006533732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tr">
        <f>IF(OR(D24=10,D24=11,D24=14,D24=15),VLOOKUP(A24,audio_list_stym!$A$3:$BQ$189,69,FALSE),"XXXXX")</f>
        <v>XXXXX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2029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VLOOKUP(B25,audio_list_stym!$A$3:$BP$18,55,FALSE)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VLOOKUP(B25,audio_list_stym!$A$3:$AJ$18,23,FALSE)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v>2021</v>
      </c>
      <c r="AD25" t="str">
        <f t="shared" si="9"/>
        <v/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si="2"/>
        <v/>
      </c>
      <c r="AH25" t="str">
        <f t="shared" si="3"/>
        <v>XXXXX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17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0.48173967550273589</v>
      </c>
      <c r="AP25" t="str">
        <f t="shared" ca="1" si="11"/>
        <v>pics\\Injir_1.jpg</v>
      </c>
      <c r="AQ25" t="str">
        <f t="shared" ca="1" si="12"/>
        <v>pics\\Tikva_1.jpg</v>
      </c>
      <c r="AS25" t="str">
        <f t="shared" si="18"/>
        <v/>
      </c>
      <c r="AT25">
        <f t="shared" ca="1" si="6"/>
        <v>0.72284565451506244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sound\\Noviy_plod.wav</v>
      </c>
      <c r="AW25" t="str">
        <f>IF(OR(D25=10,D25=11,D25=14,D25=15),VLOOKUP(A25,audio_list_stym!$A$3:$BQ$189,69,FALSE),"XXXXX")</f>
        <v>XXXXX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VLOOKUP(B26,audio_list_stym!$A$3:$BP$18,55,FALSE)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VLOOKUP(B26,audio_list_stym!$A$3:$AJ$18,23,FALSE)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v>2193</v>
      </c>
      <c r="AD26" t="str">
        <f t="shared" ca="1" si="9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ref="AG26:AG33" si="19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20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0.44055402941014732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tr">
        <f>IF(OR(D26=10,D26=11,D26=14,D26=15),VLOOKUP(A26,audio_list_stym!$A$3:$BQ$189,69,FALSE),"XXXXX")</f>
        <v>XXXXX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VLOOKUP(B27,audio_list_stym!$A$3:$BP$18,55,FALSE)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VLOOKUP(B27,audio_list_stym!$A$3:$AJ$18,23,FALSE)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v>2178</v>
      </c>
      <c r="AD27" t="str">
        <f t="shared" ca="1" si="9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9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20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0.85101773362546551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tr">
        <f>IF(OR(D27=10,D27=11,D27=14,D27=15),VLOOKUP(A27,audio_list_stym!$A$3:$BQ$189,69,FALSE),"XXXXX")</f>
        <v>XXXXX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VLOOKUP(B28,audio_list_stym!$A$3:$BP$18,55,FALSE)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VLOOKUP(B28,audio_list_stym!$A$3:$AJ$18,23,FALSE)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v>2230</v>
      </c>
      <c r="AD28" t="str">
        <f t="shared" ca="1" si="9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9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20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0.45670747414993673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tr">
        <f>IF(OR(D28=10,D28=11,D28=14,D28=15),VLOOKUP(A28,audio_list_stym!$A$3:$BQ$189,69,FALSE),"XXXXX")</f>
        <v>XXXXX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VLOOKUP(B29,audio_list_stym!$A$3:$BP$18,55,FALSE)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VLOOKUP(B29,audio_list_stym!$A$3:$AJ$18,23,FALSE)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v>2207</v>
      </c>
      <c r="AD29" t="str">
        <f t="shared" ca="1" si="9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9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20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0.36201732438150203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sound\\Redkiy_plod.wav</v>
      </c>
      <c r="AW29" t="str">
        <f>IF(OR(D29=10,D29=11,D29=14,D29=15),VLOOKUP(A29,audio_list_stym!$A$3:$BQ$189,69,FALSE),"XXXXX")</f>
        <v>XXXXX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VLOOKUP(B30,audio_list_stym!$A$3:$BP$18,55,FALSE)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VLOOKUP(B30,audio_list_stym!$A$3:$AJ$18,23,FALSE)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v>2184</v>
      </c>
      <c r="AD30" t="str">
        <f t="shared" ca="1" si="9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9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20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0.2878429529682871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tr">
        <f>IF(OR(D30=10,D30=11,D30=14,D30=15),VLOOKUP(A30,audio_list_stym!$A$3:$BQ$189,69,FALSE),"XXXXX")</f>
        <v>XXXXX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2051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VLOOKUP(B31,audio_list_stym!$A$3:$BP$18,55,FALSE)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VLOOKUP(B31,audio_list_stym!$A$3:$AJ$18,23,FALSE)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v>2216</v>
      </c>
      <c r="AD31" t="str">
        <f t="shared" ca="1" si="9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9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20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0.85470476795160155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tr">
        <f>IF(OR(D31=10,D31=11,D31=14,D31=15),VLOOKUP(A31,audio_list_stym!$A$3:$BQ$189,69,FALSE),"XXXXX")</f>
        <v>XXXXX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VLOOKUP(B32,audio_list_stym!$A$3:$BP$18,55,FALSE)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VLOOKUP(B32,audio_list_stym!$A$3:$AJ$18,23,FALSE)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v>2228</v>
      </c>
      <c r="AD32" t="str">
        <f t="shared" ca="1" si="9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9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20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0.25937700480537695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tr">
        <f>IF(OR(D32=10,D32=11,D32=14,D32=15),VLOOKUP(A32,audio_list_stym!$A$3:$BQ$189,69,FALSE),"XXXXX")</f>
        <v>XXXXX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2053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VLOOKUP(B33,audio_list_stym!$A$3:$BP$18,55,FALSE)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VLOOKUP(B33,audio_list_stym!$A$3:$AJ$18,23,FALSE)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v>2179</v>
      </c>
      <c r="AD33" t="str">
        <f t="shared" ca="1" si="9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9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20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0.16046013481799637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tr">
        <f>IF(OR(D33=10,D33=11,D33=14,D33=15),VLOOKUP(A33,audio_list_stym!$A$3:$BQ$189,69,FALSE),"XXXXX")</f>
        <v>XXXXX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VLOOKUP(B34,audio_list_stym!$A$3:$BP$18,55,FALSE)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VLOOKUP(B34,audio_list_stym!$A$3:$AJ$18,23,FALSE)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v>2156</v>
      </c>
      <c r="AD34" t="str">
        <f t="shared" si="9"/>
        <v/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si="2"/>
        <v/>
      </c>
      <c r="AH34" t="str">
        <f t="shared" si="3"/>
        <v>XXXXX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si="22">IF(AH34="sound\\Ogorod",AP10,"")</f>
        <v/>
      </c>
      <c r="AT34">
        <f t="shared" ca="1" si="6"/>
        <v>0.45980275316052144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tr">
        <f>IF(OR(D34=10,D34=11,D34=14,D34=15),VLOOKUP(A34,audio_list_stym!$A$3:$BQ$189,69,FALSE),"XXXXX")</f>
        <v>XXXXX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2057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2001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VLOOKUP(B35,audio_list_stym!$A$3:$BP$18,55,FALSE)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VLOOKUP(B35,audio_list_stym!$A$3:$AJ$18,23,FALSE)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v>2002</v>
      </c>
      <c r="AD35" t="str">
        <f t="shared" si="9"/>
        <v/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si="2"/>
        <v/>
      </c>
      <c r="AH35" t="str">
        <f t="shared" si="3"/>
        <v>XXXXX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si="22"/>
        <v/>
      </c>
      <c r="AT35">
        <f t="shared" ca="1" si="6"/>
        <v>0.73378024318772961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sound\\Noviy_plod.wav</v>
      </c>
      <c r="AW35" t="str">
        <f>IF(OR(D35=10,D35=11,D35=14,D35=15),VLOOKUP(A35,audio_list_stym!$A$3:$BQ$189,69,FALSE),"XXXXX")</f>
        <v>XXXXX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VLOOKUP(B36,audio_list_stym!$A$3:$BP$18,55,FALSE)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VLOOKUP(B36,audio_list_stym!$A$3:$AJ$18,23,FALSE)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v>2154</v>
      </c>
      <c r="AD36" t="str">
        <f t="shared" si="9"/>
        <v/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si="2"/>
        <v/>
      </c>
      <c r="AH36" t="str">
        <f t="shared" si="3"/>
        <v>XXXXX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si="22"/>
        <v/>
      </c>
      <c r="AT36">
        <f t="shared" ca="1" si="6"/>
        <v>0.77730941988806634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tr">
        <f>IF(OR(D36=10,D36=11,D36=14,D36=15),VLOOKUP(A36,audio_list_stym!$A$3:$BQ$189,69,FALSE),"XXXXX")</f>
        <v>XXXXX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VLOOKUP(B37,audio_list_stym!$A$3:$BP$18,55,FALSE)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VLOOKUP(B37,audio_list_stym!$A$3:$AJ$18,23,FALSE)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v>2040</v>
      </c>
      <c r="AD37" t="str">
        <f t="shared" si="9"/>
        <v/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si="2"/>
        <v/>
      </c>
      <c r="AH37" t="str">
        <f t="shared" si="3"/>
        <v>XXXXX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si="22"/>
        <v/>
      </c>
      <c r="AT37">
        <f t="shared" ca="1" si="6"/>
        <v>0.88842613542418369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sound\\Noviy_plod.wav</v>
      </c>
      <c r="AW37" t="str">
        <f>IF(OR(D37=10,D37=11,D37=14,D37=15),VLOOKUP(A37,audio_list_stym!$A$3:$BQ$189,69,FALSE),"XXXXX")</f>
        <v>XXXXX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VLOOKUP(B38,audio_list_stym!$A$3:$BP$18,55,FALSE)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VLOOKUP(B38,audio_list_stym!$A$3:$AJ$18,23,FALSE)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v>2034</v>
      </c>
      <c r="AD38" t="str">
        <f t="shared" si="9"/>
        <v/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si="2"/>
        <v/>
      </c>
      <c r="AH38" t="str">
        <f t="shared" si="3"/>
        <v>XXXXX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si="22"/>
        <v/>
      </c>
      <c r="AT38">
        <f t="shared" ca="1" si="6"/>
        <v>0.78997211879528306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tr">
        <f>IF(OR(D38=10,D38=11,D38=14,D38=15),VLOOKUP(A38,audio_list_stym!$A$3:$BQ$189,69,FALSE),"XXXXX")</f>
        <v>XXXXX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2043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VLOOKUP(B39,audio_list_stym!$A$3:$BP$18,55,FALSE)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VLOOKUP(B39,audio_list_stym!$A$3:$AJ$18,23,FALSE)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v>2003</v>
      </c>
      <c r="AD39" t="str">
        <f t="shared" si="9"/>
        <v/>
      </c>
      <c r="AE39" s="22">
        <f t="array" ref="AE39">IF(G39="экспл",INDEX(total_visual_stym!$C$146:$C$209,(RANK(total_visual_stym!E183,total_visual_stym!$E$146:$E$209))),0)</f>
        <v>0</v>
      </c>
      <c r="AF39" s="22" t="str">
        <f>IF(ISTEXT(AR39),AR39,IF(ISTEXT(AS39),AS39,""))</f>
        <v/>
      </c>
      <c r="AH39" t="str">
        <f t="shared" si="3"/>
        <v>XXXXX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si="22"/>
        <v/>
      </c>
      <c r="AT39">
        <f t="shared" ca="1" si="6"/>
        <v>8.180721110752176E-2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sound\\Redkiy_plod.wav</v>
      </c>
      <c r="AW39" t="str">
        <f>IF(OR(D39=10,D39=11,D39=14,D39=15),VLOOKUP(A39,audio_list_stym!$A$3:$BQ$189,69,FALSE),"XXXXX")</f>
        <v>XXXXX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VLOOKUP(B40,audio_list_stym!$A$3:$BP$18,55,FALSE)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VLOOKUP(B40,audio_list_stym!$A$3:$AJ$18,23,FALSE)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v>2006</v>
      </c>
      <c r="AD40" t="str">
        <f t="shared" si="9"/>
        <v/>
      </c>
      <c r="AE40" s="22">
        <f t="array" ref="AE40">IF(G40="экспл",INDEX(total_visual_stym!$C$146:$C$209,(RANK(total_visual_stym!E184,total_visual_stym!$E$146:$E$209))),0)</f>
        <v>0</v>
      </c>
      <c r="AF40" s="22" t="str">
        <f>IF(ISTEXT(AR40),AR40,IF(ISTEXT(AS40),AS40,""))</f>
        <v/>
      </c>
      <c r="AH40" t="str">
        <f t="shared" si="3"/>
        <v>XXXXX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si="22"/>
        <v/>
      </c>
      <c r="AT40">
        <f t="shared" ca="1" si="6"/>
        <v>0.51203526249103415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tr">
        <f>IF(OR(D40=10,D40=11,D40=14,D40=15),VLOOKUP(A40,audio_list_stym!$A$3:$BQ$189,69,FALSE),"XXXXX")</f>
        <v>XXXXX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2045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VLOOKUP(B41,audio_list_stym!$A$3:$BP$18,55,FALSE)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VLOOKUP(B41,audio_list_stym!$A$3:$AJ$18,23,FALSE)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v>2158</v>
      </c>
      <c r="AD41" t="str">
        <f t="shared" si="9"/>
        <v/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si="23">IF(ISTEXT(AR41),AR41,IF(ISTEXT(AS41),AS41,""))</f>
        <v/>
      </c>
      <c r="AH41" t="str">
        <f t="shared" si="3"/>
        <v>XXXXX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si="22"/>
        <v/>
      </c>
      <c r="AT41">
        <f t="shared" ca="1" si="6"/>
        <v>0.68054658288530456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tr">
        <f>IF(OR(D41=10,D41=11,D41=14,D41=15),VLOOKUP(A41,audio_list_stym!$A$3:$BQ$189,69,FALSE),"XXXXX")</f>
        <v>XXXXX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VLOOKUP(B42,audio_list_stym!$A$3:$BP$18,55,FALSE)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VLOOKUP(B42,audio_list_stym!$A$3:$AJ$18,23,FALSE)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v>2197</v>
      </c>
      <c r="AD42" t="str">
        <f t="shared" ca="1" si="9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3"/>
        <v/>
      </c>
      <c r="AG42" t="str">
        <f t="shared" ref="AG42:AG49" si="24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5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0.92701776726493079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tr">
        <f>IF(OR(D42=10,D42=11,D42=14,D42=15),VLOOKUP(A42,audio_list_stym!$A$3:$BQ$189,69,FALSE),"XXXXX")</f>
        <v>XXXXX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2040</v>
      </c>
      <c r="BF42" cm="1">
        <f t="array" aca="1" ref="BF42" ca="1">INDEX(BD26:BD41,(RANK(AT6,$AT$2:$AT$17)))</f>
        <v>2048</v>
      </c>
      <c r="BG42" cm="1">
        <f t="array" aca="1" ref="BG42" ca="1">INDEX(BD50:BD65,(RANK(AT6,$AT$2:$AT$17)))</f>
        <v>2024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VLOOKUP(B43,audio_list_stym!$A$3:$BP$18,55,FALSE)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VLOOKUP(B43,audio_list_stym!$A$3:$AJ$18,23,FALSE)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v>2217</v>
      </c>
      <c r="AD43" t="str">
        <f t="shared" ca="1" si="9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3"/>
        <v/>
      </c>
      <c r="AG43" t="str">
        <f t="shared" si="2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5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0.28450675737344511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tr">
        <f>IF(OR(D43=10,D43=11,D43=14,D43=15),VLOOKUP(A43,audio_list_stym!$A$3:$BQ$189,69,FALSE),"XXXXX")</f>
        <v>XXXXX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VLOOKUP(B44,audio_list_stym!$A$3:$BP$18,55,FALSE)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VLOOKUP(B44,audio_list_stym!$A$3:$AJ$18,23,FALSE)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v>2221</v>
      </c>
      <c r="AD44" t="str">
        <f t="shared" ca="1" si="9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3"/>
        <v/>
      </c>
      <c r="AG44" t="str">
        <f t="shared" si="2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5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0.17734257894751437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sound\\Redkiy_plod.wav</v>
      </c>
      <c r="AW44" t="str">
        <f>IF(OR(D44=10,D44=11,D44=14,D44=15),VLOOKUP(A44,audio_list_stym!$A$3:$BQ$189,69,FALSE),"XXXXX")</f>
        <v>XXXXX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VLOOKUP(B45,audio_list_stym!$A$3:$BP$18,55,FALSE)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VLOOKUP(B45,audio_list_stym!$A$3:$AJ$18,23,FALSE)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v>2218</v>
      </c>
      <c r="AD45" t="str">
        <f t="shared" ca="1" si="9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3"/>
        <v/>
      </c>
      <c r="AG45" t="str">
        <f t="shared" si="2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5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0.11056421613063938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sound\\Redkiy_plod.wav</v>
      </c>
      <c r="AW45" t="str">
        <f>IF(OR(D45=10,D45=11,D45=14,D45=15),VLOOKUP(A45,audio_list_stym!$A$3:$BQ$189,69,FALSE),"XXXXX")</f>
        <v>XXXXX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VLOOKUP(B46,audio_list_stym!$A$3:$BP$18,55,FALSE)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VLOOKUP(B46,audio_list_stym!$A$3:$AJ$18,23,FALSE)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v>2219</v>
      </c>
      <c r="AD46" t="str">
        <f t="shared" ca="1" si="9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3"/>
        <v/>
      </c>
      <c r="AG46" t="str">
        <f t="shared" si="2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5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0.10322815628701387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tr">
        <f>IF(OR(D46=10,D46=11,D46=14,D46=15),VLOOKUP(A46,audio_list_stym!$A$3:$BQ$189,69,FALSE),"XXXXX")</f>
        <v>XXXXX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2003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VLOOKUP(B47,audio_list_stym!$A$3:$BP$18,55,FALSE)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VLOOKUP(B47,audio_list_stym!$A$3:$AJ$18,23,FALSE)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v>2201</v>
      </c>
      <c r="AD47" t="str">
        <f t="shared" ca="1" si="9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3"/>
        <v/>
      </c>
      <c r="AG47" t="str">
        <f t="shared" si="2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5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0.80740791087687791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tr">
        <f>IF(OR(D47=10,D47=11,D47=14,D47=15),VLOOKUP(A47,audio_list_stym!$A$3:$BQ$189,69,FALSE),"XXXXX")</f>
        <v>XXXXX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VLOOKUP(B48,audio_list_stym!$A$3:$BP$18,55,FALSE)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VLOOKUP(B48,audio_list_stym!$A$3:$AJ$18,23,FALSE)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v>2192</v>
      </c>
      <c r="AD48" t="str">
        <f t="shared" ca="1" si="9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3"/>
        <v/>
      </c>
      <c r="AG48" t="str">
        <f t="shared" si="2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5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0.89739661224816325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sound\\Noviy_plod.wav</v>
      </c>
      <c r="AW48" t="str">
        <f>IF(OR(D48=10,D48=11,D48=14,D48=15),VLOOKUP(A48,audio_list_stym!$A$3:$BQ$189,69,FALSE),"XXXXX")</f>
        <v>XXXXX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2005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VLOOKUP(B49,audio_list_stym!$A$3:$BP$18,55,FALSE)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VLOOKUP(B49,audio_list_stym!$A$3:$AJ$18,23,FALSE)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v>2229</v>
      </c>
      <c r="AD49" t="str">
        <f t="shared" ca="1" si="9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3"/>
        <v/>
      </c>
      <c r="AG49" t="str">
        <f t="shared" si="2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5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0.55930802850458006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sound\\Noviy_plod.wav</v>
      </c>
      <c r="AW49" t="str">
        <f>IF(OR(D49=10,D49=11,D49=14,D49=15),VLOOKUP(A49,audio_list_stym!$A$3:$BQ$189,69,FALSE),"XXXXX")</f>
        <v>XXXXX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VLOOKUP(B50,audio_list_stym!$A$3:$BP$18,55,FALSE)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VLOOKUP(B50,audio_list_stym!$A$3:$AJ$18,23,FALSE)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v>2052</v>
      </c>
      <c r="AD50" t="str">
        <f t="shared" si="9"/>
        <v/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si="23"/>
        <v/>
      </c>
      <c r="AH50" t="str">
        <f t="shared" si="3"/>
        <v>XXXXX</v>
      </c>
      <c r="AS50" t="str">
        <f>IF(AH50="sound\\Tropic",AQ2,"")</f>
        <v/>
      </c>
      <c r="AT50">
        <f t="shared" ca="1" si="6"/>
        <v>0.55997630406320387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tr">
        <f>IF(OR(D50=10,D50=11,D50=14,D50=15),VLOOKUP(A50,audio_list_stym!$A$3:$BQ$189,69,FALSE),"XXXXX")</f>
        <v>XXXXX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2058</v>
      </c>
      <c r="BF50" cm="1">
        <f t="array" aca="1" ref="BF50" ca="1">INDEX(BD18:BD49,(RANK(AT7,$AT$2:$AT$17)))</f>
        <v>2026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VLOOKUP(B51,audio_list_stym!$A$3:$BP$18,55,FALSE)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VLOOKUP(B51,audio_list_stym!$A$3:$AJ$18,23,FALSE)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v>2020</v>
      </c>
      <c r="AD51" t="str">
        <f t="shared" si="9"/>
        <v/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si="23"/>
        <v/>
      </c>
      <c r="AH51" t="str">
        <f t="shared" si="3"/>
        <v>XXXXX</v>
      </c>
      <c r="AS51" t="str">
        <f t="shared" ref="AS51:AS65" si="26">IF(AH51="sound\\Tropic",AQ3,"")</f>
        <v/>
      </c>
      <c r="AT51">
        <f t="shared" ca="1" si="6"/>
        <v>4.9113980220823916E-2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tr">
        <f>IF(OR(D51=10,D51=11,D51=14,D51=15),VLOOKUP(A51,audio_list_stym!$A$3:$BQ$189,69,FALSE),"XXXXX")</f>
        <v>XXXXX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VLOOKUP(B52,audio_list_stym!$A$3:$BP$18,55,FALSE)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VLOOKUP(B52,audio_list_stym!$A$3:$AJ$18,23,FALSE)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v>2049</v>
      </c>
      <c r="AD52" t="str">
        <f t="shared" si="9"/>
        <v/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si="23"/>
        <v/>
      </c>
      <c r="AH52" t="str">
        <f t="shared" si="3"/>
        <v>XXXXX</v>
      </c>
      <c r="AS52" t="str">
        <f t="shared" si="26"/>
        <v/>
      </c>
      <c r="AT52">
        <f t="shared" ca="1" si="6"/>
        <v>0.92181902662304827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tr">
        <f>IF(OR(D52=10,D52=11,D52=14,D52=15),VLOOKUP(A52,audio_list_stym!$A$3:$BQ$189,69,FALSE),"XXXXX")</f>
        <v>XXXXX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VLOOKUP(B53,audio_list_stym!$A$3:$BP$18,55,FALSE)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VLOOKUP(B53,audio_list_stym!$A$3:$AJ$18,23,FALSE)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v>2165</v>
      </c>
      <c r="AD53" t="str">
        <f t="shared" si="9"/>
        <v/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si="23"/>
        <v/>
      </c>
      <c r="AH53" t="str">
        <f t="shared" si="3"/>
        <v>XXXXX</v>
      </c>
      <c r="AS53" t="str">
        <f t="shared" si="26"/>
        <v/>
      </c>
      <c r="AT53">
        <f t="shared" ca="1" si="6"/>
        <v>0.10106503209941453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tr">
        <f>IF(OR(D53=10,D53=11,D53=14,D53=15),VLOOKUP(A53,audio_list_stym!$A$3:$BQ$189,69,FALSE),"XXXXX")</f>
        <v>XXXXX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VLOOKUP(B54,audio_list_stym!$A$3:$BP$18,55,FALSE)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VLOOKUP(B54,audio_list_stym!$A$3:$AJ$18,23,FALSE)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v>2024</v>
      </c>
      <c r="AD54" t="str">
        <f t="shared" si="9"/>
        <v/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si="23"/>
        <v/>
      </c>
      <c r="AH54" t="str">
        <f t="shared" si="3"/>
        <v>XXXXX</v>
      </c>
      <c r="AI54" s="11"/>
      <c r="AS54" t="str">
        <f t="shared" si="26"/>
        <v/>
      </c>
      <c r="AT54">
        <f t="shared" ca="1" si="6"/>
        <v>0.10785177237156152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tr">
        <f>IF(OR(D54=10,D54=11,D54=14,D54=15),VLOOKUP(A54,audio_list_stym!$A$3:$BQ$189,69,FALSE),"XXXXX")</f>
        <v>XXXXX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2011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VLOOKUP(B55,audio_list_stym!$A$3:$BP$18,55,FALSE)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VLOOKUP(B55,audio_list_stym!$A$3:$AJ$18,23,FALSE)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v>2163</v>
      </c>
      <c r="AD55" t="str">
        <f t="shared" si="9"/>
        <v/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si="23"/>
        <v/>
      </c>
      <c r="AH55" t="str">
        <f t="shared" si="3"/>
        <v>XXXXX</v>
      </c>
      <c r="AS55" t="str">
        <f t="shared" si="26"/>
        <v/>
      </c>
      <c r="AT55">
        <f t="shared" ca="1" si="6"/>
        <v>0.8248320163379711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tr">
        <f>IF(OR(D55=10,D55=11,D55=14,D55=15),VLOOKUP(A55,audio_list_stym!$A$3:$BQ$189,69,FALSE),"XXXXX")</f>
        <v>XXXXX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VLOOKUP(B56,audio_list_stym!$A$3:$BP$18,55,FALSE)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VLOOKUP(B56,audio_list_stym!$A$3:$AJ$18,23,FALSE)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v>2161</v>
      </c>
      <c r="AD56" t="str">
        <f t="shared" si="9"/>
        <v/>
      </c>
      <c r="AE56" s="22">
        <f t="array" ref="AE56">IF(G56="экспл",INDEX(total_visual_stym!$C$146:$C$209,(RANK(total_visual_stym!E200,total_visual_stym!$E$146:$E$209))),0)</f>
        <v>0</v>
      </c>
      <c r="AF56" s="22" t="str">
        <f>IF(ISTEXT(AR56),AR56,IF(ISTEXT(AS56),AS56,""))</f>
        <v/>
      </c>
      <c r="AH56" t="str">
        <f t="shared" si="3"/>
        <v>XXXXX</v>
      </c>
      <c r="AS56" t="str">
        <f t="shared" si="26"/>
        <v/>
      </c>
      <c r="AT56">
        <f t="shared" ca="1" si="6"/>
        <v>0.97418890683176562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tr">
        <f>IF(OR(D56=10,D56=11,D56=14,D56=15),VLOOKUP(A56,audio_list_stym!$A$3:$BQ$189,69,FALSE),"XXXXX")</f>
        <v>XXXXX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2013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VLOOKUP(B57,audio_list_stym!$A$3:$BP$18,55,FALSE)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VLOOKUP(B57,audio_list_stym!$A$3:$AJ$18,23,FALSE)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v>2023</v>
      </c>
      <c r="AD57" t="str">
        <f t="shared" si="9"/>
        <v/>
      </c>
      <c r="AE57" s="22">
        <f t="array" ref="AE57">IF(G57="экспл",INDEX(total_visual_stym!$C$146:$C$209,(RANK(total_visual_stym!E201,total_visual_stym!$E$146:$E$209))),0)</f>
        <v>0</v>
      </c>
      <c r="AF57" s="22" t="str">
        <f>IF(ISTEXT(AR57),AR57,IF(ISTEXT(AS57),AS57,""))</f>
        <v/>
      </c>
      <c r="AH57" t="str">
        <f t="shared" si="3"/>
        <v>XXXXX</v>
      </c>
      <c r="AI57" s="11"/>
      <c r="AS57" t="str">
        <f t="shared" si="26"/>
        <v/>
      </c>
      <c r="AT57">
        <f t="shared" ca="1" si="6"/>
        <v>0.39615078741414256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tr">
        <f>IF(OR(D57=10,D57=11,D57=14,D57=15),VLOOKUP(A57,audio_list_stym!$A$3:$BQ$189,69,FALSE),"XXXXX")</f>
        <v>XXXXX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VLOOKUP(B58,audio_list_stym!$A$3:$BP$18,55,FALSE)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VLOOKUP(B58,audio_list_stym!$A$3:$AJ$18,23,FALSE)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v>2185</v>
      </c>
      <c r="AD58" t="str">
        <f t="shared" ca="1" si="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7">IF(ISTEXT(AR58),AR58,IF(ISTEXT(AS58),AS58,""))</f>
        <v/>
      </c>
      <c r="AG58" t="str">
        <f t="shared" ref="AG58:AG66" si="28">IF(OR(E58=11,E58=13),M58,"")</f>
        <v>pics\\Goroh_1.jpg</v>
      </c>
      <c r="AH58">
        <f t="shared" si="3"/>
        <v>0</v>
      </c>
      <c r="AI58" s="11"/>
      <c r="AS58" t="str">
        <f t="shared" si="26"/>
        <v/>
      </c>
      <c r="AT58">
        <f t="shared" ca="1" si="6"/>
        <v>0.34396777780565158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tr">
        <f>IF(OR(D58=10,D58=11,D58=14,D58=15),VLOOKUP(A58,audio_list_stym!$A$3:$BQ$189,69,FALSE),"XXXXX")</f>
        <v>XXXXX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2038</v>
      </c>
      <c r="BF58" cm="1">
        <f t="array" aca="1" ref="BF58" ca="1">INDEX(BD18:BD33,(RANK(AT8,$AT$2:$AT$17)))</f>
        <v>2054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VLOOKUP(B59,audio_list_stym!$A$3:$BP$18,55,FALSE)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VLOOKUP(B59,audio_list_stym!$A$3:$AJ$18,23,FALSE)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v>2210</v>
      </c>
      <c r="AD59" t="str">
        <f t="shared" ca="1" si="9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7"/>
        <v/>
      </c>
      <c r="AG59" t="str">
        <f t="shared" si="28"/>
        <v>pics\\Goroh_2.jpg</v>
      </c>
      <c r="AH59">
        <f t="shared" si="3"/>
        <v>0</v>
      </c>
      <c r="AS59" t="str">
        <f t="shared" si="26"/>
        <v/>
      </c>
      <c r="AT59">
        <f t="shared" ca="1" si="6"/>
        <v>0.84699312554968043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tr">
        <f>IF(OR(D59=10,D59=11,D59=14,D59=15),VLOOKUP(A59,audio_list_stym!$A$3:$BQ$189,69,FALSE),"XXXXX")</f>
        <v>XXXXX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VLOOKUP(B60,audio_list_stym!$A$3:$BP$18,55,FALSE)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VLOOKUP(B60,audio_list_stym!$A$3:$AJ$18,23,FALSE)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v>2204</v>
      </c>
      <c r="AD60" t="str">
        <f t="shared" ca="1" si="9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7"/>
        <v/>
      </c>
      <c r="AG60" t="str">
        <f t="shared" si="28"/>
        <v>pics\\Goroh_3.jpg</v>
      </c>
      <c r="AH60">
        <f t="shared" si="3"/>
        <v>0</v>
      </c>
      <c r="AS60" t="str">
        <f t="shared" si="26"/>
        <v/>
      </c>
      <c r="AT60">
        <f t="shared" ca="1" si="6"/>
        <v>0.41414406744350518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tr">
        <f>IF(OR(D60=10,D60=11,D60=14,D60=15),VLOOKUP(A60,audio_list_stym!$A$3:$BQ$189,69,FALSE),"XXXXX")</f>
        <v>XXXXX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VLOOKUP(B61,audio_list_stym!$A$3:$BP$18,55,FALSE)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VLOOKUP(B61,audio_list_stym!$A$3:$AJ$18,23,FALSE)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v>2196</v>
      </c>
      <c r="AD61" t="str">
        <f t="shared" ca="1" si="9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7"/>
        <v/>
      </c>
      <c r="AG61" t="str">
        <f t="shared" si="28"/>
        <v>pics\\Goroh_4.jpg</v>
      </c>
      <c r="AH61">
        <f t="shared" si="3"/>
        <v>0</v>
      </c>
      <c r="AS61" t="str">
        <f t="shared" si="26"/>
        <v/>
      </c>
      <c r="AT61">
        <f t="shared" ca="1" si="6"/>
        <v>0.91825973830597951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tr">
        <f>IF(OR(D61=10,D61=11,D61=14,D61=15),VLOOKUP(A61,audio_list_stym!$A$3:$BQ$189,69,FALSE),"XXXXX")</f>
        <v>XXXXX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VLOOKUP(B62,audio_list_stym!$A$3:$BP$18,55,FALSE)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VLOOKUP(B62,audio_list_stym!$A$3:$AJ$18,23,FALSE)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v>2200</v>
      </c>
      <c r="AD62" t="str">
        <f t="shared" ca="1" si="9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7"/>
        <v/>
      </c>
      <c r="AG62" t="str">
        <f t="shared" si="28"/>
        <v>pics\\Goroh_5.jpg</v>
      </c>
      <c r="AH62">
        <f t="shared" si="3"/>
        <v>0</v>
      </c>
      <c r="AS62" t="str">
        <f t="shared" si="26"/>
        <v/>
      </c>
      <c r="AT62">
        <f t="shared" ca="1" si="6"/>
        <v>0.74718189737213647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sound\\Noviy_plod.wav</v>
      </c>
      <c r="AW62" t="str">
        <f>IF(OR(D62=10,D62=11,D62=14,D62=15),VLOOKUP(A62,audio_list_stym!$A$3:$BQ$189,69,FALSE),"XXXXX")</f>
        <v>XXXXX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2019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VLOOKUP(B63,audio_list_stym!$A$3:$BP$18,55,FALSE)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VLOOKUP(B63,audio_list_stym!$A$3:$AJ$18,23,FALSE)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v>2191</v>
      </c>
      <c r="AD63" t="str">
        <f t="shared" ca="1" si="9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7"/>
        <v/>
      </c>
      <c r="AG63" t="str">
        <f t="shared" si="28"/>
        <v>pics\\Goroh_6.jpg</v>
      </c>
      <c r="AH63">
        <f t="shared" si="3"/>
        <v>0</v>
      </c>
      <c r="AS63" t="str">
        <f t="shared" si="26"/>
        <v/>
      </c>
      <c r="AT63">
        <f t="shared" ca="1" si="6"/>
        <v>0.45354395120776703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tr">
        <f>IF(OR(D63=10,D63=11,D63=14,D63=15),VLOOKUP(A63,audio_list_stym!$A$3:$BQ$189,69,FALSE),"XXXXX")</f>
        <v>XXXXX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VLOOKUP(B64,audio_list_stym!$A$3:$BP$18,55,FALSE)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VLOOKUP(B64,audio_list_stym!$A$3:$AJ$18,23,FALSE)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v>2227</v>
      </c>
      <c r="AD64" t="str">
        <f t="shared" ca="1" si="9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7"/>
        <v/>
      </c>
      <c r="AG64" t="str">
        <f t="shared" si="28"/>
        <v>pics\\Goroh_7.jpg</v>
      </c>
      <c r="AH64">
        <f t="shared" si="3"/>
        <v>0</v>
      </c>
      <c r="AI64" s="11"/>
      <c r="AS64" t="str">
        <f t="shared" si="26"/>
        <v/>
      </c>
      <c r="AT64">
        <f t="shared" ca="1" si="6"/>
        <v>0.60415172602295764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tr">
        <f>IF(OR(D64=10,D64=11,D64=14,D64=15),VLOOKUP(A64,audio_list_stym!$A$3:$BQ$189,69,FALSE),"XXXXX")</f>
        <v>XXXXX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2021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VLOOKUP(B65,audio_list_stym!$A$3:$BP$18,55,FALSE)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VLOOKUP(B65,audio_list_stym!$A$3:$AJ$18,23,FALSE)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v>2211</v>
      </c>
      <c r="AD65" t="str">
        <f t="shared" ca="1" si="9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7"/>
        <v/>
      </c>
      <c r="AG65" t="str">
        <f t="shared" si="28"/>
        <v>pics\\Goroh_8.jpg</v>
      </c>
      <c r="AH65">
        <f t="shared" si="3"/>
        <v>0</v>
      </c>
      <c r="AS65" t="str">
        <f t="shared" si="26"/>
        <v/>
      </c>
      <c r="AT65">
        <f t="shared" ca="1" si="6"/>
        <v>0.26805677222334068</v>
      </c>
      <c r="AU65" t="s">
        <v>697</v>
      </c>
      <c r="AV65" t="str">
        <f t="shared" ca="1" si="7"/>
        <v>sound\\Redkiy_plod.wav</v>
      </c>
      <c r="AW65" t="str">
        <f>IF(OR(D65=10,D65=11,D65=14,D65=15),VLOOKUP(A65,audio_list_stym!$A$3:$BQ$189,69,FALSE),"XXXXX")</f>
        <v>XXXXX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VLOOKUP(B66,audio_list_stym!$A$3:$BP$18,55,FALSE)</f>
        <v>16</v>
      </c>
      <c r="F66" t="str">
        <f>VLOOKUP(E66,metki!$A$2:$B$9,2,FALSE)</f>
        <v>импл_новые_без_названия</v>
      </c>
      <c r="G66" t="str">
        <f t="shared" ref="G66:G129" si="29">LEFT(F66,5)</f>
        <v>импл_</v>
      </c>
      <c r="H66" t="str">
        <f>VLOOKUP(B66,audio_list_stym!$A$3:$AJ$18,23,FALSE)</f>
        <v>Ake</v>
      </c>
      <c r="I66" t="s">
        <v>688</v>
      </c>
      <c r="J66" t="str">
        <f t="shared" ref="J66:J129" si="30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233</v>
      </c>
      <c r="Q66" t="str">
        <f>IF(G66="экспл",0,IF(G66="импл_",VLOOKUP(J66,quest_импл!$A$1:$J$129,8,FALSE),0))</f>
        <v>sound\\Imeet_li_myakot.wav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v>2053</v>
      </c>
      <c r="AD66" t="str">
        <f t="shared" ca="1" si="9"/>
        <v>pics\\Finik_1.jpg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1">AS66</f>
        <v>pics\\Finik_1.jpg</v>
      </c>
      <c r="AG66" t="str">
        <f t="shared" si="28"/>
        <v/>
      </c>
      <c r="AI66" t="s">
        <v>67</v>
      </c>
      <c r="AO66">
        <f ca="1">RAND()</f>
        <v>0.91764213438689868</v>
      </c>
      <c r="AP66" t="str">
        <f ca="1">INDEX($AI$66:$AI$129,(RANK(AO66,$AO$66:$AO$129)))</f>
        <v>pics\\Finik_1.jpg</v>
      </c>
      <c r="AS66" t="str">
        <f t="shared" ref="AS66:AS129" ca="1" si="32">IF(G66="импл_",AP66,"")</f>
        <v>pics\\Finik_1.jpg</v>
      </c>
      <c r="AT66">
        <f t="shared" ref="AT66:AT129" ca="1" si="33">RAND()</f>
        <v>0.43119728349622899</v>
      </c>
      <c r="AU66" t="s">
        <v>697</v>
      </c>
      <c r="AV66" t="str">
        <f t="shared" ref="AV66:AV129" ca="1" si="34">INDEX($AU$2:$AU$129,(RANK(AT66,$AT$2:$AT$129)))</f>
        <v>sound\\Redkiy_plod.wav</v>
      </c>
      <c r="AW66" t="str">
        <f>IF(OR(D66=10,D66=11,D66=14,D66=15),VLOOKUP(A66,audio_list_stym!$A$3:$BQ$189,69,FALSE),"XXXXX")</f>
        <v>XXXXX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_Имеет_ли_мякоть_</v>
      </c>
      <c r="BB66" t="str">
        <f t="shared" ref="BB66:BB129" si="35">IF(G66="экспл",AY66&amp;AX66&amp;"."&amp;AZ66,IF(G66="импл_",BA66&amp;AX66&amp;"?"))</f>
        <v>_Имеет_ли_мякоть_XXXXX?</v>
      </c>
      <c r="BC66">
        <f>A66</f>
        <v>1209</v>
      </c>
      <c r="BD66" cm="1">
        <f t="array" aca="1" ref="BD66" ca="1">INDEX(L66:L73,(RANK(AT2,$AT$2:$AT$9)))</f>
        <v>2080</v>
      </c>
      <c r="BE66" cm="1">
        <f t="array" aca="1" ref="BE66" ca="1">INDEX(BD74:BD89,(RANK(AT2,$AT$2:$AT$7)))</f>
        <v>2082</v>
      </c>
      <c r="BF66" cm="1">
        <f t="array" aca="1" ref="BF66" ca="1">INDEX(BD90:BD113,(RANK(AT2,$AT$2:$AT$17)))</f>
        <v>2133</v>
      </c>
      <c r="BG66" cm="1">
        <f t="array" aca="1" ref="BG66" ca="1">INDEX(BD114:BD129,(RANK(AT2,$AT$2:$AT$17)))</f>
        <v>2069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VLOOKUP(B67,audio_list_stym!$A$3:$BP$18,55,FALSE)</f>
        <v>16</v>
      </c>
      <c r="F67" t="str">
        <f>VLOOKUP(E67,metki!$A$2:$B$9,2,FALSE)</f>
        <v>импл_новые_без_названия</v>
      </c>
      <c r="G67" t="str">
        <f t="shared" si="29"/>
        <v>импл_</v>
      </c>
      <c r="H67" t="str">
        <f>VLOOKUP(B67,audio_list_stym!$A$3:$AJ$18,23,FALSE)</f>
        <v>Ake</v>
      </c>
      <c r="I67" t="s">
        <v>689</v>
      </c>
      <c r="J67" t="str">
        <f t="shared" si="30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234</v>
      </c>
      <c r="Q67" t="str">
        <f>IF(G67="экспл",0,IF(G67="импл_",VLOOKUP(J67,quest_импл!$A$1:$J$129,8,FALSE),0))</f>
        <v>sound\\Prodolgovatiy_li.wav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v>2024</v>
      </c>
      <c r="AD67" t="str">
        <f t="shared" ref="AD67:AD129" ca="1" si="36">IF(ISTEXT(AE67),AE67,IF(ISTEXT(AF67),AF67,""))</f>
        <v>pics\\Kokos_2.jpg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1"/>
        <v>pics\\Kokos_2.jpg</v>
      </c>
      <c r="AI67" t="s">
        <v>68</v>
      </c>
      <c r="AO67">
        <f t="shared" ref="AO67:AO129" ca="1" si="37">RAND()</f>
        <v>0.54822123688488689</v>
      </c>
      <c r="AP67" t="str">
        <f t="shared" ref="AP67:AP129" ca="1" si="38">INDEX($AI$66:$AI$129,(RANK(AO67,$AO$66:$AO$129)))</f>
        <v>pics\\Kokos_2.jpg</v>
      </c>
      <c r="AS67" t="str">
        <f t="shared" ca="1" si="32"/>
        <v>pics\\Kokos_2.jpg</v>
      </c>
      <c r="AT67">
        <f t="shared" ca="1" si="33"/>
        <v>0.26604032713305703</v>
      </c>
      <c r="AU67" t="s">
        <v>697</v>
      </c>
      <c r="AV67" t="str">
        <f t="shared" ca="1" si="34"/>
        <v>sound\\Redkiy_plod.wav</v>
      </c>
      <c r="AW67" t="str">
        <f>IF(OR(D67=10,D67=11,D67=14,D67=15),VLOOKUP(A67,audio_list_stym!$A$3:$BQ$189,69,FALSE),"XXXXX")</f>
        <v>XXXXX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_Продолговатый_ли_</v>
      </c>
      <c r="BB67" t="str">
        <f t="shared" si="35"/>
        <v>_Продолговатый_ли_XXXXX?</v>
      </c>
      <c r="BD67" cm="1">
        <f t="array" aca="1" ref="BD67" ca="1">INDEX(L67:L74,(RANK(AT3,$AT$2:$AT$9)))</f>
        <v>2080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VLOOKUP(B68,audio_list_stym!$A$3:$BP$18,55,FALSE)</f>
        <v>16</v>
      </c>
      <c r="F68" t="str">
        <f>VLOOKUP(E68,metki!$A$2:$B$9,2,FALSE)</f>
        <v>импл_новые_без_названия</v>
      </c>
      <c r="G68" t="str">
        <f t="shared" si="29"/>
        <v>импл_</v>
      </c>
      <c r="H68" t="str">
        <f>VLOOKUP(B68,audio_list_stym!$A$3:$AJ$18,23,FALSE)</f>
        <v>Ake</v>
      </c>
      <c r="I68" t="s">
        <v>690</v>
      </c>
      <c r="J68" t="str">
        <f t="shared" si="30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235</v>
      </c>
      <c r="Q68" t="str">
        <f>IF(G68="экспл",0,IF(G68="импл_",VLOOKUP(J68,quest_импл!$A$1:$J$129,8,FALSE),0))</f>
        <v>sound\\Pyatnistyi_li.wav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v>2003</v>
      </c>
      <c r="AD68" t="str">
        <f t="shared" ca="1" si="36"/>
        <v>pics\\Limon_8.jpg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1"/>
        <v>pics\\Limon_8.jpg</v>
      </c>
      <c r="AI68" t="s">
        <v>69</v>
      </c>
      <c r="AO68">
        <f t="shared" ca="1" si="37"/>
        <v>0.37789306505422282</v>
      </c>
      <c r="AP68" t="str">
        <f t="shared" ca="1" si="38"/>
        <v>pics\\Limon_8.jpg</v>
      </c>
      <c r="AS68" t="str">
        <f t="shared" ca="1" si="32"/>
        <v>pics\\Limon_8.jpg</v>
      </c>
      <c r="AT68">
        <f t="shared" ca="1" si="33"/>
        <v>0.3075500900035778</v>
      </c>
      <c r="AU68" t="s">
        <v>697</v>
      </c>
      <c r="AV68" t="str">
        <f t="shared" ca="1" si="34"/>
        <v>sound\\Redkiy_plod.wav</v>
      </c>
      <c r="AW68" t="str">
        <f>IF(OR(D68=10,D68=11,D68=14,D68=15),VLOOKUP(A68,audio_list_stym!$A$3:$BQ$189,69,FALSE),"XXXXX")</f>
        <v>XXXXX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_Пятнистый_ли_</v>
      </c>
      <c r="BB68" t="str">
        <f t="shared" si="35"/>
        <v>_Пятнистый_ли_XXXXX?</v>
      </c>
      <c r="BD68" cm="1">
        <f t="array" aca="1" ref="BD68" ca="1">INDEX(L68:L75,(RANK(AT4,$AT$2:$AT$9)))</f>
        <v>2080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VLOOKUP(B69,audio_list_stym!$A$3:$BP$18,55,FALSE)</f>
        <v>16</v>
      </c>
      <c r="F69" t="str">
        <f>VLOOKUP(E69,metki!$A$2:$B$9,2,FALSE)</f>
        <v>импл_новые_без_названия</v>
      </c>
      <c r="G69" t="str">
        <f t="shared" si="29"/>
        <v>импл_</v>
      </c>
      <c r="H69" t="str">
        <f>VLOOKUP(B69,audio_list_stym!$A$3:$AJ$18,23,FALSE)</f>
        <v>Ake</v>
      </c>
      <c r="I69" t="s">
        <v>691</v>
      </c>
      <c r="J69" t="str">
        <f t="shared" si="30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236</v>
      </c>
      <c r="Q69" t="str">
        <f>IF(G69="экспл",0,IF(G69="импл_",VLOOKUP(J69,quest_импл!$A$1:$J$129,8,FALSE),0))</f>
        <v>sound\\S_kochuroy_li.wav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v>2009</v>
      </c>
      <c r="AD69" t="str">
        <f t="shared" ca="1" si="36"/>
        <v>pics\\Redis_3.jpg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1"/>
        <v>pics\\Redis_3.jpg</v>
      </c>
      <c r="AI69" t="s">
        <v>70</v>
      </c>
      <c r="AO69">
        <f t="shared" ca="1" si="37"/>
        <v>0.21238601900043474</v>
      </c>
      <c r="AP69" t="str">
        <f t="shared" ca="1" si="38"/>
        <v>pics\\Redis_3.jpg</v>
      </c>
      <c r="AS69" t="str">
        <f t="shared" ca="1" si="32"/>
        <v>pics\\Redis_3.jpg</v>
      </c>
      <c r="AT69">
        <f t="shared" ca="1" si="33"/>
        <v>0.54754258033350134</v>
      </c>
      <c r="AU69" t="s">
        <v>697</v>
      </c>
      <c r="AV69" t="str">
        <f t="shared" ca="1" si="34"/>
        <v>sound\\Noviy_plod.wav</v>
      </c>
      <c r="AW69" t="str">
        <f>IF(OR(D69=10,D69=11,D69=14,D69=15),VLOOKUP(A69,audio_list_stym!$A$3:$BQ$189,69,FALSE),"XXXXX")</f>
        <v>XXXXX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_С_косточкой_ли_</v>
      </c>
      <c r="BB69" t="str">
        <f t="shared" si="35"/>
        <v>_С_косточкой_ли_XXXXX?</v>
      </c>
      <c r="BD69" cm="1">
        <f t="array" aca="1" ref="BD69" ca="1">INDEX(L69:L76,(RANK(AT5,$AT$2:$AT$9)))</f>
        <v>2076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VLOOKUP(B70,audio_list_stym!$A$3:$BP$18,55,FALSE)</f>
        <v>16</v>
      </c>
      <c r="F70" t="str">
        <f>VLOOKUP(E70,metki!$A$2:$B$9,2,FALSE)</f>
        <v>импл_новые_без_названия</v>
      </c>
      <c r="G70" t="str">
        <f t="shared" si="29"/>
        <v>импл_</v>
      </c>
      <c r="H70" t="str">
        <f>VLOOKUP(B70,audio_list_stym!$A$3:$AJ$18,23,FALSE)</f>
        <v>Ake</v>
      </c>
      <c r="I70" t="s">
        <v>692</v>
      </c>
      <c r="J70" t="str">
        <f t="shared" si="30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237</v>
      </c>
      <c r="Q70" t="str">
        <f>IF(G70="экспл",0,IF(G70="импл_",VLOOKUP(J70,quest_импл!$A$1:$J$129,8,FALSE),0))</f>
        <v>sound\\Fioletoviy_li.wav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v>2059</v>
      </c>
      <c r="AD70" t="str">
        <f t="shared" ca="1" si="36"/>
        <v>pics\\Banan_4.jpg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1"/>
        <v>pics\\Banan_4.jpg</v>
      </c>
      <c r="AI70" t="s">
        <v>71</v>
      </c>
      <c r="AO70">
        <f t="shared" ca="1" si="37"/>
        <v>0.95619096037918905</v>
      </c>
      <c r="AP70" t="str">
        <f t="shared" ca="1" si="38"/>
        <v>pics\\Banan_4.jpg</v>
      </c>
      <c r="AS70" t="str">
        <f t="shared" ca="1" si="32"/>
        <v>pics\\Banan_4.jpg</v>
      </c>
      <c r="AT70">
        <f t="shared" ca="1" si="33"/>
        <v>0.30816165629963921</v>
      </c>
      <c r="AU70" t="s">
        <v>697</v>
      </c>
      <c r="AV70" t="str">
        <f t="shared" ca="1" si="34"/>
        <v>sound\\Redkiy_plod.wav</v>
      </c>
      <c r="AW70" t="str">
        <f>IF(OR(D70=10,D70=11,D70=14,D70=15),VLOOKUP(A70,audio_list_stym!$A$3:$BQ$189,69,FALSE),"XXXXX")</f>
        <v>XXXXX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_Синий_ли_</v>
      </c>
      <c r="BB70" t="str">
        <f t="shared" si="35"/>
        <v>_Синий_ли_XXXXX?</v>
      </c>
      <c r="BD70" cm="1">
        <f t="array" aca="1" ref="BD70" ca="1">INDEX(L70:L77,(RANK(AT6,$AT$2:$AT$9)))</f>
        <v>2079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VLOOKUP(B71,audio_list_stym!$A$3:$BP$18,55,FALSE)</f>
        <v>16</v>
      </c>
      <c r="F71" t="str">
        <f>VLOOKUP(E71,metki!$A$2:$B$9,2,FALSE)</f>
        <v>импл_новые_без_названия</v>
      </c>
      <c r="G71" t="str">
        <f t="shared" si="29"/>
        <v>импл_</v>
      </c>
      <c r="H71" t="str">
        <f>VLOOKUP(B71,audio_list_stym!$A$3:$AJ$18,23,FALSE)</f>
        <v>Ake</v>
      </c>
      <c r="I71" t="s">
        <v>693</v>
      </c>
      <c r="J71" t="str">
        <f t="shared" si="30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238</v>
      </c>
      <c r="Q71" t="str">
        <f>IF(G71="экспл",0,IF(G71="импл_",VLOOKUP(J71,quest_импл!$A$1:$J$129,8,FALSE),0))</f>
        <v>sound\\S_dolkami_li.wav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v>2062</v>
      </c>
      <c r="AD71" t="str">
        <f t="shared" ca="1" si="36"/>
        <v>pics\\Redis_7.jpg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1"/>
        <v>pics\\Redis_7.jpg</v>
      </c>
      <c r="AI71" t="s">
        <v>72</v>
      </c>
      <c r="AO71">
        <f t="shared" ca="1" si="37"/>
        <v>0.1598171574352234</v>
      </c>
      <c r="AP71" t="str">
        <f t="shared" ca="1" si="38"/>
        <v>pics\\Redis_7.jpg</v>
      </c>
      <c r="AS71" t="str">
        <f t="shared" ca="1" si="32"/>
        <v>pics\\Redis_7.jpg</v>
      </c>
      <c r="AT71">
        <f t="shared" ca="1" si="33"/>
        <v>0.96761441686124583</v>
      </c>
      <c r="AU71" t="s">
        <v>697</v>
      </c>
      <c r="AV71" t="str">
        <f t="shared" ca="1" si="34"/>
        <v>sound\\Noviy_plod.wav</v>
      </c>
      <c r="AW71" t="str">
        <f>IF(OR(D71=10,D71=11,D71=14,D71=15),VLOOKUP(A71,audio_list_stym!$A$3:$BQ$189,69,FALSE),"XXXXX")</f>
        <v>XXXXX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_С_дольками_ли_</v>
      </c>
      <c r="BB71" t="str">
        <f t="shared" si="35"/>
        <v>_С_дольками_ли_XXXXX?</v>
      </c>
      <c r="BD71" cm="1">
        <f t="array" aca="1" ref="BD71" ca="1">INDEX(L71:L78,(RANK(AT7,$AT$2:$AT$9)))</f>
        <v>2079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VLOOKUP(B72,audio_list_stym!$A$3:$BP$18,55,FALSE)</f>
        <v>16</v>
      </c>
      <c r="F72" t="str">
        <f>VLOOKUP(E72,metki!$A$2:$B$9,2,FALSE)</f>
        <v>импл_новые_без_названия</v>
      </c>
      <c r="G72" t="str">
        <f t="shared" si="29"/>
        <v>импл_</v>
      </c>
      <c r="H72" t="str">
        <f>VLOOKUP(B72,audio_list_stym!$A$3:$AJ$18,23,FALSE)</f>
        <v>Ake</v>
      </c>
      <c r="I72" t="s">
        <v>694</v>
      </c>
      <c r="J72" t="str">
        <f t="shared" si="30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239</v>
      </c>
      <c r="Q72" t="str">
        <f>IF(G72="экспл",0,IF(G72="импл_",VLOOKUP(J72,quest_импл!$A$1:$J$129,8,FALSE),0))</f>
        <v>sound\\Visushenniy_li.wav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v>2019</v>
      </c>
      <c r="AD72" t="str">
        <f t="shared" ca="1" si="36"/>
        <v>pics\\Banan_5.jpg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1"/>
        <v>pics\\Banan_5.jpg</v>
      </c>
      <c r="AI72" t="s">
        <v>73</v>
      </c>
      <c r="AO72">
        <f t="shared" ca="1" si="37"/>
        <v>0.94614090166340103</v>
      </c>
      <c r="AP72" t="str">
        <f t="shared" ca="1" si="38"/>
        <v>pics\\Banan_5.jpg</v>
      </c>
      <c r="AR72" t="str">
        <f>IF(AH72="sound\\Ogorod",AP24,"")</f>
        <v/>
      </c>
      <c r="AS72" t="str">
        <f t="shared" ca="1" si="32"/>
        <v>pics\\Banan_5.jpg</v>
      </c>
      <c r="AT72">
        <f t="shared" ca="1" si="33"/>
        <v>0.15003345835802617</v>
      </c>
      <c r="AU72" t="s">
        <v>697</v>
      </c>
      <c r="AV72" t="str">
        <f t="shared" ca="1" si="34"/>
        <v>sound\\Redkiy_plod.wav</v>
      </c>
      <c r="AW72" t="str">
        <f>IF(OR(D72=10,D72=11,D72=14,D72=15),VLOOKUP(A72,audio_list_stym!$A$3:$BQ$189,69,FALSE),"XXXXX")</f>
        <v>XXXXX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_Высушенный_ли_</v>
      </c>
      <c r="BB72" t="str">
        <f t="shared" si="35"/>
        <v>_Высушенный_ли_XXXXX?</v>
      </c>
      <c r="BD72" cm="1">
        <f t="array" aca="1" ref="BD72" ca="1">INDEX(L72:L79,(RANK(AT8,$AT$2:$AT$9)))</f>
        <v>2083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VLOOKUP(B73,audio_list_stym!$A$3:$BP$18,55,FALSE)</f>
        <v>16</v>
      </c>
      <c r="F73" t="str">
        <f>VLOOKUP(E73,metki!$A$2:$B$9,2,FALSE)</f>
        <v>импл_новые_без_названия</v>
      </c>
      <c r="G73" t="str">
        <f t="shared" si="29"/>
        <v>импл_</v>
      </c>
      <c r="H73" t="str">
        <f>VLOOKUP(B73,audio_list_stym!$A$3:$AJ$18,23,FALSE)</f>
        <v>Ake</v>
      </c>
      <c r="I73" t="s">
        <v>695</v>
      </c>
      <c r="J73" t="str">
        <f t="shared" si="30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240</v>
      </c>
      <c r="Q73" t="str">
        <f>IF(G73="экспл",0,IF(G73="импл_",VLOOKUP(J73,quest_импл!$A$1:$J$129,8,FALSE),0))</f>
        <v>sound\\Myatiy_li.wav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v>2030</v>
      </c>
      <c r="AD73" t="str">
        <f t="shared" ca="1" si="36"/>
        <v>pics\\Peper_5.jpg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1"/>
        <v>pics\\Peper_5.jpg</v>
      </c>
      <c r="AI73" t="s">
        <v>74</v>
      </c>
      <c r="AO73">
        <f t="shared" ca="1" si="37"/>
        <v>0.32546417119510507</v>
      </c>
      <c r="AP73" t="str">
        <f t="shared" ca="1" si="38"/>
        <v>pics\\Peper_5.jpg</v>
      </c>
      <c r="AR73" t="str">
        <f>IF(AH73="sound\\Ogorod",AP25,"")</f>
        <v/>
      </c>
      <c r="AS73" t="str">
        <f t="shared" ca="1" si="32"/>
        <v>pics\\Peper_5.jpg</v>
      </c>
      <c r="AT73">
        <f t="shared" ca="1" si="33"/>
        <v>0.68049958331606297</v>
      </c>
      <c r="AU73" t="s">
        <v>697</v>
      </c>
      <c r="AV73" t="str">
        <f t="shared" ca="1" si="34"/>
        <v>sound\\Noviy_plod.wav</v>
      </c>
      <c r="AW73" t="str">
        <f>IF(OR(D73=10,D73=11,D73=14,D73=15),VLOOKUP(A73,audio_list_stym!$A$3:$BQ$189,69,FALSE),"XXXXX")</f>
        <v>XXXXX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_Мятый_ли_</v>
      </c>
      <c r="BB73" t="str">
        <f t="shared" si="35"/>
        <v>_Мятый_ли_XXXXX?</v>
      </c>
      <c r="BD73" cm="1">
        <f t="array" aca="1" ref="BD73" ca="1">INDEX(L73:L80,(RANK(AT9,$AT$2:$AT$9)))</f>
        <v>2083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VLOOKUP(B74,audio_list_stym!$A$3:$BP$18,55,FALSE)</f>
        <v>17</v>
      </c>
      <c r="F74" t="str">
        <f>VLOOKUP(E74,metki!$A$2:$B$9,2,FALSE)</f>
        <v>экспл_новые_без_названия</v>
      </c>
      <c r="G74" t="str">
        <f t="shared" si="29"/>
        <v>экспл</v>
      </c>
      <c r="H74" t="str">
        <f>VLOOKUP(B74,audio_list_stym!$A$3:$AJ$18,23,FALSE)</f>
        <v>Finger</v>
      </c>
      <c r="I74" t="s">
        <v>688</v>
      </c>
      <c r="J74" t="str">
        <f t="shared" si="30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113</v>
      </c>
      <c r="Z74" t="str">
        <f>IF(G74="экспл",VLOOKUP(J74,quest_экспл!$A$1:$N$129,12,FALSE),IF(G74="импл_",0,0))</f>
        <v>sound\\On_vizhatiy.wav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v>2189</v>
      </c>
      <c r="AD74" t="str">
        <f t="shared" ca="1" si="36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1"/>
        <v/>
      </c>
      <c r="AI74" t="s">
        <v>76</v>
      </c>
      <c r="AO74">
        <f t="shared" ca="1" si="37"/>
        <v>1.5112079845880144E-2</v>
      </c>
      <c r="AP74" t="str">
        <f t="shared" ca="1" si="38"/>
        <v>pics\\Tomat_8.jpg</v>
      </c>
      <c r="AR74" t="str">
        <f>IF(AH74="sound\\Ogorod",AP2,"")</f>
        <v/>
      </c>
      <c r="AS74" t="str">
        <f t="shared" si="32"/>
        <v/>
      </c>
      <c r="AT74">
        <f t="shared" ca="1" si="33"/>
        <v>0.94858440048710213</v>
      </c>
      <c r="AU74" t="s">
        <v>697</v>
      </c>
      <c r="AV74" t="str">
        <f t="shared" ca="1" si="34"/>
        <v>sound\\Noviy_plod.wav</v>
      </c>
      <c r="AW74" t="str">
        <f>IF(OR(D74=10,D74=11,D74=14,D74=15),VLOOKUP(A74,audio_list_stym!$A$3:$BQ$189,69,FALSE),"XXXXX")</f>
        <v>XXXXX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_Он_выжатый?</v>
      </c>
      <c r="BA74" t="e">
        <f>VLOOKUP(Q74,audio_list_stym!$B$2:$BQ$299,68,FALSE)</f>
        <v>#N/A</v>
      </c>
      <c r="BB74" t="str">
        <f t="shared" si="35"/>
        <v>На_экране_XXXXX._Он_выжатый?</v>
      </c>
      <c r="BC74">
        <f>A74</f>
        <v>1210</v>
      </c>
      <c r="BD74" cm="1">
        <f t="array" aca="1" ref="BD74" ca="1">INDEX($L$74:$L$81,(RANK(AT2,$AT$2:$AT$9)))</f>
        <v>2088</v>
      </c>
      <c r="BE74" cm="1">
        <f t="array" aca="1" ref="BE74" ca="1">INDEX(BD66:BD73,(RANK(AT3,$AT$2:$AT$9)))</f>
        <v>2083</v>
      </c>
      <c r="BF74" cm="1">
        <f t="array" aca="1" ref="BF74" ca="1">INDEX(BD82:BD105,(RANK(AT3,$AT$2:$AT$17)))</f>
        <v>2115</v>
      </c>
      <c r="BG74" cm="1">
        <f t="array" aca="1" ref="BG74" ca="1">INDEX(BD106:BD129,(RANK(AT3,$AT$2:$AT$9)))</f>
        <v>2141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VLOOKUP(B75,audio_list_stym!$A$3:$BP$18,55,FALSE)</f>
        <v>17</v>
      </c>
      <c r="F75" t="str">
        <f>VLOOKUP(E75,metki!$A$2:$B$9,2,FALSE)</f>
        <v>экспл_новые_без_названия</v>
      </c>
      <c r="G75" t="str">
        <f t="shared" si="29"/>
        <v>экспл</v>
      </c>
      <c r="H75" t="str">
        <f>VLOOKUP(B75,audio_list_stym!$A$3:$AJ$18,23,FALSE)</f>
        <v>Finger</v>
      </c>
      <c r="I75" t="s">
        <v>689</v>
      </c>
      <c r="J75" t="str">
        <f t="shared" si="30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114</v>
      </c>
      <c r="Z75" t="str">
        <f>IF(G75="экспл",VLOOKUP(J75,quest_экспл!$A$1:$N$129,12,FALSE),IF(G75="импл_",0,0))</f>
        <v>sound\\On_nadloman.wav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v>2231</v>
      </c>
      <c r="AD75" t="str">
        <f t="shared" ca="1" si="36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1"/>
        <v/>
      </c>
      <c r="AI75" t="s">
        <v>77</v>
      </c>
      <c r="AO75">
        <f t="shared" ca="1" si="37"/>
        <v>0.42329239293743215</v>
      </c>
      <c r="AP75" t="str">
        <f t="shared" ca="1" si="38"/>
        <v>pics\\Limon_2.jpg</v>
      </c>
      <c r="AR75" t="str">
        <f t="shared" ref="AR75:AR97" si="39">IF(AH75="sound\\Ogorod",AP3,"")</f>
        <v/>
      </c>
      <c r="AS75" t="str">
        <f t="shared" si="32"/>
        <v/>
      </c>
      <c r="AT75">
        <f t="shared" ca="1" si="33"/>
        <v>0.70732914312996276</v>
      </c>
      <c r="AU75" t="s">
        <v>697</v>
      </c>
      <c r="AV75" t="str">
        <f t="shared" ca="1" si="34"/>
        <v>sound\\Noviy_plod.wav</v>
      </c>
      <c r="AW75" t="str">
        <f>IF(OR(D75=10,D75=11,D75=14,D75=15),VLOOKUP(A75,audio_list_stym!$A$3:$BQ$189,69,FALSE),"XXXXX")</f>
        <v>XXXXX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_Он_надломан?</v>
      </c>
      <c r="BA75" t="e">
        <f>VLOOKUP(Q75,audio_list_stym!$B$2:$BQ$299,68,FALSE)</f>
        <v>#N/A</v>
      </c>
      <c r="BB75" t="str">
        <f t="shared" si="35"/>
        <v>Посмотрите,_вот_XXXXX._Он_надломан?</v>
      </c>
      <c r="BD75" cm="1">
        <f t="array" aca="1" ref="BD75" ca="1">INDEX($L$74:$L$81,(RANK(AT3,$AT$2:$AT$9)))</f>
        <v>2087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VLOOKUP(B76,audio_list_stym!$A$3:$BP$18,55,FALSE)</f>
        <v>17</v>
      </c>
      <c r="F76" t="str">
        <f>VLOOKUP(E76,metki!$A$2:$B$9,2,FALSE)</f>
        <v>экспл_новые_без_названия</v>
      </c>
      <c r="G76" t="str">
        <f t="shared" si="29"/>
        <v>экспл</v>
      </c>
      <c r="H76" t="str">
        <f>VLOOKUP(B76,audio_list_stym!$A$3:$AJ$18,23,FALSE)</f>
        <v>Finger</v>
      </c>
      <c r="I76" t="s">
        <v>690</v>
      </c>
      <c r="J76" t="str">
        <f t="shared" si="30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115</v>
      </c>
      <c r="Z76" t="str">
        <f>IF(G76="экспл",VLOOKUP(J76,quest_экспл!$A$1:$N$129,12,FALSE),IF(G76="импл_",0,0))</f>
        <v>sound\\On_volnistiy.wav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v>2195</v>
      </c>
      <c r="AD76" t="str">
        <f t="shared" ca="1" si="36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1"/>
        <v/>
      </c>
      <c r="AI76" t="s">
        <v>78</v>
      </c>
      <c r="AO76">
        <f t="shared" ca="1" si="37"/>
        <v>0.93145607479672021</v>
      </c>
      <c r="AP76" t="str">
        <f t="shared" ca="1" si="38"/>
        <v>pics\\Banan_7.jpg</v>
      </c>
      <c r="AR76" t="str">
        <f t="shared" si="39"/>
        <v/>
      </c>
      <c r="AS76" t="str">
        <f t="shared" si="32"/>
        <v/>
      </c>
      <c r="AT76">
        <f t="shared" ca="1" si="33"/>
        <v>0.28667134341290135</v>
      </c>
      <c r="AU76" t="s">
        <v>697</v>
      </c>
      <c r="AV76" t="str">
        <f t="shared" ca="1" si="34"/>
        <v>sound\\Redkiy_plod.wav</v>
      </c>
      <c r="AW76" t="str">
        <f>IF(OR(D76=10,D76=11,D76=14,D76=15),VLOOKUP(A76,audio_list_stym!$A$3:$BQ$189,69,FALSE),"XXXXX")</f>
        <v>XXXXX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_Он_волнистый?</v>
      </c>
      <c r="BA76" t="e">
        <f>VLOOKUP(Q76,audio_list_stym!$B$2:$BQ$299,68,FALSE)</f>
        <v>#N/A</v>
      </c>
      <c r="BB76" t="str">
        <f t="shared" si="35"/>
        <v>Вот_XXXXX._Он_волнистый?</v>
      </c>
      <c r="BD76" cm="1">
        <f t="array" aca="1" ref="BD76" ca="1">INDEX($L$74:$L$81,(RANK(AT4,$AT$2:$AT$9)))</f>
        <v>2086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VLOOKUP(B77,audio_list_stym!$A$3:$BP$18,55,FALSE)</f>
        <v>17</v>
      </c>
      <c r="F77" t="str">
        <f>VLOOKUP(E77,metki!$A$2:$B$9,2,FALSE)</f>
        <v>экспл_новые_без_названия</v>
      </c>
      <c r="G77" t="str">
        <f t="shared" si="29"/>
        <v>экспл</v>
      </c>
      <c r="H77" t="str">
        <f>VLOOKUP(B77,audio_list_stym!$A$3:$AJ$18,23,FALSE)</f>
        <v>Finger</v>
      </c>
      <c r="I77" t="s">
        <v>691</v>
      </c>
      <c r="J77" t="str">
        <f t="shared" si="30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116</v>
      </c>
      <c r="Z77" t="str">
        <f>IF(G77="экспл",VLOOKUP(J77,quest_экспл!$A$1:$N$129,12,FALSE),IF(G77="импл_",0,0))</f>
        <v>sound\\On_buriy.wav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v>2172</v>
      </c>
      <c r="AD77" t="str">
        <f t="shared" ca="1" si="36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1"/>
        <v/>
      </c>
      <c r="AI77" t="s">
        <v>79</v>
      </c>
      <c r="AO77">
        <f t="shared" ca="1" si="37"/>
        <v>0.39891563118058992</v>
      </c>
      <c r="AP77" t="str">
        <f t="shared" ca="1" si="38"/>
        <v>pics\\Limon_6.jpg</v>
      </c>
      <c r="AR77" t="str">
        <f t="shared" si="39"/>
        <v/>
      </c>
      <c r="AS77" t="str">
        <f t="shared" si="32"/>
        <v/>
      </c>
      <c r="AT77">
        <f t="shared" ca="1" si="33"/>
        <v>0.38777118355516849</v>
      </c>
      <c r="AU77" t="s">
        <v>697</v>
      </c>
      <c r="AV77" t="str">
        <f t="shared" ca="1" si="34"/>
        <v>sound\\Redkiy_plod.wav</v>
      </c>
      <c r="AW77" t="str">
        <f>IF(OR(D77=10,D77=11,D77=14,D77=15),VLOOKUP(A77,audio_list_stym!$A$3:$BQ$189,69,FALSE),"XXXXX")</f>
        <v>XXXXX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_Он_бурый?</v>
      </c>
      <c r="BA77" t="e">
        <f>VLOOKUP(Q77,audio_list_stym!$B$2:$BQ$299,68,FALSE)</f>
        <v>#N/A</v>
      </c>
      <c r="BB77" t="str">
        <f t="shared" si="35"/>
        <v>Это_XXXXX._Он_бурый?</v>
      </c>
      <c r="BD77" cm="1">
        <f t="array" aca="1" ref="BD77" ca="1">INDEX($L$74:$L$81,(RANK(AT5,$AT$2:$AT$9)))</f>
        <v>2081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VLOOKUP(B78,audio_list_stym!$A$3:$BP$18,55,FALSE)</f>
        <v>17</v>
      </c>
      <c r="F78" t="str">
        <f>VLOOKUP(E78,metki!$A$2:$B$9,2,FALSE)</f>
        <v>экспл_новые_без_названия</v>
      </c>
      <c r="G78" t="str">
        <f t="shared" si="29"/>
        <v>экспл</v>
      </c>
      <c r="H78" t="str">
        <f>VLOOKUP(B78,audio_list_stym!$A$3:$AJ$18,23,FALSE)</f>
        <v>Finger</v>
      </c>
      <c r="I78" t="s">
        <v>692</v>
      </c>
      <c r="J78" t="str">
        <f t="shared" si="30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117</v>
      </c>
      <c r="Z78" t="str">
        <f>IF(G78="экспл",VLOOKUP(J78,quest_экспл!$A$1:$N$129,12,FALSE),IF(G78="импл_",0,0))</f>
        <v>sound\\Vityanut_li_on.wav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v>2174</v>
      </c>
      <c r="AD78" t="str">
        <f t="shared" ca="1" si="36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1"/>
        <v/>
      </c>
      <c r="AI78" t="s">
        <v>80</v>
      </c>
      <c r="AO78">
        <f t="shared" ca="1" si="37"/>
        <v>0.14439067170957687</v>
      </c>
      <c r="AP78" t="str">
        <f t="shared" ca="1" si="38"/>
        <v>pics\\Redis_8.jpg</v>
      </c>
      <c r="AR78" t="str">
        <f t="shared" si="39"/>
        <v/>
      </c>
      <c r="AS78" t="str">
        <f t="shared" si="32"/>
        <v/>
      </c>
      <c r="AT78">
        <f t="shared" ca="1" si="33"/>
        <v>0.26815103770063242</v>
      </c>
      <c r="AU78" t="s">
        <v>697</v>
      </c>
      <c r="AV78" t="str">
        <f t="shared" ca="1" si="34"/>
        <v>sound\\Redkiy_plod.wav</v>
      </c>
      <c r="AW78" t="str">
        <f>IF(OR(D78=10,D78=11,D78=14,D78=15),VLOOKUP(A78,audio_list_stym!$A$3:$BQ$189,69,FALSE),"XXXXX")</f>
        <v>XXXXX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_Вытянут_ли_он?</v>
      </c>
      <c r="BA78" t="e">
        <f>VLOOKUP(Q78,audio_list_stym!$B$2:$BQ$299,68,FALSE)</f>
        <v>#N/A</v>
      </c>
      <c r="BB78" t="str">
        <f t="shared" si="35"/>
        <v>На_картинке_XXXXX._Вытянут_ли_он?</v>
      </c>
      <c r="BD78" cm="1">
        <f t="array" aca="1" ref="BD78" ca="1">INDEX($L$74:$L$81,(RANK(AT6,$AT$2:$AT$9)))</f>
        <v>2083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VLOOKUP(B79,audio_list_stym!$A$3:$BP$18,55,FALSE)</f>
        <v>17</v>
      </c>
      <c r="F79" t="str">
        <f>VLOOKUP(E79,metki!$A$2:$B$9,2,FALSE)</f>
        <v>экспл_новые_без_названия</v>
      </c>
      <c r="G79" t="str">
        <f t="shared" si="29"/>
        <v>экспл</v>
      </c>
      <c r="H79" t="str">
        <f>VLOOKUP(B79,audio_list_stym!$A$3:$AJ$18,23,FALSE)</f>
        <v>Finger</v>
      </c>
      <c r="I79" t="s">
        <v>693</v>
      </c>
      <c r="J79" t="str">
        <f t="shared" si="30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118</v>
      </c>
      <c r="Z79" t="str">
        <f>IF(G79="экспл",VLOOKUP(J79,quest_экспл!$A$1:$N$129,12,FALSE),IF(G79="импл_",0,0))</f>
        <v>sound\\Obyemniy_li_on.wav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v>2177</v>
      </c>
      <c r="AD79" t="str">
        <f t="shared" ca="1" si="36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1"/>
        <v/>
      </c>
      <c r="AI79" t="s">
        <v>81</v>
      </c>
      <c r="AO79">
        <f t="shared" ca="1" si="37"/>
        <v>0.36297175630134371</v>
      </c>
      <c r="AP79" t="str">
        <f t="shared" ca="1" si="38"/>
        <v>pics\\Peper_1.jpg</v>
      </c>
      <c r="AR79" t="str">
        <f t="shared" si="39"/>
        <v/>
      </c>
      <c r="AS79" t="str">
        <f t="shared" si="32"/>
        <v/>
      </c>
      <c r="AT79">
        <f t="shared" ca="1" si="33"/>
        <v>0.33155703056042185</v>
      </c>
      <c r="AU79" t="s">
        <v>697</v>
      </c>
      <c r="AV79" t="str">
        <f t="shared" ca="1" si="34"/>
        <v>sound\\Redkiy_plod.wav</v>
      </c>
      <c r="AW79" t="str">
        <f>IF(OR(D79=10,D79=11,D79=14,D79=15),VLOOKUP(A79,audio_list_stym!$A$3:$BQ$189,69,FALSE),"XXXXX")</f>
        <v>XXXXX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_Объемный_ли_он?</v>
      </c>
      <c r="BA79" t="e">
        <f>VLOOKUP(Q79,audio_list_stym!$B$2:$BQ$299,68,FALSE)</f>
        <v>#N/A</v>
      </c>
      <c r="BB79" t="str">
        <f t="shared" si="35"/>
        <v>На_мониторе_XXXXX._Объемный_ли_он?</v>
      </c>
      <c r="BD79" cm="1">
        <f t="array" aca="1" ref="BD79" ca="1">INDEX($L$74:$L$81,(RANK(AT7,$AT$2:$AT$9)))</f>
        <v>2082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VLOOKUP(B80,audio_list_stym!$A$3:$BP$18,55,FALSE)</f>
        <v>17</v>
      </c>
      <c r="F80" t="str">
        <f>VLOOKUP(E80,metki!$A$2:$B$9,2,FALSE)</f>
        <v>экспл_новые_без_названия</v>
      </c>
      <c r="G80" t="str">
        <f t="shared" si="29"/>
        <v>экспл</v>
      </c>
      <c r="H80" t="str">
        <f>VLOOKUP(B80,audio_list_stym!$A$3:$AJ$18,23,FALSE)</f>
        <v>Finger</v>
      </c>
      <c r="I80" t="s">
        <v>694</v>
      </c>
      <c r="J80" t="str">
        <f t="shared" si="30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119</v>
      </c>
      <c r="Z80" t="str">
        <f>IF(G80="экспл",VLOOKUP(J80,quest_экспл!$A$1:$N$129,12,FALSE),IF(G80="импл_",0,0))</f>
        <v>sound\\Pustoy_li_on.wav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v>2176</v>
      </c>
      <c r="AD80" t="str">
        <f t="shared" ca="1" si="36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1"/>
        <v/>
      </c>
      <c r="AI80" t="s">
        <v>82</v>
      </c>
      <c r="AO80">
        <f t="shared" ca="1" si="37"/>
        <v>0.68433906263091981</v>
      </c>
      <c r="AP80" t="str">
        <f t="shared" ca="1" si="38"/>
        <v>pics\\Goroh_1.jpg</v>
      </c>
      <c r="AR80" t="str">
        <f t="shared" si="39"/>
        <v/>
      </c>
      <c r="AS80" t="str">
        <f t="shared" si="32"/>
        <v/>
      </c>
      <c r="AT80">
        <f t="shared" ca="1" si="33"/>
        <v>0.82623919999746565</v>
      </c>
      <c r="AU80" t="s">
        <v>697</v>
      </c>
      <c r="AV80" t="str">
        <f t="shared" ca="1" si="34"/>
        <v>sound\\Noviy_plod.wav</v>
      </c>
      <c r="AW80" t="str">
        <f>IF(OR(D80=10,D80=11,D80=14,D80=15),VLOOKUP(A80,audio_list_stym!$A$3:$BQ$189,69,FALSE),"XXXXX")</f>
        <v>XXXXX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_Пустой_ли_он?</v>
      </c>
      <c r="BA80" t="e">
        <f>VLOOKUP(Q80,audio_list_stym!$B$2:$BQ$299,68,FALSE)</f>
        <v>#N/A</v>
      </c>
      <c r="BB80" t="str">
        <f t="shared" si="35"/>
        <v>Перед_Вами_XXXXX._Пустой_ли_он?</v>
      </c>
      <c r="BD80" cm="1">
        <f t="array" aca="1" ref="BD80" ca="1">INDEX($L$74:$L$81,(RANK(AT8,$AT$2:$AT$9)))</f>
        <v>2085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VLOOKUP(B81,audio_list_stym!$A$3:$BP$18,55,FALSE)</f>
        <v>17</v>
      </c>
      <c r="F81" t="str">
        <f>VLOOKUP(E81,metki!$A$2:$B$9,2,FALSE)</f>
        <v>экспл_новые_без_названия</v>
      </c>
      <c r="G81" t="str">
        <f t="shared" si="29"/>
        <v>экспл</v>
      </c>
      <c r="H81" t="str">
        <f>VLOOKUP(B81,audio_list_stym!$A$3:$AJ$18,23,FALSE)</f>
        <v>Finger</v>
      </c>
      <c r="I81" t="s">
        <v>695</v>
      </c>
      <c r="J81" t="str">
        <f t="shared" si="30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120</v>
      </c>
      <c r="Z81" t="str">
        <f>IF(G81="экспл",VLOOKUP(J81,quest_экспл!$A$1:$N$129,12,FALSE),IF(G81="импл_",0,0))</f>
        <v>sound\\Belyi_li_on.wav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v>2171</v>
      </c>
      <c r="AD81" t="str">
        <f t="shared" ca="1" si="36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1"/>
        <v/>
      </c>
      <c r="AI81" t="s">
        <v>83</v>
      </c>
      <c r="AO81">
        <f t="shared" ca="1" si="37"/>
        <v>3.3932313521092272E-2</v>
      </c>
      <c r="AP81" t="str">
        <f t="shared" ca="1" si="38"/>
        <v>pics\\Tomat_6.jpg</v>
      </c>
      <c r="AR81" t="str">
        <f t="shared" si="39"/>
        <v/>
      </c>
      <c r="AS81" t="str">
        <f t="shared" si="32"/>
        <v/>
      </c>
      <c r="AT81">
        <f t="shared" ca="1" si="33"/>
        <v>0.40742129869774879</v>
      </c>
      <c r="AU81" t="s">
        <v>697</v>
      </c>
      <c r="AV81" t="str">
        <f t="shared" ca="1" si="34"/>
        <v>sound\\Redkiy_plod.wav</v>
      </c>
      <c r="AW81" t="str">
        <f>IF(OR(D81=10,D81=11,D81=14,D81=15),VLOOKUP(A81,audio_list_stym!$A$3:$BQ$189,69,FALSE),"XXXXX")</f>
        <v>XXXXX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_Белый_ли_он?</v>
      </c>
      <c r="BA81" t="e">
        <f>VLOOKUP(Q81,audio_list_stym!$B$2:$BQ$299,68,FALSE)</f>
        <v>#N/A</v>
      </c>
      <c r="BB81" t="str">
        <f t="shared" si="35"/>
        <v>Вы_видите_XXXXX._Белый_ли_он?</v>
      </c>
      <c r="BD81" cm="1">
        <f t="array" aca="1" ref="BD81" ca="1">INDEX($L$74:$L$81,(RANK(AT9,$AT$2:$AT$9)))</f>
        <v>2084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VLOOKUP(B82,audio_list_stym!$A$3:$BP$18,55,FALSE)</f>
        <v>14</v>
      </c>
      <c r="F82" t="str">
        <f>VLOOKUP(E82,metki!$A$2:$B$9,2,FALSE)</f>
        <v>импл_новые_с_названием</v>
      </c>
      <c r="G82" t="str">
        <f t="shared" si="29"/>
        <v>импл_</v>
      </c>
      <c r="H82" t="str">
        <f>VLOOKUP(B82,audio_list_stym!$A$3:$AJ$18,23,FALSE)</f>
        <v>Gac</v>
      </c>
      <c r="I82" t="s">
        <v>688</v>
      </c>
      <c r="J82" t="str">
        <f t="shared" si="30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249</v>
      </c>
      <c r="Q82" t="str">
        <f>IF(G82="экспл",0,IF(G82="импл_",VLOOKUP(J82,quest_импл!$A$1:$J$129,8,FALSE),0))</f>
        <v>sound\\Ispachkan_li.wav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v>2049</v>
      </c>
      <c r="AD82" t="str">
        <f t="shared" ca="1" si="36"/>
        <v>pics\\Peper_2.jpg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1"/>
        <v>pics\\Peper_2.jpg</v>
      </c>
      <c r="AI82" t="s">
        <v>84</v>
      </c>
      <c r="AO82">
        <f t="shared" ca="1" si="37"/>
        <v>0.35024147393714411</v>
      </c>
      <c r="AP82" t="str">
        <f t="shared" ca="1" si="38"/>
        <v>pics\\Peper_2.jpg</v>
      </c>
      <c r="AR82" t="str">
        <f t="shared" si="39"/>
        <v/>
      </c>
      <c r="AS82" t="str">
        <f t="shared" ca="1" si="32"/>
        <v>pics\\Peper_2.jpg</v>
      </c>
      <c r="AT82">
        <f t="shared" ca="1" si="33"/>
        <v>0.61253680862277626</v>
      </c>
      <c r="AU82" t="s">
        <v>697</v>
      </c>
      <c r="AV82" t="str">
        <f t="shared" ca="1" si="34"/>
        <v>sound\\Noviy_plod.wav</v>
      </c>
      <c r="AW82" t="str">
        <f>IF(OR(D82=10,D82=11,D82=14,D82=15),VLOOKUP(A82,audio_list_stym!$A$3:$BQ$189,69,FALSE),"XXXXX")</f>
        <v>XXXXX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_Испачкан_ли_</v>
      </c>
      <c r="BB82" t="str">
        <f t="shared" si="35"/>
        <v>_Испачкан_ли_ЛИРОХ?</v>
      </c>
      <c r="BC82">
        <f>A82</f>
        <v>1211</v>
      </c>
      <c r="BD82" cm="1">
        <f t="array" aca="1" ref="BD82" ca="1">INDEX($L$82:$L$89,(RANK(AT2,$AT$2:$AT$9)))</f>
        <v>2096</v>
      </c>
      <c r="BE82" cm="1">
        <f t="array" aca="1" ref="BE82" ca="1">INDEX(BD66:BD81,(RANK(AT4,$AT$2:$AT$17)))</f>
        <v>2081</v>
      </c>
      <c r="BF82" cm="1">
        <f t="array" aca="1" ref="BF82" ca="1">INDEX(BD90:BD105,(RANK(AT4,$AT$2:$AT$17)))</f>
        <v>2129</v>
      </c>
      <c r="BG82" cm="1">
        <f t="array" aca="1" ref="BG82" ca="1">INDEX(BD106:BD129,(RANK(AT4,$AT$2:$AT$9)))</f>
        <v>2138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VLOOKUP(B83,audio_list_stym!$A$3:$BP$18,55,FALSE)</f>
        <v>14</v>
      </c>
      <c r="F83" t="str">
        <f>VLOOKUP(E83,metki!$A$2:$B$9,2,FALSE)</f>
        <v>импл_новые_с_названием</v>
      </c>
      <c r="G83" t="str">
        <f t="shared" si="29"/>
        <v>импл_</v>
      </c>
      <c r="H83" t="str">
        <f>VLOOKUP(B83,audio_list_stym!$A$3:$AJ$18,23,FALSE)</f>
        <v>Gac</v>
      </c>
      <c r="I83" t="s">
        <v>689</v>
      </c>
      <c r="J83" t="str">
        <f t="shared" si="30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250</v>
      </c>
      <c r="Q83" t="str">
        <f>IF(G83="экспл",0,IF(G83="импл_",VLOOKUP(J83,quest_импл!$A$1:$J$129,8,FALSE),0))</f>
        <v>sound\\Farshirovanniy_li.wav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v>2011</v>
      </c>
      <c r="AD83" t="str">
        <f t="shared" ca="1" si="36"/>
        <v>pics\\Limon_1.jpg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1"/>
        <v>pics\\Limon_1.jpg</v>
      </c>
      <c r="AI83" t="s">
        <v>85</v>
      </c>
      <c r="AO83">
        <f t="shared" ca="1" si="37"/>
        <v>0.42972613119604364</v>
      </c>
      <c r="AP83" t="str">
        <f t="shared" ca="1" si="38"/>
        <v>pics\\Limon_1.jpg</v>
      </c>
      <c r="AR83" t="str">
        <f t="shared" si="39"/>
        <v/>
      </c>
      <c r="AS83" t="str">
        <f t="shared" ca="1" si="32"/>
        <v>pics\\Limon_1.jpg</v>
      </c>
      <c r="AT83">
        <f t="shared" ca="1" si="33"/>
        <v>0.16242486797832756</v>
      </c>
      <c r="AU83" t="s">
        <v>697</v>
      </c>
      <c r="AV83" t="str">
        <f t="shared" ca="1" si="34"/>
        <v>sound\\Redkiy_plod.wav</v>
      </c>
      <c r="AW83" t="str">
        <f>IF(OR(D83=10,D83=11,D83=14,D83=15),VLOOKUP(A83,audio_list_stym!$A$3:$BQ$189,69,FALSE),"XXXXX")</f>
        <v>XXXXX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_Фаршированный_ли_</v>
      </c>
      <c r="BB83" t="str">
        <f t="shared" si="35"/>
        <v>_Фаршированный_ли_ЛИРОХ?</v>
      </c>
      <c r="BD83" cm="1">
        <f t="array" aca="1" ref="BD83" ca="1">INDEX($L$82:$L$89,(RANK(AT3,$AT$2:$AT$9)))</f>
        <v>2095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VLOOKUP(B84,audio_list_stym!$A$3:$BP$18,55,FALSE)</f>
        <v>14</v>
      </c>
      <c r="F84" t="str">
        <f>VLOOKUP(E84,metki!$A$2:$B$9,2,FALSE)</f>
        <v>импл_новые_с_названием</v>
      </c>
      <c r="G84" t="str">
        <f t="shared" si="29"/>
        <v>импл_</v>
      </c>
      <c r="H84" t="str">
        <f>VLOOKUP(B84,audio_list_stym!$A$3:$AJ$18,23,FALSE)</f>
        <v>Gac</v>
      </c>
      <c r="I84" t="s">
        <v>690</v>
      </c>
      <c r="J84" t="str">
        <f t="shared" si="30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251</v>
      </c>
      <c r="Q84" t="str">
        <f>IF(G84="экспл",0,IF(G84="импл_",VLOOKUP(J84,quest_импл!$A$1:$J$129,8,FALSE),0))</f>
        <v>sound\\Razrezan_li.wav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v>2057</v>
      </c>
      <c r="AD84" t="str">
        <f t="shared" ca="1" si="36"/>
        <v>pics\\Finik_4.jpg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1"/>
        <v>pics\\Finik_4.jpg</v>
      </c>
      <c r="AI84" t="s">
        <v>94</v>
      </c>
      <c r="AO84">
        <f t="shared" ca="1" si="37"/>
        <v>0.81981415187366324</v>
      </c>
      <c r="AP84" t="str">
        <f t="shared" ca="1" si="38"/>
        <v>pics\\Finik_4.jpg</v>
      </c>
      <c r="AR84" t="str">
        <f t="shared" si="39"/>
        <v/>
      </c>
      <c r="AS84" t="str">
        <f t="shared" ca="1" si="32"/>
        <v>pics\\Finik_4.jpg</v>
      </c>
      <c r="AT84">
        <f t="shared" ca="1" si="33"/>
        <v>0.91081534544905751</v>
      </c>
      <c r="AU84" t="s">
        <v>697</v>
      </c>
      <c r="AV84" t="str">
        <f t="shared" ca="1" si="34"/>
        <v>sound\\Noviy_plod.wav</v>
      </c>
      <c r="AW84" t="str">
        <f>IF(OR(D84=10,D84=11,D84=14,D84=15),VLOOKUP(A84,audio_list_stym!$A$3:$BQ$189,69,FALSE),"XXXXX")</f>
        <v>XXXXX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_Разрезан_ли_</v>
      </c>
      <c r="BB84" t="str">
        <f t="shared" si="35"/>
        <v>_Разрезан_ли_ЛИРОХ?</v>
      </c>
      <c r="BD84" cm="1">
        <f t="array" aca="1" ref="BD84" ca="1">INDEX($L$82:$L$89,(RANK(AT4,$AT$2:$AT$9)))</f>
        <v>2094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VLOOKUP(B85,audio_list_stym!$A$3:$BP$18,55,FALSE)</f>
        <v>14</v>
      </c>
      <c r="F85" t="str">
        <f>VLOOKUP(E85,metki!$A$2:$B$9,2,FALSE)</f>
        <v>импл_новые_с_названием</v>
      </c>
      <c r="G85" t="str">
        <f t="shared" si="29"/>
        <v>импл_</v>
      </c>
      <c r="H85" t="str">
        <f>VLOOKUP(B85,audio_list_stym!$A$3:$AJ$18,23,FALSE)</f>
        <v>Gac</v>
      </c>
      <c r="I85" t="s">
        <v>691</v>
      </c>
      <c r="J85" t="str">
        <f t="shared" si="30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252</v>
      </c>
      <c r="Q85" t="str">
        <f>IF(G85="экспл",0,IF(G85="импл_",VLOOKUP(J85,quest_импл!$A$1:$J$129,8,FALSE),0))</f>
        <v>sound\\S_lepestkami_li.wav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v>2005</v>
      </c>
      <c r="AD85" t="str">
        <f t="shared" ca="1" si="36"/>
        <v>pics\\Kokos_5.jpg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1"/>
        <v>pics\\Kokos_5.jpg</v>
      </c>
      <c r="AI85" t="s">
        <v>95</v>
      </c>
      <c r="AO85">
        <f t="shared" ca="1" si="37"/>
        <v>0.48409439838693469</v>
      </c>
      <c r="AP85" t="str">
        <f t="shared" ca="1" si="38"/>
        <v>pics\\Kokos_5.jpg</v>
      </c>
      <c r="AR85" t="str">
        <f t="shared" si="39"/>
        <v/>
      </c>
      <c r="AS85" t="str">
        <f t="shared" ca="1" si="32"/>
        <v>pics\\Kokos_5.jpg</v>
      </c>
      <c r="AT85">
        <f t="shared" ca="1" si="33"/>
        <v>0.78001514652857928</v>
      </c>
      <c r="AU85" t="s">
        <v>697</v>
      </c>
      <c r="AV85" t="str">
        <f t="shared" ca="1" si="34"/>
        <v>sound\\Noviy_plod.wav</v>
      </c>
      <c r="AW85" t="str">
        <f>IF(OR(D85=10,D85=11,D85=14,D85=15),VLOOKUP(A85,audio_list_stym!$A$3:$BQ$189,69,FALSE),"XXXXX")</f>
        <v>XXXXX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_С_лепестками_ли_</v>
      </c>
      <c r="BB85" t="str">
        <f t="shared" si="35"/>
        <v>_С_лепестками_ли_ЛИРОХ?</v>
      </c>
      <c r="BD85" cm="1">
        <f t="array" aca="1" ref="BD85" ca="1">INDEX($L$82:$L$89,(RANK(AT5,$AT$2:$AT$9)))</f>
        <v>2089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VLOOKUP(B86,audio_list_stym!$A$3:$BP$18,55,FALSE)</f>
        <v>14</v>
      </c>
      <c r="F86" t="str">
        <f>VLOOKUP(E86,metki!$A$2:$B$9,2,FALSE)</f>
        <v>импл_новые_с_названием</v>
      </c>
      <c r="G86" t="str">
        <f t="shared" si="29"/>
        <v>импл_</v>
      </c>
      <c r="H86" t="str">
        <f>VLOOKUP(B86,audio_list_stym!$A$3:$AJ$18,23,FALSE)</f>
        <v>Gac</v>
      </c>
      <c r="I86" t="s">
        <v>692</v>
      </c>
      <c r="J86" t="str">
        <f t="shared" si="30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253</v>
      </c>
      <c r="Q86" t="str">
        <f>IF(G86="экспл",0,IF(G86="импл_",VLOOKUP(J86,quest_импл!$A$1:$J$129,8,FALSE),0))</f>
        <v>sound\\Kolyuchiy_li.wav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v>2017</v>
      </c>
      <c r="AD86" t="str">
        <f t="shared" ca="1" si="36"/>
        <v>pics\\Tomat_4.jpg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1"/>
        <v>pics\\Tomat_4.jpg</v>
      </c>
      <c r="AI86" t="s">
        <v>96</v>
      </c>
      <c r="AO86">
        <f t="shared" ca="1" si="37"/>
        <v>8.2103011332136266E-2</v>
      </c>
      <c r="AP86" t="str">
        <f t="shared" ca="1" si="38"/>
        <v>pics\\Tomat_4.jpg</v>
      </c>
      <c r="AR86" t="str">
        <f t="shared" si="39"/>
        <v/>
      </c>
      <c r="AS86" t="str">
        <f t="shared" ca="1" si="32"/>
        <v>pics\\Tomat_4.jpg</v>
      </c>
      <c r="AT86">
        <f t="shared" ca="1" si="33"/>
        <v>0.54508150282121759</v>
      </c>
      <c r="AU86" t="s">
        <v>697</v>
      </c>
      <c r="AV86" t="str">
        <f t="shared" ca="1" si="34"/>
        <v>sound\\Noviy_plod.wav</v>
      </c>
      <c r="AW86" t="str">
        <f>IF(OR(D86=10,D86=11,D86=14,D86=15),VLOOKUP(A86,audio_list_stym!$A$3:$BQ$189,69,FALSE),"XXXXX")</f>
        <v>XXXXX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_Колючий_ли_</v>
      </c>
      <c r="BB86" t="str">
        <f t="shared" si="35"/>
        <v>_Колючий_ли_ЛИРОХ?</v>
      </c>
      <c r="BD86" cm="1">
        <f t="array" aca="1" ref="BD86" ca="1">INDEX($L$82:$L$89,(RANK(AT6,$AT$2:$AT$9)))</f>
        <v>2091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VLOOKUP(B87,audio_list_stym!$A$3:$BP$18,55,FALSE)</f>
        <v>14</v>
      </c>
      <c r="F87" t="str">
        <f>VLOOKUP(E87,metki!$A$2:$B$9,2,FALSE)</f>
        <v>импл_новые_с_названием</v>
      </c>
      <c r="G87" t="str">
        <f t="shared" si="29"/>
        <v>импл_</v>
      </c>
      <c r="H87" t="str">
        <f>VLOOKUP(B87,audio_list_stym!$A$3:$AJ$18,23,FALSE)</f>
        <v>Gac</v>
      </c>
      <c r="I87" t="s">
        <v>693</v>
      </c>
      <c r="J87" t="str">
        <f t="shared" si="30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254</v>
      </c>
      <c r="Q87" t="str">
        <f>IF(G87="экспл",0,IF(G87="импл_",VLOOKUP(J87,quest_импл!$A$1:$J$129,8,FALSE),0))</f>
        <v>sound\\Oranzhrviy_li.wav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v>2043</v>
      </c>
      <c r="AD87" t="str">
        <f t="shared" ca="1" si="36"/>
        <v>pics\\Peper_4.jpg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1"/>
        <v>pics\\Peper_4.jpg</v>
      </c>
      <c r="AI87" t="s">
        <v>97</v>
      </c>
      <c r="AO87">
        <f t="shared" ca="1" si="37"/>
        <v>0.33078624918846422</v>
      </c>
      <c r="AP87" t="str">
        <f t="shared" ca="1" si="38"/>
        <v>pics\\Peper_4.jpg</v>
      </c>
      <c r="AR87" t="str">
        <f t="shared" si="39"/>
        <v/>
      </c>
      <c r="AS87" t="str">
        <f t="shared" ca="1" si="32"/>
        <v>pics\\Peper_4.jpg</v>
      </c>
      <c r="AT87">
        <f t="shared" ca="1" si="33"/>
        <v>0.41802081273412994</v>
      </c>
      <c r="AU87" t="s">
        <v>697</v>
      </c>
      <c r="AV87" t="str">
        <f t="shared" ca="1" si="34"/>
        <v>sound\\Redkiy_plod.wav</v>
      </c>
      <c r="AW87" t="str">
        <f>IF(OR(D87=10,D87=11,D87=14,D87=15),VLOOKUP(A87,audio_list_stym!$A$3:$BQ$189,69,FALSE),"XXXXX")</f>
        <v>XXXXX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_Оранжевый_ли_</v>
      </c>
      <c r="BB87" t="str">
        <f t="shared" si="35"/>
        <v>_Оранжевый_ли_ЛИРОХ?</v>
      </c>
      <c r="BD87" cm="1">
        <f t="array" aca="1" ref="BD87" ca="1">INDEX($L$82:$L$89,(RANK(AT7,$AT$2:$AT$9)))</f>
        <v>2090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VLOOKUP(B88,audio_list_stym!$A$3:$BP$18,55,FALSE)</f>
        <v>14</v>
      </c>
      <c r="F88" t="str">
        <f>VLOOKUP(E88,metki!$A$2:$B$9,2,FALSE)</f>
        <v>импл_новые_с_названием</v>
      </c>
      <c r="G88" t="str">
        <f t="shared" si="29"/>
        <v>импл_</v>
      </c>
      <c r="H88" t="str">
        <f>VLOOKUP(B88,audio_list_stym!$A$3:$AJ$18,23,FALSE)</f>
        <v>Gac</v>
      </c>
      <c r="I88" t="s">
        <v>694</v>
      </c>
      <c r="J88" t="str">
        <f t="shared" si="30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255</v>
      </c>
      <c r="Q88" t="str">
        <f>IF(G88="экспл",0,IF(G88="импл_",VLOOKUP(J88,quest_импл!$A$1:$J$129,8,FALSE),0))</f>
        <v>sound\\Zernistiy_li.wav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v>2010</v>
      </c>
      <c r="AD88" t="str">
        <f t="shared" ca="1" si="36"/>
        <v>pics\\Redis_2.jpg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1"/>
        <v>pics\\Redis_2.jpg</v>
      </c>
      <c r="AI88" t="s">
        <v>98</v>
      </c>
      <c r="AO88">
        <f t="shared" ca="1" si="37"/>
        <v>0.23314631807119579</v>
      </c>
      <c r="AP88" t="str">
        <f t="shared" ca="1" si="38"/>
        <v>pics\\Redis_2.jpg</v>
      </c>
      <c r="AR88" t="str">
        <f t="shared" si="39"/>
        <v/>
      </c>
      <c r="AS88" t="str">
        <f t="shared" ca="1" si="32"/>
        <v>pics\\Redis_2.jpg</v>
      </c>
      <c r="AT88">
        <f t="shared" ca="1" si="33"/>
        <v>0.23317134066604528</v>
      </c>
      <c r="AU88" t="s">
        <v>697</v>
      </c>
      <c r="AV88" t="str">
        <f t="shared" ca="1" si="34"/>
        <v>sound\\Redkiy_plod.wav</v>
      </c>
      <c r="AW88" t="str">
        <f>IF(OR(D88=10,D88=11,D88=14,D88=15),VLOOKUP(A88,audio_list_stym!$A$3:$BQ$189,69,FALSE),"XXXXX")</f>
        <v>XXXXX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_Зернистый_ли_</v>
      </c>
      <c r="BB88" t="str">
        <f t="shared" si="35"/>
        <v>_Зернистый_ли_ЛИРОХ?</v>
      </c>
      <c r="BD88" cm="1">
        <f t="array" aca="1" ref="BD88" ca="1">INDEX($L$82:$L$89,(RANK(AT8,$AT$2:$AT$9)))</f>
        <v>2093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VLOOKUP(B89,audio_list_stym!$A$3:$BP$18,55,FALSE)</f>
        <v>14</v>
      </c>
      <c r="F89" t="str">
        <f>VLOOKUP(E89,metki!$A$2:$B$9,2,FALSE)</f>
        <v>импл_новые_с_названием</v>
      </c>
      <c r="G89" t="str">
        <f t="shared" si="29"/>
        <v>импл_</v>
      </c>
      <c r="H89" t="str">
        <f>VLOOKUP(B89,audio_list_stym!$A$3:$AJ$18,23,FALSE)</f>
        <v>Gac</v>
      </c>
      <c r="I89" t="s">
        <v>695</v>
      </c>
      <c r="J89" t="str">
        <f t="shared" si="30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256</v>
      </c>
      <c r="Q89" t="str">
        <f>IF(G89="экспл",0,IF(G89="импл_",VLOOKUP(J89,quest_импл!$A$1:$J$129,8,FALSE),0))</f>
        <v>sound\\Okrugliy_li.wav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v>2045</v>
      </c>
      <c r="AD89" t="str">
        <f t="shared" ca="1" si="36"/>
        <v>pics\\Goroh_2.jpg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1"/>
        <v>pics\\Goroh_2.jpg</v>
      </c>
      <c r="AI89" t="s">
        <v>99</v>
      </c>
      <c r="AO89">
        <f t="shared" ca="1" si="37"/>
        <v>0.67451157590838351</v>
      </c>
      <c r="AP89" t="str">
        <f t="shared" ca="1" si="38"/>
        <v>pics\\Goroh_2.jpg</v>
      </c>
      <c r="AR89" t="str">
        <f t="shared" si="39"/>
        <v/>
      </c>
      <c r="AS89" t="str">
        <f t="shared" ca="1" si="32"/>
        <v>pics\\Goroh_2.jpg</v>
      </c>
      <c r="AT89">
        <f t="shared" ca="1" si="33"/>
        <v>0.17206479949010633</v>
      </c>
      <c r="AU89" t="s">
        <v>697</v>
      </c>
      <c r="AV89" t="str">
        <f t="shared" ca="1" si="34"/>
        <v>sound\\Redkiy_plod.wav</v>
      </c>
      <c r="AW89" t="str">
        <f>IF(OR(D89=10,D89=11,D89=14,D89=15),VLOOKUP(A89,audio_list_stym!$A$3:$BQ$189,69,FALSE),"XXXXX")</f>
        <v>XXXXX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_Округлый_ли_</v>
      </c>
      <c r="BB89" t="str">
        <f t="shared" si="35"/>
        <v>_Округлый_ли_ЛИРОХ?</v>
      </c>
      <c r="BD89" cm="1">
        <f t="array" aca="1" ref="BD89" ca="1">INDEX($L$82:$L$89,(RANK(AT9,$AT$2:$AT$9)))</f>
        <v>2092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VLOOKUP(B90,audio_list_stym!$A$3:$BP$18,55,FALSE)</f>
        <v>15</v>
      </c>
      <c r="F90" t="str">
        <f>VLOOKUP(E90,metki!$A$2:$B$9,2,FALSE)</f>
        <v>экспл_новые_с_названием</v>
      </c>
      <c r="G90" t="str">
        <f t="shared" si="29"/>
        <v>экспл</v>
      </c>
      <c r="H90" t="str">
        <f>VLOOKUP(B90,audio_list_stym!$A$3:$AJ$18,23,FALSE)</f>
        <v>Noni</v>
      </c>
      <c r="I90" t="s">
        <v>688</v>
      </c>
      <c r="J90" t="str">
        <f t="shared" si="30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129</v>
      </c>
      <c r="Z90" t="str">
        <f>IF(G90="экспл",VLOOKUP(J90,quest_экспл!$A$1:$N$129,12,FALSE),IF(G90="импл_",0,0))</f>
        <v>sound\\On_beliy_vnutri.wav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v>2193</v>
      </c>
      <c r="AD90" t="str">
        <f t="shared" ca="1" si="36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1"/>
        <v/>
      </c>
      <c r="AI90" t="s">
        <v>100</v>
      </c>
      <c r="AO90">
        <f t="shared" ca="1" si="37"/>
        <v>0.27375692623876047</v>
      </c>
      <c r="AP90" t="str">
        <f t="shared" ca="1" si="38"/>
        <v>pics\\Peper_8.jpg</v>
      </c>
      <c r="AR90" t="str">
        <f t="shared" si="39"/>
        <v/>
      </c>
      <c r="AS90" t="str">
        <f t="shared" si="32"/>
        <v/>
      </c>
      <c r="AT90">
        <f t="shared" ca="1" si="33"/>
        <v>0.17747461378028873</v>
      </c>
      <c r="AU90" t="s">
        <v>697</v>
      </c>
      <c r="AV90" t="str">
        <f t="shared" ca="1" si="34"/>
        <v>sound\\Redkiy_plod.wav</v>
      </c>
      <c r="AW90" t="str">
        <f>IF(OR(D90=10,D90=11,D90=14,D90=15),VLOOKUP(A90,audio_list_stym!$A$3:$BQ$189,69,FALSE),"XXXXX")</f>
        <v>XXXXX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_Он_белый_внутри?</v>
      </c>
      <c r="BA90" t="e">
        <f>VLOOKUP(Q90,audio_list_stym!$B$2:$BQ$299,68,FALSE)</f>
        <v>#N/A</v>
      </c>
      <c r="BB90" t="str">
        <f t="shared" si="35"/>
        <v>На_экране_ФИМОН._Он_белый_внутри?</v>
      </c>
      <c r="BC90">
        <f>A90</f>
        <v>1212</v>
      </c>
      <c r="BD90" cm="1">
        <f t="array" aca="1" ref="BD90" ca="1">INDEX($L$90:$L$97,(RANK(AT2,$AT$2:$AT$9)))</f>
        <v>2120</v>
      </c>
      <c r="BE90" cm="1">
        <f t="array" aca="1" ref="BE90" ca="1">INDEX(BD66:BD81,(RANK(AT5,$AT$2:$AT$17)))</f>
        <v>2076</v>
      </c>
      <c r="BF90" cm="1">
        <f t="array" aca="1" ref="BF90" ca="1">INDEX(BD98:BD113,(RANK(AT5,$AT$2:$AT$17)))</f>
        <v>2129</v>
      </c>
      <c r="BG90" cm="1">
        <f t="array" aca="1" ref="BG90" ca="1">INDEX(BD114:BD129,(RANK(AT5,$AT$2:$AT$9)))</f>
        <v>2152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VLOOKUP(B91,audio_list_stym!$A$3:$BP$18,55,FALSE)</f>
        <v>15</v>
      </c>
      <c r="F91" t="str">
        <f>VLOOKUP(E91,metki!$A$2:$B$9,2,FALSE)</f>
        <v>экспл_новые_с_названием</v>
      </c>
      <c r="G91" t="str">
        <f t="shared" si="29"/>
        <v>экспл</v>
      </c>
      <c r="H91" t="str">
        <f>VLOOKUP(B91,audio_list_stym!$A$3:$AJ$18,23,FALSE)</f>
        <v>Noni</v>
      </c>
      <c r="I91" t="s">
        <v>689</v>
      </c>
      <c r="J91" t="str">
        <f t="shared" si="30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130</v>
      </c>
      <c r="Z91" t="str">
        <f>IF(G91="экспл",VLOOKUP(J91,quest_экспл!$A$1:$N$129,12,FALSE),IF(G91="импл_",0,0))</f>
        <v>sound\\Rebristiy_li_on.wav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v>2178</v>
      </c>
      <c r="AD91" t="str">
        <f t="shared" ca="1" si="36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1"/>
        <v/>
      </c>
      <c r="AI91" t="s">
        <v>101</v>
      </c>
      <c r="AO91">
        <f t="shared" ca="1" si="37"/>
        <v>0.64728098863778849</v>
      </c>
      <c r="AP91" t="str">
        <f t="shared" ca="1" si="38"/>
        <v>pics\\Goroh_4.jpg</v>
      </c>
      <c r="AR91" t="str">
        <f t="shared" si="39"/>
        <v/>
      </c>
      <c r="AS91" t="str">
        <f t="shared" si="32"/>
        <v/>
      </c>
      <c r="AT91">
        <f t="shared" ca="1" si="33"/>
        <v>0.10409731342594997</v>
      </c>
      <c r="AU91" t="s">
        <v>697</v>
      </c>
      <c r="AV91" t="str">
        <f t="shared" ca="1" si="34"/>
        <v>sound\\Redkiy_plod.wav</v>
      </c>
      <c r="AW91" t="str">
        <f>IF(OR(D91=10,D91=11,D91=14,D91=15),VLOOKUP(A91,audio_list_stym!$A$3:$BQ$189,69,FALSE),"XXXXX")</f>
        <v>XXXXX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_Ребристый_ли_он?</v>
      </c>
      <c r="BA91" t="e">
        <f>VLOOKUP(Q91,audio_list_stym!$B$2:$BQ$299,68,FALSE)</f>
        <v>#N/A</v>
      </c>
      <c r="BB91" t="str">
        <f t="shared" si="35"/>
        <v>Посмотрите,_вот_ФИМОН._Ребристый_ли_он?</v>
      </c>
      <c r="BD91" cm="1">
        <f t="array" aca="1" ref="BD91" ca="1">INDEX($L$90:$L$97,(RANK(AT3,$AT$2:$AT$9)))</f>
        <v>2119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VLOOKUP(B92,audio_list_stym!$A$3:$BP$18,55,FALSE)</f>
        <v>15</v>
      </c>
      <c r="F92" t="str">
        <f>VLOOKUP(E92,metki!$A$2:$B$9,2,FALSE)</f>
        <v>экспл_новые_с_названием</v>
      </c>
      <c r="G92" t="str">
        <f t="shared" si="29"/>
        <v>экспл</v>
      </c>
      <c r="H92" t="str">
        <f>VLOOKUP(B92,audio_list_stym!$A$3:$AJ$18,23,FALSE)</f>
        <v>Noni</v>
      </c>
      <c r="I92" t="s">
        <v>690</v>
      </c>
      <c r="J92" t="str">
        <f t="shared" si="30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131</v>
      </c>
      <c r="Z92" t="str">
        <f>IF(G92="экспл",VLOOKUP(J92,quest_экспл!$A$1:$N$129,12,FALSE),IF(G92="импл_",0,0))</f>
        <v>sound\\Goluboy_li_on.wav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v>2230</v>
      </c>
      <c r="AD92" t="str">
        <f t="shared" ca="1" si="36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1"/>
        <v/>
      </c>
      <c r="AI92" t="s">
        <v>102</v>
      </c>
      <c r="AO92">
        <f t="shared" ca="1" si="37"/>
        <v>0.58245167750499438</v>
      </c>
      <c r="AP92" t="str">
        <f t="shared" ca="1" si="38"/>
        <v>pics\\Goroh_8.jpg</v>
      </c>
      <c r="AR92" t="str">
        <f t="shared" si="39"/>
        <v/>
      </c>
      <c r="AS92" t="str">
        <f t="shared" si="32"/>
        <v/>
      </c>
      <c r="AT92">
        <f t="shared" ca="1" si="33"/>
        <v>0.39172323968903289</v>
      </c>
      <c r="AU92" t="s">
        <v>697</v>
      </c>
      <c r="AV92" t="str">
        <f t="shared" ca="1" si="34"/>
        <v>sound\\Redkiy_plod.wav</v>
      </c>
      <c r="AW92" t="str">
        <f>IF(OR(D92=10,D92=11,D92=14,D92=15),VLOOKUP(A92,audio_list_stym!$A$3:$BQ$189,69,FALSE),"XXXXX")</f>
        <v>XXXXX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_Голубой_ли_он?</v>
      </c>
      <c r="BA92" t="e">
        <f>VLOOKUP(Q92,audio_list_stym!$B$2:$BQ$299,68,FALSE)</f>
        <v>#N/A</v>
      </c>
      <c r="BB92" t="str">
        <f t="shared" si="35"/>
        <v>Вот_ФИМОН._Голубой_ли_он?</v>
      </c>
      <c r="BD92" cm="1">
        <f t="array" aca="1" ref="BD92" ca="1">INDEX($L$90:$L$97,(RANK(AT4,$AT$2:$AT$9)))</f>
        <v>2118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VLOOKUP(B93,audio_list_stym!$A$3:$BP$18,55,FALSE)</f>
        <v>15</v>
      </c>
      <c r="F93" t="str">
        <f>VLOOKUP(E93,metki!$A$2:$B$9,2,FALSE)</f>
        <v>экспл_новые_с_названием</v>
      </c>
      <c r="G93" t="str">
        <f t="shared" si="29"/>
        <v>экспл</v>
      </c>
      <c r="H93" t="str">
        <f>VLOOKUP(B93,audio_list_stym!$A$3:$AJ$18,23,FALSE)</f>
        <v>Noni</v>
      </c>
      <c r="I93" t="s">
        <v>691</v>
      </c>
      <c r="J93" t="str">
        <f t="shared" si="30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132</v>
      </c>
      <c r="Z93" t="str">
        <f>IF(G93="экспл",VLOOKUP(J93,quest_экспл!$A$1:$N$129,12,FALSE),IF(G93="импл_",0,0))</f>
        <v>sound\\On_s_bugorkami.wav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v>2207</v>
      </c>
      <c r="AD93" t="str">
        <f t="shared" ca="1" si="36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1"/>
        <v/>
      </c>
      <c r="AI93" t="s">
        <v>103</v>
      </c>
      <c r="AO93">
        <f t="shared" ca="1" si="37"/>
        <v>0.724913065040242</v>
      </c>
      <c r="AP93" t="str">
        <f t="shared" ca="1" si="38"/>
        <v>pics\\Finik_8.jpg</v>
      </c>
      <c r="AR93" t="str">
        <f t="shared" si="39"/>
        <v/>
      </c>
      <c r="AS93" t="str">
        <f t="shared" si="32"/>
        <v/>
      </c>
      <c r="AT93">
        <f t="shared" ca="1" si="33"/>
        <v>0.66026441238625444</v>
      </c>
      <c r="AU93" t="s">
        <v>697</v>
      </c>
      <c r="AV93" t="str">
        <f t="shared" ca="1" si="34"/>
        <v>sound\\Noviy_plod.wav</v>
      </c>
      <c r="AW93" t="str">
        <f>IF(OR(D93=10,D93=11,D93=14,D93=15),VLOOKUP(A93,audio_list_stym!$A$3:$BQ$189,69,FALSE),"XXXXX")</f>
        <v>XXXXX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_Он_с_бугорками?</v>
      </c>
      <c r="BA93" t="e">
        <f>VLOOKUP(Q93,audio_list_stym!$B$2:$BQ$299,68,FALSE)</f>
        <v>#N/A</v>
      </c>
      <c r="BB93" t="str">
        <f t="shared" si="35"/>
        <v>Это_ФИМОН._Он_с_бугорками?</v>
      </c>
      <c r="BD93" cm="1">
        <f t="array" aca="1" ref="BD93" ca="1">INDEX($L$90:$L$97,(RANK(AT5,$AT$2:$AT$9)))</f>
        <v>2113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VLOOKUP(B94,audio_list_stym!$A$3:$BP$18,55,FALSE)</f>
        <v>15</v>
      </c>
      <c r="F94" t="str">
        <f>VLOOKUP(E94,metki!$A$2:$B$9,2,FALSE)</f>
        <v>экспл_новые_с_названием</v>
      </c>
      <c r="G94" t="str">
        <f t="shared" si="29"/>
        <v>экспл</v>
      </c>
      <c r="H94" t="str">
        <f>VLOOKUP(B94,audio_list_stym!$A$3:$AJ$18,23,FALSE)</f>
        <v>Noni</v>
      </c>
      <c r="I94" t="s">
        <v>692</v>
      </c>
      <c r="J94" t="str">
        <f t="shared" si="30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133</v>
      </c>
      <c r="Z94" t="str">
        <f>IF(G94="экспл",VLOOKUP(J94,quest_экспл!$A$1:$N$129,12,FALSE),IF(G94="импл_",0,0))</f>
        <v>sound\\Ovalniy_li_on.wav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v>2184</v>
      </c>
      <c r="AD94" t="str">
        <f t="shared" ca="1" si="36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1"/>
        <v/>
      </c>
      <c r="AI94" t="s">
        <v>104</v>
      </c>
      <c r="AO94">
        <f t="shared" ca="1" si="37"/>
        <v>0.32423868177989912</v>
      </c>
      <c r="AP94" t="str">
        <f t="shared" ca="1" si="38"/>
        <v>pics\\Peper_6.jpg</v>
      </c>
      <c r="AR94" t="str">
        <f t="shared" si="39"/>
        <v/>
      </c>
      <c r="AS94" t="str">
        <f t="shared" si="32"/>
        <v/>
      </c>
      <c r="AT94">
        <f t="shared" ca="1" si="33"/>
        <v>0.39310776574723294</v>
      </c>
      <c r="AU94" t="s">
        <v>697</v>
      </c>
      <c r="AV94" t="str">
        <f t="shared" ca="1" si="34"/>
        <v>sound\\Redkiy_plod.wav</v>
      </c>
      <c r="AW94" t="str">
        <f>IF(OR(D94=10,D94=11,D94=14,D94=15),VLOOKUP(A94,audio_list_stym!$A$3:$BQ$189,69,FALSE),"XXXXX")</f>
        <v>XXXXX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_Овальный_ли_он?</v>
      </c>
      <c r="BA94" t="e">
        <f>VLOOKUP(Q94,audio_list_stym!$B$2:$BQ$299,68,FALSE)</f>
        <v>#N/A</v>
      </c>
      <c r="BB94" t="str">
        <f t="shared" si="35"/>
        <v>На_картинке_ФИМОН._Овальный_ли_он?</v>
      </c>
      <c r="BD94" cm="1">
        <f t="array" aca="1" ref="BD94" ca="1">INDEX($L$90:$L$97,(RANK(AT6,$AT$2:$AT$9)))</f>
        <v>2115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VLOOKUP(B95,audio_list_stym!$A$3:$BP$18,55,FALSE)</f>
        <v>15</v>
      </c>
      <c r="F95" t="str">
        <f>VLOOKUP(E95,metki!$A$2:$B$9,2,FALSE)</f>
        <v>экспл_новые_с_названием</v>
      </c>
      <c r="G95" t="str">
        <f t="shared" si="29"/>
        <v>экспл</v>
      </c>
      <c r="H95" t="str">
        <f>VLOOKUP(B95,audio_list_stym!$A$3:$AJ$18,23,FALSE)</f>
        <v>Noni</v>
      </c>
      <c r="I95" t="s">
        <v>693</v>
      </c>
      <c r="J95" t="str">
        <f t="shared" si="30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134</v>
      </c>
      <c r="Z95" t="str">
        <f>IF(G95="экспл",VLOOKUP(J95,quest_экспл!$A$1:$N$129,12,FALSE),IF(G95="импл_",0,0))</f>
        <v>sound\\Zhidkiy_li_on.wav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v>2216</v>
      </c>
      <c r="AD95" t="str">
        <f t="shared" ca="1" si="36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1"/>
        <v/>
      </c>
      <c r="AI95" t="s">
        <v>105</v>
      </c>
      <c r="AO95">
        <f t="shared" ca="1" si="37"/>
        <v>0.7685910852276554</v>
      </c>
      <c r="AP95" t="str">
        <f t="shared" ca="1" si="38"/>
        <v>pics\\Finik_6.jpg</v>
      </c>
      <c r="AR95" t="str">
        <f t="shared" si="39"/>
        <v/>
      </c>
      <c r="AS95" t="str">
        <f t="shared" si="32"/>
        <v/>
      </c>
      <c r="AT95">
        <f t="shared" ca="1" si="33"/>
        <v>0.75717865307392196</v>
      </c>
      <c r="AU95" t="s">
        <v>697</v>
      </c>
      <c r="AV95" t="str">
        <f t="shared" ca="1" si="34"/>
        <v>sound\\Noviy_plod.wav</v>
      </c>
      <c r="AW95" t="str">
        <f>IF(OR(D95=10,D95=11,D95=14,D95=15),VLOOKUP(A95,audio_list_stym!$A$3:$BQ$189,69,FALSE),"XXXXX")</f>
        <v>XXXXX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_Жидкий_ли_он?</v>
      </c>
      <c r="BA95" t="e">
        <f>VLOOKUP(Q95,audio_list_stym!$B$2:$BQ$299,68,FALSE)</f>
        <v>#N/A</v>
      </c>
      <c r="BB95" t="str">
        <f t="shared" si="35"/>
        <v>На_мониторе_ФИМОН._Жидкий_ли_он?</v>
      </c>
      <c r="BD95" cm="1">
        <f t="array" aca="1" ref="BD95" ca="1">INDEX($L$90:$L$97,(RANK(AT7,$AT$2:$AT$9)))</f>
        <v>2114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VLOOKUP(B96,audio_list_stym!$A$3:$BP$18,55,FALSE)</f>
        <v>15</v>
      </c>
      <c r="F96" t="str">
        <f>VLOOKUP(E96,metki!$A$2:$B$9,2,FALSE)</f>
        <v>экспл_новые_с_названием</v>
      </c>
      <c r="G96" t="str">
        <f t="shared" si="29"/>
        <v>экспл</v>
      </c>
      <c r="H96" t="str">
        <f>VLOOKUP(B96,audio_list_stym!$A$3:$AJ$18,23,FALSE)</f>
        <v>Noni</v>
      </c>
      <c r="I96" t="s">
        <v>694</v>
      </c>
      <c r="J96" t="str">
        <f t="shared" si="30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135</v>
      </c>
      <c r="Z96" t="str">
        <f>IF(G96="экспл",VLOOKUP(J96,quest_экспл!$A$1:$N$129,12,FALSE),IF(G96="импл_",0,0))</f>
        <v>sound\\On_lohmatiy.wav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v>2228</v>
      </c>
      <c r="AD96" t="str">
        <f t="shared" ca="1" si="36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1"/>
        <v/>
      </c>
      <c r="AI96" t="s">
        <v>106</v>
      </c>
      <c r="AO96">
        <f t="shared" ca="1" si="37"/>
        <v>0.18139126546691564</v>
      </c>
      <c r="AP96" t="str">
        <f t="shared" ca="1" si="38"/>
        <v>pics\\Redis_6.jpg</v>
      </c>
      <c r="AR96" t="str">
        <f t="shared" si="39"/>
        <v/>
      </c>
      <c r="AS96" t="str">
        <f t="shared" si="32"/>
        <v/>
      </c>
      <c r="AT96">
        <f t="shared" ca="1" si="33"/>
        <v>0.17699022955027066</v>
      </c>
      <c r="AU96" t="s">
        <v>697</v>
      </c>
      <c r="AV96" t="str">
        <f t="shared" ca="1" si="34"/>
        <v>sound\\Redkiy_plod.wav</v>
      </c>
      <c r="AW96" t="str">
        <f>IF(OR(D96=10,D96=11,D96=14,D96=15),VLOOKUP(A96,audio_list_stym!$A$3:$BQ$189,69,FALSE),"XXXXX")</f>
        <v>XXXXX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_Он_лохматый?</v>
      </c>
      <c r="BA96" t="e">
        <f>VLOOKUP(Q96,audio_list_stym!$B$2:$BQ$299,68,FALSE)</f>
        <v>#N/A</v>
      </c>
      <c r="BB96" t="str">
        <f t="shared" si="35"/>
        <v>Перед_Вами_ФИМОН._Он_лохматый?</v>
      </c>
      <c r="BD96" cm="1">
        <f t="array" aca="1" ref="BD96" ca="1">INDEX($L$90:$L$97,(RANK(AT8,$AT$2:$AT$9)))</f>
        <v>2117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VLOOKUP(B97,audio_list_stym!$A$3:$BP$18,55,FALSE)</f>
        <v>15</v>
      </c>
      <c r="F97" t="str">
        <f>VLOOKUP(E97,metki!$A$2:$B$9,2,FALSE)</f>
        <v>экспл_новые_с_названием</v>
      </c>
      <c r="G97" t="str">
        <f t="shared" si="29"/>
        <v>экспл</v>
      </c>
      <c r="H97" t="str">
        <f>VLOOKUP(B97,audio_list_stym!$A$3:$AJ$18,23,FALSE)</f>
        <v>Noni</v>
      </c>
      <c r="I97" t="s">
        <v>695</v>
      </c>
      <c r="J97" t="str">
        <f t="shared" si="30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136</v>
      </c>
      <c r="Z97" t="str">
        <f>IF(G97="экспл",VLOOKUP(J97,quest_экспл!$A$1:$N$129,12,FALSE),IF(G97="импл_",0,0))</f>
        <v>sound\\On_zolotistiy.wav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v>2179</v>
      </c>
      <c r="AD97" t="str">
        <f t="shared" ca="1" si="36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1"/>
        <v/>
      </c>
      <c r="AI97" t="s">
        <v>107</v>
      </c>
      <c r="AO97">
        <f t="shared" ca="1" si="37"/>
        <v>0.59549557036536649</v>
      </c>
      <c r="AP97" t="str">
        <f t="shared" ca="1" si="38"/>
        <v>pics\\Goroh_7.jpg</v>
      </c>
      <c r="AR97" t="str">
        <f t="shared" si="39"/>
        <v/>
      </c>
      <c r="AS97" t="str">
        <f t="shared" si="32"/>
        <v/>
      </c>
      <c r="AT97">
        <f t="shared" ca="1" si="33"/>
        <v>0.43064238834750312</v>
      </c>
      <c r="AU97" t="s">
        <v>697</v>
      </c>
      <c r="AV97" t="str">
        <f t="shared" ca="1" si="34"/>
        <v>sound\\Redkiy_plod.wav</v>
      </c>
      <c r="AW97" t="str">
        <f>IF(OR(D97=10,D97=11,D97=14,D97=15),VLOOKUP(A97,audio_list_stym!$A$3:$BQ$189,69,FALSE),"XXXXX")</f>
        <v>XXXXX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_Он_золотистый?</v>
      </c>
      <c r="BA97" t="e">
        <f>VLOOKUP(Q97,audio_list_stym!$B$2:$BQ$299,68,FALSE)</f>
        <v>#N/A</v>
      </c>
      <c r="BB97" t="str">
        <f t="shared" si="35"/>
        <v>Вы_видите_ФИМОН._Он_золотистый?</v>
      </c>
      <c r="BD97" cm="1">
        <f t="array" aca="1" ref="BD97" ca="1">INDEX($L$90:$L$97,(RANK(AT9,$AT$2:$AT$9)))</f>
        <v>2116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VLOOKUP(B98,audio_list_stym!$A$3:$BP$18,55,FALSE)</f>
        <v>16</v>
      </c>
      <c r="F98" t="str">
        <f>VLOOKUP(E98,metki!$A$2:$B$9,2,FALSE)</f>
        <v>импл_новые_без_названия</v>
      </c>
      <c r="G98" t="str">
        <f t="shared" si="29"/>
        <v>импл_</v>
      </c>
      <c r="H98" t="str">
        <f>VLOOKUP(B98,audio_list_stym!$A$3:$AJ$18,23,FALSE)</f>
        <v>Sapota</v>
      </c>
      <c r="I98" t="s">
        <v>688</v>
      </c>
      <c r="J98" t="str">
        <f t="shared" si="30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265</v>
      </c>
      <c r="Q98" t="str">
        <f>IF(G98="экспл",0,IF(G98="импл_",VLOOKUP(J98,quest_импл!$A$1:$J$129,8,FALSE),0))</f>
        <v>sound\\Sharoobrazniy_li.wav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v>2021</v>
      </c>
      <c r="AD98" t="str">
        <f t="shared" ca="1" si="36"/>
        <v>pics\\Tomat_1.jpg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1"/>
        <v>pics\\Tomat_1.jpg</v>
      </c>
      <c r="AI98" t="s">
        <v>108</v>
      </c>
      <c r="AO98">
        <f t="shared" ca="1" si="37"/>
        <v>0.14114764263356427</v>
      </c>
      <c r="AP98" t="str">
        <f t="shared" ca="1" si="38"/>
        <v>pics\\Tomat_1.jpg</v>
      </c>
      <c r="AR98" t="str">
        <f>IF(AH98="sound\\Ogorod",AP26,"")</f>
        <v/>
      </c>
      <c r="AS98" t="str">
        <f t="shared" ca="1" si="32"/>
        <v>pics\\Tomat_1.jpg</v>
      </c>
      <c r="AT98">
        <f t="shared" ca="1" si="33"/>
        <v>0.89500485060799662</v>
      </c>
      <c r="AU98" t="s">
        <v>697</v>
      </c>
      <c r="AV98" t="str">
        <f t="shared" ca="1" si="34"/>
        <v>sound\\Noviy_plod.wav</v>
      </c>
      <c r="AW98" t="str">
        <f>IF(OR(D98=10,D98=11,D98=14,D98=15),VLOOKUP(A98,audio_list_stym!$A$3:$BQ$189,69,FALSE),"XXXXX")</f>
        <v>XXXXX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_Шарообразный_ли_</v>
      </c>
      <c r="BB98" t="str">
        <f t="shared" si="35"/>
        <v>_Шарообразный_ли_XXXXX?</v>
      </c>
      <c r="BC98">
        <f>A98</f>
        <v>1213</v>
      </c>
      <c r="BD98" cm="1">
        <f t="array" aca="1" ref="BD98" ca="1">INDEX($L$98:$L$105,(RANK(AT2,$AT$2:$AT$9)))</f>
        <v>2136</v>
      </c>
      <c r="BE98" cm="1">
        <f t="array" aca="1" ref="BE98" ca="1">INDEX(BD66:BD81,(RANK(AT6,$AT$2:$AT$9)))</f>
        <v>2080</v>
      </c>
      <c r="BF98" cm="1">
        <f t="array" aca="1" ref="BF98" ca="1">INDEX(BD82:BD97,(RANK(AT6,$AT$2:$AT$9)))</f>
        <v>2094</v>
      </c>
      <c r="BG98" cm="1">
        <f t="array" aca="1" ref="BG98" ca="1">INDEX(BD106:BD129,(RANK(AT6,$AT$2:$AT$17)))</f>
        <v>2152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VLOOKUP(B99,audio_list_stym!$A$3:$BP$18,55,FALSE)</f>
        <v>16</v>
      </c>
      <c r="F99" t="str">
        <f>VLOOKUP(E99,metki!$A$2:$B$9,2,FALSE)</f>
        <v>импл_новые_без_названия</v>
      </c>
      <c r="G99" t="str">
        <f t="shared" si="29"/>
        <v>импл_</v>
      </c>
      <c r="H99" t="str">
        <f>VLOOKUP(B99,audio_list_stym!$A$3:$AJ$18,23,FALSE)</f>
        <v>Sapota</v>
      </c>
      <c r="I99" t="s">
        <v>689</v>
      </c>
      <c r="J99" t="str">
        <f t="shared" si="30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266</v>
      </c>
      <c r="Q99" t="str">
        <f>IF(G99="экспл",0,IF(G99="импл_",VLOOKUP(J99,quest_импл!$A$1:$J$129,8,FALSE),0))</f>
        <v>sound\\Nadrezan_li.wav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v>2039</v>
      </c>
      <c r="AD99" t="str">
        <f t="shared" ca="1" si="36"/>
        <v>pics\\Kokos_7.jpg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1"/>
        <v>pics\\Kokos_7.jpg</v>
      </c>
      <c r="AI99" t="s">
        <v>109</v>
      </c>
      <c r="AO99">
        <f t="shared" ca="1" si="37"/>
        <v>0.4609823860853911</v>
      </c>
      <c r="AP99" t="str">
        <f t="shared" ca="1" si="38"/>
        <v>pics\\Kokos_7.jpg</v>
      </c>
      <c r="AR99" t="str">
        <f t="shared" ref="AR99:AR120" si="40">IF(AH99="sound\\Ogorod",AP27,"")</f>
        <v/>
      </c>
      <c r="AS99" t="str">
        <f t="shared" ca="1" si="32"/>
        <v>pics\\Kokos_7.jpg</v>
      </c>
      <c r="AT99">
        <f t="shared" ca="1" si="33"/>
        <v>0.80644635276297638</v>
      </c>
      <c r="AU99" t="s">
        <v>697</v>
      </c>
      <c r="AV99" t="str">
        <f t="shared" ca="1" si="34"/>
        <v>sound\\Noviy_plod.wav</v>
      </c>
      <c r="AW99" t="str">
        <f>IF(OR(D99=10,D99=11,D99=14,D99=15),VLOOKUP(A99,audio_list_stym!$A$3:$BQ$189,69,FALSE),"XXXXX")</f>
        <v>XXXXX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_Надрезан_ли_</v>
      </c>
      <c r="BB99" t="str">
        <f t="shared" si="35"/>
        <v>_Надрезан_ли_XXXXX?</v>
      </c>
      <c r="BD99" cm="1">
        <f t="array" aca="1" ref="BD99" ca="1">INDEX($L$98:$L$105,(RANK(AT3,$AT$2:$AT$9)))</f>
        <v>2135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VLOOKUP(B100,audio_list_stym!$A$3:$BP$18,55,FALSE)</f>
        <v>16</v>
      </c>
      <c r="F100" t="str">
        <f>VLOOKUP(E100,metki!$A$2:$B$9,2,FALSE)</f>
        <v>импл_новые_без_названия</v>
      </c>
      <c r="G100" t="str">
        <f t="shared" si="29"/>
        <v>импл_</v>
      </c>
      <c r="H100" t="str">
        <f>VLOOKUP(B100,audio_list_stym!$A$3:$AJ$18,23,FALSE)</f>
        <v>Sapota</v>
      </c>
      <c r="I100" t="s">
        <v>690</v>
      </c>
      <c r="J100" t="str">
        <f t="shared" si="30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267</v>
      </c>
      <c r="Q100" t="str">
        <f>IF(G100="экспл",0,IF(G100="импл_",VLOOKUP(J100,quest_импл!$A$1:$J$129,8,FALSE),0))</f>
        <v>sound\\Perekruchen_li.wav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v>2051</v>
      </c>
      <c r="AD100" t="str">
        <f t="shared" ca="1" si="36"/>
        <v>pics\\Finik_3.jpg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1"/>
        <v>pics\\Finik_3.jpg</v>
      </c>
      <c r="AI100" t="s">
        <v>110</v>
      </c>
      <c r="AO100">
        <f t="shared" ca="1" si="37"/>
        <v>0.85896929402850453</v>
      </c>
      <c r="AP100" t="str">
        <f t="shared" ca="1" si="38"/>
        <v>pics\\Finik_3.jpg</v>
      </c>
      <c r="AR100" t="str">
        <f t="shared" si="40"/>
        <v/>
      </c>
      <c r="AS100" t="str">
        <f t="shared" ca="1" si="32"/>
        <v>pics\\Finik_3.jpg</v>
      </c>
      <c r="AT100">
        <f t="shared" ca="1" si="33"/>
        <v>0.25015429772370723</v>
      </c>
      <c r="AU100" t="s">
        <v>697</v>
      </c>
      <c r="AV100" t="str">
        <f t="shared" ca="1" si="34"/>
        <v>sound\\Redkiy_plod.wav</v>
      </c>
      <c r="AW100" t="str">
        <f>IF(OR(D100=10,D100=11,D100=14,D100=15),VLOOKUP(A100,audio_list_stym!$A$3:$BQ$189,69,FALSE),"XXXXX")</f>
        <v>XXXXX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_Перекручен_ли_</v>
      </c>
      <c r="BB100" t="str">
        <f t="shared" si="35"/>
        <v>_Перекручен_ли_XXXXX?</v>
      </c>
      <c r="BD100" cm="1">
        <f t="array" aca="1" ref="BD100" ca="1">INDEX($L$98:$L$105,(RANK(AT4,$AT$2:$AT$9)))</f>
        <v>2134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VLOOKUP(B101,audio_list_stym!$A$3:$BP$18,55,FALSE)</f>
        <v>16</v>
      </c>
      <c r="F101" t="str">
        <f>VLOOKUP(E101,metki!$A$2:$B$9,2,FALSE)</f>
        <v>импл_новые_без_названия</v>
      </c>
      <c r="G101" t="str">
        <f t="shared" si="29"/>
        <v>импл_</v>
      </c>
      <c r="H101" t="str">
        <f>VLOOKUP(B101,audio_list_stym!$A$3:$AJ$18,23,FALSE)</f>
        <v>Sapota</v>
      </c>
      <c r="I101" t="s">
        <v>691</v>
      </c>
      <c r="J101" t="str">
        <f t="shared" si="30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268</v>
      </c>
      <c r="Q101" t="str">
        <f>IF(G101="экспл",0,IF(G101="импл_",VLOOKUP(J101,quest_импл!$A$1:$J$129,8,FALSE),0))</f>
        <v>sound\\Sorvan_li.wav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v>2044</v>
      </c>
      <c r="AD101" t="str">
        <f t="shared" ca="1" si="36"/>
        <v>pics\\Tomat_3.jpg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1"/>
        <v>pics\\Tomat_3.jpg</v>
      </c>
      <c r="AI101" t="s">
        <v>111</v>
      </c>
      <c r="AO101">
        <f t="shared" ca="1" si="37"/>
        <v>9.1486683311753025E-2</v>
      </c>
      <c r="AP101" t="str">
        <f t="shared" ca="1" si="38"/>
        <v>pics\\Tomat_3.jpg</v>
      </c>
      <c r="AR101" t="str">
        <f t="shared" si="40"/>
        <v/>
      </c>
      <c r="AS101" t="str">
        <f t="shared" ca="1" si="32"/>
        <v>pics\\Tomat_3.jpg</v>
      </c>
      <c r="AT101">
        <f t="shared" ca="1" si="33"/>
        <v>0.13315225035120515</v>
      </c>
      <c r="AU101" t="s">
        <v>697</v>
      </c>
      <c r="AV101" t="str">
        <f t="shared" ca="1" si="34"/>
        <v>sound\\Redkiy_plod.wav</v>
      </c>
      <c r="AW101" t="str">
        <f>IF(OR(D101=10,D101=11,D101=14,D101=15),VLOOKUP(A101,audio_list_stym!$A$3:$BQ$189,69,FALSE),"XXXXX")</f>
        <v>XXXXX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_Сорван_ли_</v>
      </c>
      <c r="BB101" t="str">
        <f t="shared" si="35"/>
        <v>_Сорван_ли_XXXXX?</v>
      </c>
      <c r="BD101" cm="1">
        <f t="array" aca="1" ref="BD101" ca="1">INDEX($L$98:$L$105,(RANK(AT5,$AT$2:$AT$9)))</f>
        <v>2129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VLOOKUP(B102,audio_list_stym!$A$3:$BP$18,55,FALSE)</f>
        <v>16</v>
      </c>
      <c r="F102" t="str">
        <f>VLOOKUP(E102,metki!$A$2:$B$9,2,FALSE)</f>
        <v>импл_новые_без_названия</v>
      </c>
      <c r="G102" t="str">
        <f t="shared" si="29"/>
        <v>импл_</v>
      </c>
      <c r="H102" t="str">
        <f>VLOOKUP(B102,audio_list_stym!$A$3:$AJ$18,23,FALSE)</f>
        <v>Sapota</v>
      </c>
      <c r="I102" t="s">
        <v>692</v>
      </c>
      <c r="J102" t="str">
        <f t="shared" si="30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269</v>
      </c>
      <c r="Q102" t="str">
        <f>IF(G102="экспл",0,IF(G102="импл_",VLOOKUP(J102,quest_импл!$A$1:$J$129,8,FALSE),0))</f>
        <v>sound\\Spresovan_li.wav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v>2015</v>
      </c>
      <c r="AD102" t="str">
        <f t="shared" ca="1" si="36"/>
        <v>pics\\Banan_2.jpg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1"/>
        <v>pics\\Banan_2.jpg</v>
      </c>
      <c r="AI102" t="s">
        <v>112</v>
      </c>
      <c r="AO102">
        <f t="shared" ca="1" si="37"/>
        <v>0.98669268315459124</v>
      </c>
      <c r="AP102" t="str">
        <f t="shared" ca="1" si="38"/>
        <v>pics\\Banan_2.jpg</v>
      </c>
      <c r="AR102" t="str">
        <f t="shared" si="40"/>
        <v/>
      </c>
      <c r="AS102" t="str">
        <f t="shared" ca="1" si="32"/>
        <v>pics\\Banan_2.jpg</v>
      </c>
      <c r="AT102">
        <f t="shared" ca="1" si="33"/>
        <v>0.98848402697286863</v>
      </c>
      <c r="AU102" t="s">
        <v>697</v>
      </c>
      <c r="AV102" t="str">
        <f t="shared" ca="1" si="34"/>
        <v>sound\\Noviy_plod.wav</v>
      </c>
      <c r="AW102" t="str">
        <f>IF(OR(D102=10,D102=11,D102=14,D102=15),VLOOKUP(A102,audio_list_stym!$A$3:$BQ$189,69,FALSE),"XXXXX")</f>
        <v>XXXXX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_Спрессован_ли_</v>
      </c>
      <c r="BB102" t="str">
        <f t="shared" si="35"/>
        <v>_Спрессован_ли_XXXXX?</v>
      </c>
      <c r="BD102" cm="1">
        <f t="array" aca="1" ref="BD102" ca="1">INDEX($L$98:$L$105,(RANK(AT6,$AT$2:$AT$9)))</f>
        <v>2131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VLOOKUP(B103,audio_list_stym!$A$3:$BP$18,55,FALSE)</f>
        <v>16</v>
      </c>
      <c r="F103" t="str">
        <f>VLOOKUP(E103,metki!$A$2:$B$9,2,FALSE)</f>
        <v>импл_новые_без_названия</v>
      </c>
      <c r="G103" t="str">
        <f t="shared" si="29"/>
        <v>импл_</v>
      </c>
      <c r="H103" t="str">
        <f>VLOOKUP(B103,audio_list_stym!$A$3:$AJ$18,23,FALSE)</f>
        <v>Sapota</v>
      </c>
      <c r="I103" t="s">
        <v>693</v>
      </c>
      <c r="J103" t="str">
        <f t="shared" si="30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270</v>
      </c>
      <c r="Q103" t="str">
        <f>IF(G103="экспл",0,IF(G103="импл_",VLOOKUP(J103,quest_импл!$A$1:$J$129,8,FALSE),0))</f>
        <v>sound\\Zheltiy_li.wav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v>2048</v>
      </c>
      <c r="AD103" t="str">
        <f t="shared" ca="1" si="36"/>
        <v>pics\\Banan_6.jpg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1"/>
        <v>pics\\Banan_6.jpg</v>
      </c>
      <c r="AI103" t="s">
        <v>113</v>
      </c>
      <c r="AO103">
        <f t="shared" ca="1" si="37"/>
        <v>0.93593212220796129</v>
      </c>
      <c r="AP103" t="str">
        <f t="shared" ca="1" si="38"/>
        <v>pics\\Banan_6.jpg</v>
      </c>
      <c r="AR103" t="str">
        <f t="shared" si="40"/>
        <v/>
      </c>
      <c r="AS103" t="str">
        <f t="shared" ca="1" si="32"/>
        <v>pics\\Banan_6.jpg</v>
      </c>
      <c r="AT103">
        <f t="shared" ca="1" si="33"/>
        <v>0.48642528038836164</v>
      </c>
      <c r="AU103" t="s">
        <v>697</v>
      </c>
      <c r="AV103" t="str">
        <f t="shared" ca="1" si="34"/>
        <v>sound\\Noviy_plod.wav</v>
      </c>
      <c r="AW103" t="str">
        <f>IF(OR(D103=10,D103=11,D103=14,D103=15),VLOOKUP(A103,audio_list_stym!$A$3:$BQ$189,69,FALSE),"XXXXX")</f>
        <v>XXXXX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_Желтый_ли_</v>
      </c>
      <c r="BB103" t="str">
        <f t="shared" si="35"/>
        <v>_Желтый_ли_XXXXX?</v>
      </c>
      <c r="BD103" cm="1">
        <f t="array" aca="1" ref="BD103" ca="1">INDEX($L$98:$L$105,(RANK(AT7,$AT$2:$AT$9)))</f>
        <v>2130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VLOOKUP(B104,audio_list_stym!$A$3:$BP$18,55,FALSE)</f>
        <v>16</v>
      </c>
      <c r="F104" t="str">
        <f>VLOOKUP(E104,metki!$A$2:$B$9,2,FALSE)</f>
        <v>импл_новые_без_названия</v>
      </c>
      <c r="G104" t="str">
        <f t="shared" si="29"/>
        <v>импл_</v>
      </c>
      <c r="H104" t="str">
        <f>VLOOKUP(B104,audio_list_stym!$A$3:$AJ$18,23,FALSE)</f>
        <v>Sapota</v>
      </c>
      <c r="I104" t="s">
        <v>694</v>
      </c>
      <c r="J104" t="str">
        <f t="shared" si="30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271</v>
      </c>
      <c r="Q104" t="str">
        <f>IF(G104="экспл",0,IF(G104="импл_",VLOOKUP(J104,quest_импл!$A$1:$J$129,8,FALSE),0))</f>
        <v>sound\\Rovniy_li.wav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v>2029</v>
      </c>
      <c r="AD104" t="str">
        <f t="shared" ca="1" si="36"/>
        <v>pics\\Kokos_3.jpg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1"/>
        <v>pics\\Kokos_3.jpg</v>
      </c>
      <c r="AI104" t="s">
        <v>114</v>
      </c>
      <c r="AO104">
        <f t="shared" ca="1" si="37"/>
        <v>0.52588653164763466</v>
      </c>
      <c r="AP104" t="str">
        <f t="shared" ca="1" si="38"/>
        <v>pics\\Kokos_3.jpg</v>
      </c>
      <c r="AR104" t="str">
        <f t="shared" si="40"/>
        <v/>
      </c>
      <c r="AS104" t="str">
        <f t="shared" ca="1" si="32"/>
        <v>pics\\Kokos_3.jpg</v>
      </c>
      <c r="AT104">
        <f t="shared" ca="1" si="33"/>
        <v>0.25552525688640859</v>
      </c>
      <c r="AU104" t="s">
        <v>697</v>
      </c>
      <c r="AV104" t="str">
        <f t="shared" ca="1" si="34"/>
        <v>sound\\Redkiy_plod.wav</v>
      </c>
      <c r="AW104" t="str">
        <f>IF(OR(D104=10,D104=11,D104=14,D104=15),VLOOKUP(A104,audio_list_stym!$A$3:$BQ$189,69,FALSE),"XXXXX")</f>
        <v>XXXXX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_Ровный_ли_</v>
      </c>
      <c r="BB104" t="str">
        <f t="shared" si="35"/>
        <v>_Ровный_ли_XXXXX?</v>
      </c>
      <c r="BD104" cm="1">
        <f t="array" aca="1" ref="BD104" ca="1">INDEX($L$98:$L$105,(RANK(AT8,$AT$2:$AT$9)))</f>
        <v>2133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VLOOKUP(B105,audio_list_stym!$A$3:$BP$18,55,FALSE)</f>
        <v>16</v>
      </c>
      <c r="F105" t="str">
        <f>VLOOKUP(E105,metki!$A$2:$B$9,2,FALSE)</f>
        <v>импл_новые_без_названия</v>
      </c>
      <c r="G105" t="str">
        <f t="shared" si="29"/>
        <v>импл_</v>
      </c>
      <c r="H105" t="str">
        <f>VLOOKUP(B105,audio_list_stym!$A$3:$AJ$18,23,FALSE)</f>
        <v>Sapota</v>
      </c>
      <c r="I105" t="s">
        <v>695</v>
      </c>
      <c r="J105" t="str">
        <f t="shared" si="30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272</v>
      </c>
      <c r="Q105" t="str">
        <f>IF(G105="экспл",0,IF(G105="импл_",VLOOKUP(J105,quest_импл!$A$1:$J$129,8,FALSE),0))</f>
        <v>sound\\Imeet_li_shipi.wav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v>2038</v>
      </c>
      <c r="AD105" t="str">
        <f t="shared" ca="1" si="36"/>
        <v>pics\\Banan_8.jpg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1"/>
        <v>pics\\Banan_8.jpg</v>
      </c>
      <c r="AI105" t="s">
        <v>115</v>
      </c>
      <c r="AO105">
        <f t="shared" ca="1" si="37"/>
        <v>0.92957325271875446</v>
      </c>
      <c r="AP105" t="str">
        <f t="shared" ca="1" si="38"/>
        <v>pics\\Banan_8.jpg</v>
      </c>
      <c r="AR105" t="str">
        <f t="shared" si="40"/>
        <v/>
      </c>
      <c r="AS105" t="str">
        <f t="shared" ca="1" si="32"/>
        <v>pics\\Banan_8.jpg</v>
      </c>
      <c r="AT105">
        <f t="shared" ca="1" si="33"/>
        <v>0.95176141755966015</v>
      </c>
      <c r="AU105" t="s">
        <v>697</v>
      </c>
      <c r="AV105" t="str">
        <f t="shared" ca="1" si="34"/>
        <v>sound\\Noviy_plod.wav</v>
      </c>
      <c r="AW105" t="str">
        <f>IF(OR(D105=10,D105=11,D105=14,D105=15),VLOOKUP(A105,audio_list_stym!$A$3:$BQ$189,69,FALSE),"XXXXX")</f>
        <v>XXXXX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_Имеет_ли_шипы_</v>
      </c>
      <c r="BB105" t="str">
        <f t="shared" si="35"/>
        <v>_Имеет_ли_шипы_XXXXX?</v>
      </c>
      <c r="BD105" cm="1">
        <f t="array" aca="1" ref="BD105" ca="1">INDEX($L$98:$L$105,(RANK(AT9,$AT$2:$AT$9)))</f>
        <v>2132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VLOOKUP(B106,audio_list_stym!$A$3:$BP$18,55,FALSE)</f>
        <v>17</v>
      </c>
      <c r="F106" t="str">
        <f>VLOOKUP(E106,metki!$A$2:$B$9,2,FALSE)</f>
        <v>экспл_новые_без_названия</v>
      </c>
      <c r="G106" t="str">
        <f t="shared" si="29"/>
        <v>экспл</v>
      </c>
      <c r="H106" t="str">
        <f>VLOOKUP(B106,audio_list_stym!$A$3:$AJ$18,23,FALSE)</f>
        <v>Tamanid</v>
      </c>
      <c r="I106" t="s">
        <v>688</v>
      </c>
      <c r="J106" t="str">
        <f t="shared" si="30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145</v>
      </c>
      <c r="Z106" t="str">
        <f>IF(G106="экспл",VLOOKUP(J106,quest_экспл!$A$1:$N$129,12,FALSE),IF(G106="импл_",0,0))</f>
        <v>sound\\On_krasnovatiy.wav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v>2197</v>
      </c>
      <c r="AD106" t="str">
        <f t="shared" ca="1" si="36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1"/>
        <v/>
      </c>
      <c r="AI106" t="s">
        <v>116</v>
      </c>
      <c r="AO106">
        <f t="shared" ca="1" si="37"/>
        <v>0.40015206732689668</v>
      </c>
      <c r="AP106" t="str">
        <f t="shared" ca="1" si="38"/>
        <v>pics\\Limon_5.jpg</v>
      </c>
      <c r="AR106" t="str">
        <f t="shared" si="40"/>
        <v/>
      </c>
      <c r="AS106" t="str">
        <f t="shared" si="32"/>
        <v/>
      </c>
      <c r="AT106">
        <f t="shared" ca="1" si="33"/>
        <v>0.25718794158707781</v>
      </c>
      <c r="AU106" t="s">
        <v>697</v>
      </c>
      <c r="AV106" t="str">
        <f t="shared" ca="1" si="34"/>
        <v>sound\\Redkiy_plod.wav</v>
      </c>
      <c r="AW106" t="str">
        <f>IF(OR(D106=10,D106=11,D106=14,D106=15),VLOOKUP(A106,audio_list_stym!$A$3:$BQ$189,69,FALSE),"XXXXX")</f>
        <v>XXXXX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_Он_красноватый?</v>
      </c>
      <c r="BA106" t="e">
        <f>VLOOKUP(Q106,audio_list_stym!$B$2:$BQ$299,68,FALSE)</f>
        <v>#N/A</v>
      </c>
      <c r="BB106" t="str">
        <f t="shared" si="35"/>
        <v>На_экране_XXXXX._Он_красноватый?</v>
      </c>
      <c r="BC106">
        <f>A106</f>
        <v>1214</v>
      </c>
      <c r="BD106" cm="1">
        <f t="array" aca="1" ref="BD106" ca="1">INDEX($L$106:$L$113,(RANK(AT2,$AT$2:$AT$9)))</f>
        <v>2144</v>
      </c>
      <c r="BE106" cm="1">
        <f t="array" aca="1" ref="BE106" ca="1">INDEX(BD66:BD81,(RANK(AT7,$AT$2:$AT$17)))</f>
        <v>2079</v>
      </c>
      <c r="BF106" cm="1">
        <f t="array" aca="1" ref="BF106" ca="1">INDEX(BD90:BD105,(RANK(AT7,$AT$2:$AT$17)))</f>
        <v>2114</v>
      </c>
      <c r="BG106" cm="1">
        <f t="array" aca="1" ref="BG106" ca="1">INDEX(BD114:BD129,(RANK(AT7,$AT$2:$AT$9)))</f>
        <v>2151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VLOOKUP(B107,audio_list_stym!$A$3:$BP$18,55,FALSE)</f>
        <v>17</v>
      </c>
      <c r="F107" t="str">
        <f>VLOOKUP(E107,metki!$A$2:$B$9,2,FALSE)</f>
        <v>экспл_новые_без_названия</v>
      </c>
      <c r="G107" t="str">
        <f t="shared" si="29"/>
        <v>экспл</v>
      </c>
      <c r="H107" t="str">
        <f>VLOOKUP(B107,audio_list_stym!$A$3:$AJ$18,23,FALSE)</f>
        <v>Tamanid</v>
      </c>
      <c r="I107" t="s">
        <v>689</v>
      </c>
      <c r="J107" t="str">
        <f t="shared" si="30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146</v>
      </c>
      <c r="Z107" t="str">
        <f>IF(G107="экспл",VLOOKUP(J107,quest_экспл!$A$1:$N$129,12,FALSE),IF(G107="импл_",0,0))</f>
        <v>sound\\Izognut_li_on.wav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v>2217</v>
      </c>
      <c r="AD107" t="str">
        <f t="shared" ca="1" si="36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1"/>
        <v/>
      </c>
      <c r="AI107" t="s">
        <v>117</v>
      </c>
      <c r="AO107">
        <f t="shared" ca="1" si="37"/>
        <v>0.20221095217216156</v>
      </c>
      <c r="AP107" t="str">
        <f t="shared" ca="1" si="38"/>
        <v>pics\\Redis_4.jpg</v>
      </c>
      <c r="AR107" t="str">
        <f t="shared" si="40"/>
        <v/>
      </c>
      <c r="AS107" t="str">
        <f t="shared" si="32"/>
        <v/>
      </c>
      <c r="AT107">
        <f t="shared" ca="1" si="33"/>
        <v>0.26847187662143601</v>
      </c>
      <c r="AU107" t="s">
        <v>697</v>
      </c>
      <c r="AV107" t="str">
        <f t="shared" ca="1" si="34"/>
        <v>sound\\Redkiy_plod.wav</v>
      </c>
      <c r="AW107" t="str">
        <f>IF(OR(D107=10,D107=11,D107=14,D107=15),VLOOKUP(A107,audio_list_stym!$A$3:$BQ$189,69,FALSE),"XXXXX")</f>
        <v>XXXXX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_Изогнут_ли_он?</v>
      </c>
      <c r="BA107" t="e">
        <f>VLOOKUP(Q107,audio_list_stym!$B$2:$BQ$299,68,FALSE)</f>
        <v>#N/A</v>
      </c>
      <c r="BB107" t="str">
        <f t="shared" si="35"/>
        <v>Посмотрите,_вот_XXXXX._Изогнут_ли_он?</v>
      </c>
      <c r="BD107" cm="1">
        <f t="array" aca="1" ref="BD107" ca="1">INDEX($L$106:$L$113,(RANK(AT3,$AT$2:$AT$9)))</f>
        <v>2143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VLOOKUP(B108,audio_list_stym!$A$3:$BP$18,55,FALSE)</f>
        <v>17</v>
      </c>
      <c r="F108" t="str">
        <f>VLOOKUP(E108,metki!$A$2:$B$9,2,FALSE)</f>
        <v>экспл_новые_без_названия</v>
      </c>
      <c r="G108" t="str">
        <f t="shared" si="29"/>
        <v>экспл</v>
      </c>
      <c r="H108" t="str">
        <f>VLOOKUP(B108,audio_list_stym!$A$3:$AJ$18,23,FALSE)</f>
        <v>Tamanid</v>
      </c>
      <c r="I108" t="s">
        <v>690</v>
      </c>
      <c r="J108" t="str">
        <f t="shared" si="30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147</v>
      </c>
      <c r="Z108" t="str">
        <f>IF(G108="экспл",VLOOKUP(J108,quest_экспл!$A$1:$N$129,12,FALSE),IF(G108="импл_",0,0))</f>
        <v>sound\\On_barhatistiy.wav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v>2221</v>
      </c>
      <c r="AD108" t="str">
        <f t="shared" ca="1" si="36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1"/>
        <v/>
      </c>
      <c r="AI108" t="s">
        <v>118</v>
      </c>
      <c r="AO108">
        <f t="shared" ca="1" si="37"/>
        <v>0.12477441004931056</v>
      </c>
      <c r="AP108" t="str">
        <f t="shared" ca="1" si="38"/>
        <v>pics\\Tomat_2.jpg</v>
      </c>
      <c r="AR108" t="str">
        <f t="shared" si="40"/>
        <v/>
      </c>
      <c r="AS108" t="str">
        <f t="shared" si="32"/>
        <v/>
      </c>
      <c r="AT108">
        <f t="shared" ca="1" si="33"/>
        <v>0.74576081513290671</v>
      </c>
      <c r="AU108" t="s">
        <v>697</v>
      </c>
      <c r="AV108" t="str">
        <f t="shared" ca="1" si="34"/>
        <v>sound\\Noviy_plod.wav</v>
      </c>
      <c r="AW108" t="str">
        <f>IF(OR(D108=10,D108=11,D108=14,D108=15),VLOOKUP(A108,audio_list_stym!$A$3:$BQ$189,69,FALSE),"XXXXX")</f>
        <v>XXXXX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_Он_бархатистый?</v>
      </c>
      <c r="BA108" t="e">
        <f>VLOOKUP(Q108,audio_list_stym!$B$2:$BQ$299,68,FALSE)</f>
        <v>#N/A</v>
      </c>
      <c r="BB108" t="str">
        <f t="shared" si="35"/>
        <v>Вот_XXXXX._Он_бархатистый?</v>
      </c>
      <c r="BD108" cm="1">
        <f t="array" aca="1" ref="BD108" ca="1">INDEX($L$106:$L$113,(RANK(AT4,$AT$2:$AT$9)))</f>
        <v>2142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VLOOKUP(B109,audio_list_stym!$A$3:$BP$18,55,FALSE)</f>
        <v>17</v>
      </c>
      <c r="F109" t="str">
        <f>VLOOKUP(E109,metki!$A$2:$B$9,2,FALSE)</f>
        <v>экспл_новые_без_названия</v>
      </c>
      <c r="G109" t="str">
        <f t="shared" si="29"/>
        <v>экспл</v>
      </c>
      <c r="H109" t="str">
        <f>VLOOKUP(B109,audio_list_stym!$A$3:$AJ$18,23,FALSE)</f>
        <v>Tamanid</v>
      </c>
      <c r="I109" t="s">
        <v>691</v>
      </c>
      <c r="J109" t="str">
        <f t="shared" si="30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148</v>
      </c>
      <c r="Z109" t="str">
        <f>IF(G109="экспл",VLOOKUP(J109,quest_экспл!$A$1:$N$129,12,FALSE),IF(G109="импл_",0,0))</f>
        <v>sound\\Odnotonniy_li_on.wav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v>2218</v>
      </c>
      <c r="AD109" t="str">
        <f t="shared" ca="1" si="36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1"/>
        <v/>
      </c>
      <c r="AI109" t="s">
        <v>119</v>
      </c>
      <c r="AO109">
        <f t="shared" ca="1" si="37"/>
        <v>0.57084932066627747</v>
      </c>
      <c r="AP109" t="str">
        <f t="shared" ca="1" si="38"/>
        <v>pics\\Kokos_1.jpg</v>
      </c>
      <c r="AR109" t="str">
        <f t="shared" si="40"/>
        <v/>
      </c>
      <c r="AS109" t="str">
        <f t="shared" si="32"/>
        <v/>
      </c>
      <c r="AT109">
        <f t="shared" ca="1" si="33"/>
        <v>0.91262340159636424</v>
      </c>
      <c r="AU109" t="s">
        <v>697</v>
      </c>
      <c r="AV109" t="str">
        <f t="shared" ca="1" si="34"/>
        <v>sound\\Noviy_plod.wav</v>
      </c>
      <c r="AW109" t="str">
        <f>IF(OR(D109=10,D109=11,D109=14,D109=15),VLOOKUP(A109,audio_list_stym!$A$3:$BQ$189,69,FALSE),"XXXXX")</f>
        <v>XXXXX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_Однотонный_ли_он?</v>
      </c>
      <c r="BA109" t="e">
        <f>VLOOKUP(Q109,audio_list_stym!$B$2:$BQ$299,68,FALSE)</f>
        <v>#N/A</v>
      </c>
      <c r="BB109" t="str">
        <f t="shared" si="35"/>
        <v>Это_XXXXX._Однотонный_ли_он?</v>
      </c>
      <c r="BD109" cm="1">
        <f t="array" aca="1" ref="BD109" ca="1">INDEX($L$106:$L$113,(RANK(AT5,$AT$2:$AT$9)))</f>
        <v>2137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VLOOKUP(B110,audio_list_stym!$A$3:$BP$18,55,FALSE)</f>
        <v>17</v>
      </c>
      <c r="F110" t="str">
        <f>VLOOKUP(E110,metki!$A$2:$B$9,2,FALSE)</f>
        <v>экспл_новые_без_названия</v>
      </c>
      <c r="G110" t="str">
        <f t="shared" si="29"/>
        <v>экспл</v>
      </c>
      <c r="H110" t="str">
        <f>VLOOKUP(B110,audio_list_stym!$A$3:$AJ$18,23,FALSE)</f>
        <v>Tamanid</v>
      </c>
      <c r="I110" t="s">
        <v>692</v>
      </c>
      <c r="J110" t="str">
        <f t="shared" si="30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149</v>
      </c>
      <c r="Z110" t="str">
        <f>IF(G110="экспл",VLOOKUP(J110,quest_экспл!$A$1:$N$129,12,FALSE),IF(G110="импл_",0,0))</f>
        <v>sound\\On_prozrachniy.wav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v>2219</v>
      </c>
      <c r="AD110" t="str">
        <f t="shared" ca="1" si="36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1"/>
        <v/>
      </c>
      <c r="AI110" t="s">
        <v>120</v>
      </c>
      <c r="AO110">
        <f t="shared" ca="1" si="37"/>
        <v>0.47809453460202977</v>
      </c>
      <c r="AP110" t="str">
        <f t="shared" ca="1" si="38"/>
        <v>pics\\Kokos_6.jpg</v>
      </c>
      <c r="AR110" t="str">
        <f t="shared" si="40"/>
        <v/>
      </c>
      <c r="AS110" t="str">
        <f t="shared" si="32"/>
        <v/>
      </c>
      <c r="AT110">
        <f t="shared" ca="1" si="33"/>
        <v>0.28698900547273198</v>
      </c>
      <c r="AU110" t="s">
        <v>697</v>
      </c>
      <c r="AV110" t="str">
        <f t="shared" ca="1" si="34"/>
        <v>sound\\Redkiy_plod.wav</v>
      </c>
      <c r="AW110" t="str">
        <f>IF(OR(D110=10,D110=11,D110=14,D110=15),VLOOKUP(A110,audio_list_stym!$A$3:$BQ$189,69,FALSE),"XXXXX")</f>
        <v>XXXXX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_Он_прозрачный?</v>
      </c>
      <c r="BA110" t="e">
        <f>VLOOKUP(Q110,audio_list_stym!$B$2:$BQ$299,68,FALSE)</f>
        <v>#N/A</v>
      </c>
      <c r="BB110" t="str">
        <f t="shared" si="35"/>
        <v>На_картинке_XXXXX._Он_прозрачный?</v>
      </c>
      <c r="BD110" cm="1">
        <f t="array" aca="1" ref="BD110" ca="1">INDEX($L$106:$L$113,(RANK(AT6,$AT$2:$AT$9)))</f>
        <v>2139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VLOOKUP(B111,audio_list_stym!$A$3:$BP$18,55,FALSE)</f>
        <v>17</v>
      </c>
      <c r="F111" t="str">
        <f>VLOOKUP(E111,metki!$A$2:$B$9,2,FALSE)</f>
        <v>экспл_новые_без_названия</v>
      </c>
      <c r="G111" t="str">
        <f t="shared" si="29"/>
        <v>экспл</v>
      </c>
      <c r="H111" t="str">
        <f>VLOOKUP(B111,audio_list_stym!$A$3:$AJ$18,23,FALSE)</f>
        <v>Tamanid</v>
      </c>
      <c r="I111" t="s">
        <v>693</v>
      </c>
      <c r="J111" t="str">
        <f t="shared" si="30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150</v>
      </c>
      <c r="Z111" t="str">
        <f>IF(G111="экспл",VLOOKUP(J111,quest_экспл!$A$1:$N$129,12,FALSE),IF(G111="импл_",0,0))</f>
        <v>sound\\On_izmelchen.wav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v>2201</v>
      </c>
      <c r="AD111" t="str">
        <f t="shared" ca="1" si="36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1"/>
        <v/>
      </c>
      <c r="AI111" t="s">
        <v>121</v>
      </c>
      <c r="AO111">
        <f t="shared" ca="1" si="37"/>
        <v>0.39661731060374739</v>
      </c>
      <c r="AP111" t="str">
        <f t="shared" ca="1" si="38"/>
        <v>pics\\Limon_7.jpg</v>
      </c>
      <c r="AR111" t="str">
        <f t="shared" si="40"/>
        <v/>
      </c>
      <c r="AS111" t="str">
        <f t="shared" si="32"/>
        <v/>
      </c>
      <c r="AT111">
        <f t="shared" ca="1" si="33"/>
        <v>0.79338005763264574</v>
      </c>
      <c r="AU111" t="s">
        <v>697</v>
      </c>
      <c r="AV111" t="str">
        <f t="shared" ca="1" si="34"/>
        <v>sound\\Noviy_plod.wav</v>
      </c>
      <c r="AW111" t="str">
        <f>IF(OR(D111=10,D111=11,D111=14,D111=15),VLOOKUP(A111,audio_list_stym!$A$3:$BQ$189,69,FALSE),"XXXXX")</f>
        <v>XXXXX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_Он_измельчен?</v>
      </c>
      <c r="BA111" t="e">
        <f>VLOOKUP(Q111,audio_list_stym!$B$2:$BQ$299,68,FALSE)</f>
        <v>#N/A</v>
      </c>
      <c r="BB111" t="str">
        <f t="shared" si="35"/>
        <v>На_мониторе_XXXXX._Он_измельчен?</v>
      </c>
      <c r="BD111" cm="1">
        <f t="array" aca="1" ref="BD111" ca="1">INDEX($L$106:$L$113,(RANK(AT7,$AT$2:$AT$9)))</f>
        <v>2138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VLOOKUP(B112,audio_list_stym!$A$3:$BP$18,55,FALSE)</f>
        <v>17</v>
      </c>
      <c r="F112" t="str">
        <f>VLOOKUP(E112,metki!$A$2:$B$9,2,FALSE)</f>
        <v>экспл_новые_без_названия</v>
      </c>
      <c r="G112" t="str">
        <f t="shared" si="29"/>
        <v>экспл</v>
      </c>
      <c r="H112" t="str">
        <f>VLOOKUP(B112,audio_list_stym!$A$3:$AJ$18,23,FALSE)</f>
        <v>Tamanid</v>
      </c>
      <c r="I112" t="s">
        <v>694</v>
      </c>
      <c r="J112" t="str">
        <f t="shared" si="30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151</v>
      </c>
      <c r="Z112" t="str">
        <f>IF(G112="экспл",VLOOKUP(J112,quest_экспл!$A$1:$N$129,12,FALSE),IF(G112="импл_",0,0))</f>
        <v>sound\\Cvetushiy_li_on.wav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v>2192</v>
      </c>
      <c r="AD112" t="str">
        <f t="shared" ca="1" si="36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1"/>
        <v/>
      </c>
      <c r="AI112" t="s">
        <v>122</v>
      </c>
      <c r="AO112">
        <f t="shared" ca="1" si="37"/>
        <v>0.99452004117527004</v>
      </c>
      <c r="AP112" t="str">
        <f t="shared" ca="1" si="38"/>
        <v>pics\\Banan_1.jpg</v>
      </c>
      <c r="AR112" t="str">
        <f t="shared" si="40"/>
        <v/>
      </c>
      <c r="AS112" t="str">
        <f t="shared" si="32"/>
        <v/>
      </c>
      <c r="AT112">
        <f t="shared" ca="1" si="33"/>
        <v>0.94333613149009854</v>
      </c>
      <c r="AU112" t="s">
        <v>697</v>
      </c>
      <c r="AV112" t="str">
        <f t="shared" ca="1" si="34"/>
        <v>sound\\Noviy_plod.wav</v>
      </c>
      <c r="AW112" t="str">
        <f>IF(OR(D112=10,D112=11,D112=14,D112=15),VLOOKUP(A112,audio_list_stym!$A$3:$BQ$189,69,FALSE),"XXXXX")</f>
        <v>XXXXX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_Цветущий_ли_он?</v>
      </c>
      <c r="BA112" t="e">
        <f>VLOOKUP(Q112,audio_list_stym!$B$2:$BQ$299,68,FALSE)</f>
        <v>#N/A</v>
      </c>
      <c r="BB112" t="str">
        <f t="shared" si="35"/>
        <v>Перед_Вами_XXXXX._Цветущий_ли_он?</v>
      </c>
      <c r="BD112" cm="1">
        <f t="array" aca="1" ref="BD112" ca="1">INDEX($L$106:$L$113,(RANK(AT8,$AT$2:$AT$9)))</f>
        <v>2141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VLOOKUP(B113,audio_list_stym!$A$3:$BP$18,55,FALSE)</f>
        <v>17</v>
      </c>
      <c r="F113" t="str">
        <f>VLOOKUP(E113,metki!$A$2:$B$9,2,FALSE)</f>
        <v>экспл_новые_без_названия</v>
      </c>
      <c r="G113" t="str">
        <f t="shared" si="29"/>
        <v>экспл</v>
      </c>
      <c r="H113" t="str">
        <f>VLOOKUP(B113,audio_list_stym!$A$3:$AJ$18,23,FALSE)</f>
        <v>Tamanid</v>
      </c>
      <c r="I113" t="s">
        <v>695</v>
      </c>
      <c r="J113" t="str">
        <f t="shared" si="30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152</v>
      </c>
      <c r="Z113" t="str">
        <f>IF(G113="экспл",VLOOKUP(J113,quest_экспл!$A$1:$N$129,12,FALSE),IF(G113="импл_",0,0))</f>
        <v>sound\\Skruchen_li_on.wav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v>2229</v>
      </c>
      <c r="AD113" t="str">
        <f t="shared" ca="1" si="36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1"/>
        <v/>
      </c>
      <c r="AI113" t="s">
        <v>123</v>
      </c>
      <c r="AO113">
        <f t="shared" ca="1" si="37"/>
        <v>0.61424819326041058</v>
      </c>
      <c r="AP113" t="str">
        <f t="shared" ca="1" si="38"/>
        <v>pics\\Goroh_6.jpg</v>
      </c>
      <c r="AR113" t="str">
        <f t="shared" si="40"/>
        <v/>
      </c>
      <c r="AS113" t="str">
        <f t="shared" si="32"/>
        <v/>
      </c>
      <c r="AT113">
        <f t="shared" ca="1" si="33"/>
        <v>0.98877374290615572</v>
      </c>
      <c r="AU113" t="s">
        <v>697</v>
      </c>
      <c r="AV113" t="str">
        <f t="shared" ca="1" si="34"/>
        <v>sound\\Noviy_plod.wav</v>
      </c>
      <c r="AW113" t="str">
        <f>IF(OR(D113=10,D113=11,D113=14,D113=15),VLOOKUP(A113,audio_list_stym!$A$3:$BQ$189,69,FALSE),"XXXXX")</f>
        <v>XXXXX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_Скручен_ли_он?</v>
      </c>
      <c r="BA113" t="e">
        <f>VLOOKUP(Q113,audio_list_stym!$B$2:$BQ$299,68,FALSE)</f>
        <v>#N/A</v>
      </c>
      <c r="BB113" t="str">
        <f t="shared" si="35"/>
        <v>Вы_видите_XXXXX._Скручен_ли_он?</v>
      </c>
      <c r="BD113" cm="1">
        <f t="array" aca="1" ref="BD113" ca="1">INDEX($L$106:$L$113,(RANK(AT9,$AT$2:$AT$9)))</f>
        <v>2140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VLOOKUP(B114,audio_list_stym!$A$3:$BP$18,55,FALSE)</f>
        <v>14</v>
      </c>
      <c r="F114" t="str">
        <f>VLOOKUP(E114,metki!$A$2:$B$9,2,FALSE)</f>
        <v>импл_новые_с_названием</v>
      </c>
      <c r="G114" t="str">
        <f t="shared" si="29"/>
        <v>импл_</v>
      </c>
      <c r="H114" t="str">
        <f>VLOOKUP(B114,audio_list_stym!$A$3:$AJ$18,23,FALSE)</f>
        <v>ZF</v>
      </c>
      <c r="I114" t="s">
        <v>688</v>
      </c>
      <c r="J114" t="str">
        <f t="shared" si="30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281</v>
      </c>
      <c r="Q114" t="str">
        <f>IF(G114="экспл",0,IF(G114="импл_",VLOOKUP(J114,quest_импл!$A$1:$J$129,8,FALSE),0))</f>
        <v>sound\\S_chashuykami_li.wav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v>2002</v>
      </c>
      <c r="AD114" t="str">
        <f t="shared" ca="1" si="36"/>
        <v>pics\\Kokos_4.jpg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1"/>
        <v>pics\\Kokos_4.jpg</v>
      </c>
      <c r="AI114" t="s">
        <v>86</v>
      </c>
      <c r="AO114">
        <f t="shared" ca="1" si="37"/>
        <v>0.4895440298507121</v>
      </c>
      <c r="AP114" t="str">
        <f t="shared" ca="1" si="38"/>
        <v>pics\\Kokos_4.jpg</v>
      </c>
      <c r="AR114" t="str">
        <f t="shared" si="40"/>
        <v/>
      </c>
      <c r="AS114" t="str">
        <f t="shared" ca="1" si="32"/>
        <v>pics\\Kokos_4.jpg</v>
      </c>
      <c r="AT114">
        <f t="shared" ca="1" si="33"/>
        <v>0.7205925675164383</v>
      </c>
      <c r="AU114" t="s">
        <v>697</v>
      </c>
      <c r="AV114" t="str">
        <f t="shared" ca="1" si="34"/>
        <v>sound\\Noviy_plod.wav</v>
      </c>
      <c r="AW114" t="str">
        <f>IF(OR(D114=10,D114=11,D114=14,D114=15),VLOOKUP(A114,audio_list_stym!$A$3:$BQ$189,69,FALSE),"XXXXX")</f>
        <v>XXXXX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_С_чешуйками_ли_</v>
      </c>
      <c r="BB114" t="str">
        <f t="shared" si="35"/>
        <v>_С_чешуйками_ли_ТОДИС?</v>
      </c>
      <c r="BC114">
        <f>A114</f>
        <v>1215</v>
      </c>
      <c r="BD114" cm="1">
        <f t="array" aca="1" ref="BD114" ca="1">INDEX($L$114:$L$121,(RANK(AT2,$AT$2:$AT$9)))</f>
        <v>2152</v>
      </c>
      <c r="BE114" cm="1">
        <f t="array" aca="1" ref="BE114" ca="1">INDEX(BD66:BD81,(RANK(AT8,$AT$2:$AT$17)))</f>
        <v>2086</v>
      </c>
      <c r="BF114" cm="1">
        <f t="array" aca="1" ref="BF114" ca="1">INDEX(BD82:BD97,(RANK(AT8,$AT$2:$AT$9)))</f>
        <v>2091</v>
      </c>
      <c r="BG114" cm="1">
        <f t="array" aca="1" ref="BG114" ca="1">INDEX(BD98:BD113,(RANK(AT8,$AT$2:$AT$9)))</f>
        <v>2131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VLOOKUP(B115,audio_list_stym!$A$3:$BP$18,55,FALSE)</f>
        <v>14</v>
      </c>
      <c r="F115" t="str">
        <f>VLOOKUP(E115,metki!$A$2:$B$9,2,FALSE)</f>
        <v>импл_новые_с_названием</v>
      </c>
      <c r="G115" t="str">
        <f t="shared" si="29"/>
        <v>импл_</v>
      </c>
      <c r="H115" t="str">
        <f>VLOOKUP(B115,audio_list_stym!$A$3:$AJ$18,23,FALSE)</f>
        <v>ZF</v>
      </c>
      <c r="I115" t="s">
        <v>689</v>
      </c>
      <c r="J115" t="str">
        <f t="shared" si="30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282</v>
      </c>
      <c r="Q115" t="str">
        <f>IF(G115="экспл",0,IF(G115="импл_",VLOOKUP(J115,quest_импл!$A$1:$J$129,8,FALSE),0))</f>
        <v>sound\\Rozoviy_li.wav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v>2052</v>
      </c>
      <c r="AD115" t="str">
        <f t="shared" ca="1" si="36"/>
        <v>pics\\Kokos_8.jpg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1"/>
        <v>pics\\Kokos_8.jpg</v>
      </c>
      <c r="AI115" t="s">
        <v>87</v>
      </c>
      <c r="AO115">
        <f t="shared" ca="1" si="37"/>
        <v>0.4592626686248884</v>
      </c>
      <c r="AP115" t="str">
        <f t="shared" ca="1" si="38"/>
        <v>pics\\Kokos_8.jpg</v>
      </c>
      <c r="AR115" t="str">
        <f t="shared" si="40"/>
        <v/>
      </c>
      <c r="AS115" t="str">
        <f t="shared" ca="1" si="32"/>
        <v>pics\\Kokos_8.jpg</v>
      </c>
      <c r="AT115">
        <f t="shared" ca="1" si="33"/>
        <v>0.63373732240813652</v>
      </c>
      <c r="AU115" t="s">
        <v>697</v>
      </c>
      <c r="AV115" t="str">
        <f t="shared" ca="1" si="34"/>
        <v>sound\\Noviy_plod.wav</v>
      </c>
      <c r="AW115" t="str">
        <f>IF(OR(D115=10,D115=11,D115=14,D115=15),VLOOKUP(A115,audio_list_stym!$A$3:$BQ$189,69,FALSE),"XXXXX")</f>
        <v>XXXXX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_Розовый_ли_</v>
      </c>
      <c r="BB115" t="str">
        <f t="shared" si="35"/>
        <v>_Розовый_ли_ТОДИС?</v>
      </c>
      <c r="BD115" cm="1">
        <f t="array" aca="1" ref="BD115" ca="1">INDEX($L$114:$L$121,(RANK(AT3,$AT$2:$AT$9)))</f>
        <v>2151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VLOOKUP(B116,audio_list_stym!$A$3:$BP$18,55,FALSE)</f>
        <v>14</v>
      </c>
      <c r="F116" t="str">
        <f>VLOOKUP(E116,metki!$A$2:$B$9,2,FALSE)</f>
        <v>импл_новые_с_названием</v>
      </c>
      <c r="G116" t="str">
        <f t="shared" si="29"/>
        <v>импл_</v>
      </c>
      <c r="H116" t="str">
        <f>VLOOKUP(B116,audio_list_stym!$A$3:$AJ$18,23,FALSE)</f>
        <v>ZF</v>
      </c>
      <c r="I116" t="s">
        <v>690</v>
      </c>
      <c r="J116" t="str">
        <f t="shared" si="30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283</v>
      </c>
      <c r="Q116" t="str">
        <f>IF(G116="экспл",0,IF(G116="импл_",VLOOKUP(J116,quest_импл!$A$1:$J$129,8,FALSE),0))</f>
        <v>sound\\Tonkiy_li.wav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v>2037</v>
      </c>
      <c r="AD116" t="str">
        <f t="shared" ca="1" si="36"/>
        <v>pics\\Limon_4.jpg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1"/>
        <v>pics\\Limon_4.jpg</v>
      </c>
      <c r="AI116" t="s">
        <v>88</v>
      </c>
      <c r="AO116">
        <f t="shared" ca="1" si="37"/>
        <v>0.4014374579269302</v>
      </c>
      <c r="AP116" t="str">
        <f t="shared" ca="1" si="38"/>
        <v>pics\\Limon_4.jpg</v>
      </c>
      <c r="AR116" t="str">
        <f t="shared" si="40"/>
        <v/>
      </c>
      <c r="AS116" t="str">
        <f t="shared" ca="1" si="32"/>
        <v>pics\\Limon_4.jpg</v>
      </c>
      <c r="AT116">
        <f t="shared" ca="1" si="33"/>
        <v>0.6283659893753526</v>
      </c>
      <c r="AU116" t="s">
        <v>697</v>
      </c>
      <c r="AV116" t="str">
        <f t="shared" ca="1" si="34"/>
        <v>sound\\Noviy_plod.wav</v>
      </c>
      <c r="AW116" t="str">
        <f>IF(OR(D116=10,D116=11,D116=14,D116=15),VLOOKUP(A116,audio_list_stym!$A$3:$BQ$189,69,FALSE),"XXXXX")</f>
        <v>XXXXX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_Тонкий_ли_</v>
      </c>
      <c r="BB116" t="str">
        <f t="shared" si="35"/>
        <v>_Тонкий_ли_ТОДИС?</v>
      </c>
      <c r="BD116" cm="1">
        <f t="array" aca="1" ref="BD116" ca="1">INDEX($L$114:$L$121,(RANK(AT4,$AT$2:$AT$9)))</f>
        <v>2150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VLOOKUP(B117,audio_list_stym!$A$3:$BP$18,55,FALSE)</f>
        <v>14</v>
      </c>
      <c r="F117" t="str">
        <f>VLOOKUP(E117,metki!$A$2:$B$9,2,FALSE)</f>
        <v>импл_новые_с_названием</v>
      </c>
      <c r="G117" t="str">
        <f t="shared" si="29"/>
        <v>импл_</v>
      </c>
      <c r="H117" t="str">
        <f>VLOOKUP(B117,audio_list_stym!$A$3:$AJ$18,23,FALSE)</f>
        <v>ZF</v>
      </c>
      <c r="I117" t="s">
        <v>691</v>
      </c>
      <c r="J117" t="str">
        <f t="shared" si="30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284</v>
      </c>
      <c r="Q117" t="str">
        <f>IF(G117="экспл",0,IF(G117="импл_",VLOOKUP(J117,quest_импл!$A$1:$J$129,8,FALSE),0))</f>
        <v>sound\\Celniy_li.wav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v>2056</v>
      </c>
      <c r="AD117" t="str">
        <f t="shared" ca="1" si="36"/>
        <v>pics\\Tomat_5.jpg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1"/>
        <v>pics\\Tomat_5.jpg</v>
      </c>
      <c r="AI117" t="s">
        <v>89</v>
      </c>
      <c r="AO117">
        <f t="shared" ca="1" si="37"/>
        <v>4.2378672154778418E-2</v>
      </c>
      <c r="AP117" t="str">
        <f t="shared" ca="1" si="38"/>
        <v>pics\\Tomat_5.jpg</v>
      </c>
      <c r="AR117" t="str">
        <f t="shared" si="40"/>
        <v/>
      </c>
      <c r="AS117" t="str">
        <f t="shared" ca="1" si="32"/>
        <v>pics\\Tomat_5.jpg</v>
      </c>
      <c r="AT117">
        <f t="shared" ca="1" si="33"/>
        <v>0.70279769777827206</v>
      </c>
      <c r="AU117" t="s">
        <v>697</v>
      </c>
      <c r="AV117" t="str">
        <f t="shared" ca="1" si="34"/>
        <v>sound\\Noviy_plod.wav</v>
      </c>
      <c r="AW117" t="str">
        <f>IF(OR(D117=10,D117=11,D117=14,D117=15),VLOOKUP(A117,audio_list_stym!$A$3:$BQ$189,69,FALSE),"XXXXX")</f>
        <v>XXXXX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_Цельный_ли_</v>
      </c>
      <c r="BB117" t="str">
        <f t="shared" si="35"/>
        <v>_Цельный_ли_ТОДИС?</v>
      </c>
      <c r="BD117" cm="1">
        <f t="array" aca="1" ref="BD117" ca="1">INDEX($L$114:$L$121,(RANK(AT5,$AT$2:$AT$9)))</f>
        <v>2145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VLOOKUP(B118,audio_list_stym!$A$3:$BP$18,55,FALSE)</f>
        <v>14</v>
      </c>
      <c r="F118" t="str">
        <f>VLOOKUP(E118,metki!$A$2:$B$9,2,FALSE)</f>
        <v>импл_новые_с_названием</v>
      </c>
      <c r="G118" t="str">
        <f t="shared" si="29"/>
        <v>импл_</v>
      </c>
      <c r="H118" t="str">
        <f>VLOOKUP(B118,audio_list_stym!$A$3:$AJ$18,23,FALSE)</f>
        <v>ZF</v>
      </c>
      <c r="I118" t="s">
        <v>692</v>
      </c>
      <c r="J118" t="str">
        <f t="shared" si="30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285</v>
      </c>
      <c r="Q118" t="str">
        <f>IF(G118="экспл",0,IF(G118="импл_",VLOOKUP(J118,quest_импл!$A$1:$J$129,8,FALSE),0))</f>
        <v>sound\\Shershaviy_li.wav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v>2061</v>
      </c>
      <c r="AD118" t="str">
        <f t="shared" ca="1" si="36"/>
        <v>pics\\Finik_5.jpg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1"/>
        <v>pics\\Finik_5.jpg</v>
      </c>
      <c r="AI118" t="s">
        <v>90</v>
      </c>
      <c r="AO118">
        <f t="shared" ca="1" si="37"/>
        <v>0.79392462888757198</v>
      </c>
      <c r="AP118" t="str">
        <f t="shared" ca="1" si="38"/>
        <v>pics\\Finik_5.jpg</v>
      </c>
      <c r="AR118" t="str">
        <f t="shared" si="40"/>
        <v/>
      </c>
      <c r="AS118" t="str">
        <f t="shared" ca="1" si="32"/>
        <v>pics\\Finik_5.jpg</v>
      </c>
      <c r="AT118">
        <f t="shared" ca="1" si="33"/>
        <v>2.4008754214854711E-2</v>
      </c>
      <c r="AU118" t="s">
        <v>697</v>
      </c>
      <c r="AV118" t="str">
        <f t="shared" ca="1" si="34"/>
        <v>sound\\Redkiy_plod.wav</v>
      </c>
      <c r="AW118" t="str">
        <f>IF(OR(D118=10,D118=11,D118=14,D118=15),VLOOKUP(A118,audio_list_stym!$A$3:$BQ$189,69,FALSE),"XXXXX")</f>
        <v>XXXXX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_Шершавый_ли_</v>
      </c>
      <c r="BB118" t="str">
        <f t="shared" si="35"/>
        <v>_Шершавый_ли_ТОДИС?</v>
      </c>
      <c r="BD118" cm="1">
        <f t="array" aca="1" ref="BD118" ca="1">INDEX($L$114:$L$121,(RANK(AT6,$AT$2:$AT$9)))</f>
        <v>2147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VLOOKUP(B119,audio_list_stym!$A$3:$BP$18,55,FALSE)</f>
        <v>14</v>
      </c>
      <c r="F119" t="str">
        <f>VLOOKUP(E119,metki!$A$2:$B$9,2,FALSE)</f>
        <v>импл_новые_с_названием</v>
      </c>
      <c r="G119" t="str">
        <f t="shared" si="29"/>
        <v>импл_</v>
      </c>
      <c r="H119" t="str">
        <f>VLOOKUP(B119,audio_list_stym!$A$3:$AJ$18,23,FALSE)</f>
        <v>ZF</v>
      </c>
      <c r="I119" t="s">
        <v>693</v>
      </c>
      <c r="J119" t="str">
        <f t="shared" si="30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286</v>
      </c>
      <c r="Q119" t="str">
        <f>IF(G119="экспл",0,IF(G119="импл_",VLOOKUP(J119,quest_импл!$A$1:$J$129,8,FALSE),0))</f>
        <v>sound\\Zaostryen_li.wav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v>2032</v>
      </c>
      <c r="AD119" t="str">
        <f t="shared" ca="1" si="36"/>
        <v>pics\\Finik_2.jpg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1"/>
        <v>pics\\Finik_2.jpg</v>
      </c>
      <c r="AI119" t="s">
        <v>91</v>
      </c>
      <c r="AO119">
        <f t="shared" ca="1" si="37"/>
        <v>0.91122103439196167</v>
      </c>
      <c r="AP119" t="str">
        <f t="shared" ca="1" si="38"/>
        <v>pics\\Finik_2.jpg</v>
      </c>
      <c r="AR119" t="str">
        <f t="shared" si="40"/>
        <v/>
      </c>
      <c r="AS119" t="str">
        <f t="shared" ca="1" si="32"/>
        <v>pics\\Finik_2.jpg</v>
      </c>
      <c r="AT119">
        <f t="shared" ca="1" si="33"/>
        <v>0.45674393082169829</v>
      </c>
      <c r="AU119" t="s">
        <v>697</v>
      </c>
      <c r="AV119" t="str">
        <f t="shared" ca="1" si="34"/>
        <v>sound\\Redkiy_plod.wav</v>
      </c>
      <c r="AW119" t="str">
        <f>IF(OR(D119=10,D119=11,D119=14,D119=15),VLOOKUP(A119,audio_list_stym!$A$3:$BQ$189,69,FALSE),"XXXXX")</f>
        <v>XXXXX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_Заострен_ли_</v>
      </c>
      <c r="BB119" t="str">
        <f t="shared" si="35"/>
        <v>_Заострен_ли_ТОДИС?</v>
      </c>
      <c r="BD119" cm="1">
        <f t="array" aca="1" ref="BD119" ca="1">INDEX($L$114:$L$121,(RANK(AT7,$AT$2:$AT$9)))</f>
        <v>2146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VLOOKUP(B120,audio_list_stym!$A$3:$BP$18,55,FALSE)</f>
        <v>14</v>
      </c>
      <c r="F120" t="str">
        <f>VLOOKUP(E120,metki!$A$2:$B$9,2,FALSE)</f>
        <v>импл_новые_с_названием</v>
      </c>
      <c r="G120" t="str">
        <f t="shared" si="29"/>
        <v>импл_</v>
      </c>
      <c r="H120" t="str">
        <f>VLOOKUP(B120,audio_list_stym!$A$3:$AJ$18,23,FALSE)</f>
        <v>ZF</v>
      </c>
      <c r="I120" t="s">
        <v>694</v>
      </c>
      <c r="J120" t="str">
        <f t="shared" si="30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287</v>
      </c>
      <c r="Q120" t="str">
        <f>IF(G120="экспл",0,IF(G120="импл_",VLOOKUP(J120,quest_импл!$A$1:$J$129,8,FALSE),0))</f>
        <v>sound\\Rassipchatiy_li.wav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v>2050</v>
      </c>
      <c r="AD120" t="str">
        <f t="shared" ca="1" si="36"/>
        <v>pics\\Goroh_3.jpg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1"/>
        <v>pics\\Goroh_3.jpg</v>
      </c>
      <c r="AI120" t="s">
        <v>92</v>
      </c>
      <c r="AO120">
        <f t="shared" ca="1" si="37"/>
        <v>0.66013855348327388</v>
      </c>
      <c r="AP120" t="str">
        <f t="shared" ca="1" si="38"/>
        <v>pics\\Goroh_3.jpg</v>
      </c>
      <c r="AR120" t="str">
        <f t="shared" si="40"/>
        <v/>
      </c>
      <c r="AS120" t="str">
        <f t="shared" ca="1" si="32"/>
        <v>pics\\Goroh_3.jpg</v>
      </c>
      <c r="AT120">
        <f t="shared" ca="1" si="33"/>
        <v>0.98353835281479318</v>
      </c>
      <c r="AU120" t="s">
        <v>697</v>
      </c>
      <c r="AV120" t="str">
        <f t="shared" ca="1" si="34"/>
        <v>sound\\Noviy_plod.wav</v>
      </c>
      <c r="AW120" t="str">
        <f>IF(OR(D120=10,D120=11,D120=14,D120=15),VLOOKUP(A120,audio_list_stym!$A$3:$BQ$189,69,FALSE),"XXXXX")</f>
        <v>XXXXX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_Рассыпчатый_ли_</v>
      </c>
      <c r="BB120" t="str">
        <f t="shared" si="35"/>
        <v>_Рассыпчатый_ли_ТОДИС?</v>
      </c>
      <c r="BD120" cm="1">
        <f t="array" aca="1" ref="BD120" ca="1">INDEX($L$114:$L$121,(RANK(AT8,$AT$2:$AT$9)))</f>
        <v>2149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VLOOKUP(B121,audio_list_stym!$A$3:$BP$18,55,FALSE)</f>
        <v>14</v>
      </c>
      <c r="F121" t="str">
        <f>VLOOKUP(E121,metki!$A$2:$B$9,2,FALSE)</f>
        <v>импл_новые_с_названием</v>
      </c>
      <c r="G121" t="str">
        <f t="shared" si="29"/>
        <v>импл_</v>
      </c>
      <c r="H121" t="str">
        <f>VLOOKUP(B121,audio_list_stym!$A$3:$AJ$18,23,FALSE)</f>
        <v>ZF</v>
      </c>
      <c r="I121" t="s">
        <v>695</v>
      </c>
      <c r="J121" t="str">
        <f t="shared" si="30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288</v>
      </c>
      <c r="Q121" t="str">
        <f>IF(G121="экспл",0,IF(G121="импл_",VLOOKUP(J121,quest_импл!$A$1:$J$129,8,FALSE),0))</f>
        <v>sound\\Ochishen_li.wav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v>2028</v>
      </c>
      <c r="AD121" t="str">
        <f t="shared" ca="1" si="36"/>
        <v>pics\\Redis_5.jpg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1"/>
        <v>pics\\Redis_5.jpg</v>
      </c>
      <c r="AI121" t="s">
        <v>93</v>
      </c>
      <c r="AO121">
        <f t="shared" ca="1" si="37"/>
        <v>0.18683860364228144</v>
      </c>
      <c r="AP121" t="str">
        <f t="shared" ca="1" si="38"/>
        <v>pics\\Redis_5.jpg</v>
      </c>
      <c r="AR121" t="str">
        <f>IF(AH121="sound\\Ogorod",AP49,"")</f>
        <v/>
      </c>
      <c r="AS121" t="str">
        <f t="shared" ca="1" si="32"/>
        <v>pics\\Redis_5.jpg</v>
      </c>
      <c r="AT121">
        <f t="shared" ca="1" si="33"/>
        <v>0.43535367390716928</v>
      </c>
      <c r="AU121" t="s">
        <v>697</v>
      </c>
      <c r="AV121" t="str">
        <f t="shared" ca="1" si="34"/>
        <v>sound\\Redkiy_plod.wav</v>
      </c>
      <c r="AW121" t="str">
        <f>IF(OR(D121=10,D121=11,D121=14,D121=15),VLOOKUP(A121,audio_list_stym!$A$3:$BQ$189,69,FALSE),"XXXXX")</f>
        <v>XXXXX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_Очищен_ли_</v>
      </c>
      <c r="BB121" t="str">
        <f t="shared" si="35"/>
        <v>_Очищен_ли_ТОДИС?</v>
      </c>
      <c r="BD121" cm="1">
        <f t="array" aca="1" ref="BD121" ca="1">INDEX($L$114:$L$121,(RANK(AT9,$AT$2:$AT$9)))</f>
        <v>2148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VLOOKUP(B122,audio_list_stym!$A$3:$BP$18,55,FALSE)</f>
        <v>15</v>
      </c>
      <c r="F122" t="str">
        <f>VLOOKUP(E122,metki!$A$2:$B$9,2,FALSE)</f>
        <v>экспл_новые_с_названием</v>
      </c>
      <c r="G122" t="str">
        <f t="shared" si="29"/>
        <v>экспл</v>
      </c>
      <c r="H122" t="str">
        <f>VLOOKUP(B122,audio_list_stym!$A$3:$AJ$18,23,FALSE)</f>
        <v>Ackee</v>
      </c>
      <c r="I122" t="s">
        <v>688</v>
      </c>
      <c r="J122" t="str">
        <f t="shared" si="30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97</v>
      </c>
      <c r="Z122" t="str">
        <f>IF(G122="экспл",VLOOKUP(J122,quest_экспл!$A$1:$N$129,12,FALSE),IF(G122="импл_",0,0))</f>
        <v>sound\\Sushenniy_li_on.wav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v>2185</v>
      </c>
      <c r="AD122" t="str">
        <f t="shared" ca="1" si="36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1"/>
        <v/>
      </c>
      <c r="AI122" t="s">
        <v>124</v>
      </c>
      <c r="AO122">
        <f t="shared" ca="1" si="37"/>
        <v>0.24484534598787877</v>
      </c>
      <c r="AP122" t="str">
        <f t="shared" ca="1" si="38"/>
        <v>pics\\Redis_1.jpg</v>
      </c>
      <c r="AR122" t="str">
        <f t="shared" ref="AR122:AR129" si="41">IF(AH122="sound\\Ogorod",AP50,"")</f>
        <v/>
      </c>
      <c r="AS122" t="str">
        <f t="shared" si="32"/>
        <v/>
      </c>
      <c r="AT122">
        <f t="shared" ca="1" si="33"/>
        <v>0.58117463813748638</v>
      </c>
      <c r="AU122" t="s">
        <v>697</v>
      </c>
      <c r="AV122" t="str">
        <f t="shared" ca="1" si="34"/>
        <v>sound\\Noviy_plod.wav</v>
      </c>
      <c r="AW122" t="str">
        <f>IF(OR(D122=10,D122=11,D122=14,D122=15),VLOOKUP(A122,audio_list_stym!$A$3:$BQ$189,69,FALSE),"XXXXX")</f>
        <v>XXXXX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_Сушеный_ли_он?</v>
      </c>
      <c r="BA122" t="e">
        <f>VLOOKUP(Q122,audio_list_stym!$B$2:$BQ$299,68,FALSE)</f>
        <v>#N/A</v>
      </c>
      <c r="BB122" t="str">
        <f t="shared" si="35"/>
        <v>На_экране_ПЕМАТ._Сушеный_ли_он?</v>
      </c>
      <c r="BC122">
        <f>A122</f>
        <v>1216</v>
      </c>
      <c r="BD122" cm="1">
        <f t="array" aca="1" ref="BD122" ca="1">INDEX($L$122:$L$129,(RANK(AT2,$AT$2:$AT$9)))</f>
        <v>2072</v>
      </c>
      <c r="BE122" cm="1">
        <f t="array" aca="1" ref="BE122" ca="1">INDEX(BD66:BD81,(RANK(AT9,$AT$2:$AT$17)))</f>
        <v>2087</v>
      </c>
      <c r="BF122" cm="1">
        <f t="array" aca="1" ref="BF122" ca="1">INDEX(BD90:BD105,(RANK(AT9,$AT$2:$AT$17)))</f>
        <v>2135</v>
      </c>
      <c r="BG122" cm="1">
        <f t="array" aca="1" ref="BG122" ca="1">INDEX(BD106:BD121,(RANK(AT9,$AT$2:$AT$17)))</f>
        <v>2151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VLOOKUP(B123,audio_list_stym!$A$3:$BP$18,55,FALSE)</f>
        <v>15</v>
      </c>
      <c r="F123" t="str">
        <f>VLOOKUP(E123,metki!$A$2:$B$9,2,FALSE)</f>
        <v>экспл_новые_с_названием</v>
      </c>
      <c r="G123" t="str">
        <f t="shared" si="29"/>
        <v>экспл</v>
      </c>
      <c r="H123" t="str">
        <f>VLOOKUP(B123,audio_list_stym!$A$3:$AJ$18,23,FALSE)</f>
        <v>Ackee</v>
      </c>
      <c r="I123" t="s">
        <v>689</v>
      </c>
      <c r="J123" t="str">
        <f t="shared" si="30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98</v>
      </c>
      <c r="Z123" t="str">
        <f>IF(G123="экспл",VLOOKUP(J123,quest_экспл!$A$1:$N$129,12,FALSE),IF(G123="импл_",0,0))</f>
        <v>sound\\On_s_vetochkoy.wav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v>2210</v>
      </c>
      <c r="AD123" t="str">
        <f t="shared" ca="1" si="36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1"/>
        <v/>
      </c>
      <c r="AI123" t="s">
        <v>125</v>
      </c>
      <c r="AO123">
        <f t="shared" ca="1" si="37"/>
        <v>1.6115213772394998E-2</v>
      </c>
      <c r="AP123" t="str">
        <f t="shared" ca="1" si="38"/>
        <v>pics\\Tomat_7.jpg</v>
      </c>
      <c r="AR123" t="str">
        <f t="shared" si="41"/>
        <v/>
      </c>
      <c r="AS123" t="str">
        <f t="shared" si="32"/>
        <v/>
      </c>
      <c r="AT123">
        <f t="shared" ca="1" si="33"/>
        <v>0.2213241871304974</v>
      </c>
      <c r="AU123" t="s">
        <v>697</v>
      </c>
      <c r="AV123" t="str">
        <f t="shared" ca="1" si="34"/>
        <v>sound\\Redkiy_plod.wav</v>
      </c>
      <c r="AW123" t="str">
        <f>IF(OR(D123=10,D123=11,D123=14,D123=15),VLOOKUP(A123,audio_list_stym!$A$3:$BQ$189,69,FALSE),"XXXXX")</f>
        <v>XXXXX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_Он_с_веточкой?</v>
      </c>
      <c r="BA123" t="e">
        <f>VLOOKUP(Q123,audio_list_stym!$B$2:$BQ$299,68,FALSE)</f>
        <v>#N/A</v>
      </c>
      <c r="BB123" t="str">
        <f t="shared" si="35"/>
        <v>Посмотрите,_вот_ПЕМАТ._Он_с_веточкой?</v>
      </c>
      <c r="BD123" cm="1">
        <f t="array" aca="1" ref="BD123" ca="1">INDEX($L$122:$L$129,(RANK(AT3,$AT$2:$AT$9)))</f>
        <v>2071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VLOOKUP(B124,audio_list_stym!$A$3:$BP$18,55,FALSE)</f>
        <v>15</v>
      </c>
      <c r="F124" t="str">
        <f>VLOOKUP(E124,metki!$A$2:$B$9,2,FALSE)</f>
        <v>экспл_новые_с_названием</v>
      </c>
      <c r="G124" t="str">
        <f t="shared" si="29"/>
        <v>экспл</v>
      </c>
      <c r="H124" t="str">
        <f>VLOOKUP(B124,audio_list_stym!$A$3:$AJ$18,23,FALSE)</f>
        <v>Ackee</v>
      </c>
      <c r="I124" t="s">
        <v>690</v>
      </c>
      <c r="J124" t="str">
        <f t="shared" si="30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99</v>
      </c>
      <c r="Z124" t="str">
        <f>IF(G124="экспл",VLOOKUP(J124,quest_экспл!$A$1:$N$129,12,FALSE),IF(G124="импл_",0,0))</f>
        <v>sound\\On_rasskrit.wav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v>2204</v>
      </c>
      <c r="AD124" t="str">
        <f t="shared" ca="1" si="36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1"/>
        <v/>
      </c>
      <c r="AI124" t="s">
        <v>126</v>
      </c>
      <c r="AO124">
        <f t="shared" ca="1" si="37"/>
        <v>0.64048322022053139</v>
      </c>
      <c r="AP124" t="str">
        <f t="shared" ca="1" si="38"/>
        <v>pics\\Goroh_5.jpg</v>
      </c>
      <c r="AR124" t="str">
        <f t="shared" si="41"/>
        <v/>
      </c>
      <c r="AS124" t="str">
        <f t="shared" si="32"/>
        <v/>
      </c>
      <c r="AT124">
        <f t="shared" ca="1" si="33"/>
        <v>6.9041975325793148E-3</v>
      </c>
      <c r="AU124" t="s">
        <v>697</v>
      </c>
      <c r="AV124" t="str">
        <f t="shared" ca="1" si="34"/>
        <v>sound\\Redkiy_plod.wav</v>
      </c>
      <c r="AW124" t="str">
        <f>IF(OR(D124=10,D124=11,D124=14,D124=15),VLOOKUP(A124,audio_list_stym!$A$3:$BQ$189,69,FALSE),"XXXXX")</f>
        <v>XXXXX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_Он_раскрыт?</v>
      </c>
      <c r="BA124" t="e">
        <f>VLOOKUP(Q124,audio_list_stym!$B$2:$BQ$299,68,FALSE)</f>
        <v>#N/A</v>
      </c>
      <c r="BB124" t="str">
        <f t="shared" si="35"/>
        <v>Вот_ПЕМАТ._Он_раскрыт?</v>
      </c>
      <c r="BD124" cm="1">
        <f t="array" aca="1" ref="BD124" ca="1">INDEX($L$122:$L$129,(RANK(AT4,$AT$2:$AT$9)))</f>
        <v>2070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VLOOKUP(B125,audio_list_stym!$A$3:$BP$18,55,FALSE)</f>
        <v>15</v>
      </c>
      <c r="F125" t="str">
        <f>VLOOKUP(E125,metki!$A$2:$B$9,2,FALSE)</f>
        <v>экспл_новые_с_названием</v>
      </c>
      <c r="G125" t="str">
        <f t="shared" si="29"/>
        <v>экспл</v>
      </c>
      <c r="H125" t="str">
        <f>VLOOKUP(B125,audio_list_stym!$A$3:$AJ$18,23,FALSE)</f>
        <v>Ackee</v>
      </c>
      <c r="I125" t="s">
        <v>691</v>
      </c>
      <c r="J125" t="str">
        <f t="shared" si="30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100</v>
      </c>
      <c r="Z125" t="str">
        <f>IF(G125="экспл",VLOOKUP(J125,quest_экспл!$A$1:$N$129,12,FALSE),IF(G125="импл_",0,0))</f>
        <v>sound\\Pushistiy_li_on.wav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v>2196</v>
      </c>
      <c r="AD125" t="str">
        <f t="shared" ca="1" si="36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1"/>
        <v/>
      </c>
      <c r="AI125" t="s">
        <v>127</v>
      </c>
      <c r="AO125">
        <f t="shared" ca="1" si="37"/>
        <v>0.42103052927921436</v>
      </c>
      <c r="AP125" t="str">
        <f t="shared" ca="1" si="38"/>
        <v>pics\\Limon_3.jpg</v>
      </c>
      <c r="AR125" t="str">
        <f t="shared" si="41"/>
        <v/>
      </c>
      <c r="AS125" t="str">
        <f t="shared" si="32"/>
        <v/>
      </c>
      <c r="AT125">
        <f t="shared" ca="1" si="33"/>
        <v>0.55628304102837844</v>
      </c>
      <c r="AU125" t="s">
        <v>697</v>
      </c>
      <c r="AV125" t="str">
        <f t="shared" ca="1" si="34"/>
        <v>sound\\Noviy_plod.wav</v>
      </c>
      <c r="AW125" t="str">
        <f>IF(OR(D125=10,D125=11,D125=14,D125=15),VLOOKUP(A125,audio_list_stym!$A$3:$BQ$189,69,FALSE),"XXXXX")</f>
        <v>XXXXX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_Пушистый_ли_он?</v>
      </c>
      <c r="BA125" t="e">
        <f>VLOOKUP(Q125,audio_list_stym!$B$2:$BQ$299,68,FALSE)</f>
        <v>#N/A</v>
      </c>
      <c r="BB125" t="str">
        <f t="shared" si="35"/>
        <v>Это_ПЕМАТ._Пушистый_ли_он?</v>
      </c>
      <c r="BD125" cm="1">
        <f t="array" aca="1" ref="BD125" ca="1">INDEX($L$122:$L$129,(RANK(AT5,$AT$2:$AT$9)))</f>
        <v>2065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VLOOKUP(B126,audio_list_stym!$A$3:$BP$18,55,FALSE)</f>
        <v>15</v>
      </c>
      <c r="F126" t="str">
        <f>VLOOKUP(E126,metki!$A$2:$B$9,2,FALSE)</f>
        <v>экспл_новые_с_названием</v>
      </c>
      <c r="G126" t="str">
        <f t="shared" si="29"/>
        <v>экспл</v>
      </c>
      <c r="H126" t="str">
        <f>VLOOKUP(B126,audio_list_stym!$A$3:$AJ$18,23,FALSE)</f>
        <v>Ackee</v>
      </c>
      <c r="I126" t="s">
        <v>692</v>
      </c>
      <c r="J126" t="str">
        <f t="shared" si="30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101</v>
      </c>
      <c r="Z126" t="str">
        <f>IF(G126="экспл",VLOOKUP(J126,quest_экспл!$A$1:$N$129,12,FALSE),IF(G126="импл_",0,0))</f>
        <v>sound\\On_kvadratniy.wav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v>2200</v>
      </c>
      <c r="AD126" t="str">
        <f t="shared" ca="1" si="36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1"/>
        <v/>
      </c>
      <c r="AI126" t="s">
        <v>128</v>
      </c>
      <c r="AO126">
        <f t="shared" ca="1" si="37"/>
        <v>0.34257016355819481</v>
      </c>
      <c r="AP126" t="str">
        <f t="shared" ca="1" si="38"/>
        <v>pics\\Peper_3.jpg</v>
      </c>
      <c r="AR126" t="str">
        <f t="shared" si="41"/>
        <v/>
      </c>
      <c r="AS126" t="str">
        <f t="shared" si="32"/>
        <v/>
      </c>
      <c r="AT126">
        <f t="shared" ca="1" si="33"/>
        <v>0.88775216108837607</v>
      </c>
      <c r="AU126" t="s">
        <v>697</v>
      </c>
      <c r="AV126" t="str">
        <f t="shared" ca="1" si="34"/>
        <v>sound\\Noviy_plod.wav</v>
      </c>
      <c r="AW126" t="str">
        <f>IF(OR(D126=10,D126=11,D126=14,D126=15),VLOOKUP(A126,audio_list_stym!$A$3:$BQ$189,69,FALSE),"XXXXX")</f>
        <v>XXXXX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_Он_квадратный?</v>
      </c>
      <c r="BA126" t="e">
        <f>VLOOKUP(Q126,audio_list_stym!$B$2:$BQ$299,68,FALSE)</f>
        <v>#N/A</v>
      </c>
      <c r="BB126" t="str">
        <f t="shared" si="35"/>
        <v>На_картинке_ПЕМАТ._Он_квадратный?</v>
      </c>
      <c r="BD126" cm="1">
        <f t="array" aca="1" ref="BD126" ca="1">INDEX($L$122:$L$129,(RANK(AT6,$AT$2:$AT$9)))</f>
        <v>2067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VLOOKUP(B127,audio_list_stym!$A$3:$BP$18,55,FALSE)</f>
        <v>15</v>
      </c>
      <c r="F127" t="str">
        <f>VLOOKUP(E127,metki!$A$2:$B$9,2,FALSE)</f>
        <v>экспл_новые_с_названием</v>
      </c>
      <c r="G127" t="str">
        <f t="shared" si="29"/>
        <v>экспл</v>
      </c>
      <c r="H127" t="str">
        <f>VLOOKUP(B127,audio_list_stym!$A$3:$AJ$18,23,FALSE)</f>
        <v>Ackee</v>
      </c>
      <c r="I127" t="s">
        <v>693</v>
      </c>
      <c r="J127" t="str">
        <f t="shared" si="30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102</v>
      </c>
      <c r="Z127" t="str">
        <f>IF(G127="экспл",VLOOKUP(J127,quest_экспл!$A$1:$N$129,12,FALSE),IF(G127="импл_",0,0))</f>
        <v>sound\\Raznocvetniy_li_on.wav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v>2191</v>
      </c>
      <c r="AD127" t="str">
        <f t="shared" ca="1" si="36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1"/>
        <v/>
      </c>
      <c r="AI127" t="s">
        <v>129</v>
      </c>
      <c r="AO127">
        <f t="shared" ca="1" si="37"/>
        <v>0.32015038121769479</v>
      </c>
      <c r="AP127" t="str">
        <f t="shared" ca="1" si="38"/>
        <v>pics\\Peper_7.jpg</v>
      </c>
      <c r="AR127" t="str">
        <f t="shared" si="41"/>
        <v/>
      </c>
      <c r="AS127" t="str">
        <f t="shared" si="32"/>
        <v/>
      </c>
      <c r="AT127">
        <f t="shared" ca="1" si="33"/>
        <v>0.40477227876834965</v>
      </c>
      <c r="AU127" t="s">
        <v>697</v>
      </c>
      <c r="AV127" t="str">
        <f t="shared" ca="1" si="34"/>
        <v>sound\\Redkiy_plod.wav</v>
      </c>
      <c r="AW127" t="str">
        <f>IF(OR(D127=10,D127=11,D127=14,D127=15),VLOOKUP(A127,audio_list_stym!$A$3:$BQ$189,69,FALSE),"XXXXX")</f>
        <v>XXXXX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_Разноцветный_ли_он?</v>
      </c>
      <c r="BA127" t="e">
        <f>VLOOKUP(Q127,audio_list_stym!$B$2:$BQ$299,68,FALSE)</f>
        <v>#N/A</v>
      </c>
      <c r="BB127" t="str">
        <f t="shared" si="35"/>
        <v>На_мониторе_ПЕМАТ._Разноцветный_ли_он?</v>
      </c>
      <c r="BD127" cm="1">
        <f t="array" aca="1" ref="BD127" ca="1">INDEX($L$122:$L$129,(RANK(AT7,$AT$2:$AT$9)))</f>
        <v>2066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VLOOKUP(B128,audio_list_stym!$A$3:$BP$18,55,FALSE)</f>
        <v>15</v>
      </c>
      <c r="F128" t="str">
        <f>VLOOKUP(E128,metki!$A$2:$B$9,2,FALSE)</f>
        <v>экспл_новые_с_названием</v>
      </c>
      <c r="G128" t="str">
        <f t="shared" si="29"/>
        <v>экспл</v>
      </c>
      <c r="H128" t="str">
        <f>VLOOKUP(B128,audio_list_stym!$A$3:$AJ$18,23,FALSE)</f>
        <v>Ackee</v>
      </c>
      <c r="I128" t="s">
        <v>694</v>
      </c>
      <c r="J128" t="str">
        <f t="shared" si="30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103</v>
      </c>
      <c r="Z128" t="str">
        <f>IF(G128="экспл",VLOOKUP(J128,quest_экспл!$A$1:$N$129,12,FALSE),IF(G128="импл_",0,0))</f>
        <v>sound\\Uvyadshiy_li_on.wav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v>2227</v>
      </c>
      <c r="AD128" t="str">
        <f t="shared" ca="1" si="36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1"/>
        <v/>
      </c>
      <c r="AI128" t="s">
        <v>130</v>
      </c>
      <c r="AO128">
        <f t="shared" ca="1" si="37"/>
        <v>0.95826526801859124</v>
      </c>
      <c r="AP128" t="str">
        <f t="shared" ca="1" si="38"/>
        <v>pics\\Banan_3.jpg</v>
      </c>
      <c r="AR128" t="str">
        <f t="shared" si="41"/>
        <v/>
      </c>
      <c r="AS128" t="str">
        <f t="shared" si="32"/>
        <v/>
      </c>
      <c r="AT128">
        <f t="shared" ca="1" si="33"/>
        <v>0.36879590356155201</v>
      </c>
      <c r="AU128" t="s">
        <v>697</v>
      </c>
      <c r="AV128" t="str">
        <f t="shared" ca="1" si="34"/>
        <v>sound\\Redkiy_plod.wav</v>
      </c>
      <c r="AW128" t="str">
        <f>IF(OR(D128=10,D128=11,D128=14,D128=15),VLOOKUP(A128,audio_list_stym!$A$3:$BQ$189,69,FALSE),"XXXXX")</f>
        <v>XXXXX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_Увядший_ли_он?</v>
      </c>
      <c r="BA128" t="e">
        <f>VLOOKUP(Q128,audio_list_stym!$B$2:$BQ$299,68,FALSE)</f>
        <v>#N/A</v>
      </c>
      <c r="BB128" t="str">
        <f t="shared" si="35"/>
        <v>Перед_Вами_ПЕМАТ._Увядший_ли_он?</v>
      </c>
      <c r="BD128" cm="1">
        <f t="array" aca="1" ref="BD128" ca="1">INDEX($L$122:$L$129,(RANK(AT8,$AT$2:$AT$9)))</f>
        <v>2069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VLOOKUP(B129,audio_list_stym!$A$3:$BP$18,55,FALSE)</f>
        <v>15</v>
      </c>
      <c r="F129" t="str">
        <f>VLOOKUP(E129,metki!$A$2:$B$9,2,FALSE)</f>
        <v>экспл_новые_с_названием</v>
      </c>
      <c r="G129" t="str">
        <f t="shared" si="29"/>
        <v>экспл</v>
      </c>
      <c r="H129" t="str">
        <f>VLOOKUP(B129,audio_list_stym!$A$3:$AJ$18,23,FALSE)</f>
        <v>Ackee</v>
      </c>
      <c r="I129" t="s">
        <v>695</v>
      </c>
      <c r="J129" t="str">
        <f t="shared" si="30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104</v>
      </c>
      <c r="Z129" t="str">
        <f>IF(G129="экспл",VLOOKUP(J129,quest_экспл!$A$1:$N$129,12,FALSE),IF(G129="импл_",0,0))</f>
        <v>sound\\On_sklizskiy.wav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v>2211</v>
      </c>
      <c r="AD129" t="str">
        <f t="shared" ca="1" si="36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1"/>
        <v/>
      </c>
      <c r="AI129" t="s">
        <v>131</v>
      </c>
      <c r="AO129">
        <f t="shared" ca="1" si="37"/>
        <v>0.76242112281808727</v>
      </c>
      <c r="AP129" t="str">
        <f t="shared" ca="1" si="38"/>
        <v>pics\\Finik_7.jpg</v>
      </c>
      <c r="AR129" t="str">
        <f t="shared" si="41"/>
        <v/>
      </c>
      <c r="AS129" t="str">
        <f t="shared" si="32"/>
        <v/>
      </c>
      <c r="AT129">
        <f t="shared" ca="1" si="33"/>
        <v>0.91859944613656408</v>
      </c>
      <c r="AU129" t="s">
        <v>697</v>
      </c>
      <c r="AV129" t="str">
        <f t="shared" ca="1" si="34"/>
        <v>sound\\Noviy_plod.wav</v>
      </c>
      <c r="AW129" t="str">
        <f>IF(OR(D129=10,D129=11,D129=14,D129=15),VLOOKUP(A129,audio_list_stym!$A$3:$BQ$189,69,FALSE),"XXXXX")</f>
        <v>XXXXX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_Он_склизкий?</v>
      </c>
      <c r="BA129" t="e">
        <f>VLOOKUP(Q129,audio_list_stym!$B$2:$BQ$299,68,FALSE)</f>
        <v>#N/A</v>
      </c>
      <c r="BB129" t="str">
        <f t="shared" si="35"/>
        <v>Вы_видите_ПЕМАТ._Он_склизкий?</v>
      </c>
      <c r="BD129" cm="1">
        <f t="array" aca="1" ref="BD129" ca="1">INDEX($L$122:$L$129,(RANK(AT9,$AT$2:$AT$9)))</f>
        <v>2068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45">
      <c r="AE146" s="22"/>
      <c r="AF146" s="22"/>
      <c r="AX146" s="23"/>
      <c r="AY146" s="23"/>
      <c r="AZ146" s="23"/>
    </row>
    <row r="157" spans="31:52" x14ac:dyDescent="0.45">
      <c r="AE157" s="22"/>
      <c r="AF157" s="22"/>
      <c r="AX157" s="23"/>
      <c r="AY157" s="23"/>
      <c r="AZ157" s="23"/>
    </row>
    <row r="158" spans="31:52" x14ac:dyDescent="0.45">
      <c r="AE158" s="22"/>
      <c r="AF158" s="22"/>
      <c r="AX158" s="23"/>
      <c r="AY158" s="23"/>
      <c r="AZ158" s="23"/>
    </row>
    <row r="159" spans="31:52" x14ac:dyDescent="0.45">
      <c r="AE159" s="22"/>
      <c r="AF159" s="22"/>
      <c r="AX159" s="23"/>
      <c r="AY159" s="23"/>
      <c r="AZ159" s="23"/>
    </row>
    <row r="160" spans="31:52" x14ac:dyDescent="0.45">
      <c r="AE160" s="22"/>
      <c r="AF160" s="22"/>
      <c r="AX160" s="23"/>
      <c r="AY160" s="23"/>
      <c r="AZ160" s="23"/>
    </row>
    <row r="161" spans="31:52" x14ac:dyDescent="0.45">
      <c r="AE161" s="22"/>
      <c r="AF161" s="22"/>
      <c r="AX161" s="23"/>
      <c r="AY161" s="23"/>
      <c r="AZ161" s="23"/>
    </row>
  </sheetData>
  <autoFilter ref="A1:BB145" xr:uid="{00000000-0001-0000-1300-000000000000}"/>
  <pageMargins left="0.7" right="0.7" top="0.75" bottom="0.75" header="0.3" footer="0.3"/>
  <pageSetup paperSize="9"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H161"/>
  <sheetViews>
    <sheetView topLeftCell="AS1" zoomScale="67" zoomScaleNormal="6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49" width="27.796875" customWidth="1"/>
    <col min="50" max="51" width="13.53125" customWidth="1"/>
    <col min="52" max="52" width="18.1328125" customWidth="1"/>
    <col min="53" max="53" width="19.53125" customWidth="1"/>
    <col min="54" max="54" width="16.1328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VLOOKUP(B2,audio_list_stym!$A$3:$BP$18,56,FALSE)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VLOOKUP(B2,audio_list_stym!$A$3:$AJ$18,24,FALSE)</f>
        <v>Tomat</v>
      </c>
      <c r="I2" t="s">
        <v>688</v>
      </c>
      <c r="J2" t="str">
        <f t="shared" ref="J2:J65" si="1">H2&amp;I2</f>
        <v>Tomat_1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0.92848079245979365</v>
      </c>
      <c r="AP2" t="str">
        <f ca="1">INDEX($AM$2:$AM$25,(RANK(AO2,$AO$2:$AO$25)))</f>
        <v>pics\\Kokos_3.jpg</v>
      </c>
      <c r="AQ2" t="str">
        <f ca="1">INDEX($AN$2:$AN$25,(RANK(AO2,$AO$2:$AO$25)))</f>
        <v>pics\\Tomat_3.jpg</v>
      </c>
      <c r="AT2">
        <f t="shared" ref="AT2:AT65" ca="1" si="7">RAND()</f>
        <v>0.11493679772598542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2026</v>
      </c>
      <c r="BF2" cm="1">
        <f t="array" aca="1" ref="BF2" ca="1">INDEX(BD26:BD49,(RANK(AT2,$AT$2:$AT$16)))</f>
        <v>2042</v>
      </c>
      <c r="BG2" cm="1">
        <f t="array" aca="1" ref="BG2" ca="1">INDEX(BD50:BD65,(RANK(AT2,$AT$2:$AT$16)))</f>
        <v>2018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VLOOKUP(B3,audio_list_stym!$A$3:$BP$18,56,FALSE)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VLOOKUP(B3,audio_list_stym!$A$3:$AJ$18,24,FALSE)</f>
        <v>Tomat</v>
      </c>
      <c r="I3" t="s">
        <v>689</v>
      </c>
      <c r="J3" t="str">
        <f t="shared" si="1"/>
        <v>Tomat_2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0.64532111009654103</v>
      </c>
      <c r="AP3" t="str">
        <f t="shared" ref="AP3:AP25" ca="1" si="12">INDEX($AM$2:$AM$25,(RANK(AO3,$AO$2:$AO$25)))</f>
        <v>pics\\Kokos_7.jpg</v>
      </c>
      <c r="AQ3" t="str">
        <f t="shared" ref="AQ3:AQ25" ca="1" si="13">INDEX($AN$2:$AN$25,(RANK(AO3,$AO$2:$AO$25)))</f>
        <v>pics\\Tomat_7.jpg</v>
      </c>
      <c r="AT3">
        <f t="shared" ca="1" si="7"/>
        <v>0.68799793603915493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VLOOKUP(B4,audio_list_stym!$A$3:$BP$18,56,FALSE)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VLOOKUP(B4,audio_list_stym!$A$3:$AJ$18,24,FALSE)</f>
        <v>Tomat</v>
      </c>
      <c r="I4" t="s">
        <v>690</v>
      </c>
      <c r="J4" t="str">
        <f t="shared" si="1"/>
        <v>Tomat_3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0.60751657103502621</v>
      </c>
      <c r="AP4" t="str">
        <f t="shared" ca="1" si="12"/>
        <v>pics\\Finik_1.jpg</v>
      </c>
      <c r="AQ4" t="str">
        <f t="shared" ca="1" si="13"/>
        <v>pics\\Peper_1.jpg</v>
      </c>
      <c r="AT4">
        <f t="shared" ca="1" si="7"/>
        <v>6.8712287058920518E-2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VLOOKUP(B5,audio_list_stym!$A$3:$BP$18,56,FALSE)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VLOOKUP(B5,audio_list_stym!$A$3:$AJ$18,24,FALSE)</f>
        <v>Tomat</v>
      </c>
      <c r="I5" t="s">
        <v>691</v>
      </c>
      <c r="J5" t="str">
        <f t="shared" si="1"/>
        <v>Tomat_4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0.37586853389111241</v>
      </c>
      <c r="AP5" t="str">
        <f t="shared" ca="1" si="12"/>
        <v>pics\\Finik_4.jpg</v>
      </c>
      <c r="AQ5" t="str">
        <f t="shared" ca="1" si="13"/>
        <v>pics\\Peper_4.jpg</v>
      </c>
      <c r="AT5">
        <f t="shared" ca="1" si="7"/>
        <v>0.54008584785610436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VLOOKUP(B6,audio_list_stym!$A$3:$BP$18,56,FALSE)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VLOOKUP(B6,audio_list_stym!$A$3:$AJ$18,24,FALSE)</f>
        <v>Tomat</v>
      </c>
      <c r="I6" t="s">
        <v>692</v>
      </c>
      <c r="J6" t="str">
        <f t="shared" si="1"/>
        <v>Tomat_5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1.6550338497910655E-2</v>
      </c>
      <c r="AP6" t="str">
        <f t="shared" ca="1" si="12"/>
        <v>pics\\Injir_8.jpg</v>
      </c>
      <c r="AQ6" t="str">
        <f t="shared" ca="1" si="13"/>
        <v>pics\\Tikva_8.jpg</v>
      </c>
      <c r="AT6">
        <f t="shared" ca="1" si="7"/>
        <v>0.91977951459610507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VLOOKUP(B7,audio_list_stym!$A$3:$BP$18,56,FALSE)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VLOOKUP(B7,audio_list_stym!$A$3:$AJ$18,24,FALSE)</f>
        <v>Tomat</v>
      </c>
      <c r="I7" t="s">
        <v>693</v>
      </c>
      <c r="J7" t="str">
        <f t="shared" si="1"/>
        <v>Tomat_6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0.29161934212619656</v>
      </c>
      <c r="AP7" t="str">
        <f t="shared" ca="1" si="12"/>
        <v>pics\\Finik_6.jpg</v>
      </c>
      <c r="AQ7" t="str">
        <f t="shared" ca="1" si="13"/>
        <v>pics\\Peper_6.jpg</v>
      </c>
      <c r="AT7">
        <f t="shared" ca="1" si="7"/>
        <v>0.30986504345250443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VLOOKUP(B8,audio_list_stym!$A$3:$BP$18,56,FALSE)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VLOOKUP(B8,audio_list_stym!$A$3:$AJ$18,24,FALSE)</f>
        <v>Tomat</v>
      </c>
      <c r="I8" t="s">
        <v>694</v>
      </c>
      <c r="J8" t="str">
        <f t="shared" si="1"/>
        <v>Tomat_7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8.540927460541059E-2</v>
      </c>
      <c r="AP8" t="str">
        <f t="shared" ca="1" si="12"/>
        <v>pics\\Injir_3.jpg</v>
      </c>
      <c r="AQ8" t="str">
        <f t="shared" ca="1" si="13"/>
        <v>pics\\Tikva_3.jpg</v>
      </c>
      <c r="AT8">
        <f t="shared" ca="1" si="7"/>
        <v>0.58966600740727604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VLOOKUP(B9,audio_list_stym!$A$3:$BP$18,56,FALSE)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VLOOKUP(B9,audio_list_stym!$A$3:$AJ$18,24,FALSE)</f>
        <v>Tomat</v>
      </c>
      <c r="I9" t="s">
        <v>695</v>
      </c>
      <c r="J9" t="str">
        <f t="shared" si="1"/>
        <v>Tomat_8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5.4575503183344809E-2</v>
      </c>
      <c r="AP9" t="str">
        <f t="shared" ca="1" si="12"/>
        <v>pics\\Injir_4.jpg</v>
      </c>
      <c r="AQ9" t="str">
        <f t="shared" ca="1" si="13"/>
        <v>pics\\Tikva_4.jpg</v>
      </c>
      <c r="AT9">
        <f t="shared" ca="1" si="7"/>
        <v>0.34041569468301625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VLOOKUP(B10,audio_list_stym!$A$3:$BP$18,56,FALSE)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VLOOKUP(B10,audio_list_stym!$A$3:$AJ$18,24,FALSE)</f>
        <v>Limon</v>
      </c>
      <c r="I10" t="s">
        <v>688</v>
      </c>
      <c r="J10" t="str">
        <f t="shared" si="1"/>
        <v>Limon_1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2062</v>
      </c>
      <c r="AD10" t="str">
        <f t="shared" ca="1" si="10"/>
        <v>pics\\Tomat_6.jpg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pics\\Tomat_6.jpg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0.72974943827248495</v>
      </c>
      <c r="AP10" t="str">
        <f t="shared" ca="1" si="12"/>
        <v>pics\\Kokos_6.jpg</v>
      </c>
      <c r="AQ10" t="str">
        <f t="shared" ca="1" si="13"/>
        <v>pics\\Tomat_6.jpg</v>
      </c>
      <c r="AS10" t="str">
        <f t="shared" ref="AS10:AS17" ca="1" si="15">IF(AH10="sound\\Tropic",AQ10,"")</f>
        <v>pics\\Tomat_6.jpg</v>
      </c>
      <c r="AT10">
        <f t="shared" ca="1" si="7"/>
        <v>3.973322499173515E-2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VLOOKUP(B11,audio_list_stym!$A$3:$BP$18,56,FALSE)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VLOOKUP(B11,audio_list_stym!$A$3:$AJ$18,24,FALSE)</f>
        <v>Limon</v>
      </c>
      <c r="I11" t="s">
        <v>689</v>
      </c>
      <c r="J11" t="str">
        <f t="shared" si="1"/>
        <v>Limon_2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2047</v>
      </c>
      <c r="AD11" t="str">
        <f t="shared" ca="1" si="10"/>
        <v>pics\\Peper_7.jpg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0.24859163718763411</v>
      </c>
      <c r="AP11" t="str">
        <f t="shared" ca="1" si="12"/>
        <v>pics\\Finik_7.jpg</v>
      </c>
      <c r="AQ11" t="str">
        <f t="shared" ca="1" si="13"/>
        <v>pics\\Peper_7.jpg</v>
      </c>
      <c r="AS11" t="str">
        <f t="shared" ca="1" si="15"/>
        <v>pics\\Peper_7.jpg</v>
      </c>
      <c r="AT11">
        <f t="shared" ca="1" si="7"/>
        <v>0.19008001492803461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VLOOKUP(B12,audio_list_stym!$A$3:$BP$18,56,FALSE)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VLOOKUP(B12,audio_list_stym!$A$3:$AJ$18,24,FALSE)</f>
        <v>Limon</v>
      </c>
      <c r="I12" t="s">
        <v>690</v>
      </c>
      <c r="J12" t="str">
        <f t="shared" si="1"/>
        <v>Limon_3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2058</v>
      </c>
      <c r="AD12" t="str">
        <f t="shared" ca="1" si="10"/>
        <v>pics\\Tomat_2.jpg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pics\\Tomat_2.jpg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0.96940899850319862</v>
      </c>
      <c r="AP12" t="str">
        <f t="shared" ca="1" si="12"/>
        <v>pics\\Kokos_2.jpg</v>
      </c>
      <c r="AQ12" t="str">
        <f t="shared" ca="1" si="13"/>
        <v>pics\\Tomat_2.jpg</v>
      </c>
      <c r="AS12" t="str">
        <f t="shared" ca="1" si="15"/>
        <v>pics\\Tomat_2.jpg</v>
      </c>
      <c r="AT12">
        <f t="shared" ca="1" si="7"/>
        <v>9.8145104353358659E-2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VLOOKUP(B13,audio_list_stym!$A$3:$BP$18,56,FALSE)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VLOOKUP(B13,audio_list_stym!$A$3:$AJ$18,24,FALSE)</f>
        <v>Limon</v>
      </c>
      <c r="I13" t="s">
        <v>691</v>
      </c>
      <c r="J13" t="str">
        <f t="shared" si="1"/>
        <v>Limon_4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2064</v>
      </c>
      <c r="AD13" t="str">
        <f t="shared" ca="1" si="10"/>
        <v>pics\\Tomat_8.jpg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pics\\Tomat_8.jpg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0.63403404353440462</v>
      </c>
      <c r="AP13" t="str">
        <f t="shared" ca="1" si="12"/>
        <v>pics\\Kokos_8.jpg</v>
      </c>
      <c r="AQ13" t="str">
        <f t="shared" ca="1" si="13"/>
        <v>pics\\Tomat_8.jpg</v>
      </c>
      <c r="AS13" t="str">
        <f t="shared" ca="1" si="15"/>
        <v>pics\\Tomat_8.jpg</v>
      </c>
      <c r="AT13">
        <f t="shared" ca="1" si="7"/>
        <v>7.4870508028614724E-2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VLOOKUP(B14,audio_list_stym!$A$3:$BP$18,56,FALSE)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VLOOKUP(B14,audio_list_stym!$A$3:$AJ$18,24,FALSE)</f>
        <v>Limon</v>
      </c>
      <c r="I14" t="s">
        <v>692</v>
      </c>
      <c r="J14" t="str">
        <f t="shared" si="1"/>
        <v>Limon_5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2167</v>
      </c>
      <c r="AD14" t="str">
        <f t="shared" ca="1" si="10"/>
        <v>pics\\Tikva_7.jpg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pics\\Tikva_7.jpg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3.0633926880995532E-2</v>
      </c>
      <c r="AP14" t="str">
        <f t="shared" ca="1" si="12"/>
        <v>pics\\Injir_7.jpg</v>
      </c>
      <c r="AQ14" t="str">
        <f t="shared" ca="1" si="13"/>
        <v>pics\\Tikva_7.jpg</v>
      </c>
      <c r="AS14" t="str">
        <f t="shared" ca="1" si="15"/>
        <v>pics\\Tikva_7.jpg</v>
      </c>
      <c r="AT14">
        <f t="shared" ca="1" si="7"/>
        <v>2.6383568085877274E-2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VLOOKUP(B15,audio_list_stym!$A$3:$BP$18,56,FALSE)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VLOOKUP(B15,audio_list_stym!$A$3:$AJ$18,24,FALSE)</f>
        <v>Limon</v>
      </c>
      <c r="I15" t="s">
        <v>693</v>
      </c>
      <c r="J15" t="str">
        <f t="shared" si="1"/>
        <v>Limon_6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2043</v>
      </c>
      <c r="AD15" t="str">
        <f t="shared" ca="1" si="10"/>
        <v>pics\\Peper_3.jpg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pics\\Peper_3.jpg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0.39537114647548688</v>
      </c>
      <c r="AP15" t="str">
        <f t="shared" ca="1" si="12"/>
        <v>pics\\Finik_3.jpg</v>
      </c>
      <c r="AQ15" t="str">
        <f t="shared" ca="1" si="13"/>
        <v>pics\\Peper_3.jpg</v>
      </c>
      <c r="AS15" t="str">
        <f t="shared" ca="1" si="15"/>
        <v>pics\\Peper_3.jpg</v>
      </c>
      <c r="AT15">
        <f t="shared" ca="1" si="7"/>
        <v>0.59413417268745361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VLOOKUP(B16,audio_list_stym!$A$3:$BP$18,56,FALSE)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VLOOKUP(B16,audio_list_stym!$A$3:$AJ$18,24,FALSE)</f>
        <v>Limon</v>
      </c>
      <c r="I16" t="s">
        <v>694</v>
      </c>
      <c r="J16" t="str">
        <f t="shared" si="1"/>
        <v>Limon_7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2061</v>
      </c>
      <c r="AD16" t="str">
        <f t="shared" ca="1" si="10"/>
        <v>pics\\Tomat_5.jpg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pics\\Tomat_5.jpg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0.74956420793623857</v>
      </c>
      <c r="AP16" t="str">
        <f t="shared" ca="1" si="12"/>
        <v>pics\\Kokos_5.jpg</v>
      </c>
      <c r="AQ16" t="str">
        <f t="shared" ca="1" si="13"/>
        <v>pics\\Tomat_5.jpg</v>
      </c>
      <c r="AS16" t="str">
        <f t="shared" ca="1" si="15"/>
        <v>pics\\Tomat_5.jpg</v>
      </c>
      <c r="AT16">
        <f t="shared" ca="1" si="7"/>
        <v>0.15489943583163435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VLOOKUP(B17,audio_list_stym!$A$3:$BP$18,56,FALSE)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VLOOKUP(B17,audio_list_stym!$A$3:$AJ$18,24,FALSE)</f>
        <v>Limon</v>
      </c>
      <c r="I17" t="s">
        <v>695</v>
      </c>
      <c r="J17" t="str">
        <f t="shared" si="1"/>
        <v>Limon_8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2045</v>
      </c>
      <c r="AD17" t="str">
        <f t="shared" ca="1" si="10"/>
        <v>pics\\Peper_5.jpg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pics\\Peper_5.jpg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0.30293952671047875</v>
      </c>
      <c r="AP17" t="str">
        <f t="shared" ca="1" si="12"/>
        <v>pics\\Finik_5.jpg</v>
      </c>
      <c r="AQ17" t="str">
        <f t="shared" ca="1" si="13"/>
        <v>pics\\Peper_5.jpg</v>
      </c>
      <c r="AS17" t="str">
        <f t="shared" ca="1" si="15"/>
        <v>pics\\Peper_5.jpg</v>
      </c>
      <c r="AT17">
        <f t="shared" ca="1" si="7"/>
        <v>0.70300881301557827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VLOOKUP(B18,audio_list_stym!$A$3:$BP$18,56,FALSE)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VLOOKUP(B18,audio_list_stym!$A$3:$AJ$18,24,FALSE)</f>
        <v>Kokos</v>
      </c>
      <c r="I18" t="s">
        <v>688</v>
      </c>
      <c r="J18" t="str">
        <f t="shared" si="1"/>
        <v>Kokos_1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5.2169562165554462E-2</v>
      </c>
      <c r="AP18" t="str">
        <f t="shared" ca="1" si="12"/>
        <v>pics\\Injir_5.jpg</v>
      </c>
      <c r="AQ18" t="str">
        <f t="shared" ca="1" si="13"/>
        <v>pics\\Tikva_5.jpg</v>
      </c>
      <c r="AT18">
        <f t="shared" ca="1" si="7"/>
        <v>0.93831163301964537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VLOOKUP(B19,audio_list_stym!$A$3:$BP$18,56,FALSE)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VLOOKUP(B19,audio_list_stym!$A$3:$AJ$18,24,FALSE)</f>
        <v>Kokos</v>
      </c>
      <c r="I19" t="s">
        <v>689</v>
      </c>
      <c r="J19" t="str">
        <f t="shared" si="1"/>
        <v>Kokos_2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0.77388022317838179</v>
      </c>
      <c r="AP19" t="str">
        <f t="shared" ca="1" si="12"/>
        <v>pics\\Kokos_4.jpg</v>
      </c>
      <c r="AQ19" t="str">
        <f t="shared" ca="1" si="13"/>
        <v>pics\\Tomat_4.jpg</v>
      </c>
      <c r="AT19">
        <f t="shared" ca="1" si="7"/>
        <v>0.77925961716388659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VLOOKUP(B20,audio_list_stym!$A$3:$BP$18,56,FALSE)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VLOOKUP(B20,audio_list_stym!$A$3:$AJ$18,24,FALSE)</f>
        <v>Kokos</v>
      </c>
      <c r="I20" t="s">
        <v>690</v>
      </c>
      <c r="J20" t="str">
        <f t="shared" si="1"/>
        <v>Kokos_3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0.9876329603647177</v>
      </c>
      <c r="AP20" t="str">
        <f t="shared" ca="1" si="12"/>
        <v>pics\\Kokos_1.jpg</v>
      </c>
      <c r="AQ20" t="str">
        <f t="shared" ca="1" si="13"/>
        <v>pics\\Tomat_1.jpg</v>
      </c>
      <c r="AT20">
        <f t="shared" ca="1" si="7"/>
        <v>0.79574488318722492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VLOOKUP(B21,audio_list_stym!$A$3:$BP$18,56,FALSE)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VLOOKUP(B21,audio_list_stym!$A$3:$AJ$18,24,FALSE)</f>
        <v>Kokos</v>
      </c>
      <c r="I21" t="s">
        <v>691</v>
      </c>
      <c r="J21" t="str">
        <f t="shared" si="1"/>
        <v>Kokos_4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0.19216357513781812</v>
      </c>
      <c r="AP21" t="str">
        <f t="shared" ca="1" si="12"/>
        <v>pics\\Injir_1.jpg</v>
      </c>
      <c r="AQ21" t="str">
        <f t="shared" ca="1" si="13"/>
        <v>pics\\Tikva_1.jpg</v>
      </c>
      <c r="AT21">
        <f t="shared" ca="1" si="7"/>
        <v>0.52474734882121987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VLOOKUP(B22,audio_list_stym!$A$3:$BP$18,56,FALSE)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VLOOKUP(B22,audio_list_stym!$A$3:$AJ$18,24,FALSE)</f>
        <v>Kokos</v>
      </c>
      <c r="I22" t="s">
        <v>692</v>
      </c>
      <c r="J22" t="str">
        <f t="shared" si="1"/>
        <v>Kokos_5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0.16619261961979725</v>
      </c>
      <c r="AP22" t="str">
        <f t="shared" ca="1" si="12"/>
        <v>pics\\Injir_2.jpg</v>
      </c>
      <c r="AQ22" t="str">
        <f t="shared" ca="1" si="13"/>
        <v>pics\\Tikva_2.jpg</v>
      </c>
      <c r="AT22">
        <f t="shared" ca="1" si="7"/>
        <v>0.20421627358843542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VLOOKUP(B23,audio_list_stym!$A$3:$BP$18,56,FALSE)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VLOOKUP(B23,audio_list_stym!$A$3:$AJ$18,24,FALSE)</f>
        <v>Kokos</v>
      </c>
      <c r="I23" t="s">
        <v>693</v>
      </c>
      <c r="J23" t="str">
        <f t="shared" si="1"/>
        <v>Kokos_6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0.22285690088431642</v>
      </c>
      <c r="AP23" t="str">
        <f t="shared" ca="1" si="12"/>
        <v>pics\\Finik_8.jpg</v>
      </c>
      <c r="AQ23" t="str">
        <f t="shared" ca="1" si="13"/>
        <v>pics\\Peper_8.jpg</v>
      </c>
      <c r="AT23">
        <f t="shared" ca="1" si="7"/>
        <v>9.4583414228928797E-2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VLOOKUP(B24,audio_list_stym!$A$3:$BP$18,56,FALSE)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VLOOKUP(B24,audio_list_stym!$A$3:$AJ$18,24,FALSE)</f>
        <v>Kokos</v>
      </c>
      <c r="I24" t="s">
        <v>694</v>
      </c>
      <c r="J24" t="str">
        <f t="shared" si="1"/>
        <v>Kokos_7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0.52750677655142497</v>
      </c>
      <c r="AP24" t="str">
        <f t="shared" ca="1" si="12"/>
        <v>pics\\Finik_2.jpg</v>
      </c>
      <c r="AQ24" t="str">
        <f t="shared" ca="1" si="13"/>
        <v>pics\\Peper_2.jpg</v>
      </c>
      <c r="AT24">
        <f t="shared" ca="1" si="7"/>
        <v>0.56755278962473377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VLOOKUP(B25,audio_list_stym!$A$3:$BP$18,56,FALSE)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VLOOKUP(B25,audio_list_stym!$A$3:$AJ$18,24,FALSE)</f>
        <v>Kokos</v>
      </c>
      <c r="I25" t="s">
        <v>695</v>
      </c>
      <c r="J25" t="str">
        <f t="shared" si="1"/>
        <v>Kokos_8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3.8363422273308134E-2</v>
      </c>
      <c r="AP25" t="str">
        <f t="shared" ca="1" si="12"/>
        <v>pics\\Injir_6.jpg</v>
      </c>
      <c r="AQ25" t="str">
        <f t="shared" ca="1" si="13"/>
        <v>pics\\Tikva_6.jpg</v>
      </c>
      <c r="AT25">
        <f t="shared" ca="1" si="7"/>
        <v>0.95270289517121731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VLOOKUP(B26,audio_list_stym!$A$3:$BP$18,56,FALSE)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VLOOKUP(B26,audio_list_stym!$A$3:$AJ$18,24,FALSE)</f>
        <v>Redis</v>
      </c>
      <c r="I26" t="s">
        <v>688</v>
      </c>
      <c r="J26" t="str">
        <f t="shared" si="1"/>
        <v>Redis_1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2027</v>
      </c>
      <c r="AD26" t="str">
        <f t="shared" ca="1" si="10"/>
        <v>pics\\Kokos_3.jpg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pics\\Kokos_3.jpg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pics\\Kokos_3.jpg</v>
      </c>
      <c r="AT26">
        <f t="shared" ca="1" si="7"/>
        <v>0.48961303422382552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VLOOKUP(B27,audio_list_stym!$A$3:$BP$18,56,FALSE)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VLOOKUP(B27,audio_list_stym!$A$3:$AJ$18,24,FALSE)</f>
        <v>Redis</v>
      </c>
      <c r="I27" t="s">
        <v>689</v>
      </c>
      <c r="J27" t="str">
        <f t="shared" si="1"/>
        <v>Redis_2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2031</v>
      </c>
      <c r="AD27" t="str">
        <f t="shared" ca="1" si="10"/>
        <v>pics\\Kokos_7.jpg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pics\\Kokos_7.jpg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pics\\Kokos_7.jpg</v>
      </c>
      <c r="AT27">
        <f t="shared" ca="1" si="7"/>
        <v>0.25300650785968348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VLOOKUP(B28,audio_list_stym!$A$3:$BP$18,56,FALSE)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VLOOKUP(B28,audio_list_stym!$A$3:$AJ$18,24,FALSE)</f>
        <v>Redis</v>
      </c>
      <c r="I28" t="s">
        <v>690</v>
      </c>
      <c r="J28" t="str">
        <f t="shared" si="1"/>
        <v>Redis_3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2009</v>
      </c>
      <c r="AD28" t="str">
        <f t="shared" ca="1" si="10"/>
        <v>pics\\Finik_1.jpg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pics\\Finik_1.jpg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pics\\Finik_1.jpg</v>
      </c>
      <c r="AT28">
        <f t="shared" ca="1" si="7"/>
        <v>0.2874194405982311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VLOOKUP(B29,audio_list_stym!$A$3:$BP$18,56,FALSE)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VLOOKUP(B29,audio_list_stym!$A$3:$AJ$18,24,FALSE)</f>
        <v>Redis</v>
      </c>
      <c r="I29" t="s">
        <v>691</v>
      </c>
      <c r="J29" t="str">
        <f t="shared" si="1"/>
        <v>Redis_4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2012</v>
      </c>
      <c r="AD29" t="str">
        <f t="shared" ca="1" si="10"/>
        <v>pics\\Finik_4.jpg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pics\\Finik_4.jpg</v>
      </c>
      <c r="AT29">
        <f t="shared" ca="1" si="7"/>
        <v>0.90261965011945255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VLOOKUP(B30,audio_list_stym!$A$3:$BP$18,56,FALSE)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VLOOKUP(B30,audio_list_stym!$A$3:$AJ$18,24,FALSE)</f>
        <v>Redis</v>
      </c>
      <c r="I30" t="s">
        <v>692</v>
      </c>
      <c r="J30" t="str">
        <f t="shared" si="1"/>
        <v>Redis_5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2160</v>
      </c>
      <c r="AD30" t="str">
        <f t="shared" ca="1" si="10"/>
        <v>pics\\Injir_8.jpg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pics\\Injir_8.jpg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pics\\Injir_8.jpg</v>
      </c>
      <c r="AT30">
        <f t="shared" ca="1" si="7"/>
        <v>0.52350515175695744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VLOOKUP(B31,audio_list_stym!$A$3:$BP$18,56,FALSE)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VLOOKUP(B31,audio_list_stym!$A$3:$AJ$18,24,FALSE)</f>
        <v>Redis</v>
      </c>
      <c r="I31" t="s">
        <v>693</v>
      </c>
      <c r="J31" t="str">
        <f t="shared" si="1"/>
        <v>Redis_6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2014</v>
      </c>
      <c r="AD31" t="str">
        <f t="shared" ca="1" si="10"/>
        <v>pics\\Finik_6.jpg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pics\\Finik_6.jpg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pics\\Finik_6.jpg</v>
      </c>
      <c r="AT31">
        <f t="shared" ca="1" si="7"/>
        <v>0.19251247681287942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VLOOKUP(B32,audio_list_stym!$A$3:$BP$18,56,FALSE)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VLOOKUP(B32,audio_list_stym!$A$3:$AJ$18,24,FALSE)</f>
        <v>Redis</v>
      </c>
      <c r="I32" t="s">
        <v>694</v>
      </c>
      <c r="J32" t="str">
        <f t="shared" si="1"/>
        <v>Redis_7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2155</v>
      </c>
      <c r="AD32" t="str">
        <f t="shared" ca="1" si="10"/>
        <v>pics\\Injir_3.jpg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pics\\Injir_3.jpg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pics\\Injir_3.jpg</v>
      </c>
      <c r="AT32">
        <f t="shared" ca="1" si="7"/>
        <v>0.15839447269295626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VLOOKUP(B33,audio_list_stym!$A$3:$BP$18,56,FALSE)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VLOOKUP(B33,audio_list_stym!$A$3:$AJ$18,24,FALSE)</f>
        <v>Redis</v>
      </c>
      <c r="I33" t="s">
        <v>695</v>
      </c>
      <c r="J33" t="str">
        <f t="shared" si="1"/>
        <v>Redis_8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2156</v>
      </c>
      <c r="AD33" t="str">
        <f t="shared" ca="1" si="10"/>
        <v>pics\\Injir_4.jpg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pics\\Injir_4.jpg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pics\\Injir_4.jpg</v>
      </c>
      <c r="AT33">
        <f t="shared" ca="1" si="7"/>
        <v>0.38055364427695682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VLOOKUP(B34,audio_list_stym!$A$3:$BP$18,56,FALSE)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VLOOKUP(B34,audio_list_stym!$A$3:$AJ$18,24,FALSE)</f>
        <v>Peper</v>
      </c>
      <c r="I34" t="s">
        <v>688</v>
      </c>
      <c r="J34" t="str">
        <f t="shared" si="1"/>
        <v>Peper_1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0.38365981673910587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2062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2006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VLOOKUP(B35,audio_list_stym!$A$3:$BP$18,56,FALSE)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VLOOKUP(B35,audio_list_stym!$A$3:$AJ$18,24,FALSE)</f>
        <v>Peper</v>
      </c>
      <c r="I35" t="s">
        <v>689</v>
      </c>
      <c r="J35" t="str">
        <f t="shared" si="1"/>
        <v>Peper_2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0.90854230796738467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VLOOKUP(B36,audio_list_stym!$A$3:$BP$18,56,FALSE)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VLOOKUP(B36,audio_list_stym!$A$3:$AJ$18,24,FALSE)</f>
        <v>Peper</v>
      </c>
      <c r="I36" t="s">
        <v>690</v>
      </c>
      <c r="J36" t="str">
        <f t="shared" si="1"/>
        <v>Peper_3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0.66933048043540211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VLOOKUP(B37,audio_list_stym!$A$3:$BP$18,56,FALSE)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VLOOKUP(B37,audio_list_stym!$A$3:$AJ$18,24,FALSE)</f>
        <v>Peper</v>
      </c>
      <c r="I37" t="s">
        <v>691</v>
      </c>
      <c r="J37" t="str">
        <f t="shared" si="1"/>
        <v>Peper_4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0.83955724811319354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VLOOKUP(B38,audio_list_stym!$A$3:$BP$18,56,FALSE)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VLOOKUP(B38,audio_list_stym!$A$3:$AJ$18,24,FALSE)</f>
        <v>Peper</v>
      </c>
      <c r="I38" t="s">
        <v>692</v>
      </c>
      <c r="J38" t="str">
        <f t="shared" si="1"/>
        <v>Peper_5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0.48116525376914143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VLOOKUP(B39,audio_list_stym!$A$3:$BP$18,56,FALSE)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VLOOKUP(B39,audio_list_stym!$A$3:$AJ$18,24,FALSE)</f>
        <v>Peper</v>
      </c>
      <c r="I39" t="s">
        <v>693</v>
      </c>
      <c r="J39" t="str">
        <f t="shared" si="1"/>
        <v>Peper_6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0.58672059396099452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VLOOKUP(B40,audio_list_stym!$A$3:$BP$18,56,FALSE)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VLOOKUP(B40,audio_list_stym!$A$3:$AJ$18,24,FALSE)</f>
        <v>Peper</v>
      </c>
      <c r="I40" t="s">
        <v>694</v>
      </c>
      <c r="J40" t="str">
        <f t="shared" si="1"/>
        <v>Peper_7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0.44286006022714008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VLOOKUP(B41,audio_list_stym!$A$3:$BP$18,56,FALSE)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VLOOKUP(B41,audio_list_stym!$A$3:$AJ$18,24,FALSE)</f>
        <v>Peper</v>
      </c>
      <c r="I41" t="s">
        <v>695</v>
      </c>
      <c r="J41" t="str">
        <f t="shared" si="1"/>
        <v>Peper_8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0.27100018407063398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VLOOKUP(B42,audio_list_stym!$A$3:$BP$18,56,FALSE)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VLOOKUP(B42,audio_list_stym!$A$3:$AJ$18,24,FALSE)</f>
        <v>Banan</v>
      </c>
      <c r="I42" t="s">
        <v>688</v>
      </c>
      <c r="J42" t="str">
        <f t="shared" si="1"/>
        <v>Banan_1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2165</v>
      </c>
      <c r="AD42" t="str">
        <f t="shared" ca="1" si="10"/>
        <v>pics\\Tikva_5.jpg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pics\\Tikva_5.jpg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pics\\Tikva_5.jpg</v>
      </c>
      <c r="AT42">
        <f t="shared" ca="1" si="7"/>
        <v>5.2953267591584918E-2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2063</v>
      </c>
      <c r="BF42" cm="1">
        <f t="array" aca="1" ref="BF42" ca="1">INDEX(BD26:BD41,(RANK(AT6,$AT$2:$AT$17)))</f>
        <v>2055</v>
      </c>
      <c r="BG42" cm="1">
        <f t="array" aca="1" ref="BG42" ca="1">INDEX(BD50:BD65,(RANK(AT6,$AT$2:$AT$17)))</f>
        <v>2015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VLOOKUP(B43,audio_list_stym!$A$3:$BP$18,56,FALSE)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VLOOKUP(B43,audio_list_stym!$A$3:$AJ$18,24,FALSE)</f>
        <v>Banan</v>
      </c>
      <c r="I43" t="s">
        <v>689</v>
      </c>
      <c r="J43" t="str">
        <f t="shared" si="1"/>
        <v>Banan_2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10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pics\\Tomat_4.jpg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pics\\Tomat_4.jpg</v>
      </c>
      <c r="AT43">
        <f t="shared" ca="1" si="7"/>
        <v>0.3345413104102084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VLOOKUP(B44,audio_list_stym!$A$3:$BP$18,56,FALSE)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VLOOKUP(B44,audio_list_stym!$A$3:$AJ$18,24,FALSE)</f>
        <v>Banan</v>
      </c>
      <c r="I44" t="s">
        <v>690</v>
      </c>
      <c r="J44" t="str">
        <f t="shared" si="1"/>
        <v>Banan_3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2057</v>
      </c>
      <c r="AD44" t="str">
        <f t="shared" ca="1" si="10"/>
        <v>pics\\Tomat_1.jpg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pics\\Tomat_1.jpg</v>
      </c>
      <c r="AT44">
        <f t="shared" ca="1" si="7"/>
        <v>0.64762155730819804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VLOOKUP(B45,audio_list_stym!$A$3:$BP$18,56,FALSE)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VLOOKUP(B45,audio_list_stym!$A$3:$AJ$18,24,FALSE)</f>
        <v>Banan</v>
      </c>
      <c r="I45" t="s">
        <v>691</v>
      </c>
      <c r="J45" t="str">
        <f t="shared" si="1"/>
        <v>Banan_4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2161</v>
      </c>
      <c r="AD45" t="str">
        <f t="shared" ca="1" si="10"/>
        <v>pics\\Tikva_1.jpg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pics\\Tikva_1.jpg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pics\\Tikva_1.jpg</v>
      </c>
      <c r="AT45">
        <f t="shared" ca="1" si="7"/>
        <v>8.8878754833456419E-2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VLOOKUP(B46,audio_list_stym!$A$3:$BP$18,56,FALSE)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VLOOKUP(B46,audio_list_stym!$A$3:$AJ$18,24,FALSE)</f>
        <v>Banan</v>
      </c>
      <c r="I46" t="s">
        <v>692</v>
      </c>
      <c r="J46" t="str">
        <f t="shared" si="1"/>
        <v>Banan_5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2162</v>
      </c>
      <c r="AD46" t="str">
        <f t="shared" ca="1" si="10"/>
        <v>pics\\Tikva_2.jpg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pics\\Tikva_2.jpg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pics\\Tikva_2.jpg</v>
      </c>
      <c r="AT46">
        <f t="shared" ca="1" si="7"/>
        <v>0.54368200599984828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VLOOKUP(B47,audio_list_stym!$A$3:$BP$18,56,FALSE)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VLOOKUP(B47,audio_list_stym!$A$3:$AJ$18,24,FALSE)</f>
        <v>Banan</v>
      </c>
      <c r="I47" t="s">
        <v>693</v>
      </c>
      <c r="J47" t="str">
        <f t="shared" si="1"/>
        <v>Banan_6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2048</v>
      </c>
      <c r="AD47" t="str">
        <f t="shared" ca="1" si="10"/>
        <v>pics\\Peper_8.jpg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pics\\Peper_8.jpg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pics\\Peper_8.jpg</v>
      </c>
      <c r="AT47">
        <f t="shared" ca="1" si="7"/>
        <v>0.53671543442197622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VLOOKUP(B48,audio_list_stym!$A$3:$BP$18,56,FALSE)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VLOOKUP(B48,audio_list_stym!$A$3:$AJ$18,24,FALSE)</f>
        <v>Banan</v>
      </c>
      <c r="I48" t="s">
        <v>694</v>
      </c>
      <c r="J48" t="str">
        <f t="shared" si="1"/>
        <v>Banan_7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2042</v>
      </c>
      <c r="AD48" t="str">
        <f t="shared" ca="1" si="10"/>
        <v>pics\\Peper_2.jpg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pics\\Peper_2.jpg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pics\\Peper_2.jpg</v>
      </c>
      <c r="AT48">
        <f t="shared" ca="1" si="7"/>
        <v>7.7557452694311468E-2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VLOOKUP(B49,audio_list_stym!$A$3:$BP$18,56,FALSE)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VLOOKUP(B49,audio_list_stym!$A$3:$AJ$18,24,FALSE)</f>
        <v>Banan</v>
      </c>
      <c r="I49" t="s">
        <v>695</v>
      </c>
      <c r="J49" t="str">
        <f t="shared" si="1"/>
        <v>Banan_8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2166</v>
      </c>
      <c r="AD49" t="str">
        <f t="shared" ca="1" si="10"/>
        <v>pics\\Tikva_6.jpg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pics\\Tikva_6.jpg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pics\\Tikva_6.jpg</v>
      </c>
      <c r="AT49">
        <f t="shared" ca="1" si="7"/>
        <v>0.84104379141122898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VLOOKUP(B50,audio_list_stym!$A$3:$BP$18,56,FALSE)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VLOOKUP(B50,audio_list_stym!$A$3:$AJ$18,24,FALSE)</f>
        <v>Finik</v>
      </c>
      <c r="I50" t="s">
        <v>688</v>
      </c>
      <c r="J50" t="str">
        <f t="shared" si="1"/>
        <v>Finik_1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0.44492046119305484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VLOOKUP(B51,audio_list_stym!$A$3:$BP$18,56,FALSE)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VLOOKUP(B51,audio_list_stym!$A$3:$AJ$18,24,FALSE)</f>
        <v>Finik</v>
      </c>
      <c r="I51" t="s">
        <v>689</v>
      </c>
      <c r="J51" t="str">
        <f t="shared" si="1"/>
        <v>Finik_2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0.84886799344338937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VLOOKUP(B52,audio_list_stym!$A$3:$BP$18,56,FALSE)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VLOOKUP(B52,audio_list_stym!$A$3:$AJ$18,24,FALSE)</f>
        <v>Finik</v>
      </c>
      <c r="I52" t="s">
        <v>690</v>
      </c>
      <c r="J52" t="str">
        <f t="shared" si="1"/>
        <v>Finik_3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0.37217719520299464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VLOOKUP(B53,audio_list_stym!$A$3:$BP$18,56,FALSE)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VLOOKUP(B53,audio_list_stym!$A$3:$AJ$18,24,FALSE)</f>
        <v>Finik</v>
      </c>
      <c r="I53" t="s">
        <v>691</v>
      </c>
      <c r="J53" t="str">
        <f t="shared" si="1"/>
        <v>Finik_4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6.3063470210515948E-2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VLOOKUP(B54,audio_list_stym!$A$3:$BP$18,56,FALSE)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VLOOKUP(B54,audio_list_stym!$A$3:$AJ$18,24,FALSE)</f>
        <v>Finik</v>
      </c>
      <c r="I54" t="s">
        <v>692</v>
      </c>
      <c r="J54" t="str">
        <f t="shared" si="1"/>
        <v>Finik_5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0.40988863449798552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VLOOKUP(B55,audio_list_stym!$A$3:$BP$18,56,FALSE)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VLOOKUP(B55,audio_list_stym!$A$3:$AJ$18,24,FALSE)</f>
        <v>Finik</v>
      </c>
      <c r="I55" t="s">
        <v>693</v>
      </c>
      <c r="J55" t="str">
        <f t="shared" si="1"/>
        <v>Finik_6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0.4381145864488567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VLOOKUP(B56,audio_list_stym!$A$3:$BP$18,56,FALSE)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VLOOKUP(B56,audio_list_stym!$A$3:$AJ$18,24,FALSE)</f>
        <v>Finik</v>
      </c>
      <c r="I56" t="s">
        <v>694</v>
      </c>
      <c r="J56" t="str">
        <f t="shared" si="1"/>
        <v>Finik_7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0.45413965777854948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VLOOKUP(B57,audio_list_stym!$A$3:$BP$18,56,FALSE)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VLOOKUP(B57,audio_list_stym!$A$3:$AJ$18,24,FALSE)</f>
        <v>Finik</v>
      </c>
      <c r="I57" t="s">
        <v>695</v>
      </c>
      <c r="J57" t="str">
        <f t="shared" si="1"/>
        <v>Finik_8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0.31110321353364212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VLOOKUP(B58,audio_list_stym!$A$3:$BP$18,56,FALSE)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VLOOKUP(B58,audio_list_stym!$A$3:$AJ$18,24,FALSE)</f>
        <v>Goroh</v>
      </c>
      <c r="I58" t="s">
        <v>688</v>
      </c>
      <c r="J58" t="str">
        <f t="shared" si="1"/>
        <v>Goroh_1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2030</v>
      </c>
      <c r="AD58" t="str">
        <f t="shared" ca="1" si="10"/>
        <v>pics\\Kokos_6.jpg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pics\\Kokos_6.jpg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pics\\Kokos_6.jpg</v>
      </c>
      <c r="AT58">
        <f t="shared" ca="1" si="7"/>
        <v>0.50741297538694052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2057</v>
      </c>
      <c r="BF58" cm="1">
        <f t="array" aca="1" ref="BF58" ca="1">INDEX(BD18:BD33,(RANK(AT8,$AT$2:$AT$17)))</f>
        <v>2025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VLOOKUP(B59,audio_list_stym!$A$3:$BP$18,56,FALSE)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VLOOKUP(B59,audio_list_stym!$A$3:$AJ$18,24,FALSE)</f>
        <v>Goroh</v>
      </c>
      <c r="I59" t="s">
        <v>689</v>
      </c>
      <c r="J59" t="str">
        <f t="shared" si="1"/>
        <v>Goroh_2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2015</v>
      </c>
      <c r="AD59" t="str">
        <f t="shared" ca="1" si="10"/>
        <v>pics\\Finik_7.jpg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pics\\Finik_7.jpg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pics\\Finik_7.jpg</v>
      </c>
      <c r="AT59">
        <f t="shared" ca="1" si="7"/>
        <v>0.28127966095318546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VLOOKUP(B60,audio_list_stym!$A$3:$BP$18,56,FALSE)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VLOOKUP(B60,audio_list_stym!$A$3:$AJ$18,24,FALSE)</f>
        <v>Goroh</v>
      </c>
      <c r="I60" t="s">
        <v>690</v>
      </c>
      <c r="J60" t="str">
        <f t="shared" si="1"/>
        <v>Goroh_3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2026</v>
      </c>
      <c r="AD60" t="str">
        <f t="shared" ca="1" si="10"/>
        <v>pics\\Kokos_2.jpg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pics\\Kokos_2.jpg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pics\\Kokos_2.jpg</v>
      </c>
      <c r="AT60">
        <f t="shared" ca="1" si="7"/>
        <v>0.40229047363366688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VLOOKUP(B61,audio_list_stym!$A$3:$BP$18,56,FALSE)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VLOOKUP(B61,audio_list_stym!$A$3:$AJ$18,24,FALSE)</f>
        <v>Goroh</v>
      </c>
      <c r="I61" t="s">
        <v>691</v>
      </c>
      <c r="J61" t="str">
        <f t="shared" si="1"/>
        <v>Goroh_4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2032</v>
      </c>
      <c r="AD61" t="str">
        <f t="shared" ca="1" si="10"/>
        <v>pics\\Kokos_8.jpg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pics\\Kokos_8.jpg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pics\\Kokos_8.jpg</v>
      </c>
      <c r="AT61">
        <f t="shared" ca="1" si="7"/>
        <v>1.1292266988439659E-3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VLOOKUP(B62,audio_list_stym!$A$3:$BP$18,56,FALSE)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VLOOKUP(B62,audio_list_stym!$A$3:$AJ$18,24,FALSE)</f>
        <v>Goroh</v>
      </c>
      <c r="I62" t="s">
        <v>692</v>
      </c>
      <c r="J62" t="str">
        <f t="shared" si="1"/>
        <v>Goroh_5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2159</v>
      </c>
      <c r="AD62" t="str">
        <f t="shared" ca="1" si="10"/>
        <v>pics\\Injir_7.jpg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pics\\Injir_7.jpg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pics\\Injir_7.jpg</v>
      </c>
      <c r="AT62">
        <f t="shared" ca="1" si="7"/>
        <v>0.35211161685178727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VLOOKUP(B63,audio_list_stym!$A$3:$BP$18,56,FALSE)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VLOOKUP(B63,audio_list_stym!$A$3:$AJ$18,24,FALSE)</f>
        <v>Goroh</v>
      </c>
      <c r="I63" t="s">
        <v>693</v>
      </c>
      <c r="J63" t="str">
        <f t="shared" si="1"/>
        <v>Goroh_6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2011</v>
      </c>
      <c r="AD63" t="str">
        <f t="shared" ca="1" si="10"/>
        <v>pics\\Finik_3.jpg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pics\\Finik_3.jpg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pics\\Finik_3.jpg</v>
      </c>
      <c r="AT63">
        <f t="shared" ca="1" si="7"/>
        <v>0.6212931044427934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VLOOKUP(B64,audio_list_stym!$A$3:$BP$18,56,FALSE)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VLOOKUP(B64,audio_list_stym!$A$3:$AJ$18,24,FALSE)</f>
        <v>Goroh</v>
      </c>
      <c r="I64" t="s">
        <v>694</v>
      </c>
      <c r="J64" t="str">
        <f t="shared" si="1"/>
        <v>Goroh_7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2029</v>
      </c>
      <c r="AD64" t="str">
        <f t="shared" ca="1" si="10"/>
        <v>pics\\Kokos_5.jpg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pics\\Kokos_5.jpg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pics\\Kokos_5.jpg</v>
      </c>
      <c r="AT64">
        <f t="shared" ca="1" si="7"/>
        <v>0.15192869825773381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VLOOKUP(B65,audio_list_stym!$A$3:$BP$18,56,FALSE)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VLOOKUP(B65,audio_list_stym!$A$3:$AJ$18,24,FALSE)</f>
        <v>Goroh</v>
      </c>
      <c r="I65" t="s">
        <v>695</v>
      </c>
      <c r="J65" t="str">
        <f t="shared" si="1"/>
        <v>Goroh_8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2013</v>
      </c>
      <c r="AD65" t="str">
        <f t="shared" ca="1" si="10"/>
        <v>pics\\Finik_5.jpg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pics\\Finik_5.jpg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pics\\Finik_5.jpg</v>
      </c>
      <c r="AT65">
        <f t="shared" ca="1" si="7"/>
        <v>7.5189733324964925E-2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VLOOKUP(B66,audio_list_stym!$A$3:$BP$18,56,FALSE)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VLOOKUP(B66,audio_list_stym!$A$3:$AJ$18,24,FALSE)</f>
        <v>Ake</v>
      </c>
      <c r="I66" t="s">
        <v>688</v>
      </c>
      <c r="J66" t="str">
        <f t="shared" ref="J66:J129" si="27">H66&amp;I66</f>
        <v>Ake_1</v>
      </c>
      <c r="L66">
        <f>VLOOKUP(J66,total_visual_stym!$A$2:$D$129,2,FALSE)</f>
        <v>2073</v>
      </c>
      <c r="M66" t="str">
        <f>VLOOKUP(J66,total_visual_stym!$A$2:$D$129,3,FALSE)</f>
        <v>pics\\Ake_1.jpg</v>
      </c>
      <c r="N66">
        <f>VLOOKUP(J66,total_visual_stym!$A$1:$D$129,4,FALSE)</f>
        <v>209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105</v>
      </c>
      <c r="Z66" t="str">
        <f>IF(G66="экспл",VLOOKUP(J66,quest_экспл!$A$1:$N$129,12,FALSE),IF(G66="импл_",0,0))</f>
        <v>sound\\On_imeet_myakot.wav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129" si="28">AS66</f>
        <v/>
      </c>
      <c r="AG66" t="str">
        <f>IF(OR(E66=11,E66=13),M66,"")</f>
        <v/>
      </c>
      <c r="AI66" t="s">
        <v>67</v>
      </c>
      <c r="AO66">
        <f ca="1">RAND()</f>
        <v>0.71620674240615467</v>
      </c>
      <c r="AP66" t="str">
        <f ca="1">INDEX($AI$66:$AI$129,(RANK(AO66,$AO$66:$AO$129)))</f>
        <v>pics\\Finik_8.jpg</v>
      </c>
      <c r="AS66" t="str">
        <f t="shared" ref="AS66:AS129" si="29">IF(G66="импл_",AP66,"")</f>
        <v/>
      </c>
      <c r="AT66">
        <f t="shared" ref="AT66:AT129" ca="1" si="30">RAND()</f>
        <v>0.90922404336559981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_Он_имеет_мякоть?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На_экране_XXXXX._Он_имеет_мякоть?</v>
      </c>
      <c r="BC66">
        <f>A66</f>
        <v>1209</v>
      </c>
      <c r="BD66" cm="1">
        <f t="array" aca="1" ref="BD66" ca="1">INDEX(L66:L73,(RANK(AT2,$AT$2:$AT$9)))</f>
        <v>2079</v>
      </c>
      <c r="BE66" cm="1">
        <f t="array" aca="1" ref="BE66" ca="1">INDEX(BD74:BD89,(RANK(AT2,$AT$2:$AT$7)))</f>
        <v>2081</v>
      </c>
      <c r="BF66" cm="1">
        <f t="array" aca="1" ref="BF66" ca="1">INDEX(BD90:BD113,(RANK(AT2,$AT$2:$AT$17)))</f>
        <v>2136</v>
      </c>
      <c r="BG66" cm="1">
        <f t="array" aca="1" ref="BG66" ca="1">INDEX(BD114:BD129,(RANK(AT2,$AT$2:$AT$17)))</f>
        <v>2072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VLOOKUP(B67,audio_list_stym!$A$3:$BP$18,56,FALSE)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VLOOKUP(B67,audio_list_stym!$A$3:$AJ$18,24,FALSE)</f>
        <v>Ake</v>
      </c>
      <c r="I67" t="s">
        <v>689</v>
      </c>
      <c r="J67" t="str">
        <f t="shared" si="27"/>
        <v>Ake_2</v>
      </c>
      <c r="L67">
        <f>VLOOKUP(J67,total_visual_stym!$A$2:$D$129,2,FALSE)</f>
        <v>2074</v>
      </c>
      <c r="M67" t="str">
        <f>VLOOKUP(J67,total_visual_stym!$A$2:$D$129,3,FALSE)</f>
        <v>pics\\Ake_2.jpg</v>
      </c>
      <c r="N67">
        <f>VLOOKUP(J67,total_visual_stym!$A$1:$D$129,4,FALSE)</f>
        <v>209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106</v>
      </c>
      <c r="Z67" t="str">
        <f>IF(G67="экспл",VLOOKUP(J67,quest_экспл!$A$1:$N$129,12,FALSE),IF(G67="импл_",0,0))</f>
        <v>sound\\Prodolgovatiy_li_on.wav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3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8"/>
        <v/>
      </c>
      <c r="AI67" t="s">
        <v>68</v>
      </c>
      <c r="AO67">
        <f t="shared" ref="AO67:AO129" ca="1" si="34">RAND()</f>
        <v>0.55828376156319193</v>
      </c>
      <c r="AP67" t="str">
        <f t="shared" ref="AP67:AP129" ca="1" si="35">INDEX($AI$66:$AI$129,(RANK(AO67,$AO$66:$AO$129)))</f>
        <v>pics\\Kokos_3.jpg</v>
      </c>
      <c r="AS67" t="str">
        <f t="shared" si="29"/>
        <v/>
      </c>
      <c r="AT67">
        <f t="shared" ca="1" si="30"/>
        <v>0.14522996724415693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_Продолговатый_ли_он?</v>
      </c>
      <c r="BA67" t="e">
        <f>VLOOKUP(Q67,audio_list_stym!$B$2:$BQ$299,68,FALSE)</f>
        <v>#N/A</v>
      </c>
      <c r="BB67" t="str">
        <f t="shared" si="32"/>
        <v>Посмотрите,_вот_XXXXX._Продолговатый_ли_он?</v>
      </c>
      <c r="BD67" cm="1">
        <f t="array" aca="1" ref="BD67" ca="1">INDEX(L67:L74,(RANK(AT3,$AT$2:$AT$9)))</f>
        <v>2075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VLOOKUP(B68,audio_list_stym!$A$3:$BP$18,56,FALSE)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VLOOKUP(B68,audio_list_stym!$A$3:$AJ$18,24,FALSE)</f>
        <v>Ake</v>
      </c>
      <c r="I68" t="s">
        <v>690</v>
      </c>
      <c r="J68" t="str">
        <f t="shared" si="27"/>
        <v>Ake_3</v>
      </c>
      <c r="L68">
        <f>VLOOKUP(J68,total_visual_stym!$A$2:$D$129,2,FALSE)</f>
        <v>2075</v>
      </c>
      <c r="M68" t="str">
        <f>VLOOKUP(J68,total_visual_stym!$A$2:$D$129,3,FALSE)</f>
        <v>pics\\Ake_3.jpg</v>
      </c>
      <c r="N68">
        <f>VLOOKUP(J68,total_visual_stym!$A$1:$D$129,4,FALSE)</f>
        <v>209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107</v>
      </c>
      <c r="Z68" t="str">
        <f>IF(G68="экспл",VLOOKUP(J68,quest_экспл!$A$1:$N$129,12,FALSE),IF(G68="импл_",0,0))</f>
        <v>sound\\Pyatnistiy_li_on.wav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3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8"/>
        <v/>
      </c>
      <c r="AI68" t="s">
        <v>69</v>
      </c>
      <c r="AO68">
        <f t="shared" ca="1" si="34"/>
        <v>0.49567620371867682</v>
      </c>
      <c r="AP68" t="str">
        <f t="shared" ca="1" si="35"/>
        <v>pics\\Limon_1.jpg</v>
      </c>
      <c r="AS68" t="str">
        <f t="shared" si="29"/>
        <v/>
      </c>
      <c r="AT68">
        <f t="shared" ca="1" si="30"/>
        <v>0.72525576663650726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_Пятнистый_ли_он?</v>
      </c>
      <c r="BA68" t="e">
        <f>VLOOKUP(Q68,audio_list_stym!$B$2:$BQ$299,68,FALSE)</f>
        <v>#N/A</v>
      </c>
      <c r="BB68" t="str">
        <f t="shared" si="32"/>
        <v>Вот_XXXXX._Пятнистый_ли_он?</v>
      </c>
      <c r="BD68" cm="1">
        <f t="array" aca="1" ref="BD68" ca="1">INDEX(L68:L75,(RANK(AT4,$AT$2:$AT$9)))</f>
        <v>2082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VLOOKUP(B69,audio_list_stym!$A$3:$BP$18,56,FALSE)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VLOOKUP(B69,audio_list_stym!$A$3:$AJ$18,24,FALSE)</f>
        <v>Ake</v>
      </c>
      <c r="I69" t="s">
        <v>691</v>
      </c>
      <c r="J69" t="str">
        <f t="shared" si="27"/>
        <v>Ake_4</v>
      </c>
      <c r="L69">
        <f>VLOOKUP(J69,total_visual_stym!$A$2:$D$129,2,FALSE)</f>
        <v>2076</v>
      </c>
      <c r="M69" t="str">
        <f>VLOOKUP(J69,total_visual_stym!$A$2:$D$129,3,FALSE)</f>
        <v>pics\\Ake_4.jpg</v>
      </c>
      <c r="N69">
        <f>VLOOKUP(J69,total_visual_stym!$A$1:$D$129,4,FALSE)</f>
        <v>209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108</v>
      </c>
      <c r="Z69" t="str">
        <f>IF(G69="экспл",VLOOKUP(J69,quest_экспл!$A$1:$N$129,12,FALSE),IF(G69="импл_",0,0))</f>
        <v>sound\\On_s_kozhuroy.wav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3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8"/>
        <v/>
      </c>
      <c r="AI69" t="s">
        <v>70</v>
      </c>
      <c r="AO69">
        <f t="shared" ca="1" si="34"/>
        <v>0.14455985284313855</v>
      </c>
      <c r="AP69" t="str">
        <f t="shared" ca="1" si="35"/>
        <v>pics\\Redis_4.jpg</v>
      </c>
      <c r="AS69" t="str">
        <f t="shared" si="29"/>
        <v/>
      </c>
      <c r="AT69">
        <f t="shared" ca="1" si="30"/>
        <v>0.83753092781030858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_Он_с_кожурой?</v>
      </c>
      <c r="BA69" t="e">
        <f>VLOOKUP(Q69,audio_list_stym!$B$2:$BQ$299,68,FALSE)</f>
        <v>#N/A</v>
      </c>
      <c r="BB69" t="str">
        <f t="shared" si="32"/>
        <v>Это_XXXXX._Он_с_кожурой?</v>
      </c>
      <c r="BD69" cm="1">
        <f t="array" aca="1" ref="BD69" ca="1">INDEX(L69:L76,(RANK(AT5,$AT$2:$AT$9)))</f>
        <v>2079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VLOOKUP(B70,audio_list_stym!$A$3:$BP$18,56,FALSE)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VLOOKUP(B70,audio_list_stym!$A$3:$AJ$18,24,FALSE)</f>
        <v>Ake</v>
      </c>
      <c r="I70" t="s">
        <v>692</v>
      </c>
      <c r="J70" t="str">
        <f t="shared" si="27"/>
        <v>Ake_5</v>
      </c>
      <c r="L70">
        <f>VLOOKUP(J70,total_visual_stym!$A$2:$D$129,2,FALSE)</f>
        <v>2077</v>
      </c>
      <c r="M70" t="str">
        <f>VLOOKUP(J70,total_visual_stym!$A$2:$D$129,3,FALSE)</f>
        <v>pics\\Ake_5.jpg</v>
      </c>
      <c r="N70">
        <f>VLOOKUP(J70,total_visual_stym!$A$1:$D$129,4,FALSE)</f>
        <v>209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109</v>
      </c>
      <c r="Z70" t="str">
        <f>IF(G70="экспл",VLOOKUP(J70,quest_экспл!$A$1:$N$129,12,FALSE),IF(G70="импл_",0,0))</f>
        <v>sound\\Fioletoviy_li_on.wav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3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8"/>
        <v/>
      </c>
      <c r="AI70" t="s">
        <v>71</v>
      </c>
      <c r="AO70">
        <f t="shared" ca="1" si="34"/>
        <v>0.81132430832801383</v>
      </c>
      <c r="AP70" t="str">
        <f t="shared" ca="1" si="35"/>
        <v>pics\\Banan_8.jpg</v>
      </c>
      <c r="AS70" t="str">
        <f t="shared" si="29"/>
        <v/>
      </c>
      <c r="AT70">
        <f t="shared" ca="1" si="30"/>
        <v>0.1340909955903965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_Синий_ли_он?</v>
      </c>
      <c r="BA70" t="e">
        <f>VLOOKUP(Q70,audio_list_stym!$B$2:$BQ$299,68,FALSE)</f>
        <v>#N/A</v>
      </c>
      <c r="BB70" t="str">
        <f t="shared" si="32"/>
        <v>На_картинке_XXXXX._Синий_ли_он?</v>
      </c>
      <c r="BD70" cm="1">
        <f t="array" aca="1" ref="BD70" ca="1">INDEX(L70:L77,(RANK(AT6,$AT$2:$AT$9)))</f>
        <v>2077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VLOOKUP(B71,audio_list_stym!$A$3:$BP$18,56,FALSE)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VLOOKUP(B71,audio_list_stym!$A$3:$AJ$18,24,FALSE)</f>
        <v>Ake</v>
      </c>
      <c r="I71" t="s">
        <v>693</v>
      </c>
      <c r="J71" t="str">
        <f t="shared" si="27"/>
        <v>Ake_6</v>
      </c>
      <c r="L71">
        <f>VLOOKUP(J71,total_visual_stym!$A$2:$D$129,2,FALSE)</f>
        <v>2078</v>
      </c>
      <c r="M71" t="str">
        <f>VLOOKUP(J71,total_visual_stym!$A$2:$D$129,3,FALSE)</f>
        <v>pics\\Ake_6.jpg</v>
      </c>
      <c r="N71">
        <f>VLOOKUP(J71,total_visual_stym!$A$1:$D$129,4,FALSE)</f>
        <v>209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110</v>
      </c>
      <c r="Z71" t="str">
        <f>IF(G71="экспл",VLOOKUP(J71,quest_экспл!$A$1:$N$129,12,FALSE),IF(G71="импл_",0,0))</f>
        <v>sound\\On_s_dolkami.wav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3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8"/>
        <v/>
      </c>
      <c r="AI71" t="s">
        <v>72</v>
      </c>
      <c r="AO71">
        <f t="shared" ca="1" si="34"/>
        <v>0.50167061589529283</v>
      </c>
      <c r="AP71" t="str">
        <f t="shared" ca="1" si="35"/>
        <v>pics\\Kokos_6.jpg</v>
      </c>
      <c r="AS71" t="str">
        <f t="shared" si="29"/>
        <v/>
      </c>
      <c r="AT71">
        <f t="shared" ca="1" si="30"/>
        <v>8.6297618499635242E-2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_Он_с_дольками?</v>
      </c>
      <c r="BA71" t="e">
        <f>VLOOKUP(Q71,audio_list_stym!$B$2:$BQ$299,68,FALSE)</f>
        <v>#N/A</v>
      </c>
      <c r="BB71" t="str">
        <f t="shared" si="32"/>
        <v>На_мониторе_XXXXX._Он_с_дольками?</v>
      </c>
      <c r="BD71" cm="1">
        <f t="array" aca="1" ref="BD71" ca="1">INDEX(L71:L78,(RANK(AT7,$AT$2:$AT$9)))</f>
        <v>2083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VLOOKUP(B72,audio_list_stym!$A$3:$BP$18,56,FALSE)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VLOOKUP(B72,audio_list_stym!$A$3:$AJ$18,24,FALSE)</f>
        <v>Ake</v>
      </c>
      <c r="I72" t="s">
        <v>694</v>
      </c>
      <c r="J72" t="str">
        <f t="shared" si="27"/>
        <v>Ake_7</v>
      </c>
      <c r="L72">
        <f>VLOOKUP(J72,total_visual_stym!$A$2:$D$129,2,FALSE)</f>
        <v>2079</v>
      </c>
      <c r="M72" t="str">
        <f>VLOOKUP(J72,total_visual_stym!$A$2:$D$129,3,FALSE)</f>
        <v>pics\\Ake_7.jpg</v>
      </c>
      <c r="N72">
        <f>VLOOKUP(J72,total_visual_stym!$A$1:$D$129,4,FALSE)</f>
        <v>209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111</v>
      </c>
      <c r="Z72" t="str">
        <f>IF(G72="экспл",VLOOKUP(J72,quest_экспл!$A$1:$N$129,12,FALSE),IF(G72="импл_",0,0))</f>
        <v>sound\\On_visushenniy.wav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I72" t="s">
        <v>73</v>
      </c>
      <c r="AO72">
        <f t="shared" ca="1" si="34"/>
        <v>0.30699959111330866</v>
      </c>
      <c r="AP72" t="str">
        <f t="shared" ca="1" si="35"/>
        <v>pics\\Peper_1.jpg</v>
      </c>
      <c r="AR72" t="str">
        <f>IF(AH72="sound\\Ogorod",AP24,"")</f>
        <v/>
      </c>
      <c r="AS72" t="str">
        <f t="shared" si="29"/>
        <v/>
      </c>
      <c r="AT72">
        <f t="shared" ca="1" si="30"/>
        <v>9.7617619196665784E-2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_Он_высушенный?</v>
      </c>
      <c r="BA72" t="e">
        <f>VLOOKUP(Q72,audio_list_stym!$B$2:$BQ$299,68,FALSE)</f>
        <v>#N/A</v>
      </c>
      <c r="BB72" t="str">
        <f t="shared" si="32"/>
        <v>Перед_Вами_XXXXX._Он_высушенный?</v>
      </c>
      <c r="BD72" cm="1">
        <f t="array" aca="1" ref="BD72" ca="1">INDEX(L72:L79,(RANK(AT8,$AT$2:$AT$9)))</f>
        <v>2081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VLOOKUP(B73,audio_list_stym!$A$3:$BP$18,56,FALSE)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VLOOKUP(B73,audio_list_stym!$A$3:$AJ$18,24,FALSE)</f>
        <v>Ake</v>
      </c>
      <c r="I73" t="s">
        <v>695</v>
      </c>
      <c r="J73" t="str">
        <f t="shared" si="27"/>
        <v>Ake_8</v>
      </c>
      <c r="L73">
        <f>VLOOKUP(J73,total_visual_stym!$A$2:$D$129,2,FALSE)</f>
        <v>2080</v>
      </c>
      <c r="M73" t="str">
        <f>VLOOKUP(J73,total_visual_stym!$A$2:$D$129,3,FALSE)</f>
        <v>pics\\Ake_8.jpg</v>
      </c>
      <c r="N73">
        <f>VLOOKUP(J73,total_visual_stym!$A$1:$D$129,4,FALSE)</f>
        <v>209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112</v>
      </c>
      <c r="Z73" t="str">
        <f>IF(G73="экспл",VLOOKUP(J73,quest_экспл!$A$1:$N$129,12,FALSE),IF(G73="импл_",0,0))</f>
        <v>sound\\Myatiy_li_on.wav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I73" t="s">
        <v>74</v>
      </c>
      <c r="AO73">
        <f t="shared" ca="1" si="34"/>
        <v>0.82459804571689621</v>
      </c>
      <c r="AP73" t="str">
        <f t="shared" ca="1" si="35"/>
        <v>pics\\Banan_6.jpg</v>
      </c>
      <c r="AR73" t="str">
        <f>IF(AH73="sound\\Ogorod",AP25,"")</f>
        <v/>
      </c>
      <c r="AS73" t="str">
        <f t="shared" si="29"/>
        <v/>
      </c>
      <c r="AT73">
        <f t="shared" ca="1" si="30"/>
        <v>0.47161304744681287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_Мятый_ли_он?</v>
      </c>
      <c r="BA73" t="e">
        <f>VLOOKUP(Q73,audio_list_stym!$B$2:$BQ$299,68,FALSE)</f>
        <v>#N/A</v>
      </c>
      <c r="BB73" t="str">
        <f t="shared" si="32"/>
        <v>Вы_видите_XXXXX._Мятый_ли_он?</v>
      </c>
      <c r="BD73" cm="1">
        <f t="array" aca="1" ref="BD73" ca="1">INDEX(L73:L80,(RANK(AT9,$AT$2:$AT$9)))</f>
        <v>2084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VLOOKUP(B74,audio_list_stym!$A$3:$BP$18,56,FALSE)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VLOOKUP(B74,audio_list_stym!$A$3:$AJ$18,24,FALSE)</f>
        <v>Finger</v>
      </c>
      <c r="I74" t="s">
        <v>688</v>
      </c>
      <c r="J74" t="str">
        <f t="shared" si="27"/>
        <v>Finger_1</v>
      </c>
      <c r="L74">
        <f>VLOOKUP(J74,total_visual_stym!$A$2:$D$129,2,FALSE)</f>
        <v>2081</v>
      </c>
      <c r="M74" t="str">
        <f>VLOOKUP(J74,total_visual_stym!$A$2:$D$129,3,FALSE)</f>
        <v>pics\\Finger_1.jpg</v>
      </c>
      <c r="N74">
        <f>VLOOKUP(J74,total_visual_stym!$A$1:$D$129,4,FALSE)</f>
        <v>210</v>
      </c>
      <c r="P74">
        <f>IF(G74="экспл",0,IF(G74="импл_",VLOOKUP(J74,quest_импл!$A$1:$J$129,7,FALSE),0))</f>
        <v>241</v>
      </c>
      <c r="Q74" t="str">
        <f>IF(G74="экспл",0,IF(G74="импл_",VLOOKUP(J74,quest_импл!$A$1:$J$129,8,FALSE),0))</f>
        <v>sound\\Vityanut_li.wav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2056</v>
      </c>
      <c r="AD74" t="str">
        <f t="shared" ca="1" si="33"/>
        <v>pics\\Redis_8.jpg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pics\\Redis_8.jpg</v>
      </c>
      <c r="AI74" t="s">
        <v>76</v>
      </c>
      <c r="AO74">
        <f t="shared" ca="1" si="34"/>
        <v>9.668350347298782E-2</v>
      </c>
      <c r="AP74" t="str">
        <f t="shared" ca="1" si="35"/>
        <v>pics\\Redis_8.jpg</v>
      </c>
      <c r="AR74" t="str">
        <f>IF(AH74="sound\\Ogorod",AP2,"")</f>
        <v/>
      </c>
      <c r="AS74" t="str">
        <f t="shared" ca="1" si="29"/>
        <v>pics\\Redis_8.jpg</v>
      </c>
      <c r="AT74">
        <f t="shared" ca="1" si="30"/>
        <v>0.3704879514405115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_Вытянут_ли_</v>
      </c>
      <c r="BB74" t="str">
        <f t="shared" si="32"/>
        <v>_Вытянут_ли_БАРОХ?</v>
      </c>
      <c r="BC74">
        <f>A74</f>
        <v>1210</v>
      </c>
      <c r="BD74" cm="1">
        <f t="array" aca="1" ref="BD74" ca="1">INDEX($L$74:$L$81,(RANK(AT2,$AT$2:$AT$9)))</f>
        <v>2087</v>
      </c>
      <c r="BE74" cm="1">
        <f t="array" aca="1" ref="BE74" ca="1">INDEX(BD66:BD73,(RANK(AT3,$AT$2:$AT$9)))</f>
        <v>2075</v>
      </c>
      <c r="BF74" cm="1">
        <f t="array" aca="1" ref="BF74" ca="1">INDEX(BD82:BD105,(RANK(AT3,$AT$2:$AT$17)))</f>
        <v>2096</v>
      </c>
      <c r="BG74" cm="1">
        <f t="array" aca="1" ref="BG74" ca="1">INDEX(BD106:BD129,(RANK(AT3,$AT$2:$AT$9)))</f>
        <v>2138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VLOOKUP(B75,audio_list_stym!$A$3:$BP$18,56,FALSE)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VLOOKUP(B75,audio_list_stym!$A$3:$AJ$18,24,FALSE)</f>
        <v>Finger</v>
      </c>
      <c r="I75" t="s">
        <v>689</v>
      </c>
      <c r="J75" t="str">
        <f t="shared" si="27"/>
        <v>Finger_2</v>
      </c>
      <c r="L75">
        <f>VLOOKUP(J75,total_visual_stym!$A$2:$D$129,2,FALSE)</f>
        <v>2082</v>
      </c>
      <c r="M75" t="str">
        <f>VLOOKUP(J75,total_visual_stym!$A$2:$D$129,3,FALSE)</f>
        <v>pics\\Finger_2.jpg</v>
      </c>
      <c r="N75">
        <f>VLOOKUP(J75,total_visual_stym!$A$1:$D$129,4,FALSE)</f>
        <v>210</v>
      </c>
      <c r="P75">
        <f>IF(G75="экспл",0,IF(G75="импл_",VLOOKUP(J75,quest_импл!$A$1:$J$129,7,FALSE),0))</f>
        <v>242</v>
      </c>
      <c r="Q75" t="str">
        <f>IF(G75="экспл",0,IF(G75="импл_",VLOOKUP(J75,quest_импл!$A$1:$J$129,8,FALSE),0))</f>
        <v>sound\\Nadloman_li.wav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2025</v>
      </c>
      <c r="AD75" t="str">
        <f t="shared" ca="1" si="33"/>
        <v>pics\\Kokos_1.jpg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pics\\Kokos_1.jpg</v>
      </c>
      <c r="AI75" t="s">
        <v>77</v>
      </c>
      <c r="AO75">
        <f t="shared" ca="1" si="34"/>
        <v>0.57726054713040797</v>
      </c>
      <c r="AP75" t="str">
        <f t="shared" ca="1" si="35"/>
        <v>pics\\Kokos_1.jpg</v>
      </c>
      <c r="AR75" t="str">
        <f t="shared" ref="AR75:AR97" si="36">IF(AH75="sound\\Ogorod",AP3,"")</f>
        <v/>
      </c>
      <c r="AS75" t="str">
        <f t="shared" ca="1" si="29"/>
        <v>pics\\Kokos_1.jpg</v>
      </c>
      <c r="AT75">
        <f t="shared" ca="1" si="30"/>
        <v>0.8493969220201798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_Надломан_ли_</v>
      </c>
      <c r="BB75" t="str">
        <f t="shared" si="32"/>
        <v>_Надломан_ли_БАРОХ?</v>
      </c>
      <c r="BD75" cm="1">
        <f t="array" aca="1" ref="BD75" ca="1">INDEX($L$74:$L$81,(RANK(AT3,$AT$2:$AT$9)))</f>
        <v>2082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VLOOKUP(B76,audio_list_stym!$A$3:$BP$18,56,FALSE)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VLOOKUP(B76,audio_list_stym!$A$3:$AJ$18,24,FALSE)</f>
        <v>Finger</v>
      </c>
      <c r="I76" t="s">
        <v>690</v>
      </c>
      <c r="J76" t="str">
        <f t="shared" si="27"/>
        <v>Finger_3</v>
      </c>
      <c r="L76">
        <f>VLOOKUP(J76,total_visual_stym!$A$2:$D$129,2,FALSE)</f>
        <v>2083</v>
      </c>
      <c r="M76" t="str">
        <f>VLOOKUP(J76,total_visual_stym!$A$2:$D$129,3,FALSE)</f>
        <v>pics\\Finger_3.jpg</v>
      </c>
      <c r="N76">
        <f>VLOOKUP(J76,total_visual_stym!$A$1:$D$129,4,FALSE)</f>
        <v>210</v>
      </c>
      <c r="P76">
        <f>IF(G76="экспл",0,IF(G76="импл_",VLOOKUP(J76,quest_импл!$A$1:$J$129,7,FALSE),0))</f>
        <v>243</v>
      </c>
      <c r="Q76" t="str">
        <f>IF(G76="экспл",0,IF(G76="импл_",VLOOKUP(J76,quest_импл!$A$1:$J$129,8,FALSE),0))</f>
        <v>sound\\Volnistiy_li.wav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2029</v>
      </c>
      <c r="AD76" t="str">
        <f t="shared" ca="1" si="33"/>
        <v>pics\\Kokos_5.jpg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pics\\Kokos_5.jpg</v>
      </c>
      <c r="AI76" t="s">
        <v>78</v>
      </c>
      <c r="AO76">
        <f t="shared" ca="1" si="34"/>
        <v>0.52516185661639325</v>
      </c>
      <c r="AP76" t="str">
        <f t="shared" ca="1" si="35"/>
        <v>pics\\Kokos_5.jpg</v>
      </c>
      <c r="AR76" t="str">
        <f t="shared" si="36"/>
        <v/>
      </c>
      <c r="AS76" t="str">
        <f t="shared" ca="1" si="29"/>
        <v>pics\\Kokos_5.jpg</v>
      </c>
      <c r="AT76">
        <f t="shared" ca="1" si="30"/>
        <v>0.46216796532778603</v>
      </c>
      <c r="AU76" t="s">
        <v>697</v>
      </c>
      <c r="AV76" t="str">
        <f t="shared" ca="1" si="31"/>
        <v>sound\\Noviy_plod.wav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_Волнистый_ли_</v>
      </c>
      <c r="BB76" t="str">
        <f t="shared" si="32"/>
        <v>_Волнистый_ли_БАРОХ?</v>
      </c>
      <c r="BD76" cm="1">
        <f t="array" aca="1" ref="BD76" ca="1">INDEX($L$74:$L$81,(RANK(AT4,$AT$2:$AT$9)))</f>
        <v>2088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VLOOKUP(B77,audio_list_stym!$A$3:$BP$18,56,FALSE)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VLOOKUP(B77,audio_list_stym!$A$3:$AJ$18,24,FALSE)</f>
        <v>Finger</v>
      </c>
      <c r="I77" t="s">
        <v>691</v>
      </c>
      <c r="J77" t="str">
        <f t="shared" si="27"/>
        <v>Finger_4</v>
      </c>
      <c r="L77">
        <f>VLOOKUP(J77,total_visual_stym!$A$2:$D$129,2,FALSE)</f>
        <v>2084</v>
      </c>
      <c r="M77" t="str">
        <f>VLOOKUP(J77,total_visual_stym!$A$2:$D$129,3,FALSE)</f>
        <v>pics\\Finger_4.jpg</v>
      </c>
      <c r="N77">
        <f>VLOOKUP(J77,total_visual_stym!$A$1:$D$129,4,FALSE)</f>
        <v>210</v>
      </c>
      <c r="P77">
        <f>IF(G77="экспл",0,IF(G77="импл_",VLOOKUP(J77,quest_импл!$A$1:$J$129,7,FALSE),0))</f>
        <v>244</v>
      </c>
      <c r="Q77" t="str">
        <f>IF(G77="экспл",0,IF(G77="импл_",VLOOKUP(J77,quest_импл!$A$1:$J$129,8,FALSE),0))</f>
        <v>sound\\Buriy_li.wav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2026</v>
      </c>
      <c r="AD77" t="str">
        <f t="shared" ca="1" si="33"/>
        <v>pics\\Kokos_2.jpg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pics\\Kokos_2.jpg</v>
      </c>
      <c r="AI77" t="s">
        <v>79</v>
      </c>
      <c r="AO77">
        <f t="shared" ca="1" si="34"/>
        <v>0.56806324122285201</v>
      </c>
      <c r="AP77" t="str">
        <f t="shared" ca="1" si="35"/>
        <v>pics\\Kokos_2.jpg</v>
      </c>
      <c r="AR77" t="str">
        <f t="shared" si="36"/>
        <v/>
      </c>
      <c r="AS77" t="str">
        <f t="shared" ca="1" si="29"/>
        <v>pics\\Kokos_2.jpg</v>
      </c>
      <c r="AT77">
        <f t="shared" ca="1" si="30"/>
        <v>0.82707293871455467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_Бурый_ли_</v>
      </c>
      <c r="BB77" t="str">
        <f t="shared" si="32"/>
        <v>_Бурый_ли_БАРОХ?</v>
      </c>
      <c r="BD77" cm="1">
        <f t="array" aca="1" ref="BD77" ca="1">INDEX($L$74:$L$81,(RANK(AT5,$AT$2:$AT$9)))</f>
        <v>2084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VLOOKUP(B78,audio_list_stym!$A$3:$BP$18,56,FALSE)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VLOOKUP(B78,audio_list_stym!$A$3:$AJ$18,24,FALSE)</f>
        <v>Finger</v>
      </c>
      <c r="I78" t="s">
        <v>692</v>
      </c>
      <c r="J78" t="str">
        <f t="shared" si="27"/>
        <v>Finger_5</v>
      </c>
      <c r="L78">
        <f>VLOOKUP(J78,total_visual_stym!$A$2:$D$129,2,FALSE)</f>
        <v>2085</v>
      </c>
      <c r="M78" t="str">
        <f>VLOOKUP(J78,total_visual_stym!$A$2:$D$129,3,FALSE)</f>
        <v>pics\\Finger_5.jpg</v>
      </c>
      <c r="N78">
        <f>VLOOKUP(J78,total_visual_stym!$A$1:$D$129,4,FALSE)</f>
        <v>210</v>
      </c>
      <c r="P78">
        <f>IF(G78="экспл",0,IF(G78="импл_",VLOOKUP(J78,quest_импл!$A$1:$J$129,7,FALSE),0))</f>
        <v>245</v>
      </c>
      <c r="Q78" t="str">
        <f>IF(G78="экспл",0,IF(G78="импл_",VLOOKUP(J78,quest_импл!$A$1:$J$129,8,FALSE),0))</f>
        <v>sound\\Vizhatiy_li.wav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2057</v>
      </c>
      <c r="AD78" t="str">
        <f t="shared" ca="1" si="33"/>
        <v>pics\\Tomat_1.jpg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pics\\Tomat_1.jpg</v>
      </c>
      <c r="AI78" t="s">
        <v>80</v>
      </c>
      <c r="AO78">
        <f t="shared" ca="1" si="34"/>
        <v>9.4586588901875213E-2</v>
      </c>
      <c r="AP78" t="str">
        <f t="shared" ca="1" si="35"/>
        <v>pics\\Tomat_1.jpg</v>
      </c>
      <c r="AR78" t="str">
        <f t="shared" si="36"/>
        <v/>
      </c>
      <c r="AS78" t="str">
        <f t="shared" ca="1" si="29"/>
        <v>pics\\Tomat_1.jpg</v>
      </c>
      <c r="AT78">
        <f t="shared" ca="1" si="30"/>
        <v>0.11789258083617316</v>
      </c>
      <c r="AU78" t="s">
        <v>697</v>
      </c>
      <c r="AV78" t="str">
        <f t="shared" ca="1" si="31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_Выжатый_ли_</v>
      </c>
      <c r="BB78" t="str">
        <f t="shared" si="32"/>
        <v>_Выжатый_ли_БАРОХ?</v>
      </c>
      <c r="BD78" cm="1">
        <f t="array" aca="1" ref="BD78" ca="1">INDEX($L$74:$L$81,(RANK(AT6,$AT$2:$AT$9)))</f>
        <v>2081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VLOOKUP(B79,audio_list_stym!$A$3:$BP$18,56,FALSE)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VLOOKUP(B79,audio_list_stym!$A$3:$AJ$18,24,FALSE)</f>
        <v>Finger</v>
      </c>
      <c r="I79" t="s">
        <v>693</v>
      </c>
      <c r="J79" t="str">
        <f t="shared" si="27"/>
        <v>Finger_6</v>
      </c>
      <c r="L79">
        <f>VLOOKUP(J79,total_visual_stym!$A$2:$D$129,2,FALSE)</f>
        <v>2086</v>
      </c>
      <c r="M79" t="str">
        <f>VLOOKUP(J79,total_visual_stym!$A$2:$D$129,3,FALSE)</f>
        <v>pics\\Finger_6.jpg</v>
      </c>
      <c r="N79">
        <f>VLOOKUP(J79,total_visual_stym!$A$1:$D$129,4,FALSE)</f>
        <v>210</v>
      </c>
      <c r="P79">
        <f>IF(G79="экспл",0,IF(G79="импл_",VLOOKUP(J79,quest_импл!$A$1:$J$129,7,FALSE),0))</f>
        <v>246</v>
      </c>
      <c r="Q79" t="str">
        <f>IF(G79="экспл",0,IF(G79="импл_",VLOOKUP(J79,quest_импл!$A$1:$J$129,8,FALSE),0))</f>
        <v>sound\\Obemniy_li.wav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2017</v>
      </c>
      <c r="AD79" t="str">
        <f t="shared" ca="1" si="33"/>
        <v>pics\\Goroh_1.jpg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pics\\Goroh_1.jpg</v>
      </c>
      <c r="AI79" t="s">
        <v>81</v>
      </c>
      <c r="AO79">
        <f t="shared" ca="1" si="34"/>
        <v>0.71321095735167994</v>
      </c>
      <c r="AP79" t="str">
        <f t="shared" ca="1" si="35"/>
        <v>pics\\Goroh_1.jpg</v>
      </c>
      <c r="AR79" t="str">
        <f t="shared" si="36"/>
        <v/>
      </c>
      <c r="AS79" t="str">
        <f t="shared" ca="1" si="29"/>
        <v>pics\\Goroh_1.jpg</v>
      </c>
      <c r="AT79">
        <f t="shared" ca="1" si="30"/>
        <v>0.49285852923997875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_Объемный_ли_</v>
      </c>
      <c r="BB79" t="str">
        <f t="shared" si="32"/>
        <v>_Объемный_ли_БАРОХ?</v>
      </c>
      <c r="BD79" cm="1">
        <f t="array" aca="1" ref="BD79" ca="1">INDEX($L$74:$L$81,(RANK(AT7,$AT$2:$AT$9)))</f>
        <v>2086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VLOOKUP(B80,audio_list_stym!$A$3:$BP$18,56,FALSE)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VLOOKUP(B80,audio_list_stym!$A$3:$AJ$18,24,FALSE)</f>
        <v>Finger</v>
      </c>
      <c r="I80" t="s">
        <v>694</v>
      </c>
      <c r="J80" t="str">
        <f t="shared" si="27"/>
        <v>Finger_7</v>
      </c>
      <c r="L80">
        <f>VLOOKUP(J80,total_visual_stym!$A$2:$D$129,2,FALSE)</f>
        <v>2087</v>
      </c>
      <c r="M80" t="str">
        <f>VLOOKUP(J80,total_visual_stym!$A$2:$D$129,3,FALSE)</f>
        <v>pics\\Finger_7.jpg</v>
      </c>
      <c r="N80">
        <f>VLOOKUP(J80,total_visual_stym!$A$1:$D$129,4,FALSE)</f>
        <v>210</v>
      </c>
      <c r="P80">
        <f>IF(G80="экспл",0,IF(G80="импл_",VLOOKUP(J80,quest_импл!$A$1:$J$129,7,FALSE),0))</f>
        <v>247</v>
      </c>
      <c r="Q80" t="str">
        <f>IF(G80="экспл",0,IF(G80="импл_",VLOOKUP(J80,quest_импл!$A$1:$J$129,8,FALSE),0))</f>
        <v>sound\\Pustoy_li.wav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2039</v>
      </c>
      <c r="AD80" t="str">
        <f t="shared" ca="1" si="33"/>
        <v>pics\\Limon_7.jpg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pics\\Limon_7.jpg</v>
      </c>
      <c r="AI80" t="s">
        <v>82</v>
      </c>
      <c r="AO80">
        <f t="shared" ca="1" si="34"/>
        <v>0.33362683692322714</v>
      </c>
      <c r="AP80" t="str">
        <f t="shared" ca="1" si="35"/>
        <v>pics\\Limon_7.jpg</v>
      </c>
      <c r="AR80" t="str">
        <f t="shared" si="36"/>
        <v/>
      </c>
      <c r="AS80" t="str">
        <f t="shared" ca="1" si="29"/>
        <v>pics\\Limon_7.jpg</v>
      </c>
      <c r="AT80">
        <f t="shared" ca="1" si="30"/>
        <v>0.38603535589056848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_Пустой_ли_</v>
      </c>
      <c r="BB80" t="str">
        <f t="shared" si="32"/>
        <v>_Пустой_ли_БАРОХ?</v>
      </c>
      <c r="BD80" cm="1">
        <f t="array" aca="1" ref="BD80" ca="1">INDEX($L$74:$L$81,(RANK(AT8,$AT$2:$AT$9)))</f>
        <v>2083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VLOOKUP(B81,audio_list_stym!$A$3:$BP$18,56,FALSE)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VLOOKUP(B81,audio_list_stym!$A$3:$AJ$18,24,FALSE)</f>
        <v>Finger</v>
      </c>
      <c r="I81" t="s">
        <v>695</v>
      </c>
      <c r="J81" t="str">
        <f t="shared" si="27"/>
        <v>Finger_8</v>
      </c>
      <c r="L81">
        <f>VLOOKUP(J81,total_visual_stym!$A$2:$D$129,2,FALSE)</f>
        <v>2088</v>
      </c>
      <c r="M81" t="str">
        <f>VLOOKUP(J81,total_visual_stym!$A$2:$D$129,3,FALSE)</f>
        <v>pics\\Finger_8.jpg</v>
      </c>
      <c r="N81">
        <f>VLOOKUP(J81,total_visual_stym!$A$1:$D$129,4,FALSE)</f>
        <v>210</v>
      </c>
      <c r="P81">
        <f>IF(G81="экспл",0,IF(G81="импл_",VLOOKUP(J81,quest_импл!$A$1:$J$129,7,FALSE),0))</f>
        <v>248</v>
      </c>
      <c r="Q81" t="str">
        <f>IF(G81="экспл",0,IF(G81="импл_",VLOOKUP(J81,quest_импл!$A$1:$J$129,8,FALSE),0))</f>
        <v>sound\\Beliy_li.wav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2004</v>
      </c>
      <c r="AD81" t="str">
        <f t="shared" ca="1" si="33"/>
        <v>pics\\Banan_4.jpg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pics\\Banan_4.jpg</v>
      </c>
      <c r="AI81" t="s">
        <v>83</v>
      </c>
      <c r="AO81">
        <f t="shared" ca="1" si="34"/>
        <v>0.8904240216500855</v>
      </c>
      <c r="AP81" t="str">
        <f t="shared" ca="1" si="35"/>
        <v>pics\\Banan_4.jpg</v>
      </c>
      <c r="AR81" t="str">
        <f t="shared" si="36"/>
        <v/>
      </c>
      <c r="AS81" t="str">
        <f t="shared" ca="1" si="29"/>
        <v>pics\\Banan_4.jpg</v>
      </c>
      <c r="AT81">
        <f t="shared" ca="1" si="30"/>
        <v>0.809542351507481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_Белый_ли_</v>
      </c>
      <c r="BB81" t="str">
        <f t="shared" si="32"/>
        <v>_Белый_ли_БАРОХ?</v>
      </c>
      <c r="BD81" cm="1">
        <f t="array" aca="1" ref="BD81" ca="1">INDEX($L$74:$L$81,(RANK(AT9,$AT$2:$AT$9)))</f>
        <v>2085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VLOOKUP(B82,audio_list_stym!$A$3:$BP$18,56,FALSE)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VLOOKUP(B82,audio_list_stym!$A$3:$AJ$18,24,FALSE)</f>
        <v>Gac</v>
      </c>
      <c r="I82" t="s">
        <v>688</v>
      </c>
      <c r="J82" t="str">
        <f t="shared" si="27"/>
        <v>Gac_1</v>
      </c>
      <c r="L82">
        <f>VLOOKUP(J82,total_visual_stym!$A$2:$D$129,2,FALSE)</f>
        <v>2089</v>
      </c>
      <c r="M82" t="str">
        <f>VLOOKUP(J82,total_visual_stym!$A$2:$D$129,3,FALSE)</f>
        <v>pics\\Gac_1.jpg</v>
      </c>
      <c r="N82">
        <f>VLOOKUP(J82,total_visual_stym!$A$1:$D$129,4,FALSE)</f>
        <v>211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121</v>
      </c>
      <c r="Z82" t="str">
        <f>IF(G82="экспл",VLOOKUP(J82,quest_экспл!$A$1:$N$129,12,FALSE),IF(G82="импл_",0,0))</f>
        <v>sound\\Ispachkan_li_on.wav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3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8"/>
        <v/>
      </c>
      <c r="AI82" t="s">
        <v>84</v>
      </c>
      <c r="AO82">
        <f t="shared" ca="1" si="34"/>
        <v>0.75907306705141897</v>
      </c>
      <c r="AP82" t="str">
        <f t="shared" ca="1" si="35"/>
        <v>pics\\Finik_5.jpg</v>
      </c>
      <c r="AR82" t="str">
        <f t="shared" si="36"/>
        <v/>
      </c>
      <c r="AS82" t="str">
        <f t="shared" si="29"/>
        <v/>
      </c>
      <c r="AT82">
        <f t="shared" ca="1" si="30"/>
        <v>0.75517815100764862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_Испачкан_ли_он?</v>
      </c>
      <c r="BA82" t="e">
        <f>VLOOKUP(Q82,audio_list_stym!$B$2:$BQ$299,68,FALSE)</f>
        <v>#N/A</v>
      </c>
      <c r="BB82" t="str">
        <f t="shared" si="32"/>
        <v>На_экране_ЛИРОХ._Испачкан_ли_он?</v>
      </c>
      <c r="BC82">
        <f>A82</f>
        <v>1211</v>
      </c>
      <c r="BD82" cm="1">
        <f t="array" aca="1" ref="BD82" ca="1">INDEX($L$82:$L$89,(RANK(AT2,$AT$2:$AT$9)))</f>
        <v>2095</v>
      </c>
      <c r="BE82" cm="1">
        <f t="array" aca="1" ref="BE82" ca="1">INDEX(BD66:BD81,(RANK(AT4,$AT$2:$AT$17)))</f>
        <v>2086</v>
      </c>
      <c r="BF82" cm="1">
        <f t="array" aca="1" ref="BF82" ca="1">INDEX(BD90:BD105,(RANK(AT4,$AT$2:$AT$17)))</f>
        <v>2134</v>
      </c>
      <c r="BG82" cm="1">
        <f t="array" aca="1" ref="BG82" ca="1">INDEX(BD106:BD129,(RANK(AT4,$AT$2:$AT$9)))</f>
        <v>2141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VLOOKUP(B83,audio_list_stym!$A$3:$BP$18,56,FALSE)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VLOOKUP(B83,audio_list_stym!$A$3:$AJ$18,24,FALSE)</f>
        <v>Gac</v>
      </c>
      <c r="I83" t="s">
        <v>689</v>
      </c>
      <c r="J83" t="str">
        <f t="shared" si="27"/>
        <v>Gac_2</v>
      </c>
      <c r="L83">
        <f>VLOOKUP(J83,total_visual_stym!$A$2:$D$129,2,FALSE)</f>
        <v>2090</v>
      </c>
      <c r="M83" t="str">
        <f>VLOOKUP(J83,total_visual_stym!$A$2:$D$129,3,FALSE)</f>
        <v>pics\\Gac_2.jpg</v>
      </c>
      <c r="N83">
        <f>VLOOKUP(J83,total_visual_stym!$A$1:$D$129,4,FALSE)</f>
        <v>211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122</v>
      </c>
      <c r="Z83" t="str">
        <f>IF(G83="экспл",VLOOKUP(J83,quest_экспл!$A$1:$N$129,12,FALSE),IF(G83="импл_",0,0))</f>
        <v>sound\\On_farshirovanniy.wav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3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8"/>
        <v/>
      </c>
      <c r="AI83" t="s">
        <v>85</v>
      </c>
      <c r="AO83">
        <f t="shared" ca="1" si="34"/>
        <v>0.22142787223586846</v>
      </c>
      <c r="AP83" t="str">
        <f t="shared" ca="1" si="35"/>
        <v>pics\\Redis_1.jpg</v>
      </c>
      <c r="AR83" t="str">
        <f t="shared" si="36"/>
        <v/>
      </c>
      <c r="AS83" t="str">
        <f t="shared" si="29"/>
        <v/>
      </c>
      <c r="AT83">
        <f t="shared" ca="1" si="30"/>
        <v>0.2668015900833085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_Он_фаршированный?</v>
      </c>
      <c r="BA83" t="e">
        <f>VLOOKUP(Q83,audio_list_stym!$B$2:$BQ$299,68,FALSE)</f>
        <v>#N/A</v>
      </c>
      <c r="BB83" t="str">
        <f t="shared" si="32"/>
        <v>Посмотрите,_вот_ЛИРОХ._Он_фаршированный?</v>
      </c>
      <c r="BD83" cm="1">
        <f t="array" aca="1" ref="BD83" ca="1">INDEX($L$82:$L$89,(RANK(AT3,$AT$2:$AT$9)))</f>
        <v>2090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VLOOKUP(B84,audio_list_stym!$A$3:$BP$18,56,FALSE)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VLOOKUP(B84,audio_list_stym!$A$3:$AJ$18,24,FALSE)</f>
        <v>Gac</v>
      </c>
      <c r="I84" t="s">
        <v>690</v>
      </c>
      <c r="J84" t="str">
        <f t="shared" si="27"/>
        <v>Gac_3</v>
      </c>
      <c r="L84">
        <f>VLOOKUP(J84,total_visual_stym!$A$2:$D$129,2,FALSE)</f>
        <v>2091</v>
      </c>
      <c r="M84" t="str">
        <f>VLOOKUP(J84,total_visual_stym!$A$2:$D$129,3,FALSE)</f>
        <v>pics\\Gac_3.jpg</v>
      </c>
      <c r="N84">
        <f>VLOOKUP(J84,total_visual_stym!$A$1:$D$129,4,FALSE)</f>
        <v>211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123</v>
      </c>
      <c r="Z84" t="str">
        <f>IF(G84="экспл",VLOOKUP(J84,quest_экспл!$A$1:$N$129,12,FALSE),IF(G84="импл_",0,0))</f>
        <v>sound\\On_razrezanniy.wav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0.49710800091535823</v>
      </c>
      <c r="AP84" t="str">
        <f t="shared" ca="1" si="35"/>
        <v>pics\\Kokos_8.jpg</v>
      </c>
      <c r="AR84" t="str">
        <f t="shared" si="36"/>
        <v/>
      </c>
      <c r="AS84" t="str">
        <f t="shared" si="29"/>
        <v/>
      </c>
      <c r="AT84">
        <f t="shared" ca="1" si="30"/>
        <v>0.12034926823127945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_Он_разрезанный?</v>
      </c>
      <c r="BA84" t="e">
        <f>VLOOKUP(Q84,audio_list_stym!$B$2:$BQ$299,68,FALSE)</f>
        <v>#N/A</v>
      </c>
      <c r="BB84" t="str">
        <f t="shared" si="32"/>
        <v>Вот_ЛИРОХ._Он_разрезанный?</v>
      </c>
      <c r="BD84" cm="1">
        <f t="array" aca="1" ref="BD84" ca="1">INDEX($L$82:$L$89,(RANK(AT4,$AT$2:$AT$9)))</f>
        <v>2096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VLOOKUP(B85,audio_list_stym!$A$3:$BP$18,56,FALSE)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VLOOKUP(B85,audio_list_stym!$A$3:$AJ$18,24,FALSE)</f>
        <v>Gac</v>
      </c>
      <c r="I85" t="s">
        <v>691</v>
      </c>
      <c r="J85" t="str">
        <f t="shared" si="27"/>
        <v>Gac_4</v>
      </c>
      <c r="L85">
        <f>VLOOKUP(J85,total_visual_stym!$A$2:$D$129,2,FALSE)</f>
        <v>2092</v>
      </c>
      <c r="M85" t="str">
        <f>VLOOKUP(J85,total_visual_stym!$A$2:$D$129,3,FALSE)</f>
        <v>pics\\Gac_4.jpg</v>
      </c>
      <c r="N85">
        <f>VLOOKUP(J85,total_visual_stym!$A$1:$D$129,4,FALSE)</f>
        <v>211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124</v>
      </c>
      <c r="Z85" t="str">
        <f>IF(G85="экспл",VLOOKUP(J85,quest_экспл!$A$1:$N$129,12,FALSE),IF(G85="импл_",0,0))</f>
        <v>sound\\On_s_lepestkami.wav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3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8"/>
        <v/>
      </c>
      <c r="AI85" t="s">
        <v>95</v>
      </c>
      <c r="AO85">
        <f t="shared" ca="1" si="34"/>
        <v>0.58729066488623849</v>
      </c>
      <c r="AP85" t="str">
        <f t="shared" ca="1" si="35"/>
        <v>pics\\Goroh_7.jpg</v>
      </c>
      <c r="AR85" t="str">
        <f t="shared" si="36"/>
        <v/>
      </c>
      <c r="AS85" t="str">
        <f t="shared" si="29"/>
        <v/>
      </c>
      <c r="AT85">
        <f t="shared" ca="1" si="30"/>
        <v>6.0307862450578398E-2</v>
      </c>
      <c r="AU85" t="s">
        <v>697</v>
      </c>
      <c r="AV85" t="str">
        <f t="shared" ca="1" si="31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_Он_с_лепестками?</v>
      </c>
      <c r="BA85" t="e">
        <f>VLOOKUP(Q85,audio_list_stym!$B$2:$BQ$299,68,FALSE)</f>
        <v>#N/A</v>
      </c>
      <c r="BB85" t="str">
        <f t="shared" si="32"/>
        <v>Это_ЛИРОХ._Он_с_лепестками?</v>
      </c>
      <c r="BD85" cm="1">
        <f t="array" aca="1" ref="BD85" ca="1">INDEX($L$82:$L$89,(RANK(AT5,$AT$2:$AT$9)))</f>
        <v>2092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VLOOKUP(B86,audio_list_stym!$A$3:$BP$18,56,FALSE)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VLOOKUP(B86,audio_list_stym!$A$3:$AJ$18,24,FALSE)</f>
        <v>Gac</v>
      </c>
      <c r="I86" t="s">
        <v>692</v>
      </c>
      <c r="J86" t="str">
        <f t="shared" si="27"/>
        <v>Gac_5</v>
      </c>
      <c r="L86">
        <f>VLOOKUP(J86,total_visual_stym!$A$2:$D$129,2,FALSE)</f>
        <v>2093</v>
      </c>
      <c r="M86" t="str">
        <f>VLOOKUP(J86,total_visual_stym!$A$2:$D$129,3,FALSE)</f>
        <v>pics\\Gac_5.jpg</v>
      </c>
      <c r="N86">
        <f>VLOOKUP(J86,total_visual_stym!$A$1:$D$129,4,FALSE)</f>
        <v>211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125</v>
      </c>
      <c r="Z86" t="str">
        <f>IF(G86="экспл",VLOOKUP(J86,quest_экспл!$A$1:$N$129,12,FALSE),IF(G86="импл_",0,0))</f>
        <v>sound\\Kolyuchiy_li_on.wav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3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8"/>
        <v/>
      </c>
      <c r="AI86" t="s">
        <v>96</v>
      </c>
      <c r="AO86">
        <f t="shared" ca="1" si="34"/>
        <v>0.78080909972686841</v>
      </c>
      <c r="AP86" t="str">
        <f t="shared" ca="1" si="35"/>
        <v>pics\\Finik_3.jpg</v>
      </c>
      <c r="AR86" t="str">
        <f t="shared" si="36"/>
        <v/>
      </c>
      <c r="AS86" t="str">
        <f t="shared" si="29"/>
        <v/>
      </c>
      <c r="AT86">
        <f t="shared" ca="1" si="30"/>
        <v>0.60526412008689268</v>
      </c>
      <c r="AU86" t="s">
        <v>697</v>
      </c>
      <c r="AV86" t="str">
        <f t="shared" ca="1" si="31"/>
        <v>sound\\Noviy_plod.wav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_Колючий_ли_он?</v>
      </c>
      <c r="BA86" t="e">
        <f>VLOOKUP(Q86,audio_list_stym!$B$2:$BQ$299,68,FALSE)</f>
        <v>#N/A</v>
      </c>
      <c r="BB86" t="str">
        <f t="shared" si="32"/>
        <v>На_картинке_ЛИРОХ._Колючий_ли_он?</v>
      </c>
      <c r="BD86" cm="1">
        <f t="array" aca="1" ref="BD86" ca="1">INDEX($L$82:$L$89,(RANK(AT6,$AT$2:$AT$9)))</f>
        <v>2089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VLOOKUP(B87,audio_list_stym!$A$3:$BP$18,56,FALSE)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VLOOKUP(B87,audio_list_stym!$A$3:$AJ$18,24,FALSE)</f>
        <v>Gac</v>
      </c>
      <c r="I87" t="s">
        <v>693</v>
      </c>
      <c r="J87" t="str">
        <f t="shared" si="27"/>
        <v>Gac_6</v>
      </c>
      <c r="L87">
        <f>VLOOKUP(J87,total_visual_stym!$A$2:$D$129,2,FALSE)</f>
        <v>2094</v>
      </c>
      <c r="M87" t="str">
        <f>VLOOKUP(J87,total_visual_stym!$A$2:$D$129,3,FALSE)</f>
        <v>pics\\Gac_6.jpg</v>
      </c>
      <c r="N87">
        <f>VLOOKUP(J87,total_visual_stym!$A$1:$D$129,4,FALSE)</f>
        <v>211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126</v>
      </c>
      <c r="Z87" t="str">
        <f>IF(G87="экспл",VLOOKUP(J87,quest_экспл!$A$1:$N$129,12,FALSE),IF(G87="импл_",0,0))</f>
        <v>sound\\Oranzheviy_li_on.wav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3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8"/>
        <v/>
      </c>
      <c r="AI87" t="s">
        <v>97</v>
      </c>
      <c r="AO87">
        <f t="shared" ca="1" si="34"/>
        <v>0.25098139668986841</v>
      </c>
      <c r="AP87" t="str">
        <f t="shared" ca="1" si="35"/>
        <v>pics\\Peper_4.jpg</v>
      </c>
      <c r="AR87" t="str">
        <f t="shared" si="36"/>
        <v/>
      </c>
      <c r="AS87" t="str">
        <f t="shared" si="29"/>
        <v/>
      </c>
      <c r="AT87">
        <f t="shared" ca="1" si="30"/>
        <v>0.38843090842377637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_Оранжевый_ли_он?</v>
      </c>
      <c r="BA87" t="e">
        <f>VLOOKUP(Q87,audio_list_stym!$B$2:$BQ$299,68,FALSE)</f>
        <v>#N/A</v>
      </c>
      <c r="BB87" t="str">
        <f t="shared" si="32"/>
        <v>На_мониторе_ЛИРОХ._Оранжевый_ли_он?</v>
      </c>
      <c r="BD87" cm="1">
        <f t="array" aca="1" ref="BD87" ca="1">INDEX($L$82:$L$89,(RANK(AT7,$AT$2:$AT$9)))</f>
        <v>2094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VLOOKUP(B88,audio_list_stym!$A$3:$BP$18,56,FALSE)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VLOOKUP(B88,audio_list_stym!$A$3:$AJ$18,24,FALSE)</f>
        <v>Gac</v>
      </c>
      <c r="I88" t="s">
        <v>694</v>
      </c>
      <c r="J88" t="str">
        <f t="shared" si="27"/>
        <v>Gac_7</v>
      </c>
      <c r="L88">
        <f>VLOOKUP(J88,total_visual_stym!$A$2:$D$129,2,FALSE)</f>
        <v>2095</v>
      </c>
      <c r="M88" t="str">
        <f>VLOOKUP(J88,total_visual_stym!$A$2:$D$129,3,FALSE)</f>
        <v>pics\\Gac_7.jpg</v>
      </c>
      <c r="N88">
        <f>VLOOKUP(J88,total_visual_stym!$A$1:$D$129,4,FALSE)</f>
        <v>211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127</v>
      </c>
      <c r="Z88" t="str">
        <f>IF(G88="экспл",VLOOKUP(J88,quest_экспл!$A$1:$N$129,12,FALSE),IF(G88="импл_",0,0))</f>
        <v>sound\\On_zernistiy.wav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3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8"/>
        <v/>
      </c>
      <c r="AI88" t="s">
        <v>98</v>
      </c>
      <c r="AO88">
        <f t="shared" ca="1" si="34"/>
        <v>0.77679182239427658</v>
      </c>
      <c r="AP88" t="str">
        <f t="shared" ca="1" si="35"/>
        <v>pics\\Finik_4.jpg</v>
      </c>
      <c r="AR88" t="str">
        <f t="shared" si="36"/>
        <v/>
      </c>
      <c r="AS88" t="str">
        <f t="shared" si="29"/>
        <v/>
      </c>
      <c r="AT88">
        <f t="shared" ca="1" si="30"/>
        <v>6.3625080956569269E-2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_Он_зернистый?</v>
      </c>
      <c r="BA88" t="e">
        <f>VLOOKUP(Q88,audio_list_stym!$B$2:$BQ$299,68,FALSE)</f>
        <v>#N/A</v>
      </c>
      <c r="BB88" t="str">
        <f t="shared" si="32"/>
        <v>Перед_Вами_ЛИРОХ._Он_зернистый?</v>
      </c>
      <c r="BD88" cm="1">
        <f t="array" aca="1" ref="BD88" ca="1">INDEX($L$82:$L$89,(RANK(AT8,$AT$2:$AT$9)))</f>
        <v>2091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VLOOKUP(B89,audio_list_stym!$A$3:$BP$18,56,FALSE)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VLOOKUP(B89,audio_list_stym!$A$3:$AJ$18,24,FALSE)</f>
        <v>Gac</v>
      </c>
      <c r="I89" t="s">
        <v>695</v>
      </c>
      <c r="J89" t="str">
        <f t="shared" si="27"/>
        <v>Gac_8</v>
      </c>
      <c r="L89">
        <f>VLOOKUP(J89,total_visual_stym!$A$2:$D$129,2,FALSE)</f>
        <v>2096</v>
      </c>
      <c r="M89" t="str">
        <f>VLOOKUP(J89,total_visual_stym!$A$2:$D$129,3,FALSE)</f>
        <v>pics\\Gac_8.jpg</v>
      </c>
      <c r="N89">
        <f>VLOOKUP(J89,total_visual_stym!$A$1:$D$129,4,FALSE)</f>
        <v>211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128</v>
      </c>
      <c r="Z89" t="str">
        <f>IF(G89="экспл",VLOOKUP(J89,quest_экспл!$A$1:$N$129,12,FALSE),IF(G89="импл_",0,0))</f>
        <v>sound\\Okruglya_li_on.wav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3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8"/>
        <v/>
      </c>
      <c r="AI89" t="s">
        <v>99</v>
      </c>
      <c r="AO89">
        <f t="shared" ca="1" si="34"/>
        <v>0.14186337981815156</v>
      </c>
      <c r="AP89" t="str">
        <f t="shared" ca="1" si="35"/>
        <v>pics\\Redis_5.jpg</v>
      </c>
      <c r="AR89" t="str">
        <f t="shared" si="36"/>
        <v/>
      </c>
      <c r="AS89" t="str">
        <f t="shared" si="29"/>
        <v/>
      </c>
      <c r="AT89">
        <f t="shared" ca="1" si="30"/>
        <v>0.72895027107764387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_Округлый_ли_он?</v>
      </c>
      <c r="BA89" t="e">
        <f>VLOOKUP(Q89,audio_list_stym!$B$2:$BQ$299,68,FALSE)</f>
        <v>#N/A</v>
      </c>
      <c r="BB89" t="str">
        <f t="shared" si="32"/>
        <v>Вы_видите_ЛИРОХ._Округлый_ли_он?</v>
      </c>
      <c r="BD89" cm="1">
        <f t="array" aca="1" ref="BD89" ca="1">INDEX($L$82:$L$89,(RANK(AT9,$AT$2:$AT$9)))</f>
        <v>2093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VLOOKUP(B90,audio_list_stym!$A$3:$BP$18,56,FALSE)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VLOOKUP(B90,audio_list_stym!$A$3:$AJ$18,24,FALSE)</f>
        <v>Noni</v>
      </c>
      <c r="I90" t="s">
        <v>688</v>
      </c>
      <c r="J90" t="str">
        <f t="shared" si="27"/>
        <v>Noni_1</v>
      </c>
      <c r="L90">
        <f>VLOOKUP(J90,total_visual_stym!$A$2:$D$129,2,FALSE)</f>
        <v>2113</v>
      </c>
      <c r="M90" t="str">
        <f>VLOOKUP(J90,total_visual_stym!$A$2:$D$129,3,FALSE)</f>
        <v>pics\\Noni_1.jpg</v>
      </c>
      <c r="N90">
        <f>VLOOKUP(J90,total_visual_stym!$A$1:$D$129,4,FALSE)</f>
        <v>212</v>
      </c>
      <c r="P90">
        <f>IF(G90="экспл",0,IF(G90="импл_",VLOOKUP(J90,quest_импл!$A$1:$J$129,7,FALSE),0))</f>
        <v>257</v>
      </c>
      <c r="Q90" t="str">
        <f>IF(G90="экспл",0,IF(G90="импл_",VLOOKUP(J90,quest_импл!$A$1:$J$129,8,FALSE),0))</f>
        <v>sound\\Beliy_li_vnutri.wav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2020</v>
      </c>
      <c r="AD90" t="str">
        <f t="shared" ca="1" si="33"/>
        <v>pics\\Goroh_4.jpg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pics\\Goroh_4.jpg</v>
      </c>
      <c r="AI90" t="s">
        <v>100</v>
      </c>
      <c r="AO90">
        <f t="shared" ca="1" si="34"/>
        <v>0.66603532814724142</v>
      </c>
      <c r="AP90" t="str">
        <f t="shared" ca="1" si="35"/>
        <v>pics\\Goroh_4.jpg</v>
      </c>
      <c r="AR90" t="str">
        <f t="shared" si="36"/>
        <v/>
      </c>
      <c r="AS90" t="str">
        <f t="shared" ca="1" si="29"/>
        <v>pics\\Goroh_4.jpg</v>
      </c>
      <c r="AT90">
        <f t="shared" ca="1" si="30"/>
        <v>0.88314260922631793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_Белый_ли_внутри_</v>
      </c>
      <c r="BB90" t="str">
        <f t="shared" si="32"/>
        <v>_Белый_ли_внутри_XXXXX?</v>
      </c>
      <c r="BC90">
        <f>A90</f>
        <v>1212</v>
      </c>
      <c r="BD90" cm="1">
        <f t="array" aca="1" ref="BD90" ca="1">INDEX($L$90:$L$97,(RANK(AT2,$AT$2:$AT$9)))</f>
        <v>2119</v>
      </c>
      <c r="BE90" cm="1">
        <f t="array" aca="1" ref="BE90" ca="1">INDEX(BD66:BD81,(RANK(AT5,$AT$2:$AT$17)))</f>
        <v>2083</v>
      </c>
      <c r="BF90" cm="1">
        <f t="array" aca="1" ref="BF90" ca="1">INDEX(BD98:BD113,(RANK(AT5,$AT$2:$AT$17)))</f>
        <v>2134</v>
      </c>
      <c r="BG90" cm="1">
        <f t="array" aca="1" ref="BG90" ca="1">INDEX(BD114:BD129,(RANK(AT5,$AT$2:$AT$9)))</f>
        <v>2148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VLOOKUP(B91,audio_list_stym!$A$3:$BP$18,56,FALSE)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VLOOKUP(B91,audio_list_stym!$A$3:$AJ$18,24,FALSE)</f>
        <v>Noni</v>
      </c>
      <c r="I91" t="s">
        <v>689</v>
      </c>
      <c r="J91" t="str">
        <f t="shared" si="27"/>
        <v>Noni_2</v>
      </c>
      <c r="L91">
        <f>VLOOKUP(J91,total_visual_stym!$A$2:$D$129,2,FALSE)</f>
        <v>2114</v>
      </c>
      <c r="M91" t="str">
        <f>VLOOKUP(J91,total_visual_stym!$A$2:$D$129,3,FALSE)</f>
        <v>pics\\Noni_2.jpg</v>
      </c>
      <c r="N91">
        <f>VLOOKUP(J91,total_visual_stym!$A$1:$D$129,4,FALSE)</f>
        <v>212</v>
      </c>
      <c r="P91">
        <f>IF(G91="экспл",0,IF(G91="импл_",VLOOKUP(J91,quest_импл!$A$1:$J$129,7,FALSE),0))</f>
        <v>258</v>
      </c>
      <c r="Q91" t="str">
        <f>IF(G91="экспл",0,IF(G91="импл_",VLOOKUP(J91,quest_импл!$A$1:$J$129,8,FALSE),0))</f>
        <v>sound\\Rebristiy_li.wav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2054</v>
      </c>
      <c r="AD91" t="str">
        <f t="shared" ca="1" si="33"/>
        <v>pics\\Redis_6.jpg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pics\\Redis_6.jpg</v>
      </c>
      <c r="AI91" t="s">
        <v>101</v>
      </c>
      <c r="AO91">
        <f t="shared" ca="1" si="34"/>
        <v>0.14155418119963015</v>
      </c>
      <c r="AP91" t="str">
        <f t="shared" ca="1" si="35"/>
        <v>pics\\Redis_6.jpg</v>
      </c>
      <c r="AR91" t="str">
        <f t="shared" si="36"/>
        <v/>
      </c>
      <c r="AS91" t="str">
        <f t="shared" ca="1" si="29"/>
        <v>pics\\Redis_6.jpg</v>
      </c>
      <c r="AT91">
        <f t="shared" ca="1" si="30"/>
        <v>3.382039930218117E-2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_Ребристый_ли_</v>
      </c>
      <c r="BB91" t="str">
        <f t="shared" si="32"/>
        <v>_Ребристый_ли_XXXXX?</v>
      </c>
      <c r="BD91" cm="1">
        <f t="array" aca="1" ref="BD91" ca="1">INDEX($L$90:$L$97,(RANK(AT3,$AT$2:$AT$9)))</f>
        <v>2114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VLOOKUP(B92,audio_list_stym!$A$3:$BP$18,56,FALSE)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VLOOKUP(B92,audio_list_stym!$A$3:$AJ$18,24,FALSE)</f>
        <v>Noni</v>
      </c>
      <c r="I92" t="s">
        <v>690</v>
      </c>
      <c r="J92" t="str">
        <f t="shared" si="27"/>
        <v>Noni_3</v>
      </c>
      <c r="L92">
        <f>VLOOKUP(J92,total_visual_stym!$A$2:$D$129,2,FALSE)</f>
        <v>2115</v>
      </c>
      <c r="M92" t="str">
        <f>VLOOKUP(J92,total_visual_stym!$A$2:$D$129,3,FALSE)</f>
        <v>pics\\Noni_3.jpg</v>
      </c>
      <c r="N92">
        <f>VLOOKUP(J92,total_visual_stym!$A$1:$D$129,4,FALSE)</f>
        <v>212</v>
      </c>
      <c r="P92">
        <f>IF(G92="экспл",0,IF(G92="импл_",VLOOKUP(J92,quest_импл!$A$1:$J$129,7,FALSE),0))</f>
        <v>259</v>
      </c>
      <c r="Q92" t="str">
        <f>IF(G92="экспл",0,IF(G92="импл_",VLOOKUP(J92,quest_импл!$A$1:$J$129,8,FALSE),0))</f>
        <v>sound\\Goluboy_li.wav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2036</v>
      </c>
      <c r="AD92" t="str">
        <f t="shared" ca="1" si="33"/>
        <v>pics\\Limon_4.jpg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pics\\Limon_4.jpg</v>
      </c>
      <c r="AI92" t="s">
        <v>102</v>
      </c>
      <c r="AO92">
        <f t="shared" ca="1" si="34"/>
        <v>0.41987827811017231</v>
      </c>
      <c r="AP92" t="str">
        <f t="shared" ca="1" si="35"/>
        <v>pics\\Limon_4.jpg</v>
      </c>
      <c r="AR92" t="str">
        <f t="shared" si="36"/>
        <v/>
      </c>
      <c r="AS92" t="str">
        <f t="shared" ca="1" si="29"/>
        <v>pics\\Limon_4.jpg</v>
      </c>
      <c r="AT92">
        <f t="shared" ca="1" si="30"/>
        <v>0.11184182439472179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_Голубой_ли_</v>
      </c>
      <c r="BB92" t="str">
        <f t="shared" si="32"/>
        <v>_Голубой_ли_XXXXX?</v>
      </c>
      <c r="BD92" cm="1">
        <f t="array" aca="1" ref="BD92" ca="1">INDEX($L$90:$L$97,(RANK(AT4,$AT$2:$AT$9)))</f>
        <v>2120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VLOOKUP(B93,audio_list_stym!$A$3:$BP$18,56,FALSE)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VLOOKUP(B93,audio_list_stym!$A$3:$AJ$18,24,FALSE)</f>
        <v>Noni</v>
      </c>
      <c r="I93" t="s">
        <v>691</v>
      </c>
      <c r="J93" t="str">
        <f t="shared" si="27"/>
        <v>Noni_4</v>
      </c>
      <c r="L93">
        <f>VLOOKUP(J93,total_visual_stym!$A$2:$D$129,2,FALSE)</f>
        <v>2116</v>
      </c>
      <c r="M93" t="str">
        <f>VLOOKUP(J93,total_visual_stym!$A$2:$D$129,3,FALSE)</f>
        <v>pics\\Noni_4.jpg</v>
      </c>
      <c r="N93">
        <f>VLOOKUP(J93,total_visual_stym!$A$1:$D$129,4,FALSE)</f>
        <v>212</v>
      </c>
      <c r="P93">
        <f>IF(G93="экспл",0,IF(G93="импл_",VLOOKUP(J93,quest_импл!$A$1:$J$129,7,FALSE),0))</f>
        <v>260</v>
      </c>
      <c r="Q93" t="str">
        <f>IF(G93="экспл",0,IF(G93="импл_",VLOOKUP(J93,quest_импл!$A$1:$J$129,8,FALSE),0))</f>
        <v>sound\\S_bugorkami_li.wav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2037</v>
      </c>
      <c r="AD93" t="str">
        <f t="shared" ca="1" si="33"/>
        <v>pics\\Limon_5.jpg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pics\\Limon_5.jpg</v>
      </c>
      <c r="AI93" t="s">
        <v>103</v>
      </c>
      <c r="AO93">
        <f t="shared" ca="1" si="34"/>
        <v>0.39041022957459837</v>
      </c>
      <c r="AP93" t="str">
        <f t="shared" ca="1" si="35"/>
        <v>pics\\Limon_5.jpg</v>
      </c>
      <c r="AR93" t="str">
        <f t="shared" si="36"/>
        <v/>
      </c>
      <c r="AS93" t="str">
        <f t="shared" ca="1" si="29"/>
        <v>pics\\Limon_5.jpg</v>
      </c>
      <c r="AT93">
        <f t="shared" ca="1" si="30"/>
        <v>0.71132694706949107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_С_бугорками_ли_</v>
      </c>
      <c r="BB93" t="str">
        <f t="shared" si="32"/>
        <v>_С_бугорками_ли_XXXXX?</v>
      </c>
      <c r="BD93" cm="1">
        <f t="array" aca="1" ref="BD93" ca="1">INDEX($L$90:$L$97,(RANK(AT5,$AT$2:$AT$9)))</f>
        <v>2116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VLOOKUP(B94,audio_list_stym!$A$3:$BP$18,56,FALSE)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VLOOKUP(B94,audio_list_stym!$A$3:$AJ$18,24,FALSE)</f>
        <v>Noni</v>
      </c>
      <c r="I94" t="s">
        <v>692</v>
      </c>
      <c r="J94" t="str">
        <f t="shared" si="27"/>
        <v>Noni_5</v>
      </c>
      <c r="L94">
        <f>VLOOKUP(J94,total_visual_stym!$A$2:$D$129,2,FALSE)</f>
        <v>2117</v>
      </c>
      <c r="M94" t="str">
        <f>VLOOKUP(J94,total_visual_stym!$A$2:$D$129,3,FALSE)</f>
        <v>pics\\Noni_5.jpg</v>
      </c>
      <c r="N94">
        <f>VLOOKUP(J94,total_visual_stym!$A$1:$D$129,4,FALSE)</f>
        <v>212</v>
      </c>
      <c r="P94">
        <f>IF(G94="экспл",0,IF(G94="импл_",VLOOKUP(J94,quest_импл!$A$1:$J$129,7,FALSE),0))</f>
        <v>261</v>
      </c>
      <c r="Q94" t="str">
        <f>IF(G94="экспл",0,IF(G94="импл_",VLOOKUP(J94,quest_импл!$A$1:$J$129,8,FALSE),0))</f>
        <v>sound\\Ovalniy_li.wav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2018</v>
      </c>
      <c r="AD94" t="str">
        <f t="shared" ca="1" si="33"/>
        <v>pics\\Goroh_2.jpg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pics\\Goroh_2.jpg</v>
      </c>
      <c r="AI94" t="s">
        <v>104</v>
      </c>
      <c r="AO94">
        <f t="shared" ca="1" si="34"/>
        <v>0.6840337520304175</v>
      </c>
      <c r="AP94" t="str">
        <f t="shared" ca="1" si="35"/>
        <v>pics\\Goroh_2.jpg</v>
      </c>
      <c r="AR94" t="str">
        <f t="shared" si="36"/>
        <v/>
      </c>
      <c r="AS94" t="str">
        <f t="shared" ca="1" si="29"/>
        <v>pics\\Goroh_2.jpg</v>
      </c>
      <c r="AT94">
        <f t="shared" ca="1" si="30"/>
        <v>0.37745930667860117</v>
      </c>
      <c r="AU94" t="s">
        <v>697</v>
      </c>
      <c r="AV94" t="str">
        <f t="shared" ca="1" si="31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_Овальный_ли_</v>
      </c>
      <c r="BB94" t="str">
        <f t="shared" si="32"/>
        <v>_Овальный_ли_XXXXX?</v>
      </c>
      <c r="BD94" cm="1">
        <f t="array" aca="1" ref="BD94" ca="1">INDEX($L$90:$L$97,(RANK(AT6,$AT$2:$AT$9)))</f>
        <v>2113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VLOOKUP(B95,audio_list_stym!$A$3:$BP$18,56,FALSE)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VLOOKUP(B95,audio_list_stym!$A$3:$AJ$18,24,FALSE)</f>
        <v>Noni</v>
      </c>
      <c r="I95" t="s">
        <v>693</v>
      </c>
      <c r="J95" t="str">
        <f t="shared" si="27"/>
        <v>Noni_6</v>
      </c>
      <c r="L95">
        <f>VLOOKUP(J95,total_visual_stym!$A$2:$D$129,2,FALSE)</f>
        <v>2118</v>
      </c>
      <c r="M95" t="str">
        <f>VLOOKUP(J95,total_visual_stym!$A$2:$D$129,3,FALSE)</f>
        <v>pics\\Noni_6.jpg</v>
      </c>
      <c r="N95">
        <f>VLOOKUP(J95,total_visual_stym!$A$1:$D$129,4,FALSE)</f>
        <v>212</v>
      </c>
      <c r="P95">
        <f>IF(G95="экспл",0,IF(G95="импл_",VLOOKUP(J95,quest_импл!$A$1:$J$129,7,FALSE),0))</f>
        <v>262</v>
      </c>
      <c r="Q95" t="str">
        <f>IF(G95="экспл",0,IF(G95="импл_",VLOOKUP(J95,quest_импл!$A$1:$J$129,8,FALSE),0))</f>
        <v>sound\\Zhidkiy_li.wav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2042</v>
      </c>
      <c r="AD95" t="str">
        <f t="shared" ca="1" si="33"/>
        <v>pics\\Peper_2.jpg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pics\\Peper_2.jpg</v>
      </c>
      <c r="AI95" t="s">
        <v>105</v>
      </c>
      <c r="AO95">
        <f t="shared" ca="1" si="34"/>
        <v>0.29829459241158363</v>
      </c>
      <c r="AP95" t="str">
        <f t="shared" ca="1" si="35"/>
        <v>pics\\Peper_2.jpg</v>
      </c>
      <c r="AR95" t="str">
        <f t="shared" si="36"/>
        <v/>
      </c>
      <c r="AS95" t="str">
        <f t="shared" ca="1" si="29"/>
        <v>pics\\Peper_2.jpg</v>
      </c>
      <c r="AT95">
        <f t="shared" ca="1" si="30"/>
        <v>0.88611033517681359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_Жидкий_ли_</v>
      </c>
      <c r="BB95" t="str">
        <f t="shared" si="32"/>
        <v>_Жидкий_ли_XXXXX?</v>
      </c>
      <c r="BD95" cm="1">
        <f t="array" aca="1" ref="BD95" ca="1">INDEX($L$90:$L$97,(RANK(AT7,$AT$2:$AT$9)))</f>
        <v>2118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VLOOKUP(B96,audio_list_stym!$A$3:$BP$18,56,FALSE)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VLOOKUP(B96,audio_list_stym!$A$3:$AJ$18,24,FALSE)</f>
        <v>Noni</v>
      </c>
      <c r="I96" t="s">
        <v>694</v>
      </c>
      <c r="J96" t="str">
        <f t="shared" si="27"/>
        <v>Noni_7</v>
      </c>
      <c r="L96">
        <f>VLOOKUP(J96,total_visual_stym!$A$2:$D$129,2,FALSE)</f>
        <v>2119</v>
      </c>
      <c r="M96" t="str">
        <f>VLOOKUP(J96,total_visual_stym!$A$2:$D$129,3,FALSE)</f>
        <v>pics\\Noni_7.jpg</v>
      </c>
      <c r="N96">
        <f>VLOOKUP(J96,total_visual_stym!$A$1:$D$129,4,FALSE)</f>
        <v>212</v>
      </c>
      <c r="P96">
        <f>IF(G96="экспл",0,IF(G96="импл_",VLOOKUP(J96,quest_импл!$A$1:$J$129,7,FALSE),0))</f>
        <v>263</v>
      </c>
      <c r="Q96" t="str">
        <f>IF(G96="экспл",0,IF(G96="импл_",VLOOKUP(J96,quest_импл!$A$1:$J$129,8,FALSE),0))</f>
        <v>sound\\Lohmatiy_li.wav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2002</v>
      </c>
      <c r="AD96" t="str">
        <f t="shared" ca="1" si="33"/>
        <v>pics\\Banan_2.jpg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pics\\Banan_2.jpg</v>
      </c>
      <c r="AI96" t="s">
        <v>106</v>
      </c>
      <c r="AO96">
        <f t="shared" ca="1" si="34"/>
        <v>0.91949961498682165</v>
      </c>
      <c r="AP96" t="str">
        <f t="shared" ca="1" si="35"/>
        <v>pics\\Banan_2.jpg</v>
      </c>
      <c r="AR96" t="str">
        <f t="shared" si="36"/>
        <v/>
      </c>
      <c r="AS96" t="str">
        <f t="shared" ca="1" si="29"/>
        <v>pics\\Banan_2.jpg</v>
      </c>
      <c r="AT96">
        <f t="shared" ca="1" si="30"/>
        <v>7.7664787253344247E-3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_Лохматый_ли_</v>
      </c>
      <c r="BB96" t="str">
        <f t="shared" si="32"/>
        <v>_Лохматый_ли_XXXXX?</v>
      </c>
      <c r="BD96" cm="1">
        <f t="array" aca="1" ref="BD96" ca="1">INDEX($L$90:$L$97,(RANK(AT8,$AT$2:$AT$9)))</f>
        <v>2115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VLOOKUP(B97,audio_list_stym!$A$3:$BP$18,56,FALSE)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VLOOKUP(B97,audio_list_stym!$A$3:$AJ$18,24,FALSE)</f>
        <v>Noni</v>
      </c>
      <c r="I97" t="s">
        <v>695</v>
      </c>
      <c r="J97" t="str">
        <f t="shared" si="27"/>
        <v>Noni_8</v>
      </c>
      <c r="L97">
        <f>VLOOKUP(J97,total_visual_stym!$A$2:$D$129,2,FALSE)</f>
        <v>2120</v>
      </c>
      <c r="M97" t="str">
        <f>VLOOKUP(J97,total_visual_stym!$A$2:$D$129,3,FALSE)</f>
        <v>pics\\Noni_8.jpg</v>
      </c>
      <c r="N97">
        <f>VLOOKUP(J97,total_visual_stym!$A$1:$D$129,4,FALSE)</f>
        <v>212</v>
      </c>
      <c r="P97">
        <f>IF(G97="экспл",0,IF(G97="импл_",VLOOKUP(J97,quest_импл!$A$1:$J$129,7,FALSE),0))</f>
        <v>264</v>
      </c>
      <c r="Q97" t="str">
        <f>IF(G97="экспл",0,IF(G97="импл_",VLOOKUP(J97,quest_импл!$A$1:$J$129,8,FALSE),0))</f>
        <v>sound\\Zolotistiy_li.wav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2055</v>
      </c>
      <c r="AD97" t="str">
        <f t="shared" ca="1" si="33"/>
        <v>pics\\Redis_7.jpg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pics\\Redis_7.jpg</v>
      </c>
      <c r="AI97" t="s">
        <v>107</v>
      </c>
      <c r="AO97">
        <f t="shared" ca="1" si="34"/>
        <v>0.13355389666202488</v>
      </c>
      <c r="AP97" t="str">
        <f t="shared" ca="1" si="35"/>
        <v>pics\\Redis_7.jpg</v>
      </c>
      <c r="AR97" t="str">
        <f t="shared" si="36"/>
        <v/>
      </c>
      <c r="AS97" t="str">
        <f t="shared" ca="1" si="29"/>
        <v>pics\\Redis_7.jpg</v>
      </c>
      <c r="AT97">
        <f t="shared" ca="1" si="30"/>
        <v>0.71348664015477326</v>
      </c>
      <c r="AU97" t="s">
        <v>697</v>
      </c>
      <c r="AV97" t="str">
        <f t="shared" ca="1" si="31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_Золотистый_ли_</v>
      </c>
      <c r="BB97" t="str">
        <f t="shared" si="32"/>
        <v>_Золотистый_ли_XXXXX?</v>
      </c>
      <c r="BD97" cm="1">
        <f t="array" aca="1" ref="BD97" ca="1">INDEX($L$90:$L$97,(RANK(AT9,$AT$2:$AT$9)))</f>
        <v>2117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VLOOKUP(B98,audio_list_stym!$A$3:$BP$18,56,FALSE)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VLOOKUP(B98,audio_list_stym!$A$3:$AJ$18,24,FALSE)</f>
        <v>Sapota</v>
      </c>
      <c r="I98" t="s">
        <v>688</v>
      </c>
      <c r="J98" t="str">
        <f t="shared" si="27"/>
        <v>Sapota_1</v>
      </c>
      <c r="L98">
        <f>VLOOKUP(J98,total_visual_stym!$A$2:$D$129,2,FALSE)</f>
        <v>2129</v>
      </c>
      <c r="M98" t="str">
        <f>VLOOKUP(J98,total_visual_stym!$A$2:$D$129,3,FALSE)</f>
        <v>pics\\Sapota_1.jpg</v>
      </c>
      <c r="N98">
        <f>VLOOKUP(J98,total_visual_stym!$A$1:$D$129,4,FALSE)</f>
        <v>213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137</v>
      </c>
      <c r="Z98" t="str">
        <f>IF(G98="экспл",VLOOKUP(J98,quest_экспл!$A$1:$N$129,12,FALSE),IF(G98="импл_",0,0))</f>
        <v>sound\\On_sharoobraxniy.wav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3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8"/>
        <v/>
      </c>
      <c r="AI98" t="s">
        <v>108</v>
      </c>
      <c r="AO98">
        <f t="shared" ca="1" si="34"/>
        <v>0.80973320430918339</v>
      </c>
      <c r="AP98" t="str">
        <f t="shared" ca="1" si="35"/>
        <v>pics\\Finik_1.jpg</v>
      </c>
      <c r="AR98" t="str">
        <f>IF(AH98="sound\\Ogorod",AP26,"")</f>
        <v/>
      </c>
      <c r="AS98" t="str">
        <f t="shared" si="29"/>
        <v/>
      </c>
      <c r="AT98">
        <f t="shared" ca="1" si="30"/>
        <v>8.4686554588027096E-2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_Он_шарообразный?</v>
      </c>
      <c r="BA98" t="e">
        <f>VLOOKUP(Q98,audio_list_stym!$B$2:$BQ$299,68,FALSE)</f>
        <v>#N/A</v>
      </c>
      <c r="BB98" t="str">
        <f t="shared" si="32"/>
        <v>На_экране_XXXXX._Он_шарообразный?</v>
      </c>
      <c r="BC98">
        <f>A98</f>
        <v>1213</v>
      </c>
      <c r="BD98" cm="1">
        <f t="array" aca="1" ref="BD98" ca="1">INDEX($L$98:$L$105,(RANK(AT2,$AT$2:$AT$9)))</f>
        <v>2135</v>
      </c>
      <c r="BE98" cm="1">
        <f t="array" aca="1" ref="BE98" ca="1">INDEX(BD66:BD81,(RANK(AT6,$AT$2:$AT$9)))</f>
        <v>2079</v>
      </c>
      <c r="BF98" cm="1">
        <f t="array" aca="1" ref="BF98" ca="1">INDEX(BD82:BD97,(RANK(AT6,$AT$2:$AT$9)))</f>
        <v>2095</v>
      </c>
      <c r="BG98" cm="1">
        <f t="array" aca="1" ref="BG98" ca="1">INDEX(BD106:BD129,(RANK(AT6,$AT$2:$AT$17)))</f>
        <v>2143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VLOOKUP(B99,audio_list_stym!$A$3:$BP$18,56,FALSE)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VLOOKUP(B99,audio_list_stym!$A$3:$AJ$18,24,FALSE)</f>
        <v>Sapota</v>
      </c>
      <c r="I99" t="s">
        <v>689</v>
      </c>
      <c r="J99" t="str">
        <f t="shared" si="27"/>
        <v>Sapota_2</v>
      </c>
      <c r="L99">
        <f>VLOOKUP(J99,total_visual_stym!$A$2:$D$129,2,FALSE)</f>
        <v>2130</v>
      </c>
      <c r="M99" t="str">
        <f>VLOOKUP(J99,total_visual_stym!$A$2:$D$129,3,FALSE)</f>
        <v>pics\\Sapota_2.jpg</v>
      </c>
      <c r="N99">
        <f>VLOOKUP(J99,total_visual_stym!$A$1:$D$129,4,FALSE)</f>
        <v>213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138</v>
      </c>
      <c r="Z99" t="str">
        <f>IF(G99="экспл",VLOOKUP(J99,quest_экспл!$A$1:$N$129,12,FALSE),IF(G99="импл_",0,0))</f>
        <v>sound\\On_nadrezan.wav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3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8"/>
        <v/>
      </c>
      <c r="AI99" t="s">
        <v>109</v>
      </c>
      <c r="AO99">
        <f t="shared" ca="1" si="34"/>
        <v>0.22154219576679324</v>
      </c>
      <c r="AP99" t="str">
        <f t="shared" ca="1" si="35"/>
        <v>pics\\Peper_8.jpg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3.7130354268529953E-2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_Он_надрезан?</v>
      </c>
      <c r="BA99" t="e">
        <f>VLOOKUP(Q99,audio_list_stym!$B$2:$BQ$299,68,FALSE)</f>
        <v>#N/A</v>
      </c>
      <c r="BB99" t="str">
        <f t="shared" si="32"/>
        <v>Посмотрите,_вот_XXXXX._Он_надрезан?</v>
      </c>
      <c r="BD99" cm="1">
        <f t="array" aca="1" ref="BD99" ca="1">INDEX($L$98:$L$105,(RANK(AT3,$AT$2:$AT$9)))</f>
        <v>2130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VLOOKUP(B100,audio_list_stym!$A$3:$BP$18,56,FALSE)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VLOOKUP(B100,audio_list_stym!$A$3:$AJ$18,24,FALSE)</f>
        <v>Sapota</v>
      </c>
      <c r="I100" t="s">
        <v>690</v>
      </c>
      <c r="J100" t="str">
        <f t="shared" si="27"/>
        <v>Sapota_3</v>
      </c>
      <c r="L100">
        <f>VLOOKUP(J100,total_visual_stym!$A$2:$D$129,2,FALSE)</f>
        <v>2131</v>
      </c>
      <c r="M100" t="str">
        <f>VLOOKUP(J100,total_visual_stym!$A$2:$D$129,3,FALSE)</f>
        <v>pics\\Sapota_3.jpg</v>
      </c>
      <c r="N100">
        <f>VLOOKUP(J100,total_visual_stym!$A$1:$D$129,4,FALSE)</f>
        <v>213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139</v>
      </c>
      <c r="Z100" t="str">
        <f>IF(G100="экспл",VLOOKUP(J100,quest_экспл!$A$1:$N$129,12,FALSE),IF(G100="импл_",0,0))</f>
        <v>sound\\On_perekruchen.wav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3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8"/>
        <v/>
      </c>
      <c r="AI100" t="s">
        <v>110</v>
      </c>
      <c r="AO100">
        <f t="shared" ca="1" si="34"/>
        <v>0.82046602222488796</v>
      </c>
      <c r="AP100" t="str">
        <f t="shared" ca="1" si="35"/>
        <v>pics\\Banan_7.jpg</v>
      </c>
      <c r="AR100" t="str">
        <f t="shared" si="37"/>
        <v/>
      </c>
      <c r="AS100" t="str">
        <f t="shared" si="29"/>
        <v/>
      </c>
      <c r="AT100">
        <f t="shared" ca="1" si="30"/>
        <v>0.37310061751478196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_Он_перекручен?</v>
      </c>
      <c r="BA100" t="e">
        <f>VLOOKUP(Q100,audio_list_stym!$B$2:$BQ$299,68,FALSE)</f>
        <v>#N/A</v>
      </c>
      <c r="BB100" t="str">
        <f t="shared" si="32"/>
        <v>Вот_XXXXX._Он_перекручен?</v>
      </c>
      <c r="BD100" cm="1">
        <f t="array" aca="1" ref="BD100" ca="1">INDEX($L$98:$L$105,(RANK(AT4,$AT$2:$AT$9)))</f>
        <v>2136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VLOOKUP(B101,audio_list_stym!$A$3:$BP$18,56,FALSE)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VLOOKUP(B101,audio_list_stym!$A$3:$AJ$18,24,FALSE)</f>
        <v>Sapota</v>
      </c>
      <c r="I101" t="s">
        <v>691</v>
      </c>
      <c r="J101" t="str">
        <f t="shared" si="27"/>
        <v>Sapota_4</v>
      </c>
      <c r="L101">
        <f>VLOOKUP(J101,total_visual_stym!$A$2:$D$129,2,FALSE)</f>
        <v>2132</v>
      </c>
      <c r="M101" t="str">
        <f>VLOOKUP(J101,total_visual_stym!$A$2:$D$129,3,FALSE)</f>
        <v>pics\\Sapota_4.jpg</v>
      </c>
      <c r="N101">
        <f>VLOOKUP(J101,total_visual_stym!$A$1:$D$129,4,FALSE)</f>
        <v>213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140</v>
      </c>
      <c r="Z101" t="str">
        <f>IF(G101="экспл",VLOOKUP(J101,quest_экспл!$A$1:$N$129,12,FALSE),IF(G101="импл_",0,0))</f>
        <v>sound\\Sorvan_li_on.wav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3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8"/>
        <v/>
      </c>
      <c r="AI101" t="s">
        <v>111</v>
      </c>
      <c r="AO101">
        <f t="shared" ca="1" si="34"/>
        <v>5.9616934974328295E-2</v>
      </c>
      <c r="AP101" t="str">
        <f t="shared" ca="1" si="35"/>
        <v>pics\\Tomat_4.jpg</v>
      </c>
      <c r="AR101" t="str">
        <f t="shared" si="37"/>
        <v/>
      </c>
      <c r="AS101" t="str">
        <f t="shared" si="29"/>
        <v/>
      </c>
      <c r="AT101">
        <f t="shared" ca="1" si="30"/>
        <v>0.65569969304544307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_Сорван_ли_он?</v>
      </c>
      <c r="BA101" t="e">
        <f>VLOOKUP(Q101,audio_list_stym!$B$2:$BQ$299,68,FALSE)</f>
        <v>#N/A</v>
      </c>
      <c r="BB101" t="str">
        <f t="shared" si="32"/>
        <v>Это_XXXXX._Сорван_ли_он?</v>
      </c>
      <c r="BD101" cm="1">
        <f t="array" aca="1" ref="BD101" ca="1">INDEX($L$98:$L$105,(RANK(AT5,$AT$2:$AT$9)))</f>
        <v>2132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VLOOKUP(B102,audio_list_stym!$A$3:$BP$18,56,FALSE)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VLOOKUP(B102,audio_list_stym!$A$3:$AJ$18,24,FALSE)</f>
        <v>Sapota</v>
      </c>
      <c r="I102" t="s">
        <v>692</v>
      </c>
      <c r="J102" t="str">
        <f t="shared" si="27"/>
        <v>Sapota_5</v>
      </c>
      <c r="L102">
        <f>VLOOKUP(J102,total_visual_stym!$A$2:$D$129,2,FALSE)</f>
        <v>2133</v>
      </c>
      <c r="M102" t="str">
        <f>VLOOKUP(J102,total_visual_stym!$A$2:$D$129,3,FALSE)</f>
        <v>pics\\Sapota_5.jpg</v>
      </c>
      <c r="N102">
        <f>VLOOKUP(J102,total_visual_stym!$A$1:$D$129,4,FALSE)</f>
        <v>213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141</v>
      </c>
      <c r="Z102" t="str">
        <f>IF(G102="экспл",VLOOKUP(J102,quest_экспл!$A$1:$N$129,12,FALSE),IF(G102="импл_",0,0))</f>
        <v>sound\\Spressovan_li_on.wav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3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8"/>
        <v/>
      </c>
      <c r="AI102" t="s">
        <v>112</v>
      </c>
      <c r="AO102">
        <f t="shared" ca="1" si="34"/>
        <v>1.2887464070663213E-2</v>
      </c>
      <c r="AP102" t="str">
        <f t="shared" ca="1" si="35"/>
        <v>pics\\Tomat_8.jpg</v>
      </c>
      <c r="AR102" t="str">
        <f t="shared" si="37"/>
        <v/>
      </c>
      <c r="AS102" t="str">
        <f t="shared" si="29"/>
        <v/>
      </c>
      <c r="AT102">
        <f t="shared" ca="1" si="30"/>
        <v>0.34798226259272469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_Спрессован_ли_он?</v>
      </c>
      <c r="BA102" t="e">
        <f>VLOOKUP(Q102,audio_list_stym!$B$2:$BQ$299,68,FALSE)</f>
        <v>#N/A</v>
      </c>
      <c r="BB102" t="str">
        <f t="shared" si="32"/>
        <v>На_картинке_XXXXX._Спрессован_ли_он?</v>
      </c>
      <c r="BD102" cm="1">
        <f t="array" aca="1" ref="BD102" ca="1">INDEX($L$98:$L$105,(RANK(AT6,$AT$2:$AT$9)))</f>
        <v>2129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VLOOKUP(B103,audio_list_stym!$A$3:$BP$18,56,FALSE)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VLOOKUP(B103,audio_list_stym!$A$3:$AJ$18,24,FALSE)</f>
        <v>Sapota</v>
      </c>
      <c r="I103" t="s">
        <v>693</v>
      </c>
      <c r="J103" t="str">
        <f t="shared" si="27"/>
        <v>Sapota_6</v>
      </c>
      <c r="L103">
        <f>VLOOKUP(J103,total_visual_stym!$A$2:$D$129,2,FALSE)</f>
        <v>2134</v>
      </c>
      <c r="M103" t="str">
        <f>VLOOKUP(J103,total_visual_stym!$A$2:$D$129,3,FALSE)</f>
        <v>pics\\Sapota_6.jpg</v>
      </c>
      <c r="N103">
        <f>VLOOKUP(J103,total_visual_stym!$A$1:$D$129,4,FALSE)</f>
        <v>213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142</v>
      </c>
      <c r="Z103" t="str">
        <f>IF(G103="экспл",VLOOKUP(J103,quest_экспл!$A$1:$N$129,12,FALSE),IF(G103="импл_",0,0))</f>
        <v>sound\\Zheltiy_li_on.wav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3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8"/>
        <v/>
      </c>
      <c r="AI103" t="s">
        <v>113</v>
      </c>
      <c r="AO103">
        <f t="shared" ca="1" si="34"/>
        <v>0.19917273371956001</v>
      </c>
      <c r="AP103" t="str">
        <f t="shared" ca="1" si="35"/>
        <v>pics\\Redis_2.jpg</v>
      </c>
      <c r="AR103" t="str">
        <f t="shared" si="37"/>
        <v/>
      </c>
      <c r="AS103" t="str">
        <f t="shared" si="29"/>
        <v/>
      </c>
      <c r="AT103">
        <f t="shared" ca="1" si="30"/>
        <v>0.67795813903653201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_Желтый_ли_он?</v>
      </c>
      <c r="BA103" t="e">
        <f>VLOOKUP(Q103,audio_list_stym!$B$2:$BQ$299,68,FALSE)</f>
        <v>#N/A</v>
      </c>
      <c r="BB103" t="str">
        <f t="shared" si="32"/>
        <v>На_мониторе_XXXXX._Желтый_ли_он?</v>
      </c>
      <c r="BD103" cm="1">
        <f t="array" aca="1" ref="BD103" ca="1">INDEX($L$98:$L$105,(RANK(AT7,$AT$2:$AT$9)))</f>
        <v>2134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VLOOKUP(B104,audio_list_stym!$A$3:$BP$18,56,FALSE)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VLOOKUP(B104,audio_list_stym!$A$3:$AJ$18,24,FALSE)</f>
        <v>Sapota</v>
      </c>
      <c r="I104" t="s">
        <v>694</v>
      </c>
      <c r="J104" t="str">
        <f t="shared" si="27"/>
        <v>Sapota_7</v>
      </c>
      <c r="L104">
        <f>VLOOKUP(J104,total_visual_stym!$A$2:$D$129,2,FALSE)</f>
        <v>2135</v>
      </c>
      <c r="M104" t="str">
        <f>VLOOKUP(J104,total_visual_stym!$A$2:$D$129,3,FALSE)</f>
        <v>pics\\Sapota_7.jpg</v>
      </c>
      <c r="N104">
        <f>VLOOKUP(J104,total_visual_stym!$A$1:$D$129,4,FALSE)</f>
        <v>213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143</v>
      </c>
      <c r="Z104" t="str">
        <f>IF(G104="экспл",VLOOKUP(J104,quest_экспл!$A$1:$N$129,12,FALSE),IF(G104="импл_",0,0))</f>
        <v>sound\\Rovniy_li_on.wav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3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8"/>
        <v/>
      </c>
      <c r="AI104" t="s">
        <v>114</v>
      </c>
      <c r="AO104">
        <f t="shared" ca="1" si="34"/>
        <v>6.7207295580122617E-2</v>
      </c>
      <c r="AP104" t="str">
        <f t="shared" ca="1" si="35"/>
        <v>pics\\Tomat_2.jpg</v>
      </c>
      <c r="AR104" t="str">
        <f t="shared" si="37"/>
        <v/>
      </c>
      <c r="AS104" t="str">
        <f t="shared" si="29"/>
        <v/>
      </c>
      <c r="AT104">
        <f t="shared" ca="1" si="30"/>
        <v>0.10074942499193096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_Ровный_ли_он?</v>
      </c>
      <c r="BA104" t="e">
        <f>VLOOKUP(Q104,audio_list_stym!$B$2:$BQ$299,68,FALSE)</f>
        <v>#N/A</v>
      </c>
      <c r="BB104" t="str">
        <f t="shared" si="32"/>
        <v>Перед_Вами_XXXXX._Ровный_ли_он?</v>
      </c>
      <c r="BD104" cm="1">
        <f t="array" aca="1" ref="BD104" ca="1">INDEX($L$98:$L$105,(RANK(AT8,$AT$2:$AT$9)))</f>
        <v>2131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VLOOKUP(B105,audio_list_stym!$A$3:$BP$18,56,FALSE)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VLOOKUP(B105,audio_list_stym!$A$3:$AJ$18,24,FALSE)</f>
        <v>Sapota</v>
      </c>
      <c r="I105" t="s">
        <v>695</v>
      </c>
      <c r="J105" t="str">
        <f t="shared" si="27"/>
        <v>Sapota_8</v>
      </c>
      <c r="L105">
        <f>VLOOKUP(J105,total_visual_stym!$A$2:$D$129,2,FALSE)</f>
        <v>2136</v>
      </c>
      <c r="M105" t="str">
        <f>VLOOKUP(J105,total_visual_stym!$A$2:$D$129,3,FALSE)</f>
        <v>pics\\Sapota_8.jpg</v>
      </c>
      <c r="N105">
        <f>VLOOKUP(J105,total_visual_stym!$A$1:$D$129,4,FALSE)</f>
        <v>213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144</v>
      </c>
      <c r="Z105" t="str">
        <f>IF(G105="экспл",VLOOKUP(J105,quest_экспл!$A$1:$N$129,12,FALSE),IF(G105="импл_",0,0))</f>
        <v>sound\\On_imeet_shipi.wav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3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8"/>
        <v/>
      </c>
      <c r="AI105" t="s">
        <v>115</v>
      </c>
      <c r="AO105">
        <f t="shared" ca="1" si="34"/>
        <v>4.7781201487742675E-2</v>
      </c>
      <c r="AP105" t="str">
        <f t="shared" ca="1" si="35"/>
        <v>pics\\Tomat_6.jpg</v>
      </c>
      <c r="AR105" t="str">
        <f t="shared" si="37"/>
        <v/>
      </c>
      <c r="AS105" t="str">
        <f t="shared" si="29"/>
        <v/>
      </c>
      <c r="AT105">
        <f t="shared" ca="1" si="30"/>
        <v>0.24584842167972631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_Он_имеет_шипы?</v>
      </c>
      <c r="BA105" t="e">
        <f>VLOOKUP(Q105,audio_list_stym!$B$2:$BQ$299,68,FALSE)</f>
        <v>#N/A</v>
      </c>
      <c r="BB105" t="str">
        <f t="shared" si="32"/>
        <v>Вы_видите_XXXXX._Он_имеет_шипы?</v>
      </c>
      <c r="BD105" cm="1">
        <f t="array" aca="1" ref="BD105" ca="1">INDEX($L$98:$L$105,(RANK(AT9,$AT$2:$AT$9)))</f>
        <v>2133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VLOOKUP(B106,audio_list_stym!$A$3:$BP$18,56,FALSE)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VLOOKUP(B106,audio_list_stym!$A$3:$AJ$18,24,FALSE)</f>
        <v>Tamanid</v>
      </c>
      <c r="I106" t="s">
        <v>688</v>
      </c>
      <c r="J106" t="str">
        <f t="shared" si="27"/>
        <v>Tamanid_1</v>
      </c>
      <c r="L106">
        <f>VLOOKUP(J106,total_visual_stym!$A$2:$D$129,2,FALSE)</f>
        <v>2137</v>
      </c>
      <c r="M106" t="str">
        <f>VLOOKUP(J106,total_visual_stym!$A$2:$D$129,3,FALSE)</f>
        <v>pics\\Tamanid_1.jpg</v>
      </c>
      <c r="N106">
        <f>VLOOKUP(J106,total_visual_stym!$A$1:$D$129,4,FALSE)</f>
        <v>214</v>
      </c>
      <c r="P106">
        <f>IF(G106="экспл",0,IF(G106="импл_",VLOOKUP(J106,quest_импл!$A$1:$J$129,7,FALSE),0))</f>
        <v>273</v>
      </c>
      <c r="Q106" t="str">
        <f>IF(G106="экспл",0,IF(G106="импл_",VLOOKUP(J106,quest_импл!$A$1:$J$129,8,FALSE),0))</f>
        <v>sound\\Krasnovatiy_li.wav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2034</v>
      </c>
      <c r="AD106" t="str">
        <f t="shared" ca="1" si="33"/>
        <v>pics\\Limon_2.jpg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pics\\Limon_2.jpg</v>
      </c>
      <c r="AI106" t="s">
        <v>116</v>
      </c>
      <c r="AO106">
        <f t="shared" ca="1" si="34"/>
        <v>0.4916655449450158</v>
      </c>
      <c r="AP106" t="str">
        <f t="shared" ca="1" si="35"/>
        <v>pics\\Limon_2.jpg</v>
      </c>
      <c r="AR106" t="str">
        <f t="shared" si="37"/>
        <v/>
      </c>
      <c r="AS106" t="str">
        <f t="shared" ca="1" si="29"/>
        <v>pics\\Limon_2.jpg</v>
      </c>
      <c r="AT106">
        <f t="shared" ca="1" si="30"/>
        <v>1.8300817838702632E-2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_Красноватый_ли_</v>
      </c>
      <c r="BB106" t="str">
        <f t="shared" si="32"/>
        <v>_Красноватый_ли_ГОНИК?</v>
      </c>
      <c r="BC106">
        <f>A106</f>
        <v>1214</v>
      </c>
      <c r="BD106" cm="1">
        <f t="array" aca="1" ref="BD106" ca="1">INDEX($L$106:$L$113,(RANK(AT2,$AT$2:$AT$9)))</f>
        <v>2143</v>
      </c>
      <c r="BE106" cm="1">
        <f t="array" aca="1" ref="BE106" ca="1">INDEX(BD66:BD81,(RANK(AT7,$AT$2:$AT$17)))</f>
        <v>2084</v>
      </c>
      <c r="BF106" cm="1">
        <f t="array" aca="1" ref="BF106" ca="1">INDEX(BD90:BD105,(RANK(AT7,$AT$2:$AT$17)))</f>
        <v>2117</v>
      </c>
      <c r="BG106" cm="1">
        <f t="array" aca="1" ref="BG106" ca="1">INDEX(BD114:BD129,(RANK(AT7,$AT$2:$AT$9)))</f>
        <v>2150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VLOOKUP(B107,audio_list_stym!$A$3:$BP$18,56,FALSE)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VLOOKUP(B107,audio_list_stym!$A$3:$AJ$18,24,FALSE)</f>
        <v>Tamanid</v>
      </c>
      <c r="I107" t="s">
        <v>689</v>
      </c>
      <c r="J107" t="str">
        <f t="shared" si="27"/>
        <v>Tamanid_2</v>
      </c>
      <c r="L107">
        <f>VLOOKUP(J107,total_visual_stym!$A$2:$D$129,2,FALSE)</f>
        <v>2138</v>
      </c>
      <c r="M107" t="str">
        <f>VLOOKUP(J107,total_visual_stym!$A$2:$D$129,3,FALSE)</f>
        <v>pics\\Tamanid_2.jpg</v>
      </c>
      <c r="N107">
        <f>VLOOKUP(J107,total_visual_stym!$A$1:$D$129,4,FALSE)</f>
        <v>214</v>
      </c>
      <c r="P107">
        <f>IF(G107="экспл",0,IF(G107="импл_",VLOOKUP(J107,quest_импл!$A$1:$J$129,7,FALSE),0))</f>
        <v>274</v>
      </c>
      <c r="Q107" t="str">
        <f>IF(G107="экспл",0,IF(G107="импл_",VLOOKUP(J107,quest_импл!$A$1:$J$129,8,FALSE),0))</f>
        <v>sound\\Izognut_li.wav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2001</v>
      </c>
      <c r="AD107" t="str">
        <f t="shared" ca="1" si="33"/>
        <v>pics\\Banan_1.jpg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pics\\Banan_1.jpg</v>
      </c>
      <c r="AI107" t="s">
        <v>117</v>
      </c>
      <c r="AO107">
        <f t="shared" ca="1" si="34"/>
        <v>0.98680500084706901</v>
      </c>
      <c r="AP107" t="str">
        <f t="shared" ca="1" si="35"/>
        <v>pics\\Banan_1.jpg</v>
      </c>
      <c r="AR107" t="str">
        <f t="shared" si="37"/>
        <v/>
      </c>
      <c r="AS107" t="str">
        <f t="shared" ca="1" si="29"/>
        <v>pics\\Banan_1.jpg</v>
      </c>
      <c r="AT107">
        <f t="shared" ca="1" si="30"/>
        <v>0.57087768167458286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_Изогнут_ли_</v>
      </c>
      <c r="BB107" t="str">
        <f t="shared" si="32"/>
        <v>_Изогнут_ли_ГОНИК?</v>
      </c>
      <c r="BD107" cm="1">
        <f t="array" aca="1" ref="BD107" ca="1">INDEX($L$106:$L$113,(RANK(AT3,$AT$2:$AT$9)))</f>
        <v>2138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VLOOKUP(B108,audio_list_stym!$A$3:$BP$18,56,FALSE)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VLOOKUP(B108,audio_list_stym!$A$3:$AJ$18,24,FALSE)</f>
        <v>Tamanid</v>
      </c>
      <c r="I108" t="s">
        <v>690</v>
      </c>
      <c r="J108" t="str">
        <f t="shared" si="27"/>
        <v>Tamanid_3</v>
      </c>
      <c r="L108">
        <f>VLOOKUP(J108,total_visual_stym!$A$2:$D$129,2,FALSE)</f>
        <v>2139</v>
      </c>
      <c r="M108" t="str">
        <f>VLOOKUP(J108,total_visual_stym!$A$2:$D$129,3,FALSE)</f>
        <v>pics\\Tamanid_3.jpg</v>
      </c>
      <c r="N108">
        <f>VLOOKUP(J108,total_visual_stym!$A$1:$D$129,4,FALSE)</f>
        <v>214</v>
      </c>
      <c r="P108">
        <f>IF(G108="экспл",0,IF(G108="импл_",VLOOKUP(J108,quest_импл!$A$1:$J$129,7,FALSE),0))</f>
        <v>275</v>
      </c>
      <c r="Q108" t="str">
        <f>IF(G108="экспл",0,IF(G108="импл_",VLOOKUP(J108,quest_импл!$A$1:$J$129,8,FALSE),0))</f>
        <v>sound\\Barhatistiy_li.wav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2043</v>
      </c>
      <c r="AD108" t="str">
        <f t="shared" ca="1" si="33"/>
        <v>pics\\Peper_3.jpg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pics\\Peper_3.jpg</v>
      </c>
      <c r="AI108" t="s">
        <v>118</v>
      </c>
      <c r="AO108">
        <f t="shared" ca="1" si="34"/>
        <v>0.25349242188625853</v>
      </c>
      <c r="AP108" t="str">
        <f t="shared" ca="1" si="35"/>
        <v>pics\\Peper_3.jpg</v>
      </c>
      <c r="AR108" t="str">
        <f t="shared" si="37"/>
        <v/>
      </c>
      <c r="AS108" t="str">
        <f t="shared" ca="1" si="29"/>
        <v>pics\\Peper_3.jpg</v>
      </c>
      <c r="AT108">
        <f t="shared" ca="1" si="30"/>
        <v>0.67887871505623543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_Бархатистый_ли_</v>
      </c>
      <c r="BB108" t="str">
        <f t="shared" si="32"/>
        <v>_Бархатистый_ли_ГОНИК?</v>
      </c>
      <c r="BD108" cm="1">
        <f t="array" aca="1" ref="BD108" ca="1">INDEX($L$106:$L$113,(RANK(AT4,$AT$2:$AT$9)))</f>
        <v>2144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VLOOKUP(B109,audio_list_stym!$A$3:$BP$18,56,FALSE)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VLOOKUP(B109,audio_list_stym!$A$3:$AJ$18,24,FALSE)</f>
        <v>Tamanid</v>
      </c>
      <c r="I109" t="s">
        <v>691</v>
      </c>
      <c r="J109" t="str">
        <f t="shared" si="27"/>
        <v>Tamanid_4</v>
      </c>
      <c r="L109">
        <f>VLOOKUP(J109,total_visual_stym!$A$2:$D$129,2,FALSE)</f>
        <v>2140</v>
      </c>
      <c r="M109" t="str">
        <f>VLOOKUP(J109,total_visual_stym!$A$2:$D$129,3,FALSE)</f>
        <v>pics\\Tamanid_4.jpg</v>
      </c>
      <c r="N109">
        <f>VLOOKUP(J109,total_visual_stym!$A$1:$D$129,4,FALSE)</f>
        <v>214</v>
      </c>
      <c r="P109">
        <f>IF(G109="экспл",0,IF(G109="импл_",VLOOKUP(J109,quest_импл!$A$1:$J$129,7,FALSE),0))</f>
        <v>276</v>
      </c>
      <c r="Q109" t="str">
        <f>IF(G109="экспл",0,IF(G109="импл_",VLOOKUP(J109,quest_импл!$A$1:$J$129,8,FALSE),0))</f>
        <v>sound\\Odnotonniy_li.wav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2051</v>
      </c>
      <c r="AD109" t="str">
        <f t="shared" ca="1" si="33"/>
        <v>pics\\Redis_3.jpg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pics\\Redis_3.jpg</v>
      </c>
      <c r="AI109" t="s">
        <v>119</v>
      </c>
      <c r="AO109">
        <f t="shared" ca="1" si="34"/>
        <v>0.14931544870029978</v>
      </c>
      <c r="AP109" t="str">
        <f t="shared" ca="1" si="35"/>
        <v>pics\\Redis_3.jpg</v>
      </c>
      <c r="AR109" t="str">
        <f t="shared" si="37"/>
        <v/>
      </c>
      <c r="AS109" t="str">
        <f t="shared" ca="1" si="29"/>
        <v>pics\\Redis_3.jpg</v>
      </c>
      <c r="AT109">
        <f t="shared" ca="1" si="30"/>
        <v>0.35859349937056662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_Однотонный_ли_</v>
      </c>
      <c r="BB109" t="str">
        <f t="shared" si="32"/>
        <v>_Однотонный_ли_ГОНИК?</v>
      </c>
      <c r="BD109" cm="1">
        <f t="array" aca="1" ref="BD109" ca="1">INDEX($L$106:$L$113,(RANK(AT5,$AT$2:$AT$9)))</f>
        <v>2140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VLOOKUP(B110,audio_list_stym!$A$3:$BP$18,56,FALSE)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VLOOKUP(B110,audio_list_stym!$A$3:$AJ$18,24,FALSE)</f>
        <v>Tamanid</v>
      </c>
      <c r="I110" t="s">
        <v>692</v>
      </c>
      <c r="J110" t="str">
        <f t="shared" si="27"/>
        <v>Tamanid_5</v>
      </c>
      <c r="L110">
        <f>VLOOKUP(J110,total_visual_stym!$A$2:$D$129,2,FALSE)</f>
        <v>2141</v>
      </c>
      <c r="M110" t="str">
        <f>VLOOKUP(J110,total_visual_stym!$A$2:$D$129,3,FALSE)</f>
        <v>pics\\Tamanid_5.jpg</v>
      </c>
      <c r="N110">
        <f>VLOOKUP(J110,total_visual_stym!$A$1:$D$129,4,FALSE)</f>
        <v>214</v>
      </c>
      <c r="P110">
        <f>IF(G110="экспл",0,IF(G110="импл_",VLOOKUP(J110,quest_импл!$A$1:$J$129,7,FALSE),0))</f>
        <v>277</v>
      </c>
      <c r="Q110" t="str">
        <f>IF(G110="экспл",0,IF(G110="импл_",VLOOKUP(J110,quest_импл!$A$1:$J$129,8,FALSE),0))</f>
        <v>sound\\Prozrachniy_li.wav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2061</v>
      </c>
      <c r="AD110" t="str">
        <f t="shared" ca="1" si="33"/>
        <v>pics\\Tomat_5.jpg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pics\\Tomat_5.jpg</v>
      </c>
      <c r="AI110" t="s">
        <v>120</v>
      </c>
      <c r="AO110">
        <f t="shared" ca="1" si="34"/>
        <v>5.5158398500145589E-2</v>
      </c>
      <c r="AP110" t="str">
        <f t="shared" ca="1" si="35"/>
        <v>pics\\Tomat_5.jpg</v>
      </c>
      <c r="AR110" t="str">
        <f t="shared" si="37"/>
        <v/>
      </c>
      <c r="AS110" t="str">
        <f t="shared" ca="1" si="29"/>
        <v>pics\\Tomat_5.jpg</v>
      </c>
      <c r="AT110">
        <f t="shared" ca="1" si="30"/>
        <v>5.2537115785987187E-2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_Прозрачный_ли_</v>
      </c>
      <c r="BB110" t="str">
        <f t="shared" si="32"/>
        <v>_Прозрачный_ли_ГОНИК?</v>
      </c>
      <c r="BD110" cm="1">
        <f t="array" aca="1" ref="BD110" ca="1">INDEX($L$106:$L$113,(RANK(AT6,$AT$2:$AT$9)))</f>
        <v>2137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VLOOKUP(B111,audio_list_stym!$A$3:$BP$18,56,FALSE)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VLOOKUP(B111,audio_list_stym!$A$3:$AJ$18,24,FALSE)</f>
        <v>Tamanid</v>
      </c>
      <c r="I111" t="s">
        <v>693</v>
      </c>
      <c r="J111" t="str">
        <f t="shared" si="27"/>
        <v>Tamanid_6</v>
      </c>
      <c r="L111">
        <f>VLOOKUP(J111,total_visual_stym!$A$2:$D$129,2,FALSE)</f>
        <v>2142</v>
      </c>
      <c r="M111" t="str">
        <f>VLOOKUP(J111,total_visual_stym!$A$2:$D$129,3,FALSE)</f>
        <v>pics\\Tamanid_6.jpg</v>
      </c>
      <c r="N111">
        <f>VLOOKUP(J111,total_visual_stym!$A$1:$D$129,4,FALSE)</f>
        <v>214</v>
      </c>
      <c r="P111">
        <f>IF(G111="экспл",0,IF(G111="импл_",VLOOKUP(J111,quest_импл!$A$1:$J$129,7,FALSE),0))</f>
        <v>278</v>
      </c>
      <c r="Q111" t="str">
        <f>IF(G111="экспл",0,IF(G111="импл_",VLOOKUP(J111,quest_импл!$A$1:$J$129,8,FALSE),0))</f>
        <v>sound\\Izmelchen_li.wav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2010</v>
      </c>
      <c r="AD111" t="str">
        <f t="shared" ca="1" si="33"/>
        <v>pics\\Finik_2.jpg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pics\\Finik_2.jpg</v>
      </c>
      <c r="AI111" t="s">
        <v>121</v>
      </c>
      <c r="AO111">
        <f t="shared" ca="1" si="34"/>
        <v>0.78092491608444592</v>
      </c>
      <c r="AP111" t="str">
        <f t="shared" ca="1" si="35"/>
        <v>pics\\Finik_2.jpg</v>
      </c>
      <c r="AR111" t="str">
        <f t="shared" si="37"/>
        <v/>
      </c>
      <c r="AS111" t="str">
        <f t="shared" ca="1" si="29"/>
        <v>pics\\Finik_2.jpg</v>
      </c>
      <c r="AT111">
        <f t="shared" ca="1" si="30"/>
        <v>0.34591134895257247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_Измельчен_ли_</v>
      </c>
      <c r="BB111" t="str">
        <f t="shared" si="32"/>
        <v>_Измельчен_ли_ГОНИК?</v>
      </c>
      <c r="BD111" cm="1">
        <f t="array" aca="1" ref="BD111" ca="1">INDEX($L$106:$L$113,(RANK(AT7,$AT$2:$AT$9)))</f>
        <v>2142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VLOOKUP(B112,audio_list_stym!$A$3:$BP$18,56,FALSE)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VLOOKUP(B112,audio_list_stym!$A$3:$AJ$18,24,FALSE)</f>
        <v>Tamanid</v>
      </c>
      <c r="I112" t="s">
        <v>694</v>
      </c>
      <c r="J112" t="str">
        <f t="shared" si="27"/>
        <v>Tamanid_7</v>
      </c>
      <c r="L112">
        <f>VLOOKUP(J112,total_visual_stym!$A$2:$D$129,2,FALSE)</f>
        <v>2143</v>
      </c>
      <c r="M112" t="str">
        <f>VLOOKUP(J112,total_visual_stym!$A$2:$D$129,3,FALSE)</f>
        <v>pics\\Tamanid_7.jpg</v>
      </c>
      <c r="N112">
        <f>VLOOKUP(J112,total_visual_stym!$A$1:$D$129,4,FALSE)</f>
        <v>214</v>
      </c>
      <c r="P112">
        <f>IF(G112="экспл",0,IF(G112="импл_",VLOOKUP(J112,quest_импл!$A$1:$J$129,7,FALSE),0))</f>
        <v>279</v>
      </c>
      <c r="Q112" t="str">
        <f>IF(G112="экспл",0,IF(G112="импл_",VLOOKUP(J112,quest_импл!$A$1:$J$129,8,FALSE),0))</f>
        <v>sound\\Cvetushiy_li.wav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2028</v>
      </c>
      <c r="AD112" t="str">
        <f t="shared" ca="1" si="33"/>
        <v>pics\\Kokos_4.jpg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pics\\Kokos_4.jpg</v>
      </c>
      <c r="AI112" t="s">
        <v>122</v>
      </c>
      <c r="AO112">
        <f t="shared" ca="1" si="34"/>
        <v>0.53930233561997609</v>
      </c>
      <c r="AP112" t="str">
        <f t="shared" ca="1" si="35"/>
        <v>pics\\Kokos_4.jpg</v>
      </c>
      <c r="AR112" t="str">
        <f t="shared" si="37"/>
        <v/>
      </c>
      <c r="AS112" t="str">
        <f t="shared" ca="1" si="29"/>
        <v>pics\\Kokos_4.jpg</v>
      </c>
      <c r="AT112">
        <f t="shared" ca="1" si="30"/>
        <v>0.73098521594353971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_Цветущий_ли_</v>
      </c>
      <c r="BB112" t="str">
        <f t="shared" si="32"/>
        <v>_Цветущий_ли_ГОНИК?</v>
      </c>
      <c r="BD112" cm="1">
        <f t="array" aca="1" ref="BD112" ca="1">INDEX($L$106:$L$113,(RANK(AT8,$AT$2:$AT$9)))</f>
        <v>2139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VLOOKUP(B113,audio_list_stym!$A$3:$BP$18,56,FALSE)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VLOOKUP(B113,audio_list_stym!$A$3:$AJ$18,24,FALSE)</f>
        <v>Tamanid</v>
      </c>
      <c r="I113" t="s">
        <v>695</v>
      </c>
      <c r="J113" t="str">
        <f t="shared" si="27"/>
        <v>Tamanid_8</v>
      </c>
      <c r="L113">
        <f>VLOOKUP(J113,total_visual_stym!$A$2:$D$129,2,FALSE)</f>
        <v>2144</v>
      </c>
      <c r="M113" t="str">
        <f>VLOOKUP(J113,total_visual_stym!$A$2:$D$129,3,FALSE)</f>
        <v>pics\\Tamanid_8.jpg</v>
      </c>
      <c r="N113">
        <f>VLOOKUP(J113,total_visual_stym!$A$1:$D$129,4,FALSE)</f>
        <v>214</v>
      </c>
      <c r="P113">
        <f>IF(G113="экспл",0,IF(G113="импл_",VLOOKUP(J113,quest_импл!$A$1:$J$129,7,FALSE),0))</f>
        <v>280</v>
      </c>
      <c r="Q113" t="str">
        <f>IF(G113="экспл",0,IF(G113="импл_",VLOOKUP(J113,quest_импл!$A$1:$J$129,8,FALSE),0))</f>
        <v>sound\\Skruchen_li.wav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2045</v>
      </c>
      <c r="AD113" t="str">
        <f t="shared" ca="1" si="33"/>
        <v>pics\\Peper_5.jpg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pics\\Peper_5.jpg</v>
      </c>
      <c r="AI113" t="s">
        <v>123</v>
      </c>
      <c r="AO113">
        <f t="shared" ca="1" si="34"/>
        <v>0.24322542192288021</v>
      </c>
      <c r="AP113" t="str">
        <f t="shared" ca="1" si="35"/>
        <v>pics\\Peper_5.jpg</v>
      </c>
      <c r="AR113" t="str">
        <f t="shared" si="37"/>
        <v/>
      </c>
      <c r="AS113" t="str">
        <f t="shared" ca="1" si="29"/>
        <v>pics\\Peper_5.jpg</v>
      </c>
      <c r="AT113">
        <f t="shared" ca="1" si="30"/>
        <v>0.88071763348429555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_Скручен_ли_</v>
      </c>
      <c r="BB113" t="str">
        <f t="shared" si="32"/>
        <v>_Скручен_ли_ГОНИК?</v>
      </c>
      <c r="BD113" cm="1">
        <f t="array" aca="1" ref="BD113" ca="1">INDEX($L$106:$L$113,(RANK(AT9,$AT$2:$AT$9)))</f>
        <v>2141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VLOOKUP(B114,audio_list_stym!$A$3:$BP$18,56,FALSE)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VLOOKUP(B114,audio_list_stym!$A$3:$AJ$18,24,FALSE)</f>
        <v>ZF</v>
      </c>
      <c r="I114" t="s">
        <v>688</v>
      </c>
      <c r="J114" t="str">
        <f t="shared" si="27"/>
        <v>ZF_1</v>
      </c>
      <c r="L114">
        <f>VLOOKUP(J114,total_visual_stym!$A$2:$D$129,2,FALSE)</f>
        <v>2145</v>
      </c>
      <c r="M114" t="str">
        <f>VLOOKUP(J114,total_visual_stym!$A$2:$D$129,3,FALSE)</f>
        <v>pics\\ZF_1.jpg</v>
      </c>
      <c r="N114">
        <f>VLOOKUP(J114,total_visual_stym!$A$1:$D$129,4,FALSE)</f>
        <v>215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153</v>
      </c>
      <c r="Z114" t="str">
        <f>IF(G114="экспл",VLOOKUP(J114,quest_экспл!$A$1:$N$129,12,FALSE),IF(G114="импл_",0,0))</f>
        <v>sound\\On_s_chashuykami.wav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3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8"/>
        <v/>
      </c>
      <c r="AI114" t="s">
        <v>86</v>
      </c>
      <c r="AO114">
        <f t="shared" ca="1" si="34"/>
        <v>0.23636742481039197</v>
      </c>
      <c r="AP114" t="str">
        <f t="shared" ca="1" si="35"/>
        <v>pics\\Peper_7.jpg</v>
      </c>
      <c r="AR114" t="str">
        <f t="shared" si="37"/>
        <v/>
      </c>
      <c r="AS114" t="str">
        <f t="shared" si="29"/>
        <v/>
      </c>
      <c r="AT114">
        <f t="shared" ca="1" si="30"/>
        <v>5.8636118937876014E-2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_Он_с_чешуйками?</v>
      </c>
      <c r="BA114" t="e">
        <f>VLOOKUP(Q114,audio_list_stym!$B$2:$BQ$299,68,FALSE)</f>
        <v>#N/A</v>
      </c>
      <c r="BB114" t="str">
        <f t="shared" si="32"/>
        <v>На_экране_ТОДИС._Он_с_чешуйками?</v>
      </c>
      <c r="BC114">
        <f>A114</f>
        <v>1215</v>
      </c>
      <c r="BD114" cm="1">
        <f t="array" aca="1" ref="BD114" ca="1">INDEX($L$114:$L$121,(RANK(AT2,$AT$2:$AT$9)))</f>
        <v>2151</v>
      </c>
      <c r="BE114" cm="1">
        <f t="array" aca="1" ref="BE114" ca="1">INDEX(BD66:BD81,(RANK(AT8,$AT$2:$AT$17)))</f>
        <v>2077</v>
      </c>
      <c r="BF114" cm="1">
        <f t="array" aca="1" ref="BF114" ca="1">INDEX(BD82:BD97,(RANK(AT8,$AT$2:$AT$9)))</f>
        <v>2096</v>
      </c>
      <c r="BG114" cm="1">
        <f t="array" aca="1" ref="BG114" ca="1">INDEX(BD98:BD113,(RANK(AT8,$AT$2:$AT$9)))</f>
        <v>2136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VLOOKUP(B115,audio_list_stym!$A$3:$BP$18,56,FALSE)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VLOOKUP(B115,audio_list_stym!$A$3:$AJ$18,24,FALSE)</f>
        <v>ZF</v>
      </c>
      <c r="I115" t="s">
        <v>689</v>
      </c>
      <c r="J115" t="str">
        <f t="shared" si="27"/>
        <v>ZF_2</v>
      </c>
      <c r="L115">
        <f>VLOOKUP(J115,total_visual_stym!$A$2:$D$129,2,FALSE)</f>
        <v>2146</v>
      </c>
      <c r="M115" t="str">
        <f>VLOOKUP(J115,total_visual_stym!$A$2:$D$129,3,FALSE)</f>
        <v>pics\\ZF_2.jpg</v>
      </c>
      <c r="N115">
        <f>VLOOKUP(J115,total_visual_stym!$A$1:$D$129,4,FALSE)</f>
        <v>215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154</v>
      </c>
      <c r="Z115" t="str">
        <f>IF(G115="экспл",VLOOKUP(J115,quest_экспл!$A$1:$N$129,12,FALSE),IF(G115="импл_",0,0))</f>
        <v>sound\\On_rozoviy.wav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3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8"/>
        <v/>
      </c>
      <c r="AI115" t="s">
        <v>87</v>
      </c>
      <c r="AO115">
        <f t="shared" ca="1" si="34"/>
        <v>0.67254816336579726</v>
      </c>
      <c r="AP115" t="str">
        <f t="shared" ca="1" si="35"/>
        <v>pics\\Goroh_3.jpg</v>
      </c>
      <c r="AR115" t="str">
        <f t="shared" si="37"/>
        <v/>
      </c>
      <c r="AS115" t="str">
        <f t="shared" si="29"/>
        <v/>
      </c>
      <c r="AT115">
        <f t="shared" ca="1" si="30"/>
        <v>0.75868826931690037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_Он_розовый?</v>
      </c>
      <c r="BA115" t="e">
        <f>VLOOKUP(Q115,audio_list_stym!$B$2:$BQ$299,68,FALSE)</f>
        <v>#N/A</v>
      </c>
      <c r="BB115" t="str">
        <f t="shared" si="32"/>
        <v>Посмотрите,_вот_ТОДИС._Он_розовый?</v>
      </c>
      <c r="BD115" cm="1">
        <f t="array" aca="1" ref="BD115" ca="1">INDEX($L$114:$L$121,(RANK(AT3,$AT$2:$AT$9)))</f>
        <v>2146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VLOOKUP(B116,audio_list_stym!$A$3:$BP$18,56,FALSE)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VLOOKUP(B116,audio_list_stym!$A$3:$AJ$18,24,FALSE)</f>
        <v>ZF</v>
      </c>
      <c r="I116" t="s">
        <v>690</v>
      </c>
      <c r="J116" t="str">
        <f t="shared" si="27"/>
        <v>ZF_3</v>
      </c>
      <c r="L116">
        <f>VLOOKUP(J116,total_visual_stym!$A$2:$D$129,2,FALSE)</f>
        <v>2147</v>
      </c>
      <c r="M116" t="str">
        <f>VLOOKUP(J116,total_visual_stym!$A$2:$D$129,3,FALSE)</f>
        <v>pics\\ZF_3.jpg</v>
      </c>
      <c r="N116">
        <f>VLOOKUP(J116,total_visual_stym!$A$1:$D$129,4,FALSE)</f>
        <v>215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155</v>
      </c>
      <c r="Z116" t="str">
        <f>IF(G116="экспл",VLOOKUP(J116,quest_экспл!$A$1:$N$129,12,FALSE),IF(G116="импл_",0,0))</f>
        <v>sound\\Tonkiy_li_on.wav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3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8"/>
        <v/>
      </c>
      <c r="AI116" t="s">
        <v>88</v>
      </c>
      <c r="AO116">
        <f t="shared" ca="1" si="34"/>
        <v>0.60838536855115288</v>
      </c>
      <c r="AP116" t="str">
        <f t="shared" ca="1" si="35"/>
        <v>pics\\Goroh_6.jpg</v>
      </c>
      <c r="AR116" t="str">
        <f t="shared" si="37"/>
        <v/>
      </c>
      <c r="AS116" t="str">
        <f t="shared" si="29"/>
        <v/>
      </c>
      <c r="AT116">
        <f t="shared" ca="1" si="30"/>
        <v>8.0153844606697056E-2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_Тонкий_ли_он?</v>
      </c>
      <c r="BA116" t="e">
        <f>VLOOKUP(Q116,audio_list_stym!$B$2:$BQ$299,68,FALSE)</f>
        <v>#N/A</v>
      </c>
      <c r="BB116" t="str">
        <f t="shared" si="32"/>
        <v>Вот_ТОДИС._Тонкий_ли_он?</v>
      </c>
      <c r="BD116" cm="1">
        <f t="array" aca="1" ref="BD116" ca="1">INDEX($L$114:$L$121,(RANK(AT4,$AT$2:$AT$9)))</f>
        <v>2152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VLOOKUP(B117,audio_list_stym!$A$3:$BP$18,56,FALSE)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VLOOKUP(B117,audio_list_stym!$A$3:$AJ$18,24,FALSE)</f>
        <v>ZF</v>
      </c>
      <c r="I117" t="s">
        <v>691</v>
      </c>
      <c r="J117" t="str">
        <f t="shared" si="27"/>
        <v>ZF_4</v>
      </c>
      <c r="L117">
        <f>VLOOKUP(J117,total_visual_stym!$A$2:$D$129,2,FALSE)</f>
        <v>2148</v>
      </c>
      <c r="M117" t="str">
        <f>VLOOKUP(J117,total_visual_stym!$A$2:$D$129,3,FALSE)</f>
        <v>pics\\ZF_4.jpg</v>
      </c>
      <c r="N117">
        <f>VLOOKUP(J117,total_visual_stym!$A$1:$D$129,4,FALSE)</f>
        <v>215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156</v>
      </c>
      <c r="Z117" t="str">
        <f>IF(G117="экспл",VLOOKUP(J117,quest_экспл!$A$1:$N$129,12,FALSE),IF(G117="импл_",0,0))</f>
        <v>sound\\Celniy_li_on.wav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3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8"/>
        <v/>
      </c>
      <c r="AI117" t="s">
        <v>89</v>
      </c>
      <c r="AO117">
        <f t="shared" ca="1" si="34"/>
        <v>0.89963918653986752</v>
      </c>
      <c r="AP117" t="str">
        <f t="shared" ca="1" si="35"/>
        <v>pics\\Banan_3.jpg</v>
      </c>
      <c r="AR117" t="str">
        <f t="shared" si="37"/>
        <v/>
      </c>
      <c r="AS117" t="str">
        <f t="shared" si="29"/>
        <v/>
      </c>
      <c r="AT117">
        <f t="shared" ca="1" si="30"/>
        <v>0.9681935637851008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_Цельный_ли_он?</v>
      </c>
      <c r="BA117" t="e">
        <f>VLOOKUP(Q117,audio_list_stym!$B$2:$BQ$299,68,FALSE)</f>
        <v>#N/A</v>
      </c>
      <c r="BB117" t="str">
        <f t="shared" si="32"/>
        <v>Это_ТОДИС._Цельный_ли_он?</v>
      </c>
      <c r="BD117" cm="1">
        <f t="array" aca="1" ref="BD117" ca="1">INDEX($L$114:$L$121,(RANK(AT5,$AT$2:$AT$9)))</f>
        <v>2148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VLOOKUP(B118,audio_list_stym!$A$3:$BP$18,56,FALSE)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VLOOKUP(B118,audio_list_stym!$A$3:$AJ$18,24,FALSE)</f>
        <v>ZF</v>
      </c>
      <c r="I118" t="s">
        <v>692</v>
      </c>
      <c r="J118" t="str">
        <f t="shared" si="27"/>
        <v>ZF_5</v>
      </c>
      <c r="L118">
        <f>VLOOKUP(J118,total_visual_stym!$A$2:$D$129,2,FALSE)</f>
        <v>2149</v>
      </c>
      <c r="M118" t="str">
        <f>VLOOKUP(J118,total_visual_stym!$A$2:$D$129,3,FALSE)</f>
        <v>pics\\ZF_5.jpg</v>
      </c>
      <c r="N118">
        <f>VLOOKUP(J118,total_visual_stym!$A$1:$D$129,4,FALSE)</f>
        <v>215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157</v>
      </c>
      <c r="Z118" t="str">
        <f>IF(G118="экспл",VLOOKUP(J118,quest_экспл!$A$1:$N$129,12,FALSE),IF(G118="импл_",0,0))</f>
        <v>sound\\On_shershaviy.wav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3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8"/>
        <v/>
      </c>
      <c r="AI118" t="s">
        <v>90</v>
      </c>
      <c r="AO118">
        <f t="shared" ca="1" si="34"/>
        <v>0.23732152651046534</v>
      </c>
      <c r="AP118" t="str">
        <f t="shared" ca="1" si="35"/>
        <v>pics\\Peper_6.jpg</v>
      </c>
      <c r="AR118" t="str">
        <f t="shared" si="37"/>
        <v/>
      </c>
      <c r="AS118" t="str">
        <f t="shared" si="29"/>
        <v/>
      </c>
      <c r="AT118">
        <f t="shared" ca="1" si="30"/>
        <v>0.66497215013680988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_Он_шершавый?</v>
      </c>
      <c r="BA118" t="e">
        <f>VLOOKUP(Q118,audio_list_stym!$B$2:$BQ$299,68,FALSE)</f>
        <v>#N/A</v>
      </c>
      <c r="BB118" t="str">
        <f t="shared" si="32"/>
        <v>На_картинке_ТОДИС._Он_шершавый?</v>
      </c>
      <c r="BD118" cm="1">
        <f t="array" aca="1" ref="BD118" ca="1">INDEX($L$114:$L$121,(RANK(AT6,$AT$2:$AT$9)))</f>
        <v>2145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VLOOKUP(B119,audio_list_stym!$A$3:$BP$18,56,FALSE)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VLOOKUP(B119,audio_list_stym!$A$3:$AJ$18,24,FALSE)</f>
        <v>ZF</v>
      </c>
      <c r="I119" t="s">
        <v>693</v>
      </c>
      <c r="J119" t="str">
        <f t="shared" si="27"/>
        <v>ZF_6</v>
      </c>
      <c r="L119">
        <f>VLOOKUP(J119,total_visual_stym!$A$2:$D$129,2,FALSE)</f>
        <v>2150</v>
      </c>
      <c r="M119" t="str">
        <f>VLOOKUP(J119,total_visual_stym!$A$2:$D$129,3,FALSE)</f>
        <v>pics\\ZF_6.jpg</v>
      </c>
      <c r="N119">
        <f>VLOOKUP(J119,total_visual_stym!$A$1:$D$129,4,FALSE)</f>
        <v>215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158</v>
      </c>
      <c r="Z119" t="str">
        <f>IF(G119="экспл",VLOOKUP(J119,quest_экспл!$A$1:$N$129,12,FALSE),IF(G119="импл_",0,0))</f>
        <v>sound\\Zaostrin_li_on.wav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3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8"/>
        <v/>
      </c>
      <c r="AI119" t="s">
        <v>91</v>
      </c>
      <c r="AO119">
        <f t="shared" ca="1" si="34"/>
        <v>0.45778702708816177</v>
      </c>
      <c r="AP119" t="str">
        <f t="shared" ca="1" si="35"/>
        <v>pics\\Limon_3.jpg</v>
      </c>
      <c r="AR119" t="str">
        <f t="shared" si="37"/>
        <v/>
      </c>
      <c r="AS119" t="str">
        <f t="shared" si="29"/>
        <v/>
      </c>
      <c r="AT119">
        <f t="shared" ca="1" si="30"/>
        <v>0.41094884816266997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_Заострен_ли_он?</v>
      </c>
      <c r="BA119" t="e">
        <f>VLOOKUP(Q119,audio_list_stym!$B$2:$BQ$299,68,FALSE)</f>
        <v>#N/A</v>
      </c>
      <c r="BB119" t="str">
        <f t="shared" si="32"/>
        <v>На_мониторе_ТОДИС._Заострен_ли_он?</v>
      </c>
      <c r="BD119" cm="1">
        <f t="array" aca="1" ref="BD119" ca="1">INDEX($L$114:$L$121,(RANK(AT7,$AT$2:$AT$9)))</f>
        <v>2150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VLOOKUP(B120,audio_list_stym!$A$3:$BP$18,56,FALSE)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VLOOKUP(B120,audio_list_stym!$A$3:$AJ$18,24,FALSE)</f>
        <v>ZF</v>
      </c>
      <c r="I120" t="s">
        <v>694</v>
      </c>
      <c r="J120" t="str">
        <f t="shared" si="27"/>
        <v>ZF_7</v>
      </c>
      <c r="L120">
        <f>VLOOKUP(J120,total_visual_stym!$A$2:$D$129,2,FALSE)</f>
        <v>2151</v>
      </c>
      <c r="M120" t="str">
        <f>VLOOKUP(J120,total_visual_stym!$A$2:$D$129,3,FALSE)</f>
        <v>pics\\ZF_7.jpg</v>
      </c>
      <c r="N120">
        <f>VLOOKUP(J120,total_visual_stym!$A$1:$D$129,4,FALSE)</f>
        <v>215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159</v>
      </c>
      <c r="Z120" t="str">
        <f>IF(G120="экспл",VLOOKUP(J120,quest_экспл!$A$1:$N$129,12,FALSE),IF(G120="импл_",0,0))</f>
        <v>sound\\On_rassipchatiy.wav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3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8"/>
        <v/>
      </c>
      <c r="AI120" t="s">
        <v>92</v>
      </c>
      <c r="AO120">
        <f t="shared" ca="1" si="34"/>
        <v>0.62922256901570617</v>
      </c>
      <c r="AP120" t="str">
        <f t="shared" ca="1" si="35"/>
        <v>pics\\Goroh_5.jpg</v>
      </c>
      <c r="AR120" t="str">
        <f t="shared" si="37"/>
        <v/>
      </c>
      <c r="AS120" t="str">
        <f t="shared" si="29"/>
        <v/>
      </c>
      <c r="AT120">
        <f t="shared" ca="1" si="30"/>
        <v>0.17967901089348448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_Он_рассыпчатый?</v>
      </c>
      <c r="BA120" t="e">
        <f>VLOOKUP(Q120,audio_list_stym!$B$2:$BQ$299,68,FALSE)</f>
        <v>#N/A</v>
      </c>
      <c r="BB120" t="str">
        <f t="shared" si="32"/>
        <v>Перед_Вами_ТОДИС._Он_рассыпчатый?</v>
      </c>
      <c r="BD120" cm="1">
        <f t="array" aca="1" ref="BD120" ca="1">INDEX($L$114:$L$121,(RANK(AT8,$AT$2:$AT$9)))</f>
        <v>2147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VLOOKUP(B121,audio_list_stym!$A$3:$BP$18,56,FALSE)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VLOOKUP(B121,audio_list_stym!$A$3:$AJ$18,24,FALSE)</f>
        <v>ZF</v>
      </c>
      <c r="I121" t="s">
        <v>695</v>
      </c>
      <c r="J121" t="str">
        <f t="shared" si="27"/>
        <v>ZF_8</v>
      </c>
      <c r="L121">
        <f>VLOOKUP(J121,total_visual_stym!$A$2:$D$129,2,FALSE)</f>
        <v>2152</v>
      </c>
      <c r="M121" t="str">
        <f>VLOOKUP(J121,total_visual_stym!$A$2:$D$129,3,FALSE)</f>
        <v>pics\\ZF_8.jpg</v>
      </c>
      <c r="N121">
        <f>VLOOKUP(J121,total_visual_stym!$A$1:$D$129,4,FALSE)</f>
        <v>215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160</v>
      </c>
      <c r="Z121" t="str">
        <f>IF(G121="экспл",VLOOKUP(J121,quest_экспл!$A$1:$N$129,12,FALSE),IF(G121="импл_",0,0))</f>
        <v>sound\\Ochishen_li_on.wav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3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8"/>
        <v/>
      </c>
      <c r="AI121" t="s">
        <v>93</v>
      </c>
      <c r="AO121">
        <f t="shared" ca="1" si="34"/>
        <v>4.0158731117738267E-2</v>
      </c>
      <c r="AP121" t="str">
        <f t="shared" ca="1" si="35"/>
        <v>pics\\Tomat_7.jpg</v>
      </c>
      <c r="AR121" t="str">
        <f>IF(AH121="sound\\Ogorod",AP49,"")</f>
        <v/>
      </c>
      <c r="AS121" t="str">
        <f t="shared" si="29"/>
        <v/>
      </c>
      <c r="AT121">
        <f t="shared" ca="1" si="30"/>
        <v>0.73894868620171039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_Очищен_ли_он?</v>
      </c>
      <c r="BA121" t="e">
        <f>VLOOKUP(Q121,audio_list_stym!$B$2:$BQ$299,68,FALSE)</f>
        <v>#N/A</v>
      </c>
      <c r="BB121" t="str">
        <f t="shared" si="32"/>
        <v>Вы_видите_ТОДИС._Очищен_ли_он?</v>
      </c>
      <c r="BD121" cm="1">
        <f t="array" aca="1" ref="BD121" ca="1">INDEX($L$114:$L$121,(RANK(AT9,$AT$2:$AT$9)))</f>
        <v>2149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VLOOKUP(B122,audio_list_stym!$A$3:$BP$18,56,FALSE)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VLOOKUP(B122,audio_list_stym!$A$3:$AJ$18,24,FALSE)</f>
        <v>Ackee</v>
      </c>
      <c r="I122" t="s">
        <v>688</v>
      </c>
      <c r="J122" t="str">
        <f t="shared" si="27"/>
        <v>Ackee_1</v>
      </c>
      <c r="L122">
        <f>VLOOKUP(J122,total_visual_stym!$A$2:$D$129,2,FALSE)</f>
        <v>2065</v>
      </c>
      <c r="M122" t="str">
        <f>VLOOKUP(J122,total_visual_stym!$A$2:$D$129,3,FALSE)</f>
        <v>pics\\Ackee_1.jpg</v>
      </c>
      <c r="N122">
        <f>VLOOKUP(J122,total_visual_stym!$A$1:$D$129,4,FALSE)</f>
        <v>208</v>
      </c>
      <c r="P122">
        <f>IF(G122="экспл",0,IF(G122="импл_",VLOOKUP(J122,quest_импл!$A$1:$J$129,7,FALSE),0))</f>
        <v>225</v>
      </c>
      <c r="Q122" t="str">
        <f>IF(G122="экспл",0,IF(G122="импл_",VLOOKUP(J122,quest_импл!$A$1:$J$129,8,FALSE),0))</f>
        <v>sound\\Sushenniy_li.wav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2015</v>
      </c>
      <c r="AD122" t="str">
        <f t="shared" ca="1" si="33"/>
        <v>pics\\Finik_7.jpg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pics\\Finik_7.jpg</v>
      </c>
      <c r="AI122" t="s">
        <v>124</v>
      </c>
      <c r="AO122">
        <f t="shared" ca="1" si="34"/>
        <v>0.71683541212179425</v>
      </c>
      <c r="AP122" t="str">
        <f t="shared" ca="1" si="35"/>
        <v>pics\\Finik_7.jpg</v>
      </c>
      <c r="AR122" t="str">
        <f t="shared" ref="AR122:AR129" si="38">IF(AH122="sound\\Ogorod",AP50,"")</f>
        <v/>
      </c>
      <c r="AS122" t="str">
        <f t="shared" ca="1" si="29"/>
        <v>pics\\Finik_7.jpg</v>
      </c>
      <c r="AT122">
        <f t="shared" ca="1" si="30"/>
        <v>0.61578631906721781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_Сушеный_ли_</v>
      </c>
      <c r="BB122" t="str">
        <f t="shared" si="32"/>
        <v>_Сушеный_ли_XXXXX?</v>
      </c>
      <c r="BC122">
        <f>A122</f>
        <v>1216</v>
      </c>
      <c r="BD122" cm="1">
        <f t="array" aca="1" ref="BD122" ca="1">INDEX($L$122:$L$129,(RANK(AT2,$AT$2:$AT$9)))</f>
        <v>2071</v>
      </c>
      <c r="BE122" cm="1">
        <f t="array" aca="1" ref="BE122" ca="1">INDEX(BD66:BD81,(RANK(AT9,$AT$2:$AT$17)))</f>
        <v>2081</v>
      </c>
      <c r="BF122" cm="1">
        <f t="array" aca="1" ref="BF122" ca="1">INDEX(BD90:BD105,(RANK(AT9,$AT$2:$AT$17)))</f>
        <v>2115</v>
      </c>
      <c r="BG122" cm="1">
        <f t="array" aca="1" ref="BG122" ca="1">INDEX(BD106:BD121,(RANK(AT9,$AT$2:$AT$17)))</f>
        <v>2139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VLOOKUP(B123,audio_list_stym!$A$3:$BP$18,56,FALSE)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VLOOKUP(B123,audio_list_stym!$A$3:$AJ$18,24,FALSE)</f>
        <v>Ackee</v>
      </c>
      <c r="I123" t="s">
        <v>689</v>
      </c>
      <c r="J123" t="str">
        <f t="shared" si="27"/>
        <v>Ackee_2</v>
      </c>
      <c r="L123">
        <f>VLOOKUP(J123,total_visual_stym!$A$2:$D$129,2,FALSE)</f>
        <v>2066</v>
      </c>
      <c r="M123" t="str">
        <f>VLOOKUP(J123,total_visual_stym!$A$2:$D$129,3,FALSE)</f>
        <v>pics\\Ackee_2.jpg</v>
      </c>
      <c r="N123">
        <f>VLOOKUP(J123,total_visual_stym!$A$1:$D$129,4,FALSE)</f>
        <v>208</v>
      </c>
      <c r="P123">
        <f>IF(G123="экспл",0,IF(G123="импл_",VLOOKUP(J123,quest_импл!$A$1:$J$129,7,FALSE),0))</f>
        <v>226</v>
      </c>
      <c r="Q123" t="str">
        <f>IF(G123="экспл",0,IF(G123="импл_",VLOOKUP(J123,quest_импл!$A$1:$J$129,8,FALSE),0))</f>
        <v>sound\\S_vetochkoy_li.wav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2059</v>
      </c>
      <c r="AD123" t="str">
        <f t="shared" ca="1" si="33"/>
        <v>pics\\Tomat_3.jpg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pics\\Tomat_3.jpg</v>
      </c>
      <c r="AI123" t="s">
        <v>125</v>
      </c>
      <c r="AO123">
        <f t="shared" ca="1" si="34"/>
        <v>6.6730073520633981E-2</v>
      </c>
      <c r="AP123" t="str">
        <f t="shared" ca="1" si="35"/>
        <v>pics\\Tomat_3.jpg</v>
      </c>
      <c r="AR123" t="str">
        <f t="shared" si="38"/>
        <v/>
      </c>
      <c r="AS123" t="str">
        <f t="shared" ca="1" si="29"/>
        <v>pics\\Tomat_3.jpg</v>
      </c>
      <c r="AT123">
        <f t="shared" ca="1" si="30"/>
        <v>0.35719267293987311</v>
      </c>
      <c r="AU123" t="s">
        <v>697</v>
      </c>
      <c r="AV123" t="str">
        <f t="shared" ca="1" si="31"/>
        <v>sound\\Redkiy_plod.wav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_С_веточкой_ли_</v>
      </c>
      <c r="BB123" t="str">
        <f t="shared" si="32"/>
        <v>_С_веточкой_ли_XXXXX?</v>
      </c>
      <c r="BD123" cm="1">
        <f t="array" aca="1" ref="BD123" ca="1">INDEX($L$122:$L$129,(RANK(AT3,$AT$2:$AT$9)))</f>
        <v>2066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VLOOKUP(B124,audio_list_stym!$A$3:$BP$18,56,FALSE)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VLOOKUP(B124,audio_list_stym!$A$3:$AJ$18,24,FALSE)</f>
        <v>Ackee</v>
      </c>
      <c r="I124" t="s">
        <v>690</v>
      </c>
      <c r="J124" t="str">
        <f t="shared" si="27"/>
        <v>Ackee_3</v>
      </c>
      <c r="L124">
        <f>VLOOKUP(J124,total_visual_stym!$A$2:$D$129,2,FALSE)</f>
        <v>2067</v>
      </c>
      <c r="M124" t="str">
        <f>VLOOKUP(J124,total_visual_stym!$A$2:$D$129,3,FALSE)</f>
        <v>pics\\Ackee_3.jpg</v>
      </c>
      <c r="N124">
        <f>VLOOKUP(J124,total_visual_stym!$A$1:$D$129,4,FALSE)</f>
        <v>208</v>
      </c>
      <c r="P124">
        <f>IF(G124="экспл",0,IF(G124="импл_",VLOOKUP(J124,quest_импл!$A$1:$J$129,7,FALSE),0))</f>
        <v>227</v>
      </c>
      <c r="Q124" t="str">
        <f>IF(G124="экспл",0,IF(G124="импл_",VLOOKUP(J124,quest_импл!$A$1:$J$129,8,FALSE),0))</f>
        <v>sound\\Rasskrit_li.wav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2014</v>
      </c>
      <c r="AD124" t="str">
        <f t="shared" ca="1" si="33"/>
        <v>pics\\Finik_6.jpg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pics\\Finik_6.jpg</v>
      </c>
      <c r="AI124" t="s">
        <v>126</v>
      </c>
      <c r="AO124">
        <f t="shared" ca="1" si="34"/>
        <v>0.75094048866332519</v>
      </c>
      <c r="AP124" t="str">
        <f t="shared" ca="1" si="35"/>
        <v>pics\\Finik_6.jpg</v>
      </c>
      <c r="AR124" t="str">
        <f t="shared" si="38"/>
        <v/>
      </c>
      <c r="AS124" t="str">
        <f t="shared" ca="1" si="29"/>
        <v>pics\\Finik_6.jpg</v>
      </c>
      <c r="AT124">
        <f t="shared" ca="1" si="30"/>
        <v>0.19567992310415938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_Раскрыт_ли_</v>
      </c>
      <c r="BB124" t="str">
        <f t="shared" si="32"/>
        <v>_Раскрыт_ли_XXXXX?</v>
      </c>
      <c r="BD124" cm="1">
        <f t="array" aca="1" ref="BD124" ca="1">INDEX($L$122:$L$129,(RANK(AT4,$AT$2:$AT$9)))</f>
        <v>2072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VLOOKUP(B125,audio_list_stym!$A$3:$BP$18,56,FALSE)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VLOOKUP(B125,audio_list_stym!$A$3:$AJ$18,24,FALSE)</f>
        <v>Ackee</v>
      </c>
      <c r="I125" t="s">
        <v>691</v>
      </c>
      <c r="J125" t="str">
        <f t="shared" si="27"/>
        <v>Ackee_4</v>
      </c>
      <c r="L125">
        <f>VLOOKUP(J125,total_visual_stym!$A$2:$D$129,2,FALSE)</f>
        <v>2068</v>
      </c>
      <c r="M125" t="str">
        <f>VLOOKUP(J125,total_visual_stym!$A$2:$D$129,3,FALSE)</f>
        <v>pics\\Ackee_4.jpg</v>
      </c>
      <c r="N125">
        <f>VLOOKUP(J125,total_visual_stym!$A$1:$D$129,4,FALSE)</f>
        <v>208</v>
      </c>
      <c r="P125">
        <f>IF(G125="экспл",0,IF(G125="импл_",VLOOKUP(J125,quest_импл!$A$1:$J$129,7,FALSE),0))</f>
        <v>228</v>
      </c>
      <c r="Q125" t="str">
        <f>IF(G125="экспл",0,IF(G125="импл_",VLOOKUP(J125,quest_импл!$A$1:$J$129,8,FALSE),0))</f>
        <v>sound\\Pushistiy_li.wav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2031</v>
      </c>
      <c r="AD125" t="str">
        <f t="shared" ca="1" si="33"/>
        <v>pics\\Kokos_7.jpg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pics\\Kokos_7.jpg</v>
      </c>
      <c r="AI125" t="s">
        <v>127</v>
      </c>
      <c r="AO125">
        <f t="shared" ca="1" si="34"/>
        <v>0.50064127903945277</v>
      </c>
      <c r="AP125" t="str">
        <f t="shared" ca="1" si="35"/>
        <v>pics\\Kokos_7.jpg</v>
      </c>
      <c r="AR125" t="str">
        <f t="shared" si="38"/>
        <v/>
      </c>
      <c r="AS125" t="str">
        <f t="shared" ca="1" si="29"/>
        <v>pics\\Kokos_7.jpg</v>
      </c>
      <c r="AT125">
        <f t="shared" ca="1" si="30"/>
        <v>0.99565494643850405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_Пушистый_ли_</v>
      </c>
      <c r="BB125" t="str">
        <f t="shared" si="32"/>
        <v>_Пушистый_ли_XXXXX?</v>
      </c>
      <c r="BD125" cm="1">
        <f t="array" aca="1" ref="BD125" ca="1">INDEX($L$122:$L$129,(RANK(AT5,$AT$2:$AT$9)))</f>
        <v>2068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VLOOKUP(B126,audio_list_stym!$A$3:$BP$18,56,FALSE)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VLOOKUP(B126,audio_list_stym!$A$3:$AJ$18,24,FALSE)</f>
        <v>Ackee</v>
      </c>
      <c r="I126" t="s">
        <v>692</v>
      </c>
      <c r="J126" t="str">
        <f t="shared" si="27"/>
        <v>Ackee_5</v>
      </c>
      <c r="L126">
        <f>VLOOKUP(J126,total_visual_stym!$A$2:$D$129,2,FALSE)</f>
        <v>2069</v>
      </c>
      <c r="M126" t="str">
        <f>VLOOKUP(J126,total_visual_stym!$A$2:$D$129,3,FALSE)</f>
        <v>pics\\Ackee_5.jpg</v>
      </c>
      <c r="N126">
        <f>VLOOKUP(J126,total_visual_stym!$A$1:$D$129,4,FALSE)</f>
        <v>208</v>
      </c>
      <c r="P126">
        <f>IF(G126="экспл",0,IF(G126="импл_",VLOOKUP(J126,quest_импл!$A$1:$J$129,7,FALSE),0))</f>
        <v>229</v>
      </c>
      <c r="Q126" t="str">
        <f>IF(G126="экспл",0,IF(G126="импл_",VLOOKUP(J126,quest_импл!$A$1:$J$129,8,FALSE),0))</f>
        <v>sound\\Kvadratniy_li.wav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2005</v>
      </c>
      <c r="AD126" t="str">
        <f t="shared" ca="1" si="33"/>
        <v>pics\\Banan_5.jpg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pics\\Banan_5.jpg</v>
      </c>
      <c r="AI126" t="s">
        <v>128</v>
      </c>
      <c r="AO126">
        <f t="shared" ca="1" si="34"/>
        <v>0.87314847582789712</v>
      </c>
      <c r="AP126" t="str">
        <f t="shared" ca="1" si="35"/>
        <v>pics\\Banan_5.jpg</v>
      </c>
      <c r="AR126" t="str">
        <f t="shared" si="38"/>
        <v/>
      </c>
      <c r="AS126" t="str">
        <f t="shared" ca="1" si="29"/>
        <v>pics\\Banan_5.jpg</v>
      </c>
      <c r="AT126">
        <f t="shared" ca="1" si="30"/>
        <v>0.22756365373647747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_Квадратный_ли_</v>
      </c>
      <c r="BB126" t="str">
        <f t="shared" si="32"/>
        <v>_Квадратный_ли_XXXXX?</v>
      </c>
      <c r="BD126" cm="1">
        <f t="array" aca="1" ref="BD126" ca="1">INDEX($L$122:$L$129,(RANK(AT6,$AT$2:$AT$9)))</f>
        <v>2065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VLOOKUP(B127,audio_list_stym!$A$3:$BP$18,56,FALSE)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VLOOKUP(B127,audio_list_stym!$A$3:$AJ$18,24,FALSE)</f>
        <v>Ackee</v>
      </c>
      <c r="I127" t="s">
        <v>693</v>
      </c>
      <c r="J127" t="str">
        <f t="shared" si="27"/>
        <v>Ackee_6</v>
      </c>
      <c r="L127">
        <f>VLOOKUP(J127,total_visual_stym!$A$2:$D$129,2,FALSE)</f>
        <v>2070</v>
      </c>
      <c r="M127" t="str">
        <f>VLOOKUP(J127,total_visual_stym!$A$2:$D$129,3,FALSE)</f>
        <v>pics\\Ackee_6.jpg</v>
      </c>
      <c r="N127">
        <f>VLOOKUP(J127,total_visual_stym!$A$1:$D$129,4,FALSE)</f>
        <v>208</v>
      </c>
      <c r="P127">
        <f>IF(G127="экспл",0,IF(G127="импл_",VLOOKUP(J127,quest_импл!$A$1:$J$129,7,FALSE),0))</f>
        <v>230</v>
      </c>
      <c r="Q127" t="str">
        <f>IF(G127="экспл",0,IF(G127="импл_",VLOOKUP(J127,quest_импл!$A$1:$J$129,8,FALSE),0))</f>
        <v>sound\\Sklizskiy_li.wav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2040</v>
      </c>
      <c r="AD127" t="str">
        <f t="shared" ca="1" si="33"/>
        <v>pics\\Limon_8.jpg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pics\\Limon_8.jpg</v>
      </c>
      <c r="AI127" t="s">
        <v>129</v>
      </c>
      <c r="AO127">
        <f t="shared" ca="1" si="34"/>
        <v>0.33128799738775339</v>
      </c>
      <c r="AP127" t="str">
        <f t="shared" ca="1" si="35"/>
        <v>pics\\Limon_8.jpg</v>
      </c>
      <c r="AR127" t="str">
        <f t="shared" si="38"/>
        <v/>
      </c>
      <c r="AS127" t="str">
        <f t="shared" ca="1" si="29"/>
        <v>pics\\Limon_8.jpg</v>
      </c>
      <c r="AT127">
        <f t="shared" ca="1" si="30"/>
        <v>0.39397997940648244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_Склизкий_ли_</v>
      </c>
      <c r="BB127" t="str">
        <f t="shared" si="32"/>
        <v>_Склизкий_ли_XXXXX?</v>
      </c>
      <c r="BD127" cm="1">
        <f t="array" aca="1" ref="BD127" ca="1">INDEX($L$122:$L$129,(RANK(AT7,$AT$2:$AT$9)))</f>
        <v>2070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VLOOKUP(B128,audio_list_stym!$A$3:$BP$18,56,FALSE)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VLOOKUP(B128,audio_list_stym!$A$3:$AJ$18,24,FALSE)</f>
        <v>Ackee</v>
      </c>
      <c r="I128" t="s">
        <v>694</v>
      </c>
      <c r="J128" t="str">
        <f t="shared" si="27"/>
        <v>Ackee_7</v>
      </c>
      <c r="L128">
        <f>VLOOKUP(J128,total_visual_stym!$A$2:$D$129,2,FALSE)</f>
        <v>2071</v>
      </c>
      <c r="M128" t="str">
        <f>VLOOKUP(J128,total_visual_stym!$A$2:$D$129,3,FALSE)</f>
        <v>pics\\Ackee_7.jpg</v>
      </c>
      <c r="N128">
        <f>VLOOKUP(J128,total_visual_stym!$A$1:$D$129,4,FALSE)</f>
        <v>208</v>
      </c>
      <c r="P128">
        <f>IF(G128="экспл",0,IF(G128="импл_",VLOOKUP(J128,quest_импл!$A$1:$J$129,7,FALSE),0))</f>
        <v>231</v>
      </c>
      <c r="Q128" t="str">
        <f>IF(G128="экспл",0,IF(G128="импл_",VLOOKUP(J128,quest_импл!$A$1:$J$129,8,FALSE),0))</f>
        <v>sound\\Uvyadshiy_li.wav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2038</v>
      </c>
      <c r="AD128" t="str">
        <f t="shared" ca="1" si="33"/>
        <v>pics\\Limon_6.jpg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pics\\Limon_6.jpg</v>
      </c>
      <c r="AI128" t="s">
        <v>130</v>
      </c>
      <c r="AO128">
        <f t="shared" ca="1" si="34"/>
        <v>0.37119014287088636</v>
      </c>
      <c r="AP128" t="str">
        <f t="shared" ca="1" si="35"/>
        <v>pics\\Limon_6.jpg</v>
      </c>
      <c r="AR128" t="str">
        <f t="shared" si="38"/>
        <v/>
      </c>
      <c r="AS128" t="str">
        <f t="shared" ca="1" si="29"/>
        <v>pics\\Limon_6.jpg</v>
      </c>
      <c r="AT128">
        <f t="shared" ca="1" si="30"/>
        <v>0.96417496480821874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_Увядший_ли_</v>
      </c>
      <c r="BB128" t="str">
        <f t="shared" si="32"/>
        <v>_Увядший_ли_XXXXX?</v>
      </c>
      <c r="BD128" cm="1">
        <f t="array" aca="1" ref="BD128" ca="1">INDEX($L$122:$L$129,(RANK(AT8,$AT$2:$AT$9)))</f>
        <v>2067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VLOOKUP(B129,audio_list_stym!$A$3:$BP$18,56,FALSE)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VLOOKUP(B129,audio_list_stym!$A$3:$AJ$18,24,FALSE)</f>
        <v>Ackee</v>
      </c>
      <c r="I129" t="s">
        <v>695</v>
      </c>
      <c r="J129" t="str">
        <f t="shared" si="27"/>
        <v>Ackee_8</v>
      </c>
      <c r="L129">
        <f>VLOOKUP(J129,total_visual_stym!$A$2:$D$129,2,FALSE)</f>
        <v>2072</v>
      </c>
      <c r="M129" t="str">
        <f>VLOOKUP(J129,total_visual_stym!$A$2:$D$129,3,FALSE)</f>
        <v>pics\\Ackee_8.jpg</v>
      </c>
      <c r="N129">
        <f>VLOOKUP(J129,total_visual_stym!$A$1:$D$129,4,FALSE)</f>
        <v>208</v>
      </c>
      <c r="P129">
        <f>IF(G129="экспл",0,IF(G129="импл_",VLOOKUP(J129,quest_импл!$A$1:$J$129,7,FALSE),0))</f>
        <v>232</v>
      </c>
      <c r="Q129" t="str">
        <f>IF(G129="экспл",0,IF(G129="импл_",VLOOKUP(J129,quest_импл!$A$1:$J$129,8,FALSE),0))</f>
        <v>sound\\Raznocvetniy_li.wav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2024</v>
      </c>
      <c r="AD129" t="str">
        <f t="shared" ca="1" si="33"/>
        <v>pics\\Goroh_8.jpg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pics\\Goroh_8.jpg</v>
      </c>
      <c r="AI129" t="s">
        <v>131</v>
      </c>
      <c r="AO129">
        <f t="shared" ca="1" si="34"/>
        <v>0.57780028875638889</v>
      </c>
      <c r="AP129" t="str">
        <f t="shared" ca="1" si="35"/>
        <v>pics\\Goroh_8.jpg</v>
      </c>
      <c r="AR129" t="str">
        <f t="shared" si="38"/>
        <v/>
      </c>
      <c r="AS129" t="str">
        <f t="shared" ca="1" si="29"/>
        <v>pics\\Goroh_8.jpg</v>
      </c>
      <c r="AT129">
        <f t="shared" ca="1" si="30"/>
        <v>7.4850491083693127E-2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_Разноцветный_ли_</v>
      </c>
      <c r="BB129" t="str">
        <f t="shared" si="32"/>
        <v>_Разноцветный_ли_XXXXX?</v>
      </c>
      <c r="BD129" cm="1">
        <f t="array" aca="1" ref="BD129" ca="1">INDEX($L$122:$L$129,(RANK(AT9,$AT$2:$AT$9)))</f>
        <v>2069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X130" s="23"/>
      <c r="AY130" s="23"/>
      <c r="AZ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X131" s="23"/>
      <c r="AY131" s="23"/>
      <c r="AZ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X132" s="23"/>
      <c r="AY132" s="23"/>
      <c r="AZ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X133" s="23"/>
      <c r="AY133" s="23"/>
      <c r="AZ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X134" s="23"/>
      <c r="AY134" s="23"/>
      <c r="AZ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X135" s="23"/>
      <c r="AY135" s="23"/>
      <c r="AZ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X136" s="23"/>
      <c r="AY136" s="23"/>
      <c r="AZ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X137" s="23"/>
      <c r="AY137" s="23"/>
      <c r="AZ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X138" s="23"/>
      <c r="AY138" s="23"/>
      <c r="AZ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X139" s="23"/>
      <c r="AY139" s="23"/>
      <c r="AZ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X140" s="23"/>
      <c r="AY140" s="23"/>
      <c r="AZ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X141" s="23"/>
      <c r="AY141" s="23"/>
      <c r="AZ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X142" s="23"/>
      <c r="AY142" s="23"/>
      <c r="AZ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X143" s="23"/>
      <c r="AY143" s="23"/>
      <c r="AZ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X144" s="23"/>
      <c r="AY144" s="23"/>
      <c r="AZ144" s="23"/>
    </row>
    <row r="145" spans="31:52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X145" s="23"/>
      <c r="AY145" s="23"/>
      <c r="AZ145" s="23"/>
    </row>
    <row r="146" spans="31:52" x14ac:dyDescent="0.45">
      <c r="AE146" s="22"/>
      <c r="AF146" s="22"/>
      <c r="AX146" s="23"/>
      <c r="AY146" s="23"/>
      <c r="AZ146" s="23"/>
    </row>
    <row r="157" spans="31:52" x14ac:dyDescent="0.45">
      <c r="AE157" s="22"/>
      <c r="AF157" s="22"/>
      <c r="AX157" s="23"/>
      <c r="AY157" s="23"/>
      <c r="AZ157" s="23"/>
    </row>
    <row r="158" spans="31:52" x14ac:dyDescent="0.45">
      <c r="AE158" s="22"/>
      <c r="AF158" s="22"/>
      <c r="AX158" s="23"/>
      <c r="AY158" s="23"/>
      <c r="AZ158" s="23"/>
    </row>
    <row r="159" spans="31:52" x14ac:dyDescent="0.45">
      <c r="AE159" s="22"/>
      <c r="AF159" s="22"/>
      <c r="AX159" s="23"/>
      <c r="AY159" s="23"/>
      <c r="AZ159" s="23"/>
    </row>
    <row r="160" spans="31:52" x14ac:dyDescent="0.45">
      <c r="AE160" s="22"/>
      <c r="AF160" s="22"/>
      <c r="AX160" s="23"/>
      <c r="AY160" s="23"/>
      <c r="AZ160" s="23"/>
    </row>
    <row r="161" spans="31:52" x14ac:dyDescent="0.45">
      <c r="AE161" s="22"/>
      <c r="AF161" s="22"/>
      <c r="AX161" s="23"/>
      <c r="AY161" s="23"/>
      <c r="AZ161" s="23"/>
    </row>
  </sheetData>
  <autoFilter ref="A1:BB145" xr:uid="{00000000-0001-0000-1400-000000000000}"/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H161"/>
  <sheetViews>
    <sheetView topLeftCell="AX1" zoomScale="87" zoomScaleNormal="87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VLOOKUP(B2,audio_list_stym!$A$3:$BP$18,57,FALSE)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VLOOKUP(B2,audio_list_stym!$A$3:$AJ$18,25,FALSE)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pics\\Banan_7.jpg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0.43860562800089087</v>
      </c>
      <c r="AP2" t="str">
        <f ca="1">INDEX($AM$2:$AM$25,(RANK(AO2,$AO$2:$AO$25)))</f>
        <v>pics\\Banan_7.jpg</v>
      </c>
      <c r="AQ2" t="str">
        <f ca="1">INDEX($AN$2:$AN$25,(RANK(AO2,$AO$2:$AO$25)))</f>
        <v>pics\\Goroh_7.jpg</v>
      </c>
      <c r="AR2" t="str">
        <f t="shared" ref="AR2:AR9" ca="1" si="6">IF(AH2="sound\\Ogorod",AP2,"")</f>
        <v>pics\\Banan_7.jpg</v>
      </c>
      <c r="AT2">
        <f t="shared" ref="AT2:AT65" ca="1" si="7">RAND()</f>
        <v>0.46981721774293705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VLOOKUP(B3,audio_list_stym!$A$3:$BP$18,57,FALSE)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VLOOKUP(B3,audio_list_stym!$A$3:$AJ$18,25,FALSE)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2035</v>
      </c>
      <c r="AD3" t="str">
        <f t="shared" ref="AD3:AD66" ca="1" si="10">IF(ISTEXT(AE3),AE3,IF(ISTEXT(AF3),AF3,""))</f>
        <v>pics\\Limon_3.jpg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pics\\Limon_3.jpg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0.88194057428519479</v>
      </c>
      <c r="AP3" t="str">
        <f t="shared" ref="AP3:AP25" ca="1" si="12">INDEX($AM$2:$AM$25,(RANK(AO3,$AO$2:$AO$25)))</f>
        <v>pics\\Limon_3.jpg</v>
      </c>
      <c r="AQ3" t="str">
        <f t="shared" ref="AQ3:AQ25" ca="1" si="13">INDEX($AN$2:$AN$25,(RANK(AO3,$AO$2:$AO$25)))</f>
        <v>pics\\Redis_3.jpg</v>
      </c>
      <c r="AR3" t="str">
        <f t="shared" ca="1" si="6"/>
        <v>pics\\Limon_3.jpg</v>
      </c>
      <c r="AT3">
        <f t="shared" ca="1" si="7"/>
        <v>0.38029524090166866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_Мясистый_ли_ТОМАТ?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VLOOKUP(B4,audio_list_stym!$A$3:$BP$18,57,FALSE)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VLOOKUP(B4,audio_list_stym!$A$3:$AJ$18,25,FALSE)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2156</v>
      </c>
      <c r="AD4" t="str">
        <f t="shared" ca="1" si="10"/>
        <v>pics\\Injir_4.jpg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pics\\Injir_4.jpg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0.23785953175847396</v>
      </c>
      <c r="AP4" t="str">
        <f t="shared" ca="1" si="12"/>
        <v>pics\\Injir_4.jpg</v>
      </c>
      <c r="AQ4" t="str">
        <f t="shared" ca="1" si="13"/>
        <v>pics\\Tikva_4.jpg</v>
      </c>
      <c r="AR4" t="str">
        <f t="shared" ca="1" si="6"/>
        <v>pics\\Injir_4.jpg</v>
      </c>
      <c r="AT4">
        <f t="shared" ca="1" si="7"/>
        <v>0.63587447725342283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_Горький_ли_ТОМАТ?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VLOOKUP(B5,audio_list_stym!$A$3:$BP$18,57,FALSE)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VLOOKUP(B5,audio_list_stym!$A$3:$AJ$18,25,FALSE)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2158</v>
      </c>
      <c r="AD5" t="str">
        <f t="shared" ca="1" si="10"/>
        <v>pics\\Injir_6.jpg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pics\\Injir_6.jpg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2.9770316024191112E-2</v>
      </c>
      <c r="AP5" t="str">
        <f t="shared" ca="1" si="12"/>
        <v>pics\\Injir_6.jpg</v>
      </c>
      <c r="AQ5" t="str">
        <f t="shared" ca="1" si="13"/>
        <v>pics\\Tikva_6.jpg</v>
      </c>
      <c r="AR5" t="str">
        <f t="shared" ca="1" si="6"/>
        <v>pics\\Injir_6.jpg</v>
      </c>
      <c r="AT5">
        <f t="shared" ca="1" si="7"/>
        <v>0.54558042468259338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_Яркий_ли_ТОМАТ?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VLOOKUP(B6,audio_list_stym!$A$3:$BP$18,57,FALSE)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VLOOKUP(B6,audio_list_stym!$A$3:$AJ$18,25,FALSE)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2157</v>
      </c>
      <c r="AD6" t="str">
        <f t="shared" ca="1" si="10"/>
        <v>pics\\Injir_5.jpg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pics\\Injir_5.jpg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0.16441242540984269</v>
      </c>
      <c r="AP6" t="str">
        <f t="shared" ca="1" si="12"/>
        <v>pics\\Injir_5.jpg</v>
      </c>
      <c r="AQ6" t="str">
        <f t="shared" ca="1" si="13"/>
        <v>pics\\Tikva_5.jpg</v>
      </c>
      <c r="AR6" t="str">
        <f t="shared" ca="1" si="6"/>
        <v>pics\\Injir_5.jpg</v>
      </c>
      <c r="AT6">
        <f t="shared" ca="1" si="7"/>
        <v>0.91335419534076889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_Острый_ли_ТОМАТ?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VLOOKUP(B7,audio_list_stym!$A$3:$BP$18,57,FALSE)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VLOOKUP(B7,audio_list_stym!$A$3:$AJ$18,25,FALSE)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2038</v>
      </c>
      <c r="AD7" t="str">
        <f t="shared" ca="1" si="10"/>
        <v>pics\\Limon_6.jpg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0.80610216567772053</v>
      </c>
      <c r="AP7" t="str">
        <f t="shared" ca="1" si="12"/>
        <v>pics\\Limon_6.jpg</v>
      </c>
      <c r="AQ7" t="str">
        <f t="shared" ca="1" si="13"/>
        <v>pics\\Redis_6.jpg</v>
      </c>
      <c r="AR7" t="str">
        <f t="shared" ca="1" si="6"/>
        <v>pics\\Limon_6.jpg</v>
      </c>
      <c r="AT7">
        <f t="shared" ca="1" si="7"/>
        <v>1.3541875866036612E-3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_Спелый_ли_ТОМАТ?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VLOOKUP(B8,audio_list_stym!$A$3:$BP$18,57,FALSE)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VLOOKUP(B8,audio_list_stym!$A$3:$AJ$18,25,FALSE)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10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0.72993591929609125</v>
      </c>
      <c r="AP8" t="str">
        <f t="shared" ca="1" si="12"/>
        <v>pics\\Banan_1.jpg</v>
      </c>
      <c r="AQ8" t="str">
        <f t="shared" ca="1" si="13"/>
        <v>pics\\Goroh_1.jpg</v>
      </c>
      <c r="AR8" t="str">
        <f t="shared" ca="1" si="6"/>
        <v>pics\\Banan_1.jpg</v>
      </c>
      <c r="AT8">
        <f t="shared" ca="1" si="7"/>
        <v>0.75907432649939777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_Серый_ли_ТОМАТ?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VLOOKUP(B9,audio_list_stym!$A$3:$BP$18,57,FALSE)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VLOOKUP(B9,audio_list_stym!$A$3:$AJ$18,25,FALSE)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2005</v>
      </c>
      <c r="AD9" t="str">
        <f t="shared" ca="1" si="10"/>
        <v>pics\\Banan_5.jpg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pics\\Banan_5.jpg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0.59531578123496376</v>
      </c>
      <c r="AP9" t="str">
        <f t="shared" ca="1" si="12"/>
        <v>pics\\Banan_5.jpg</v>
      </c>
      <c r="AQ9" t="str">
        <f t="shared" ca="1" si="13"/>
        <v>pics\\Goroh_5.jpg</v>
      </c>
      <c r="AR9" t="str">
        <f t="shared" ca="1" si="6"/>
        <v>pics\\Banan_5.jpg</v>
      </c>
      <c r="AT9">
        <f t="shared" ca="1" si="7"/>
        <v>0.2995762551901936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_Вязкий_ли_ТОМАТ?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VLOOKUP(B10,audio_list_stym!$A$3:$BP$18,57,FALSE)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VLOOKUP(B10,audio_list_stym!$A$3:$AJ$18,25,FALSE)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0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65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0.33425301472665192</v>
      </c>
      <c r="AP10" t="str">
        <f t="shared" ca="1" si="12"/>
        <v>pics\\Injir_2.jpg</v>
      </c>
      <c r="AQ10" t="str">
        <f t="shared" ca="1" si="13"/>
        <v>pics\\Tikva_2.jpg</v>
      </c>
      <c r="AT10">
        <f t="shared" ca="1" si="7"/>
        <v>0.61582881091808284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VLOOKUP(B11,audio_list_stym!$A$3:$BP$18,57,FALSE)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VLOOKUP(B11,audio_list_stym!$A$3:$AJ$18,25,FALSE)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0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4.6838535365547607E-3</v>
      </c>
      <c r="AP11" t="str">
        <f t="shared" ca="1" si="12"/>
        <v>pics\\Injir_8.jpg</v>
      </c>
      <c r="AQ11" t="str">
        <f t="shared" ca="1" si="13"/>
        <v>pics\\Tikva_8.jpg</v>
      </c>
      <c r="AT11">
        <f t="shared" ca="1" si="7"/>
        <v>0.43327111613971736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Посмотрите,_вот_ЛИМОН._Фиолетовый_ли_он?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VLOOKUP(B12,audio_list_stym!$A$3:$BP$18,57,FALSE)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VLOOKUP(B12,audio_list_stym!$A$3:$AJ$18,25,FALSE)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0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0.58053859697572952</v>
      </c>
      <c r="AP12" t="str">
        <f t="shared" ca="1" si="12"/>
        <v>pics\\Banan_6.jpg</v>
      </c>
      <c r="AQ12" t="str">
        <f t="shared" ca="1" si="13"/>
        <v>pics\\Goroh_6.jpg</v>
      </c>
      <c r="AT12">
        <f t="shared" ca="1" si="7"/>
        <v>0.18117946949898467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Вот_ЛИМОН._Он_с_цедрой?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VLOOKUP(B13,audio_list_stym!$A$3:$BP$18,57,FALSE)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VLOOKUP(B13,audio_list_stym!$A$3:$AJ$18,25,FALSE)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0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0.98298126686719223</v>
      </c>
      <c r="AP13" t="str">
        <f t="shared" ca="1" si="12"/>
        <v>pics\\Limon_1.jpg</v>
      </c>
      <c r="AQ13" t="str">
        <f t="shared" ca="1" si="13"/>
        <v>pics\\Redis_1.jpg</v>
      </c>
      <c r="AT13">
        <f t="shared" ca="1" si="7"/>
        <v>0.53053336499754944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Это_ЛИМОН._Кислый_ли_он?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VLOOKUP(B14,audio_list_stym!$A$3:$BP$18,57,FALSE)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VLOOKUP(B14,audio_list_stym!$A$3:$AJ$18,25,FALSE)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0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2.8194864073079473E-2</v>
      </c>
      <c r="AP14" t="str">
        <f t="shared" ca="1" si="12"/>
        <v>pics\\Injir_7.jpg</v>
      </c>
      <c r="AQ14" t="str">
        <f t="shared" ca="1" si="13"/>
        <v>pics\\Tikva_7.jpg</v>
      </c>
      <c r="AT14">
        <f t="shared" ca="1" si="7"/>
        <v>0.43157172327203741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На_картинке_ЛИМОН._Сочный_ли_он?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VLOOKUP(B15,audio_list_stym!$A$3:$BP$18,57,FALSE)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VLOOKUP(B15,audio_list_stym!$A$3:$AJ$18,25,FALSE)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0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0.70082827477274956</v>
      </c>
      <c r="AP15" t="str">
        <f t="shared" ca="1" si="12"/>
        <v>pics\\Banan_3.jpg</v>
      </c>
      <c r="AQ15" t="str">
        <f t="shared" ca="1" si="13"/>
        <v>pics\\Goroh_3.jpg</v>
      </c>
      <c r="AT15">
        <f t="shared" ca="1" si="7"/>
        <v>0.31748937753975792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На_мониторе_ЛИМОН._Упругий_ли_он?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VLOOKUP(B16,audio_list_stym!$A$3:$BP$18,57,FALSE)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VLOOKUP(B16,audio_list_stym!$A$3:$AJ$18,25,FALSE)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0.67854215500897308</v>
      </c>
      <c r="AP16" t="str">
        <f t="shared" ca="1" si="12"/>
        <v>pics\\Banan_4.jpg</v>
      </c>
      <c r="AQ16" t="str">
        <f t="shared" ca="1" si="13"/>
        <v>pics\\Goroh_4.jpg</v>
      </c>
      <c r="AT16">
        <f t="shared" ca="1" si="7"/>
        <v>0.42732794779429406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Перед_Вами_ЛИМОН._Он_длинный?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VLOOKUP(B17,audio_list_stym!$A$3:$BP$18,57,FALSE)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VLOOKUP(B17,audio_list_stym!$A$3:$AJ$18,25,FALSE)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0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0.73366814309056383</v>
      </c>
      <c r="AP17" t="str">
        <f t="shared" ca="1" si="12"/>
        <v>pics\\Limon_8.jpg</v>
      </c>
      <c r="AQ17" t="str">
        <f t="shared" ca="1" si="13"/>
        <v>pics\\Redis_8.jpg</v>
      </c>
      <c r="AT17">
        <f t="shared" ca="1" si="7"/>
        <v>0.7375674661981062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Вы_видите_ЛИМОН._Он_без_кожуры?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VLOOKUP(B18,audio_list_stym!$A$3:$BP$18,57,FALSE)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VLOOKUP(B18,audio_list_stym!$A$3:$AJ$18,25,FALSE)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2050</v>
      </c>
      <c r="AD18" t="str">
        <f t="shared" ca="1" si="10"/>
        <v>pics\\Redis_2.jpg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pics\\Redis_2.jpg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0.93013059180491242</v>
      </c>
      <c r="AP18" t="str">
        <f t="shared" ca="1" si="12"/>
        <v>pics\\Limon_2.jpg</v>
      </c>
      <c r="AQ18" t="str">
        <f t="shared" ca="1" si="13"/>
        <v>pics\\Redis_2.jpg</v>
      </c>
      <c r="AS18" t="str">
        <f t="shared" ref="AS18:AS25" ca="1" si="17">IF(AH18="sound\\Tropic",AQ18,"")</f>
        <v>pics\\Redis_2.jpg</v>
      </c>
      <c r="AT18">
        <f t="shared" ca="1" si="7"/>
        <v>0.37536638241188236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_С_молоком_ли_XXXXX?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VLOOKUP(B19,audio_list_stym!$A$3:$BP$18,57,FALSE)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VLOOKUP(B19,audio_list_stym!$A$3:$AJ$18,25,FALSE)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2018</v>
      </c>
      <c r="AD19" t="str">
        <f t="shared" ca="1" si="10"/>
        <v>pics\\Goroh_2.jpg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pics\\Goroh_2.jpg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0.70245954910442343</v>
      </c>
      <c r="AP19" t="str">
        <f t="shared" ca="1" si="12"/>
        <v>pics\\Banan_2.jpg</v>
      </c>
      <c r="AQ19" t="str">
        <f t="shared" ca="1" si="13"/>
        <v>pics\\Goroh_2.jpg</v>
      </c>
      <c r="AS19" t="str">
        <f t="shared" ca="1" si="17"/>
        <v>pics\\Goroh_2.jpg</v>
      </c>
      <c r="AT19">
        <f t="shared" ca="1" si="7"/>
        <v>0.81806658658179088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_Полый_ли_XXXXX?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VLOOKUP(B20,audio_list_stym!$A$3:$BP$18,57,FALSE)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VLOOKUP(B20,audio_list_stym!$A$3:$AJ$18,25,FALSE)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2024</v>
      </c>
      <c r="AD20" t="str">
        <f t="shared" ca="1" si="10"/>
        <v>pics\\Goroh_8.jpg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0.42355509944721415</v>
      </c>
      <c r="AP20" t="str">
        <f t="shared" ca="1" si="12"/>
        <v>pics\\Banan_8.jpg</v>
      </c>
      <c r="AQ20" t="str">
        <f t="shared" ca="1" si="13"/>
        <v>pics\\Goroh_8.jpg</v>
      </c>
      <c r="AS20" t="str">
        <f t="shared" ca="1" si="17"/>
        <v>pics\\Goroh_8.jpg</v>
      </c>
      <c r="AT20">
        <f t="shared" ca="1" si="7"/>
        <v>0.8652500377974528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_Гладкий_ли_XXXXX?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VLOOKUP(B21,audio_list_stym!$A$3:$BP$18,57,FALSE)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VLOOKUP(B21,audio_list_stym!$A$3:$AJ$18,25,FALSE)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2055</v>
      </c>
      <c r="AD21" t="str">
        <f t="shared" ca="1" si="10"/>
        <v>pics\\Redis_7.jpg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0.75044613059734111</v>
      </c>
      <c r="AP21" t="str">
        <f t="shared" ca="1" si="12"/>
        <v>pics\\Limon_7.jpg</v>
      </c>
      <c r="AQ21" t="str">
        <f t="shared" ca="1" si="13"/>
        <v>pics\\Redis_7.jpg</v>
      </c>
      <c r="AS21" t="str">
        <f t="shared" ca="1" si="17"/>
        <v>pics\\Redis_7.jpg</v>
      </c>
      <c r="AT21">
        <f t="shared" ca="1" si="7"/>
        <v>0.34969063266826683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_Пористый_ли_XXXXX?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VLOOKUP(B22,audio_list_stym!$A$3:$BP$18,57,FALSE)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VLOOKUP(B22,audio_list_stym!$A$3:$AJ$18,25,FALSE)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2161</v>
      </c>
      <c r="AD22" t="str">
        <f t="shared" ca="1" si="10"/>
        <v>pics\\Tikva_1.jpg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pics\\Tikva_1.jpg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0.34652502363550119</v>
      </c>
      <c r="AP22" t="str">
        <f t="shared" ca="1" si="12"/>
        <v>pics\\Injir_1.jpg</v>
      </c>
      <c r="AQ22" t="str">
        <f t="shared" ca="1" si="13"/>
        <v>pics\\Tikva_1.jpg</v>
      </c>
      <c r="AS22" t="str">
        <f t="shared" ca="1" si="17"/>
        <v>pics\\Tikva_1.jpg</v>
      </c>
      <c r="AT22">
        <f t="shared" ca="1" si="7"/>
        <v>0.53906193651748591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_Вареный_ли_XXXXX?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VLOOKUP(B23,audio_list_stym!$A$3:$BP$18,57,FALSE)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VLOOKUP(B23,audio_list_stym!$A$3:$AJ$18,25,FALSE)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2052</v>
      </c>
      <c r="AD23" t="str">
        <f t="shared" ca="1" si="10"/>
        <v>pics\\Redis_4.jpg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0.8723044932691707</v>
      </c>
      <c r="AP23" t="str">
        <f t="shared" ca="1" si="12"/>
        <v>pics\\Limon_4.jpg</v>
      </c>
      <c r="AQ23" t="str">
        <f t="shared" ca="1" si="13"/>
        <v>pics\\Redis_4.jpg</v>
      </c>
      <c r="AS23" t="str">
        <f t="shared" ca="1" si="17"/>
        <v>pics\\Redis_4.jpg</v>
      </c>
      <c r="AT23">
        <f t="shared" ca="1" si="7"/>
        <v>0.58878616179823129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_Плотный_ли_XXXXX?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VLOOKUP(B24,audio_list_stym!$A$3:$BP$18,57,FALSE)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VLOOKUP(B24,audio_list_stym!$A$3:$AJ$18,25,FALSE)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10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0.27748970791747574</v>
      </c>
      <c r="AP24" t="str">
        <f t="shared" ca="1" si="12"/>
        <v>pics\\Injir_3.jpg</v>
      </c>
      <c r="AQ24" t="str">
        <f t="shared" ca="1" si="13"/>
        <v>pics\\Tikva_3.jpg</v>
      </c>
      <c r="AS24" t="str">
        <f t="shared" ca="1" si="17"/>
        <v>pics\\Tikva_3.jpg</v>
      </c>
      <c r="AT24">
        <f t="shared" ca="1" si="7"/>
        <v>0.98967388227037856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_Ворсистый_ли_XXXXX?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VLOOKUP(B25,audio_list_stym!$A$3:$BP$18,57,FALSE)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VLOOKUP(B25,audio_list_stym!$A$3:$AJ$18,25,FALSE)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2053</v>
      </c>
      <c r="AD25" t="str">
        <f t="shared" ca="1" si="10"/>
        <v>pics\\Redis_5.jpg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0.84620286865995065</v>
      </c>
      <c r="AP25" t="str">
        <f t="shared" ca="1" si="12"/>
        <v>pics\\Limon_5.jpg</v>
      </c>
      <c r="AQ25" t="str">
        <f t="shared" ca="1" si="13"/>
        <v>pics\\Redis_5.jpg</v>
      </c>
      <c r="AS25" t="str">
        <f t="shared" ca="1" si="17"/>
        <v>pics\\Redis_5.jpg</v>
      </c>
      <c r="AT25">
        <f t="shared" ca="1" si="7"/>
        <v>0.82042782130286374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_Мягкий_ли_XXXXX?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VLOOKUP(B26,audio_list_stym!$A$3:$BP$18,57,FALSE)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VLOOKUP(B26,audio_list_stym!$A$3:$AJ$18,25,FALSE)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0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8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0.47111803996608137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На_экране_XXXXX._Он_с_ботвой?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2057</v>
      </c>
      <c r="BF26" cm="1">
        <f t="array" aca="1" ref="BF26" ca="1">INDEX(BD34:BD49,(RANK(AT5,$AT$2:$AT$16)))</f>
        <v>2041</v>
      </c>
      <c r="BG26" cm="1">
        <f t="array" aca="1" ref="BG26" ca="1">INDEX(BD50:BD65,(RANK(AT5,$AT$2:$AT$16)))</f>
        <v>2009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VLOOKUP(B27,audio_list_stym!$A$3:$BP$18,57,FALSE)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VLOOKUP(B27,audio_list_stym!$A$3:$AJ$18,25,FALSE)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0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8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0.64270072225090247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Посмотрите,_вот_XXXXX._Он_алый?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VLOOKUP(B28,audio_list_stym!$A$3:$BP$18,57,FALSE)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VLOOKUP(B28,audio_list_stym!$A$3:$AJ$18,25,FALSE)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0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8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0.73078625689723808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Вот_XXXXX._Пряный_ли_он?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VLOOKUP(B29,audio_list_stym!$A$3:$BP$18,57,FALSE)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VLOOKUP(B29,audio_list_stym!$A$3:$AJ$18,25,FALSE)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0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8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0.94402537624707106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Это_XXXXX._Жирный_ли_он?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VLOOKUP(B30,audio_list_stym!$A$3:$BP$18,57,FALSE)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VLOOKUP(B30,audio_list_stym!$A$3:$AJ$18,25,FALSE)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0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8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0.22193164515717967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На_картинке_XXXXX._Он_соленый?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VLOOKUP(B31,audio_list_stym!$A$3:$BP$18,57,FALSE)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VLOOKUP(B31,audio_list_stym!$A$3:$AJ$18,25,FALSE)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0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8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0.53256432127772502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На_мониторе_XXXXX._Пышный_ли_он?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VLOOKUP(B32,audio_list_stym!$A$3:$BP$18,57,FALSE)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VLOOKUP(B32,audio_list_stym!$A$3:$AJ$18,25,FALSE)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0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8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7.3512712144427117E-2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Перед_Вами_XXXXX._Крепкий_ли_он?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VLOOKUP(B33,audio_list_stym!$A$3:$BP$18,57,FALSE)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VLOOKUP(B33,audio_list_stym!$A$3:$AJ$18,25,FALSE)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0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8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0.63849252492623554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Вы_видите_XXXXX._Он_круглый?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VLOOKUP(B34,audio_list_stym!$A$3:$BP$18,57,FALSE)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VLOOKUP(B34,audio_list_stym!$A$3:$AJ$18,25,FALSE)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2154</v>
      </c>
      <c r="AD34" t="str">
        <f t="shared" ca="1" si="10"/>
        <v>pics\\Injir_2.jpg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pics\\Injir_2.jpg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0">IF(AH34="sound\\Ogorod",AP10,"")</f>
        <v>pics\\Injir_2.jpg</v>
      </c>
      <c r="AT34">
        <f t="shared" ca="1" si="7"/>
        <v>0.27187321536323683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_Сырой_ли_ПЕРЕЦ?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2027</v>
      </c>
      <c r="BG34" cm="1">
        <f t="array" aca="1" ref="BG34" ca="1">INDEX(BD42:BD65,(RANK(AT5,$AT$2:$AT$17)))</f>
        <v>2008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VLOOKUP(B35,audio_list_stym!$A$3:$BP$18,57,FALSE)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VLOOKUP(B35,audio_list_stym!$A$3:$AJ$18,25,FALSE)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2160</v>
      </c>
      <c r="AD35" t="str">
        <f t="shared" ca="1" si="10"/>
        <v>pics\\Injir_8.jpg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pics\\Injir_8.jpg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0"/>
        <v>pics\\Injir_8.jpg</v>
      </c>
      <c r="AT35">
        <f t="shared" ca="1" si="7"/>
        <v>0.87348534611059137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_Слоеный_ли_ПЕРЕЦ?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VLOOKUP(B36,audio_list_stym!$A$3:$BP$18,57,FALSE)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VLOOKUP(B36,audio_list_stym!$A$3:$AJ$18,25,FALSE)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2006</v>
      </c>
      <c r="AD36" t="str">
        <f t="shared" ca="1" si="10"/>
        <v>pics\\Banan_6.jpg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pics\\Banan_6.jpg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0"/>
        <v>pics\\Banan_6.jpg</v>
      </c>
      <c r="AT36">
        <f t="shared" ca="1" si="7"/>
        <v>0.14714576642739108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_Гнилой_ли_ПЕРЕЦ?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VLOOKUP(B37,audio_list_stym!$A$3:$BP$18,57,FALSE)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VLOOKUP(B37,audio_list_stym!$A$3:$AJ$18,25,FALSE)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2033</v>
      </c>
      <c r="AD37" t="str">
        <f t="shared" ca="1" si="10"/>
        <v>pics\\Limon_1.jpg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pics\\Limon_1.jpg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0"/>
        <v>pics\\Limon_1.jpg</v>
      </c>
      <c r="AT37">
        <f t="shared" ca="1" si="7"/>
        <v>0.55835105958754527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_Бугристый_ли_ПЕРЕЦ?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VLOOKUP(B38,audio_list_stym!$A$3:$BP$18,57,FALSE)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VLOOKUP(B38,audio_list_stym!$A$3:$AJ$18,25,FALSE)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2159</v>
      </c>
      <c r="AD38" t="str">
        <f t="shared" ca="1" si="10"/>
        <v>pics\\Injir_7.jpg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pics\\Injir_7.jpg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0"/>
        <v>pics\\Injir_7.jpg</v>
      </c>
      <c r="AT38">
        <f t="shared" ca="1" si="7"/>
        <v>2.1080802218057526E-2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_Черный_ли_ПЕРЕЦ?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VLOOKUP(B39,audio_list_stym!$A$3:$BP$18,57,FALSE)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VLOOKUP(B39,audio_list_stym!$A$3:$AJ$18,25,FALSE)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2003</v>
      </c>
      <c r="AD39" t="str">
        <f t="shared" ca="1" si="10"/>
        <v>pics\\Banan_3.jpg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pics\\Banan_3.jpg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0"/>
        <v>pics\\Banan_3.jpg</v>
      </c>
      <c r="AT39">
        <f t="shared" ca="1" si="7"/>
        <v>0.74403300424467955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_Хрустящий_ли_ПЕРЕЦ?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VLOOKUP(B40,audio_list_stym!$A$3:$BP$18,57,FALSE)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VLOOKUP(B40,audio_list_stym!$A$3:$AJ$18,25,FALSE)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2004</v>
      </c>
      <c r="AD40" t="str">
        <f t="shared" ca="1" si="10"/>
        <v>pics\\Banan_4.jpg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pics\\Banan_4.jpg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0"/>
        <v>pics\\Banan_4.jpg</v>
      </c>
      <c r="AT40">
        <f t="shared" ca="1" si="7"/>
        <v>0.8567165188600957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_Блестит_ли_ПЕРЕЦ?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VLOOKUP(B41,audio_list_stym!$A$3:$BP$18,57,FALSE)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VLOOKUP(B41,audio_list_stym!$A$3:$AJ$18,25,FALSE)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2040</v>
      </c>
      <c r="AD41" t="str">
        <f t="shared" ca="1" si="10"/>
        <v>pics\\Limon_8.jpg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1">IF(ISTEXT(AR41),AR41,IF(ISTEXT(AS41),AS41,""))</f>
        <v>pics\\Limon_8.jpg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0"/>
        <v>pics\\Limon_8.jpg</v>
      </c>
      <c r="AT41">
        <f t="shared" ca="1" si="7"/>
        <v>0.90926559259600037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_Цитрусовый_ли_ПЕРЕЦ?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VLOOKUP(B42,audio_list_stym!$A$3:$BP$18,57,FALSE)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VLOOKUP(B42,audio_list_stym!$A$3:$AJ$18,25,FALSE)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0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1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0.41109703643569584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VLOOKUP(B43,audio_list_stym!$A$3:$BP$18,57,FALSE)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VLOOKUP(B43,audio_list_stym!$A$3:$AJ$18,25,FALSE)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0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1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0.97851131982622175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Посмотрите,_вот_БАНАН._Свежий_ли_он?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VLOOKUP(B44,audio_list_stym!$A$3:$BP$18,57,FALSE)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VLOOKUP(B44,audio_list_stym!$A$3:$AJ$18,25,FALSE)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0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1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0.60032560084860531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Вот_БАНАН._Он_жаренный?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VLOOKUP(B45,audio_list_stym!$A$3:$BP$18,57,FALSE)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VLOOKUP(B45,audio_list_stym!$A$3:$AJ$18,25,FALSE)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0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1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0.12850752179018632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Это_БАНАН._Сладкий_ли_он?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VLOOKUP(B46,audio_list_stym!$A$3:$BP$18,57,FALSE)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VLOOKUP(B46,audio_list_stym!$A$3:$AJ$18,25,FALSE)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0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1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0.9956579815322335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На_картинке_БАНАН._Влажный_ли_он?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VLOOKUP(B47,audio_list_stym!$A$3:$BP$18,57,FALSE)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VLOOKUP(B47,audio_list_stym!$A$3:$AJ$18,25,FALSE)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0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1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0.11853835647991262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На_мониторе_БАНАН._Он_съедобный?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VLOOKUP(B48,audio_list_stym!$A$3:$BP$18,57,FALSE)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VLOOKUP(B48,audio_list_stym!$A$3:$AJ$18,25,FALSE)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0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1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0.56376052629940476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Перед_Вами_БАНАН._Сиреневый_ли_он?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VLOOKUP(B49,audio_list_stym!$A$3:$BP$18,57,FALSE)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VLOOKUP(B49,audio_list_stym!$A$3:$AJ$18,25,FALSE)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0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1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0.51898471729329632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Вы_видите_БАНАН._Он_репчатый?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VLOOKUP(B50,audio_list_stym!$A$3:$BP$18,57,FALSE)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VLOOKUP(B50,audio_list_stym!$A$3:$AJ$18,25,FALSE)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2023</v>
      </c>
      <c r="AD50" t="str">
        <f t="shared" ca="1" si="10"/>
        <v>pics\\Goroh_7.jpg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1"/>
        <v>pics\\Goroh_7.jpg</v>
      </c>
      <c r="AH50" t="str">
        <f t="shared" si="3"/>
        <v>sound\\Tropic</v>
      </c>
      <c r="AS50" t="str">
        <f ca="1">IF(AH50="sound\\Tropic",AQ2,"")</f>
        <v>pics\\Goroh_7.jpg</v>
      </c>
      <c r="AT50">
        <f t="shared" ca="1" si="7"/>
        <v>0.89078925018343702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_Коричневый_ли_XXXXX?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2039</v>
      </c>
      <c r="BF50" cm="1">
        <f t="array" aca="1" ref="BF50" ca="1">INDEX(BD18:BD49,(RANK(AT7,$AT$2:$AT$17)))</f>
        <v>2055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VLOOKUP(B51,audio_list_stym!$A$3:$BP$18,57,FALSE)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VLOOKUP(B51,audio_list_stym!$A$3:$AJ$18,25,FALSE)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2051</v>
      </c>
      <c r="AD51" t="str">
        <f t="shared" ca="1" si="10"/>
        <v>pics\\Redis_3.jpg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1"/>
        <v>pics\\Redis_3.jpg</v>
      </c>
      <c r="AH51" t="str">
        <f t="shared" si="3"/>
        <v>sound\\Tropic</v>
      </c>
      <c r="AS51" t="str">
        <f t="shared" ref="AS51:AS57" ca="1" si="23">IF(AH51="sound\\Tropic",AQ3,"")</f>
        <v>pics\\Redis_3.jpg</v>
      </c>
      <c r="AT51">
        <f t="shared" ca="1" si="7"/>
        <v>0.66469946078154263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_Сахаристый_ли_XXXXX?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VLOOKUP(B52,audio_list_stym!$A$3:$BP$18,57,FALSE)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VLOOKUP(B52,audio_list_stym!$A$3:$AJ$18,25,FALSE)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2164</v>
      </c>
      <c r="AD52" t="str">
        <f t="shared" ca="1" si="10"/>
        <v>pics\\Tikva_4.jpg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1"/>
        <v>pics\\Tikva_4.jpg</v>
      </c>
      <c r="AH52" t="str">
        <f t="shared" si="3"/>
        <v>sound\\Tropic</v>
      </c>
      <c r="AS52" t="str">
        <f t="shared" ca="1" si="23"/>
        <v>pics\\Tikva_4.jpg</v>
      </c>
      <c r="AT52">
        <f t="shared" ca="1" si="7"/>
        <v>0.51855588189053248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_Скользкий_ли_XXXXX?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VLOOKUP(B53,audio_list_stym!$A$3:$BP$18,57,FALSE)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VLOOKUP(B53,audio_list_stym!$A$3:$AJ$18,25,FALSE)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2166</v>
      </c>
      <c r="AD53" t="str">
        <f t="shared" ca="1" si="10"/>
        <v>pics\\Tikva_6.jpg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1"/>
        <v>pics\\Tikva_6.jpg</v>
      </c>
      <c r="AH53" t="str">
        <f t="shared" si="3"/>
        <v>sound\\Tropic</v>
      </c>
      <c r="AS53" t="str">
        <f t="shared" ca="1" si="23"/>
        <v>pics\\Tikva_6.jpg</v>
      </c>
      <c r="AT53">
        <f t="shared" ca="1" si="7"/>
        <v>0.26855019893476317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_Ломкий_ли_XXXXX?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VLOOKUP(B54,audio_list_stym!$A$3:$BP$18,57,FALSE)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VLOOKUP(B54,audio_list_stym!$A$3:$AJ$18,25,FALSE)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2165</v>
      </c>
      <c r="AD54" t="str">
        <f t="shared" ca="1" si="10"/>
        <v>pics\\Tikva_5.jpg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1"/>
        <v>pics\\Tikva_5.jpg</v>
      </c>
      <c r="AH54" t="str">
        <f t="shared" si="3"/>
        <v>sound\\Tropic</v>
      </c>
      <c r="AI54" s="11"/>
      <c r="AS54" t="str">
        <f t="shared" ca="1" si="23"/>
        <v>pics\\Tikva_5.jpg</v>
      </c>
      <c r="AT54">
        <f t="shared" ca="1" si="7"/>
        <v>0.78566626594014422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_Мохнатый_ли_XXXXX?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VLOOKUP(B55,audio_list_stym!$A$3:$BP$18,57,FALSE)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VLOOKUP(B55,audio_list_stym!$A$3:$AJ$18,25,FALSE)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2054</v>
      </c>
      <c r="AD55" t="str">
        <f t="shared" ca="1" si="10"/>
        <v>pics\\Redis_6.jpg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1"/>
        <v>pics\\Redis_6.jpg</v>
      </c>
      <c r="AH55" t="str">
        <f t="shared" si="3"/>
        <v>sound\\Tropic</v>
      </c>
      <c r="AS55" t="str">
        <f t="shared" ca="1" si="23"/>
        <v>pics\\Redis_6.jpg</v>
      </c>
      <c r="AT55">
        <f t="shared" ca="1" si="7"/>
        <v>0.87462573590680104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_Сморщенный_ли_XXXXX?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VLOOKUP(B56,audio_list_stym!$A$3:$BP$18,57,FALSE)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VLOOKUP(B56,audio_list_stym!$A$3:$AJ$18,25,FALSE)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10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3"/>
        <v>pics\\Goroh_1.jpg</v>
      </c>
      <c r="AT56">
        <f t="shared" ca="1" si="7"/>
        <v>0.73505467619446485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_С_косточкой_ли_XXXXX?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VLOOKUP(B57,audio_list_stym!$A$3:$BP$18,57,FALSE)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VLOOKUP(B57,audio_list_stym!$A$3:$AJ$18,25,FALSE)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2021</v>
      </c>
      <c r="AD57" t="str">
        <f t="shared" ca="1" si="10"/>
        <v>pics\\Goroh_5.jpg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pics\\Goroh_5.jpg</v>
      </c>
      <c r="AH57" t="str">
        <f t="shared" si="3"/>
        <v>sound\\Tropic</v>
      </c>
      <c r="AI57" s="11"/>
      <c r="AS57" t="str">
        <f t="shared" ca="1" si="23"/>
        <v>pics\\Goroh_5.jpg</v>
      </c>
      <c r="AT57">
        <f t="shared" ca="1" si="7"/>
        <v>0.65177472007706305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_Треугольный_ли_XXXXX?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VLOOKUP(B58,audio_list_stym!$A$3:$BP$18,57,FALSE)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VLOOKUP(B58,audio_list_stym!$A$3:$AJ$18,25,FALSE)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4">IF(ISTEXT(AR58),AR58,IF(ISTEXT(AS58),AS58,""))</f>
        <v/>
      </c>
      <c r="AG58" t="str">
        <f t="shared" si="14"/>
        <v>pics\\Goroh_1.jpg</v>
      </c>
      <c r="AH58">
        <f t="shared" si="3"/>
        <v>0</v>
      </c>
      <c r="AI58" s="11"/>
      <c r="AT58">
        <f t="shared" ca="1" si="7"/>
        <v>0.84424271099859727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VLOOKUP(B59,audio_list_stym!$A$3:$BP$18,57,FALSE)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VLOOKUP(B59,audio_list_stym!$A$3:$AJ$18,25,FALSE)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0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4"/>
        <v/>
      </c>
      <c r="AG59" t="str">
        <f t="shared" si="14"/>
        <v>pics\\Goroh_2.jpg</v>
      </c>
      <c r="AH59">
        <f t="shared" si="3"/>
        <v>0</v>
      </c>
      <c r="AT59">
        <f t="shared" ca="1" si="7"/>
        <v>0.8558811797211946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Посмотрите,_вот_XXXXX._Он_в_стручке?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VLOOKUP(B60,audio_list_stym!$A$3:$BP$18,57,FALSE)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VLOOKUP(B60,audio_list_stym!$A$3:$AJ$18,25,FALSE)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0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4"/>
        <v/>
      </c>
      <c r="AG60" t="str">
        <f t="shared" si="14"/>
        <v>pics\\Goroh_3.jpg</v>
      </c>
      <c r="AH60">
        <f t="shared" si="3"/>
        <v>0</v>
      </c>
      <c r="AT60">
        <f t="shared" ca="1" si="7"/>
        <v>8.1133840072462937E-2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Вот_XXXXX._Ядовитый_ли_он?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VLOOKUP(B61,audio_list_stym!$A$3:$BP$18,57,FALSE)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VLOOKUP(B61,audio_list_stym!$A$3:$AJ$18,25,FALSE)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0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4"/>
        <v/>
      </c>
      <c r="AG61" t="str">
        <f t="shared" si="14"/>
        <v>pics\\Goroh_4.jpg</v>
      </c>
      <c r="AH61">
        <f t="shared" si="3"/>
        <v>0</v>
      </c>
      <c r="AT61">
        <f t="shared" ca="1" si="7"/>
        <v>0.13459986321599515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Это_XXXXX._Он_полосатый?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VLOOKUP(B62,audio_list_stym!$A$3:$BP$18,57,FALSE)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VLOOKUP(B62,audio_list_stym!$A$3:$AJ$18,25,FALSE)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0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4"/>
        <v/>
      </c>
      <c r="AG62" t="str">
        <f t="shared" si="14"/>
        <v>pics\\Goroh_5.jpg</v>
      </c>
      <c r="AH62">
        <f t="shared" si="3"/>
        <v>0</v>
      </c>
      <c r="AT62">
        <f t="shared" ca="1" si="7"/>
        <v>0.41879374657821722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На_картинке_XXXXX._Он_плоский?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VLOOKUP(B63,audio_list_stym!$A$3:$BP$18,57,FALSE)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VLOOKUP(B63,audio_list_stym!$A$3:$AJ$18,25,FALSE)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0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4"/>
        <v/>
      </c>
      <c r="AG63" t="str">
        <f t="shared" si="14"/>
        <v>pics\\Goroh_6.jpg</v>
      </c>
      <c r="AH63">
        <f t="shared" si="3"/>
        <v>0</v>
      </c>
      <c r="AT63">
        <f t="shared" ca="1" si="7"/>
        <v>0.306687130257564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На_мониторе_XXXXX._Он_толченый?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VLOOKUP(B64,audio_list_stym!$A$3:$BP$18,57,FALSE)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VLOOKUP(B64,audio_list_stym!$A$3:$AJ$18,25,FALSE)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0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4"/>
        <v/>
      </c>
      <c r="AG64" t="str">
        <f t="shared" si="14"/>
        <v>pics\\Goroh_7.jpg</v>
      </c>
      <c r="AH64">
        <f t="shared" si="3"/>
        <v>0</v>
      </c>
      <c r="AI64" s="11"/>
      <c r="AT64">
        <f t="shared" ca="1" si="7"/>
        <v>0.31083251126071787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Перед_Вами_XXXXX._Зеленый_ли_он?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VLOOKUP(B65,audio_list_stym!$A$3:$BP$18,57,FALSE)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VLOOKUP(B65,audio_list_stym!$A$3:$AJ$18,25,FALSE)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0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4"/>
        <v/>
      </c>
      <c r="AG65" t="str">
        <f t="shared" si="14"/>
        <v>pics\\Goroh_8.jpg</v>
      </c>
      <c r="AH65">
        <f t="shared" si="3"/>
        <v>0</v>
      </c>
      <c r="AT65">
        <f t="shared" ca="1" si="7"/>
        <v>0.46390184774560894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Вы_видите_XXXXX._Легкий_ли_он?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VLOOKUP(B66,audio_list_stym!$A$3:$BP$18,57,FALSE)</f>
        <v>14</v>
      </c>
      <c r="F66" t="str">
        <f>VLOOKUP(E66,metki!$A$2:$B$9,2,FALSE)</f>
        <v>импл_новые_с_названием</v>
      </c>
      <c r="G66" t="str">
        <f t="shared" ref="G66:G129" si="25">LEFT(F66,5)</f>
        <v>импл_</v>
      </c>
      <c r="H66" t="str">
        <f>VLOOKUP(B66,audio_list_stym!$A$3:$AJ$18,25,FALSE)</f>
        <v>Finger</v>
      </c>
      <c r="I66" t="s">
        <v>688</v>
      </c>
      <c r="J66" t="str">
        <f t="shared" ref="J66:J129" si="26">H66&amp;I66</f>
        <v>Finger_1</v>
      </c>
      <c r="K66">
        <v>14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241</v>
      </c>
      <c r="Q66" t="str">
        <f>IF(G66="экспл",0,IF(G66="импл_",VLOOKUP(J66,quest_импл!$A$1:$J$129,8,FALSE),0))</f>
        <v>sound\\Vityanut_li.wav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2043</v>
      </c>
      <c r="AD66" t="str">
        <f t="shared" ca="1" si="10"/>
        <v>pics\\Peper_3.jpg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pics\\Peper_3.jpg</v>
      </c>
      <c r="AG66" t="str">
        <f>IF(OR(E66=11,E66=13),M66,"")</f>
        <v/>
      </c>
      <c r="AI66" t="s">
        <v>67</v>
      </c>
      <c r="AO66">
        <f ca="1">RAND()</f>
        <v>0.36185039764673677</v>
      </c>
      <c r="AP66" t="str">
        <f ca="1">INDEX($AI$66:$AI$129,(RANK(AO66,$AO$66:$AO$129)))</f>
        <v>pics\\Peper_3.jpg</v>
      </c>
      <c r="AS66" t="str">
        <f t="shared" ref="AS66:AS129" ca="1" si="28">IF(G66="импл_",AP66,"")</f>
        <v>pics\\Peper_3.jpg</v>
      </c>
      <c r="AT66">
        <f t="shared" ref="AT66:AT129" ca="1" si="29">RAND()</f>
        <v>0.10420137675658858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_Вытянут_ли_</v>
      </c>
      <c r="BB66" t="str">
        <f t="shared" ref="BB66:BB129" si="31">IF(G66="экспл",AY66&amp;AX66&amp;"."&amp;AZ66,IF(G66="импл_",BA66&amp;AX66&amp;"?"))</f>
        <v>_Вытянут_ли_РЕНАН?</v>
      </c>
      <c r="BC66">
        <f>A66</f>
        <v>1209</v>
      </c>
      <c r="BD66" cm="1">
        <f t="array" aca="1" ref="BD66" ca="1">INDEX(L66:L73,(RANK(AT2,$AT$2:$AT$9)))</f>
        <v>2085</v>
      </c>
      <c r="BE66" cm="1">
        <f t="array" aca="1" ref="BE66" ca="1">INDEX(BD74:BD89,(RANK(AT2,$AT$2:$AT$7)))</f>
        <v>2092</v>
      </c>
      <c r="BF66" cm="1">
        <f t="array" aca="1" ref="BF66" ca="1">INDEX(BD90:BD113,(RANK(AT2,$AT$2:$AT$17)))</f>
        <v>2135</v>
      </c>
      <c r="BG66" cm="1">
        <f t="array" aca="1" ref="BG66" ca="1">INDEX(BD114:BD129,(RANK(AT2,$AT$2:$AT$17)))</f>
        <v>2071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VLOOKUP(B67,audio_list_stym!$A$3:$BP$18,57,FALSE)</f>
        <v>14</v>
      </c>
      <c r="F67" t="str">
        <f>VLOOKUP(E67,metki!$A$2:$B$9,2,FALSE)</f>
        <v>импл_новые_с_названием</v>
      </c>
      <c r="G67" t="str">
        <f t="shared" si="25"/>
        <v>импл_</v>
      </c>
      <c r="H67" t="str">
        <f>VLOOKUP(B67,audio_list_stym!$A$3:$AJ$18,25,FALSE)</f>
        <v>Finger</v>
      </c>
      <c r="I67" t="s">
        <v>689</v>
      </c>
      <c r="J67" t="str">
        <f t="shared" si="26"/>
        <v>Finger_2</v>
      </c>
      <c r="K67">
        <v>14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242</v>
      </c>
      <c r="Q67" t="str">
        <f>IF(G67="экспл",0,IF(G67="импл_",VLOOKUP(J67,quest_импл!$A$1:$J$129,8,FALSE),0))</f>
        <v>sound\\Nadloman_li.wav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2059</v>
      </c>
      <c r="AD67" t="str">
        <f t="shared" ref="AD67:AD129" ca="1" si="32">IF(ISTEXT(AE67),AE67,IF(ISTEXT(AF67),AF67,""))</f>
        <v>pics\\Tomat_3.jpg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pics\\Tomat_3.jpg</v>
      </c>
      <c r="AI67" t="s">
        <v>68</v>
      </c>
      <c r="AO67">
        <f t="shared" ref="AO67:AO129" ca="1" si="33">RAND()</f>
        <v>7.5280952323710681E-2</v>
      </c>
      <c r="AP67" t="str">
        <f t="shared" ref="AP67:AP129" ca="1" si="34">INDEX($AI$66:$AI$129,(RANK(AO67,$AO$66:$AO$129)))</f>
        <v>pics\\Tomat_3.jpg</v>
      </c>
      <c r="AS67" t="str">
        <f t="shared" ca="1" si="28"/>
        <v>pics\\Tomat_3.jpg</v>
      </c>
      <c r="AT67">
        <f t="shared" ca="1" si="29"/>
        <v>0.68268174760718847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_Надломан_ли_</v>
      </c>
      <c r="BB67" t="str">
        <f t="shared" si="31"/>
        <v>_Надломан_ли_РЕНАН?</v>
      </c>
      <c r="BD67" cm="1">
        <f t="array" aca="1" ref="BD67" ca="1">INDEX(L67:L74,(RANK(AT3,$AT$2:$AT$9)))</f>
        <v>2087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VLOOKUP(B68,audio_list_stym!$A$3:$BP$18,57,FALSE)</f>
        <v>14</v>
      </c>
      <c r="F68" t="str">
        <f>VLOOKUP(E68,metki!$A$2:$B$9,2,FALSE)</f>
        <v>импл_новые_с_названием</v>
      </c>
      <c r="G68" t="str">
        <f t="shared" si="25"/>
        <v>импл_</v>
      </c>
      <c r="H68" t="str">
        <f>VLOOKUP(B68,audio_list_stym!$A$3:$AJ$18,25,FALSE)</f>
        <v>Finger</v>
      </c>
      <c r="I68" t="s">
        <v>690</v>
      </c>
      <c r="J68" t="str">
        <f t="shared" si="26"/>
        <v>Finger_3</v>
      </c>
      <c r="K68">
        <v>14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243</v>
      </c>
      <c r="Q68" t="str">
        <f>IF(G68="экспл",0,IF(G68="импл_",VLOOKUP(J68,quest_импл!$A$1:$J$129,8,FALSE),0))</f>
        <v>sound\\Volnistiy_li.wav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2019</v>
      </c>
      <c r="AD68" t="str">
        <f t="shared" ca="1" si="32"/>
        <v>pics\\Goroh_3.jpg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pics\\Goroh_3.jpg</v>
      </c>
      <c r="AI68" t="s">
        <v>69</v>
      </c>
      <c r="AO68">
        <f t="shared" ca="1" si="33"/>
        <v>0.76718956268021532</v>
      </c>
      <c r="AP68" t="str">
        <f t="shared" ca="1" si="34"/>
        <v>pics\\Goroh_3.jpg</v>
      </c>
      <c r="AS68" t="str">
        <f t="shared" ca="1" si="28"/>
        <v>pics\\Goroh_3.jpg</v>
      </c>
      <c r="AT68">
        <f t="shared" ca="1" si="29"/>
        <v>5.2244980717459644E-2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_Волнистый_ли_</v>
      </c>
      <c r="BB68" t="str">
        <f t="shared" si="31"/>
        <v>_Волнистый_ли_РЕНАН?</v>
      </c>
      <c r="BD68" cm="1">
        <f t="array" aca="1" ref="BD68" ca="1">INDEX(L68:L75,(RANK(AT4,$AT$2:$AT$9)))</f>
        <v>2085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VLOOKUP(B69,audio_list_stym!$A$3:$BP$18,57,FALSE)</f>
        <v>14</v>
      </c>
      <c r="F69" t="str">
        <f>VLOOKUP(E69,metki!$A$2:$B$9,2,FALSE)</f>
        <v>импл_новые_с_названием</v>
      </c>
      <c r="G69" t="str">
        <f t="shared" si="25"/>
        <v>импл_</v>
      </c>
      <c r="H69" t="str">
        <f>VLOOKUP(B69,audio_list_stym!$A$3:$AJ$18,25,FALSE)</f>
        <v>Finger</v>
      </c>
      <c r="I69" t="s">
        <v>691</v>
      </c>
      <c r="J69" t="str">
        <f t="shared" si="26"/>
        <v>Finger_4</v>
      </c>
      <c r="K69">
        <v>14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244</v>
      </c>
      <c r="Q69" t="str">
        <f>IF(G69="экспл",0,IF(G69="импл_",VLOOKUP(J69,quest_импл!$A$1:$J$129,8,FALSE),0))</f>
        <v>sound\\Buriy_li.wav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2051</v>
      </c>
      <c r="AD69" t="str">
        <f t="shared" ca="1" si="32"/>
        <v>pics\\Redis_3.jpg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pics\\Redis_3.jpg</v>
      </c>
      <c r="AI69" t="s">
        <v>70</v>
      </c>
      <c r="AO69">
        <f t="shared" ca="1" si="33"/>
        <v>0.25598310728716378</v>
      </c>
      <c r="AP69" t="str">
        <f t="shared" ca="1" si="34"/>
        <v>pics\\Redis_3.jpg</v>
      </c>
      <c r="AS69" t="str">
        <f t="shared" ca="1" si="28"/>
        <v>pics\\Redis_3.jpg</v>
      </c>
      <c r="AT69">
        <f t="shared" ca="1" si="29"/>
        <v>0.95613588859243437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_Бурый_ли_</v>
      </c>
      <c r="BB69" t="str">
        <f t="shared" si="31"/>
        <v>_Бурый_ли_РЕНАН?</v>
      </c>
      <c r="BD69" cm="1">
        <f t="array" aca="1" ref="BD69" ca="1">INDEX(L69:L76,(RANK(AT5,$AT$2:$AT$9)))</f>
        <v>2087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VLOOKUP(B70,audio_list_stym!$A$3:$BP$18,57,FALSE)</f>
        <v>14</v>
      </c>
      <c r="F70" t="str">
        <f>VLOOKUP(E70,metki!$A$2:$B$9,2,FALSE)</f>
        <v>импл_новые_с_названием</v>
      </c>
      <c r="G70" t="str">
        <f t="shared" si="25"/>
        <v>импл_</v>
      </c>
      <c r="H70" t="str">
        <f>VLOOKUP(B70,audio_list_stym!$A$3:$AJ$18,25,FALSE)</f>
        <v>Finger</v>
      </c>
      <c r="I70" t="s">
        <v>692</v>
      </c>
      <c r="J70" t="str">
        <f t="shared" si="26"/>
        <v>Finger_5</v>
      </c>
      <c r="K70">
        <v>14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245</v>
      </c>
      <c r="Q70" t="str">
        <f>IF(G70="экспл",0,IF(G70="импл_",VLOOKUP(J70,quest_импл!$A$1:$J$129,8,FALSE),0))</f>
        <v>sound\\Vizhatiy_li.wav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2015</v>
      </c>
      <c r="AD70" t="str">
        <f t="shared" ca="1" si="32"/>
        <v>pics\\Finik_7.jpg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pics\\Finik_7.jpg</v>
      </c>
      <c r="AI70" t="s">
        <v>71</v>
      </c>
      <c r="AO70">
        <f t="shared" ca="1" si="33"/>
        <v>0.8171839075451115</v>
      </c>
      <c r="AP70" t="str">
        <f t="shared" ca="1" si="34"/>
        <v>pics\\Finik_7.jpg</v>
      </c>
      <c r="AS70" t="str">
        <f t="shared" ca="1" si="28"/>
        <v>pics\\Finik_7.jpg</v>
      </c>
      <c r="AT70">
        <f t="shared" ca="1" si="29"/>
        <v>0.86213689815808947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_Выжатый_ли_</v>
      </c>
      <c r="BB70" t="str">
        <f t="shared" si="31"/>
        <v>_Выжатый_ли_РЕНАН?</v>
      </c>
      <c r="BD70" cm="1">
        <f t="array" aca="1" ref="BD70" ca="1">INDEX(L70:L77,(RANK(AT6,$AT$2:$AT$9)))</f>
        <v>2085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VLOOKUP(B71,audio_list_stym!$A$3:$BP$18,57,FALSE)</f>
        <v>14</v>
      </c>
      <c r="F71" t="str">
        <f>VLOOKUP(E71,metki!$A$2:$B$9,2,FALSE)</f>
        <v>импл_новые_с_названием</v>
      </c>
      <c r="G71" t="str">
        <f t="shared" si="25"/>
        <v>импл_</v>
      </c>
      <c r="H71" t="str">
        <f>VLOOKUP(B71,audio_list_stym!$A$3:$AJ$18,25,FALSE)</f>
        <v>Finger</v>
      </c>
      <c r="I71" t="s">
        <v>693</v>
      </c>
      <c r="J71" t="str">
        <f t="shared" si="26"/>
        <v>Finger_6</v>
      </c>
      <c r="K71">
        <v>14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246</v>
      </c>
      <c r="Q71" t="str">
        <f>IF(G71="экспл",0,IF(G71="импл_",VLOOKUP(J71,quest_импл!$A$1:$J$129,8,FALSE),0))</f>
        <v>sound\\Obemniy_li.wav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2002</v>
      </c>
      <c r="AD71" t="str">
        <f t="shared" ca="1" si="32"/>
        <v>pics\\Banan_2.jpg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pics\\Banan_2.jpg</v>
      </c>
      <c r="AI71" t="s">
        <v>72</v>
      </c>
      <c r="AO71">
        <f t="shared" ca="1" si="33"/>
        <v>0.98584701533821173</v>
      </c>
      <c r="AP71" t="str">
        <f t="shared" ca="1" si="34"/>
        <v>pics\\Banan_2.jpg</v>
      </c>
      <c r="AS71" t="str">
        <f t="shared" ca="1" si="28"/>
        <v>pics\\Banan_2.jpg</v>
      </c>
      <c r="AT71">
        <f t="shared" ca="1" si="29"/>
        <v>0.75605471251413381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_Объемный_ли_</v>
      </c>
      <c r="BB71" t="str">
        <f t="shared" si="31"/>
        <v>_Объемный_ли_РЕНАН?</v>
      </c>
      <c r="BD71" cm="1">
        <f t="array" aca="1" ref="BD71" ca="1">INDEX(L71:L78,(RANK(AT7,$AT$2:$AT$9)))</f>
        <v>2093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VLOOKUP(B72,audio_list_stym!$A$3:$BP$18,57,FALSE)</f>
        <v>14</v>
      </c>
      <c r="F72" t="str">
        <f>VLOOKUP(E72,metki!$A$2:$B$9,2,FALSE)</f>
        <v>импл_новые_с_названием</v>
      </c>
      <c r="G72" t="str">
        <f t="shared" si="25"/>
        <v>импл_</v>
      </c>
      <c r="H72" t="str">
        <f>VLOOKUP(B72,audio_list_stym!$A$3:$AJ$18,25,FALSE)</f>
        <v>Finger</v>
      </c>
      <c r="I72" t="s">
        <v>694</v>
      </c>
      <c r="J72" t="str">
        <f t="shared" si="26"/>
        <v>Finger_7</v>
      </c>
      <c r="K72">
        <v>14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247</v>
      </c>
      <c r="Q72" t="str">
        <f>IF(G72="экспл",0,IF(G72="импл_",VLOOKUP(J72,quest_импл!$A$1:$J$129,8,FALSE),0))</f>
        <v>sound\\Pustoy_li.wav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2034</v>
      </c>
      <c r="AD72" t="str">
        <f t="shared" ca="1" si="32"/>
        <v>pics\\Limon_2.jpg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pics\\Limon_2.jpg</v>
      </c>
      <c r="AI72" t="s">
        <v>73</v>
      </c>
      <c r="AO72">
        <f t="shared" ca="1" si="33"/>
        <v>0.47931889537114492</v>
      </c>
      <c r="AP72" t="str">
        <f t="shared" ca="1" si="34"/>
        <v>pics\\Limon_2.jpg</v>
      </c>
      <c r="AS72" t="str">
        <f t="shared" ca="1" si="28"/>
        <v>pics\\Limon_2.jpg</v>
      </c>
      <c r="AT72">
        <f t="shared" ca="1" si="29"/>
        <v>0.27130997646448574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_Пустой_ли_</v>
      </c>
      <c r="BB72" t="str">
        <f t="shared" si="31"/>
        <v>_Пустой_ли_РЕНАН?</v>
      </c>
      <c r="BD72" cm="1">
        <f t="array" aca="1" ref="BD72" ca="1">INDEX(L72:L79,(RANK(AT8,$AT$2:$AT$9)))</f>
        <v>2088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VLOOKUP(B73,audio_list_stym!$A$3:$BP$18,57,FALSE)</f>
        <v>14</v>
      </c>
      <c r="F73" t="str">
        <f>VLOOKUP(E73,metki!$A$2:$B$9,2,FALSE)</f>
        <v>импл_новые_с_названием</v>
      </c>
      <c r="G73" t="str">
        <f t="shared" si="25"/>
        <v>импл_</v>
      </c>
      <c r="H73" t="str">
        <f>VLOOKUP(B73,audio_list_stym!$A$3:$AJ$18,25,FALSE)</f>
        <v>Finger</v>
      </c>
      <c r="I73" t="s">
        <v>695</v>
      </c>
      <c r="J73" t="str">
        <f t="shared" si="26"/>
        <v>Finger_8</v>
      </c>
      <c r="K73">
        <v>14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248</v>
      </c>
      <c r="Q73" t="str">
        <f>IF(G73="экспл",0,IF(G73="импл_",VLOOKUP(J73,quest_импл!$A$1:$J$129,8,FALSE),0))</f>
        <v>sound\\Beliy_li.wav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2047</v>
      </c>
      <c r="AD73" t="str">
        <f t="shared" ca="1" si="32"/>
        <v>pics\\Peper_7.jpg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pics\\Peper_7.jpg</v>
      </c>
      <c r="AI73" t="s">
        <v>74</v>
      </c>
      <c r="AO73">
        <f t="shared" ca="1" si="33"/>
        <v>0.30801853381110855</v>
      </c>
      <c r="AP73" t="str">
        <f t="shared" ca="1" si="34"/>
        <v>pics\\Peper_7.jpg</v>
      </c>
      <c r="AS73" t="str">
        <f t="shared" ca="1" si="28"/>
        <v>pics\\Peper_7.jpg</v>
      </c>
      <c r="AT73">
        <f t="shared" ca="1" si="29"/>
        <v>0.96649138338276153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_Белый_ли_</v>
      </c>
      <c r="BB73" t="str">
        <f t="shared" si="31"/>
        <v>_Белый_ли_РЕНАН?</v>
      </c>
      <c r="BD73" cm="1">
        <f t="array" aca="1" ref="BD73" ca="1">INDEX(L73:L80,(RANK(AT9,$AT$2:$AT$9)))</f>
        <v>2094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VLOOKUP(B74,audio_list_stym!$A$3:$BP$18,57,FALSE)</f>
        <v>15</v>
      </c>
      <c r="F74" t="str">
        <f>VLOOKUP(E74,metki!$A$2:$B$9,2,FALSE)</f>
        <v>экспл_новые_с_названием</v>
      </c>
      <c r="G74" t="str">
        <f t="shared" si="25"/>
        <v>экспл</v>
      </c>
      <c r="H74" t="str">
        <f>VLOOKUP(B74,audio_list_stym!$A$3:$AJ$18,25,FALSE)</f>
        <v>Gac</v>
      </c>
      <c r="I74" t="s">
        <v>688</v>
      </c>
      <c r="J74" t="str">
        <f t="shared" si="26"/>
        <v>Gac_1</v>
      </c>
      <c r="K74">
        <v>15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121</v>
      </c>
      <c r="Z74" t="str">
        <f>IF(G74="экспл",VLOOKUP(J74,quest_экспл!$A$1:$N$129,12,FALSE),IF(G74="импл_",0,0))</f>
        <v>sound\\Ispachkan_li_on.wav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2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7"/>
        <v/>
      </c>
      <c r="AI74" t="s">
        <v>76</v>
      </c>
      <c r="AO74">
        <f t="shared" ca="1" si="33"/>
        <v>0.86226375508091802</v>
      </c>
      <c r="AP74" t="str">
        <f t="shared" ca="1" si="34"/>
        <v>pics\\Finik_3.jpg</v>
      </c>
      <c r="AR74" t="str">
        <f>IF(AH74="sound\\Ogorod",AP2,"")</f>
        <v/>
      </c>
      <c r="AS74" t="str">
        <f t="shared" si="28"/>
        <v/>
      </c>
      <c r="AT74">
        <f t="shared" ca="1" si="29"/>
        <v>0.92327054128913377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_Испачкан_ли_он?</v>
      </c>
      <c r="BA74" t="e">
        <f>VLOOKUP(Q74,audio_list_stym!$B$2:$BQ$299,68,FALSE)</f>
        <v>#N/A</v>
      </c>
      <c r="BB74" t="str">
        <f t="shared" si="31"/>
        <v>На_экране_БАРОХ._Испачкан_ли_он?</v>
      </c>
      <c r="BC74">
        <f>A74</f>
        <v>1210</v>
      </c>
      <c r="BD74" cm="1">
        <f t="array" aca="1" ref="BD74" ca="1">INDEX($L$74:$L$81,(RANK(AT2,$AT$2:$AT$9)))</f>
        <v>2093</v>
      </c>
      <c r="BE74" cm="1">
        <f t="array" aca="1" ref="BE74" ca="1">INDEX(BD66:BD73,(RANK(AT3,$AT$2:$AT$9)))</f>
        <v>2093</v>
      </c>
      <c r="BF74" cm="1">
        <f t="array" aca="1" ref="BF74" ca="1">INDEX(BD82:BD105,(RANK(AT3,$AT$2:$AT$17)))</f>
        <v>2132</v>
      </c>
      <c r="BG74" cm="1">
        <f t="array" aca="1" ref="BG74" ca="1">INDEX(BD106:BD129,(RANK(AT3,$AT$2:$AT$9)))</f>
        <v>2152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VLOOKUP(B75,audio_list_stym!$A$3:$BP$18,57,FALSE)</f>
        <v>15</v>
      </c>
      <c r="F75" t="str">
        <f>VLOOKUP(E75,metki!$A$2:$B$9,2,FALSE)</f>
        <v>экспл_новые_с_названием</v>
      </c>
      <c r="G75" t="str">
        <f t="shared" si="25"/>
        <v>экспл</v>
      </c>
      <c r="H75" t="str">
        <f>VLOOKUP(B75,audio_list_stym!$A$3:$AJ$18,25,FALSE)</f>
        <v>Gac</v>
      </c>
      <c r="I75" t="s">
        <v>689</v>
      </c>
      <c r="J75" t="str">
        <f t="shared" si="26"/>
        <v>Gac_2</v>
      </c>
      <c r="K75">
        <v>15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122</v>
      </c>
      <c r="Z75" t="str">
        <f>IF(G75="экспл",VLOOKUP(J75,quest_экспл!$A$1:$N$129,12,FALSE),IF(G75="импл_",0,0))</f>
        <v>sound\\On_farshirovanniy.wav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2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27"/>
        <v/>
      </c>
      <c r="AI75" t="s">
        <v>77</v>
      </c>
      <c r="AO75">
        <f t="shared" ca="1" si="33"/>
        <v>0.60562543771525079</v>
      </c>
      <c r="AP75" t="str">
        <f t="shared" ca="1" si="34"/>
        <v>pics\\Goroh_7.jpg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1.057855267463248E-2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_Он_фаршированный?</v>
      </c>
      <c r="BA75" t="e">
        <f>VLOOKUP(Q75,audio_list_stym!$B$2:$BQ$299,68,FALSE)</f>
        <v>#N/A</v>
      </c>
      <c r="BB75" t="str">
        <f t="shared" si="31"/>
        <v>Посмотрите,_вот_БАРОХ._Он_фаршированный?</v>
      </c>
      <c r="BD75" cm="1">
        <f t="array" aca="1" ref="BD75" ca="1">INDEX($L$74:$L$81,(RANK(AT3,$AT$2:$AT$9)))</f>
        <v>2094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VLOOKUP(B76,audio_list_stym!$A$3:$BP$18,57,FALSE)</f>
        <v>15</v>
      </c>
      <c r="F76" t="str">
        <f>VLOOKUP(E76,metki!$A$2:$B$9,2,FALSE)</f>
        <v>экспл_новые_с_названием</v>
      </c>
      <c r="G76" t="str">
        <f t="shared" si="25"/>
        <v>экспл</v>
      </c>
      <c r="H76" t="str">
        <f>VLOOKUP(B76,audio_list_stym!$A$3:$AJ$18,25,FALSE)</f>
        <v>Gac</v>
      </c>
      <c r="I76" t="s">
        <v>690</v>
      </c>
      <c r="J76" t="str">
        <f t="shared" si="26"/>
        <v>Gac_3</v>
      </c>
      <c r="K76">
        <v>15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123</v>
      </c>
      <c r="Z76" t="str">
        <f>IF(G76="экспл",VLOOKUP(J76,quest_экспл!$A$1:$N$129,12,FALSE),IF(G76="импл_",0,0))</f>
        <v>sound\\On_razrezanniy.wav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2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27"/>
        <v/>
      </c>
      <c r="AI76" t="s">
        <v>78</v>
      </c>
      <c r="AO76">
        <f t="shared" ca="1" si="33"/>
        <v>0.56674351986967519</v>
      </c>
      <c r="AP76" t="str">
        <f t="shared" ca="1" si="34"/>
        <v>pics\\Kokos_3.jpg</v>
      </c>
      <c r="AR76" t="str">
        <f t="shared" si="35"/>
        <v/>
      </c>
      <c r="AS76" t="str">
        <f t="shared" si="28"/>
        <v/>
      </c>
      <c r="AT76">
        <f t="shared" ca="1" si="29"/>
        <v>0.42500858709840106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_Он_разрезанный?</v>
      </c>
      <c r="BA76" t="e">
        <f>VLOOKUP(Q76,audio_list_stym!$B$2:$BQ$299,68,FALSE)</f>
        <v>#N/A</v>
      </c>
      <c r="BB76" t="str">
        <f t="shared" si="31"/>
        <v>Вот_БАРОХ._Он_разрезанный?</v>
      </c>
      <c r="BD76" cm="1">
        <f t="array" aca="1" ref="BD76" ca="1">INDEX($L$74:$L$81,(RANK(AT4,$AT$2:$AT$9)))</f>
        <v>2091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VLOOKUP(B77,audio_list_stym!$A$3:$BP$18,57,FALSE)</f>
        <v>15</v>
      </c>
      <c r="F77" t="str">
        <f>VLOOKUP(E77,metki!$A$2:$B$9,2,FALSE)</f>
        <v>экспл_новые_с_названием</v>
      </c>
      <c r="G77" t="str">
        <f t="shared" si="25"/>
        <v>экспл</v>
      </c>
      <c r="H77" t="str">
        <f>VLOOKUP(B77,audio_list_stym!$A$3:$AJ$18,25,FALSE)</f>
        <v>Gac</v>
      </c>
      <c r="I77" t="s">
        <v>691</v>
      </c>
      <c r="J77" t="str">
        <f t="shared" si="26"/>
        <v>Gac_4</v>
      </c>
      <c r="K77">
        <v>15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124</v>
      </c>
      <c r="Z77" t="str">
        <f>IF(G77="экспл",VLOOKUP(J77,quest_экспл!$A$1:$N$129,12,FALSE),IF(G77="импл_",0,0))</f>
        <v>sound\\On_s_lepestkami.wav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2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27"/>
        <v/>
      </c>
      <c r="AI77" t="s">
        <v>79</v>
      </c>
      <c r="AO77">
        <f t="shared" ca="1" si="33"/>
        <v>1.0570431987470763E-2</v>
      </c>
      <c r="AP77" t="str">
        <f t="shared" ca="1" si="34"/>
        <v>pics\\Tomat_7.jpg</v>
      </c>
      <c r="AR77" t="str">
        <f t="shared" si="35"/>
        <v/>
      </c>
      <c r="AS77" t="str">
        <f t="shared" si="28"/>
        <v/>
      </c>
      <c r="AT77">
        <f t="shared" ca="1" si="29"/>
        <v>0.73523678651298152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_Он_с_лепестками?</v>
      </c>
      <c r="BA77" t="e">
        <f>VLOOKUP(Q77,audio_list_stym!$B$2:$BQ$299,68,FALSE)</f>
        <v>#N/A</v>
      </c>
      <c r="BB77" t="str">
        <f t="shared" si="31"/>
        <v>Это_БАРОХ._Он_с_лепестками?</v>
      </c>
      <c r="BD77" cm="1">
        <f t="array" aca="1" ref="BD77" ca="1">INDEX($L$74:$L$81,(RANK(AT5,$AT$2:$AT$9)))</f>
        <v>2092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VLOOKUP(B78,audio_list_stym!$A$3:$BP$18,57,FALSE)</f>
        <v>15</v>
      </c>
      <c r="F78" t="str">
        <f>VLOOKUP(E78,metki!$A$2:$B$9,2,FALSE)</f>
        <v>экспл_новые_с_названием</v>
      </c>
      <c r="G78" t="str">
        <f t="shared" si="25"/>
        <v>экспл</v>
      </c>
      <c r="H78" t="str">
        <f>VLOOKUP(B78,audio_list_stym!$A$3:$AJ$18,25,FALSE)</f>
        <v>Gac</v>
      </c>
      <c r="I78" t="s">
        <v>692</v>
      </c>
      <c r="J78" t="str">
        <f t="shared" si="26"/>
        <v>Gac_5</v>
      </c>
      <c r="K78">
        <v>15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125</v>
      </c>
      <c r="Z78" t="str">
        <f>IF(G78="экспл",VLOOKUP(J78,quest_экспл!$A$1:$N$129,12,FALSE),IF(G78="импл_",0,0))</f>
        <v>sound\\Kolyuchiy_li_on.wav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2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27"/>
        <v/>
      </c>
      <c r="AI78" t="s">
        <v>80</v>
      </c>
      <c r="AO78">
        <f t="shared" ca="1" si="33"/>
        <v>0.93544441141913082</v>
      </c>
      <c r="AP78" t="str">
        <f t="shared" ca="1" si="34"/>
        <v>pics\\Banan_4.jpg</v>
      </c>
      <c r="AR78" t="str">
        <f t="shared" si="35"/>
        <v/>
      </c>
      <c r="AS78" t="str">
        <f t="shared" si="28"/>
        <v/>
      </c>
      <c r="AT78">
        <f t="shared" ca="1" si="29"/>
        <v>0.48201431085107282</v>
      </c>
      <c r="AU78" t="s">
        <v>697</v>
      </c>
      <c r="AV78" t="str">
        <f t="shared" ca="1" si="30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_Колючий_ли_он?</v>
      </c>
      <c r="BA78" t="e">
        <f>VLOOKUP(Q78,audio_list_stym!$B$2:$BQ$299,68,FALSE)</f>
        <v>#N/A</v>
      </c>
      <c r="BB78" t="str">
        <f t="shared" si="31"/>
        <v>На_картинке_БАРОХ._Колючий_ли_он?</v>
      </c>
      <c r="BD78" cm="1">
        <f t="array" aca="1" ref="BD78" ca="1">INDEX($L$74:$L$81,(RANK(AT6,$AT$2:$AT$9)))</f>
        <v>2089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VLOOKUP(B79,audio_list_stym!$A$3:$BP$18,57,FALSE)</f>
        <v>15</v>
      </c>
      <c r="F79" t="str">
        <f>VLOOKUP(E79,metki!$A$2:$B$9,2,FALSE)</f>
        <v>экспл_новые_с_названием</v>
      </c>
      <c r="G79" t="str">
        <f t="shared" si="25"/>
        <v>экспл</v>
      </c>
      <c r="H79" t="str">
        <f>VLOOKUP(B79,audio_list_stym!$A$3:$AJ$18,25,FALSE)</f>
        <v>Gac</v>
      </c>
      <c r="I79" t="s">
        <v>693</v>
      </c>
      <c r="J79" t="str">
        <f t="shared" si="26"/>
        <v>Gac_6</v>
      </c>
      <c r="K79">
        <v>15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126</v>
      </c>
      <c r="Z79" t="str">
        <f>IF(G79="экспл",VLOOKUP(J79,quest_экспл!$A$1:$N$129,12,FALSE),IF(G79="импл_",0,0))</f>
        <v>sound\\Oranzheviy_li_on.wav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2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27"/>
        <v/>
      </c>
      <c r="AI79" t="s">
        <v>81</v>
      </c>
      <c r="AO79">
        <f t="shared" ca="1" si="33"/>
        <v>2.8796463617431822E-2</v>
      </c>
      <c r="AP79" t="str">
        <f t="shared" ca="1" si="34"/>
        <v>pics\\Tomat_6.jpg</v>
      </c>
      <c r="AR79" t="str">
        <f t="shared" si="35"/>
        <v/>
      </c>
      <c r="AS79" t="str">
        <f t="shared" si="28"/>
        <v/>
      </c>
      <c r="AT79">
        <f t="shared" ca="1" si="29"/>
        <v>0.32571319018811051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_Оранжевый_ли_он?</v>
      </c>
      <c r="BA79" t="e">
        <f>VLOOKUP(Q79,audio_list_stym!$B$2:$BQ$299,68,FALSE)</f>
        <v>#N/A</v>
      </c>
      <c r="BB79" t="str">
        <f t="shared" si="31"/>
        <v>На_мониторе_БАРОХ._Оранжевый_ли_он?</v>
      </c>
      <c r="BD79" cm="1">
        <f t="array" aca="1" ref="BD79" ca="1">INDEX($L$74:$L$81,(RANK(AT7,$AT$2:$AT$9)))</f>
        <v>2096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VLOOKUP(B80,audio_list_stym!$A$3:$BP$18,57,FALSE)</f>
        <v>15</v>
      </c>
      <c r="F80" t="str">
        <f>VLOOKUP(E80,metki!$A$2:$B$9,2,FALSE)</f>
        <v>экспл_новые_с_названием</v>
      </c>
      <c r="G80" t="str">
        <f t="shared" si="25"/>
        <v>экспл</v>
      </c>
      <c r="H80" t="str">
        <f>VLOOKUP(B80,audio_list_stym!$A$3:$AJ$18,25,FALSE)</f>
        <v>Gac</v>
      </c>
      <c r="I80" t="s">
        <v>694</v>
      </c>
      <c r="J80" t="str">
        <f t="shared" si="26"/>
        <v>Gac_7</v>
      </c>
      <c r="K80">
        <v>15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127</v>
      </c>
      <c r="Z80" t="str">
        <f>IF(G80="экспл",VLOOKUP(J80,quest_экспл!$A$1:$N$129,12,FALSE),IF(G80="импл_",0,0))</f>
        <v>sound\\On_zernistiy.wav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2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27"/>
        <v/>
      </c>
      <c r="AI80" t="s">
        <v>82</v>
      </c>
      <c r="AO80">
        <f t="shared" ca="1" si="33"/>
        <v>3.6013402606990152E-2</v>
      </c>
      <c r="AP80" t="str">
        <f t="shared" ca="1" si="34"/>
        <v>pics\\Tomat_5.jpg</v>
      </c>
      <c r="AR80" t="str">
        <f t="shared" si="35"/>
        <v/>
      </c>
      <c r="AS80" t="str">
        <f t="shared" si="28"/>
        <v/>
      </c>
      <c r="AT80">
        <f t="shared" ca="1" si="29"/>
        <v>0.20621584197970577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_Он_зернистый?</v>
      </c>
      <c r="BA80" t="e">
        <f>VLOOKUP(Q80,audio_list_stym!$B$2:$BQ$299,68,FALSE)</f>
        <v>#N/A</v>
      </c>
      <c r="BB80" t="str">
        <f t="shared" si="31"/>
        <v>Перед_Вами_БАРОХ._Он_зернистый?</v>
      </c>
      <c r="BD80" cm="1">
        <f t="array" aca="1" ref="BD80" ca="1">INDEX($L$74:$L$81,(RANK(AT8,$AT$2:$AT$9)))</f>
        <v>2090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VLOOKUP(B81,audio_list_stym!$A$3:$BP$18,57,FALSE)</f>
        <v>15</v>
      </c>
      <c r="F81" t="str">
        <f>VLOOKUP(E81,metki!$A$2:$B$9,2,FALSE)</f>
        <v>экспл_новые_с_названием</v>
      </c>
      <c r="G81" t="str">
        <f t="shared" si="25"/>
        <v>экспл</v>
      </c>
      <c r="H81" t="str">
        <f>VLOOKUP(B81,audio_list_stym!$A$3:$AJ$18,25,FALSE)</f>
        <v>Gac</v>
      </c>
      <c r="I81" t="s">
        <v>695</v>
      </c>
      <c r="J81" t="str">
        <f t="shared" si="26"/>
        <v>Gac_8</v>
      </c>
      <c r="K81">
        <v>15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128</v>
      </c>
      <c r="Z81" t="str">
        <f>IF(G81="экспл",VLOOKUP(J81,quest_экспл!$A$1:$N$129,12,FALSE),IF(G81="импл_",0,0))</f>
        <v>sound\\Okruglya_li_on.wav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2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27"/>
        <v/>
      </c>
      <c r="AI81" t="s">
        <v>83</v>
      </c>
      <c r="AO81">
        <f t="shared" ca="1" si="33"/>
        <v>0.2765540747490558</v>
      </c>
      <c r="AP81" t="str">
        <f t="shared" ca="1" si="34"/>
        <v>pics\\Redis_1.jpg</v>
      </c>
      <c r="AR81" t="str">
        <f t="shared" si="35"/>
        <v/>
      </c>
      <c r="AS81" t="str">
        <f t="shared" si="28"/>
        <v/>
      </c>
      <c r="AT81">
        <f t="shared" ca="1" si="29"/>
        <v>0.77535301386695576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_Округлый_ли_он?</v>
      </c>
      <c r="BA81" t="e">
        <f>VLOOKUP(Q81,audio_list_stym!$B$2:$BQ$299,68,FALSE)</f>
        <v>#N/A</v>
      </c>
      <c r="BB81" t="str">
        <f t="shared" si="31"/>
        <v>Вы_видите_БАРОХ._Округлый_ли_он?</v>
      </c>
      <c r="BD81" cm="1">
        <f t="array" aca="1" ref="BD81" ca="1">INDEX($L$74:$L$81,(RANK(AT9,$AT$2:$AT$9)))</f>
        <v>2095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VLOOKUP(B82,audio_list_stym!$A$3:$BP$18,57,FALSE)</f>
        <v>16</v>
      </c>
      <c r="F82" t="str">
        <f>VLOOKUP(E82,metki!$A$2:$B$9,2,FALSE)</f>
        <v>импл_новые_без_названия</v>
      </c>
      <c r="G82" t="str">
        <f t="shared" si="25"/>
        <v>импл_</v>
      </c>
      <c r="H82" t="str">
        <f>VLOOKUP(B82,audio_list_stym!$A$3:$AJ$18,25,FALSE)</f>
        <v>Noni</v>
      </c>
      <c r="I82" t="s">
        <v>688</v>
      </c>
      <c r="J82" t="str">
        <f t="shared" si="26"/>
        <v>Noni_1</v>
      </c>
      <c r="K82">
        <v>16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257</v>
      </c>
      <c r="Q82" t="str">
        <f>IF(G82="экспл",0,IF(G82="импл_",VLOOKUP(J82,quest_импл!$A$1:$J$129,8,FALSE),0))</f>
        <v>sound\\Beliy_li_vnutri.wav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2038</v>
      </c>
      <c r="AD82" t="str">
        <f t="shared" ca="1" si="32"/>
        <v>pics\\Limon_6.jpg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pics\\Limon_6.jpg</v>
      </c>
      <c r="AI82" t="s">
        <v>84</v>
      </c>
      <c r="AO82">
        <f t="shared" ca="1" si="33"/>
        <v>0.4365465596876289</v>
      </c>
      <c r="AP82" t="str">
        <f t="shared" ca="1" si="34"/>
        <v>pics\\Limon_6.jpg</v>
      </c>
      <c r="AR82" t="str">
        <f t="shared" si="35"/>
        <v/>
      </c>
      <c r="AS82" t="str">
        <f t="shared" ca="1" si="28"/>
        <v>pics\\Limon_6.jpg</v>
      </c>
      <c r="AT82">
        <f t="shared" ca="1" si="29"/>
        <v>0.96994316385919721</v>
      </c>
      <c r="AU82" t="s">
        <v>697</v>
      </c>
      <c r="AV82" t="str">
        <f t="shared" ca="1" si="30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_Белый_ли_внутри_</v>
      </c>
      <c r="BB82" t="str">
        <f t="shared" si="31"/>
        <v>_Белый_ли_внутри_XXXXX?</v>
      </c>
      <c r="BC82">
        <f>A82</f>
        <v>1211</v>
      </c>
      <c r="BD82" cm="1">
        <f t="array" aca="1" ref="BD82" ca="1">INDEX($L$82:$L$89,(RANK(AT2,$AT$2:$AT$9)))</f>
        <v>2117</v>
      </c>
      <c r="BE82" cm="1">
        <f t="array" aca="1" ref="BE82" ca="1">INDEX(BD66:BD81,(RANK(AT4,$AT$2:$AT$17)))</f>
        <v>2087</v>
      </c>
      <c r="BF82" cm="1">
        <f t="array" aca="1" ref="BF82" ca="1">INDEX(BD90:BD105,(RANK(AT4,$AT$2:$AT$17)))</f>
        <v>2132</v>
      </c>
      <c r="BG82" cm="1">
        <f t="array" aca="1" ref="BG82" ca="1">INDEX(BD106:BD129,(RANK(AT4,$AT$2:$AT$9)))</f>
        <v>2147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VLOOKUP(B83,audio_list_stym!$A$3:$BP$18,57,FALSE)</f>
        <v>16</v>
      </c>
      <c r="F83" t="str">
        <f>VLOOKUP(E83,metki!$A$2:$B$9,2,FALSE)</f>
        <v>импл_новые_без_названия</v>
      </c>
      <c r="G83" t="str">
        <f t="shared" si="25"/>
        <v>импл_</v>
      </c>
      <c r="H83" t="str">
        <f>VLOOKUP(B83,audio_list_stym!$A$3:$AJ$18,25,FALSE)</f>
        <v>Noni</v>
      </c>
      <c r="I83" t="s">
        <v>689</v>
      </c>
      <c r="J83" t="str">
        <f t="shared" si="26"/>
        <v>Noni_2</v>
      </c>
      <c r="K83">
        <v>16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258</v>
      </c>
      <c r="Q83" t="str">
        <f>IF(G83="экспл",0,IF(G83="импл_",VLOOKUP(J83,quest_импл!$A$1:$J$129,8,FALSE),0))</f>
        <v>sound\\Rebristiy_li.wav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2006</v>
      </c>
      <c r="AD83" t="str">
        <f t="shared" ca="1" si="32"/>
        <v>pics\\Banan_6.jpg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pics\\Banan_6.jpg</v>
      </c>
      <c r="AI83" t="s">
        <v>85</v>
      </c>
      <c r="AO83">
        <f t="shared" ca="1" si="33"/>
        <v>0.92025424383732335</v>
      </c>
      <c r="AP83" t="str">
        <f t="shared" ca="1" si="34"/>
        <v>pics\\Banan_6.jpg</v>
      </c>
      <c r="AR83" t="str">
        <f t="shared" si="35"/>
        <v/>
      </c>
      <c r="AS83" t="str">
        <f t="shared" ca="1" si="28"/>
        <v>pics\\Banan_6.jpg</v>
      </c>
      <c r="AT83">
        <f t="shared" ca="1" si="29"/>
        <v>0.53064100219938459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_Ребристый_ли_</v>
      </c>
      <c r="BB83" t="str">
        <f t="shared" si="31"/>
        <v>_Ребристый_ли_XXXXX?</v>
      </c>
      <c r="BD83" cm="1">
        <f t="array" aca="1" ref="BD83" ca="1">INDEX($L$82:$L$89,(RANK(AT3,$AT$2:$AT$9)))</f>
        <v>2118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VLOOKUP(B84,audio_list_stym!$A$3:$BP$18,57,FALSE)</f>
        <v>16</v>
      </c>
      <c r="F84" t="str">
        <f>VLOOKUP(E84,metki!$A$2:$B$9,2,FALSE)</f>
        <v>импл_новые_без_названия</v>
      </c>
      <c r="G84" t="str">
        <f t="shared" si="25"/>
        <v>импл_</v>
      </c>
      <c r="H84" t="str">
        <f>VLOOKUP(B84,audio_list_stym!$A$3:$AJ$18,25,FALSE)</f>
        <v>Noni</v>
      </c>
      <c r="I84" t="s">
        <v>690</v>
      </c>
      <c r="J84" t="str">
        <f t="shared" si="26"/>
        <v>Noni_3</v>
      </c>
      <c r="K84">
        <v>16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259</v>
      </c>
      <c r="Q84" t="str">
        <f>IF(G84="экспл",0,IF(G84="импл_",VLOOKUP(J84,quest_импл!$A$1:$J$129,8,FALSE),0))</f>
        <v>sound\\Goluboy_li.wav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2048</v>
      </c>
      <c r="AD84" t="str">
        <f t="shared" ca="1" si="32"/>
        <v>pics\\Peper_8.jpg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pics\\Peper_8.jpg</v>
      </c>
      <c r="AI84" t="s">
        <v>94</v>
      </c>
      <c r="AO84">
        <f t="shared" ca="1" si="33"/>
        <v>0.28250120789103061</v>
      </c>
      <c r="AP84" t="str">
        <f t="shared" ca="1" si="34"/>
        <v>pics\\Peper_8.jpg</v>
      </c>
      <c r="AR84" t="str">
        <f t="shared" si="35"/>
        <v/>
      </c>
      <c r="AS84" t="str">
        <f t="shared" ca="1" si="28"/>
        <v>pics\\Peper_8.jpg</v>
      </c>
      <c r="AT84">
        <f t="shared" ca="1" si="29"/>
        <v>0.43369481155528944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_Голубой_ли_</v>
      </c>
      <c r="BB84" t="str">
        <f t="shared" si="31"/>
        <v>_Голубой_ли_XXXXX?</v>
      </c>
      <c r="BD84" cm="1">
        <f t="array" aca="1" ref="BD84" ca="1">INDEX($L$82:$L$89,(RANK(AT4,$AT$2:$AT$9)))</f>
        <v>2115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VLOOKUP(B85,audio_list_stym!$A$3:$BP$18,57,FALSE)</f>
        <v>16</v>
      </c>
      <c r="F85" t="str">
        <f>VLOOKUP(E85,metki!$A$2:$B$9,2,FALSE)</f>
        <v>импл_новые_без_названия</v>
      </c>
      <c r="G85" t="str">
        <f t="shared" si="25"/>
        <v>импл_</v>
      </c>
      <c r="H85" t="str">
        <f>VLOOKUP(B85,audio_list_stym!$A$3:$AJ$18,25,FALSE)</f>
        <v>Noni</v>
      </c>
      <c r="I85" t="s">
        <v>691</v>
      </c>
      <c r="J85" t="str">
        <f t="shared" si="26"/>
        <v>Noni_4</v>
      </c>
      <c r="K85">
        <v>16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260</v>
      </c>
      <c r="Q85" t="str">
        <f>IF(G85="экспл",0,IF(G85="импл_",VLOOKUP(J85,quest_импл!$A$1:$J$129,8,FALSE),0))</f>
        <v>sound\\S_bugorkami_li.wav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2016</v>
      </c>
      <c r="AD85" t="str">
        <f t="shared" ca="1" si="32"/>
        <v>pics\\Finik_8.jpg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pics\\Finik_8.jpg</v>
      </c>
      <c r="AI85" t="s">
        <v>95</v>
      </c>
      <c r="AO85">
        <f t="shared" ca="1" si="33"/>
        <v>0.79081709396587063</v>
      </c>
      <c r="AP85" t="str">
        <f t="shared" ca="1" si="34"/>
        <v>pics\\Finik_8.jpg</v>
      </c>
      <c r="AR85" t="str">
        <f t="shared" si="35"/>
        <v/>
      </c>
      <c r="AS85" t="str">
        <f t="shared" ca="1" si="28"/>
        <v>pics\\Finik_8.jpg</v>
      </c>
      <c r="AT85">
        <f t="shared" ca="1" si="29"/>
        <v>0.74622055820263788</v>
      </c>
      <c r="AU85" t="s">
        <v>697</v>
      </c>
      <c r="AV85" t="str">
        <f t="shared" ca="1" si="30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_С_бугорками_ли_</v>
      </c>
      <c r="BB85" t="str">
        <f t="shared" si="31"/>
        <v>_С_бугорками_ли_XXXXX?</v>
      </c>
      <c r="BD85" cm="1">
        <f t="array" aca="1" ref="BD85" ca="1">INDEX($L$82:$L$89,(RANK(AT5,$AT$2:$AT$9)))</f>
        <v>2116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VLOOKUP(B86,audio_list_stym!$A$3:$BP$18,57,FALSE)</f>
        <v>16</v>
      </c>
      <c r="F86" t="str">
        <f>VLOOKUP(E86,metki!$A$2:$B$9,2,FALSE)</f>
        <v>импл_новые_без_названия</v>
      </c>
      <c r="G86" t="str">
        <f t="shared" si="25"/>
        <v>импл_</v>
      </c>
      <c r="H86" t="str">
        <f>VLOOKUP(B86,audio_list_stym!$A$3:$AJ$18,25,FALSE)</f>
        <v>Noni</v>
      </c>
      <c r="I86" t="s">
        <v>692</v>
      </c>
      <c r="J86" t="str">
        <f t="shared" si="26"/>
        <v>Noni_5</v>
      </c>
      <c r="K86">
        <v>16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261</v>
      </c>
      <c r="Q86" t="str">
        <f>IF(G86="экспл",0,IF(G86="импл_",VLOOKUP(J86,quest_импл!$A$1:$J$129,8,FALSE),0))</f>
        <v>sound\\Ovalniy_li.wav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2050</v>
      </c>
      <c r="AD86" t="str">
        <f t="shared" ca="1" si="32"/>
        <v>pics\\Redis_2.jpg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pics\\Redis_2.jpg</v>
      </c>
      <c r="AI86" t="s">
        <v>96</v>
      </c>
      <c r="AO86">
        <f t="shared" ca="1" si="33"/>
        <v>0.26498181504603802</v>
      </c>
      <c r="AP86" t="str">
        <f t="shared" ca="1" si="34"/>
        <v>pics\\Redis_2.jpg</v>
      </c>
      <c r="AR86" t="str">
        <f t="shared" si="35"/>
        <v/>
      </c>
      <c r="AS86" t="str">
        <f t="shared" ca="1" si="28"/>
        <v>pics\\Redis_2.jpg</v>
      </c>
      <c r="AT86">
        <f t="shared" ca="1" si="29"/>
        <v>0.92352496203369439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_Овальный_ли_</v>
      </c>
      <c r="BB86" t="str">
        <f t="shared" si="31"/>
        <v>_Овальный_ли_XXXXX?</v>
      </c>
      <c r="BD86" cm="1">
        <f t="array" aca="1" ref="BD86" ca="1">INDEX($L$82:$L$89,(RANK(AT6,$AT$2:$AT$9)))</f>
        <v>2113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VLOOKUP(B87,audio_list_stym!$A$3:$BP$18,57,FALSE)</f>
        <v>16</v>
      </c>
      <c r="F87" t="str">
        <f>VLOOKUP(E87,metki!$A$2:$B$9,2,FALSE)</f>
        <v>импл_новые_без_названия</v>
      </c>
      <c r="G87" t="str">
        <f t="shared" si="25"/>
        <v>импл_</v>
      </c>
      <c r="H87" t="str">
        <f>VLOOKUP(B87,audio_list_stym!$A$3:$AJ$18,25,FALSE)</f>
        <v>Noni</v>
      </c>
      <c r="I87" t="s">
        <v>693</v>
      </c>
      <c r="J87" t="str">
        <f t="shared" si="26"/>
        <v>Noni_6</v>
      </c>
      <c r="K87">
        <v>16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262</v>
      </c>
      <c r="Q87" t="str">
        <f>IF(G87="экспл",0,IF(G87="импл_",VLOOKUP(J87,quest_импл!$A$1:$J$129,8,FALSE),0))</f>
        <v>sound\\Zhidkiy_li.wav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2012</v>
      </c>
      <c r="AD87" t="str">
        <f t="shared" ca="1" si="32"/>
        <v>pics\\Finik_4.jpg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pics\\Finik_4.jpg</v>
      </c>
      <c r="AI87" t="s">
        <v>97</v>
      </c>
      <c r="AO87">
        <f t="shared" ca="1" si="33"/>
        <v>0.85382589317218982</v>
      </c>
      <c r="AP87" t="str">
        <f t="shared" ca="1" si="34"/>
        <v>pics\\Finik_4.jpg</v>
      </c>
      <c r="AR87" t="str">
        <f t="shared" si="35"/>
        <v/>
      </c>
      <c r="AS87" t="str">
        <f t="shared" ca="1" si="28"/>
        <v>pics\\Finik_4.jpg</v>
      </c>
      <c r="AT87">
        <f t="shared" ca="1" si="29"/>
        <v>0.14217959311584416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_Жидкий_ли_</v>
      </c>
      <c r="BB87" t="str">
        <f t="shared" si="31"/>
        <v>_Жидкий_ли_XXXXX?</v>
      </c>
      <c r="BD87" cm="1">
        <f t="array" aca="1" ref="BD87" ca="1">INDEX($L$82:$L$89,(RANK(AT7,$AT$2:$AT$9)))</f>
        <v>2120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VLOOKUP(B88,audio_list_stym!$A$3:$BP$18,57,FALSE)</f>
        <v>16</v>
      </c>
      <c r="F88" t="str">
        <f>VLOOKUP(E88,metki!$A$2:$B$9,2,FALSE)</f>
        <v>импл_новые_без_названия</v>
      </c>
      <c r="G88" t="str">
        <f t="shared" si="25"/>
        <v>импл_</v>
      </c>
      <c r="H88" t="str">
        <f>VLOOKUP(B88,audio_list_stym!$A$3:$AJ$18,25,FALSE)</f>
        <v>Noni</v>
      </c>
      <c r="I88" t="s">
        <v>694</v>
      </c>
      <c r="J88" t="str">
        <f t="shared" si="26"/>
        <v>Noni_7</v>
      </c>
      <c r="K88">
        <v>16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263</v>
      </c>
      <c r="Q88" t="str">
        <f>IF(G88="экспл",0,IF(G88="импл_",VLOOKUP(J88,quest_импл!$A$1:$J$129,8,FALSE),0))</f>
        <v>sound\\Lohmatiy_li.wav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2024</v>
      </c>
      <c r="AD88" t="str">
        <f t="shared" ca="1" si="32"/>
        <v>pics\\Goroh_8.jpg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pics\\Goroh_8.jpg</v>
      </c>
      <c r="AI88" t="s">
        <v>98</v>
      </c>
      <c r="AO88">
        <f t="shared" ca="1" si="33"/>
        <v>0.59255568850241958</v>
      </c>
      <c r="AP88" t="str">
        <f t="shared" ca="1" si="34"/>
        <v>pics\\Goroh_8.jpg</v>
      </c>
      <c r="AR88" t="str">
        <f t="shared" si="35"/>
        <v/>
      </c>
      <c r="AS88" t="str">
        <f t="shared" ca="1" si="28"/>
        <v>pics\\Goroh_8.jpg</v>
      </c>
      <c r="AT88">
        <f t="shared" ca="1" si="29"/>
        <v>0.3524897704198946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_Лохматый_ли_</v>
      </c>
      <c r="BB88" t="str">
        <f t="shared" si="31"/>
        <v>_Лохматый_ли_XXXXX?</v>
      </c>
      <c r="BD88" cm="1">
        <f t="array" aca="1" ref="BD88" ca="1">INDEX($L$82:$L$89,(RANK(AT8,$AT$2:$AT$9)))</f>
        <v>2114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VLOOKUP(B89,audio_list_stym!$A$3:$BP$18,57,FALSE)</f>
        <v>16</v>
      </c>
      <c r="F89" t="str">
        <f>VLOOKUP(E89,metki!$A$2:$B$9,2,FALSE)</f>
        <v>импл_новые_без_названия</v>
      </c>
      <c r="G89" t="str">
        <f t="shared" si="25"/>
        <v>импл_</v>
      </c>
      <c r="H89" t="str">
        <f>VLOOKUP(B89,audio_list_stym!$A$3:$AJ$18,25,FALSE)</f>
        <v>Noni</v>
      </c>
      <c r="I89" t="s">
        <v>695</v>
      </c>
      <c r="J89" t="str">
        <f t="shared" si="26"/>
        <v>Noni_8</v>
      </c>
      <c r="K89">
        <v>16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264</v>
      </c>
      <c r="Q89" t="str">
        <f>IF(G89="экспл",0,IF(G89="импл_",VLOOKUP(J89,quest_импл!$A$1:$J$129,8,FALSE),0))</f>
        <v>sound\\Zolotistiy_li.wav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2018</v>
      </c>
      <c r="AD89" t="str">
        <f t="shared" ca="1" si="32"/>
        <v>pics\\Goroh_2.jpg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pics\\Goroh_2.jpg</v>
      </c>
      <c r="AI89" t="s">
        <v>99</v>
      </c>
      <c r="AO89">
        <f t="shared" ca="1" si="33"/>
        <v>0.7688729603955935</v>
      </c>
      <c r="AP89" t="str">
        <f t="shared" ca="1" si="34"/>
        <v>pics\\Goroh_2.jpg</v>
      </c>
      <c r="AR89" t="str">
        <f t="shared" si="35"/>
        <v/>
      </c>
      <c r="AS89" t="str">
        <f t="shared" ca="1" si="28"/>
        <v>pics\\Goroh_2.jpg</v>
      </c>
      <c r="AT89">
        <f t="shared" ca="1" si="29"/>
        <v>0.21085152960364006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_Золотистый_ли_</v>
      </c>
      <c r="BB89" t="str">
        <f t="shared" si="31"/>
        <v>_Золотистый_ли_XXXXX?</v>
      </c>
      <c r="BD89" cm="1">
        <f t="array" aca="1" ref="BD89" ca="1">INDEX($L$82:$L$89,(RANK(AT9,$AT$2:$AT$9)))</f>
        <v>2119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VLOOKUP(B90,audio_list_stym!$A$3:$BP$18,57,FALSE)</f>
        <v>17</v>
      </c>
      <c r="F90" t="str">
        <f>VLOOKUP(E90,metki!$A$2:$B$9,2,FALSE)</f>
        <v>экспл_новые_без_названия</v>
      </c>
      <c r="G90" t="str">
        <f t="shared" si="25"/>
        <v>экспл</v>
      </c>
      <c r="H90" t="str">
        <f>VLOOKUP(B90,audio_list_stym!$A$3:$AJ$18,25,FALSE)</f>
        <v>Sapota</v>
      </c>
      <c r="I90" t="s">
        <v>688</v>
      </c>
      <c r="J90" t="str">
        <f t="shared" si="26"/>
        <v>Sapota_1</v>
      </c>
      <c r="K90">
        <v>17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137</v>
      </c>
      <c r="Z90" t="str">
        <f>IF(G90="экспл",VLOOKUP(J90,quest_экспл!$A$1:$N$129,12,FALSE),IF(G90="импл_",0,0))</f>
        <v>sound\\On_sharoobraxniy.wav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2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27"/>
        <v/>
      </c>
      <c r="AI90" t="s">
        <v>100</v>
      </c>
      <c r="AO90">
        <f t="shared" ca="1" si="33"/>
        <v>0.85021572259359302</v>
      </c>
      <c r="AP90" t="str">
        <f t="shared" ca="1" si="34"/>
        <v>pics\\Finik_5.jpg</v>
      </c>
      <c r="AR90" t="str">
        <f t="shared" si="35"/>
        <v/>
      </c>
      <c r="AS90" t="str">
        <f t="shared" si="28"/>
        <v/>
      </c>
      <c r="AT90">
        <f t="shared" ca="1" si="29"/>
        <v>0.86069828519162705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_Он_шарообразный?</v>
      </c>
      <c r="BA90" t="e">
        <f>VLOOKUP(Q90,audio_list_stym!$B$2:$BQ$299,68,FALSE)</f>
        <v>#N/A</v>
      </c>
      <c r="BB90" t="str">
        <f t="shared" si="31"/>
        <v>На_экране_XXXXX._Он_шарообразный?</v>
      </c>
      <c r="BC90">
        <f>A90</f>
        <v>1212</v>
      </c>
      <c r="BD90" cm="1">
        <f t="array" aca="1" ref="BD90" ca="1">INDEX($L$90:$L$97,(RANK(AT2,$AT$2:$AT$9)))</f>
        <v>2133</v>
      </c>
      <c r="BE90" cm="1">
        <f t="array" aca="1" ref="BE90" ca="1">INDEX(BD66:BD81,(RANK(AT5,$AT$2:$AT$17)))</f>
        <v>2093</v>
      </c>
      <c r="BF90" cm="1">
        <f t="array" aca="1" ref="BF90" ca="1">INDEX(BD98:BD113,(RANK(AT5,$AT$2:$AT$17)))</f>
        <v>2144</v>
      </c>
      <c r="BG90" cm="1">
        <f t="array" aca="1" ref="BG90" ca="1">INDEX(BD114:BD129,(RANK(AT5,$AT$2:$AT$9)))</f>
        <v>2068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VLOOKUP(B91,audio_list_stym!$A$3:$BP$18,57,FALSE)</f>
        <v>17</v>
      </c>
      <c r="F91" t="str">
        <f>VLOOKUP(E91,metki!$A$2:$B$9,2,FALSE)</f>
        <v>экспл_новые_без_названия</v>
      </c>
      <c r="G91" t="str">
        <f t="shared" si="25"/>
        <v>экспл</v>
      </c>
      <c r="H91" t="str">
        <f>VLOOKUP(B91,audio_list_stym!$A$3:$AJ$18,25,FALSE)</f>
        <v>Sapota</v>
      </c>
      <c r="I91" t="s">
        <v>689</v>
      </c>
      <c r="J91" t="str">
        <f t="shared" si="26"/>
        <v>Sapota_2</v>
      </c>
      <c r="K91">
        <v>17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138</v>
      </c>
      <c r="Z91" t="str">
        <f>IF(G91="экспл",VLOOKUP(J91,quest_экспл!$A$1:$N$129,12,FALSE),IF(G91="импл_",0,0))</f>
        <v>sound\\On_nadrezan.wav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2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27"/>
        <v/>
      </c>
      <c r="AI91" t="s">
        <v>101</v>
      </c>
      <c r="AO91">
        <f t="shared" ca="1" si="33"/>
        <v>0.56585979774190753</v>
      </c>
      <c r="AP91" t="str">
        <f t="shared" ca="1" si="34"/>
        <v>pics\\Kokos_4.jpg</v>
      </c>
      <c r="AR91" t="str">
        <f t="shared" si="35"/>
        <v/>
      </c>
      <c r="AS91" t="str">
        <f t="shared" si="28"/>
        <v/>
      </c>
      <c r="AT91">
        <f t="shared" ca="1" si="29"/>
        <v>0.10515265486625158</v>
      </c>
      <c r="AU91" t="s">
        <v>697</v>
      </c>
      <c r="AV91" t="str">
        <f t="shared" ca="1" si="30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_Он_надрезан?</v>
      </c>
      <c r="BA91" t="e">
        <f>VLOOKUP(Q91,audio_list_stym!$B$2:$BQ$299,68,FALSE)</f>
        <v>#N/A</v>
      </c>
      <c r="BB91" t="str">
        <f t="shared" si="31"/>
        <v>Посмотрите,_вот_XXXXX._Он_надрезан?</v>
      </c>
      <c r="BD91" cm="1">
        <f t="array" aca="1" ref="BD91" ca="1">INDEX($L$90:$L$97,(RANK(AT3,$AT$2:$AT$9)))</f>
        <v>2134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VLOOKUP(B92,audio_list_stym!$A$3:$BP$18,57,FALSE)</f>
        <v>17</v>
      </c>
      <c r="F92" t="str">
        <f>VLOOKUP(E92,metki!$A$2:$B$9,2,FALSE)</f>
        <v>экспл_новые_без_названия</v>
      </c>
      <c r="G92" t="str">
        <f t="shared" si="25"/>
        <v>экспл</v>
      </c>
      <c r="H92" t="str">
        <f>VLOOKUP(B92,audio_list_stym!$A$3:$AJ$18,25,FALSE)</f>
        <v>Sapota</v>
      </c>
      <c r="I92" t="s">
        <v>690</v>
      </c>
      <c r="J92" t="str">
        <f t="shared" si="26"/>
        <v>Sapota_3</v>
      </c>
      <c r="K92">
        <v>17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139</v>
      </c>
      <c r="Z92" t="str">
        <f>IF(G92="экспл",VLOOKUP(J92,quest_экспл!$A$1:$N$129,12,FALSE),IF(G92="импл_",0,0))</f>
        <v>sound\\On_perekruchen.wav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2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27"/>
        <v/>
      </c>
      <c r="AI92" t="s">
        <v>102</v>
      </c>
      <c r="AO92">
        <f t="shared" ca="1" si="33"/>
        <v>0.3675621062187413</v>
      </c>
      <c r="AP92" t="str">
        <f t="shared" ca="1" si="34"/>
        <v>pics\\Peper_1.jpg</v>
      </c>
      <c r="AR92" t="str">
        <f t="shared" si="35"/>
        <v/>
      </c>
      <c r="AS92" t="str">
        <f t="shared" si="28"/>
        <v/>
      </c>
      <c r="AT92">
        <f t="shared" ca="1" si="29"/>
        <v>0.65319305145234319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_Он_перекручен?</v>
      </c>
      <c r="BA92" t="e">
        <f>VLOOKUP(Q92,audio_list_stym!$B$2:$BQ$299,68,FALSE)</f>
        <v>#N/A</v>
      </c>
      <c r="BB92" t="str">
        <f t="shared" si="31"/>
        <v>Вот_XXXXX._Он_перекручен?</v>
      </c>
      <c r="BD92" cm="1">
        <f t="array" aca="1" ref="BD92" ca="1">INDEX($L$90:$L$97,(RANK(AT4,$AT$2:$AT$9)))</f>
        <v>2131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VLOOKUP(B93,audio_list_stym!$A$3:$BP$18,57,FALSE)</f>
        <v>17</v>
      </c>
      <c r="F93" t="str">
        <f>VLOOKUP(E93,metki!$A$2:$B$9,2,FALSE)</f>
        <v>экспл_новые_без_названия</v>
      </c>
      <c r="G93" t="str">
        <f t="shared" si="25"/>
        <v>экспл</v>
      </c>
      <c r="H93" t="str">
        <f>VLOOKUP(B93,audio_list_stym!$A$3:$AJ$18,25,FALSE)</f>
        <v>Sapota</v>
      </c>
      <c r="I93" t="s">
        <v>691</v>
      </c>
      <c r="J93" t="str">
        <f t="shared" si="26"/>
        <v>Sapota_4</v>
      </c>
      <c r="K93">
        <v>17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140</v>
      </c>
      <c r="Z93" t="str">
        <f>IF(G93="экспл",VLOOKUP(J93,quest_экспл!$A$1:$N$129,12,FALSE),IF(G93="импл_",0,0))</f>
        <v>sound\\Sorvan_li_on.wav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2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27"/>
        <v/>
      </c>
      <c r="AI93" t="s">
        <v>103</v>
      </c>
      <c r="AO93">
        <f t="shared" ca="1" si="33"/>
        <v>0.64224590868915754</v>
      </c>
      <c r="AP93" t="str">
        <f t="shared" ca="1" si="34"/>
        <v>pics\\Goroh_6.jpg</v>
      </c>
      <c r="AR93" t="str">
        <f t="shared" si="35"/>
        <v/>
      </c>
      <c r="AS93" t="str">
        <f t="shared" si="28"/>
        <v/>
      </c>
      <c r="AT93">
        <f t="shared" ca="1" si="29"/>
        <v>0.76916094567108995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_Сорван_ли_он?</v>
      </c>
      <c r="BA93" t="e">
        <f>VLOOKUP(Q93,audio_list_stym!$B$2:$BQ$299,68,FALSE)</f>
        <v>#N/A</v>
      </c>
      <c r="BB93" t="str">
        <f t="shared" si="31"/>
        <v>Это_XXXXX._Сорван_ли_он?</v>
      </c>
      <c r="BD93" cm="1">
        <f t="array" aca="1" ref="BD93" ca="1">INDEX($L$90:$L$97,(RANK(AT5,$AT$2:$AT$9)))</f>
        <v>2132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VLOOKUP(B94,audio_list_stym!$A$3:$BP$18,57,FALSE)</f>
        <v>17</v>
      </c>
      <c r="F94" t="str">
        <f>VLOOKUP(E94,metki!$A$2:$B$9,2,FALSE)</f>
        <v>экспл_новые_без_названия</v>
      </c>
      <c r="G94" t="str">
        <f t="shared" si="25"/>
        <v>экспл</v>
      </c>
      <c r="H94" t="str">
        <f>VLOOKUP(B94,audio_list_stym!$A$3:$AJ$18,25,FALSE)</f>
        <v>Sapota</v>
      </c>
      <c r="I94" t="s">
        <v>692</v>
      </c>
      <c r="J94" t="str">
        <f t="shared" si="26"/>
        <v>Sapota_5</v>
      </c>
      <c r="K94">
        <v>17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141</v>
      </c>
      <c r="Z94" t="str">
        <f>IF(G94="экспл",VLOOKUP(J94,quest_экспл!$A$1:$N$129,12,FALSE),IF(G94="импл_",0,0))</f>
        <v>sound\\Spressovan_li_on.wav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2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27"/>
        <v/>
      </c>
      <c r="AI94" t="s">
        <v>104</v>
      </c>
      <c r="AO94">
        <f t="shared" ca="1" si="33"/>
        <v>0.74827430299774012</v>
      </c>
      <c r="AP94" t="str">
        <f t="shared" ca="1" si="34"/>
        <v>pics\\Goroh_4.jpg</v>
      </c>
      <c r="AR94" t="str">
        <f t="shared" si="35"/>
        <v/>
      </c>
      <c r="AS94" t="str">
        <f t="shared" si="28"/>
        <v/>
      </c>
      <c r="AT94">
        <f t="shared" ca="1" si="29"/>
        <v>0.59377245475053408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_Спрессован_ли_он?</v>
      </c>
      <c r="BA94" t="e">
        <f>VLOOKUP(Q94,audio_list_stym!$B$2:$BQ$299,68,FALSE)</f>
        <v>#N/A</v>
      </c>
      <c r="BB94" t="str">
        <f t="shared" si="31"/>
        <v>На_картинке_XXXXX._Спрессован_ли_он?</v>
      </c>
      <c r="BD94" cm="1">
        <f t="array" aca="1" ref="BD94" ca="1">INDEX($L$90:$L$97,(RANK(AT6,$AT$2:$AT$9)))</f>
        <v>2129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VLOOKUP(B95,audio_list_stym!$A$3:$BP$18,57,FALSE)</f>
        <v>17</v>
      </c>
      <c r="F95" t="str">
        <f>VLOOKUP(E95,metki!$A$2:$B$9,2,FALSE)</f>
        <v>экспл_новые_без_названия</v>
      </c>
      <c r="G95" t="str">
        <f t="shared" si="25"/>
        <v>экспл</v>
      </c>
      <c r="H95" t="str">
        <f>VLOOKUP(B95,audio_list_stym!$A$3:$AJ$18,25,FALSE)</f>
        <v>Sapota</v>
      </c>
      <c r="I95" t="s">
        <v>693</v>
      </c>
      <c r="J95" t="str">
        <f t="shared" si="26"/>
        <v>Sapota_6</v>
      </c>
      <c r="K95">
        <v>17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142</v>
      </c>
      <c r="Z95" t="str">
        <f>IF(G95="экспл",VLOOKUP(J95,quest_экспл!$A$1:$N$129,12,FALSE),IF(G95="импл_",0,0))</f>
        <v>sound\\Zheltiy_li_on.wav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2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27"/>
        <v/>
      </c>
      <c r="AI95" t="s">
        <v>105</v>
      </c>
      <c r="AO95">
        <f t="shared" ca="1" si="33"/>
        <v>0.3861311232542457</v>
      </c>
      <c r="AP95" t="str">
        <f t="shared" ca="1" si="34"/>
        <v>pics\\Limon_7.jpg</v>
      </c>
      <c r="AR95" t="str">
        <f t="shared" si="35"/>
        <v/>
      </c>
      <c r="AS95" t="str">
        <f t="shared" si="28"/>
        <v/>
      </c>
      <c r="AT95">
        <f t="shared" ca="1" si="29"/>
        <v>0.11031134507896534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_Желтый_ли_он?</v>
      </c>
      <c r="BA95" t="e">
        <f>VLOOKUP(Q95,audio_list_stym!$B$2:$BQ$299,68,FALSE)</f>
        <v>#N/A</v>
      </c>
      <c r="BB95" t="str">
        <f t="shared" si="31"/>
        <v>На_мониторе_XXXXX._Желтый_ли_он?</v>
      </c>
      <c r="BD95" cm="1">
        <f t="array" aca="1" ref="BD95" ca="1">INDEX($L$90:$L$97,(RANK(AT7,$AT$2:$AT$9)))</f>
        <v>2136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VLOOKUP(B96,audio_list_stym!$A$3:$BP$18,57,FALSE)</f>
        <v>17</v>
      </c>
      <c r="F96" t="str">
        <f>VLOOKUP(E96,metki!$A$2:$B$9,2,FALSE)</f>
        <v>экспл_новые_без_названия</v>
      </c>
      <c r="G96" t="str">
        <f t="shared" si="25"/>
        <v>экспл</v>
      </c>
      <c r="H96" t="str">
        <f>VLOOKUP(B96,audio_list_stym!$A$3:$AJ$18,25,FALSE)</f>
        <v>Sapota</v>
      </c>
      <c r="I96" t="s">
        <v>694</v>
      </c>
      <c r="J96" t="str">
        <f t="shared" si="26"/>
        <v>Sapota_7</v>
      </c>
      <c r="K96">
        <v>17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143</v>
      </c>
      <c r="Z96" t="str">
        <f>IF(G96="экспл",VLOOKUP(J96,quest_экспл!$A$1:$N$129,12,FALSE),IF(G96="импл_",0,0))</f>
        <v>sound\\Rovniy_li_on.wav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2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27"/>
        <v/>
      </c>
      <c r="AI96" t="s">
        <v>106</v>
      </c>
      <c r="AO96">
        <f t="shared" ca="1" si="33"/>
        <v>0.13196479778907544</v>
      </c>
      <c r="AP96" t="str">
        <f t="shared" ca="1" si="34"/>
        <v>pics\\Redis_7.jpg</v>
      </c>
      <c r="AR96" t="str">
        <f t="shared" si="35"/>
        <v/>
      </c>
      <c r="AS96" t="str">
        <f t="shared" si="28"/>
        <v/>
      </c>
      <c r="AT96">
        <f t="shared" ca="1" si="29"/>
        <v>0.58344799632836342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_Ровный_ли_он?</v>
      </c>
      <c r="BA96" t="e">
        <f>VLOOKUP(Q96,audio_list_stym!$B$2:$BQ$299,68,FALSE)</f>
        <v>#N/A</v>
      </c>
      <c r="BB96" t="str">
        <f t="shared" si="31"/>
        <v>Перед_Вами_XXXXX._Ровный_ли_он?</v>
      </c>
      <c r="BD96" cm="1">
        <f t="array" aca="1" ref="BD96" ca="1">INDEX($L$90:$L$97,(RANK(AT8,$AT$2:$AT$9)))</f>
        <v>2130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VLOOKUP(B97,audio_list_stym!$A$3:$BP$18,57,FALSE)</f>
        <v>17</v>
      </c>
      <c r="F97" t="str">
        <f>VLOOKUP(E97,metki!$A$2:$B$9,2,FALSE)</f>
        <v>экспл_новые_без_названия</v>
      </c>
      <c r="G97" t="str">
        <f t="shared" si="25"/>
        <v>экспл</v>
      </c>
      <c r="H97" t="str">
        <f>VLOOKUP(B97,audio_list_stym!$A$3:$AJ$18,25,FALSE)</f>
        <v>Sapota</v>
      </c>
      <c r="I97" t="s">
        <v>695</v>
      </c>
      <c r="J97" t="str">
        <f t="shared" si="26"/>
        <v>Sapota_8</v>
      </c>
      <c r="K97">
        <v>17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144</v>
      </c>
      <c r="Z97" t="str">
        <f>IF(G97="экспл",VLOOKUP(J97,quest_экспл!$A$1:$N$129,12,FALSE),IF(G97="импл_",0,0))</f>
        <v>sound\\On_imeet_shipi.wav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2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27"/>
        <v/>
      </c>
      <c r="AI97" t="s">
        <v>107</v>
      </c>
      <c r="AO97">
        <f t="shared" ca="1" si="33"/>
        <v>0.10119533915389256</v>
      </c>
      <c r="AP97" t="str">
        <f t="shared" ca="1" si="34"/>
        <v>pics\\Redis_8.jpg</v>
      </c>
      <c r="AR97" t="str">
        <f t="shared" si="35"/>
        <v/>
      </c>
      <c r="AS97" t="str">
        <f t="shared" si="28"/>
        <v/>
      </c>
      <c r="AT97">
        <f t="shared" ca="1" si="29"/>
        <v>0.81652805480628876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_Он_имеет_шипы?</v>
      </c>
      <c r="BA97" t="e">
        <f>VLOOKUP(Q97,audio_list_stym!$B$2:$BQ$299,68,FALSE)</f>
        <v>#N/A</v>
      </c>
      <c r="BB97" t="str">
        <f t="shared" si="31"/>
        <v>Вы_видите_XXXXX._Он_имеет_шипы?</v>
      </c>
      <c r="BD97" cm="1">
        <f t="array" aca="1" ref="BD97" ca="1">INDEX($L$90:$L$97,(RANK(AT9,$AT$2:$AT$9)))</f>
        <v>2135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VLOOKUP(B98,audio_list_stym!$A$3:$BP$18,57,FALSE)</f>
        <v>14</v>
      </c>
      <c r="F98" t="str">
        <f>VLOOKUP(E98,metki!$A$2:$B$9,2,FALSE)</f>
        <v>импл_новые_с_названием</v>
      </c>
      <c r="G98" t="str">
        <f t="shared" si="25"/>
        <v>импл_</v>
      </c>
      <c r="H98" t="str">
        <f>VLOOKUP(B98,audio_list_stym!$A$3:$AJ$18,25,FALSE)</f>
        <v>Tamanid</v>
      </c>
      <c r="I98" t="s">
        <v>688</v>
      </c>
      <c r="J98" t="str">
        <f t="shared" si="26"/>
        <v>Tamanid_1</v>
      </c>
      <c r="K98">
        <v>14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273</v>
      </c>
      <c r="Q98" t="str">
        <f>IF(G98="экспл",0,IF(G98="импл_",VLOOKUP(J98,quest_импл!$A$1:$J$129,8,FALSE),0))</f>
        <v>sound\\Krasnovatiy_li.wav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2029</v>
      </c>
      <c r="AD98" t="str">
        <f t="shared" ca="1" si="32"/>
        <v>pics\\Kokos_5.jpg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pics\\Kokos_5.jpg</v>
      </c>
      <c r="AI98" t="s">
        <v>108</v>
      </c>
      <c r="AO98">
        <f t="shared" ca="1" si="33"/>
        <v>0.54909997262898258</v>
      </c>
      <c r="AP98" t="str">
        <f t="shared" ca="1" si="34"/>
        <v>pics\\Kokos_5.jpg</v>
      </c>
      <c r="AR98" t="str">
        <f>IF(AH98="sound\\Ogorod",AP26,"")</f>
        <v/>
      </c>
      <c r="AS98" t="str">
        <f t="shared" ca="1" si="28"/>
        <v>pics\\Kokos_5.jpg</v>
      </c>
      <c r="AT98">
        <f t="shared" ca="1" si="29"/>
        <v>0.48304972781608035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_Красноватый_ли_</v>
      </c>
      <c r="BB98" t="str">
        <f t="shared" si="31"/>
        <v>_Красноватый_ли_КОДИС?</v>
      </c>
      <c r="BC98">
        <f>A98</f>
        <v>1213</v>
      </c>
      <c r="BD98" cm="1">
        <f t="array" aca="1" ref="BD98" ca="1">INDEX($L$98:$L$105,(RANK(AT2,$AT$2:$AT$9)))</f>
        <v>2141</v>
      </c>
      <c r="BE98" cm="1">
        <f t="array" aca="1" ref="BE98" ca="1">INDEX(BD66:BD81,(RANK(AT6,$AT$2:$AT$9)))</f>
        <v>2085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2149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VLOOKUP(B99,audio_list_stym!$A$3:$BP$18,57,FALSE)</f>
        <v>14</v>
      </c>
      <c r="F99" t="str">
        <f>VLOOKUP(E99,metki!$A$2:$B$9,2,FALSE)</f>
        <v>импл_новые_с_названием</v>
      </c>
      <c r="G99" t="str">
        <f t="shared" si="25"/>
        <v>импл_</v>
      </c>
      <c r="H99" t="str">
        <f>VLOOKUP(B99,audio_list_stym!$A$3:$AJ$18,25,FALSE)</f>
        <v>Tamanid</v>
      </c>
      <c r="I99" t="s">
        <v>689</v>
      </c>
      <c r="J99" t="str">
        <f t="shared" si="26"/>
        <v>Tamanid_2</v>
      </c>
      <c r="K99">
        <v>14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274</v>
      </c>
      <c r="Q99" t="str">
        <f>IF(G99="экспл",0,IF(G99="импл_",VLOOKUP(J99,quest_импл!$A$1:$J$129,8,FALSE),0))</f>
        <v>sound\\Izognut_li.wav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2035</v>
      </c>
      <c r="AD99" t="str">
        <f t="shared" ca="1" si="32"/>
        <v>pics\\Limon_3.jpg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pics\\Limon_3.jpg</v>
      </c>
      <c r="AI99" t="s">
        <v>109</v>
      </c>
      <c r="AO99">
        <f t="shared" ca="1" si="33"/>
        <v>0.47603053468344314</v>
      </c>
      <c r="AP99" t="str">
        <f t="shared" ca="1" si="34"/>
        <v>pics\\Limon_3.jpg</v>
      </c>
      <c r="AR99" t="str">
        <f t="shared" ref="AR99:AR120" si="36">IF(AH99="sound\\Ogorod",AP27,"")</f>
        <v/>
      </c>
      <c r="AS99" t="str">
        <f t="shared" ca="1" si="28"/>
        <v>pics\\Limon_3.jpg</v>
      </c>
      <c r="AT99">
        <f t="shared" ca="1" si="29"/>
        <v>0.98538089060127942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_Изогнут_ли_</v>
      </c>
      <c r="BB99" t="str">
        <f t="shared" si="31"/>
        <v>_Изогнут_ли_КОДИС?</v>
      </c>
      <c r="BD99" cm="1">
        <f t="array" aca="1" ref="BD99" ca="1">INDEX($L$98:$L$105,(RANK(AT3,$AT$2:$AT$9)))</f>
        <v>2142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VLOOKUP(B100,audio_list_stym!$A$3:$BP$18,57,FALSE)</f>
        <v>14</v>
      </c>
      <c r="F100" t="str">
        <f>VLOOKUP(E100,metki!$A$2:$B$9,2,FALSE)</f>
        <v>импл_новые_с_названием</v>
      </c>
      <c r="G100" t="str">
        <f t="shared" si="25"/>
        <v>импл_</v>
      </c>
      <c r="H100" t="str">
        <f>VLOOKUP(B100,audio_list_stym!$A$3:$AJ$18,25,FALSE)</f>
        <v>Tamanid</v>
      </c>
      <c r="I100" t="s">
        <v>690</v>
      </c>
      <c r="J100" t="str">
        <f t="shared" si="26"/>
        <v>Tamanid_3</v>
      </c>
      <c r="K100">
        <v>14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275</v>
      </c>
      <c r="Q100" t="str">
        <f>IF(G100="экспл",0,IF(G100="импл_",VLOOKUP(J100,quest_импл!$A$1:$J$129,8,FALSE),0))</f>
        <v>sound\\Barhatistiy_li.wav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2033</v>
      </c>
      <c r="AD100" t="str">
        <f t="shared" ca="1" si="32"/>
        <v>pics\\Limon_1.jpg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pics\\Limon_1.jpg</v>
      </c>
      <c r="AI100" t="s">
        <v>110</v>
      </c>
      <c r="AO100">
        <f t="shared" ca="1" si="33"/>
        <v>0.49316248511857141</v>
      </c>
      <c r="AP100" t="str">
        <f t="shared" ca="1" si="34"/>
        <v>pics\\Limon_1.jpg</v>
      </c>
      <c r="AR100" t="str">
        <f t="shared" si="36"/>
        <v/>
      </c>
      <c r="AS100" t="str">
        <f t="shared" ca="1" si="28"/>
        <v>pics\\Limon_1.jpg</v>
      </c>
      <c r="AT100">
        <f t="shared" ca="1" si="29"/>
        <v>3.4282788971199629E-2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_Бархатистый_ли_</v>
      </c>
      <c r="BB100" t="str">
        <f t="shared" si="31"/>
        <v>_Бархатистый_ли_КОДИС?</v>
      </c>
      <c r="BD100" cm="1">
        <f t="array" aca="1" ref="BD100" ca="1">INDEX($L$98:$L$105,(RANK(AT4,$AT$2:$AT$9)))</f>
        <v>2139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VLOOKUP(B101,audio_list_stym!$A$3:$BP$18,57,FALSE)</f>
        <v>14</v>
      </c>
      <c r="F101" t="str">
        <f>VLOOKUP(E101,metki!$A$2:$B$9,2,FALSE)</f>
        <v>импл_новые_с_названием</v>
      </c>
      <c r="G101" t="str">
        <f t="shared" si="25"/>
        <v>импл_</v>
      </c>
      <c r="H101" t="str">
        <f>VLOOKUP(B101,audio_list_stym!$A$3:$AJ$18,25,FALSE)</f>
        <v>Tamanid</v>
      </c>
      <c r="I101" t="s">
        <v>691</v>
      </c>
      <c r="J101" t="str">
        <f t="shared" si="26"/>
        <v>Tamanid_4</v>
      </c>
      <c r="K101">
        <v>14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276</v>
      </c>
      <c r="Q101" t="str">
        <f>IF(G101="экспл",0,IF(G101="импл_",VLOOKUP(J101,quest_импл!$A$1:$J$129,8,FALSE),0))</f>
        <v>sound\\Odnotonniy_li.wav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2005</v>
      </c>
      <c r="AD101" t="str">
        <f t="shared" ca="1" si="32"/>
        <v>pics\\Banan_5.jpg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pics\\Banan_5.jpg</v>
      </c>
      <c r="AI101" t="s">
        <v>111</v>
      </c>
      <c r="AO101">
        <f t="shared" ca="1" si="33"/>
        <v>0.92241700905946966</v>
      </c>
      <c r="AP101" t="str">
        <f t="shared" ca="1" si="34"/>
        <v>pics\\Banan_5.jpg</v>
      </c>
      <c r="AR101" t="str">
        <f t="shared" si="36"/>
        <v/>
      </c>
      <c r="AS101" t="str">
        <f t="shared" ca="1" si="28"/>
        <v>pics\\Banan_5.jpg</v>
      </c>
      <c r="AT101">
        <f t="shared" ca="1" si="29"/>
        <v>0.95970521098626893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_Однотонный_ли_</v>
      </c>
      <c r="BB101" t="str">
        <f t="shared" si="31"/>
        <v>_Однотонный_ли_КОДИС?</v>
      </c>
      <c r="BD101" cm="1">
        <f t="array" aca="1" ref="BD101" ca="1">INDEX($L$98:$L$105,(RANK(AT5,$AT$2:$AT$9)))</f>
        <v>2140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VLOOKUP(B102,audio_list_stym!$A$3:$BP$18,57,FALSE)</f>
        <v>14</v>
      </c>
      <c r="F102" t="str">
        <f>VLOOKUP(E102,metki!$A$2:$B$9,2,FALSE)</f>
        <v>импл_новые_с_названием</v>
      </c>
      <c r="G102" t="str">
        <f t="shared" si="25"/>
        <v>импл_</v>
      </c>
      <c r="H102" t="str">
        <f>VLOOKUP(B102,audio_list_stym!$A$3:$AJ$18,25,FALSE)</f>
        <v>Tamanid</v>
      </c>
      <c r="I102" t="s">
        <v>692</v>
      </c>
      <c r="J102" t="str">
        <f t="shared" si="26"/>
        <v>Tamanid_5</v>
      </c>
      <c r="K102">
        <v>14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277</v>
      </c>
      <c r="Q102" t="str">
        <f>IF(G102="экспл",0,IF(G102="импл_",VLOOKUP(J102,quest_импл!$A$1:$J$129,8,FALSE),0))</f>
        <v>sound\\Prozrachniy_li.wav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2052</v>
      </c>
      <c r="AD102" t="str">
        <f t="shared" ca="1" si="32"/>
        <v>pics\\Redis_4.jpg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pics\\Redis_4.jpg</v>
      </c>
      <c r="AI102" t="s">
        <v>112</v>
      </c>
      <c r="AO102">
        <f t="shared" ca="1" si="33"/>
        <v>0.2042470571142605</v>
      </c>
      <c r="AP102" t="str">
        <f t="shared" ca="1" si="34"/>
        <v>pics\\Redis_4.jpg</v>
      </c>
      <c r="AR102" t="str">
        <f t="shared" si="36"/>
        <v/>
      </c>
      <c r="AS102" t="str">
        <f t="shared" ca="1" si="28"/>
        <v>pics\\Redis_4.jpg</v>
      </c>
      <c r="AT102">
        <f t="shared" ca="1" si="29"/>
        <v>0.87454978815513373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_Прозрачный_ли_</v>
      </c>
      <c r="BB102" t="str">
        <f t="shared" si="31"/>
        <v>_Прозрачный_ли_КОДИС?</v>
      </c>
      <c r="BD102" cm="1">
        <f t="array" aca="1" ref="BD102" ca="1">INDEX($L$98:$L$105,(RANK(AT6,$AT$2:$AT$9)))</f>
        <v>2137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VLOOKUP(B103,audio_list_stym!$A$3:$BP$18,57,FALSE)</f>
        <v>14</v>
      </c>
      <c r="F103" t="str">
        <f>VLOOKUP(E103,metki!$A$2:$B$9,2,FALSE)</f>
        <v>импл_новые_с_названием</v>
      </c>
      <c r="G103" t="str">
        <f t="shared" si="25"/>
        <v>импл_</v>
      </c>
      <c r="H103" t="str">
        <f>VLOOKUP(B103,audio_list_stym!$A$3:$AJ$18,25,FALSE)</f>
        <v>Tamanid</v>
      </c>
      <c r="I103" t="s">
        <v>693</v>
      </c>
      <c r="J103" t="str">
        <f t="shared" si="26"/>
        <v>Tamanid_6</v>
      </c>
      <c r="K103">
        <v>14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278</v>
      </c>
      <c r="Q103" t="str">
        <f>IF(G103="экспл",0,IF(G103="импл_",VLOOKUP(J103,quest_импл!$A$1:$J$129,8,FALSE),0))</f>
        <v>sound\\Izmelchen_li.wav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2044</v>
      </c>
      <c r="AD103" t="str">
        <f t="shared" ca="1" si="32"/>
        <v>pics\\Peper_4.jpg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pics\\Peper_4.jpg</v>
      </c>
      <c r="AI103" t="s">
        <v>113</v>
      </c>
      <c r="AO103">
        <f t="shared" ca="1" si="33"/>
        <v>0.33410574383556668</v>
      </c>
      <c r="AP103" t="str">
        <f t="shared" ca="1" si="34"/>
        <v>pics\\Peper_4.jpg</v>
      </c>
      <c r="AR103" t="str">
        <f t="shared" si="36"/>
        <v/>
      </c>
      <c r="AS103" t="str">
        <f t="shared" ca="1" si="28"/>
        <v>pics\\Peper_4.jpg</v>
      </c>
      <c r="AT103">
        <f t="shared" ca="1" si="29"/>
        <v>0.53628969515175462</v>
      </c>
      <c r="AU103" t="s">
        <v>697</v>
      </c>
      <c r="AV103" t="str">
        <f t="shared" ca="1" si="30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_Измельчен_ли_</v>
      </c>
      <c r="BB103" t="str">
        <f t="shared" si="31"/>
        <v>_Измельчен_ли_КОДИС?</v>
      </c>
      <c r="BD103" cm="1">
        <f t="array" aca="1" ref="BD103" ca="1">INDEX($L$98:$L$105,(RANK(AT7,$AT$2:$AT$9)))</f>
        <v>2144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VLOOKUP(B104,audio_list_stym!$A$3:$BP$18,57,FALSE)</f>
        <v>14</v>
      </c>
      <c r="F104" t="str">
        <f>VLOOKUP(E104,metki!$A$2:$B$9,2,FALSE)</f>
        <v>импл_новые_с_названием</v>
      </c>
      <c r="G104" t="str">
        <f t="shared" si="25"/>
        <v>импл_</v>
      </c>
      <c r="H104" t="str">
        <f>VLOOKUP(B104,audio_list_stym!$A$3:$AJ$18,25,FALSE)</f>
        <v>Tamanid</v>
      </c>
      <c r="I104" t="s">
        <v>694</v>
      </c>
      <c r="J104" t="str">
        <f t="shared" si="26"/>
        <v>Tamanid_7</v>
      </c>
      <c r="K104">
        <v>14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279</v>
      </c>
      <c r="Q104" t="str">
        <f>IF(G104="экспл",0,IF(G104="импл_",VLOOKUP(J104,quest_импл!$A$1:$J$129,8,FALSE),0))</f>
        <v>sound\\Cvetushiy_li.wav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2053</v>
      </c>
      <c r="AD104" t="str">
        <f t="shared" ca="1" si="32"/>
        <v>pics\\Redis_5.jpg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pics\\Redis_5.jpg</v>
      </c>
      <c r="AI104" t="s">
        <v>114</v>
      </c>
      <c r="AO104">
        <f t="shared" ca="1" si="33"/>
        <v>0.20236264683001604</v>
      </c>
      <c r="AP104" t="str">
        <f t="shared" ca="1" si="34"/>
        <v>pics\\Redis_5.jpg</v>
      </c>
      <c r="AR104" t="str">
        <f t="shared" si="36"/>
        <v/>
      </c>
      <c r="AS104" t="str">
        <f t="shared" ca="1" si="28"/>
        <v>pics\\Redis_5.jpg</v>
      </c>
      <c r="AT104">
        <f t="shared" ca="1" si="29"/>
        <v>0.83968233146528393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_Цветущий_ли_</v>
      </c>
      <c r="BB104" t="str">
        <f t="shared" si="31"/>
        <v>_Цветущий_ли_КОДИС?</v>
      </c>
      <c r="BD104" cm="1">
        <f t="array" aca="1" ref="BD104" ca="1">INDEX($L$98:$L$105,(RANK(AT8,$AT$2:$AT$9)))</f>
        <v>2138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VLOOKUP(B105,audio_list_stym!$A$3:$BP$18,57,FALSE)</f>
        <v>14</v>
      </c>
      <c r="F105" t="str">
        <f>VLOOKUP(E105,metki!$A$2:$B$9,2,FALSE)</f>
        <v>импл_новые_с_названием</v>
      </c>
      <c r="G105" t="str">
        <f t="shared" si="25"/>
        <v>импл_</v>
      </c>
      <c r="H105" t="str">
        <f>VLOOKUP(B105,audio_list_stym!$A$3:$AJ$18,25,FALSE)</f>
        <v>Tamanid</v>
      </c>
      <c r="I105" t="s">
        <v>695</v>
      </c>
      <c r="J105" t="str">
        <f t="shared" si="26"/>
        <v>Tamanid_8</v>
      </c>
      <c r="K105">
        <v>14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280</v>
      </c>
      <c r="Q105" t="str">
        <f>IF(G105="экспл",0,IF(G105="импл_",VLOOKUP(J105,quest_импл!$A$1:$J$129,8,FALSE),0))</f>
        <v>sound\\Skruchen_li.wav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2040</v>
      </c>
      <c r="AD105" t="str">
        <f t="shared" ca="1" si="32"/>
        <v>pics\\Limon_8.jpg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pics\\Limon_8.jpg</v>
      </c>
      <c r="AI105" t="s">
        <v>115</v>
      </c>
      <c r="AO105">
        <f t="shared" ca="1" si="33"/>
        <v>0.37305284156549834</v>
      </c>
      <c r="AP105" t="str">
        <f t="shared" ca="1" si="34"/>
        <v>pics\\Limon_8.jpg</v>
      </c>
      <c r="AR105" t="str">
        <f t="shared" si="36"/>
        <v/>
      </c>
      <c r="AS105" t="str">
        <f t="shared" ca="1" si="28"/>
        <v>pics\\Limon_8.jpg</v>
      </c>
      <c r="AT105">
        <f t="shared" ca="1" si="29"/>
        <v>0.54266918597857861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_Скручен_ли_</v>
      </c>
      <c r="BB105" t="str">
        <f t="shared" si="31"/>
        <v>_Скручен_ли_КОДИС?</v>
      </c>
      <c r="BD105" cm="1">
        <f t="array" aca="1" ref="BD105" ca="1">INDEX($L$98:$L$105,(RANK(AT9,$AT$2:$AT$9)))</f>
        <v>2143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VLOOKUP(B106,audio_list_stym!$A$3:$BP$18,57,FALSE)</f>
        <v>15</v>
      </c>
      <c r="F106" t="str">
        <f>VLOOKUP(E106,metki!$A$2:$B$9,2,FALSE)</f>
        <v>экспл_новые_с_названием</v>
      </c>
      <c r="G106" t="str">
        <f t="shared" si="25"/>
        <v>экспл</v>
      </c>
      <c r="H106" t="str">
        <f>VLOOKUP(B106,audio_list_stym!$A$3:$AJ$18,25,FALSE)</f>
        <v>ZF</v>
      </c>
      <c r="I106" t="s">
        <v>688</v>
      </c>
      <c r="J106" t="str">
        <f t="shared" si="26"/>
        <v>ZF_1</v>
      </c>
      <c r="K106">
        <v>15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153</v>
      </c>
      <c r="Z106" t="str">
        <f>IF(G106="экспл",VLOOKUP(J106,quest_экспл!$A$1:$N$129,12,FALSE),IF(G106="импл_",0,0))</f>
        <v>sound\\On_s_chashuykami.wav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2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27"/>
        <v/>
      </c>
      <c r="AI106" t="s">
        <v>116</v>
      </c>
      <c r="AO106">
        <f t="shared" ca="1" si="33"/>
        <v>0.51160687944321548</v>
      </c>
      <c r="AP106" t="str">
        <f t="shared" ca="1" si="34"/>
        <v>pics\\Kokos_7.jpg</v>
      </c>
      <c r="AR106" t="str">
        <f t="shared" si="36"/>
        <v/>
      </c>
      <c r="AS106" t="str">
        <f t="shared" si="28"/>
        <v/>
      </c>
      <c r="AT106">
        <f t="shared" ca="1" si="29"/>
        <v>0.43148213795623336</v>
      </c>
      <c r="AU106" t="s">
        <v>697</v>
      </c>
      <c r="AV106" t="str">
        <f t="shared" ca="1" si="30"/>
        <v>sound\\Redkiy_plod.wav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_Он_с_чешуйками?</v>
      </c>
      <c r="BA106" t="e">
        <f>VLOOKUP(Q106,audio_list_stym!$B$2:$BQ$299,68,FALSE)</f>
        <v>#N/A</v>
      </c>
      <c r="BB106" t="str">
        <f t="shared" si="31"/>
        <v>На_экране_ГОНИК._Он_с_чешуйками?</v>
      </c>
      <c r="BC106">
        <f>A106</f>
        <v>1214</v>
      </c>
      <c r="BD106" cm="1">
        <f t="array" aca="1" ref="BD106" ca="1">INDEX($L$106:$L$113,(RANK(AT2,$AT$2:$AT$9)))</f>
        <v>2149</v>
      </c>
      <c r="BE106" cm="1">
        <f t="array" aca="1" ref="BE106" ca="1">INDEX(BD66:BD81,(RANK(AT7,$AT$2:$AT$17)))</f>
        <v>2095</v>
      </c>
      <c r="BF106" cm="1">
        <f t="array" aca="1" ref="BF106" ca="1">INDEX(BD90:BD105,(RANK(AT7,$AT$2:$AT$17)))</f>
        <v>2143</v>
      </c>
      <c r="BG106" cm="1">
        <f t="array" aca="1" ref="BG106" ca="1">INDEX(BD114:BD129,(RANK(AT7,$AT$2:$AT$9)))</f>
        <v>2071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VLOOKUP(B107,audio_list_stym!$A$3:$BP$18,57,FALSE)</f>
        <v>15</v>
      </c>
      <c r="F107" t="str">
        <f>VLOOKUP(E107,metki!$A$2:$B$9,2,FALSE)</f>
        <v>экспл_новые_с_названием</v>
      </c>
      <c r="G107" t="str">
        <f t="shared" si="25"/>
        <v>экспл</v>
      </c>
      <c r="H107" t="str">
        <f>VLOOKUP(B107,audio_list_stym!$A$3:$AJ$18,25,FALSE)</f>
        <v>ZF</v>
      </c>
      <c r="I107" t="s">
        <v>689</v>
      </c>
      <c r="J107" t="str">
        <f t="shared" si="26"/>
        <v>ZF_2</v>
      </c>
      <c r="K107">
        <v>15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154</v>
      </c>
      <c r="Z107" t="str">
        <f>IF(G107="экспл",VLOOKUP(J107,quest_экспл!$A$1:$N$129,12,FALSE),IF(G107="импл_",0,0))</f>
        <v>sound\\On_rozoviy.wav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2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27"/>
        <v/>
      </c>
      <c r="AI107" t="s">
        <v>117</v>
      </c>
      <c r="AO107">
        <f t="shared" ca="1" si="33"/>
        <v>0.33278632388120455</v>
      </c>
      <c r="AP107" t="str">
        <f t="shared" ca="1" si="34"/>
        <v>pics\\Peper_5.jpg</v>
      </c>
      <c r="AR107" t="str">
        <f t="shared" si="36"/>
        <v/>
      </c>
      <c r="AS107" t="str">
        <f t="shared" si="28"/>
        <v/>
      </c>
      <c r="AT107">
        <f t="shared" ca="1" si="29"/>
        <v>0.16738712372373532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_Он_розовый?</v>
      </c>
      <c r="BA107" t="e">
        <f>VLOOKUP(Q107,audio_list_stym!$B$2:$BQ$299,68,FALSE)</f>
        <v>#N/A</v>
      </c>
      <c r="BB107" t="str">
        <f t="shared" si="31"/>
        <v>Посмотрите,_вот_ГОНИК._Он_розовый?</v>
      </c>
      <c r="BD107" cm="1">
        <f t="array" aca="1" ref="BD107" ca="1">INDEX($L$106:$L$113,(RANK(AT3,$AT$2:$AT$9)))</f>
        <v>2150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VLOOKUP(B108,audio_list_stym!$A$3:$BP$18,57,FALSE)</f>
        <v>15</v>
      </c>
      <c r="F108" t="str">
        <f>VLOOKUP(E108,metki!$A$2:$B$9,2,FALSE)</f>
        <v>экспл_новые_с_названием</v>
      </c>
      <c r="G108" t="str">
        <f t="shared" si="25"/>
        <v>экспл</v>
      </c>
      <c r="H108" t="str">
        <f>VLOOKUP(B108,audio_list_stym!$A$3:$AJ$18,25,FALSE)</f>
        <v>ZF</v>
      </c>
      <c r="I108" t="s">
        <v>690</v>
      </c>
      <c r="J108" t="str">
        <f t="shared" si="26"/>
        <v>ZF_3</v>
      </c>
      <c r="K108">
        <v>15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155</v>
      </c>
      <c r="Z108" t="str">
        <f>IF(G108="экспл",VLOOKUP(J108,quest_экспл!$A$1:$N$129,12,FALSE),IF(G108="импл_",0,0))</f>
        <v>sound\\Tonkiy_li_on.wav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2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27"/>
        <v/>
      </c>
      <c r="AI108" t="s">
        <v>118</v>
      </c>
      <c r="AO108">
        <f t="shared" ca="1" si="33"/>
        <v>0.82182422973810454</v>
      </c>
      <c r="AP108" t="str">
        <f t="shared" ca="1" si="34"/>
        <v>pics\\Finik_6.jpg</v>
      </c>
      <c r="AR108" t="str">
        <f t="shared" si="36"/>
        <v/>
      </c>
      <c r="AS108" t="str">
        <f t="shared" si="28"/>
        <v/>
      </c>
      <c r="AT108">
        <f t="shared" ca="1" si="29"/>
        <v>0.99632301612112539</v>
      </c>
      <c r="AU108" t="s">
        <v>697</v>
      </c>
      <c r="AV108" t="str">
        <f t="shared" ca="1" si="30"/>
        <v>sound\\Noviy_plod.wav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_Тонкий_ли_он?</v>
      </c>
      <c r="BA108" t="e">
        <f>VLOOKUP(Q108,audio_list_stym!$B$2:$BQ$299,68,FALSE)</f>
        <v>#N/A</v>
      </c>
      <c r="BB108" t="str">
        <f t="shared" si="31"/>
        <v>Вот_ГОНИК._Тонкий_ли_он?</v>
      </c>
      <c r="BD108" cm="1">
        <f t="array" aca="1" ref="BD108" ca="1">INDEX($L$106:$L$113,(RANK(AT4,$AT$2:$AT$9)))</f>
        <v>2147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VLOOKUP(B109,audio_list_stym!$A$3:$BP$18,57,FALSE)</f>
        <v>15</v>
      </c>
      <c r="F109" t="str">
        <f>VLOOKUP(E109,metki!$A$2:$B$9,2,FALSE)</f>
        <v>экспл_новые_с_названием</v>
      </c>
      <c r="G109" t="str">
        <f t="shared" si="25"/>
        <v>экспл</v>
      </c>
      <c r="H109" t="str">
        <f>VLOOKUP(B109,audio_list_stym!$A$3:$AJ$18,25,FALSE)</f>
        <v>ZF</v>
      </c>
      <c r="I109" t="s">
        <v>691</v>
      </c>
      <c r="J109" t="str">
        <f t="shared" si="26"/>
        <v>ZF_4</v>
      </c>
      <c r="K109">
        <v>15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156</v>
      </c>
      <c r="Z109" t="str">
        <f>IF(G109="экспл",VLOOKUP(J109,quest_экспл!$A$1:$N$129,12,FALSE),IF(G109="импл_",0,0))</f>
        <v>sound\\Celniy_li_on.wav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2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27"/>
        <v/>
      </c>
      <c r="AI109" t="s">
        <v>119</v>
      </c>
      <c r="AO109">
        <f t="shared" ca="1" si="33"/>
        <v>0.90731354019575505</v>
      </c>
      <c r="AP109" t="str">
        <f t="shared" ca="1" si="34"/>
        <v>pics\\Banan_7.jpg</v>
      </c>
      <c r="AR109" t="str">
        <f t="shared" si="36"/>
        <v/>
      </c>
      <c r="AS109" t="str">
        <f t="shared" si="28"/>
        <v/>
      </c>
      <c r="AT109">
        <f t="shared" ca="1" si="29"/>
        <v>0.48956780434685854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_Цельный_ли_он?</v>
      </c>
      <c r="BA109" t="e">
        <f>VLOOKUP(Q109,audio_list_stym!$B$2:$BQ$299,68,FALSE)</f>
        <v>#N/A</v>
      </c>
      <c r="BB109" t="str">
        <f t="shared" si="31"/>
        <v>Это_ГОНИК._Цельный_ли_он?</v>
      </c>
      <c r="BD109" cm="1">
        <f t="array" aca="1" ref="BD109" ca="1">INDEX($L$106:$L$113,(RANK(AT5,$AT$2:$AT$9)))</f>
        <v>2148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VLOOKUP(B110,audio_list_stym!$A$3:$BP$18,57,FALSE)</f>
        <v>15</v>
      </c>
      <c r="F110" t="str">
        <f>VLOOKUP(E110,metki!$A$2:$B$9,2,FALSE)</f>
        <v>экспл_новые_с_названием</v>
      </c>
      <c r="G110" t="str">
        <f t="shared" si="25"/>
        <v>экспл</v>
      </c>
      <c r="H110" t="str">
        <f>VLOOKUP(B110,audio_list_stym!$A$3:$AJ$18,25,FALSE)</f>
        <v>ZF</v>
      </c>
      <c r="I110" t="s">
        <v>692</v>
      </c>
      <c r="J110" t="str">
        <f t="shared" si="26"/>
        <v>ZF_5</v>
      </c>
      <c r="K110">
        <v>15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157</v>
      </c>
      <c r="Z110" t="str">
        <f>IF(G110="экспл",VLOOKUP(J110,quest_экспл!$A$1:$N$129,12,FALSE),IF(G110="импл_",0,0))</f>
        <v>sound\\On_shershaviy.wav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2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27"/>
        <v/>
      </c>
      <c r="AI110" t="s">
        <v>120</v>
      </c>
      <c r="AO110">
        <f t="shared" ca="1" si="33"/>
        <v>0.99260972679069204</v>
      </c>
      <c r="AP110" t="str">
        <f t="shared" ca="1" si="34"/>
        <v>pics\\Banan_1.jpg</v>
      </c>
      <c r="AR110" t="str">
        <f t="shared" si="36"/>
        <v/>
      </c>
      <c r="AS110" t="str">
        <f t="shared" si="28"/>
        <v/>
      </c>
      <c r="AT110">
        <f t="shared" ca="1" si="29"/>
        <v>0.3207182382617163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_Он_шершавый?</v>
      </c>
      <c r="BA110" t="e">
        <f>VLOOKUP(Q110,audio_list_stym!$B$2:$BQ$299,68,FALSE)</f>
        <v>#N/A</v>
      </c>
      <c r="BB110" t="str">
        <f t="shared" si="31"/>
        <v>На_картинке_ГОНИК._Он_шершавый?</v>
      </c>
      <c r="BD110" cm="1">
        <f t="array" aca="1" ref="BD110" ca="1">INDEX($L$106:$L$113,(RANK(AT6,$AT$2:$AT$9)))</f>
        <v>2145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VLOOKUP(B111,audio_list_stym!$A$3:$BP$18,57,FALSE)</f>
        <v>15</v>
      </c>
      <c r="F111" t="str">
        <f>VLOOKUP(E111,metki!$A$2:$B$9,2,FALSE)</f>
        <v>экспл_новые_с_названием</v>
      </c>
      <c r="G111" t="str">
        <f t="shared" si="25"/>
        <v>экспл</v>
      </c>
      <c r="H111" t="str">
        <f>VLOOKUP(B111,audio_list_stym!$A$3:$AJ$18,25,FALSE)</f>
        <v>ZF</v>
      </c>
      <c r="I111" t="s">
        <v>693</v>
      </c>
      <c r="J111" t="str">
        <f t="shared" si="26"/>
        <v>ZF_6</v>
      </c>
      <c r="K111">
        <v>15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158</v>
      </c>
      <c r="Z111" t="str">
        <f>IF(G111="экспл",VLOOKUP(J111,quest_экспл!$A$1:$N$129,12,FALSE),IF(G111="импл_",0,0))</f>
        <v>sound\\Zaostrin_li_on.wav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2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27"/>
        <v/>
      </c>
      <c r="AI111" t="s">
        <v>121</v>
      </c>
      <c r="AO111">
        <f t="shared" ca="1" si="33"/>
        <v>0.72679975343297398</v>
      </c>
      <c r="AP111" t="str">
        <f t="shared" ca="1" si="34"/>
        <v>pics\\Goroh_5.jpg</v>
      </c>
      <c r="AR111" t="str">
        <f t="shared" si="36"/>
        <v/>
      </c>
      <c r="AS111" t="str">
        <f t="shared" si="28"/>
        <v/>
      </c>
      <c r="AT111">
        <f t="shared" ca="1" si="29"/>
        <v>6.1414066141929347E-2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_Заострен_ли_он?</v>
      </c>
      <c r="BA111" t="e">
        <f>VLOOKUP(Q111,audio_list_stym!$B$2:$BQ$299,68,FALSE)</f>
        <v>#N/A</v>
      </c>
      <c r="BB111" t="str">
        <f t="shared" si="31"/>
        <v>На_мониторе_ГОНИК._Заострен_ли_он?</v>
      </c>
      <c r="BD111" cm="1">
        <f t="array" aca="1" ref="BD111" ca="1">INDEX($L$106:$L$113,(RANK(AT7,$AT$2:$AT$9)))</f>
        <v>2152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VLOOKUP(B112,audio_list_stym!$A$3:$BP$18,57,FALSE)</f>
        <v>15</v>
      </c>
      <c r="F112" t="str">
        <f>VLOOKUP(E112,metki!$A$2:$B$9,2,FALSE)</f>
        <v>экспл_новые_с_названием</v>
      </c>
      <c r="G112" t="str">
        <f t="shared" si="25"/>
        <v>экспл</v>
      </c>
      <c r="H112" t="str">
        <f>VLOOKUP(B112,audio_list_stym!$A$3:$AJ$18,25,FALSE)</f>
        <v>ZF</v>
      </c>
      <c r="I112" t="s">
        <v>694</v>
      </c>
      <c r="J112" t="str">
        <f t="shared" si="26"/>
        <v>ZF_7</v>
      </c>
      <c r="K112">
        <v>15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159</v>
      </c>
      <c r="Z112" t="str">
        <f>IF(G112="экспл",VLOOKUP(J112,quest_экспл!$A$1:$N$129,12,FALSE),IF(G112="импл_",0,0))</f>
        <v>sound\\On_rassipchatiy.wav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2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27"/>
        <v/>
      </c>
      <c r="AI112" t="s">
        <v>122</v>
      </c>
      <c r="AO112">
        <f t="shared" ca="1" si="33"/>
        <v>0.33255545335731873</v>
      </c>
      <c r="AP112" t="str">
        <f t="shared" ca="1" si="34"/>
        <v>pics\\Peper_6.jpg</v>
      </c>
      <c r="AR112" t="str">
        <f t="shared" si="36"/>
        <v/>
      </c>
      <c r="AS112" t="str">
        <f t="shared" si="28"/>
        <v/>
      </c>
      <c r="AT112">
        <f t="shared" ca="1" si="29"/>
        <v>0.24476514036725161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_Он_рассыпчатый?</v>
      </c>
      <c r="BA112" t="e">
        <f>VLOOKUP(Q112,audio_list_stym!$B$2:$BQ$299,68,FALSE)</f>
        <v>#N/A</v>
      </c>
      <c r="BB112" t="str">
        <f t="shared" si="31"/>
        <v>Перед_Вами_ГОНИК._Он_рассыпчатый?</v>
      </c>
      <c r="BD112" cm="1">
        <f t="array" aca="1" ref="BD112" ca="1">INDEX($L$106:$L$113,(RANK(AT8,$AT$2:$AT$9)))</f>
        <v>2146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VLOOKUP(B113,audio_list_stym!$A$3:$BP$18,57,FALSE)</f>
        <v>15</v>
      </c>
      <c r="F113" t="str">
        <f>VLOOKUP(E113,metki!$A$2:$B$9,2,FALSE)</f>
        <v>экспл_новые_с_названием</v>
      </c>
      <c r="G113" t="str">
        <f t="shared" si="25"/>
        <v>экспл</v>
      </c>
      <c r="H113" t="str">
        <f>VLOOKUP(B113,audio_list_stym!$A$3:$AJ$18,25,FALSE)</f>
        <v>ZF</v>
      </c>
      <c r="I113" t="s">
        <v>695</v>
      </c>
      <c r="J113" t="str">
        <f t="shared" si="26"/>
        <v>ZF_8</v>
      </c>
      <c r="K113">
        <v>15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160</v>
      </c>
      <c r="Z113" t="str">
        <f>IF(G113="экспл",VLOOKUP(J113,quest_экспл!$A$1:$N$129,12,FALSE),IF(G113="импл_",0,0))</f>
        <v>sound\\Ochishen_li_on.wav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2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27"/>
        <v/>
      </c>
      <c r="AI113" t="s">
        <v>123</v>
      </c>
      <c r="AO113">
        <f t="shared" ca="1" si="33"/>
        <v>0.94776389907855418</v>
      </c>
      <c r="AP113" t="str">
        <f t="shared" ca="1" si="34"/>
        <v>pics\\Banan_3.jpg</v>
      </c>
      <c r="AR113" t="str">
        <f t="shared" si="36"/>
        <v/>
      </c>
      <c r="AS113" t="str">
        <f t="shared" si="28"/>
        <v/>
      </c>
      <c r="AT113">
        <f t="shared" ca="1" si="29"/>
        <v>0.95073514198761533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_Очищен_ли_он?</v>
      </c>
      <c r="BA113" t="e">
        <f>VLOOKUP(Q113,audio_list_stym!$B$2:$BQ$299,68,FALSE)</f>
        <v>#N/A</v>
      </c>
      <c r="BB113" t="str">
        <f t="shared" si="31"/>
        <v>Вы_видите_ГОНИК._Очищен_ли_он?</v>
      </c>
      <c r="BD113" cm="1">
        <f t="array" aca="1" ref="BD113" ca="1">INDEX($L$106:$L$113,(RANK(AT9,$AT$2:$AT$9)))</f>
        <v>2151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VLOOKUP(B114,audio_list_stym!$A$3:$BP$18,57,FALSE)</f>
        <v>16</v>
      </c>
      <c r="F114" t="str">
        <f>VLOOKUP(E114,metki!$A$2:$B$9,2,FALSE)</f>
        <v>импл_новые_без_названия</v>
      </c>
      <c r="G114" t="str">
        <f t="shared" si="25"/>
        <v>импл_</v>
      </c>
      <c r="H114" t="str">
        <f>VLOOKUP(B114,audio_list_stym!$A$3:$AJ$18,25,FALSE)</f>
        <v>Ackee</v>
      </c>
      <c r="I114" t="s">
        <v>688</v>
      </c>
      <c r="J114" t="str">
        <f t="shared" si="26"/>
        <v>Ackee_1</v>
      </c>
      <c r="K114">
        <v>16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225</v>
      </c>
      <c r="Q114" t="str">
        <f>IF(G114="экспл",0,IF(G114="импл_",VLOOKUP(J114,quest_импл!$A$1:$J$129,8,FALSE),0))</f>
        <v>sound\\Sushenniy_li.wav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2026</v>
      </c>
      <c r="AD114" t="str">
        <f t="shared" ca="1" si="32"/>
        <v>pics\\Kokos_2.jpg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pics\\Kokos_2.jpg</v>
      </c>
      <c r="AI114" t="s">
        <v>86</v>
      </c>
      <c r="AO114">
        <f t="shared" ca="1" si="33"/>
        <v>0.57314055750602977</v>
      </c>
      <c r="AP114" t="str">
        <f t="shared" ca="1" si="34"/>
        <v>pics\\Kokos_2.jpg</v>
      </c>
      <c r="AR114" t="str">
        <f t="shared" si="36"/>
        <v/>
      </c>
      <c r="AS114" t="str">
        <f t="shared" ca="1" si="28"/>
        <v>pics\\Kokos_2.jpg</v>
      </c>
      <c r="AT114">
        <f t="shared" ca="1" si="29"/>
        <v>0.94511090157890298</v>
      </c>
      <c r="AU114" t="s">
        <v>697</v>
      </c>
      <c r="AV114" t="str">
        <f t="shared" ca="1" si="30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_Сушеный_ли_</v>
      </c>
      <c r="BB114" t="str">
        <f t="shared" si="31"/>
        <v>_Сушеный_ли_XXXXX?</v>
      </c>
      <c r="BC114">
        <f>A114</f>
        <v>1215</v>
      </c>
      <c r="BD114" cm="1">
        <f t="array" aca="1" ref="BD114" ca="1">INDEX($L$114:$L$121,(RANK(AT2,$AT$2:$AT$9)))</f>
        <v>2069</v>
      </c>
      <c r="BE114" cm="1">
        <f t="array" aca="1" ref="BE114" ca="1">INDEX(BD66:BD81,(RANK(AT8,$AT$2:$AT$17)))</f>
        <v>2087</v>
      </c>
      <c r="BF114" cm="1">
        <f t="array" aca="1" ref="BF114" ca="1">INDEX(BD82:BD97,(RANK(AT8,$AT$2:$AT$9)))</f>
        <v>2118</v>
      </c>
      <c r="BG114" cm="1">
        <f t="array" aca="1" ref="BG114" ca="1">INDEX(BD98:BD113,(RANK(AT8,$AT$2:$AT$9)))</f>
        <v>2142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VLOOKUP(B115,audio_list_stym!$A$3:$BP$18,57,FALSE)</f>
        <v>16</v>
      </c>
      <c r="F115" t="str">
        <f>VLOOKUP(E115,metki!$A$2:$B$9,2,FALSE)</f>
        <v>импл_новые_без_названия</v>
      </c>
      <c r="G115" t="str">
        <f t="shared" si="25"/>
        <v>импл_</v>
      </c>
      <c r="H115" t="str">
        <f>VLOOKUP(B115,audio_list_stym!$A$3:$AJ$18,25,FALSE)</f>
        <v>Ackee</v>
      </c>
      <c r="I115" t="s">
        <v>689</v>
      </c>
      <c r="J115" t="str">
        <f t="shared" si="26"/>
        <v>Ackee_2</v>
      </c>
      <c r="K115">
        <v>16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226</v>
      </c>
      <c r="Q115" t="str">
        <f>IF(G115="экспл",0,IF(G115="импл_",VLOOKUP(J115,quest_импл!$A$1:$J$129,8,FALSE),0))</f>
        <v>sound\\S_vetochkoy_li.wav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2010</v>
      </c>
      <c r="AD115" t="str">
        <f t="shared" ca="1" si="32"/>
        <v>pics\\Finik_2.jpg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pics\\Finik_2.jpg</v>
      </c>
      <c r="AI115" t="s">
        <v>87</v>
      </c>
      <c r="AO115">
        <f t="shared" ca="1" si="33"/>
        <v>0.87239620430561982</v>
      </c>
      <c r="AP115" t="str">
        <f t="shared" ca="1" si="34"/>
        <v>pics\\Finik_2.jpg</v>
      </c>
      <c r="AR115" t="str">
        <f t="shared" si="36"/>
        <v/>
      </c>
      <c r="AS115" t="str">
        <f t="shared" ca="1" si="28"/>
        <v>pics\\Finik_2.jpg</v>
      </c>
      <c r="AT115">
        <f t="shared" ca="1" si="29"/>
        <v>0.76512615648817295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_С_веточкой_ли_</v>
      </c>
      <c r="BB115" t="str">
        <f t="shared" si="31"/>
        <v>_С_веточкой_ли_XXXXX?</v>
      </c>
      <c r="BD115" cm="1">
        <f t="array" aca="1" ref="BD115" ca="1">INDEX($L$114:$L$121,(RANK(AT3,$AT$2:$AT$9)))</f>
        <v>2070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VLOOKUP(B116,audio_list_stym!$A$3:$BP$18,57,FALSE)</f>
        <v>16</v>
      </c>
      <c r="F116" t="str">
        <f>VLOOKUP(E116,metki!$A$2:$B$9,2,FALSE)</f>
        <v>импл_новые_без_названия</v>
      </c>
      <c r="G116" t="str">
        <f t="shared" si="25"/>
        <v>импл_</v>
      </c>
      <c r="H116" t="str">
        <f>VLOOKUP(B116,audio_list_stym!$A$3:$AJ$18,25,FALSE)</f>
        <v>Ackee</v>
      </c>
      <c r="I116" t="s">
        <v>690</v>
      </c>
      <c r="J116" t="str">
        <f t="shared" si="26"/>
        <v>Ackee_3</v>
      </c>
      <c r="K116">
        <v>16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227</v>
      </c>
      <c r="Q116" t="str">
        <f>IF(G116="экспл",0,IF(G116="импл_",VLOOKUP(J116,quest_импл!$A$1:$J$129,8,FALSE),0))</f>
        <v>sound\\Rasskrit_li.wav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2036</v>
      </c>
      <c r="AD116" t="str">
        <f t="shared" ca="1" si="32"/>
        <v>pics\\Limon_4.jpg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pics\\Limon_4.jpg</v>
      </c>
      <c r="AI116" t="s">
        <v>88</v>
      </c>
      <c r="AO116">
        <f t="shared" ca="1" si="33"/>
        <v>0.442551830124574</v>
      </c>
      <c r="AP116" t="str">
        <f t="shared" ca="1" si="34"/>
        <v>pics\\Limon_4.jpg</v>
      </c>
      <c r="AR116" t="str">
        <f t="shared" si="36"/>
        <v/>
      </c>
      <c r="AS116" t="str">
        <f t="shared" ca="1" si="28"/>
        <v>pics\\Limon_4.jpg</v>
      </c>
      <c r="AT116">
        <f t="shared" ca="1" si="29"/>
        <v>0.75760461443113158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_Раскрыт_ли_</v>
      </c>
      <c r="BB116" t="str">
        <f t="shared" si="31"/>
        <v>_Раскрыт_ли_XXXXX?</v>
      </c>
      <c r="BD116" cm="1">
        <f t="array" aca="1" ref="BD116" ca="1">INDEX($L$114:$L$121,(RANK(AT4,$AT$2:$AT$9)))</f>
        <v>2067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VLOOKUP(B117,audio_list_stym!$A$3:$BP$18,57,FALSE)</f>
        <v>16</v>
      </c>
      <c r="F117" t="str">
        <f>VLOOKUP(E117,metki!$A$2:$B$9,2,FALSE)</f>
        <v>импл_новые_без_названия</v>
      </c>
      <c r="G117" t="str">
        <f t="shared" si="25"/>
        <v>импл_</v>
      </c>
      <c r="H117" t="str">
        <f>VLOOKUP(B117,audio_list_stym!$A$3:$AJ$18,25,FALSE)</f>
        <v>Ackee</v>
      </c>
      <c r="I117" t="s">
        <v>691</v>
      </c>
      <c r="J117" t="str">
        <f t="shared" si="26"/>
        <v>Ackee_4</v>
      </c>
      <c r="K117">
        <v>16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228</v>
      </c>
      <c r="Q117" t="str">
        <f>IF(G117="экспл",0,IF(G117="импл_",VLOOKUP(J117,quest_импл!$A$1:$J$129,8,FALSE),0))</f>
        <v>sound\\Pushistiy_li.wav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2008</v>
      </c>
      <c r="AD117" t="str">
        <f t="shared" ca="1" si="32"/>
        <v>pics\\Banan_8.jpg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pics\\Banan_8.jpg</v>
      </c>
      <c r="AI117" t="s">
        <v>89</v>
      </c>
      <c r="AO117">
        <f t="shared" ca="1" si="33"/>
        <v>0.88327553630289724</v>
      </c>
      <c r="AP117" t="str">
        <f t="shared" ca="1" si="34"/>
        <v>pics\\Banan_8.jpg</v>
      </c>
      <c r="AR117" t="str">
        <f t="shared" si="36"/>
        <v/>
      </c>
      <c r="AS117" t="str">
        <f t="shared" ca="1" si="28"/>
        <v>pics\\Banan_8.jpg</v>
      </c>
      <c r="AT117">
        <f t="shared" ca="1" si="29"/>
        <v>1.3362514226883504E-2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_Пушистый_ли_</v>
      </c>
      <c r="BB117" t="str">
        <f t="shared" si="31"/>
        <v>_Пушистый_ли_XXXXX?</v>
      </c>
      <c r="BD117" cm="1">
        <f t="array" aca="1" ref="BD117" ca="1">INDEX($L$114:$L$121,(RANK(AT5,$AT$2:$AT$9)))</f>
        <v>2068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VLOOKUP(B118,audio_list_stym!$A$3:$BP$18,57,FALSE)</f>
        <v>16</v>
      </c>
      <c r="F118" t="str">
        <f>VLOOKUP(E118,metki!$A$2:$B$9,2,FALSE)</f>
        <v>импл_новые_без_названия</v>
      </c>
      <c r="G118" t="str">
        <f t="shared" si="25"/>
        <v>импл_</v>
      </c>
      <c r="H118" t="str">
        <f>VLOOKUP(B118,audio_list_stym!$A$3:$AJ$18,25,FALSE)</f>
        <v>Ackee</v>
      </c>
      <c r="I118" t="s">
        <v>692</v>
      </c>
      <c r="J118" t="str">
        <f t="shared" si="26"/>
        <v>Ackee_5</v>
      </c>
      <c r="K118">
        <v>16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229</v>
      </c>
      <c r="Q118" t="str">
        <f>IF(G118="экспл",0,IF(G118="импл_",VLOOKUP(J118,quest_импл!$A$1:$J$129,8,FALSE),0))</f>
        <v>sound\\Kvadratniy_li.wav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2017</v>
      </c>
      <c r="AD118" t="str">
        <f t="shared" ca="1" si="32"/>
        <v>pics\\Goroh_1.jpg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pics\\Goroh_1.jpg</v>
      </c>
      <c r="AI118" t="s">
        <v>90</v>
      </c>
      <c r="AO118">
        <f t="shared" ca="1" si="33"/>
        <v>0.77398265717532699</v>
      </c>
      <c r="AP118" t="str">
        <f t="shared" ca="1" si="34"/>
        <v>pics\\Goroh_1.jpg</v>
      </c>
      <c r="AR118" t="str">
        <f t="shared" si="36"/>
        <v/>
      </c>
      <c r="AS118" t="str">
        <f t="shared" ca="1" si="28"/>
        <v>pics\\Goroh_1.jpg</v>
      </c>
      <c r="AT118">
        <f t="shared" ca="1" si="29"/>
        <v>0.1961183997553626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_Квадратный_ли_</v>
      </c>
      <c r="BB118" t="str">
        <f t="shared" si="31"/>
        <v>_Квадратный_ли_XXXXX?</v>
      </c>
      <c r="BD118" cm="1">
        <f t="array" aca="1" ref="BD118" ca="1">INDEX($L$114:$L$121,(RANK(AT6,$AT$2:$AT$9)))</f>
        <v>2065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VLOOKUP(B119,audio_list_stym!$A$3:$BP$18,57,FALSE)</f>
        <v>16</v>
      </c>
      <c r="F119" t="str">
        <f>VLOOKUP(E119,metki!$A$2:$B$9,2,FALSE)</f>
        <v>импл_новые_без_названия</v>
      </c>
      <c r="G119" t="str">
        <f t="shared" si="25"/>
        <v>импл_</v>
      </c>
      <c r="H119" t="str">
        <f>VLOOKUP(B119,audio_list_stym!$A$3:$AJ$18,25,FALSE)</f>
        <v>Ackee</v>
      </c>
      <c r="I119" t="s">
        <v>693</v>
      </c>
      <c r="J119" t="str">
        <f t="shared" si="26"/>
        <v>Ackee_6</v>
      </c>
      <c r="K119">
        <v>16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230</v>
      </c>
      <c r="Q119" t="str">
        <f>IF(G119="экспл",0,IF(G119="импл_",VLOOKUP(J119,quest_импл!$A$1:$J$129,8,FALSE),0))</f>
        <v>sound\\Sklizskiy_li.wav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2057</v>
      </c>
      <c r="AD119" t="str">
        <f t="shared" ca="1" si="32"/>
        <v>pics\\Tomat_1.jpg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pics\\Tomat_1.jpg</v>
      </c>
      <c r="AI119" t="s">
        <v>91</v>
      </c>
      <c r="AO119">
        <f t="shared" ca="1" si="33"/>
        <v>9.688479863621613E-2</v>
      </c>
      <c r="AP119" t="str">
        <f t="shared" ca="1" si="34"/>
        <v>pics\\Tomat_1.jpg</v>
      </c>
      <c r="AR119" t="str">
        <f t="shared" si="36"/>
        <v/>
      </c>
      <c r="AS119" t="str">
        <f t="shared" ca="1" si="28"/>
        <v>pics\\Tomat_1.jpg</v>
      </c>
      <c r="AT119">
        <f t="shared" ca="1" si="29"/>
        <v>0.2723236466623431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_Склизкий_ли_</v>
      </c>
      <c r="BB119" t="str">
        <f t="shared" si="31"/>
        <v>_Склизкий_ли_XXXXX?</v>
      </c>
      <c r="BD119" cm="1">
        <f t="array" aca="1" ref="BD119" ca="1">INDEX($L$114:$L$121,(RANK(AT7,$AT$2:$AT$9)))</f>
        <v>2072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VLOOKUP(B120,audio_list_stym!$A$3:$BP$18,57,FALSE)</f>
        <v>16</v>
      </c>
      <c r="F120" t="str">
        <f>VLOOKUP(E120,metki!$A$2:$B$9,2,FALSE)</f>
        <v>импл_новые_без_названия</v>
      </c>
      <c r="G120" t="str">
        <f t="shared" si="25"/>
        <v>импл_</v>
      </c>
      <c r="H120" t="str">
        <f>VLOOKUP(B120,audio_list_stym!$A$3:$AJ$18,25,FALSE)</f>
        <v>Ackee</v>
      </c>
      <c r="I120" t="s">
        <v>694</v>
      </c>
      <c r="J120" t="str">
        <f t="shared" si="26"/>
        <v>Ackee_7</v>
      </c>
      <c r="K120">
        <v>16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231</v>
      </c>
      <c r="Q120" t="str">
        <f>IF(G120="экспл",0,IF(G120="импл_",VLOOKUP(J120,quest_импл!$A$1:$J$129,8,FALSE),0))</f>
        <v>sound\\Uvyadshiy_li.wav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2025</v>
      </c>
      <c r="AD120" t="str">
        <f t="shared" ca="1" si="32"/>
        <v>pics\\Kokos_1.jpg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pics\\Kokos_1.jpg</v>
      </c>
      <c r="AI120" t="s">
        <v>92</v>
      </c>
      <c r="AO120">
        <f t="shared" ca="1" si="33"/>
        <v>0.58770031158918457</v>
      </c>
      <c r="AP120" t="str">
        <f t="shared" ca="1" si="34"/>
        <v>pics\\Kokos_1.jpg</v>
      </c>
      <c r="AR120" t="str">
        <f t="shared" si="36"/>
        <v/>
      </c>
      <c r="AS120" t="str">
        <f t="shared" ca="1" si="28"/>
        <v>pics\\Kokos_1.jpg</v>
      </c>
      <c r="AT120">
        <f t="shared" ca="1" si="29"/>
        <v>0.62543309725070806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_Увядший_ли_</v>
      </c>
      <c r="BB120" t="str">
        <f t="shared" si="31"/>
        <v>_Увядший_ли_XXXXX?</v>
      </c>
      <c r="BD120" cm="1">
        <f t="array" aca="1" ref="BD120" ca="1">INDEX($L$114:$L$121,(RANK(AT8,$AT$2:$AT$9)))</f>
        <v>2066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VLOOKUP(B121,audio_list_stym!$A$3:$BP$18,57,FALSE)</f>
        <v>16</v>
      </c>
      <c r="F121" t="str">
        <f>VLOOKUP(E121,metki!$A$2:$B$9,2,FALSE)</f>
        <v>импл_новые_без_названия</v>
      </c>
      <c r="G121" t="str">
        <f t="shared" si="25"/>
        <v>импл_</v>
      </c>
      <c r="H121" t="str">
        <f>VLOOKUP(B121,audio_list_stym!$A$3:$AJ$18,25,FALSE)</f>
        <v>Ackee</v>
      </c>
      <c r="I121" t="s">
        <v>695</v>
      </c>
      <c r="J121" t="str">
        <f t="shared" si="26"/>
        <v>Ackee_8</v>
      </c>
      <c r="K121">
        <v>16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232</v>
      </c>
      <c r="Q121" t="str">
        <f>IF(G121="экспл",0,IF(G121="импл_",VLOOKUP(J121,quest_импл!$A$1:$J$129,8,FALSE),0))</f>
        <v>sound\\Raznocvetniy_li.wav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2009</v>
      </c>
      <c r="AD121" t="str">
        <f t="shared" ca="1" si="32"/>
        <v>pics\\Finik_1.jpg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pics\\Finik_1.jpg</v>
      </c>
      <c r="AI121" t="s">
        <v>93</v>
      </c>
      <c r="AO121">
        <f t="shared" ca="1" si="33"/>
        <v>0.87512699554475082</v>
      </c>
      <c r="AP121" t="str">
        <f t="shared" ca="1" si="34"/>
        <v>pics\\Finik_1.jpg</v>
      </c>
      <c r="AR121" t="str">
        <f>IF(AH121="sound\\Ogorod",AP49,"")</f>
        <v/>
      </c>
      <c r="AS121" t="str">
        <f t="shared" ca="1" si="28"/>
        <v>pics\\Finik_1.jpg</v>
      </c>
      <c r="AT121">
        <f t="shared" ca="1" si="29"/>
        <v>0.5157116346729792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_Разноцветный_ли_</v>
      </c>
      <c r="BB121" t="str">
        <f t="shared" si="31"/>
        <v>_Разноцветный_ли_XXXXX?</v>
      </c>
      <c r="BD121" cm="1">
        <f t="array" aca="1" ref="BD121" ca="1">INDEX($L$114:$L$121,(RANK(AT9,$AT$2:$AT$9)))</f>
        <v>2071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VLOOKUP(B122,audio_list_stym!$A$3:$BP$18,57,FALSE)</f>
        <v>17</v>
      </c>
      <c r="F122" t="str">
        <f>VLOOKUP(E122,metki!$A$2:$B$9,2,FALSE)</f>
        <v>экспл_новые_без_названия</v>
      </c>
      <c r="G122" t="str">
        <f t="shared" si="25"/>
        <v>экспл</v>
      </c>
      <c r="H122" t="str">
        <f>VLOOKUP(B122,audio_list_stym!$A$3:$AJ$18,25,FALSE)</f>
        <v>Ake</v>
      </c>
      <c r="I122" t="s">
        <v>688</v>
      </c>
      <c r="J122" t="str">
        <f t="shared" si="26"/>
        <v>Ake_1</v>
      </c>
      <c r="K122">
        <v>17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105</v>
      </c>
      <c r="Z122" t="str">
        <f>IF(G122="экспл",VLOOKUP(J122,quest_экспл!$A$1:$N$129,12,FALSE),IF(G122="импл_",0,0))</f>
        <v>sound\\On_imeet_myakot.wav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2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27"/>
        <v/>
      </c>
      <c r="AI122" t="s">
        <v>124</v>
      </c>
      <c r="AO122">
        <f t="shared" ca="1" si="33"/>
        <v>0.36544182876573617</v>
      </c>
      <c r="AP122" t="str">
        <f t="shared" ca="1" si="34"/>
        <v>pics\\Peper_2.jpg</v>
      </c>
      <c r="AR122" t="str">
        <f t="shared" ref="AR122:AR129" si="37">IF(AH122="sound\\Ogorod",AP50,"")</f>
        <v/>
      </c>
      <c r="AS122" t="str">
        <f t="shared" si="28"/>
        <v/>
      </c>
      <c r="AT122">
        <f t="shared" ca="1" si="29"/>
        <v>0.22181681851374802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_Он_имеет_мякоть?</v>
      </c>
      <c r="BA122" t="e">
        <f>VLOOKUP(Q122,audio_list_stym!$B$2:$BQ$299,68,FALSE)</f>
        <v>#N/A</v>
      </c>
      <c r="BB122" t="str">
        <f t="shared" si="31"/>
        <v>На_экране_XXXXX._Он_имеет_мякоть?</v>
      </c>
      <c r="BC122">
        <f>A122</f>
        <v>1216</v>
      </c>
      <c r="BD122" cm="1">
        <f t="array" aca="1" ref="BD122" ca="1">INDEX($L$122:$L$129,(RANK(AT2,$AT$2:$AT$9)))</f>
        <v>2077</v>
      </c>
      <c r="BE122" cm="1">
        <f t="array" aca="1" ref="BE122" ca="1">INDEX(BD66:BD81,(RANK(AT9,$AT$2:$AT$17)))</f>
        <v>2096</v>
      </c>
      <c r="BF122" cm="1">
        <f t="array" aca="1" ref="BF122" ca="1">INDEX(BD90:BD105,(RANK(AT9,$AT$2:$AT$17)))</f>
        <v>2144</v>
      </c>
      <c r="BG122" cm="1">
        <f t="array" aca="1" ref="BG122" ca="1">INDEX(BD106:BD121,(RANK(AT9,$AT$2:$AT$17)))</f>
        <v>2072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VLOOKUP(B123,audio_list_stym!$A$3:$BP$18,57,FALSE)</f>
        <v>17</v>
      </c>
      <c r="F123" t="str">
        <f>VLOOKUP(E123,metki!$A$2:$B$9,2,FALSE)</f>
        <v>экспл_новые_без_названия</v>
      </c>
      <c r="G123" t="str">
        <f t="shared" si="25"/>
        <v>экспл</v>
      </c>
      <c r="H123" t="str">
        <f>VLOOKUP(B123,audio_list_stym!$A$3:$AJ$18,25,FALSE)</f>
        <v>Ake</v>
      </c>
      <c r="I123" t="s">
        <v>689</v>
      </c>
      <c r="J123" t="str">
        <f t="shared" si="26"/>
        <v>Ake_2</v>
      </c>
      <c r="K123">
        <v>17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106</v>
      </c>
      <c r="Z123" t="str">
        <f>IF(G123="экспл",VLOOKUP(J123,quest_экспл!$A$1:$N$129,12,FALSE),IF(G123="импл_",0,0))</f>
        <v>sound\\Prodolgovatiy_li_on.wav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2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27"/>
        <v/>
      </c>
      <c r="AI123" t="s">
        <v>125</v>
      </c>
      <c r="AO123">
        <f t="shared" ca="1" si="33"/>
        <v>0.43740449430478368</v>
      </c>
      <c r="AP123" t="str">
        <f t="shared" ca="1" si="34"/>
        <v>pics\\Limon_5.jpg</v>
      </c>
      <c r="AR123" t="str">
        <f t="shared" si="37"/>
        <v/>
      </c>
      <c r="AS123" t="str">
        <f t="shared" si="28"/>
        <v/>
      </c>
      <c r="AT123">
        <f t="shared" ca="1" si="29"/>
        <v>2.2103735947185399E-2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_Продолговатый_ли_он?</v>
      </c>
      <c r="BA123" t="e">
        <f>VLOOKUP(Q123,audio_list_stym!$B$2:$BQ$299,68,FALSE)</f>
        <v>#N/A</v>
      </c>
      <c r="BB123" t="str">
        <f t="shared" si="31"/>
        <v>Посмотрите,_вот_XXXXX._Продолговатый_ли_он?</v>
      </c>
      <c r="BD123" cm="1">
        <f t="array" aca="1" ref="BD123" ca="1">INDEX($L$122:$L$129,(RANK(AT3,$AT$2:$AT$9)))</f>
        <v>2078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VLOOKUP(B124,audio_list_stym!$A$3:$BP$18,57,FALSE)</f>
        <v>17</v>
      </c>
      <c r="F124" t="str">
        <f>VLOOKUP(E124,metki!$A$2:$B$9,2,FALSE)</f>
        <v>экспл_новые_без_названия</v>
      </c>
      <c r="G124" t="str">
        <f t="shared" si="25"/>
        <v>экспл</v>
      </c>
      <c r="H124" t="str">
        <f>VLOOKUP(B124,audio_list_stym!$A$3:$AJ$18,25,FALSE)</f>
        <v>Ake</v>
      </c>
      <c r="I124" t="s">
        <v>690</v>
      </c>
      <c r="J124" t="str">
        <f t="shared" si="26"/>
        <v>Ake_3</v>
      </c>
      <c r="K124">
        <v>17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107</v>
      </c>
      <c r="Z124" t="str">
        <f>IF(G124="экспл",VLOOKUP(J124,quest_экспл!$A$1:$N$129,12,FALSE),IF(G124="импл_",0,0))</f>
        <v>sound\\Pyatnistiy_li_on.wav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2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27"/>
        <v/>
      </c>
      <c r="AI124" t="s">
        <v>126</v>
      </c>
      <c r="AO124">
        <f t="shared" ca="1" si="33"/>
        <v>0.50265614013741078</v>
      </c>
      <c r="AP124" t="str">
        <f t="shared" ca="1" si="34"/>
        <v>pics\\Kokos_8.jpg</v>
      </c>
      <c r="AR124" t="str">
        <f t="shared" si="37"/>
        <v/>
      </c>
      <c r="AS124" t="str">
        <f t="shared" si="28"/>
        <v/>
      </c>
      <c r="AT124">
        <f t="shared" ca="1" si="29"/>
        <v>0.74361174286967224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_Пятнистый_ли_он?</v>
      </c>
      <c r="BA124" t="e">
        <f>VLOOKUP(Q124,audio_list_stym!$B$2:$BQ$299,68,FALSE)</f>
        <v>#N/A</v>
      </c>
      <c r="BB124" t="str">
        <f t="shared" si="31"/>
        <v>Вот_XXXXX._Пятнистый_ли_он?</v>
      </c>
      <c r="BD124" cm="1">
        <f t="array" aca="1" ref="BD124" ca="1">INDEX($L$122:$L$129,(RANK(AT4,$AT$2:$AT$9)))</f>
        <v>2075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VLOOKUP(B125,audio_list_stym!$A$3:$BP$18,57,FALSE)</f>
        <v>17</v>
      </c>
      <c r="F125" t="str">
        <f>VLOOKUP(E125,metki!$A$2:$B$9,2,FALSE)</f>
        <v>экспл_новые_без_названия</v>
      </c>
      <c r="G125" t="str">
        <f t="shared" si="25"/>
        <v>экспл</v>
      </c>
      <c r="H125" t="str">
        <f>VLOOKUP(B125,audio_list_stym!$A$3:$AJ$18,25,FALSE)</f>
        <v>Ake</v>
      </c>
      <c r="I125" t="s">
        <v>691</v>
      </c>
      <c r="J125" t="str">
        <f t="shared" si="26"/>
        <v>Ake_4</v>
      </c>
      <c r="K125">
        <v>17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108</v>
      </c>
      <c r="Z125" t="str">
        <f>IF(G125="экспл",VLOOKUP(J125,quest_экспл!$A$1:$N$129,12,FALSE),IF(G125="импл_",0,0))</f>
        <v>sound\\On_s_kozhuroy.wav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2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27"/>
        <v/>
      </c>
      <c r="AI125" t="s">
        <v>127</v>
      </c>
      <c r="AO125">
        <f t="shared" ca="1" si="33"/>
        <v>2.4066618615901092E-3</v>
      </c>
      <c r="AP125" t="str">
        <f t="shared" ca="1" si="34"/>
        <v>pics\\Tomat_8.jpg</v>
      </c>
      <c r="AR125" t="str">
        <f t="shared" si="37"/>
        <v/>
      </c>
      <c r="AS125" t="str">
        <f t="shared" si="28"/>
        <v/>
      </c>
      <c r="AT125">
        <f t="shared" ca="1" si="29"/>
        <v>0.40492311823858951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_Он_с_кожурой?</v>
      </c>
      <c r="BA125" t="e">
        <f>VLOOKUP(Q125,audio_list_stym!$B$2:$BQ$299,68,FALSE)</f>
        <v>#N/A</v>
      </c>
      <c r="BB125" t="str">
        <f t="shared" si="31"/>
        <v>Это_XXXXX._Он_с_кожурой?</v>
      </c>
      <c r="BD125" cm="1">
        <f t="array" aca="1" ref="BD125" ca="1">INDEX($L$122:$L$129,(RANK(AT5,$AT$2:$AT$9)))</f>
        <v>2076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VLOOKUP(B126,audio_list_stym!$A$3:$BP$18,57,FALSE)</f>
        <v>17</v>
      </c>
      <c r="F126" t="str">
        <f>VLOOKUP(E126,metki!$A$2:$B$9,2,FALSE)</f>
        <v>экспл_новые_без_названия</v>
      </c>
      <c r="G126" t="str">
        <f t="shared" si="25"/>
        <v>экспл</v>
      </c>
      <c r="H126" t="str">
        <f>VLOOKUP(B126,audio_list_stym!$A$3:$AJ$18,25,FALSE)</f>
        <v>Ake</v>
      </c>
      <c r="I126" t="s">
        <v>692</v>
      </c>
      <c r="J126" t="str">
        <f t="shared" si="26"/>
        <v>Ake_5</v>
      </c>
      <c r="K126">
        <v>17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109</v>
      </c>
      <c r="Z126" t="str">
        <f>IF(G126="экспл",VLOOKUP(J126,quest_экспл!$A$1:$N$129,12,FALSE),IF(G126="импл_",0,0))</f>
        <v>sound\\Fioletoviy_li_on.wav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2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27"/>
        <v/>
      </c>
      <c r="AI126" t="s">
        <v>128</v>
      </c>
      <c r="AO126">
        <f t="shared" ca="1" si="33"/>
        <v>9.1406697789509939E-2</v>
      </c>
      <c r="AP126" t="str">
        <f t="shared" ca="1" si="34"/>
        <v>pics\\Tomat_2.jpg</v>
      </c>
      <c r="AR126" t="str">
        <f t="shared" si="37"/>
        <v/>
      </c>
      <c r="AS126" t="str">
        <f t="shared" si="28"/>
        <v/>
      </c>
      <c r="AT126">
        <f t="shared" ca="1" si="29"/>
        <v>0.72214384148725608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_Синий_ли_он?</v>
      </c>
      <c r="BA126" t="e">
        <f>VLOOKUP(Q126,audio_list_stym!$B$2:$BQ$299,68,FALSE)</f>
        <v>#N/A</v>
      </c>
      <c r="BB126" t="str">
        <f t="shared" si="31"/>
        <v>На_картинке_XXXXX._Синий_ли_он?</v>
      </c>
      <c r="BD126" cm="1">
        <f t="array" aca="1" ref="BD126" ca="1">INDEX($L$122:$L$129,(RANK(AT6,$AT$2:$AT$9)))</f>
        <v>2073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VLOOKUP(B127,audio_list_stym!$A$3:$BP$18,57,FALSE)</f>
        <v>17</v>
      </c>
      <c r="F127" t="str">
        <f>VLOOKUP(E127,metki!$A$2:$B$9,2,FALSE)</f>
        <v>экспл_новые_без_названия</v>
      </c>
      <c r="G127" t="str">
        <f t="shared" si="25"/>
        <v>экспл</v>
      </c>
      <c r="H127" t="str">
        <f>VLOOKUP(B127,audio_list_stym!$A$3:$AJ$18,25,FALSE)</f>
        <v>Ake</v>
      </c>
      <c r="I127" t="s">
        <v>693</v>
      </c>
      <c r="J127" t="str">
        <f t="shared" si="26"/>
        <v>Ake_6</v>
      </c>
      <c r="K127">
        <v>17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110</v>
      </c>
      <c r="Z127" t="str">
        <f>IF(G127="экспл",VLOOKUP(J127,quest_экспл!$A$1:$N$129,12,FALSE),IF(G127="импл_",0,0))</f>
        <v>sound\\On_s_dolkami.wav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2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27"/>
        <v/>
      </c>
      <c r="AI127" t="s">
        <v>129</v>
      </c>
      <c r="AO127">
        <f t="shared" ca="1" si="33"/>
        <v>4.0903168696153624E-2</v>
      </c>
      <c r="AP127" t="str">
        <f t="shared" ca="1" si="34"/>
        <v>pics\\Tomat_4.jpg</v>
      </c>
      <c r="AR127" t="str">
        <f t="shared" si="37"/>
        <v/>
      </c>
      <c r="AS127" t="str">
        <f t="shared" si="28"/>
        <v/>
      </c>
      <c r="AT127">
        <f t="shared" ca="1" si="29"/>
        <v>0.73501296982353015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_Он_с_дольками?</v>
      </c>
      <c r="BA127" t="e">
        <f>VLOOKUP(Q127,audio_list_stym!$B$2:$BQ$299,68,FALSE)</f>
        <v>#N/A</v>
      </c>
      <c r="BB127" t="str">
        <f t="shared" si="31"/>
        <v>На_мониторе_XXXXX._Он_с_дольками?</v>
      </c>
      <c r="BD127" cm="1">
        <f t="array" aca="1" ref="BD127" ca="1">INDEX($L$122:$L$129,(RANK(AT7,$AT$2:$AT$9)))</f>
        <v>2080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VLOOKUP(B128,audio_list_stym!$A$3:$BP$18,57,FALSE)</f>
        <v>17</v>
      </c>
      <c r="F128" t="str">
        <f>VLOOKUP(E128,metki!$A$2:$B$9,2,FALSE)</f>
        <v>экспл_новые_без_названия</v>
      </c>
      <c r="G128" t="str">
        <f t="shared" si="25"/>
        <v>экспл</v>
      </c>
      <c r="H128" t="str">
        <f>VLOOKUP(B128,audio_list_stym!$A$3:$AJ$18,25,FALSE)</f>
        <v>Ake</v>
      </c>
      <c r="I128" t="s">
        <v>694</v>
      </c>
      <c r="J128" t="str">
        <f t="shared" si="26"/>
        <v>Ake_7</v>
      </c>
      <c r="K128">
        <v>17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111</v>
      </c>
      <c r="Z128" t="str">
        <f>IF(G128="экспл",VLOOKUP(J128,quest_экспл!$A$1:$N$129,12,FALSE),IF(G128="импл_",0,0))</f>
        <v>sound\\On_visushenniy.wav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2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27"/>
        <v/>
      </c>
      <c r="AI128" t="s">
        <v>130</v>
      </c>
      <c r="AO128">
        <f t="shared" ca="1" si="33"/>
        <v>0.51232699391889502</v>
      </c>
      <c r="AP128" t="str">
        <f t="shared" ca="1" si="34"/>
        <v>pics\\Kokos_6.jpg</v>
      </c>
      <c r="AR128" t="str">
        <f t="shared" si="37"/>
        <v/>
      </c>
      <c r="AS128" t="str">
        <f t="shared" si="28"/>
        <v/>
      </c>
      <c r="AT128">
        <f t="shared" ca="1" si="29"/>
        <v>0.43934124311607226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_Он_высушенный?</v>
      </c>
      <c r="BA128" t="e">
        <f>VLOOKUP(Q128,audio_list_stym!$B$2:$BQ$299,68,FALSE)</f>
        <v>#N/A</v>
      </c>
      <c r="BB128" t="str">
        <f t="shared" si="31"/>
        <v>Перед_Вами_XXXXX._Он_высушенный?</v>
      </c>
      <c r="BD128" cm="1">
        <f t="array" aca="1" ref="BD128" ca="1">INDEX($L$122:$L$129,(RANK(AT8,$AT$2:$AT$9)))</f>
        <v>2074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VLOOKUP(B129,audio_list_stym!$A$3:$BP$18,57,FALSE)</f>
        <v>17</v>
      </c>
      <c r="F129" t="str">
        <f>VLOOKUP(E129,metki!$A$2:$B$9,2,FALSE)</f>
        <v>экспл_новые_без_названия</v>
      </c>
      <c r="G129" t="str">
        <f t="shared" si="25"/>
        <v>экспл</v>
      </c>
      <c r="H129" t="str">
        <f>VLOOKUP(B129,audio_list_stym!$A$3:$AJ$18,25,FALSE)</f>
        <v>Ake</v>
      </c>
      <c r="I129" t="s">
        <v>695</v>
      </c>
      <c r="J129" t="str">
        <f t="shared" si="26"/>
        <v>Ake_8</v>
      </c>
      <c r="K129">
        <v>17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112</v>
      </c>
      <c r="Z129" t="str">
        <f>IF(G129="экспл",VLOOKUP(J129,quest_экспл!$A$1:$N$129,12,FALSE),IF(G129="импл_",0,0))</f>
        <v>sound\\Myatiy_li_on.wav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2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27"/>
        <v/>
      </c>
      <c r="AI129" t="s">
        <v>131</v>
      </c>
      <c r="AO129">
        <f t="shared" ca="1" si="33"/>
        <v>0.15899019841157236</v>
      </c>
      <c r="AP129" t="str">
        <f t="shared" ca="1" si="34"/>
        <v>pics\\Redis_6.jpg</v>
      </c>
      <c r="AR129" t="str">
        <f t="shared" si="37"/>
        <v/>
      </c>
      <c r="AS129" t="str">
        <f t="shared" si="28"/>
        <v/>
      </c>
      <c r="AT129">
        <f t="shared" ca="1" si="29"/>
        <v>0.77569602097486257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_Мятый_ли_он?</v>
      </c>
      <c r="BA129" t="e">
        <f>VLOOKUP(Q129,audio_list_stym!$B$2:$BQ$299,68,FALSE)</f>
        <v>#N/A</v>
      </c>
      <c r="BB129" t="str">
        <f t="shared" si="31"/>
        <v>Вы_видите_XXXXX._Мятый_ли_он?</v>
      </c>
      <c r="BD129" cm="1">
        <f t="array" aca="1" ref="BD129" ca="1">INDEX($L$122:$L$129,(RANK(AT9,$AT$2:$AT$9)))</f>
        <v>2079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500-000000000000}"/>
  <pageMargins left="0.7" right="0.7" top="0.75" bottom="0.75" header="0.3" footer="0.3"/>
  <pageSetup paperSize="9"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VLOOKUP(B2,audio_list_stym!$A$3:$BP$18,59,FALSE)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VLOOKUP(B2,audio_list_stym!$A$3:$AJ$18,27,FALSE)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pics\\Injir_8.jpg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7.4210192821579923E-3</v>
      </c>
      <c r="AP2" t="str">
        <f ca="1">INDEX($AM$2:$AM$25,(RANK(AO2,$AO$2:$AO$25)))</f>
        <v>pics\\Injir_8.jpg</v>
      </c>
      <c r="AQ2" t="str">
        <f ca="1">INDEX($AN$2:$AN$25,(RANK(AO2,$AO$2:$AO$25)))</f>
        <v>pics\\Tikva_8.jpg</v>
      </c>
      <c r="AR2" t="str">
        <f t="shared" ref="AR2:AR9" ca="1" si="6">IF(AH2="sound\\Ogorod",AP2,"")</f>
        <v>pics\\Injir_8.jpg</v>
      </c>
      <c r="AT2">
        <f t="shared" ref="AT2:AT65" ca="1" si="7">RAND()</f>
        <v>0.16162893895938502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VLOOKUP(B3,audio_list_stym!$A$3:$BP$18,59,FALSE)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VLOOKUP(B3,audio_list_stym!$A$3:$AJ$18,27,FALSE)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2157</v>
      </c>
      <c r="AD3" t="str">
        <f t="shared" ref="AD3:AD66" ca="1" si="10">IF(ISTEXT(AE3),AE3,IF(ISTEXT(AF3),AF3,""))</f>
        <v>pics\\Injir_5.jpg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0.19432246380134321</v>
      </c>
      <c r="AP3" t="str">
        <f t="shared" ref="AP3:AP25" ca="1" si="12">INDEX($AM$2:$AM$25,(RANK(AO3,$AO$2:$AO$25)))</f>
        <v>pics\\Injir_5.jpg</v>
      </c>
      <c r="AQ3" t="str">
        <f t="shared" ref="AQ3:AQ25" ca="1" si="13">INDEX($AN$2:$AN$25,(RANK(AO3,$AO$2:$AO$25)))</f>
        <v>pics\\Tikva_5.jpg</v>
      </c>
      <c r="AR3" t="str">
        <f t="shared" ca="1" si="6"/>
        <v>pics\\Injir_5.jpg</v>
      </c>
      <c r="AT3">
        <f t="shared" ca="1" si="7"/>
        <v>0.16945316040211567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VLOOKUP(B4,audio_list_stym!$A$3:$BP$18,59,FALSE)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VLOOKUP(B4,audio_list_stym!$A$3:$AJ$18,27,FALSE)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2158</v>
      </c>
      <c r="AD4" t="str">
        <f t="shared" ca="1" si="10"/>
        <v>pics\\Injir_6.jpg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pics\\Injir_6.jpg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3.4061146137593035E-2</v>
      </c>
      <c r="AP4" t="str">
        <f t="shared" ca="1" si="12"/>
        <v>pics\\Injir_6.jpg</v>
      </c>
      <c r="AQ4" t="str">
        <f t="shared" ca="1" si="13"/>
        <v>pics\\Tikva_6.jpg</v>
      </c>
      <c r="AR4" t="str">
        <f t="shared" ca="1" si="6"/>
        <v>pics\\Injir_6.jpg</v>
      </c>
      <c r="AT4">
        <f t="shared" ca="1" si="7"/>
        <v>0.81468025493175567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VLOOKUP(B5,audio_list_stym!$A$3:$BP$18,59,FALSE)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VLOOKUP(B5,audio_list_stym!$A$3:$AJ$18,27,FALSE)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2001</v>
      </c>
      <c r="AD5" t="str">
        <f t="shared" ca="1" si="10"/>
        <v>pics\\Banan_1.jpg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pics\\Banan_1.jpg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0.61634466916310982</v>
      </c>
      <c r="AP5" t="str">
        <f t="shared" ca="1" si="12"/>
        <v>pics\\Banan_1.jpg</v>
      </c>
      <c r="AQ5" t="str">
        <f t="shared" ca="1" si="13"/>
        <v>pics\\Goroh_1.jpg</v>
      </c>
      <c r="AR5" t="str">
        <f t="shared" ca="1" si="6"/>
        <v>pics\\Banan_1.jpg</v>
      </c>
      <c r="AT5">
        <f t="shared" ca="1" si="7"/>
        <v>0.46334754594777772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2059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VLOOKUP(B6,audio_list_stym!$A$3:$BP$18,59,FALSE)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VLOOKUP(B6,audio_list_stym!$A$3:$AJ$18,27,FALSE)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2003</v>
      </c>
      <c r="AD6" t="str">
        <f t="shared" ca="1" si="10"/>
        <v>pics\\Banan_3.jpg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pics\\Banan_3.jpg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0.51378101130294684</v>
      </c>
      <c r="AP6" t="str">
        <f t="shared" ca="1" si="12"/>
        <v>pics\\Banan_3.jpg</v>
      </c>
      <c r="AQ6" t="str">
        <f t="shared" ca="1" si="13"/>
        <v>pics\\Goroh_3.jpg</v>
      </c>
      <c r="AR6" t="str">
        <f t="shared" ca="1" si="6"/>
        <v>pics\\Banan_3.jpg</v>
      </c>
      <c r="AT6">
        <f t="shared" ca="1" si="7"/>
        <v>0.29839397900403442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VLOOKUP(B7,audio_list_stym!$A$3:$BP$18,59,FALSE)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VLOOKUP(B7,audio_list_stym!$A$3:$AJ$18,27,FALSE)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2006</v>
      </c>
      <c r="AD7" t="str">
        <f t="shared" ca="1" si="10"/>
        <v>pics\\Banan_6.jpg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pics\\Banan_6.jpg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0.44253336469442894</v>
      </c>
      <c r="AP7" t="str">
        <f t="shared" ca="1" si="12"/>
        <v>pics\\Banan_6.jpg</v>
      </c>
      <c r="AQ7" t="str">
        <f t="shared" ca="1" si="13"/>
        <v>pics\\Goroh_6.jpg</v>
      </c>
      <c r="AR7" t="str">
        <f t="shared" ca="1" si="6"/>
        <v>pics\\Banan_6.jpg</v>
      </c>
      <c r="AT7">
        <f t="shared" ca="1" si="7"/>
        <v>0.22508008445778971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VLOOKUP(B8,audio_list_stym!$A$3:$BP$18,59,FALSE)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VLOOKUP(B8,audio_list_stym!$A$3:$AJ$18,27,FALSE)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2037</v>
      </c>
      <c r="AD8" t="str">
        <f t="shared" ca="1" si="10"/>
        <v>pics\\Limon_5.jpg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0.78208255319954234</v>
      </c>
      <c r="AP8" t="str">
        <f t="shared" ca="1" si="12"/>
        <v>pics\\Limon_5.jpg</v>
      </c>
      <c r="AQ8" t="str">
        <f t="shared" ca="1" si="13"/>
        <v>pics\\Redis_5.jpg</v>
      </c>
      <c r="AR8" t="str">
        <f t="shared" ca="1" si="6"/>
        <v>pics\\Limon_5.jpg</v>
      </c>
      <c r="AT8">
        <f t="shared" ca="1" si="7"/>
        <v>0.46118948161720807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VLOOKUP(B9,audio_list_stym!$A$3:$BP$18,59,FALSE)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VLOOKUP(B9,audio_list_stym!$A$3:$AJ$18,27,FALSE)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2038</v>
      </c>
      <c r="AD9" t="str">
        <f t="shared" ca="1" si="10"/>
        <v>pics\\Limon_6.jpg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pics\\Limon_6.jpg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0.72010773532566552</v>
      </c>
      <c r="AP9" t="str">
        <f t="shared" ca="1" si="12"/>
        <v>pics\\Limon_6.jpg</v>
      </c>
      <c r="AQ9" t="str">
        <f t="shared" ca="1" si="13"/>
        <v>pics\\Redis_6.jpg</v>
      </c>
      <c r="AR9" t="str">
        <f t="shared" ca="1" si="6"/>
        <v>pics\\Limon_6.jpg</v>
      </c>
      <c r="AT9">
        <f t="shared" ca="1" si="7"/>
        <v>0.55943000236813922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VLOOKUP(B10,audio_list_stym!$A$3:$BP$18,59,FALSE)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VLOOKUP(B10,audio_list_stym!$A$3:$AJ$18,27,FALSE)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0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0.89655289380451608</v>
      </c>
      <c r="AP10" t="str">
        <f t="shared" ca="1" si="12"/>
        <v>pics\\Limon_3.jpg</v>
      </c>
      <c r="AQ10" t="str">
        <f t="shared" ca="1" si="13"/>
        <v>pics\\Redis_3.jpg</v>
      </c>
      <c r="AT10">
        <f t="shared" ca="1" si="7"/>
        <v>0.83816382095589559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2053</v>
      </c>
      <c r="BG10" cm="1">
        <f t="array" aca="1" ref="BG10" ca="1">INDEX(BD34:BD65,(RANK(AT3,$AT$2:$AT$16)))</f>
        <v>2005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VLOOKUP(B11,audio_list_stym!$A$3:$BP$18,59,FALSE)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VLOOKUP(B11,audio_list_stym!$A$3:$AJ$18,27,FALSE)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0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0.24205355815164731</v>
      </c>
      <c r="AP11" t="str">
        <f t="shared" ca="1" si="12"/>
        <v>pics\\Injir_2.jpg</v>
      </c>
      <c r="AQ11" t="str">
        <f t="shared" ca="1" si="13"/>
        <v>pics\\Tikva_2.jpg</v>
      </c>
      <c r="AT11">
        <f t="shared" ca="1" si="7"/>
        <v>0.3077898690215114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VLOOKUP(B12,audio_list_stym!$A$3:$BP$18,59,FALSE)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VLOOKUP(B12,audio_list_stym!$A$3:$AJ$18,27,FALSE)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0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0.59791458058273417</v>
      </c>
      <c r="AP12" t="str">
        <f t="shared" ca="1" si="12"/>
        <v>pics\\Banan_2.jpg</v>
      </c>
      <c r="AQ12" t="str">
        <f t="shared" ca="1" si="13"/>
        <v>pics\\Goroh_2.jpg</v>
      </c>
      <c r="AT12">
        <f t="shared" ca="1" si="7"/>
        <v>0.36796707504613846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VLOOKUP(B13,audio_list_stym!$A$3:$BP$18,59,FALSE)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VLOOKUP(B13,audio_list_stym!$A$3:$AJ$18,27,FALSE)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0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0.86472439398279777</v>
      </c>
      <c r="AP13" t="str">
        <f t="shared" ca="1" si="12"/>
        <v>pics\\Limon_4.jpg</v>
      </c>
      <c r="AQ13" t="str">
        <f t="shared" ca="1" si="13"/>
        <v>pics\\Redis_4.jpg</v>
      </c>
      <c r="AT13">
        <f t="shared" ca="1" si="7"/>
        <v>8.1961499172914287E-2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2035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VLOOKUP(B14,audio_list_stym!$A$3:$BP$18,59,FALSE)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VLOOKUP(B14,audio_list_stym!$A$3:$AJ$18,27,FALSE)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0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0.32408823776902485</v>
      </c>
      <c r="AP14" t="str">
        <f t="shared" ca="1" si="12"/>
        <v>pics\\Banan_8.jpg</v>
      </c>
      <c r="AQ14" t="str">
        <f t="shared" ca="1" si="13"/>
        <v>pics\\Goroh_8.jpg</v>
      </c>
      <c r="AT14">
        <f t="shared" ca="1" si="7"/>
        <v>0.66618238863282897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VLOOKUP(B15,audio_list_stym!$A$3:$BP$18,59,FALSE)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VLOOKUP(B15,audio_list_stym!$A$3:$AJ$18,27,FALSE)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0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0.99147642648357737</v>
      </c>
      <c r="AP15" t="str">
        <f t="shared" ca="1" si="12"/>
        <v>pics\\Limon_1.jpg</v>
      </c>
      <c r="AQ15" t="str">
        <f t="shared" ca="1" si="13"/>
        <v>pics\\Redis_1.jpg</v>
      </c>
      <c r="AT15">
        <f t="shared" ca="1" si="7"/>
        <v>0.5050339944028267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VLOOKUP(B16,audio_list_stym!$A$3:$BP$18,59,FALSE)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VLOOKUP(B16,audio_list_stym!$A$3:$AJ$18,27,FALSE)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0.6510240066743086</v>
      </c>
      <c r="AP16" t="str">
        <f t="shared" ca="1" si="12"/>
        <v>pics\\Limon_8.jpg</v>
      </c>
      <c r="AQ16" t="str">
        <f t="shared" ca="1" si="13"/>
        <v>pics\\Redis_8.jpg</v>
      </c>
      <c r="AT16">
        <f t="shared" ca="1" si="7"/>
        <v>0.77093691426246092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VLOOKUP(B17,audio_list_stym!$A$3:$BP$18,59,FALSE)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VLOOKUP(B17,audio_list_stym!$A$3:$AJ$18,27,FALSE)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0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1.748630005454721E-2</v>
      </c>
      <c r="AP17" t="str">
        <f t="shared" ca="1" si="12"/>
        <v>pics\\Injir_7.jpg</v>
      </c>
      <c r="AQ17" t="str">
        <f t="shared" ca="1" si="13"/>
        <v>pics\\Tikva_7.jpg</v>
      </c>
      <c r="AT17">
        <f t="shared" ca="1" si="7"/>
        <v>0.20001255102253612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VLOOKUP(B18,audio_list_stym!$A$3:$BP$18,59,FALSE)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VLOOKUP(B18,audio_list_stym!$A$3:$AJ$18,27,FALSE)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2163</v>
      </c>
      <c r="AD18" t="str">
        <f t="shared" ca="1" si="10"/>
        <v>pics\\Tikva_3.jpg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pics\\Tikva_3.jpg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0.23296437173520568</v>
      </c>
      <c r="AP18" t="str">
        <f t="shared" ca="1" si="12"/>
        <v>pics\\Injir_3.jpg</v>
      </c>
      <c r="AQ18" t="str">
        <f t="shared" ca="1" si="13"/>
        <v>pics\\Tikva_3.jpg</v>
      </c>
      <c r="AS18" t="str">
        <f t="shared" ref="AS18:AS25" ca="1" si="17">IF(AH18="sound\\Tropic",AQ18,"")</f>
        <v>pics\\Tikva_3.jpg</v>
      </c>
      <c r="AT18">
        <f t="shared" ca="1" si="7"/>
        <v>0.28061911186242794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2063</v>
      </c>
      <c r="BF18" cm="1">
        <f t="array" aca="1" ref="BF18" ca="1">INDEX(BD26:BD49,(RANK(AT4,$AT$2:$AT$16)))</f>
        <v>2055</v>
      </c>
      <c r="BG18" cm="1">
        <f t="array" aca="1" ref="BG18" ca="1">INDEX(BD50:BD65,(RANK(AT4,$AT$2:$AT$16)))</f>
        <v>2015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VLOOKUP(B19,audio_list_stym!$A$3:$BP$18,59,FALSE)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VLOOKUP(B19,audio_list_stym!$A$3:$AJ$18,27,FALSE)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2055</v>
      </c>
      <c r="AD19" t="str">
        <f t="shared" ca="1" si="10"/>
        <v>pics\\Redis_7.jpg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0.67894405234322763</v>
      </c>
      <c r="AP19" t="str">
        <f t="shared" ca="1" si="12"/>
        <v>pics\\Limon_7.jpg</v>
      </c>
      <c r="AQ19" t="str">
        <f t="shared" ca="1" si="13"/>
        <v>pics\\Redis_7.jpg</v>
      </c>
      <c r="AS19" t="str">
        <f t="shared" ca="1" si="17"/>
        <v>pics\\Redis_7.jpg</v>
      </c>
      <c r="AT19">
        <f t="shared" ca="1" si="7"/>
        <v>0.26962991515958334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VLOOKUP(B20,audio_list_stym!$A$3:$BP$18,59,FALSE)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VLOOKUP(B20,audio_list_stym!$A$3:$AJ$18,27,FALSE)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2164</v>
      </c>
      <c r="AD20" t="str">
        <f t="shared" ca="1" si="10"/>
        <v>pics\\Tikva_4.jpg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pics\\Tikva_4.jpg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0.22962207416719527</v>
      </c>
      <c r="AP20" t="str">
        <f t="shared" ca="1" si="12"/>
        <v>pics\\Injir_4.jpg</v>
      </c>
      <c r="AQ20" t="str">
        <f t="shared" ca="1" si="13"/>
        <v>pics\\Tikva_4.jpg</v>
      </c>
      <c r="AS20" t="str">
        <f t="shared" ca="1" si="17"/>
        <v>pics\\Tikva_4.jpg</v>
      </c>
      <c r="AT20">
        <f t="shared" ca="1" si="7"/>
        <v>0.53684032276247851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VLOOKUP(B21,audio_list_stym!$A$3:$BP$18,59,FALSE)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VLOOKUP(B21,audio_list_stym!$A$3:$AJ$18,27,FALSE)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2023</v>
      </c>
      <c r="AD21" t="str">
        <f t="shared" ca="1" si="10"/>
        <v>pics\\Goroh_7.jpg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pics\\Goroh_7.jpg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0.40790644116245922</v>
      </c>
      <c r="AP21" t="str">
        <f t="shared" ca="1" si="12"/>
        <v>pics\\Banan_7.jpg</v>
      </c>
      <c r="AQ21" t="str">
        <f t="shared" ca="1" si="13"/>
        <v>pics\\Goroh_7.jpg</v>
      </c>
      <c r="AS21" t="str">
        <f t="shared" ca="1" si="17"/>
        <v>pics\\Goroh_7.jpg</v>
      </c>
      <c r="AT21">
        <f t="shared" ca="1" si="7"/>
        <v>0.42725004361354735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2027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VLOOKUP(B22,audio_list_stym!$A$3:$BP$18,59,FALSE)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VLOOKUP(B22,audio_list_stym!$A$3:$AJ$18,27,FALSE)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2050</v>
      </c>
      <c r="AD22" t="str">
        <f t="shared" ca="1" si="10"/>
        <v>pics\\Redis_2.jpg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pics\\Redis_2.jpg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0.93361375792351275</v>
      </c>
      <c r="AP22" t="str">
        <f t="shared" ca="1" si="12"/>
        <v>pics\\Limon_2.jpg</v>
      </c>
      <c r="AQ22" t="str">
        <f t="shared" ca="1" si="13"/>
        <v>pics\\Redis_2.jpg</v>
      </c>
      <c r="AS22" t="str">
        <f t="shared" ca="1" si="17"/>
        <v>pics\\Redis_2.jpg</v>
      </c>
      <c r="AT22">
        <f t="shared" ca="1" si="7"/>
        <v>0.27757317609952514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VLOOKUP(B23,audio_list_stym!$A$3:$BP$18,59,FALSE)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VLOOKUP(B23,audio_list_stym!$A$3:$AJ$18,27,FALSE)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2020</v>
      </c>
      <c r="AD23" t="str">
        <f t="shared" ca="1" si="10"/>
        <v>pics\\Goroh_4.jpg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pics\\Goroh_4.jpg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0.50954538460293008</v>
      </c>
      <c r="AP23" t="str">
        <f t="shared" ca="1" si="12"/>
        <v>pics\\Banan_4.jpg</v>
      </c>
      <c r="AQ23" t="str">
        <f t="shared" ca="1" si="13"/>
        <v>pics\\Goroh_4.jpg</v>
      </c>
      <c r="AS23" t="str">
        <f t="shared" ca="1" si="17"/>
        <v>pics\\Goroh_4.jpg</v>
      </c>
      <c r="AT23">
        <f t="shared" ca="1" si="7"/>
        <v>0.5229059945502379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VLOOKUP(B24,audio_list_stym!$A$3:$BP$18,59,FALSE)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VLOOKUP(B24,audio_list_stym!$A$3:$AJ$18,27,FALSE)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2021</v>
      </c>
      <c r="AD24" t="str">
        <f t="shared" ca="1" si="10"/>
        <v>pics\\Goroh_5.jpg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pics\\Goroh_5.jpg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0.46461918374430866</v>
      </c>
      <c r="AP24" t="str">
        <f t="shared" ca="1" si="12"/>
        <v>pics\\Banan_5.jpg</v>
      </c>
      <c r="AQ24" t="str">
        <f t="shared" ca="1" si="13"/>
        <v>pics\\Goroh_5.jpg</v>
      </c>
      <c r="AS24" t="str">
        <f t="shared" ca="1" si="17"/>
        <v>pics\\Goroh_5.jpg</v>
      </c>
      <c r="AT24">
        <f t="shared" ca="1" si="7"/>
        <v>0.76495839557019596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VLOOKUP(B25,audio_list_stym!$A$3:$BP$18,59,FALSE)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VLOOKUP(B25,audio_list_stym!$A$3:$AJ$18,27,FALSE)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2161</v>
      </c>
      <c r="AD25" t="str">
        <f t="shared" ca="1" si="10"/>
        <v>pics\\Tikva_1.jpg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pics\\Tikva_1.jpg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0.3093176606656689</v>
      </c>
      <c r="AP25" t="str">
        <f t="shared" ca="1" si="12"/>
        <v>pics\\Injir_1.jpg</v>
      </c>
      <c r="AQ25" t="str">
        <f t="shared" ca="1" si="13"/>
        <v>pics\\Tikva_1.jpg</v>
      </c>
      <c r="AS25" t="str">
        <f t="shared" ca="1" si="17"/>
        <v>pics\\Tikva_1.jpg</v>
      </c>
      <c r="AT25">
        <f t="shared" ca="1" si="7"/>
        <v>3.0092020719610479E-2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VLOOKUP(B26,audio_list_stym!$A$3:$BP$18,59,FALSE)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VLOOKUP(B26,audio_list_stym!$A$3:$AJ$18,27,FALSE)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0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0.81127191094655515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VLOOKUP(B27,audio_list_stym!$A$3:$BP$18,59,FALSE)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VLOOKUP(B27,audio_list_stym!$A$3:$AJ$18,27,FALSE)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0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0.24565410023302037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VLOOKUP(B28,audio_list_stym!$A$3:$BP$18,59,FALSE)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VLOOKUP(B28,audio_list_stym!$A$3:$AJ$18,27,FALSE)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0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0.59556625615059089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VLOOKUP(B29,audio_list_stym!$A$3:$BP$18,59,FALSE)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VLOOKUP(B29,audio_list_stym!$A$3:$AJ$18,27,FALSE)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0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0.55457814225652624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2051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VLOOKUP(B30,audio_list_stym!$A$3:$BP$18,59,FALSE)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VLOOKUP(B30,audio_list_stym!$A$3:$AJ$18,27,FALSE)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0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0.81458325210564941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VLOOKUP(B31,audio_list_stym!$A$3:$BP$18,59,FALSE)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VLOOKUP(B31,audio_list_stym!$A$3:$AJ$18,27,FALSE)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0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0.6431597734386556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VLOOKUP(B32,audio_list_stym!$A$3:$BP$18,59,FALSE)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VLOOKUP(B32,audio_list_stym!$A$3:$AJ$18,27,FALSE)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0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0.30452564079064204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VLOOKUP(B33,audio_list_stym!$A$3:$BP$18,59,FALSE)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VLOOKUP(B33,audio_list_stym!$A$3:$AJ$18,27,FALSE)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0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0.5216009840791298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VLOOKUP(B34,audio_list_stym!$A$3:$BP$18,59,FALSE)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VLOOKUP(B34,audio_list_stym!$A$3:$AJ$18,27,FALSE)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2035</v>
      </c>
      <c r="AD34" t="str">
        <f t="shared" ca="1" si="10"/>
        <v>pics\\Limon_3.jpg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pics\\Limon_3.jpg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pics\\Limon_3.jpg</v>
      </c>
      <c r="AT34">
        <f t="shared" ca="1" si="7"/>
        <v>0.35391080915450268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VLOOKUP(B35,audio_list_stym!$A$3:$BP$18,59,FALSE)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VLOOKUP(B35,audio_list_stym!$A$3:$AJ$18,27,FALSE)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2154</v>
      </c>
      <c r="AD35" t="str">
        <f t="shared" ca="1" si="10"/>
        <v>pics\\Injir_2.jpg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pics\\Injir_2.jpg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pics\\Injir_2.jpg</v>
      </c>
      <c r="AT35">
        <f t="shared" ca="1" si="7"/>
        <v>0.60788202037210282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VLOOKUP(B36,audio_list_stym!$A$3:$BP$18,59,FALSE)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VLOOKUP(B36,audio_list_stym!$A$3:$AJ$18,27,FALSE)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2002</v>
      </c>
      <c r="AD36" t="str">
        <f t="shared" ca="1" si="10"/>
        <v>pics\\Banan_2.jpg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pics\\Banan_2.jpg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pics\\Banan_2.jpg</v>
      </c>
      <c r="AT36">
        <f t="shared" ca="1" si="7"/>
        <v>0.26125491290168112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VLOOKUP(B37,audio_list_stym!$A$3:$BP$18,59,FALSE)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VLOOKUP(B37,audio_list_stym!$A$3:$AJ$18,27,FALSE)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2036</v>
      </c>
      <c r="AD37" t="str">
        <f t="shared" ca="1" si="10"/>
        <v>pics\\Limon_4.jpg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pics\\Limon_4.jpg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pics\\Limon_4.jpg</v>
      </c>
      <c r="AT37">
        <f t="shared" ca="1" si="7"/>
        <v>0.31988473744499868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2043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VLOOKUP(B38,audio_list_stym!$A$3:$BP$18,59,FALSE)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VLOOKUP(B38,audio_list_stym!$A$3:$AJ$18,27,FALSE)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10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pics\\Banan_8.jpg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pics\\Banan_8.jpg</v>
      </c>
      <c r="AT38">
        <f t="shared" ca="1" si="7"/>
        <v>0.62123199273907681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VLOOKUP(B39,audio_list_stym!$A$3:$BP$18,59,FALSE)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VLOOKUP(B39,audio_list_stym!$A$3:$AJ$18,27,FALSE)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10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pics\\Limon_1.jpg</v>
      </c>
      <c r="AT39">
        <f t="shared" ca="1" si="7"/>
        <v>0.67090235589021285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VLOOKUP(B40,audio_list_stym!$A$3:$BP$18,59,FALSE)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VLOOKUP(B40,audio_list_stym!$A$3:$AJ$18,27,FALSE)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2040</v>
      </c>
      <c r="AD40" t="str">
        <f t="shared" ca="1" si="10"/>
        <v>pics\\Limon_8.jpg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pics\\Limon_8.jpg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pics\\Limon_8.jpg</v>
      </c>
      <c r="AT40">
        <f t="shared" ca="1" si="7"/>
        <v>0.76291873832203994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VLOOKUP(B41,audio_list_stym!$A$3:$BP$18,59,FALSE)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VLOOKUP(B41,audio_list_stym!$A$3:$AJ$18,27,FALSE)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2159</v>
      </c>
      <c r="AD41" t="str">
        <f t="shared" ca="1" si="10"/>
        <v>pics\\Injir_7.jpg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pics\\Injir_7.jpg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pics\\Injir_7.jpg</v>
      </c>
      <c r="AT41">
        <f t="shared" ca="1" si="7"/>
        <v>0.46483438887198003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VLOOKUP(B42,audio_list_stym!$A$3:$BP$18,59,FALSE)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VLOOKUP(B42,audio_list_stym!$A$3:$AJ$18,27,FALSE)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0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0.8980870803757387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VLOOKUP(B43,audio_list_stym!$A$3:$BP$18,59,FALSE)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VLOOKUP(B43,audio_list_stym!$A$3:$AJ$18,27,FALSE)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0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0.98619577275983361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VLOOKUP(B44,audio_list_stym!$A$3:$BP$18,59,FALSE)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VLOOKUP(B44,audio_list_stym!$A$3:$AJ$18,27,FALSE)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0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0.81568374449224879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VLOOKUP(B45,audio_list_stym!$A$3:$BP$18,59,FALSE)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VLOOKUP(B45,audio_list_stym!$A$3:$AJ$18,27,FALSE)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0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7.6045281804669962E-2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2003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VLOOKUP(B46,audio_list_stym!$A$3:$BP$18,59,FALSE)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VLOOKUP(B46,audio_list_stym!$A$3:$AJ$18,27,FALSE)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0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0.41611209545718775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VLOOKUP(B47,audio_list_stym!$A$3:$BP$18,59,FALSE)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VLOOKUP(B47,audio_list_stym!$A$3:$AJ$18,27,FALSE)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0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0.65760386881927646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VLOOKUP(B48,audio_list_stym!$A$3:$BP$18,59,FALSE)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VLOOKUP(B48,audio_list_stym!$A$3:$AJ$18,27,FALSE)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0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0.15344917398266089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VLOOKUP(B49,audio_list_stym!$A$3:$BP$18,59,FALSE)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VLOOKUP(B49,audio_list_stym!$A$3:$AJ$18,27,FALSE)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0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0.80373416248711138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VLOOKUP(B50,audio_list_stym!$A$3:$BP$18,59,FALSE)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VLOOKUP(B50,audio_list_stym!$A$3:$AJ$18,27,FALSE)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2168</v>
      </c>
      <c r="AD50" t="str">
        <f t="shared" ca="1" si="10"/>
        <v>pics\\Tikva_8.jpg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pics\\Tikva_8.jpg</v>
      </c>
      <c r="AH50" t="str">
        <f t="shared" si="3"/>
        <v>sound\\Tropic</v>
      </c>
      <c r="AS50" t="str">
        <f ca="1">IF(AH50="sound\\Tropic",AQ2,"")</f>
        <v>pics\\Tikva_8.jpg</v>
      </c>
      <c r="AT50">
        <f t="shared" ca="1" si="7"/>
        <v>0.29724927385529676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2035</v>
      </c>
      <c r="BF50" cm="1">
        <f t="array" aca="1" ref="BF50" ca="1">INDEX(BD18:BD49,(RANK(AT7,$AT$2:$AT$17)))</f>
        <v>2051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VLOOKUP(B51,audio_list_stym!$A$3:$BP$18,59,FALSE)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VLOOKUP(B51,audio_list_stym!$A$3:$AJ$18,27,FALSE)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2165</v>
      </c>
      <c r="AD51" t="str">
        <f t="shared" ca="1" si="10"/>
        <v>pics\\Tikva_5.jpg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pics\\Tikva_5.jpg</v>
      </c>
      <c r="AH51" t="str">
        <f t="shared" si="3"/>
        <v>sound\\Tropic</v>
      </c>
      <c r="AS51" t="str">
        <f t="shared" ref="AS51:AS57" ca="1" si="25">IF(AH51="sound\\Tropic",AQ3,"")</f>
        <v>pics\\Tikva_5.jpg</v>
      </c>
      <c r="AT51">
        <f t="shared" ca="1" si="7"/>
        <v>8.8758770061618031E-2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VLOOKUP(B52,audio_list_stym!$A$3:$BP$18,59,FALSE)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VLOOKUP(B52,audio_list_stym!$A$3:$AJ$18,27,FALSE)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2166</v>
      </c>
      <c r="AD52" t="str">
        <f t="shared" ca="1" si="10"/>
        <v>pics\\Tikva_6.jpg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pics\\Tikva_6.jpg</v>
      </c>
      <c r="AH52" t="str">
        <f t="shared" si="3"/>
        <v>sound\\Tropic</v>
      </c>
      <c r="AS52" t="str">
        <f t="shared" ca="1" si="25"/>
        <v>pics\\Tikva_6.jpg</v>
      </c>
      <c r="AT52">
        <f t="shared" ca="1" si="7"/>
        <v>0.8296033549852202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VLOOKUP(B53,audio_list_stym!$A$3:$BP$18,59,FALSE)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VLOOKUP(B53,audio_list_stym!$A$3:$AJ$18,27,FALSE)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2017</v>
      </c>
      <c r="AD53" t="str">
        <f t="shared" ca="1" si="10"/>
        <v>pics\\Goroh_1.jpg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pics\\Goroh_1.jpg</v>
      </c>
      <c r="AH53" t="str">
        <f t="shared" si="3"/>
        <v>sound\\Tropic</v>
      </c>
      <c r="AS53" t="str">
        <f t="shared" ca="1" si="25"/>
        <v>pics\\Goroh_1.jpg</v>
      </c>
      <c r="AT53">
        <f t="shared" ca="1" si="7"/>
        <v>0.11337303839255075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2011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VLOOKUP(B54,audio_list_stym!$A$3:$BP$18,59,FALSE)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VLOOKUP(B54,audio_list_stym!$A$3:$AJ$18,27,FALSE)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2019</v>
      </c>
      <c r="AD54" t="str">
        <f t="shared" ca="1" si="10"/>
        <v>pics\\Goroh_3.jpg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pics\\Goroh_3.jpg</v>
      </c>
      <c r="AH54" t="str">
        <f t="shared" si="3"/>
        <v>sound\\Tropic</v>
      </c>
      <c r="AI54" s="11"/>
      <c r="AS54" t="str">
        <f t="shared" ca="1" si="25"/>
        <v>pics\\Goroh_3.jpg</v>
      </c>
      <c r="AT54">
        <f t="shared" ca="1" si="7"/>
        <v>0.54103639705987017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VLOOKUP(B55,audio_list_stym!$A$3:$BP$18,59,FALSE)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VLOOKUP(B55,audio_list_stym!$A$3:$AJ$18,27,FALSE)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2022</v>
      </c>
      <c r="AD55" t="str">
        <f t="shared" ca="1" si="10"/>
        <v>pics\\Goroh_6.jpg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pics\\Goroh_6.jpg</v>
      </c>
      <c r="AH55" t="str">
        <f t="shared" si="3"/>
        <v>sound\\Tropic</v>
      </c>
      <c r="AS55" t="str">
        <f t="shared" ca="1" si="25"/>
        <v>pics\\Goroh_6.jpg</v>
      </c>
      <c r="AT55">
        <f t="shared" ca="1" si="7"/>
        <v>0.8744805261607933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VLOOKUP(B56,audio_list_stym!$A$3:$BP$18,59,FALSE)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VLOOKUP(B56,audio_list_stym!$A$3:$AJ$18,27,FALSE)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2053</v>
      </c>
      <c r="AD56" t="str">
        <f t="shared" ca="1" si="10"/>
        <v>pics\\Redis_5.jpg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pics\\Redis_5.jpg</v>
      </c>
      <c r="AH56" t="str">
        <f t="shared" si="3"/>
        <v>sound\\Tropic</v>
      </c>
      <c r="AS56" t="str">
        <f t="shared" ca="1" si="25"/>
        <v>pics\\Redis_5.jpg</v>
      </c>
      <c r="AT56">
        <f t="shared" ca="1" si="7"/>
        <v>0.16328759098665924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VLOOKUP(B57,audio_list_stym!$A$3:$BP$18,59,FALSE)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VLOOKUP(B57,audio_list_stym!$A$3:$AJ$18,27,FALSE)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2054</v>
      </c>
      <c r="AD57" t="str">
        <f t="shared" ca="1" si="10"/>
        <v>pics\\Redis_6.jpg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pics\\Redis_6.jpg</v>
      </c>
      <c r="AH57" t="str">
        <f t="shared" si="3"/>
        <v>sound\\Tropic</v>
      </c>
      <c r="AI57" s="11"/>
      <c r="AS57" t="str">
        <f t="shared" ca="1" si="25"/>
        <v>pics\\Redis_6.jpg</v>
      </c>
      <c r="AT57">
        <f t="shared" ca="1" si="7"/>
        <v>0.94623223459016848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VLOOKUP(B58,audio_list_stym!$A$3:$BP$18,59,FALSE)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VLOOKUP(B58,audio_list_stym!$A$3:$AJ$18,27,FALSE)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0.93660742584659262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2003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VLOOKUP(B59,audio_list_stym!$A$3:$BP$18,59,FALSE)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VLOOKUP(B59,audio_list_stym!$A$3:$AJ$18,27,FALSE)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0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0.40796264953664052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VLOOKUP(B60,audio_list_stym!$A$3:$BP$18,59,FALSE)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VLOOKUP(B60,audio_list_stym!$A$3:$AJ$18,27,FALSE)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0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0.72180021852236631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VLOOKUP(B61,audio_list_stym!$A$3:$BP$18,59,FALSE)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VLOOKUP(B61,audio_list_stym!$A$3:$AJ$18,27,FALSE)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0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0.14304059600675634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2019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VLOOKUP(B62,audio_list_stym!$A$3:$BP$18,59,FALSE)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VLOOKUP(B62,audio_list_stym!$A$3:$AJ$18,27,FALSE)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0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0.54349550549377312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VLOOKUP(B63,audio_list_stym!$A$3:$BP$18,59,FALSE)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VLOOKUP(B63,audio_list_stym!$A$3:$AJ$18,27,FALSE)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0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0.77242292336791007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VLOOKUP(B64,audio_list_stym!$A$3:$BP$18,59,FALSE)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VLOOKUP(B64,audio_list_stym!$A$3:$AJ$18,27,FALSE)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0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0.71298947615862995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VLOOKUP(B65,audio_list_stym!$A$3:$BP$18,59,FALSE)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VLOOKUP(B65,audio_list_stym!$A$3:$AJ$18,27,FALSE)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0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0.29095995667704777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VLOOKUP(B66,audio_list_stym!$A$3:$BP$18,59,FALSE)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VLOOKUP(B66,audio_list_stym!$A$3:$AJ$18,27,FALSE)</f>
        <v>Gac</v>
      </c>
      <c r="I66" t="s">
        <v>688</v>
      </c>
      <c r="J66" t="str">
        <f t="shared" ref="J66:J129" si="29">H66&amp;I66</f>
        <v>Gac_1</v>
      </c>
      <c r="K66">
        <v>16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249</v>
      </c>
      <c r="Q66" t="str">
        <f>IF(G66="экспл",0,IF(G66="импл_",VLOOKUP(J66,quest_импл!$A$1:$J$129,8,FALSE),0))</f>
        <v>sound\\Ispachkan_li.wav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нет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2047</v>
      </c>
      <c r="AD66" t="str">
        <f t="shared" ca="1" si="10"/>
        <v>pics\\Peper_7.jpg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pics\\Peper_7.jpg</v>
      </c>
      <c r="AI66" t="s">
        <v>67</v>
      </c>
      <c r="AO66">
        <f ca="1">RAND()</f>
        <v>0.31614322097505643</v>
      </c>
      <c r="AP66" t="str">
        <f ca="1">INDEX($AI$66:$AI$129,(RANK(AO66,$AO$66:$AO$129)))</f>
        <v>pics\\Peper_7.jpg</v>
      </c>
      <c r="AS66" t="str">
        <f t="shared" ref="AS66:AS129" ca="1" si="31">IF(G66="импл_",AP66,"")</f>
        <v>pics\\Peper_7.jpg</v>
      </c>
      <c r="AT66">
        <f t="shared" ref="AT66:AT129" ca="1" si="32">RAND()</f>
        <v>3.6764653531460967E-2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_Испачкан_ли_</v>
      </c>
      <c r="BB66" t="str">
        <f t="shared" ref="BB66:BB129" si="34">IF(G66="экспл",AY66&amp;AX66&amp;"."&amp;AZ66,IF(G66="импл_",BA66&amp;AX66&amp;"?"))</f>
        <v>_Испачкан_ли_XXXXX?</v>
      </c>
      <c r="BC66">
        <f>A66</f>
        <v>1209</v>
      </c>
      <c r="BD66" cm="1">
        <f t="array" aca="1" ref="BD66" ca="1">INDEX(L66:L73,(RANK(AT2,$AT$2:$AT$9)))</f>
        <v>2096</v>
      </c>
      <c r="BE66" cm="1">
        <f t="array" aca="1" ref="BE66" ca="1">INDEX(BD74:BD89,(RANK(AT2,$AT$2:$AT$7)))</f>
        <v>2118</v>
      </c>
      <c r="BF66" cm="1">
        <f t="array" aca="1" ref="BF66" ca="1">INDEX(BD90:BD113,(RANK(AT2,$AT$2:$AT$17)))</f>
        <v>2148</v>
      </c>
      <c r="BG66" cm="1">
        <f t="array" aca="1" ref="BG66" ca="1">INDEX(BD114:BD129,(RANK(AT2,$AT$2:$AT$17)))</f>
        <v>2084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VLOOKUP(B67,audio_list_stym!$A$3:$BP$18,59,FALSE)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VLOOKUP(B67,audio_list_stym!$A$3:$AJ$18,27,FALSE)</f>
        <v>Gac</v>
      </c>
      <c r="I67" t="s">
        <v>689</v>
      </c>
      <c r="J67" t="str">
        <f t="shared" si="29"/>
        <v>Gac_2</v>
      </c>
      <c r="K67">
        <v>16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250</v>
      </c>
      <c r="Q67" t="str">
        <f>IF(G67="экспл",0,IF(G67="импл_",VLOOKUP(J67,quest_импл!$A$1:$J$129,8,FALSE),0))</f>
        <v>sound\\Farshirovanniy_li.wav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2063</v>
      </c>
      <c r="AD67" t="str">
        <f t="shared" ref="AD67:AD129" ca="1" si="35">IF(ISTEXT(AE67),AE67,IF(ISTEXT(AF67),AF67,""))</f>
        <v>pics\\Tomat_7.jpg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pics\\Tomat_7.jpg</v>
      </c>
      <c r="AI67" t="s">
        <v>68</v>
      </c>
      <c r="AO67">
        <f t="shared" ref="AO67:AO129" ca="1" si="36">RAND()</f>
        <v>3.4600000009929577E-2</v>
      </c>
      <c r="AP67" t="str">
        <f t="shared" ref="AP67:AP129" ca="1" si="37">INDEX($AI$66:$AI$129,(RANK(AO67,$AO$66:$AO$129)))</f>
        <v>pics\\Tomat_7.jpg</v>
      </c>
      <c r="AS67" t="str">
        <f t="shared" ca="1" si="31"/>
        <v>pics\\Tomat_7.jpg</v>
      </c>
      <c r="AT67">
        <f t="shared" ca="1" si="32"/>
        <v>5.4303606582162933E-2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_Фаршированный_ли_</v>
      </c>
      <c r="BB67" t="str">
        <f t="shared" si="34"/>
        <v>_Фаршированный_ли_XXXXX?</v>
      </c>
      <c r="BD67" cm="1">
        <f t="array" aca="1" ref="BD67" ca="1">INDEX(L67:L74,(RANK(AT3,$AT$2:$AT$9)))</f>
        <v>2096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VLOOKUP(B68,audio_list_stym!$A$3:$BP$18,59,FALSE)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VLOOKUP(B68,audio_list_stym!$A$3:$AJ$18,27,FALSE)</f>
        <v>Gac</v>
      </c>
      <c r="I68" t="s">
        <v>690</v>
      </c>
      <c r="J68" t="str">
        <f t="shared" si="29"/>
        <v>Gac_3</v>
      </c>
      <c r="K68">
        <v>16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251</v>
      </c>
      <c r="Q68" t="str">
        <f>IF(G68="экспл",0,IF(G68="импл_",VLOOKUP(J68,quest_импл!$A$1:$J$129,8,FALSE),0))</f>
        <v>sound\\Razrezan_li.wav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2059</v>
      </c>
      <c r="AD68" t="str">
        <f t="shared" ca="1" si="35"/>
        <v>pics\\Tomat_3.jpg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pics\\Tomat_3.jpg</v>
      </c>
      <c r="AI68" t="s">
        <v>69</v>
      </c>
      <c r="AO68">
        <f t="shared" ca="1" si="36"/>
        <v>6.6208028064811519E-2</v>
      </c>
      <c r="AP68" t="str">
        <f t="shared" ca="1" si="37"/>
        <v>pics\\Tomat_3.jpg</v>
      </c>
      <c r="AS68" t="str">
        <f t="shared" ca="1" si="31"/>
        <v>pics\\Tomat_3.jpg</v>
      </c>
      <c r="AT68">
        <f t="shared" ca="1" si="32"/>
        <v>0.74370255150868936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_Разрезан_ли_</v>
      </c>
      <c r="BB68" t="str">
        <f t="shared" si="34"/>
        <v>_Разрезан_ли_XXXXX?</v>
      </c>
      <c r="BD68" cm="1">
        <f t="array" aca="1" ref="BD68" ca="1">INDEX(L68:L75,(RANK(AT4,$AT$2:$AT$9)))</f>
        <v>2091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VLOOKUP(B69,audio_list_stym!$A$3:$BP$18,59,FALSE)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VLOOKUP(B69,audio_list_stym!$A$3:$AJ$18,27,FALSE)</f>
        <v>Gac</v>
      </c>
      <c r="I69" t="s">
        <v>691</v>
      </c>
      <c r="J69" t="str">
        <f t="shared" si="29"/>
        <v>Gac_4</v>
      </c>
      <c r="K69">
        <v>16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252</v>
      </c>
      <c r="Q69" t="str">
        <f>IF(G69="экспл",0,IF(G69="импл_",VLOOKUP(J69,quest_импл!$A$1:$J$129,8,FALSE),0))</f>
        <v>sound\\S_lepestkami_li.wav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2054</v>
      </c>
      <c r="AD69" t="str">
        <f t="shared" ca="1" si="35"/>
        <v>pics\\Redis_6.jpg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pics\\Redis_6.jpg</v>
      </c>
      <c r="AI69" t="s">
        <v>70</v>
      </c>
      <c r="AO69">
        <f t="shared" ca="1" si="36"/>
        <v>0.12846915991611518</v>
      </c>
      <c r="AP69" t="str">
        <f t="shared" ca="1" si="37"/>
        <v>pics\\Redis_6.jpg</v>
      </c>
      <c r="AS69" t="str">
        <f t="shared" ca="1" si="31"/>
        <v>pics\\Redis_6.jpg</v>
      </c>
      <c r="AT69">
        <f t="shared" ca="1" si="32"/>
        <v>0.20850041350210569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_С_лепестками_ли_</v>
      </c>
      <c r="BB69" t="str">
        <f t="shared" si="34"/>
        <v>_С_лепестками_ли_XXXXX?</v>
      </c>
      <c r="BD69" cm="1">
        <f t="array" aca="1" ref="BD69" ca="1">INDEX(L69:L76,(RANK(AT5,$AT$2:$AT$9)))</f>
        <v>2094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VLOOKUP(B70,audio_list_stym!$A$3:$BP$18,59,FALSE)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VLOOKUP(B70,audio_list_stym!$A$3:$AJ$18,27,FALSE)</f>
        <v>Gac</v>
      </c>
      <c r="I70" t="s">
        <v>692</v>
      </c>
      <c r="J70" t="str">
        <f t="shared" si="29"/>
        <v>Gac_5</v>
      </c>
      <c r="K70">
        <v>16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253</v>
      </c>
      <c r="Q70" t="str">
        <f>IF(G70="экспл",0,IF(G70="импл_",VLOOKUP(J70,quest_импл!$A$1:$J$129,8,FALSE),0))</f>
        <v>sound\\Kolyuchiy_li.wav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2041</v>
      </c>
      <c r="AD70" t="str">
        <f t="shared" ca="1" si="35"/>
        <v>pics\\Peper_1.jpg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pics\\Peper_1.jpg</v>
      </c>
      <c r="AI70" t="s">
        <v>71</v>
      </c>
      <c r="AO70">
        <f t="shared" ca="1" si="36"/>
        <v>0.40363958439759728</v>
      </c>
      <c r="AP70" t="str">
        <f t="shared" ca="1" si="37"/>
        <v>pics\\Peper_1.jpg</v>
      </c>
      <c r="AS70" t="str">
        <f t="shared" ca="1" si="31"/>
        <v>pics\\Peper_1.jpg</v>
      </c>
      <c r="AT70">
        <f t="shared" ca="1" si="32"/>
        <v>0.96105412654223299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_Колючий_ли_</v>
      </c>
      <c r="BB70" t="str">
        <f t="shared" si="34"/>
        <v>_Колючий_ли_XXXXX?</v>
      </c>
      <c r="BD70" cm="1">
        <f t="array" aca="1" ref="BD70" ca="1">INDEX(L70:L77,(RANK(AT6,$AT$2:$AT$9)))</f>
        <v>2113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VLOOKUP(B71,audio_list_stym!$A$3:$BP$18,59,FALSE)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VLOOKUP(B71,audio_list_stym!$A$3:$AJ$18,27,FALSE)</f>
        <v>Gac</v>
      </c>
      <c r="I71" t="s">
        <v>693</v>
      </c>
      <c r="J71" t="str">
        <f t="shared" si="29"/>
        <v>Gac_6</v>
      </c>
      <c r="K71">
        <v>16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254</v>
      </c>
      <c r="Q71" t="str">
        <f>IF(G71="экспл",0,IF(G71="импл_",VLOOKUP(J71,quest_импл!$A$1:$J$129,8,FALSE),0))</f>
        <v>sound\\Oranzhrviy_li.wav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2026</v>
      </c>
      <c r="AD71" t="str">
        <f t="shared" ca="1" si="35"/>
        <v>pics\\Kokos_2.jpg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pics\\Kokos_2.jpg</v>
      </c>
      <c r="AI71" t="s">
        <v>72</v>
      </c>
      <c r="AO71">
        <f t="shared" ca="1" si="36"/>
        <v>0.64025495834536605</v>
      </c>
      <c r="AP71" t="str">
        <f t="shared" ca="1" si="37"/>
        <v>pics\\Kokos_2.jpg</v>
      </c>
      <c r="AS71" t="str">
        <f t="shared" ca="1" si="31"/>
        <v>pics\\Kokos_2.jpg</v>
      </c>
      <c r="AT71">
        <f t="shared" ca="1" si="32"/>
        <v>0.98817858308130735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_Оранжевый_ли_</v>
      </c>
      <c r="BB71" t="str">
        <f t="shared" si="34"/>
        <v>_Оранжевый_ли_XXXXX?</v>
      </c>
      <c r="BD71" cm="1">
        <f t="array" aca="1" ref="BD71" ca="1">INDEX(L71:L78,(RANK(AT7,$AT$2:$AT$9)))</f>
        <v>2115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VLOOKUP(B72,audio_list_stym!$A$3:$BP$18,59,FALSE)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VLOOKUP(B72,audio_list_stym!$A$3:$AJ$18,27,FALSE)</f>
        <v>Gac</v>
      </c>
      <c r="I72" t="s">
        <v>694</v>
      </c>
      <c r="J72" t="str">
        <f t="shared" si="29"/>
        <v>Gac_7</v>
      </c>
      <c r="K72">
        <v>16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255</v>
      </c>
      <c r="Q72" t="str">
        <f>IF(G72="экспл",0,IF(G72="импл_",VLOOKUP(J72,quest_импл!$A$1:$J$129,8,FALSE),0))</f>
        <v>sound\\Zernistiy_li.wav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2053</v>
      </c>
      <c r="AD72" t="str">
        <f t="shared" ca="1" si="35"/>
        <v>pics\\Redis_5.jpg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pics\\Redis_5.jpg</v>
      </c>
      <c r="AI72" t="s">
        <v>73</v>
      </c>
      <c r="AO72">
        <f t="shared" ca="1" si="36"/>
        <v>0.13337199994038118</v>
      </c>
      <c r="AP72" t="str">
        <f t="shared" ca="1" si="37"/>
        <v>pics\\Redis_5.jpg</v>
      </c>
      <c r="AS72" t="str">
        <f t="shared" ca="1" si="31"/>
        <v>pics\\Redis_5.jpg</v>
      </c>
      <c r="AT72">
        <f t="shared" ca="1" si="32"/>
        <v>0.10728555737766587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_Зернистый_ли_</v>
      </c>
      <c r="BB72" t="str">
        <f t="shared" si="34"/>
        <v>_Зернистый_ли_XXXXX?</v>
      </c>
      <c r="BD72" cm="1">
        <f t="array" aca="1" ref="BD72" ca="1">INDEX(L72:L79,(RANK(AT8,$AT$2:$AT$9)))</f>
        <v>2114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VLOOKUP(B73,audio_list_stym!$A$3:$BP$18,59,FALSE)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VLOOKUP(B73,audio_list_stym!$A$3:$AJ$18,27,FALSE)</f>
        <v>Gac</v>
      </c>
      <c r="I73" t="s">
        <v>695</v>
      </c>
      <c r="J73" t="str">
        <f t="shared" si="29"/>
        <v>Gac_8</v>
      </c>
      <c r="K73">
        <v>16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256</v>
      </c>
      <c r="Q73" t="str">
        <f>IF(G73="экспл",0,IF(G73="импл_",VLOOKUP(J73,quest_импл!$A$1:$J$129,8,FALSE),0))</f>
        <v>sound\\Okrugliy_li.wav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2020</v>
      </c>
      <c r="AD73" t="str">
        <f t="shared" ca="1" si="35"/>
        <v>pics\\Goroh_4.jpg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pics\\Goroh_4.jpg</v>
      </c>
      <c r="AI73" t="s">
        <v>74</v>
      </c>
      <c r="AO73">
        <f t="shared" ca="1" si="36"/>
        <v>0.7177457561646583</v>
      </c>
      <c r="AP73" t="str">
        <f t="shared" ca="1" si="37"/>
        <v>pics\\Goroh_4.jpg</v>
      </c>
      <c r="AS73" t="str">
        <f t="shared" ca="1" si="31"/>
        <v>pics\\Goroh_4.jpg</v>
      </c>
      <c r="AT73">
        <f t="shared" ca="1" si="32"/>
        <v>0.82708376676733808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_Округлый_ли_</v>
      </c>
      <c r="BB73" t="str">
        <f t="shared" si="34"/>
        <v>_Округлый_ли_XXXXX?</v>
      </c>
      <c r="BD73" cm="1">
        <f t="array" aca="1" ref="BD73" ca="1">INDEX(L73:L80,(RANK(AT9,$AT$2:$AT$9)))</f>
        <v>2113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VLOOKUP(B74,audio_list_stym!$A$3:$BP$18,59,FALSE)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VLOOKUP(B74,audio_list_stym!$A$3:$AJ$18,27,FALSE)</f>
        <v>Noni</v>
      </c>
      <c r="I74" t="s">
        <v>688</v>
      </c>
      <c r="J74" t="str">
        <f t="shared" si="29"/>
        <v>Noni_1</v>
      </c>
      <c r="K74">
        <v>17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129</v>
      </c>
      <c r="Z74" t="str">
        <f>IF(G74="экспл",VLOOKUP(J74,quest_экспл!$A$1:$N$129,12,FALSE),IF(G74="импл_",0,0))</f>
        <v>sound\\On_beliy_vnutri.wav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5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0"/>
        <v/>
      </c>
      <c r="AI74" t="s">
        <v>76</v>
      </c>
      <c r="AO74">
        <f t="shared" ca="1" si="36"/>
        <v>0.89282082260696183</v>
      </c>
      <c r="AP74" t="str">
        <f t="shared" ca="1" si="37"/>
        <v>pics\\Banan_7.jpg</v>
      </c>
      <c r="AR74" t="str">
        <f>IF(AH74="sound\\Ogorod",AP2,"")</f>
        <v/>
      </c>
      <c r="AS74" t="str">
        <f t="shared" si="31"/>
        <v/>
      </c>
      <c r="AT74">
        <f t="shared" ca="1" si="32"/>
        <v>0.63847642349632827</v>
      </c>
      <c r="AU74" t="s">
        <v>697</v>
      </c>
      <c r="AV74" t="str">
        <f t="shared" ca="1" si="33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_Он_белый_внутри?</v>
      </c>
      <c r="BA74" t="e">
        <f>VLOOKUP(Q74,audio_list_stym!$B$2:$BQ$299,68,FALSE)</f>
        <v>#N/A</v>
      </c>
      <c r="BB74" t="str">
        <f t="shared" si="34"/>
        <v>На_экране_XXXXX._Он_белый_внутри?</v>
      </c>
      <c r="BC74">
        <f>A74</f>
        <v>1210</v>
      </c>
      <c r="BD74" cm="1">
        <f t="array" aca="1" ref="BD74" ca="1">INDEX($L$74:$L$81,(RANK(AT2,$AT$2:$AT$9)))</f>
        <v>2120</v>
      </c>
      <c r="BE74" cm="1">
        <f t="array" aca="1" ref="BE74" ca="1">INDEX(BD66:BD73,(RANK(AT3,$AT$2:$AT$9)))</f>
        <v>2114</v>
      </c>
      <c r="BF74" cm="1">
        <f t="array" aca="1" ref="BF74" ca="1">INDEX(BD82:BD105,(RANK(AT3,$AT$2:$AT$17)))</f>
        <v>2142</v>
      </c>
      <c r="BG74" cm="1">
        <f t="array" aca="1" ref="BG74" ca="1">INDEX(BD106:BD129,(RANK(AT3,$AT$2:$AT$9)))</f>
        <v>2068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VLOOKUP(B75,audio_list_stym!$A$3:$BP$18,59,FALSE)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VLOOKUP(B75,audio_list_stym!$A$3:$AJ$18,27,FALSE)</f>
        <v>Noni</v>
      </c>
      <c r="I75" t="s">
        <v>689</v>
      </c>
      <c r="J75" t="str">
        <f t="shared" si="29"/>
        <v>Noni_2</v>
      </c>
      <c r="K75">
        <v>17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130</v>
      </c>
      <c r="Z75" t="str">
        <f>IF(G75="экспл",VLOOKUP(J75,quest_экспл!$A$1:$N$129,12,FALSE),IF(G75="импл_",0,0))</f>
        <v>sound\\Rebristiy_li_on.wav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5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0"/>
        <v/>
      </c>
      <c r="AI75" t="s">
        <v>77</v>
      </c>
      <c r="AO75">
        <f t="shared" ca="1" si="36"/>
        <v>0.36647189223907994</v>
      </c>
      <c r="AP75" t="str">
        <f t="shared" ca="1" si="37"/>
        <v>pics\\Peper_3.jpg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0.57069992858129726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_Ребристый_ли_он?</v>
      </c>
      <c r="BA75" t="e">
        <f>VLOOKUP(Q75,audio_list_stym!$B$2:$BQ$299,68,FALSE)</f>
        <v>#N/A</v>
      </c>
      <c r="BB75" t="str">
        <f t="shared" si="34"/>
        <v>Посмотрите,_вот_XXXXX._Ребристый_ли_он?</v>
      </c>
      <c r="BD75" cm="1">
        <f t="array" aca="1" ref="BD75" ca="1">INDEX($L$74:$L$81,(RANK(AT3,$AT$2:$AT$9)))</f>
        <v>2119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VLOOKUP(B76,audio_list_stym!$A$3:$BP$18,59,FALSE)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VLOOKUP(B76,audio_list_stym!$A$3:$AJ$18,27,FALSE)</f>
        <v>Noni</v>
      </c>
      <c r="I76" t="s">
        <v>690</v>
      </c>
      <c r="J76" t="str">
        <f t="shared" si="29"/>
        <v>Noni_3</v>
      </c>
      <c r="K76">
        <v>17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131</v>
      </c>
      <c r="Z76" t="str">
        <f>IF(G76="экспл",VLOOKUP(J76,quest_экспл!$A$1:$N$129,12,FALSE),IF(G76="импл_",0,0))</f>
        <v>sound\\Goluboy_li_on.wav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5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0"/>
        <v/>
      </c>
      <c r="AI76" t="s">
        <v>78</v>
      </c>
      <c r="AO76">
        <f t="shared" ca="1" si="36"/>
        <v>0.89111203235802994</v>
      </c>
      <c r="AP76" t="str">
        <f t="shared" ca="1" si="37"/>
        <v>pics\\Banan_8.jpg</v>
      </c>
      <c r="AR76" t="str">
        <f t="shared" si="38"/>
        <v/>
      </c>
      <c r="AS76" t="str">
        <f t="shared" si="31"/>
        <v/>
      </c>
      <c r="AT76">
        <f t="shared" ca="1" si="32"/>
        <v>6.8285679481425277E-2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_Голубой_ли_он?</v>
      </c>
      <c r="BA76" t="e">
        <f>VLOOKUP(Q76,audio_list_stym!$B$2:$BQ$299,68,FALSE)</f>
        <v>#N/A</v>
      </c>
      <c r="BB76" t="str">
        <f t="shared" si="34"/>
        <v>Вот_XXXXX._Голубой_ли_он?</v>
      </c>
      <c r="BD76" cm="1">
        <f t="array" aca="1" ref="BD76" ca="1">INDEX($L$74:$L$81,(RANK(AT4,$AT$2:$AT$9)))</f>
        <v>2113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VLOOKUP(B77,audio_list_stym!$A$3:$BP$18,59,FALSE)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VLOOKUP(B77,audio_list_stym!$A$3:$AJ$18,27,FALSE)</f>
        <v>Noni</v>
      </c>
      <c r="I77" t="s">
        <v>691</v>
      </c>
      <c r="J77" t="str">
        <f t="shared" si="29"/>
        <v>Noni_4</v>
      </c>
      <c r="K77">
        <v>17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132</v>
      </c>
      <c r="Z77" t="str">
        <f>IF(G77="экспл",VLOOKUP(J77,quest_экспл!$A$1:$N$129,12,FALSE),IF(G77="импл_",0,0))</f>
        <v>sound\\On_s_bugorkami.wav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5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0"/>
        <v/>
      </c>
      <c r="AI77" t="s">
        <v>79</v>
      </c>
      <c r="AO77">
        <f t="shared" ca="1" si="36"/>
        <v>0.49810368285417927</v>
      </c>
      <c r="AP77" t="str">
        <f t="shared" ca="1" si="37"/>
        <v>pics\\Limon_1.jpg</v>
      </c>
      <c r="AR77" t="str">
        <f t="shared" si="38"/>
        <v/>
      </c>
      <c r="AS77" t="str">
        <f t="shared" si="31"/>
        <v/>
      </c>
      <c r="AT77">
        <f t="shared" ca="1" si="32"/>
        <v>0.65688808219702077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_Он_с_бугорками?</v>
      </c>
      <c r="BA77" t="e">
        <f>VLOOKUP(Q77,audio_list_stym!$B$2:$BQ$299,68,FALSE)</f>
        <v>#N/A</v>
      </c>
      <c r="BB77" t="str">
        <f t="shared" si="34"/>
        <v>Это_XXXXX._Он_с_бугорками?</v>
      </c>
      <c r="BD77" cm="1">
        <f t="array" aca="1" ref="BD77" ca="1">INDEX($L$74:$L$81,(RANK(AT5,$AT$2:$AT$9)))</f>
        <v>2115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VLOOKUP(B78,audio_list_stym!$A$3:$BP$18,59,FALSE)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VLOOKUP(B78,audio_list_stym!$A$3:$AJ$18,27,FALSE)</f>
        <v>Noni</v>
      </c>
      <c r="I78" t="s">
        <v>692</v>
      </c>
      <c r="J78" t="str">
        <f t="shared" si="29"/>
        <v>Noni_5</v>
      </c>
      <c r="K78">
        <v>17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133</v>
      </c>
      <c r="Z78" t="str">
        <f>IF(G78="экспл",VLOOKUP(J78,quest_экспл!$A$1:$N$129,12,FALSE),IF(G78="импл_",0,0))</f>
        <v>sound\\Ovalniy_li_on.wav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5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0"/>
        <v/>
      </c>
      <c r="AI78" t="s">
        <v>80</v>
      </c>
      <c r="AO78">
        <f t="shared" ca="1" si="36"/>
        <v>6.6924358966790165E-2</v>
      </c>
      <c r="AP78" t="str">
        <f t="shared" ca="1" si="37"/>
        <v>pics\\Tomat_2.jpg</v>
      </c>
      <c r="AR78" t="str">
        <f t="shared" si="38"/>
        <v/>
      </c>
      <c r="AS78" t="str">
        <f t="shared" si="31"/>
        <v/>
      </c>
      <c r="AT78">
        <f t="shared" ca="1" si="32"/>
        <v>0.937457365003181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_Овальный_ли_он?</v>
      </c>
      <c r="BA78" t="e">
        <f>VLOOKUP(Q78,audio_list_stym!$B$2:$BQ$299,68,FALSE)</f>
        <v>#N/A</v>
      </c>
      <c r="BB78" t="str">
        <f t="shared" si="34"/>
        <v>На_картинке_XXXXX._Овальный_ли_он?</v>
      </c>
      <c r="BD78" cm="1">
        <f t="array" aca="1" ref="BD78" ca="1">INDEX($L$74:$L$81,(RANK(AT6,$AT$2:$AT$9)))</f>
        <v>2117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VLOOKUP(B79,audio_list_stym!$A$3:$BP$18,59,FALSE)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VLOOKUP(B79,audio_list_stym!$A$3:$AJ$18,27,FALSE)</f>
        <v>Noni</v>
      </c>
      <c r="I79" t="s">
        <v>693</v>
      </c>
      <c r="J79" t="str">
        <f t="shared" si="29"/>
        <v>Noni_6</v>
      </c>
      <c r="K79">
        <v>17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134</v>
      </c>
      <c r="Z79" t="str">
        <f>IF(G79="экспл",VLOOKUP(J79,quest_экспл!$A$1:$N$129,12,FALSE),IF(G79="импл_",0,0))</f>
        <v>sound\\Zhidkiy_li_on.wav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5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0"/>
        <v/>
      </c>
      <c r="AI79" t="s">
        <v>81</v>
      </c>
      <c r="AO79">
        <f t="shared" ca="1" si="36"/>
        <v>0.90170204589513636</v>
      </c>
      <c r="AP79" t="str">
        <f t="shared" ca="1" si="37"/>
        <v>pics\\Banan_6.jpg</v>
      </c>
      <c r="AR79" t="str">
        <f t="shared" si="38"/>
        <v/>
      </c>
      <c r="AS79" t="str">
        <f t="shared" si="31"/>
        <v/>
      </c>
      <c r="AT79">
        <f t="shared" ca="1" si="32"/>
        <v>0.26024799691907541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_Жидкий_ли_он?</v>
      </c>
      <c r="BA79" t="e">
        <f>VLOOKUP(Q79,audio_list_stym!$B$2:$BQ$299,68,FALSE)</f>
        <v>#N/A</v>
      </c>
      <c r="BB79" t="str">
        <f t="shared" si="34"/>
        <v>На_мониторе_XXXXX._Жидкий_ли_он?</v>
      </c>
      <c r="BD79" cm="1">
        <f t="array" aca="1" ref="BD79" ca="1">INDEX($L$74:$L$81,(RANK(AT7,$AT$2:$AT$9)))</f>
        <v>2118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VLOOKUP(B80,audio_list_stym!$A$3:$BP$18,59,FALSE)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VLOOKUP(B80,audio_list_stym!$A$3:$AJ$18,27,FALSE)</f>
        <v>Noni</v>
      </c>
      <c r="I80" t="s">
        <v>694</v>
      </c>
      <c r="J80" t="str">
        <f t="shared" si="29"/>
        <v>Noni_7</v>
      </c>
      <c r="K80">
        <v>17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135</v>
      </c>
      <c r="Z80" t="str">
        <f>IF(G80="экспл",VLOOKUP(J80,quest_экспл!$A$1:$N$129,12,FALSE),IF(G80="импл_",0,0))</f>
        <v>sound\\On_lohmatiy.wav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0"/>
        <v/>
      </c>
      <c r="AI80" t="s">
        <v>82</v>
      </c>
      <c r="AO80">
        <f t="shared" ca="1" si="36"/>
        <v>0.44818655597071178</v>
      </c>
      <c r="AP80" t="str">
        <f t="shared" ca="1" si="37"/>
        <v>pics\\Limon_7.jpg</v>
      </c>
      <c r="AR80" t="str">
        <f t="shared" si="38"/>
        <v/>
      </c>
      <c r="AS80" t="str">
        <f t="shared" si="31"/>
        <v/>
      </c>
      <c r="AT80">
        <f t="shared" ca="1" si="32"/>
        <v>0.40084926519685993</v>
      </c>
      <c r="AU80" t="s">
        <v>697</v>
      </c>
      <c r="AV80" t="str">
        <f t="shared" ca="1" si="33"/>
        <v>sound\\Redkiy_plod.wav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_Он_лохматый?</v>
      </c>
      <c r="BA80" t="e">
        <f>VLOOKUP(Q80,audio_list_stym!$B$2:$BQ$299,68,FALSE)</f>
        <v>#N/A</v>
      </c>
      <c r="BB80" t="str">
        <f t="shared" si="34"/>
        <v>Перед_Вами_XXXXX._Он_лохматый?</v>
      </c>
      <c r="BD80" cm="1">
        <f t="array" aca="1" ref="BD80" ca="1">INDEX($L$74:$L$81,(RANK(AT8,$AT$2:$AT$9)))</f>
        <v>2116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VLOOKUP(B81,audio_list_stym!$A$3:$BP$18,59,FALSE)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VLOOKUP(B81,audio_list_stym!$A$3:$AJ$18,27,FALSE)</f>
        <v>Noni</v>
      </c>
      <c r="I81" t="s">
        <v>695</v>
      </c>
      <c r="J81" t="str">
        <f t="shared" si="29"/>
        <v>Noni_8</v>
      </c>
      <c r="K81">
        <v>17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136</v>
      </c>
      <c r="Z81" t="str">
        <f>IF(G81="экспл",VLOOKUP(J81,quest_экспл!$A$1:$N$129,12,FALSE),IF(G81="импл_",0,0))</f>
        <v>sound\\On_zolotistiy.wav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5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0"/>
        <v/>
      </c>
      <c r="AI81" t="s">
        <v>83</v>
      </c>
      <c r="AO81">
        <f t="shared" ca="1" si="36"/>
        <v>0.36602821196479796</v>
      </c>
      <c r="AP81" t="str">
        <f t="shared" ca="1" si="37"/>
        <v>pics\\Peper_4.jpg</v>
      </c>
      <c r="AR81" t="str">
        <f t="shared" si="38"/>
        <v/>
      </c>
      <c r="AS81" t="str">
        <f t="shared" si="31"/>
        <v/>
      </c>
      <c r="AT81">
        <f t="shared" ca="1" si="32"/>
        <v>0.93180020893175375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_Он_золотистый?</v>
      </c>
      <c r="BA81" t="e">
        <f>VLOOKUP(Q81,audio_list_stym!$B$2:$BQ$299,68,FALSE)</f>
        <v>#N/A</v>
      </c>
      <c r="BB81" t="str">
        <f t="shared" si="34"/>
        <v>Вы_видите_XXXXX._Он_золотистый?</v>
      </c>
      <c r="BD81" cm="1">
        <f t="array" aca="1" ref="BD81" ca="1">INDEX($L$74:$L$81,(RANK(AT9,$AT$2:$AT$9)))</f>
        <v>2114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VLOOKUP(B82,audio_list_stym!$A$3:$BP$18,59,FALSE)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VLOOKUP(B82,audio_list_stym!$A$3:$AJ$18,27,FALSE)</f>
        <v>Sapota</v>
      </c>
      <c r="I82" t="s">
        <v>688</v>
      </c>
      <c r="J82" t="str">
        <f t="shared" si="29"/>
        <v>Sapota_1</v>
      </c>
      <c r="K82">
        <v>14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265</v>
      </c>
      <c r="Q82" t="str">
        <f>IF(G82="экспл",0,IF(G82="импл_",VLOOKUP(J82,quest_импл!$A$1:$J$129,8,FALSE),0))</f>
        <v>sound\\Sharoobrazniy_li.wav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2060</v>
      </c>
      <c r="AD82" t="str">
        <f t="shared" ca="1" si="35"/>
        <v>pics\\Tomat_4.jpg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pics\\Tomat_4.jpg</v>
      </c>
      <c r="AI82" t="s">
        <v>84</v>
      </c>
      <c r="AO82">
        <f t="shared" ca="1" si="36"/>
        <v>5.9746823069343979E-2</v>
      </c>
      <c r="AP82" t="str">
        <f t="shared" ca="1" si="37"/>
        <v>pics\\Tomat_4.jpg</v>
      </c>
      <c r="AR82" t="str">
        <f t="shared" si="38"/>
        <v/>
      </c>
      <c r="AS82" t="str">
        <f t="shared" ca="1" si="31"/>
        <v>pics\\Tomat_4.jpg</v>
      </c>
      <c r="AT82">
        <f t="shared" ca="1" si="32"/>
        <v>0.44544273506864085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_Шарообразный_ли_</v>
      </c>
      <c r="BB82" t="str">
        <f t="shared" si="34"/>
        <v>_Шарообразный_ли_ЛИРОХ?</v>
      </c>
      <c r="BC82">
        <f>A82</f>
        <v>1211</v>
      </c>
      <c r="BD82" cm="1">
        <f t="array" aca="1" ref="BD82" ca="1">INDEX($L$82:$L$89,(RANK(AT2,$AT$2:$AT$9)))</f>
        <v>2136</v>
      </c>
      <c r="BE82" cm="1">
        <f t="array" aca="1" ref="BE82" ca="1">INDEX(BD66:BD81,(RANK(AT4,$AT$2:$AT$17)))</f>
        <v>2096</v>
      </c>
      <c r="BF82" cm="1">
        <f t="array" aca="1" ref="BF82" ca="1">INDEX(BD90:BD105,(RANK(AT4,$AT$2:$AT$17)))</f>
        <v>2143</v>
      </c>
      <c r="BG82" cm="1">
        <f t="array" aca="1" ref="BG82" ca="1">INDEX(BD106:BD129,(RANK(AT4,$AT$2:$AT$9)))</f>
        <v>2072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VLOOKUP(B83,audio_list_stym!$A$3:$BP$18,59,FALSE)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VLOOKUP(B83,audio_list_stym!$A$3:$AJ$18,27,FALSE)</f>
        <v>Sapota</v>
      </c>
      <c r="I83" t="s">
        <v>689</v>
      </c>
      <c r="J83" t="str">
        <f t="shared" si="29"/>
        <v>Sapota_2</v>
      </c>
      <c r="K83">
        <v>14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266</v>
      </c>
      <c r="Q83" t="str">
        <f>IF(G83="экспл",0,IF(G83="импл_",VLOOKUP(J83,quest_импл!$A$1:$J$129,8,FALSE),0))</f>
        <v>sound\\Nadrezan_li.wav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2011</v>
      </c>
      <c r="AD83" t="str">
        <f t="shared" ca="1" si="35"/>
        <v>pics\\Finik_3.jpg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pics\\Finik_3.jpg</v>
      </c>
      <c r="AI83" t="s">
        <v>85</v>
      </c>
      <c r="AO83">
        <f t="shared" ca="1" si="36"/>
        <v>0.86649618357674951</v>
      </c>
      <c r="AP83" t="str">
        <f t="shared" ca="1" si="37"/>
        <v>pics\\Finik_3.jpg</v>
      </c>
      <c r="AR83" t="str">
        <f t="shared" si="38"/>
        <v/>
      </c>
      <c r="AS83" t="str">
        <f t="shared" ca="1" si="31"/>
        <v>pics\\Finik_3.jpg</v>
      </c>
      <c r="AT83">
        <f t="shared" ca="1" si="32"/>
        <v>0.81220522992912281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_Надрезан_ли_</v>
      </c>
      <c r="BB83" t="str">
        <f t="shared" si="34"/>
        <v>_Надрезан_ли_ЛИРОХ?</v>
      </c>
      <c r="BD83" cm="1">
        <f t="array" aca="1" ref="BD83" ca="1">INDEX($L$82:$L$89,(RANK(AT3,$AT$2:$AT$9)))</f>
        <v>2135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VLOOKUP(B84,audio_list_stym!$A$3:$BP$18,59,FALSE)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VLOOKUP(B84,audio_list_stym!$A$3:$AJ$18,27,FALSE)</f>
        <v>Sapota</v>
      </c>
      <c r="I84" t="s">
        <v>690</v>
      </c>
      <c r="J84" t="str">
        <f t="shared" si="29"/>
        <v>Sapota_3</v>
      </c>
      <c r="K84">
        <v>14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267</v>
      </c>
      <c r="Q84" t="str">
        <f>IF(G84="экспл",0,IF(G84="импл_",VLOOKUP(J84,quest_импл!$A$1:$J$129,8,FALSE),0))</f>
        <v>sound\\Perekruchen_li.wav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2038</v>
      </c>
      <c r="AD84" t="str">
        <f t="shared" ca="1" si="35"/>
        <v>pics\\Limon_6.jpg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pics\\Limon_6.jpg</v>
      </c>
      <c r="AI84" t="s">
        <v>94</v>
      </c>
      <c r="AO84">
        <f t="shared" ca="1" si="36"/>
        <v>0.450381978894135</v>
      </c>
      <c r="AP84" t="str">
        <f t="shared" ca="1" si="37"/>
        <v>pics\\Limon_6.jpg</v>
      </c>
      <c r="AR84" t="str">
        <f t="shared" si="38"/>
        <v/>
      </c>
      <c r="AS84" t="str">
        <f t="shared" ca="1" si="31"/>
        <v>pics\\Limon_6.jpg</v>
      </c>
      <c r="AT84">
        <f t="shared" ca="1" si="32"/>
        <v>0.20013318931173218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_Перекручен_ли_</v>
      </c>
      <c r="BB84" t="str">
        <f t="shared" si="34"/>
        <v>_Перекручен_ли_ЛИРОХ?</v>
      </c>
      <c r="BD84" cm="1">
        <f t="array" aca="1" ref="BD84" ca="1">INDEX($L$82:$L$89,(RANK(AT4,$AT$2:$AT$9)))</f>
        <v>2129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VLOOKUP(B85,audio_list_stym!$A$3:$BP$18,59,FALSE)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VLOOKUP(B85,audio_list_stym!$A$3:$AJ$18,27,FALSE)</f>
        <v>Sapota</v>
      </c>
      <c r="I85" t="s">
        <v>691</v>
      </c>
      <c r="J85" t="str">
        <f t="shared" si="29"/>
        <v>Sapota_4</v>
      </c>
      <c r="K85">
        <v>14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268</v>
      </c>
      <c r="Q85" t="str">
        <f>IF(G85="экспл",0,IF(G85="импл_",VLOOKUP(J85,quest_импл!$A$1:$J$129,8,FALSE),0))</f>
        <v>sound\\Sorvan_li.wav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2016</v>
      </c>
      <c r="AD85" t="str">
        <f t="shared" ca="1" si="35"/>
        <v>pics\\Finik_8.jpg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pics\\Finik_8.jpg</v>
      </c>
      <c r="AI85" t="s">
        <v>95</v>
      </c>
      <c r="AO85">
        <f t="shared" ca="1" si="36"/>
        <v>0.78114153972464628</v>
      </c>
      <c r="AP85" t="str">
        <f t="shared" ca="1" si="37"/>
        <v>pics\\Finik_8.jpg</v>
      </c>
      <c r="AR85" t="str">
        <f t="shared" si="38"/>
        <v/>
      </c>
      <c r="AS85" t="str">
        <f t="shared" ca="1" si="31"/>
        <v>pics\\Finik_8.jpg</v>
      </c>
      <c r="AT85">
        <f t="shared" ca="1" si="32"/>
        <v>5.0947957092257634E-2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_Сорван_ли_</v>
      </c>
      <c r="BB85" t="str">
        <f t="shared" si="34"/>
        <v>_Сорван_ли_ЛИРОХ?</v>
      </c>
      <c r="BD85" cm="1">
        <f t="array" aca="1" ref="BD85" ca="1">INDEX($L$82:$L$89,(RANK(AT5,$AT$2:$AT$9)))</f>
        <v>2131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VLOOKUP(B86,audio_list_stym!$A$3:$BP$18,59,FALSE)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VLOOKUP(B86,audio_list_stym!$A$3:$AJ$18,27,FALSE)</f>
        <v>Sapota</v>
      </c>
      <c r="I86" t="s">
        <v>692</v>
      </c>
      <c r="J86" t="str">
        <f t="shared" si="29"/>
        <v>Sapota_5</v>
      </c>
      <c r="K86">
        <v>14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269</v>
      </c>
      <c r="Q86" t="str">
        <f>IF(G86="экспл",0,IF(G86="импл_",VLOOKUP(J86,quest_импл!$A$1:$J$129,8,FALSE),0))</f>
        <v>sound\\Spresovan_li.wav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2012</v>
      </c>
      <c r="AD86" t="str">
        <f t="shared" ca="1" si="35"/>
        <v>pics\\Finik_4.jpg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pics\\Finik_4.jpg</v>
      </c>
      <c r="AI86" t="s">
        <v>96</v>
      </c>
      <c r="AO86">
        <f t="shared" ca="1" si="36"/>
        <v>0.84934843017564465</v>
      </c>
      <c r="AP86" t="str">
        <f t="shared" ca="1" si="37"/>
        <v>pics\\Finik_4.jpg</v>
      </c>
      <c r="AR86" t="str">
        <f t="shared" si="38"/>
        <v/>
      </c>
      <c r="AS86" t="str">
        <f t="shared" ca="1" si="31"/>
        <v>pics\\Finik_4.jpg</v>
      </c>
      <c r="AT86">
        <f t="shared" ca="1" si="32"/>
        <v>0.12385839696171075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_Спрессован_ли_</v>
      </c>
      <c r="BB86" t="str">
        <f t="shared" si="34"/>
        <v>_Спрессован_ли_ЛИРОХ?</v>
      </c>
      <c r="BD86" cm="1">
        <f t="array" aca="1" ref="BD86" ca="1">INDEX($L$82:$L$89,(RANK(AT6,$AT$2:$AT$9)))</f>
        <v>2133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VLOOKUP(B87,audio_list_stym!$A$3:$BP$18,59,FALSE)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VLOOKUP(B87,audio_list_stym!$A$3:$AJ$18,27,FALSE)</f>
        <v>Sapota</v>
      </c>
      <c r="I87" t="s">
        <v>693</v>
      </c>
      <c r="J87" t="str">
        <f t="shared" si="29"/>
        <v>Sapota_6</v>
      </c>
      <c r="K87">
        <v>14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270</v>
      </c>
      <c r="Q87" t="str">
        <f>IF(G87="экспл",0,IF(G87="импл_",VLOOKUP(J87,quest_импл!$A$1:$J$129,8,FALSE),0))</f>
        <v>sound\\Zheltiy_li.wav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2034</v>
      </c>
      <c r="AD87" t="str">
        <f t="shared" ca="1" si="35"/>
        <v>pics\\Limon_2.jpg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pics\\Limon_2.jpg</v>
      </c>
      <c r="AI87" t="s">
        <v>97</v>
      </c>
      <c r="AO87">
        <f t="shared" ca="1" si="36"/>
        <v>0.49687552514485778</v>
      </c>
      <c r="AP87" t="str">
        <f t="shared" ca="1" si="37"/>
        <v>pics\\Limon_2.jpg</v>
      </c>
      <c r="AR87" t="str">
        <f t="shared" si="38"/>
        <v/>
      </c>
      <c r="AS87" t="str">
        <f t="shared" ca="1" si="31"/>
        <v>pics\\Limon_2.jpg</v>
      </c>
      <c r="AT87">
        <f t="shared" ca="1" si="32"/>
        <v>0.52959171884462497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_Желтый_ли_</v>
      </c>
      <c r="BB87" t="str">
        <f t="shared" si="34"/>
        <v>_Желтый_ли_ЛИРОХ?</v>
      </c>
      <c r="BD87" cm="1">
        <f t="array" aca="1" ref="BD87" ca="1">INDEX($L$82:$L$89,(RANK(AT7,$AT$2:$AT$9)))</f>
        <v>2134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VLOOKUP(B88,audio_list_stym!$A$3:$BP$18,59,FALSE)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VLOOKUP(B88,audio_list_stym!$A$3:$AJ$18,27,FALSE)</f>
        <v>Sapota</v>
      </c>
      <c r="I88" t="s">
        <v>694</v>
      </c>
      <c r="J88" t="str">
        <f t="shared" si="29"/>
        <v>Sapota_7</v>
      </c>
      <c r="K88">
        <v>14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271</v>
      </c>
      <c r="Q88" t="str">
        <f>IF(G88="экспл",0,IF(G88="импл_",VLOOKUP(J88,quest_импл!$A$1:$J$129,8,FALSE),0))</f>
        <v>sound\\Rovniy_li.wav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2002</v>
      </c>
      <c r="AD88" t="str">
        <f t="shared" ca="1" si="35"/>
        <v>pics\\Banan_2.jpg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pics\\Banan_2.jpg</v>
      </c>
      <c r="AI88" t="s">
        <v>98</v>
      </c>
      <c r="AO88">
        <f t="shared" ca="1" si="36"/>
        <v>0.99681484993263847</v>
      </c>
      <c r="AP88" t="str">
        <f t="shared" ca="1" si="37"/>
        <v>pics\\Banan_2.jpg</v>
      </c>
      <c r="AR88" t="str">
        <f t="shared" si="38"/>
        <v/>
      </c>
      <c r="AS88" t="str">
        <f t="shared" ca="1" si="31"/>
        <v>pics\\Banan_2.jpg</v>
      </c>
      <c r="AT88">
        <f t="shared" ca="1" si="32"/>
        <v>0.16436579242403582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_Ровный_ли_</v>
      </c>
      <c r="BB88" t="str">
        <f t="shared" si="34"/>
        <v>_Ровный_ли_ЛИРОХ?</v>
      </c>
      <c r="BD88" cm="1">
        <f t="array" aca="1" ref="BD88" ca="1">INDEX($L$82:$L$89,(RANK(AT8,$AT$2:$AT$9)))</f>
        <v>2132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VLOOKUP(B89,audio_list_stym!$A$3:$BP$18,59,FALSE)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VLOOKUP(B89,audio_list_stym!$A$3:$AJ$18,27,FALSE)</f>
        <v>Sapota</v>
      </c>
      <c r="I89" t="s">
        <v>695</v>
      </c>
      <c r="J89" t="str">
        <f t="shared" si="29"/>
        <v>Sapota_8</v>
      </c>
      <c r="K89">
        <v>14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272</v>
      </c>
      <c r="Q89" t="str">
        <f>IF(G89="экспл",0,IF(G89="импл_",VLOOKUP(J89,quest_импл!$A$1:$J$129,8,FALSE),0))</f>
        <v>sound\\Imeet_li_shipi.wav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2055</v>
      </c>
      <c r="AD89" t="str">
        <f t="shared" ca="1" si="35"/>
        <v>pics\\Redis_7.jpg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pics\\Redis_7.jpg</v>
      </c>
      <c r="AI89" t="s">
        <v>99</v>
      </c>
      <c r="AO89">
        <f t="shared" ca="1" si="36"/>
        <v>0.12657199004530129</v>
      </c>
      <c r="AP89" t="str">
        <f t="shared" ca="1" si="37"/>
        <v>pics\\Redis_7.jpg</v>
      </c>
      <c r="AR89" t="str">
        <f t="shared" si="38"/>
        <v/>
      </c>
      <c r="AS89" t="str">
        <f t="shared" ca="1" si="31"/>
        <v>pics\\Redis_7.jpg</v>
      </c>
      <c r="AT89">
        <f t="shared" ca="1" si="32"/>
        <v>0.20400966295552847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_Имеет_ли_шипы_</v>
      </c>
      <c r="BB89" t="str">
        <f t="shared" si="34"/>
        <v>_Имеет_ли_шипы_ЛИРОХ?</v>
      </c>
      <c r="BD89" cm="1">
        <f t="array" aca="1" ref="BD89" ca="1">INDEX($L$82:$L$89,(RANK(AT9,$AT$2:$AT$9)))</f>
        <v>2130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VLOOKUP(B90,audio_list_stym!$A$3:$BP$18,59,FALSE)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VLOOKUP(B90,audio_list_stym!$A$3:$AJ$18,27,FALSE)</f>
        <v>Tamanid</v>
      </c>
      <c r="I90" t="s">
        <v>688</v>
      </c>
      <c r="J90" t="str">
        <f t="shared" si="29"/>
        <v>Tamanid_1</v>
      </c>
      <c r="K90">
        <v>15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145</v>
      </c>
      <c r="Z90" t="str">
        <f>IF(G90="экспл",VLOOKUP(J90,quest_экспл!$A$1:$N$129,12,FALSE),IF(G90="импл_",0,0))</f>
        <v>sound\\On_krasnovatiy.wav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5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0"/>
        <v/>
      </c>
      <c r="AI90" t="s">
        <v>100</v>
      </c>
      <c r="AO90">
        <f t="shared" ca="1" si="36"/>
        <v>0.31914549002906079</v>
      </c>
      <c r="AP90" t="str">
        <f t="shared" ca="1" si="37"/>
        <v>pics\\Peper_6.jpg</v>
      </c>
      <c r="AR90" t="str">
        <f t="shared" si="38"/>
        <v/>
      </c>
      <c r="AS90" t="str">
        <f t="shared" si="31"/>
        <v/>
      </c>
      <c r="AT90">
        <f t="shared" ca="1" si="32"/>
        <v>0.93798513894296509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_Он_красноватый?</v>
      </c>
      <c r="BA90" t="e">
        <f>VLOOKUP(Q90,audio_list_stym!$B$2:$BQ$299,68,FALSE)</f>
        <v>#N/A</v>
      </c>
      <c r="BB90" t="str">
        <f t="shared" si="34"/>
        <v>На_экране_ФИМОН._Он_красноватый?</v>
      </c>
      <c r="BC90">
        <f>A90</f>
        <v>1212</v>
      </c>
      <c r="BD90" cm="1">
        <f t="array" aca="1" ref="BD90" ca="1">INDEX($L$90:$L$97,(RANK(AT2,$AT$2:$AT$9)))</f>
        <v>2144</v>
      </c>
      <c r="BE90" cm="1">
        <f t="array" aca="1" ref="BE90" ca="1">INDEX(BD66:BD81,(RANK(AT5,$AT$2:$AT$17)))</f>
        <v>2114</v>
      </c>
      <c r="BF90" cm="1">
        <f t="array" aca="1" ref="BF90" ca="1">INDEX(BD98:BD113,(RANK(AT5,$AT$2:$AT$17)))</f>
        <v>2148</v>
      </c>
      <c r="BG90" cm="1">
        <f t="array" aca="1" ref="BG90" ca="1">INDEX(BD114:BD129,(RANK(AT5,$AT$2:$AT$9)))</f>
        <v>2073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VLOOKUP(B91,audio_list_stym!$A$3:$BP$18,59,FALSE)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VLOOKUP(B91,audio_list_stym!$A$3:$AJ$18,27,FALSE)</f>
        <v>Tamanid</v>
      </c>
      <c r="I91" t="s">
        <v>689</v>
      </c>
      <c r="J91" t="str">
        <f t="shared" si="29"/>
        <v>Tamanid_2</v>
      </c>
      <c r="K91">
        <v>15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146</v>
      </c>
      <c r="Z91" t="str">
        <f>IF(G91="экспл",VLOOKUP(J91,quest_экспл!$A$1:$N$129,12,FALSE),IF(G91="импл_",0,0))</f>
        <v>sound\\Izognut_li_on.wav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5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0"/>
        <v/>
      </c>
      <c r="AI91" t="s">
        <v>101</v>
      </c>
      <c r="AO91">
        <f t="shared" ca="1" si="36"/>
        <v>0.28818987189329581</v>
      </c>
      <c r="AP91" t="str">
        <f t="shared" ca="1" si="37"/>
        <v>pics\\Redis_2.jpg</v>
      </c>
      <c r="AR91" t="str">
        <f t="shared" si="38"/>
        <v/>
      </c>
      <c r="AS91" t="str">
        <f t="shared" si="31"/>
        <v/>
      </c>
      <c r="AT91">
        <f t="shared" ca="1" si="32"/>
        <v>0.34910194239609293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_Изогнут_ли_он?</v>
      </c>
      <c r="BA91" t="e">
        <f>VLOOKUP(Q91,audio_list_stym!$B$2:$BQ$299,68,FALSE)</f>
        <v>#N/A</v>
      </c>
      <c r="BB91" t="str">
        <f t="shared" si="34"/>
        <v>Посмотрите,_вот_ФИМОН._Изогнут_ли_он?</v>
      </c>
      <c r="BD91" cm="1">
        <f t="array" aca="1" ref="BD91" ca="1">INDEX($L$90:$L$97,(RANK(AT3,$AT$2:$AT$9)))</f>
        <v>2143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VLOOKUP(B92,audio_list_stym!$A$3:$BP$18,59,FALSE)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VLOOKUP(B92,audio_list_stym!$A$3:$AJ$18,27,FALSE)</f>
        <v>Tamanid</v>
      </c>
      <c r="I92" t="s">
        <v>690</v>
      </c>
      <c r="J92" t="str">
        <f t="shared" si="29"/>
        <v>Tamanid_3</v>
      </c>
      <c r="K92">
        <v>15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147</v>
      </c>
      <c r="Z92" t="str">
        <f>IF(G92="экспл",VLOOKUP(J92,quest_экспл!$A$1:$N$129,12,FALSE),IF(G92="импл_",0,0))</f>
        <v>sound\\On_barhatistiy.wav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5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0"/>
        <v/>
      </c>
      <c r="AI92" t="s">
        <v>102</v>
      </c>
      <c r="AO92">
        <f t="shared" ca="1" si="36"/>
        <v>0.55276404100009435</v>
      </c>
      <c r="AP92" t="str">
        <f t="shared" ca="1" si="37"/>
        <v>pics\\Kokos_6.jpg</v>
      </c>
      <c r="AR92" t="str">
        <f t="shared" si="38"/>
        <v/>
      </c>
      <c r="AS92" t="str">
        <f t="shared" si="31"/>
        <v/>
      </c>
      <c r="AT92">
        <f t="shared" ca="1" si="32"/>
        <v>0.50022916594981626</v>
      </c>
      <c r="AU92" t="s">
        <v>697</v>
      </c>
      <c r="AV92" t="str">
        <f t="shared" ca="1" si="33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_Он_бархатистый?</v>
      </c>
      <c r="BA92" t="e">
        <f>VLOOKUP(Q92,audio_list_stym!$B$2:$BQ$299,68,FALSE)</f>
        <v>#N/A</v>
      </c>
      <c r="BB92" t="str">
        <f t="shared" si="34"/>
        <v>Вот_ФИМОН._Он_бархатистый?</v>
      </c>
      <c r="BD92" cm="1">
        <f t="array" aca="1" ref="BD92" ca="1">INDEX($L$90:$L$97,(RANK(AT4,$AT$2:$AT$9)))</f>
        <v>2137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VLOOKUP(B93,audio_list_stym!$A$3:$BP$18,59,FALSE)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VLOOKUP(B93,audio_list_stym!$A$3:$AJ$18,27,FALSE)</f>
        <v>Tamanid</v>
      </c>
      <c r="I93" t="s">
        <v>691</v>
      </c>
      <c r="J93" t="str">
        <f t="shared" si="29"/>
        <v>Tamanid_4</v>
      </c>
      <c r="K93">
        <v>15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148</v>
      </c>
      <c r="Z93" t="str">
        <f>IF(G93="экспл",VLOOKUP(J93,quest_экспл!$A$1:$N$129,12,FALSE),IF(G93="импл_",0,0))</f>
        <v>sound\\Odnotonniy_li_on.wav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5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0"/>
        <v/>
      </c>
      <c r="AI93" t="s">
        <v>103</v>
      </c>
      <c r="AO93">
        <f t="shared" ca="1" si="36"/>
        <v>0.96865797642078699</v>
      </c>
      <c r="AP93" t="str">
        <f t="shared" ca="1" si="37"/>
        <v>pics\\Banan_3.jpg</v>
      </c>
      <c r="AR93" t="str">
        <f t="shared" si="38"/>
        <v/>
      </c>
      <c r="AS93" t="str">
        <f t="shared" si="31"/>
        <v/>
      </c>
      <c r="AT93">
        <f t="shared" ca="1" si="32"/>
        <v>0.76196786776935199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_Однотонный_ли_он?</v>
      </c>
      <c r="BA93" t="e">
        <f>VLOOKUP(Q93,audio_list_stym!$B$2:$BQ$299,68,FALSE)</f>
        <v>#N/A</v>
      </c>
      <c r="BB93" t="str">
        <f t="shared" si="34"/>
        <v>Это_ФИМОН._Однотонный_ли_он?</v>
      </c>
      <c r="BD93" cm="1">
        <f t="array" aca="1" ref="BD93" ca="1">INDEX($L$90:$L$97,(RANK(AT5,$AT$2:$AT$9)))</f>
        <v>2139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VLOOKUP(B94,audio_list_stym!$A$3:$BP$18,59,FALSE)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VLOOKUP(B94,audio_list_stym!$A$3:$AJ$18,27,FALSE)</f>
        <v>Tamanid</v>
      </c>
      <c r="I94" t="s">
        <v>692</v>
      </c>
      <c r="J94" t="str">
        <f t="shared" si="29"/>
        <v>Tamanid_5</v>
      </c>
      <c r="K94">
        <v>15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149</v>
      </c>
      <c r="Z94" t="str">
        <f>IF(G94="экспл",VLOOKUP(J94,quest_экспл!$A$1:$N$129,12,FALSE),IF(G94="импл_",0,0))</f>
        <v>sound\\On_prozrachniy.wav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5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0"/>
        <v/>
      </c>
      <c r="AI94" t="s">
        <v>104</v>
      </c>
      <c r="AO94">
        <f t="shared" ca="1" si="36"/>
        <v>0.80381202191769074</v>
      </c>
      <c r="AP94" t="str">
        <f t="shared" ca="1" si="37"/>
        <v>pics\\Finik_5.jpg</v>
      </c>
      <c r="AR94" t="str">
        <f t="shared" si="38"/>
        <v/>
      </c>
      <c r="AS94" t="str">
        <f t="shared" si="31"/>
        <v/>
      </c>
      <c r="AT94">
        <f t="shared" ca="1" si="32"/>
        <v>0.21759879314328989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_Он_прозрачный?</v>
      </c>
      <c r="BA94" t="e">
        <f>VLOOKUP(Q94,audio_list_stym!$B$2:$BQ$299,68,FALSE)</f>
        <v>#N/A</v>
      </c>
      <c r="BB94" t="str">
        <f t="shared" si="34"/>
        <v>На_картинке_ФИМОН._Он_прозрачный?</v>
      </c>
      <c r="BD94" cm="1">
        <f t="array" aca="1" ref="BD94" ca="1">INDEX($L$90:$L$97,(RANK(AT6,$AT$2:$AT$9)))</f>
        <v>2141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VLOOKUP(B95,audio_list_stym!$A$3:$BP$18,59,FALSE)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VLOOKUP(B95,audio_list_stym!$A$3:$AJ$18,27,FALSE)</f>
        <v>Tamanid</v>
      </c>
      <c r="I95" t="s">
        <v>693</v>
      </c>
      <c r="J95" t="str">
        <f t="shared" si="29"/>
        <v>Tamanid_6</v>
      </c>
      <c r="K95">
        <v>15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150</v>
      </c>
      <c r="Z95" t="str">
        <f>IF(G95="экспл",VLOOKUP(J95,quest_экспл!$A$1:$N$129,12,FALSE),IF(G95="импл_",0,0))</f>
        <v>sound\\On_izmelchen.wav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5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0"/>
        <v/>
      </c>
      <c r="AI95" t="s">
        <v>105</v>
      </c>
      <c r="AO95">
        <f t="shared" ca="1" si="36"/>
        <v>0.58036161517526663</v>
      </c>
      <c r="AP95" t="str">
        <f t="shared" ca="1" si="37"/>
        <v>pics\\Kokos_5.jpg</v>
      </c>
      <c r="AR95" t="str">
        <f t="shared" si="38"/>
        <v/>
      </c>
      <c r="AS95" t="str">
        <f t="shared" si="31"/>
        <v/>
      </c>
      <c r="AT95">
        <f t="shared" ca="1" si="32"/>
        <v>1.4936707033609276E-2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_Он_измельчен?</v>
      </c>
      <c r="BA95" t="e">
        <f>VLOOKUP(Q95,audio_list_stym!$B$2:$BQ$299,68,FALSE)</f>
        <v>#N/A</v>
      </c>
      <c r="BB95" t="str">
        <f t="shared" si="34"/>
        <v>На_мониторе_ФИМОН._Он_измельчен?</v>
      </c>
      <c r="BD95" cm="1">
        <f t="array" aca="1" ref="BD95" ca="1">INDEX($L$90:$L$97,(RANK(AT7,$AT$2:$AT$9)))</f>
        <v>2142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VLOOKUP(B96,audio_list_stym!$A$3:$BP$18,59,FALSE)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VLOOKUP(B96,audio_list_stym!$A$3:$AJ$18,27,FALSE)</f>
        <v>Tamanid</v>
      </c>
      <c r="I96" t="s">
        <v>694</v>
      </c>
      <c r="J96" t="str">
        <f t="shared" si="29"/>
        <v>Tamanid_7</v>
      </c>
      <c r="K96">
        <v>15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151</v>
      </c>
      <c r="Z96" t="str">
        <f>IF(G96="экспл",VLOOKUP(J96,quest_экспл!$A$1:$N$129,12,FALSE),IF(G96="импл_",0,0))</f>
        <v>sound\\Cvetushiy_li_on.wav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5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0"/>
        <v/>
      </c>
      <c r="AI96" t="s">
        <v>106</v>
      </c>
      <c r="AO96">
        <f t="shared" ca="1" si="36"/>
        <v>0.75133906748502632</v>
      </c>
      <c r="AP96" t="str">
        <f t="shared" ca="1" si="37"/>
        <v>pics\\Goroh_2.jpg</v>
      </c>
      <c r="AR96" t="str">
        <f t="shared" si="38"/>
        <v/>
      </c>
      <c r="AS96" t="str">
        <f t="shared" si="31"/>
        <v/>
      </c>
      <c r="AT96">
        <f t="shared" ca="1" si="32"/>
        <v>0.58293834467245109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_Цветущий_ли_он?</v>
      </c>
      <c r="BA96" t="e">
        <f>VLOOKUP(Q96,audio_list_stym!$B$2:$BQ$299,68,FALSE)</f>
        <v>#N/A</v>
      </c>
      <c r="BB96" t="str">
        <f t="shared" si="34"/>
        <v>Перед_Вами_ФИМОН._Цветущий_ли_он?</v>
      </c>
      <c r="BD96" cm="1">
        <f t="array" aca="1" ref="BD96" ca="1">INDEX($L$90:$L$97,(RANK(AT8,$AT$2:$AT$9)))</f>
        <v>2140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VLOOKUP(B97,audio_list_stym!$A$3:$BP$18,59,FALSE)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VLOOKUP(B97,audio_list_stym!$A$3:$AJ$18,27,FALSE)</f>
        <v>Tamanid</v>
      </c>
      <c r="I97" t="s">
        <v>695</v>
      </c>
      <c r="J97" t="str">
        <f t="shared" si="29"/>
        <v>Tamanid_8</v>
      </c>
      <c r="K97">
        <v>15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152</v>
      </c>
      <c r="Z97" t="str">
        <f>IF(G97="экспл",VLOOKUP(J97,quest_экспл!$A$1:$N$129,12,FALSE),IF(G97="импл_",0,0))</f>
        <v>sound\\Skruchen_li_on.wav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5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0"/>
        <v/>
      </c>
      <c r="AI97" t="s">
        <v>107</v>
      </c>
      <c r="AO97">
        <f t="shared" ca="1" si="36"/>
        <v>0.10554885234561495</v>
      </c>
      <c r="AP97" t="str">
        <f t="shared" ca="1" si="37"/>
        <v>pics\\Redis_8.jpg</v>
      </c>
      <c r="AR97" t="str">
        <f t="shared" si="38"/>
        <v/>
      </c>
      <c r="AS97" t="str">
        <f t="shared" si="31"/>
        <v/>
      </c>
      <c r="AT97">
        <f t="shared" ca="1" si="32"/>
        <v>0.97690334233918008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_Скручен_ли_он?</v>
      </c>
      <c r="BA97" t="e">
        <f>VLOOKUP(Q97,audio_list_stym!$B$2:$BQ$299,68,FALSE)</f>
        <v>#N/A</v>
      </c>
      <c r="BB97" t="str">
        <f t="shared" si="34"/>
        <v>Вы_видите_ФИМОН._Скручен_ли_он?</v>
      </c>
      <c r="BD97" cm="1">
        <f t="array" aca="1" ref="BD97" ca="1">INDEX($L$90:$L$97,(RANK(AT9,$AT$2:$AT$9)))</f>
        <v>2138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VLOOKUP(B98,audio_list_stym!$A$3:$BP$18,59,FALSE)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VLOOKUP(B98,audio_list_stym!$A$3:$AJ$18,27,FALSE)</f>
        <v>ZF</v>
      </c>
      <c r="I98" t="s">
        <v>688</v>
      </c>
      <c r="J98" t="str">
        <f t="shared" si="29"/>
        <v>ZF_1</v>
      </c>
      <c r="K98">
        <v>16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281</v>
      </c>
      <c r="Q98" t="str">
        <f>IF(G98="экспл",0,IF(G98="импл_",VLOOKUP(J98,quest_импл!$A$1:$J$129,8,FALSE),0))</f>
        <v>sound\\S_chashuykami_li.wav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2032</v>
      </c>
      <c r="AD98" t="str">
        <f t="shared" ca="1" si="35"/>
        <v>pics\\Kokos_8.jpg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pics\\Kokos_8.jpg</v>
      </c>
      <c r="AI98" t="s">
        <v>108</v>
      </c>
      <c r="AO98">
        <f t="shared" ca="1" si="36"/>
        <v>0.49991333723073628</v>
      </c>
      <c r="AP98" t="str">
        <f t="shared" ca="1" si="37"/>
        <v>pics\\Kokos_8.jpg</v>
      </c>
      <c r="AR98" t="str">
        <f>IF(AH98="sound\\Ogorod",AP26,"")</f>
        <v/>
      </c>
      <c r="AS98" t="str">
        <f t="shared" ca="1" si="31"/>
        <v>pics\\Kokos_8.jpg</v>
      </c>
      <c r="AT98">
        <f t="shared" ca="1" si="32"/>
        <v>0.25646138382050854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_С_чешуйками_ли_</v>
      </c>
      <c r="BB98" t="str">
        <f t="shared" si="34"/>
        <v>_С_чешуйками_ли_XXXXX?</v>
      </c>
      <c r="BC98">
        <f>A98</f>
        <v>1213</v>
      </c>
      <c r="BD98" cm="1">
        <f t="array" aca="1" ref="BD98" ca="1">INDEX($L$98:$L$105,(RANK(AT2,$AT$2:$AT$9)))</f>
        <v>2152</v>
      </c>
      <c r="BE98" cm="1">
        <f t="array" aca="1" ref="BE98" ca="1">INDEX(BD66:BD81,(RANK(AT6,$AT$2:$AT$9)))</f>
        <v>2113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2073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VLOOKUP(B99,audio_list_stym!$A$3:$BP$18,59,FALSE)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VLOOKUP(B99,audio_list_stym!$A$3:$AJ$18,27,FALSE)</f>
        <v>ZF</v>
      </c>
      <c r="I99" t="s">
        <v>689</v>
      </c>
      <c r="J99" t="str">
        <f t="shared" si="29"/>
        <v>ZF_2</v>
      </c>
      <c r="K99">
        <v>16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282</v>
      </c>
      <c r="Q99" t="str">
        <f>IF(G99="экспл",0,IF(G99="импл_",VLOOKUP(J99,quest_импл!$A$1:$J$129,8,FALSE),0))</f>
        <v>sound\\Rozoviy_li.wav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2010</v>
      </c>
      <c r="AD99" t="str">
        <f t="shared" ca="1" si="35"/>
        <v>pics\\Finik_2.jpg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pics\\Finik_2.jpg</v>
      </c>
      <c r="AI99" t="s">
        <v>109</v>
      </c>
      <c r="AO99">
        <f t="shared" ca="1" si="36"/>
        <v>0.87228216374147804</v>
      </c>
      <c r="AP99" t="str">
        <f t="shared" ca="1" si="37"/>
        <v>pics\\Finik_2.jpg</v>
      </c>
      <c r="AR99" t="str">
        <f t="shared" ref="AR99:AR120" si="39">IF(AH99="sound\\Ogorod",AP27,"")</f>
        <v/>
      </c>
      <c r="AS99" t="str">
        <f t="shared" ca="1" si="31"/>
        <v>pics\\Finik_2.jpg</v>
      </c>
      <c r="AT99">
        <f t="shared" ca="1" si="32"/>
        <v>0.48848655727556056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_Розовый_ли_</v>
      </c>
      <c r="BB99" t="str">
        <f t="shared" si="34"/>
        <v>_Розовый_ли_XXXXX?</v>
      </c>
      <c r="BD99" cm="1">
        <f t="array" aca="1" ref="BD99" ca="1">INDEX($L$98:$L$105,(RANK(AT3,$AT$2:$AT$9)))</f>
        <v>2151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VLOOKUP(B100,audio_list_stym!$A$3:$BP$18,59,FALSE)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VLOOKUP(B100,audio_list_stym!$A$3:$AJ$18,27,FALSE)</f>
        <v>ZF</v>
      </c>
      <c r="I100" t="s">
        <v>690</v>
      </c>
      <c r="J100" t="str">
        <f t="shared" si="29"/>
        <v>ZF_3</v>
      </c>
      <c r="K100">
        <v>16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283</v>
      </c>
      <c r="Q100" t="str">
        <f>IF(G100="экспл",0,IF(G100="импл_",VLOOKUP(J100,quest_импл!$A$1:$J$129,8,FALSE),0))</f>
        <v>sound\\Tonkiy_li.wav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2028</v>
      </c>
      <c r="AD100" t="str">
        <f t="shared" ca="1" si="35"/>
        <v>pics\\Kokos_4.jpg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pics\\Kokos_4.jpg</v>
      </c>
      <c r="AI100" t="s">
        <v>110</v>
      </c>
      <c r="AO100">
        <f t="shared" ca="1" si="36"/>
        <v>0.59547914473496322</v>
      </c>
      <c r="AP100" t="str">
        <f t="shared" ca="1" si="37"/>
        <v>pics\\Kokos_4.jpg</v>
      </c>
      <c r="AR100" t="str">
        <f t="shared" si="39"/>
        <v/>
      </c>
      <c r="AS100" t="str">
        <f t="shared" ca="1" si="31"/>
        <v>pics\\Kokos_4.jpg</v>
      </c>
      <c r="AT100">
        <f t="shared" ca="1" si="32"/>
        <v>0.25685456991598288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_Тонкий_ли_</v>
      </c>
      <c r="BB100" t="str">
        <f t="shared" si="34"/>
        <v>_Тонкий_ли_XXXXX?</v>
      </c>
      <c r="BD100" cm="1">
        <f t="array" aca="1" ref="BD100" ca="1">INDEX($L$98:$L$105,(RANK(AT4,$AT$2:$AT$9)))</f>
        <v>2145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VLOOKUP(B101,audio_list_stym!$A$3:$BP$18,59,FALSE)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VLOOKUP(B101,audio_list_stym!$A$3:$AJ$18,27,FALSE)</f>
        <v>ZF</v>
      </c>
      <c r="I101" t="s">
        <v>691</v>
      </c>
      <c r="J101" t="str">
        <f t="shared" si="29"/>
        <v>ZF_4</v>
      </c>
      <c r="K101">
        <v>16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284</v>
      </c>
      <c r="Q101" t="str">
        <f>IF(G101="экспл",0,IF(G101="импл_",VLOOKUP(J101,quest_импл!$A$1:$J$129,8,FALSE),0))</f>
        <v>sound\\Celniy_li.wav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2064</v>
      </c>
      <c r="AD101" t="str">
        <f t="shared" ca="1" si="35"/>
        <v>pics\\Tomat_8.jpg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pics\\Tomat_8.jpg</v>
      </c>
      <c r="AI101" t="s">
        <v>111</v>
      </c>
      <c r="AO101">
        <f t="shared" ca="1" si="36"/>
        <v>3.1987656525557018E-2</v>
      </c>
      <c r="AP101" t="str">
        <f t="shared" ca="1" si="37"/>
        <v>pics\\Tomat_8.jpg</v>
      </c>
      <c r="AR101" t="str">
        <f t="shared" si="39"/>
        <v/>
      </c>
      <c r="AS101" t="str">
        <f t="shared" ca="1" si="31"/>
        <v>pics\\Tomat_8.jpg</v>
      </c>
      <c r="AT101">
        <f t="shared" ca="1" si="32"/>
        <v>0.52736775733191577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_Цельный_ли_</v>
      </c>
      <c r="BB101" t="str">
        <f t="shared" si="34"/>
        <v>_Цельный_ли_XXXXX?</v>
      </c>
      <c r="BD101" cm="1">
        <f t="array" aca="1" ref="BD101" ca="1">INDEX($L$98:$L$105,(RANK(AT5,$AT$2:$AT$9)))</f>
        <v>2147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VLOOKUP(B102,audio_list_stym!$A$3:$BP$18,59,FALSE)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VLOOKUP(B102,audio_list_stym!$A$3:$AJ$18,27,FALSE)</f>
        <v>ZF</v>
      </c>
      <c r="I102" t="s">
        <v>692</v>
      </c>
      <c r="J102" t="str">
        <f t="shared" si="29"/>
        <v>ZF_5</v>
      </c>
      <c r="K102">
        <v>16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285</v>
      </c>
      <c r="Q102" t="str">
        <f>IF(G102="экспл",0,IF(G102="импл_",VLOOKUP(J102,quest_импл!$A$1:$J$129,8,FALSE),0))</f>
        <v>sound\\Shershaviy_li.wav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2004</v>
      </c>
      <c r="AD102" t="str">
        <f t="shared" ca="1" si="35"/>
        <v>pics\\Banan_4.jpg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pics\\Banan_4.jpg</v>
      </c>
      <c r="AI102" t="s">
        <v>112</v>
      </c>
      <c r="AO102">
        <f t="shared" ca="1" si="36"/>
        <v>0.96324696974999702</v>
      </c>
      <c r="AP102" t="str">
        <f t="shared" ca="1" si="37"/>
        <v>pics\\Banan_4.jpg</v>
      </c>
      <c r="AR102" t="str">
        <f t="shared" si="39"/>
        <v/>
      </c>
      <c r="AS102" t="str">
        <f t="shared" ca="1" si="31"/>
        <v>pics\\Banan_4.jpg</v>
      </c>
      <c r="AT102">
        <f t="shared" ca="1" si="32"/>
        <v>0.30684672215014497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_Шершавый_ли_</v>
      </c>
      <c r="BB102" t="str">
        <f t="shared" si="34"/>
        <v>_Шершавый_ли_XXXXX?</v>
      </c>
      <c r="BD102" cm="1">
        <f t="array" aca="1" ref="BD102" ca="1">INDEX($L$98:$L$105,(RANK(AT6,$AT$2:$AT$9)))</f>
        <v>2149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VLOOKUP(B103,audio_list_stym!$A$3:$BP$18,59,FALSE)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VLOOKUP(B103,audio_list_stym!$A$3:$AJ$18,27,FALSE)</f>
        <v>ZF</v>
      </c>
      <c r="I103" t="s">
        <v>693</v>
      </c>
      <c r="J103" t="str">
        <f t="shared" si="29"/>
        <v>ZF_6</v>
      </c>
      <c r="K103">
        <v>16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286</v>
      </c>
      <c r="Q103" t="str">
        <f>IF(G103="экспл",0,IF(G103="импл_",VLOOKUP(J103,quest_импл!$A$1:$J$129,8,FALSE),0))</f>
        <v>sound\\Zaostryen_li.wav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2025</v>
      </c>
      <c r="AD103" t="str">
        <f t="shared" ca="1" si="35"/>
        <v>pics\\Kokos_1.jpg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pics\\Kokos_1.jpg</v>
      </c>
      <c r="AI103" t="s">
        <v>113</v>
      </c>
      <c r="AO103">
        <f t="shared" ca="1" si="36"/>
        <v>0.66750439649774784</v>
      </c>
      <c r="AP103" t="str">
        <f t="shared" ca="1" si="37"/>
        <v>pics\\Kokos_1.jpg</v>
      </c>
      <c r="AR103" t="str">
        <f t="shared" si="39"/>
        <v/>
      </c>
      <c r="AS103" t="str">
        <f t="shared" ca="1" si="31"/>
        <v>pics\\Kokos_1.jpg</v>
      </c>
      <c r="AT103">
        <f t="shared" ca="1" si="32"/>
        <v>0.1618152778870463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_Заострен_ли_</v>
      </c>
      <c r="BB103" t="str">
        <f t="shared" si="34"/>
        <v>_Заострен_ли_XXXXX?</v>
      </c>
      <c r="BD103" cm="1">
        <f t="array" aca="1" ref="BD103" ca="1">INDEX($L$98:$L$105,(RANK(AT7,$AT$2:$AT$9)))</f>
        <v>2150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VLOOKUP(B104,audio_list_stym!$A$3:$BP$18,59,FALSE)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VLOOKUP(B104,audio_list_stym!$A$3:$AJ$18,27,FALSE)</f>
        <v>ZF</v>
      </c>
      <c r="I104" t="s">
        <v>694</v>
      </c>
      <c r="J104" t="str">
        <f t="shared" si="29"/>
        <v>ZF_7</v>
      </c>
      <c r="K104">
        <v>16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287</v>
      </c>
      <c r="Q104" t="str">
        <f>IF(G104="экспл",0,IF(G104="импл_",VLOOKUP(J104,quest_импл!$A$1:$J$129,8,FALSE),0))</f>
        <v>sound\\Rassipchatiy_li.wav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2049</v>
      </c>
      <c r="AD104" t="str">
        <f t="shared" ca="1" si="35"/>
        <v>pics\\Redis_1.jpg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pics\\Redis_1.jpg</v>
      </c>
      <c r="AI104" t="s">
        <v>114</v>
      </c>
      <c r="AO104">
        <f t="shared" ca="1" si="36"/>
        <v>0.29195599854077614</v>
      </c>
      <c r="AP104" t="str">
        <f t="shared" ca="1" si="37"/>
        <v>pics\\Redis_1.jpg</v>
      </c>
      <c r="AR104" t="str">
        <f t="shared" si="39"/>
        <v/>
      </c>
      <c r="AS104" t="str">
        <f t="shared" ca="1" si="31"/>
        <v>pics\\Redis_1.jpg</v>
      </c>
      <c r="AT104">
        <f t="shared" ca="1" si="32"/>
        <v>0.95035043131680719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_Рассыпчатый_ли_</v>
      </c>
      <c r="BB104" t="str">
        <f t="shared" si="34"/>
        <v>_Рассыпчатый_ли_XXXXX?</v>
      </c>
      <c r="BD104" cm="1">
        <f t="array" aca="1" ref="BD104" ca="1">INDEX($L$98:$L$105,(RANK(AT8,$AT$2:$AT$9)))</f>
        <v>2148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VLOOKUP(B105,audio_list_stym!$A$3:$BP$18,59,FALSE)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VLOOKUP(B105,audio_list_stym!$A$3:$AJ$18,27,FALSE)</f>
        <v>ZF</v>
      </c>
      <c r="I105" t="s">
        <v>695</v>
      </c>
      <c r="J105" t="str">
        <f t="shared" si="29"/>
        <v>ZF_8</v>
      </c>
      <c r="K105">
        <v>16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288</v>
      </c>
      <c r="Q105" t="str">
        <f>IF(G105="экспл",0,IF(G105="импл_",VLOOKUP(J105,quest_импл!$A$1:$J$129,8,FALSE),0))</f>
        <v>sound\\Ochishen_li.wav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2021</v>
      </c>
      <c r="AD105" t="str">
        <f t="shared" ca="1" si="35"/>
        <v>pics\\Goroh_5.jpg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pics\\Goroh_5.jpg</v>
      </c>
      <c r="AI105" t="s">
        <v>115</v>
      </c>
      <c r="AO105">
        <f t="shared" ca="1" si="36"/>
        <v>0.70493057008903881</v>
      </c>
      <c r="AP105" t="str">
        <f t="shared" ca="1" si="37"/>
        <v>pics\\Goroh_5.jpg</v>
      </c>
      <c r="AR105" t="str">
        <f t="shared" si="39"/>
        <v/>
      </c>
      <c r="AS105" t="str">
        <f t="shared" ca="1" si="31"/>
        <v>pics\\Goroh_5.jpg</v>
      </c>
      <c r="AT105">
        <f t="shared" ca="1" si="32"/>
        <v>0.52127122849321006</v>
      </c>
      <c r="AU105" t="s">
        <v>697</v>
      </c>
      <c r="AV105" t="str">
        <f t="shared" ca="1" si="33"/>
        <v>sound\\Noviy_plod.wav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_Очищен_ли_</v>
      </c>
      <c r="BB105" t="str">
        <f t="shared" si="34"/>
        <v>_Очищен_ли_XXXXX?</v>
      </c>
      <c r="BD105" cm="1">
        <f t="array" aca="1" ref="BD105" ca="1">INDEX($L$98:$L$105,(RANK(AT9,$AT$2:$AT$9)))</f>
        <v>2146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VLOOKUP(B106,audio_list_stym!$A$3:$BP$18,59,FALSE)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VLOOKUP(B106,audio_list_stym!$A$3:$AJ$18,27,FALSE)</f>
        <v>Ackee</v>
      </c>
      <c r="I106" t="s">
        <v>688</v>
      </c>
      <c r="J106" t="str">
        <f t="shared" si="29"/>
        <v>Ackee_1</v>
      </c>
      <c r="K106">
        <v>17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97</v>
      </c>
      <c r="Z106" t="str">
        <f>IF(G106="экспл",VLOOKUP(J106,quest_экспл!$A$1:$N$129,12,FALSE),IF(G106="импл_",0,0))</f>
        <v>sound\\Sushenniy_li_on.wav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5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0"/>
        <v/>
      </c>
      <c r="AI106" t="s">
        <v>116</v>
      </c>
      <c r="AO106">
        <f t="shared" ca="1" si="36"/>
        <v>0.29205641020563688</v>
      </c>
      <c r="AP106" t="str">
        <f t="shared" ca="1" si="37"/>
        <v>pics\\Peper_8.jpg</v>
      </c>
      <c r="AR106" t="str">
        <f t="shared" si="39"/>
        <v/>
      </c>
      <c r="AS106" t="str">
        <f t="shared" si="31"/>
        <v/>
      </c>
      <c r="AT106">
        <f t="shared" ca="1" si="32"/>
        <v>5.1623533939087363E-2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_Сушеный_ли_он?</v>
      </c>
      <c r="BA106" t="e">
        <f>VLOOKUP(Q106,audio_list_stym!$B$2:$BQ$299,68,FALSE)</f>
        <v>#N/A</v>
      </c>
      <c r="BB106" t="str">
        <f t="shared" si="34"/>
        <v>На_экране_XXXXX._Сушеный_ли_он?</v>
      </c>
      <c r="BC106">
        <f>A106</f>
        <v>1214</v>
      </c>
      <c r="BD106" cm="1">
        <f t="array" aca="1" ref="BD106" ca="1">INDEX($L$106:$L$113,(RANK(AT2,$AT$2:$AT$9)))</f>
        <v>2072</v>
      </c>
      <c r="BE106" cm="1">
        <f t="array" aca="1" ref="BE106" ca="1">INDEX(BD66:BD81,(RANK(AT7,$AT$2:$AT$17)))</f>
        <v>2115</v>
      </c>
      <c r="BF106" cm="1">
        <f t="array" aca="1" ref="BF106" ca="1">INDEX(BD90:BD105,(RANK(AT7,$AT$2:$AT$17)))</f>
        <v>2147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VLOOKUP(B107,audio_list_stym!$A$3:$BP$18,59,FALSE)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VLOOKUP(B107,audio_list_stym!$A$3:$AJ$18,27,FALSE)</f>
        <v>Ackee</v>
      </c>
      <c r="I107" t="s">
        <v>689</v>
      </c>
      <c r="J107" t="str">
        <f t="shared" si="29"/>
        <v>Ackee_2</v>
      </c>
      <c r="K107">
        <v>17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98</v>
      </c>
      <c r="Z107" t="str">
        <f>IF(G107="экспл",VLOOKUP(J107,quest_экспл!$A$1:$N$129,12,FALSE),IF(G107="импл_",0,0))</f>
        <v>sound\\On_s_vetochkoy.wav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5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0"/>
        <v/>
      </c>
      <c r="AI107" t="s">
        <v>117</v>
      </c>
      <c r="AO107">
        <f t="shared" ca="1" si="36"/>
        <v>0.67907832749323138</v>
      </c>
      <c r="AP107" t="str">
        <f t="shared" ca="1" si="37"/>
        <v>pics\\Goroh_7.jpg</v>
      </c>
      <c r="AR107" t="str">
        <f t="shared" si="39"/>
        <v/>
      </c>
      <c r="AS107" t="str">
        <f t="shared" si="31"/>
        <v/>
      </c>
      <c r="AT107">
        <f t="shared" ca="1" si="32"/>
        <v>0.41091096705527541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_Он_с_веточкой?</v>
      </c>
      <c r="BA107" t="e">
        <f>VLOOKUP(Q107,audio_list_stym!$B$2:$BQ$299,68,FALSE)</f>
        <v>#N/A</v>
      </c>
      <c r="BB107" t="str">
        <f t="shared" si="34"/>
        <v>Посмотрите,_вот_XXXXX._Он_с_веточкой?</v>
      </c>
      <c r="BD107" cm="1">
        <f t="array" aca="1" ref="BD107" ca="1">INDEX($L$106:$L$113,(RANK(AT3,$AT$2:$AT$9)))</f>
        <v>2071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VLOOKUP(B108,audio_list_stym!$A$3:$BP$18,59,FALSE)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VLOOKUP(B108,audio_list_stym!$A$3:$AJ$18,27,FALSE)</f>
        <v>Ackee</v>
      </c>
      <c r="I108" t="s">
        <v>690</v>
      </c>
      <c r="J108" t="str">
        <f t="shared" si="29"/>
        <v>Ackee_3</v>
      </c>
      <c r="K108">
        <v>17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99</v>
      </c>
      <c r="Z108" t="str">
        <f>IF(G108="экспл",VLOOKUP(J108,quest_экспл!$A$1:$N$129,12,FALSE),IF(G108="импл_",0,0))</f>
        <v>sound\\On_rasskrit.wav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5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0"/>
        <v/>
      </c>
      <c r="AI108" t="s">
        <v>118</v>
      </c>
      <c r="AO108">
        <f t="shared" ca="1" si="36"/>
        <v>0.80210760340505571</v>
      </c>
      <c r="AP108" t="str">
        <f t="shared" ca="1" si="37"/>
        <v>pics\\Finik_6.jpg</v>
      </c>
      <c r="AR108" t="str">
        <f t="shared" si="39"/>
        <v/>
      </c>
      <c r="AS108" t="str">
        <f t="shared" si="31"/>
        <v/>
      </c>
      <c r="AT108">
        <f t="shared" ca="1" si="32"/>
        <v>0.40710310850602227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_Он_раскрыт?</v>
      </c>
      <c r="BA108" t="e">
        <f>VLOOKUP(Q108,audio_list_stym!$B$2:$BQ$299,68,FALSE)</f>
        <v>#N/A</v>
      </c>
      <c r="BB108" t="str">
        <f t="shared" si="34"/>
        <v>Вот_XXXXX._Он_раскрыт?</v>
      </c>
      <c r="BD108" cm="1">
        <f t="array" aca="1" ref="BD108" ca="1">INDEX($L$106:$L$113,(RANK(AT4,$AT$2:$AT$9)))</f>
        <v>2065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VLOOKUP(B109,audio_list_stym!$A$3:$BP$18,59,FALSE)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VLOOKUP(B109,audio_list_stym!$A$3:$AJ$18,27,FALSE)</f>
        <v>Ackee</v>
      </c>
      <c r="I109" t="s">
        <v>691</v>
      </c>
      <c r="J109" t="str">
        <f t="shared" si="29"/>
        <v>Ackee_4</v>
      </c>
      <c r="K109">
        <v>17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100</v>
      </c>
      <c r="Z109" t="str">
        <f>IF(G109="экспл",VLOOKUP(J109,quest_экспл!$A$1:$N$129,12,FALSE),IF(G109="импл_",0,0))</f>
        <v>sound\\Pushistiy_li_on.wav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5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0"/>
        <v/>
      </c>
      <c r="AI109" t="s">
        <v>119</v>
      </c>
      <c r="AO109">
        <f t="shared" ca="1" si="36"/>
        <v>0.36886134376686763</v>
      </c>
      <c r="AP109" t="str">
        <f t="shared" ca="1" si="37"/>
        <v>pics\\Peper_2.jpg</v>
      </c>
      <c r="AR109" t="str">
        <f t="shared" si="39"/>
        <v/>
      </c>
      <c r="AS109" t="str">
        <f t="shared" si="31"/>
        <v/>
      </c>
      <c r="AT109">
        <f t="shared" ca="1" si="32"/>
        <v>0.92293186212648592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_Пушистый_ли_он?</v>
      </c>
      <c r="BA109" t="e">
        <f>VLOOKUP(Q109,audio_list_stym!$B$2:$BQ$299,68,FALSE)</f>
        <v>#N/A</v>
      </c>
      <c r="BB109" t="str">
        <f t="shared" si="34"/>
        <v>Это_XXXXX._Пушистый_ли_он?</v>
      </c>
      <c r="BD109" cm="1">
        <f t="array" aca="1" ref="BD109" ca="1">INDEX($L$106:$L$113,(RANK(AT5,$AT$2:$AT$9)))</f>
        <v>2067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VLOOKUP(B110,audio_list_stym!$A$3:$BP$18,59,FALSE)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VLOOKUP(B110,audio_list_stym!$A$3:$AJ$18,27,FALSE)</f>
        <v>Ackee</v>
      </c>
      <c r="I110" t="s">
        <v>692</v>
      </c>
      <c r="J110" t="str">
        <f t="shared" si="29"/>
        <v>Ackee_5</v>
      </c>
      <c r="K110">
        <v>17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101</v>
      </c>
      <c r="Z110" t="str">
        <f>IF(G110="экспл",VLOOKUP(J110,quest_экспл!$A$1:$N$129,12,FALSE),IF(G110="импл_",0,0))</f>
        <v>sound\\On_kvadratniy.wav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5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0"/>
        <v/>
      </c>
      <c r="AI110" t="s">
        <v>120</v>
      </c>
      <c r="AO110">
        <f t="shared" ca="1" si="36"/>
        <v>0.49067513581470723</v>
      </c>
      <c r="AP110" t="str">
        <f t="shared" ca="1" si="37"/>
        <v>pics\\Limon_4.jpg</v>
      </c>
      <c r="AR110" t="str">
        <f t="shared" si="39"/>
        <v/>
      </c>
      <c r="AS110" t="str">
        <f t="shared" si="31"/>
        <v/>
      </c>
      <c r="AT110">
        <f t="shared" ca="1" si="32"/>
        <v>0.52725954798878993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_Он_квадратный?</v>
      </c>
      <c r="BA110" t="e">
        <f>VLOOKUP(Q110,audio_list_stym!$B$2:$BQ$299,68,FALSE)</f>
        <v>#N/A</v>
      </c>
      <c r="BB110" t="str">
        <f t="shared" si="34"/>
        <v>На_картинке_XXXXX._Он_квадратный?</v>
      </c>
      <c r="BD110" cm="1">
        <f t="array" aca="1" ref="BD110" ca="1">INDEX($L$106:$L$113,(RANK(AT6,$AT$2:$AT$9)))</f>
        <v>2069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VLOOKUP(B111,audio_list_stym!$A$3:$BP$18,59,FALSE)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VLOOKUP(B111,audio_list_stym!$A$3:$AJ$18,27,FALSE)</f>
        <v>Ackee</v>
      </c>
      <c r="I111" t="s">
        <v>693</v>
      </c>
      <c r="J111" t="str">
        <f t="shared" si="29"/>
        <v>Ackee_6</v>
      </c>
      <c r="K111">
        <v>17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102</v>
      </c>
      <c r="Z111" t="str">
        <f>IF(G111="экспл",VLOOKUP(J111,quest_экспл!$A$1:$N$129,12,FALSE),IF(G111="импл_",0,0))</f>
        <v>sound\\Raznocvetniy_li_on.wav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5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0"/>
        <v/>
      </c>
      <c r="AI111" t="s">
        <v>121</v>
      </c>
      <c r="AO111">
        <f t="shared" ca="1" si="36"/>
        <v>0.4523111702477064</v>
      </c>
      <c r="AP111" t="str">
        <f t="shared" ca="1" si="37"/>
        <v>pics\\Limon_5.jpg</v>
      </c>
      <c r="AR111" t="str">
        <f t="shared" si="39"/>
        <v/>
      </c>
      <c r="AS111" t="str">
        <f t="shared" si="31"/>
        <v/>
      </c>
      <c r="AT111">
        <f t="shared" ca="1" si="32"/>
        <v>0.17977429485991525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_Разноцветный_ли_он?</v>
      </c>
      <c r="BA111" t="e">
        <f>VLOOKUP(Q111,audio_list_stym!$B$2:$BQ$299,68,FALSE)</f>
        <v>#N/A</v>
      </c>
      <c r="BB111" t="str">
        <f t="shared" si="34"/>
        <v>На_мониторе_XXXXX._Разноцветный_ли_он?</v>
      </c>
      <c r="BD111" cm="1">
        <f t="array" aca="1" ref="BD111" ca="1">INDEX($L$106:$L$113,(RANK(AT7,$AT$2:$AT$9)))</f>
        <v>2070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VLOOKUP(B112,audio_list_stym!$A$3:$BP$18,59,FALSE)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VLOOKUP(B112,audio_list_stym!$A$3:$AJ$18,27,FALSE)</f>
        <v>Ackee</v>
      </c>
      <c r="I112" t="s">
        <v>694</v>
      </c>
      <c r="J112" t="str">
        <f t="shared" si="29"/>
        <v>Ackee_7</v>
      </c>
      <c r="K112">
        <v>17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103</v>
      </c>
      <c r="Z112" t="str">
        <f>IF(G112="экспл",VLOOKUP(J112,quest_экспл!$A$1:$N$129,12,FALSE),IF(G112="импл_",0,0))</f>
        <v>sound\\Uvyadshiy_li_on.wav</v>
      </c>
      <c r="AA112" t="str">
        <f>IF(G112="экспл",VLOOKUP(J112,quest_экспл!$A$1:$N$129,14,FALSE),IF(G112="импл_",0,0))</f>
        <v>да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5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0"/>
        <v/>
      </c>
      <c r="AI112" t="s">
        <v>122</v>
      </c>
      <c r="AO112">
        <f t="shared" ca="1" si="36"/>
        <v>0.7911509061288784</v>
      </c>
      <c r="AP112" t="str">
        <f t="shared" ca="1" si="37"/>
        <v>pics\\Finik_7.jpg</v>
      </c>
      <c r="AR112" t="str">
        <f t="shared" si="39"/>
        <v/>
      </c>
      <c r="AS112" t="str">
        <f t="shared" si="31"/>
        <v/>
      </c>
      <c r="AT112">
        <f t="shared" ca="1" si="32"/>
        <v>7.9409779171401018E-2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_Увядший_ли_он?</v>
      </c>
      <c r="BA112" t="e">
        <f>VLOOKUP(Q112,audio_list_stym!$B$2:$BQ$299,68,FALSE)</f>
        <v>#N/A</v>
      </c>
      <c r="BB112" t="str">
        <f t="shared" si="34"/>
        <v>Перед_Вами_XXXXX._Увядший_ли_он?</v>
      </c>
      <c r="BD112" cm="1">
        <f t="array" aca="1" ref="BD112" ca="1">INDEX($L$106:$L$113,(RANK(AT8,$AT$2:$AT$9)))</f>
        <v>2068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VLOOKUP(B113,audio_list_stym!$A$3:$BP$18,59,FALSE)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VLOOKUP(B113,audio_list_stym!$A$3:$AJ$18,27,FALSE)</f>
        <v>Ackee</v>
      </c>
      <c r="I113" t="s">
        <v>695</v>
      </c>
      <c r="J113" t="str">
        <f t="shared" si="29"/>
        <v>Ackee_8</v>
      </c>
      <c r="K113">
        <v>17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104</v>
      </c>
      <c r="Z113" t="str">
        <f>IF(G113="экспл",VLOOKUP(J113,quest_экспл!$A$1:$N$129,12,FALSE),IF(G113="импл_",0,0))</f>
        <v>sound\\On_sklizskiy.wav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5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0"/>
        <v/>
      </c>
      <c r="AI113" t="s">
        <v>123</v>
      </c>
      <c r="AO113">
        <f t="shared" ca="1" si="36"/>
        <v>0.72344012917246514</v>
      </c>
      <c r="AP113" t="str">
        <f t="shared" ca="1" si="37"/>
        <v>pics\\Goroh_3.jpg</v>
      </c>
      <c r="AR113" t="str">
        <f t="shared" si="39"/>
        <v/>
      </c>
      <c r="AS113" t="str">
        <f t="shared" si="31"/>
        <v/>
      </c>
      <c r="AT113">
        <f t="shared" ca="1" si="32"/>
        <v>4.1088909376155058E-2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_Он_склизкий?</v>
      </c>
      <c r="BA113" t="e">
        <f>VLOOKUP(Q113,audio_list_stym!$B$2:$BQ$299,68,FALSE)</f>
        <v>#N/A</v>
      </c>
      <c r="BB113" t="str">
        <f t="shared" si="34"/>
        <v>Вы_видите_XXXXX._Он_склизкий?</v>
      </c>
      <c r="BD113" cm="1">
        <f t="array" aca="1" ref="BD113" ca="1">INDEX($L$106:$L$113,(RANK(AT9,$AT$2:$AT$9)))</f>
        <v>2066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VLOOKUP(B114,audio_list_stym!$A$3:$BP$18,59,FALSE)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VLOOKUP(B114,audio_list_stym!$A$3:$AJ$18,27,FALSE)</f>
        <v>Ake</v>
      </c>
      <c r="I114" t="s">
        <v>688</v>
      </c>
      <c r="J114" t="str">
        <f t="shared" si="29"/>
        <v>Ake_1</v>
      </c>
      <c r="K114">
        <v>14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233</v>
      </c>
      <c r="Q114" t="str">
        <f>IF(G114="экспл",0,IF(G114="импл_",VLOOKUP(J114,quest_импл!$A$1:$J$129,8,FALSE),0))</f>
        <v>sound\\Imeet_li_myakot.wav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2017</v>
      </c>
      <c r="AD114" t="str">
        <f t="shared" ca="1" si="35"/>
        <v>pics\\Goroh_1.jpg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pics\\Goroh_1.jpg</v>
      </c>
      <c r="AI114" t="s">
        <v>86</v>
      </c>
      <c r="AO114">
        <f t="shared" ca="1" si="36"/>
        <v>0.75170633308214974</v>
      </c>
      <c r="AP114" t="str">
        <f t="shared" ca="1" si="37"/>
        <v>pics\\Goroh_1.jpg</v>
      </c>
      <c r="AR114" t="str">
        <f t="shared" si="39"/>
        <v/>
      </c>
      <c r="AS114" t="str">
        <f t="shared" ca="1" si="31"/>
        <v>pics\\Goroh_1.jpg</v>
      </c>
      <c r="AT114">
        <f t="shared" ca="1" si="32"/>
        <v>0.53125510942520071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_Имеет_ли_мякоть_</v>
      </c>
      <c r="BB114" t="str">
        <f t="shared" si="34"/>
        <v>_Имеет_ли_мякоть_ТОДИС?</v>
      </c>
      <c r="BC114">
        <f>A114</f>
        <v>1215</v>
      </c>
      <c r="BD114" cm="1">
        <f t="array" aca="1" ref="BD114" ca="1">INDEX($L$114:$L$121,(RANK(AT2,$AT$2:$AT$9)))</f>
        <v>2080</v>
      </c>
      <c r="BE114" cm="1">
        <f t="array" aca="1" ref="BE114" ca="1">INDEX(BD66:BD81,(RANK(AT8,$AT$2:$AT$17)))</f>
        <v>2113</v>
      </c>
      <c r="BF114" cm="1">
        <f t="array" aca="1" ref="BF114" ca="1">INDEX(BD82:BD97,(RANK(AT8,$AT$2:$AT$9)))</f>
        <v>2131</v>
      </c>
      <c r="BG114" cm="1">
        <f t="array" aca="1" ref="BG114" ca="1">INDEX(BD98:BD113,(RANK(AT8,$AT$2:$AT$9)))</f>
        <v>2147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VLOOKUP(B115,audio_list_stym!$A$3:$BP$18,59,FALSE)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VLOOKUP(B115,audio_list_stym!$A$3:$AJ$18,27,FALSE)</f>
        <v>Ake</v>
      </c>
      <c r="I115" t="s">
        <v>689</v>
      </c>
      <c r="J115" t="str">
        <f t="shared" si="29"/>
        <v>Ake_2</v>
      </c>
      <c r="K115">
        <v>14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234</v>
      </c>
      <c r="Q115" t="str">
        <f>IF(G115="экспл",0,IF(G115="импл_",VLOOKUP(J115,quest_импл!$A$1:$J$129,8,FALSE),0))</f>
        <v>sound\\Prodolgovatiy_li.wav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2061</v>
      </c>
      <c r="AD115" t="str">
        <f t="shared" ca="1" si="35"/>
        <v>pics\\Tomat_5.jpg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pics\\Tomat_5.jpg</v>
      </c>
      <c r="AI115" t="s">
        <v>87</v>
      </c>
      <c r="AO115">
        <f t="shared" ca="1" si="36"/>
        <v>5.5478122977536071E-2</v>
      </c>
      <c r="AP115" t="str">
        <f t="shared" ca="1" si="37"/>
        <v>pics\\Tomat_5.jpg</v>
      </c>
      <c r="AR115" t="str">
        <f t="shared" si="39"/>
        <v/>
      </c>
      <c r="AS115" t="str">
        <f t="shared" ca="1" si="31"/>
        <v>pics\\Tomat_5.jpg</v>
      </c>
      <c r="AT115">
        <f t="shared" ca="1" si="32"/>
        <v>0.72931970412229896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_Продолговатый_ли_</v>
      </c>
      <c r="BB115" t="str">
        <f t="shared" si="34"/>
        <v>_Продолговатый_ли_ТОДИС?</v>
      </c>
      <c r="BD115" cm="1">
        <f t="array" aca="1" ref="BD115" ca="1">INDEX($L$114:$L$121,(RANK(AT3,$AT$2:$AT$9)))</f>
        <v>2079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VLOOKUP(B116,audio_list_stym!$A$3:$BP$18,59,FALSE)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VLOOKUP(B116,audio_list_stym!$A$3:$AJ$18,27,FALSE)</f>
        <v>Ake</v>
      </c>
      <c r="I116" t="s">
        <v>690</v>
      </c>
      <c r="J116" t="str">
        <f t="shared" si="29"/>
        <v>Ake_3</v>
      </c>
      <c r="K116">
        <v>14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235</v>
      </c>
      <c r="Q116" t="str">
        <f>IF(G116="экспл",0,IF(G116="импл_",VLOOKUP(J116,quest_импл!$A$1:$J$129,8,FALSE),0))</f>
        <v>sound\\Pyatnistyi_li.wav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2009</v>
      </c>
      <c r="AD116" t="str">
        <f t="shared" ca="1" si="35"/>
        <v>pics\\Finik_1.jpg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pics\\Finik_1.jpg</v>
      </c>
      <c r="AI116" t="s">
        <v>88</v>
      </c>
      <c r="AO116">
        <f t="shared" ca="1" si="36"/>
        <v>0.88422880617291999</v>
      </c>
      <c r="AP116" t="str">
        <f t="shared" ca="1" si="37"/>
        <v>pics\\Finik_1.jpg</v>
      </c>
      <c r="AR116" t="str">
        <f t="shared" si="39"/>
        <v/>
      </c>
      <c r="AS116" t="str">
        <f t="shared" ca="1" si="31"/>
        <v>pics\\Finik_1.jpg</v>
      </c>
      <c r="AT116">
        <f t="shared" ca="1" si="32"/>
        <v>0.39011214089515767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_Пятнистый_ли_</v>
      </c>
      <c r="BB116" t="str">
        <f t="shared" si="34"/>
        <v>_Пятнистый_ли_ТОДИС?</v>
      </c>
      <c r="BD116" cm="1">
        <f t="array" aca="1" ref="BD116" ca="1">INDEX($L$114:$L$121,(RANK(AT4,$AT$2:$AT$9)))</f>
        <v>2073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VLOOKUP(B117,audio_list_stym!$A$3:$BP$18,59,FALSE)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VLOOKUP(B117,audio_list_stym!$A$3:$AJ$18,27,FALSE)</f>
        <v>Ake</v>
      </c>
      <c r="I117" t="s">
        <v>691</v>
      </c>
      <c r="J117" t="str">
        <f t="shared" si="29"/>
        <v>Ake_4</v>
      </c>
      <c r="K117">
        <v>14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236</v>
      </c>
      <c r="Q117" t="str">
        <f>IF(G117="экспл",0,IF(G117="импл_",VLOOKUP(J117,quest_импл!$A$1:$J$129,8,FALSE),0))</f>
        <v>sound\\S_kochuroy_li.wav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2052</v>
      </c>
      <c r="AD117" t="str">
        <f t="shared" ca="1" si="35"/>
        <v>pics\\Redis_4.jpg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pics\\Redis_4.jpg</v>
      </c>
      <c r="AI117" t="s">
        <v>89</v>
      </c>
      <c r="AO117">
        <f t="shared" ca="1" si="36"/>
        <v>0.1478071916229361</v>
      </c>
      <c r="AP117" t="str">
        <f t="shared" ca="1" si="37"/>
        <v>pics\\Redis_4.jpg</v>
      </c>
      <c r="AR117" t="str">
        <f t="shared" si="39"/>
        <v/>
      </c>
      <c r="AS117" t="str">
        <f t="shared" ca="1" si="31"/>
        <v>pics\\Redis_4.jpg</v>
      </c>
      <c r="AT117">
        <f t="shared" ca="1" si="32"/>
        <v>0.74414595051823895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_С_косточкой_ли_</v>
      </c>
      <c r="BB117" t="str">
        <f t="shared" si="34"/>
        <v>_С_косточкой_ли_ТОДИС?</v>
      </c>
      <c r="BD117" cm="1">
        <f t="array" aca="1" ref="BD117" ca="1">INDEX($L$114:$L$121,(RANK(AT5,$AT$2:$AT$9)))</f>
        <v>2075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VLOOKUP(B118,audio_list_stym!$A$3:$BP$18,59,FALSE)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VLOOKUP(B118,audio_list_stym!$A$3:$AJ$18,27,FALSE)</f>
        <v>Ake</v>
      </c>
      <c r="I118" t="s">
        <v>692</v>
      </c>
      <c r="J118" t="str">
        <f t="shared" si="29"/>
        <v>Ake_5</v>
      </c>
      <c r="K118">
        <v>14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237</v>
      </c>
      <c r="Q118" t="str">
        <f>IF(G118="экспл",0,IF(G118="импл_",VLOOKUP(J118,quest_импл!$A$1:$J$129,8,FALSE),0))</f>
        <v>sound\\Fioletoviy_li.wav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2005</v>
      </c>
      <c r="AD118" t="str">
        <f t="shared" ca="1" si="35"/>
        <v>pics\\Banan_5.jpg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pics\\Banan_5.jpg</v>
      </c>
      <c r="AI118" t="s">
        <v>90</v>
      </c>
      <c r="AO118">
        <f t="shared" ca="1" si="36"/>
        <v>0.9314465217688912</v>
      </c>
      <c r="AP118" t="str">
        <f t="shared" ca="1" si="37"/>
        <v>pics\\Banan_5.jpg</v>
      </c>
      <c r="AR118" t="str">
        <f t="shared" si="39"/>
        <v/>
      </c>
      <c r="AS118" t="str">
        <f t="shared" ca="1" si="31"/>
        <v>pics\\Banan_5.jpg</v>
      </c>
      <c r="AT118">
        <f t="shared" ca="1" si="32"/>
        <v>0.81606013457242754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_Синий_ли_</v>
      </c>
      <c r="BB118" t="str">
        <f t="shared" si="34"/>
        <v>_Синий_ли_ТОДИС?</v>
      </c>
      <c r="BD118" cm="1">
        <f t="array" aca="1" ref="BD118" ca="1">INDEX($L$114:$L$121,(RANK(AT6,$AT$2:$AT$9)))</f>
        <v>2077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VLOOKUP(B119,audio_list_stym!$A$3:$BP$18,59,FALSE)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VLOOKUP(B119,audio_list_stym!$A$3:$AJ$18,27,FALSE)</f>
        <v>Ake</v>
      </c>
      <c r="I119" t="s">
        <v>693</v>
      </c>
      <c r="J119" t="str">
        <f t="shared" si="29"/>
        <v>Ake_6</v>
      </c>
      <c r="K119">
        <v>14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238</v>
      </c>
      <c r="Q119" t="str">
        <f>IF(G119="экспл",0,IF(G119="импл_",VLOOKUP(J119,quest_импл!$A$1:$J$129,8,FALSE),0))</f>
        <v>sound\\S_dolkami_li.wav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2024</v>
      </c>
      <c r="AD119" t="str">
        <f t="shared" ca="1" si="35"/>
        <v>pics\\Goroh_8.jpg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pics\\Goroh_8.jpg</v>
      </c>
      <c r="AI119" t="s">
        <v>91</v>
      </c>
      <c r="AO119">
        <f t="shared" ca="1" si="36"/>
        <v>0.66921673258508219</v>
      </c>
      <c r="AP119" t="str">
        <f t="shared" ca="1" si="37"/>
        <v>pics\\Goroh_8.jpg</v>
      </c>
      <c r="AR119" t="str">
        <f t="shared" si="39"/>
        <v/>
      </c>
      <c r="AS119" t="str">
        <f t="shared" ca="1" si="31"/>
        <v>pics\\Goroh_8.jpg</v>
      </c>
      <c r="AT119">
        <f t="shared" ca="1" si="32"/>
        <v>0.21403587418594094</v>
      </c>
      <c r="AU119" t="s">
        <v>697</v>
      </c>
      <c r="AV119" t="str">
        <f t="shared" ca="1" si="33"/>
        <v>sound\\Redkiy_plod.wav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_С_дольками_ли_</v>
      </c>
      <c r="BB119" t="str">
        <f t="shared" si="34"/>
        <v>_С_дольками_ли_ТОДИС?</v>
      </c>
      <c r="BD119" cm="1">
        <f t="array" aca="1" ref="BD119" ca="1">INDEX($L$114:$L$121,(RANK(AT7,$AT$2:$AT$9)))</f>
        <v>2078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VLOOKUP(B120,audio_list_stym!$A$3:$BP$18,59,FALSE)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VLOOKUP(B120,audio_list_stym!$A$3:$AJ$18,27,FALSE)</f>
        <v>Ake</v>
      </c>
      <c r="I120" t="s">
        <v>694</v>
      </c>
      <c r="J120" t="str">
        <f t="shared" si="29"/>
        <v>Ake_7</v>
      </c>
      <c r="K120">
        <v>14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239</v>
      </c>
      <c r="Q120" t="str">
        <f>IF(G120="экспл",0,IF(G120="импл_",VLOOKUP(J120,quest_импл!$A$1:$J$129,8,FALSE),0))</f>
        <v>sound\\Visushenniy_li.wav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2031</v>
      </c>
      <c r="AD120" t="str">
        <f t="shared" ca="1" si="35"/>
        <v>pics\\Kokos_7.jpg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pics\\Kokos_7.jpg</v>
      </c>
      <c r="AI120" t="s">
        <v>92</v>
      </c>
      <c r="AO120">
        <f t="shared" ca="1" si="36"/>
        <v>0.54363917459447963</v>
      </c>
      <c r="AP120" t="str">
        <f t="shared" ca="1" si="37"/>
        <v>pics\\Kokos_7.jpg</v>
      </c>
      <c r="AR120" t="str">
        <f t="shared" si="39"/>
        <v/>
      </c>
      <c r="AS120" t="str">
        <f t="shared" ca="1" si="31"/>
        <v>pics\\Kokos_7.jpg</v>
      </c>
      <c r="AT120">
        <f t="shared" ca="1" si="32"/>
        <v>0.4132363851814268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_Высушенный_ли_</v>
      </c>
      <c r="BB120" t="str">
        <f t="shared" si="34"/>
        <v>_Высушенный_ли_ТОДИС?</v>
      </c>
      <c r="BD120" cm="1">
        <f t="array" aca="1" ref="BD120" ca="1">INDEX($L$114:$L$121,(RANK(AT8,$AT$2:$AT$9)))</f>
        <v>2076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VLOOKUP(B121,audio_list_stym!$A$3:$BP$18,59,FALSE)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VLOOKUP(B121,audio_list_stym!$A$3:$AJ$18,27,FALSE)</f>
        <v>Ake</v>
      </c>
      <c r="I121" t="s">
        <v>695</v>
      </c>
      <c r="J121" t="str">
        <f t="shared" si="29"/>
        <v>Ake_8</v>
      </c>
      <c r="K121">
        <v>14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240</v>
      </c>
      <c r="Q121" t="str">
        <f>IF(G121="экспл",0,IF(G121="импл_",VLOOKUP(J121,quest_импл!$A$1:$J$129,8,FALSE),0))</f>
        <v>sound\\Myatiy_li.wav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2062</v>
      </c>
      <c r="AD121" t="str">
        <f t="shared" ca="1" si="35"/>
        <v>pics\\Tomat_6.jpg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pics\\Tomat_6.jpg</v>
      </c>
      <c r="AI121" t="s">
        <v>93</v>
      </c>
      <c r="AO121">
        <f t="shared" ca="1" si="36"/>
        <v>3.8291497593755719E-2</v>
      </c>
      <c r="AP121" t="str">
        <f t="shared" ca="1" si="37"/>
        <v>pics\\Tomat_6.jpg</v>
      </c>
      <c r="AR121" t="str">
        <f>IF(AH121="sound\\Ogorod",AP49,"")</f>
        <v/>
      </c>
      <c r="AS121" t="str">
        <f t="shared" ca="1" si="31"/>
        <v>pics\\Tomat_6.jpg</v>
      </c>
      <c r="AT121">
        <f t="shared" ca="1" si="32"/>
        <v>0.9907360909222066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_Мятый_ли_</v>
      </c>
      <c r="BB121" t="str">
        <f t="shared" si="34"/>
        <v>_Мятый_ли_ТОДИС?</v>
      </c>
      <c r="BD121" cm="1">
        <f t="array" aca="1" ref="BD121" ca="1">INDEX($L$114:$L$121,(RANK(AT9,$AT$2:$AT$9)))</f>
        <v>2074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VLOOKUP(B122,audio_list_stym!$A$3:$BP$18,59,FALSE)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VLOOKUP(B122,audio_list_stym!$A$3:$AJ$18,27,FALSE)</f>
        <v>Finger</v>
      </c>
      <c r="I122" t="s">
        <v>688</v>
      </c>
      <c r="J122" t="str">
        <f t="shared" si="29"/>
        <v>Finger_1</v>
      </c>
      <c r="K122">
        <v>15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113</v>
      </c>
      <c r="Z122" t="str">
        <f>IF(G122="экспл",VLOOKUP(J122,quest_экспл!$A$1:$N$129,12,FALSE),IF(G122="импл_",0,0))</f>
        <v>sound\\On_vizhatiy.wav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0"/>
        <v/>
      </c>
      <c r="AI122" t="s">
        <v>124</v>
      </c>
      <c r="AO122">
        <f t="shared" ca="1" si="36"/>
        <v>0.3633162719999532</v>
      </c>
      <c r="AP122" t="str">
        <f t="shared" ca="1" si="37"/>
        <v>pics\\Peper_5.jpg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0.24731826743580909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_Он_выжатый?</v>
      </c>
      <c r="BA122" t="e">
        <f>VLOOKUP(Q122,audio_list_stym!$B$2:$BQ$299,68,FALSE)</f>
        <v>#N/A</v>
      </c>
      <c r="BB122" t="str">
        <f t="shared" si="34"/>
        <v>На_экране_ПЕМАТ._Он_выжатый?</v>
      </c>
      <c r="BC122">
        <f>A122</f>
        <v>1216</v>
      </c>
      <c r="BD122" cm="1">
        <f t="array" aca="1" ref="BD122" ca="1">INDEX($L$122:$L$129,(RANK(AT2,$AT$2:$AT$9)))</f>
        <v>2088</v>
      </c>
      <c r="BE122" cm="1">
        <f t="array" aca="1" ref="BE122" ca="1">INDEX(BD66:BD81,(RANK(AT9,$AT$2:$AT$17)))</f>
        <v>2113</v>
      </c>
      <c r="BF122" cm="1">
        <f t="array" aca="1" ref="BF122" ca="1">INDEX(BD90:BD105,(RANK(AT9,$AT$2:$AT$17)))</f>
        <v>2141</v>
      </c>
      <c r="BG122" cm="1">
        <f t="array" aca="1" ref="BG122" ca="1">INDEX(BD106:BD121,(RANK(AT9,$AT$2:$AT$17)))</f>
        <v>2069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VLOOKUP(B123,audio_list_stym!$A$3:$BP$18,59,FALSE)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VLOOKUP(B123,audio_list_stym!$A$3:$AJ$18,27,FALSE)</f>
        <v>Finger</v>
      </c>
      <c r="I123" t="s">
        <v>689</v>
      </c>
      <c r="J123" t="str">
        <f t="shared" si="29"/>
        <v>Finger_2</v>
      </c>
      <c r="K123">
        <v>15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114</v>
      </c>
      <c r="Z123" t="str">
        <f>IF(G123="экспл",VLOOKUP(J123,quest_экспл!$A$1:$N$129,12,FALSE),IF(G123="импл_",0,0))</f>
        <v>sound\\On_nadloman.wav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5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0"/>
        <v/>
      </c>
      <c r="AI123" t="s">
        <v>125</v>
      </c>
      <c r="AO123">
        <f t="shared" ca="1" si="36"/>
        <v>9.9010784395297757E-2</v>
      </c>
      <c r="AP123" t="str">
        <f t="shared" ca="1" si="37"/>
        <v>pics\\Tomat_1.jpg</v>
      </c>
      <c r="AR123" t="str">
        <f t="shared" si="40"/>
        <v/>
      </c>
      <c r="AS123" t="str">
        <f t="shared" si="31"/>
        <v/>
      </c>
      <c r="AT123">
        <f t="shared" ca="1" si="32"/>
        <v>0.32990785460088501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_Он_надломан?</v>
      </c>
      <c r="BA123" t="e">
        <f>VLOOKUP(Q123,audio_list_stym!$B$2:$BQ$299,68,FALSE)</f>
        <v>#N/A</v>
      </c>
      <c r="BB123" t="str">
        <f t="shared" si="34"/>
        <v>Посмотрите,_вот_ПЕМАТ._Он_надломан?</v>
      </c>
      <c r="BD123" cm="1">
        <f t="array" aca="1" ref="BD123" ca="1">INDEX($L$122:$L$129,(RANK(AT3,$AT$2:$AT$9)))</f>
        <v>2087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VLOOKUP(B124,audio_list_stym!$A$3:$BP$18,59,FALSE)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VLOOKUP(B124,audio_list_stym!$A$3:$AJ$18,27,FALSE)</f>
        <v>Finger</v>
      </c>
      <c r="I124" t="s">
        <v>690</v>
      </c>
      <c r="J124" t="str">
        <f t="shared" si="29"/>
        <v>Finger_3</v>
      </c>
      <c r="K124">
        <v>15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115</v>
      </c>
      <c r="Z124" t="str">
        <f>IF(G124="экспл",VLOOKUP(J124,quest_экспл!$A$1:$N$129,12,FALSE),IF(G124="импл_",0,0))</f>
        <v>sound\\On_volnistiy.wav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5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0"/>
        <v/>
      </c>
      <c r="AI124" t="s">
        <v>126</v>
      </c>
      <c r="AO124">
        <f t="shared" ca="1" si="36"/>
        <v>0.99804731905166122</v>
      </c>
      <c r="AP124" t="str">
        <f t="shared" ca="1" si="37"/>
        <v>pics\\Banan_1.jpg</v>
      </c>
      <c r="AR124" t="str">
        <f t="shared" si="40"/>
        <v/>
      </c>
      <c r="AS124" t="str">
        <f t="shared" si="31"/>
        <v/>
      </c>
      <c r="AT124">
        <f t="shared" ca="1" si="32"/>
        <v>0.67810135961617457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_Он_волнистый?</v>
      </c>
      <c r="BA124" t="e">
        <f>VLOOKUP(Q124,audio_list_stym!$B$2:$BQ$299,68,FALSE)</f>
        <v>#N/A</v>
      </c>
      <c r="BB124" t="str">
        <f t="shared" si="34"/>
        <v>Вот_ПЕМАТ._Он_волнистый?</v>
      </c>
      <c r="BD124" cm="1">
        <f t="array" aca="1" ref="BD124" ca="1">INDEX($L$122:$L$129,(RANK(AT4,$AT$2:$AT$9)))</f>
        <v>2081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VLOOKUP(B125,audio_list_stym!$A$3:$BP$18,59,FALSE)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VLOOKUP(B125,audio_list_stym!$A$3:$AJ$18,27,FALSE)</f>
        <v>Finger</v>
      </c>
      <c r="I125" t="s">
        <v>691</v>
      </c>
      <c r="J125" t="str">
        <f t="shared" si="29"/>
        <v>Finger_4</v>
      </c>
      <c r="K125">
        <v>15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116</v>
      </c>
      <c r="Z125" t="str">
        <f>IF(G125="экспл",VLOOKUP(J125,quest_экспл!$A$1:$N$129,12,FALSE),IF(G125="импл_",0,0))</f>
        <v>sound\\On_buriy.wav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5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0"/>
        <v/>
      </c>
      <c r="AI125" t="s">
        <v>127</v>
      </c>
      <c r="AO125">
        <f t="shared" ca="1" si="36"/>
        <v>0.68679168425790704</v>
      </c>
      <c r="AP125" t="str">
        <f t="shared" ca="1" si="37"/>
        <v>pics\\Goroh_6.jpg</v>
      </c>
      <c r="AR125" t="str">
        <f t="shared" si="40"/>
        <v/>
      </c>
      <c r="AS125" t="str">
        <f t="shared" si="31"/>
        <v/>
      </c>
      <c r="AT125">
        <f t="shared" ca="1" si="32"/>
        <v>0.82107753879927625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_Он_бурый?</v>
      </c>
      <c r="BA125" t="e">
        <f>VLOOKUP(Q125,audio_list_stym!$B$2:$BQ$299,68,FALSE)</f>
        <v>#N/A</v>
      </c>
      <c r="BB125" t="str">
        <f t="shared" si="34"/>
        <v>Это_ПЕМАТ._Он_бурый?</v>
      </c>
      <c r="BD125" cm="1">
        <f t="array" aca="1" ref="BD125" ca="1">INDEX($L$122:$L$129,(RANK(AT5,$AT$2:$AT$9)))</f>
        <v>2083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VLOOKUP(B126,audio_list_stym!$A$3:$BP$18,59,FALSE)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VLOOKUP(B126,audio_list_stym!$A$3:$AJ$18,27,FALSE)</f>
        <v>Finger</v>
      </c>
      <c r="I126" t="s">
        <v>692</v>
      </c>
      <c r="J126" t="str">
        <f t="shared" si="29"/>
        <v>Finger_5</v>
      </c>
      <c r="K126">
        <v>15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117</v>
      </c>
      <c r="Z126" t="str">
        <f>IF(G126="экспл",VLOOKUP(J126,quest_экспл!$A$1:$N$129,12,FALSE),IF(G126="импл_",0,0))</f>
        <v>sound\\Vityanut_li_on.wav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5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0"/>
        <v/>
      </c>
      <c r="AI126" t="s">
        <v>128</v>
      </c>
      <c r="AO126">
        <f t="shared" ca="1" si="36"/>
        <v>0.43582995253325107</v>
      </c>
      <c r="AP126" t="str">
        <f t="shared" ca="1" si="37"/>
        <v>pics\\Limon_8.jpg</v>
      </c>
      <c r="AR126" t="str">
        <f t="shared" si="40"/>
        <v/>
      </c>
      <c r="AS126" t="str">
        <f t="shared" si="31"/>
        <v/>
      </c>
      <c r="AT126">
        <f t="shared" ca="1" si="32"/>
        <v>0.20340734752720502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_Вытянут_ли_он?</v>
      </c>
      <c r="BA126" t="e">
        <f>VLOOKUP(Q126,audio_list_stym!$B$2:$BQ$299,68,FALSE)</f>
        <v>#N/A</v>
      </c>
      <c r="BB126" t="str">
        <f t="shared" si="34"/>
        <v>На_картинке_ПЕМАТ._Вытянут_ли_он?</v>
      </c>
      <c r="BD126" cm="1">
        <f t="array" aca="1" ref="BD126" ca="1">INDEX($L$122:$L$129,(RANK(AT6,$AT$2:$AT$9)))</f>
        <v>2085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VLOOKUP(B127,audio_list_stym!$A$3:$BP$18,59,FALSE)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VLOOKUP(B127,audio_list_stym!$A$3:$AJ$18,27,FALSE)</f>
        <v>Finger</v>
      </c>
      <c r="I127" t="s">
        <v>693</v>
      </c>
      <c r="J127" t="str">
        <f t="shared" si="29"/>
        <v>Finger_6</v>
      </c>
      <c r="K127">
        <v>15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118</v>
      </c>
      <c r="Z127" t="str">
        <f>IF(G127="экспл",VLOOKUP(J127,quest_экспл!$A$1:$N$129,12,FALSE),IF(G127="импл_",0,0))</f>
        <v>sound\\Obyemniy_li_on.wav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5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0"/>
        <v/>
      </c>
      <c r="AI127" t="s">
        <v>129</v>
      </c>
      <c r="AO127">
        <f t="shared" ca="1" si="36"/>
        <v>0.62963656469888274</v>
      </c>
      <c r="AP127" t="str">
        <f t="shared" ca="1" si="37"/>
        <v>pics\\Kokos_3.jpg</v>
      </c>
      <c r="AR127" t="str">
        <f t="shared" si="40"/>
        <v/>
      </c>
      <c r="AS127" t="str">
        <f t="shared" si="31"/>
        <v/>
      </c>
      <c r="AT127">
        <f t="shared" ca="1" si="32"/>
        <v>6.9522434737373406E-2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_Объемный_ли_он?</v>
      </c>
      <c r="BA127" t="e">
        <f>VLOOKUP(Q127,audio_list_stym!$B$2:$BQ$299,68,FALSE)</f>
        <v>#N/A</v>
      </c>
      <c r="BB127" t="str">
        <f t="shared" si="34"/>
        <v>На_мониторе_ПЕМАТ._Объемный_ли_он?</v>
      </c>
      <c r="BD127" cm="1">
        <f t="array" aca="1" ref="BD127" ca="1">INDEX($L$122:$L$129,(RANK(AT7,$AT$2:$AT$9)))</f>
        <v>2086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VLOOKUP(B128,audio_list_stym!$A$3:$BP$18,59,FALSE)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VLOOKUP(B128,audio_list_stym!$A$3:$AJ$18,27,FALSE)</f>
        <v>Finger</v>
      </c>
      <c r="I128" t="s">
        <v>694</v>
      </c>
      <c r="J128" t="str">
        <f t="shared" si="29"/>
        <v>Finger_7</v>
      </c>
      <c r="K128">
        <v>15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119</v>
      </c>
      <c r="Z128" t="str">
        <f>IF(G128="экспл",VLOOKUP(J128,quest_экспл!$A$1:$N$129,12,FALSE),IF(G128="импл_",0,0))</f>
        <v>sound\\Pustoy_li_on.wav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5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0"/>
        <v/>
      </c>
      <c r="AI128" t="s">
        <v>130</v>
      </c>
      <c r="AO128">
        <f t="shared" ca="1" si="36"/>
        <v>0.26387276473605514</v>
      </c>
      <c r="AP128" t="str">
        <f t="shared" ca="1" si="37"/>
        <v>pics\\Redis_3.jpg</v>
      </c>
      <c r="AR128" t="str">
        <f t="shared" si="40"/>
        <v/>
      </c>
      <c r="AS128" t="str">
        <f t="shared" si="31"/>
        <v/>
      </c>
      <c r="AT128">
        <f t="shared" ca="1" si="32"/>
        <v>0.20717825910251686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_Пустой_ли_он?</v>
      </c>
      <c r="BA128" t="e">
        <f>VLOOKUP(Q128,audio_list_stym!$B$2:$BQ$299,68,FALSE)</f>
        <v>#N/A</v>
      </c>
      <c r="BB128" t="str">
        <f t="shared" si="34"/>
        <v>Перед_Вами_ПЕМАТ._Пустой_ли_он?</v>
      </c>
      <c r="BD128" cm="1">
        <f t="array" aca="1" ref="BD128" ca="1">INDEX($L$122:$L$129,(RANK(AT8,$AT$2:$AT$9)))</f>
        <v>2084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VLOOKUP(B129,audio_list_stym!$A$3:$BP$18,59,FALSE)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VLOOKUP(B129,audio_list_stym!$A$3:$AJ$18,27,FALSE)</f>
        <v>Finger</v>
      </c>
      <c r="I129" t="s">
        <v>695</v>
      </c>
      <c r="J129" t="str">
        <f t="shared" si="29"/>
        <v>Finger_8</v>
      </c>
      <c r="K129">
        <v>15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120</v>
      </c>
      <c r="Z129" t="str">
        <f>IF(G129="экспл",VLOOKUP(J129,quest_экспл!$A$1:$N$129,12,FALSE),IF(G129="импл_",0,0))</f>
        <v>sound\\Belyi_li_on.wav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5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0"/>
        <v/>
      </c>
      <c r="AI129" t="s">
        <v>131</v>
      </c>
      <c r="AO129">
        <f t="shared" ca="1" si="36"/>
        <v>0.49618582637443065</v>
      </c>
      <c r="AP129" t="str">
        <f t="shared" ca="1" si="37"/>
        <v>pics\\Limon_3.jpg</v>
      </c>
      <c r="AR129" t="str">
        <f t="shared" si="40"/>
        <v/>
      </c>
      <c r="AS129" t="str">
        <f t="shared" si="31"/>
        <v/>
      </c>
      <c r="AT129">
        <f t="shared" ca="1" si="32"/>
        <v>0.75075131913621973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_Белый_ли_он?</v>
      </c>
      <c r="BA129" t="e">
        <f>VLOOKUP(Q129,audio_list_stym!$B$2:$BQ$299,68,FALSE)</f>
        <v>#N/A</v>
      </c>
      <c r="BB129" t="str">
        <f t="shared" si="34"/>
        <v>Вы_видите_ПЕМАТ._Белый_ли_он?</v>
      </c>
      <c r="BD129" cm="1">
        <f t="array" aca="1" ref="BD129" ca="1">INDEX($L$122:$L$129,(RANK(AT9,$AT$2:$AT$9)))</f>
        <v>2082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700-000000000000}"/>
  <pageMargins left="0.7" right="0.7" top="0.75" bottom="0.75" header="0.3" footer="0.3"/>
  <pageSetup paperSize="9"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H161"/>
  <sheetViews>
    <sheetView topLeftCell="AU1" zoomScale="59" zoomScaleNormal="59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VLOOKUP(B2,audio_list_stym!$A$3:$BP$18,58,FALSE)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VLOOKUP(B2,audio_list_stym!$A$3:$AJ$18,26,FALSE)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0.72946202876599919</v>
      </c>
      <c r="AP2" t="str">
        <f ca="1">INDEX($AM$2:$AM$25,(RANK(AO2,$AO$2:$AO$25)))</f>
        <v>pics\\Kokos_8.jpg</v>
      </c>
      <c r="AQ2" t="str">
        <f ca="1">INDEX($AN$2:$AN$25,(RANK(AO2,$AO$2:$AO$25)))</f>
        <v>pics\\Tomat_8.jpg</v>
      </c>
      <c r="AT2">
        <f t="shared" ref="AT2:AT65" ca="1" si="7">RAND()</f>
        <v>0.11354396134921152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2063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VLOOKUP(B3,audio_list_stym!$A$3:$BP$18,58,FALSE)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VLOOKUP(B3,audio_list_stym!$A$3:$AJ$18,26,FALSE)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0.92808915790686641</v>
      </c>
      <c r="AP3" t="str">
        <f t="shared" ref="AP3:AP25" ca="1" si="12">INDEX($AM$2:$AM$25,(RANK(AO3,$AO$2:$AO$25)))</f>
        <v>pics\\Kokos_2.jpg</v>
      </c>
      <c r="AQ3" t="str">
        <f t="shared" ref="AQ3:AQ25" ca="1" si="13">INDEX($AN$2:$AN$25,(RANK(AO3,$AO$2:$AO$25)))</f>
        <v>pics\\Tomat_2.jpg</v>
      </c>
      <c r="AT3">
        <f t="shared" ca="1" si="7"/>
        <v>0.39738640699426675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2060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VLOOKUP(B4,audio_list_stym!$A$3:$BP$18,58,FALSE)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VLOOKUP(B4,audio_list_stym!$A$3:$AJ$18,26,FALSE)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0.36040709458891129</v>
      </c>
      <c r="AP4" t="str">
        <f t="shared" ca="1" si="12"/>
        <v>pics\\Injir_3.jpg</v>
      </c>
      <c r="AQ4" t="str">
        <f t="shared" ca="1" si="13"/>
        <v>pics\\Tikva_3.jpg</v>
      </c>
      <c r="AT4">
        <f t="shared" ca="1" si="7"/>
        <v>8.9267008447983742E-2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VLOOKUP(B5,audio_list_stym!$A$3:$BP$18,58,FALSE)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VLOOKUP(B5,audio_list_stym!$A$3:$AJ$18,26,FALSE)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0.33294799579996337</v>
      </c>
      <c r="AP5" t="str">
        <f t="shared" ca="1" si="12"/>
        <v>pics\\Injir_4.jpg</v>
      </c>
      <c r="AQ5" t="str">
        <f t="shared" ca="1" si="13"/>
        <v>pics\\Tikva_4.jpg</v>
      </c>
      <c r="AT5">
        <f t="shared" ca="1" si="7"/>
        <v>0.91359422106273258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VLOOKUP(B6,audio_list_stym!$A$3:$BP$18,58,FALSE)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VLOOKUP(B6,audio_list_stym!$A$3:$AJ$18,26,FALSE)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0.46888228667284204</v>
      </c>
      <c r="AP6" t="str">
        <f t="shared" ca="1" si="12"/>
        <v>pics\\Finik_7.jpg</v>
      </c>
      <c r="AQ6" t="str">
        <f t="shared" ca="1" si="13"/>
        <v>pics\\Peper_7.jpg</v>
      </c>
      <c r="AT6">
        <f t="shared" ca="1" si="7"/>
        <v>0.13767110302688346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VLOOKUP(B7,audio_list_stym!$A$3:$BP$18,58,FALSE)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VLOOKUP(B7,audio_list_stym!$A$3:$AJ$18,26,FALSE)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0.42396134090495419</v>
      </c>
      <c r="AP7" t="str">
        <f t="shared" ca="1" si="12"/>
        <v>pics\\Finik_8.jpg</v>
      </c>
      <c r="AQ7" t="str">
        <f t="shared" ca="1" si="13"/>
        <v>pics\\Peper_8.jpg</v>
      </c>
      <c r="AT7">
        <f t="shared" ca="1" si="7"/>
        <v>0.20792734979607019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VLOOKUP(B8,audio_list_stym!$A$3:$BP$18,58,FALSE)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VLOOKUP(B8,audio_list_stym!$A$3:$AJ$18,26,FALSE)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0.83553665908994967</v>
      </c>
      <c r="AP8" t="str">
        <f t="shared" ca="1" si="12"/>
        <v>pics\\Kokos_5.jpg</v>
      </c>
      <c r="AQ8" t="str">
        <f t="shared" ca="1" si="13"/>
        <v>pics\\Tomat_5.jpg</v>
      </c>
      <c r="AT8">
        <f t="shared" ca="1" si="7"/>
        <v>0.42668226837667944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VLOOKUP(B9,audio_list_stym!$A$3:$BP$18,58,FALSE)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VLOOKUP(B9,audio_list_stym!$A$3:$AJ$18,26,FALSE)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0.19557792784974393</v>
      </c>
      <c r="AP9" t="str">
        <f t="shared" ca="1" si="12"/>
        <v>pics\\Injir_6.jpg</v>
      </c>
      <c r="AQ9" t="str">
        <f t="shared" ca="1" si="13"/>
        <v>pics\\Tikva_6.jpg</v>
      </c>
      <c r="AT9">
        <f t="shared" ca="1" si="7"/>
        <v>0.6550293169958068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2058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VLOOKUP(B10,audio_list_stym!$A$3:$BP$18,58,FALSE)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VLOOKUP(B10,audio_list_stym!$A$3:$AJ$18,26,FALSE)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2045</v>
      </c>
      <c r="AD10" t="str">
        <f t="shared" ca="1" si="10"/>
        <v>pics\\Peper_5.jpg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pics\\Peper_5.jpg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0.53319169325584215</v>
      </c>
      <c r="AP10" t="str">
        <f t="shared" ca="1" si="12"/>
        <v>pics\\Finik_5.jpg</v>
      </c>
      <c r="AQ10" t="str">
        <f t="shared" ca="1" si="13"/>
        <v>pics\\Peper_5.jpg</v>
      </c>
      <c r="AS10" t="str">
        <f t="shared" ref="AS10:AS17" ca="1" si="15">IF(AH10="sound\\Tropic",AQ10,"")</f>
        <v>pics\\Peper_5.jpg</v>
      </c>
      <c r="AT10">
        <f t="shared" ca="1" si="7"/>
        <v>0.97305093590615621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2039</v>
      </c>
      <c r="BE10" cm="1">
        <f t="array" aca="1" ref="BE10" ca="1">INDEX(BD2:BD9,(RANK(AT3,$AT$2:$AT$9)))</f>
        <v>2057</v>
      </c>
      <c r="BF10" cm="1">
        <f t="array" aca="1" ref="BF10" ca="1">INDEX(BD18:BD33,(RANK(AT3,$AT$2:$AT$16)))</f>
        <v>2055</v>
      </c>
      <c r="BG10" cm="1">
        <f t="array" aca="1" ref="BG10" ca="1">INDEX(BD34:BD65,(RANK(AT3,$AT$2:$AT$16)))</f>
        <v>2007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VLOOKUP(B11,audio_list_stym!$A$3:$BP$18,58,FALSE)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VLOOKUP(B11,audio_list_stym!$A$3:$AJ$18,26,FALSE)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2043</v>
      </c>
      <c r="AD11" t="str">
        <f t="shared" ca="1" si="10"/>
        <v>pics\\Peper_3.jpg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pics\\Peper_3.jpg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0.63644083929049433</v>
      </c>
      <c r="AP11" t="str">
        <f t="shared" ca="1" si="12"/>
        <v>pics\\Finik_3.jpg</v>
      </c>
      <c r="AQ11" t="str">
        <f t="shared" ca="1" si="13"/>
        <v>pics\\Peper_3.jpg</v>
      </c>
      <c r="AS11" t="str">
        <f t="shared" ca="1" si="15"/>
        <v>pics\\Peper_3.jpg</v>
      </c>
      <c r="AT11">
        <f t="shared" ca="1" si="7"/>
        <v>0.41407211187667192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2036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VLOOKUP(B12,audio_list_stym!$A$3:$BP$18,58,FALSE)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VLOOKUP(B12,audio_list_stym!$A$3:$AJ$18,26,FALSE)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0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0.62333965002542235</v>
      </c>
      <c r="AP12" t="str">
        <f t="shared" ca="1" si="12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7"/>
        <v>0.17642232030474037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VLOOKUP(B13,audio_list_stym!$A$3:$BP$18,58,FALSE)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VLOOKUP(B13,audio_list_stym!$A$3:$AJ$18,26,FALSE)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2042</v>
      </c>
      <c r="AD13" t="str">
        <f t="shared" ca="1" si="10"/>
        <v>pics\\Peper_2.jpg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pics\\Peper_2.jpg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0.68506447317179264</v>
      </c>
      <c r="AP13" t="str">
        <f t="shared" ca="1" si="12"/>
        <v>pics\\Finik_2.jpg</v>
      </c>
      <c r="AQ13" t="str">
        <f t="shared" ca="1" si="13"/>
        <v>pics\\Peper_2.jpg</v>
      </c>
      <c r="AS13" t="str">
        <f t="shared" ca="1" si="15"/>
        <v>pics\\Peper_2.jpg</v>
      </c>
      <c r="AT13">
        <f t="shared" ca="1" si="7"/>
        <v>0.2488916545969535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VLOOKUP(B14,audio_list_stym!$A$3:$BP$18,58,FALSE)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VLOOKUP(B14,audio_list_stym!$A$3:$AJ$18,26,FALSE)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0.38745181358183733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0.7439575258551302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VLOOKUP(B15,audio_list_stym!$A$3:$BP$18,58,FALSE)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VLOOKUP(B15,audio_list_stym!$A$3:$AJ$18,26,FALSE)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2167</v>
      </c>
      <c r="AD15" t="str">
        <f t="shared" ca="1" si="10"/>
        <v>pics\\Tikva_7.jpg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0.18608507879679237</v>
      </c>
      <c r="AP15" t="str">
        <f t="shared" ca="1" si="12"/>
        <v>pics\\Injir_7.jpg</v>
      </c>
      <c r="AQ15" t="str">
        <f t="shared" ca="1" si="13"/>
        <v>pics\\Tikva_7.jpg</v>
      </c>
      <c r="AS15" t="str">
        <f t="shared" ca="1" si="15"/>
        <v>pics\\Tikva_7.jpg</v>
      </c>
      <c r="AT15">
        <f t="shared" ca="1" si="7"/>
        <v>0.40129872003057609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VLOOKUP(B16,audio_list_stym!$A$3:$BP$18,58,FALSE)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VLOOKUP(B16,audio_list_stym!$A$3:$AJ$18,26,FALSE)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2046</v>
      </c>
      <c r="AD16" t="str">
        <f t="shared" ca="1" si="10"/>
        <v>pics\\Peper_6.jpg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pics\\Peper_6.jpg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0.52609758381033445</v>
      </c>
      <c r="AP16" t="str">
        <f t="shared" ca="1" si="12"/>
        <v>pics\\Finik_6.jpg</v>
      </c>
      <c r="AQ16" t="str">
        <f t="shared" ca="1" si="13"/>
        <v>pics\\Peper_6.jpg</v>
      </c>
      <c r="AS16" t="str">
        <f t="shared" ca="1" si="15"/>
        <v>pics\\Peper_6.jpg</v>
      </c>
      <c r="AT16">
        <f t="shared" ca="1" si="7"/>
        <v>0.67935687280394708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VLOOKUP(B17,audio_list_stym!$A$3:$BP$18,58,FALSE)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VLOOKUP(B17,audio_list_stym!$A$3:$AJ$18,26,FALSE)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2062</v>
      </c>
      <c r="AD17" t="str">
        <f t="shared" ca="1" si="10"/>
        <v>pics\\Tomat_6.jpg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0.79084945195728185</v>
      </c>
      <c r="AP17" t="str">
        <f t="shared" ca="1" si="12"/>
        <v>pics\\Kokos_6.jpg</v>
      </c>
      <c r="AQ17" t="str">
        <f t="shared" ca="1" si="13"/>
        <v>pics\\Tomat_6.jpg</v>
      </c>
      <c r="AS17" t="str">
        <f t="shared" ca="1" si="15"/>
        <v>pics\\Tomat_6.jpg</v>
      </c>
      <c r="AT17">
        <f t="shared" ca="1" si="7"/>
        <v>0.29501550611495664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2034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VLOOKUP(B18,audio_list_stym!$A$3:$BP$18,58,FALSE)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VLOOKUP(B18,audio_list_stym!$A$3:$AJ$18,26,FALSE)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0.38001427265797372</v>
      </c>
      <c r="AP18" t="str">
        <f t="shared" ca="1" si="12"/>
        <v>pics\\Injir_2.jpg</v>
      </c>
      <c r="AQ18" t="str">
        <f t="shared" ca="1" si="13"/>
        <v>pics\\Tikva_2.jpg</v>
      </c>
      <c r="AT18">
        <f t="shared" ca="1" si="7"/>
        <v>0.13558681064518929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2031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VLOOKUP(B19,audio_list_stym!$A$3:$BP$18,58,FALSE)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VLOOKUP(B19,audio_list_stym!$A$3:$AJ$18,26,FALSE)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7.6366636923763664E-3</v>
      </c>
      <c r="AP19" t="str">
        <f t="shared" ca="1" si="12"/>
        <v>pics\\Injir_8.jpg</v>
      </c>
      <c r="AQ19" t="str">
        <f t="shared" ca="1" si="13"/>
        <v>pics\\Tikva_8.jpg</v>
      </c>
      <c r="AT19">
        <f t="shared" ca="1" si="7"/>
        <v>7.7566960093578996E-2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2028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VLOOKUP(B20,audio_list_stym!$A$3:$BP$18,58,FALSE)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VLOOKUP(B20,audio_list_stym!$A$3:$AJ$18,26,FALSE)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0.70457514045532688</v>
      </c>
      <c r="AP20" t="str">
        <f t="shared" ca="1" si="12"/>
        <v>pics\\Finik_1.jpg</v>
      </c>
      <c r="AQ20" t="str">
        <f t="shared" ca="1" si="13"/>
        <v>pics\\Peper_1.jpg</v>
      </c>
      <c r="AT20">
        <f t="shared" ca="1" si="7"/>
        <v>2.2979398234627135E-3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VLOOKUP(B21,audio_list_stym!$A$3:$BP$18,58,FALSE)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VLOOKUP(B21,audio_list_stym!$A$3:$AJ$18,26,FALSE)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0.90399620704729133</v>
      </c>
      <c r="AP21" t="str">
        <f t="shared" ca="1" si="12"/>
        <v>pics\\Kokos_4.jpg</v>
      </c>
      <c r="AQ21" t="str">
        <f t="shared" ca="1" si="13"/>
        <v>pics\\Tomat_4.jpg</v>
      </c>
      <c r="AT21">
        <f t="shared" ca="1" si="7"/>
        <v>9.163622818141981E-2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VLOOKUP(B22,audio_list_stym!$A$3:$BP$18,58,FALSE)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VLOOKUP(B22,audio_list_stym!$A$3:$AJ$18,26,FALSE)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0.99914699890600966</v>
      </c>
      <c r="AP22" t="str">
        <f t="shared" ca="1" si="12"/>
        <v>pics\\Kokos_1.jpg</v>
      </c>
      <c r="AQ22" t="str">
        <f t="shared" ca="1" si="13"/>
        <v>pics\\Tomat_1.jpg</v>
      </c>
      <c r="AT22">
        <f t="shared" ca="1" si="7"/>
        <v>0.1524957376555367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VLOOKUP(B23,audio_list_stym!$A$3:$BP$18,58,FALSE)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VLOOKUP(B23,audio_list_stym!$A$3:$AJ$18,26,FALSE)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0.77072349050755873</v>
      </c>
      <c r="AP23" t="str">
        <f t="shared" ca="1" si="12"/>
        <v>pics\\Kokos_7.jpg</v>
      </c>
      <c r="AQ23" t="str">
        <f t="shared" ca="1" si="13"/>
        <v>pics\\Tomat_7.jpg</v>
      </c>
      <c r="AT23">
        <f t="shared" ca="1" si="7"/>
        <v>6.0025486608469292E-2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VLOOKUP(B24,audio_list_stym!$A$3:$BP$18,58,FALSE)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VLOOKUP(B24,audio_list_stym!$A$3:$AJ$18,26,FALSE)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0.92624732599359039</v>
      </c>
      <c r="AP24" t="str">
        <f t="shared" ca="1" si="12"/>
        <v>pics\\Kokos_3.jpg</v>
      </c>
      <c r="AQ24" t="str">
        <f t="shared" ca="1" si="13"/>
        <v>pics\\Tomat_3.jpg</v>
      </c>
      <c r="AT24">
        <f t="shared" ca="1" si="7"/>
        <v>0.3071828430560829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VLOOKUP(B25,audio_list_stym!$A$3:$BP$18,58,FALSE)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VLOOKUP(B25,audio_list_stym!$A$3:$AJ$18,26,FALSE)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0.23279821665608091</v>
      </c>
      <c r="AP25" t="str">
        <f t="shared" ca="1" si="12"/>
        <v>pics\\Injir_5.jpg</v>
      </c>
      <c r="AQ25" t="str">
        <f t="shared" ca="1" si="13"/>
        <v>pics\\Tikva_5.jpg</v>
      </c>
      <c r="AT25">
        <f t="shared" ca="1" si="7"/>
        <v>0.9909798218556517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2026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VLOOKUP(B26,audio_list_stym!$A$3:$BP$18,58,FALSE)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VLOOKUP(B26,audio_list_stym!$A$3:$AJ$18,26,FALSE)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2032</v>
      </c>
      <c r="AD26" t="str">
        <f t="shared" ca="1" si="10"/>
        <v>pics\\Kokos_8.jpg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pics\\Kokos_8.jpg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pics\\Kokos_8.jpg</v>
      </c>
      <c r="AT26">
        <f t="shared" ca="1" si="7"/>
        <v>0.41369312526496782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2055</v>
      </c>
      <c r="BE26" cm="1">
        <f t="array" aca="1" ref="BE26" ca="1">INDEX(BD2:BD25,(RANK(AT5,$AT$2:$AT$16)))</f>
        <v>2060</v>
      </c>
      <c r="BF26" cm="1">
        <f t="array" aca="1" ref="BF26" ca="1">INDEX(BD34:BD49,(RANK(AT5,$AT$2:$AT$16)))</f>
        <v>2044</v>
      </c>
      <c r="BG26" cm="1">
        <f t="array" aca="1" ref="BG26" ca="1">INDEX(BD50:BD65,(RANK(AT5,$AT$2:$AT$16)))</f>
        <v>2012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VLOOKUP(B27,audio_list_stym!$A$3:$BP$18,58,FALSE)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VLOOKUP(B27,audio_list_stym!$A$3:$AJ$18,26,FALSE)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2026</v>
      </c>
      <c r="AD27" t="str">
        <f t="shared" ca="1" si="10"/>
        <v>pics\\Kokos_2.jpg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pics\\Kokos_2.jpg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pics\\Kokos_2.jpg</v>
      </c>
      <c r="AT27">
        <f t="shared" ca="1" si="7"/>
        <v>0.55625300926324051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2052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VLOOKUP(B28,audio_list_stym!$A$3:$BP$18,58,FALSE)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VLOOKUP(B28,audio_list_stym!$A$3:$AJ$18,26,FALSE)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2155</v>
      </c>
      <c r="AD28" t="str">
        <f t="shared" ca="1" si="10"/>
        <v>pics\\Injir_3.jpg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pics\\Injir_3.jpg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pics\\Injir_3.jpg</v>
      </c>
      <c r="AT28">
        <f t="shared" ca="1" si="7"/>
        <v>0.19202880220317653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VLOOKUP(B29,audio_list_stym!$A$3:$BP$18,58,FALSE)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VLOOKUP(B29,audio_list_stym!$A$3:$AJ$18,26,FALSE)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2156</v>
      </c>
      <c r="AD29" t="str">
        <f t="shared" ca="1" si="10"/>
        <v>pics\\Injir_4.jpg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pics\\Injir_4.jpg</v>
      </c>
      <c r="AT29">
        <f t="shared" ca="1" si="7"/>
        <v>0.34311225299653547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VLOOKUP(B30,audio_list_stym!$A$3:$BP$18,58,FALSE)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VLOOKUP(B30,audio_list_stym!$A$3:$AJ$18,26,FALSE)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2015</v>
      </c>
      <c r="AD30" t="str">
        <f t="shared" ca="1" si="10"/>
        <v>pics\\Finik_7.jpg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pics\\Finik_7.jpg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pics\\Finik_7.jpg</v>
      </c>
      <c r="AT30">
        <f t="shared" ca="1" si="7"/>
        <v>0.60000164535795952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VLOOKUP(B31,audio_list_stym!$A$3:$BP$18,58,FALSE)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VLOOKUP(B31,audio_list_stym!$A$3:$AJ$18,26,FALSE)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2016</v>
      </c>
      <c r="AD31" t="str">
        <f t="shared" ca="1" si="10"/>
        <v>pics\\Finik_8.jpg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pics\\Finik_8.jpg</v>
      </c>
      <c r="AT31">
        <f t="shared" ca="1" si="7"/>
        <v>0.80422735649222044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VLOOKUP(B32,audio_list_stym!$A$3:$BP$18,58,FALSE)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VLOOKUP(B32,audio_list_stym!$A$3:$AJ$18,26,FALSE)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2029</v>
      </c>
      <c r="AD32" t="str">
        <f t="shared" ca="1" si="10"/>
        <v>pics\\Kokos_5.jpg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pics\\Kokos_5.jpg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pics\\Kokos_5.jpg</v>
      </c>
      <c r="AT32">
        <f t="shared" ca="1" si="7"/>
        <v>0.52965617565938528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VLOOKUP(B33,audio_list_stym!$A$3:$BP$18,58,FALSE)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VLOOKUP(B33,audio_list_stym!$A$3:$AJ$18,26,FALSE)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2158</v>
      </c>
      <c r="AD33" t="str">
        <f t="shared" ca="1" si="10"/>
        <v>pics\\Injir_6.jpg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pics\\Injir_6.jpg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pics\\Injir_6.jpg</v>
      </c>
      <c r="AT33">
        <f t="shared" ca="1" si="7"/>
        <v>0.92758174686283357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2050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VLOOKUP(B34,audio_list_stym!$A$3:$BP$18,58,FALSE)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VLOOKUP(B34,audio_list_stym!$A$3:$AJ$18,26,FALSE)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0.22465984832936758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2047</v>
      </c>
      <c r="BE34" cm="1">
        <f t="array" aca="1" ref="BE34" ca="1">INDEX(BD2:BD17,(RANK(AT5,$AT$2:$AT$17)))</f>
        <v>2060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VLOOKUP(B35,audio_list_stym!$A$3:$BP$18,58,FALSE)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VLOOKUP(B35,audio_list_stym!$A$3:$AJ$18,26,FALSE)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0.20967199815899018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2044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VLOOKUP(B36,audio_list_stym!$A$3:$BP$18,58,FALSE)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VLOOKUP(B36,audio_list_stym!$A$3:$AJ$18,26,FALSE)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0.1015010702994511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VLOOKUP(B37,audio_list_stym!$A$3:$BP$18,58,FALSE)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VLOOKUP(B37,audio_list_stym!$A$3:$AJ$18,26,FALSE)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0.86139043336251542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VLOOKUP(B38,audio_list_stym!$A$3:$BP$18,58,FALSE)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VLOOKUP(B38,audio_list_stym!$A$3:$AJ$18,26,FALSE)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0.60555101706056269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VLOOKUP(B39,audio_list_stym!$A$3:$BP$18,58,FALSE)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VLOOKUP(B39,audio_list_stym!$A$3:$AJ$18,26,FALSE)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0.43990170607285539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VLOOKUP(B40,audio_list_stym!$A$3:$BP$18,58,FALSE)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VLOOKUP(B40,audio_list_stym!$A$3:$AJ$18,26,FALSE)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0.16664006789180497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VLOOKUP(B41,audio_list_stym!$A$3:$BP$18,58,FALSE)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VLOOKUP(B41,audio_list_stym!$A$3:$AJ$18,26,FALSE)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0.79770024087266456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2042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VLOOKUP(B42,audio_list_stym!$A$3:$BP$18,58,FALSE)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VLOOKUP(B42,audio_list_stym!$A$3:$AJ$18,26,FALSE)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10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pics\\Tikva_2.jpg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pics\\Tikva_2.jpg</v>
      </c>
      <c r="AT42">
        <f t="shared" ca="1" si="7"/>
        <v>0.1220972130625767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2007</v>
      </c>
      <c r="BE42" cm="1">
        <f t="array" aca="1" ref="BE42" ca="1">INDEX(BD2:BD17,(RANK(AT6,$AT$2:$AT17)))</f>
        <v>2037</v>
      </c>
      <c r="BF42" cm="1">
        <f t="array" aca="1" ref="BF42" ca="1">INDEX(BD26:BD41,(RANK(AT6,$AT$2:$AT$17)))</f>
        <v>2045</v>
      </c>
      <c r="BG42" cm="1">
        <f t="array" aca="1" ref="BG42" ca="1">INDEX(BD50:BD65,(RANK(AT6,$AT$2:$AT$17)))</f>
        <v>2021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VLOOKUP(B43,audio_list_stym!$A$3:$BP$18,58,FALSE)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VLOOKUP(B43,audio_list_stym!$A$3:$AJ$18,26,FALSE)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2168</v>
      </c>
      <c r="AD43" t="str">
        <f t="shared" ca="1" si="10"/>
        <v>pics\\Tikva_8.jpg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pics\\Tikva_8.jpg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pics\\Tikva_8.jpg</v>
      </c>
      <c r="AT43">
        <f t="shared" ca="1" si="7"/>
        <v>0.33431587044477229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2004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VLOOKUP(B44,audio_list_stym!$A$3:$BP$18,58,FALSE)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VLOOKUP(B44,audio_list_stym!$A$3:$AJ$18,26,FALSE)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2041</v>
      </c>
      <c r="AD44" t="str">
        <f t="shared" ca="1" si="10"/>
        <v>pics\\Peper_1.jpg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pics\\Peper_1.jpg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pics\\Peper_1.jpg</v>
      </c>
      <c r="AT44">
        <f t="shared" ca="1" si="7"/>
        <v>2.7823199596495041E-3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VLOOKUP(B45,audio_list_stym!$A$3:$BP$18,58,FALSE)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VLOOKUP(B45,audio_list_stym!$A$3:$AJ$18,26,FALSE)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2060</v>
      </c>
      <c r="AD45" t="str">
        <f t="shared" ca="1" si="10"/>
        <v>pics\\Tomat_4.jpg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pics\\Tomat_4.jpg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pics\\Tomat_4.jpg</v>
      </c>
      <c r="AT45">
        <f t="shared" ca="1" si="7"/>
        <v>0.12610952509448103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VLOOKUP(B46,audio_list_stym!$A$3:$BP$18,58,FALSE)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VLOOKUP(B46,audio_list_stym!$A$3:$AJ$18,26,FALSE)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2057</v>
      </c>
      <c r="AD46" t="str">
        <f t="shared" ca="1" si="10"/>
        <v>pics\\Tomat_1.jpg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pics\\Tomat_1.jpg</v>
      </c>
      <c r="AT46">
        <f t="shared" ca="1" si="7"/>
        <v>0.30123673949340968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VLOOKUP(B47,audio_list_stym!$A$3:$BP$18,58,FALSE)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VLOOKUP(B47,audio_list_stym!$A$3:$AJ$18,26,FALSE)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2063</v>
      </c>
      <c r="AD47" t="str">
        <f t="shared" ca="1" si="10"/>
        <v>pics\\Tomat_7.jpg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pics\\Tomat_7.jpg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pics\\Tomat_7.jpg</v>
      </c>
      <c r="AT47">
        <f t="shared" ca="1" si="7"/>
        <v>0.41980452633565457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VLOOKUP(B48,audio_list_stym!$A$3:$BP$18,58,FALSE)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VLOOKUP(B48,audio_list_stym!$A$3:$AJ$18,26,FALSE)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2059</v>
      </c>
      <c r="AD48" t="str">
        <f t="shared" ca="1" si="10"/>
        <v>pics\\Tomat_3.jpg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pics\\Tomat_3.jpg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pics\\Tomat_3.jpg</v>
      </c>
      <c r="AT48">
        <f t="shared" ca="1" si="7"/>
        <v>0.74132605024543474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VLOOKUP(B49,audio_list_stym!$A$3:$BP$18,58,FALSE)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VLOOKUP(B49,audio_list_stym!$A$3:$AJ$18,26,FALSE)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2165</v>
      </c>
      <c r="AD49" t="str">
        <f t="shared" ca="1" si="10"/>
        <v>pics\\Tikva_5.jpg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pics\\Tikva_5.jpg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pics\\Tikva_5.jpg</v>
      </c>
      <c r="AT49">
        <f t="shared" ca="1" si="7"/>
        <v>0.43518937914396671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2002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VLOOKUP(B50,audio_list_stym!$A$3:$BP$18,58,FALSE)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VLOOKUP(B50,audio_list_stym!$A$3:$AJ$18,26,FALSE)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0.11072735812617718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2015</v>
      </c>
      <c r="BE50" cm="1">
        <f t="array" aca="1" ref="BE50" ca="1">INDEX(BD2:BD17,(RANK(AT7,$AT$2:$AT$17)))</f>
        <v>2033</v>
      </c>
      <c r="BF50" cm="1">
        <f t="array" aca="1" ref="BF50" ca="1">INDEX(BD18:BD49,(RANK(AT7,$AT$2:$AT$17)))</f>
        <v>2049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VLOOKUP(B51,audio_list_stym!$A$3:$BP$18,58,FALSE)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VLOOKUP(B51,audio_list_stym!$A$3:$AJ$18,26,FALSE)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0.35161609346365352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2012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VLOOKUP(B52,audio_list_stym!$A$3:$BP$18,58,FALSE)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VLOOKUP(B52,audio_list_stym!$A$3:$AJ$18,26,FALSE)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0.94683525376825661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VLOOKUP(B53,audio_list_stym!$A$3:$BP$18,58,FALSE)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VLOOKUP(B53,audio_list_stym!$A$3:$AJ$18,26,FALSE)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9.9370281625417389E-2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VLOOKUP(B54,audio_list_stym!$A$3:$BP$18,58,FALSE)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VLOOKUP(B54,audio_list_stym!$A$3:$AJ$18,26,FALSE)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0.23920765279471345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VLOOKUP(B55,audio_list_stym!$A$3:$BP$18,58,FALSE)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VLOOKUP(B55,audio_list_stym!$A$3:$AJ$18,26,FALSE)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0.458166890634923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VLOOKUP(B56,audio_list_stym!$A$3:$BP$18,58,FALSE)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VLOOKUP(B56,audio_list_stym!$A$3:$AJ$18,26,FALSE)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0.6570905165171923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VLOOKUP(B57,audio_list_stym!$A$3:$BP$18,58,FALSE)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VLOOKUP(B57,audio_list_stym!$A$3:$AJ$18,26,FALSE)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5.1354673985341215E-2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2010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VLOOKUP(B58,audio_list_stym!$A$3:$BP$18,58,FALSE)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VLOOKUP(B58,audio_list_stym!$A$3:$AJ$18,26,FALSE)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2013</v>
      </c>
      <c r="AD58" t="str">
        <f t="shared" ca="1" si="10"/>
        <v>pics\\Finik_5.jpg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pics\\Finik_5.jpg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pics\\Finik_5.jpg</v>
      </c>
      <c r="AT58">
        <f t="shared" ca="1" si="7"/>
        <v>0.78722809479551004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2023</v>
      </c>
      <c r="BE58" cm="1">
        <f t="array" aca="1" ref="BE58" ca="1">INDEX(BD2:BD17,(RANK(AT8,$AT$2:$AT$17)))</f>
        <v>2061</v>
      </c>
      <c r="BF58" cm="1">
        <f t="array" aca="1" ref="BF58" ca="1">INDEX(BD18:BD33,(RANK(AT8,$AT$2:$AT$17)))</f>
        <v>2029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VLOOKUP(B59,audio_list_stym!$A$3:$BP$18,58,FALSE)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VLOOKUP(B59,audio_list_stym!$A$3:$AJ$18,26,FALSE)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2011</v>
      </c>
      <c r="AD59" t="str">
        <f t="shared" ca="1" si="10"/>
        <v>pics\\Finik_3.jpg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pics\\Finik_3.jpg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pics\\Finik_3.jpg</v>
      </c>
      <c r="AT59">
        <f t="shared" ca="1" si="7"/>
        <v>9.9384857333139176E-2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2020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VLOOKUP(B60,audio_list_stym!$A$3:$BP$18,58,FALSE)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VLOOKUP(B60,audio_list_stym!$A$3:$AJ$18,26,FALSE)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0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pics\\Finik_4.jpg</v>
      </c>
      <c r="AT60">
        <f t="shared" ca="1" si="7"/>
        <v>0.83193960016292912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VLOOKUP(B61,audio_list_stym!$A$3:$BP$18,58,FALSE)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VLOOKUP(B61,audio_list_stym!$A$3:$AJ$18,26,FALSE)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2010</v>
      </c>
      <c r="AD61" t="str">
        <f t="shared" ca="1" si="10"/>
        <v>pics\\Finik_2.jpg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pics\\Finik_2.jpg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pics\\Finik_2.jpg</v>
      </c>
      <c r="AT61">
        <f t="shared" ca="1" si="7"/>
        <v>0.19090961477449964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VLOOKUP(B62,audio_list_stym!$A$3:$BP$18,58,FALSE)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VLOOKUP(B62,audio_list_stym!$A$3:$AJ$18,26,FALSE)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pics\\Injir_1.jpg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pics\\Injir_1.jpg</v>
      </c>
      <c r="AT62">
        <f t="shared" ca="1" si="7"/>
        <v>0.63046632196267749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VLOOKUP(B63,audio_list_stym!$A$3:$BP$18,58,FALSE)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VLOOKUP(B63,audio_list_stym!$A$3:$AJ$18,26,FALSE)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2159</v>
      </c>
      <c r="AD63" t="str">
        <f t="shared" ca="1" si="10"/>
        <v>pics\\Injir_7.jpg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pics\\Injir_7.jpg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pics\\Injir_7.jpg</v>
      </c>
      <c r="AT63">
        <f t="shared" ca="1" si="7"/>
        <v>0.47985160072373834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VLOOKUP(B64,audio_list_stym!$A$3:$BP$18,58,FALSE)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VLOOKUP(B64,audio_list_stym!$A$3:$AJ$18,26,FALSE)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2014</v>
      </c>
      <c r="AD64" t="str">
        <f t="shared" ca="1" si="10"/>
        <v>pics\\Finik_6.jpg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pics\\Finik_6.jpg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pics\\Finik_6.jpg</v>
      </c>
      <c r="AT64">
        <f t="shared" ca="1" si="7"/>
        <v>0.25380653609895765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VLOOKUP(B65,audio_list_stym!$A$3:$BP$18,58,FALSE)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VLOOKUP(B65,audio_list_stym!$A$3:$AJ$18,26,FALSE)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2030</v>
      </c>
      <c r="AD65" t="str">
        <f t="shared" ca="1" si="10"/>
        <v>pics\\Kokos_6.jpg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pics\\Kokos_6.jpg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pics\\Kokos_6.jpg</v>
      </c>
      <c r="AT65">
        <f t="shared" ca="1" si="7"/>
        <v>0.85419788140725794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2018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VLOOKUP(B66,audio_list_stym!$A$3:$BP$18,58,FALSE)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VLOOKUP(B66,audio_list_stym!$A$3:$AJ$18,26,FALSE)</f>
        <v>Finger</v>
      </c>
      <c r="I66" t="s">
        <v>688</v>
      </c>
      <c r="J66" t="str">
        <f t="shared" ref="J66:J129" si="27">H66&amp;I66</f>
        <v>Finger_1</v>
      </c>
      <c r="K66">
        <v>15</v>
      </c>
      <c r="L66">
        <f>VLOOKUP(J66,total_visual_stym!$A$2:$D$129,2,FALSE)</f>
        <v>2081</v>
      </c>
      <c r="M66" t="str">
        <f>VLOOKUP(J66,total_visual_stym!$A$2:$D$129,3,FALSE)</f>
        <v>pics\\Finger_1.jpg</v>
      </c>
      <c r="N66">
        <f>VLOOKUP(J66,total_visual_stym!$A$1:$D$129,4,FALSE)</f>
        <v>210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113</v>
      </c>
      <c r="Z66" t="str">
        <f>IF(G66="экспл",VLOOKUP(J66,quest_экспл!$A$1:$N$129,12,FALSE),IF(G66="импл_",0,0))</f>
        <v>sound\\On_vizhatiy.wav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8.1236760807618991E-2</v>
      </c>
      <c r="AP66" t="str">
        <f ca="1">INDEX($AI$66:$AI$129,(RANK(AO66,$AO$66:$AO$129)))</f>
        <v>pics\\Tomat_2.jpg</v>
      </c>
      <c r="AS66" t="str">
        <f t="shared" ref="AS66:AS129" si="29">IF(G66="импл_",AP66,"")</f>
        <v/>
      </c>
      <c r="AT66">
        <f t="shared" ref="AT66:AT129" ca="1" si="30">RAND()</f>
        <v>0.14777118450490878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_Он_выжатый?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На_экране_РЕНАН._Он_выжатый?</v>
      </c>
      <c r="BC66">
        <f>A66</f>
        <v>1209</v>
      </c>
      <c r="BD66" cm="1">
        <f t="array" aca="1" ref="BD66" ca="1">INDEX(L66:L73,(RANK(AT2,$AT$2:$AT$9)))</f>
        <v>2087</v>
      </c>
      <c r="BE66" cm="1">
        <f t="array" aca="1" ref="BE66" ca="1">INDEX(BD74:BD89,(RANK(AT2,$AT$2:$AT$7)))</f>
        <v>2094</v>
      </c>
      <c r="BF66" cm="1">
        <f t="array" aca="1" ref="BF66" ca="1">INDEX(BD90:BD113,(RANK(AT2,$AT$2:$AT$17)))</f>
        <v>2139</v>
      </c>
      <c r="BG66" cm="1">
        <f t="array" aca="1" ref="BG66" ca="1">INDEX(BD114:BD129,(RANK(AT2,$AT$2:$AT$17)))</f>
        <v>2075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VLOOKUP(B67,audio_list_stym!$A$3:$BP$18,58,FALSE)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VLOOKUP(B67,audio_list_stym!$A$3:$AJ$18,26,FALSE)</f>
        <v>Finger</v>
      </c>
      <c r="I67" t="s">
        <v>689</v>
      </c>
      <c r="J67" t="str">
        <f t="shared" si="27"/>
        <v>Finger_2</v>
      </c>
      <c r="K67">
        <v>15</v>
      </c>
      <c r="L67">
        <f>VLOOKUP(J67,total_visual_stym!$A$2:$D$129,2,FALSE)</f>
        <v>2082</v>
      </c>
      <c r="M67" t="str">
        <f>VLOOKUP(J67,total_visual_stym!$A$2:$D$129,3,FALSE)</f>
        <v>pics\\Finger_2.jpg</v>
      </c>
      <c r="N67">
        <f>VLOOKUP(J67,total_visual_stym!$A$1:$D$129,4,FALSE)</f>
        <v>210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114</v>
      </c>
      <c r="Z67" t="str">
        <f>IF(G67="экспл",VLOOKUP(J67,quest_экспл!$A$1:$N$129,12,FALSE),IF(G67="импл_",0,0))</f>
        <v>sound\\On_nadloman.wav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3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0.99473060936281632</v>
      </c>
      <c r="AP67" t="str">
        <f t="shared" ref="AP67:AP129" ca="1" si="35">INDEX($AI$66:$AI$129,(RANK(AO67,$AO$66:$AO$129)))</f>
        <v>pics\\Banan_2.jpg</v>
      </c>
      <c r="AS67" t="str">
        <f t="shared" si="29"/>
        <v/>
      </c>
      <c r="AT67">
        <f t="shared" ca="1" si="30"/>
        <v>0.35143672200577047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_Он_надломан?</v>
      </c>
      <c r="BA67" t="e">
        <f>VLOOKUP(Q67,audio_list_stym!$B$2:$BQ$299,68,FALSE)</f>
        <v>#N/A</v>
      </c>
      <c r="BB67" t="str">
        <f t="shared" si="32"/>
        <v>Посмотрите,_вот_РЕНАН._Он_надломан?</v>
      </c>
      <c r="BD67" cm="1">
        <f t="array" aca="1" ref="BD67" ca="1">INDEX(L67:L74,(RANK(AT3,$AT$2:$AT$9)))</f>
        <v>2085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VLOOKUP(B68,audio_list_stym!$A$3:$BP$18,58,FALSE)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VLOOKUP(B68,audio_list_stym!$A$3:$AJ$18,26,FALSE)</f>
        <v>Finger</v>
      </c>
      <c r="I68" t="s">
        <v>690</v>
      </c>
      <c r="J68" t="str">
        <f t="shared" si="27"/>
        <v>Finger_3</v>
      </c>
      <c r="K68">
        <v>15</v>
      </c>
      <c r="L68">
        <f>VLOOKUP(J68,total_visual_stym!$A$2:$D$129,2,FALSE)</f>
        <v>2083</v>
      </c>
      <c r="M68" t="str">
        <f>VLOOKUP(J68,total_visual_stym!$A$2:$D$129,3,FALSE)</f>
        <v>pics\\Finger_3.jpg</v>
      </c>
      <c r="N68">
        <f>VLOOKUP(J68,total_visual_stym!$A$1:$D$129,4,FALSE)</f>
        <v>210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115</v>
      </c>
      <c r="Z68" t="str">
        <f>IF(G68="экспл",VLOOKUP(J68,quest_экспл!$A$1:$N$129,12,FALSE),IF(G68="импл_",0,0))</f>
        <v>sound\\On_volnistiy.wav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3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0.5484594581991129</v>
      </c>
      <c r="AP68" t="str">
        <f t="shared" ca="1" si="35"/>
        <v>pics\\Kokos_4.jpg</v>
      </c>
      <c r="AS68" t="str">
        <f t="shared" si="29"/>
        <v/>
      </c>
      <c r="AT68">
        <f t="shared" ca="1" si="30"/>
        <v>0.63104042839735108</v>
      </c>
      <c r="AU68" t="s">
        <v>697</v>
      </c>
      <c r="AV68" t="str">
        <f t="shared" ca="1" si="31"/>
        <v>sound\\Noviy_plod.wav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_Он_волнистый?</v>
      </c>
      <c r="BA68" t="e">
        <f>VLOOKUP(Q68,audio_list_stym!$B$2:$BQ$299,68,FALSE)</f>
        <v>#N/A</v>
      </c>
      <c r="BB68" t="str">
        <f t="shared" si="32"/>
        <v>Вот_РЕНАН._Он_волнистый?</v>
      </c>
      <c r="BD68" cm="1">
        <f t="array" aca="1" ref="BD68" ca="1">INDEX(L68:L75,(RANK(AT4,$AT$2:$AT$9)))</f>
        <v>2090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VLOOKUP(B69,audio_list_stym!$A$3:$BP$18,58,FALSE)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VLOOKUP(B69,audio_list_stym!$A$3:$AJ$18,26,FALSE)</f>
        <v>Finger</v>
      </c>
      <c r="I69" t="s">
        <v>691</v>
      </c>
      <c r="J69" t="str">
        <f t="shared" si="27"/>
        <v>Finger_4</v>
      </c>
      <c r="K69">
        <v>15</v>
      </c>
      <c r="L69">
        <f>VLOOKUP(J69,total_visual_stym!$A$2:$D$129,2,FALSE)</f>
        <v>2084</v>
      </c>
      <c r="M69" t="str">
        <f>VLOOKUP(J69,total_visual_stym!$A$2:$D$129,3,FALSE)</f>
        <v>pics\\Finger_4.jpg</v>
      </c>
      <c r="N69">
        <f>VLOOKUP(J69,total_visual_stym!$A$1:$D$129,4,FALSE)</f>
        <v>210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116</v>
      </c>
      <c r="Z69" t="str">
        <f>IF(G69="экспл",VLOOKUP(J69,quest_экспл!$A$1:$N$129,12,FALSE),IF(G69="импл_",0,0))</f>
        <v>sound\\On_buriy.wav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3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0.40102976684241964</v>
      </c>
      <c r="AP69" t="str">
        <f t="shared" ca="1" si="35"/>
        <v>pics\\Limon_5.jpg</v>
      </c>
      <c r="AS69" t="str">
        <f t="shared" si="29"/>
        <v/>
      </c>
      <c r="AT69">
        <f t="shared" ca="1" si="30"/>
        <v>6.4975117178348474E-2</v>
      </c>
      <c r="AU69" t="s">
        <v>697</v>
      </c>
      <c r="AV69" t="str">
        <f t="shared" ca="1" si="31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_Он_бурый?</v>
      </c>
      <c r="BA69" t="e">
        <f>VLOOKUP(Q69,audio_list_stym!$B$2:$BQ$299,68,FALSE)</f>
        <v>#N/A</v>
      </c>
      <c r="BB69" t="str">
        <f t="shared" si="32"/>
        <v>Это_РЕНАН._Он_бурый?</v>
      </c>
      <c r="BD69" cm="1">
        <f t="array" aca="1" ref="BD69" ca="1">INDEX(L69:L76,(RANK(AT5,$AT$2:$AT$9)))</f>
        <v>2084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VLOOKUP(B70,audio_list_stym!$A$3:$BP$18,58,FALSE)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VLOOKUP(B70,audio_list_stym!$A$3:$AJ$18,26,FALSE)</f>
        <v>Finger</v>
      </c>
      <c r="I70" t="s">
        <v>692</v>
      </c>
      <c r="J70" t="str">
        <f t="shared" si="27"/>
        <v>Finger_5</v>
      </c>
      <c r="K70">
        <v>15</v>
      </c>
      <c r="L70">
        <f>VLOOKUP(J70,total_visual_stym!$A$2:$D$129,2,FALSE)</f>
        <v>2085</v>
      </c>
      <c r="M70" t="str">
        <f>VLOOKUP(J70,total_visual_stym!$A$2:$D$129,3,FALSE)</f>
        <v>pics\\Finger_5.jpg</v>
      </c>
      <c r="N70">
        <f>VLOOKUP(J70,total_visual_stym!$A$1:$D$129,4,FALSE)</f>
        <v>210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117</v>
      </c>
      <c r="Z70" t="str">
        <f>IF(G70="экспл",VLOOKUP(J70,quest_экспл!$A$1:$N$129,12,FALSE),IF(G70="импл_",0,0))</f>
        <v>sound\\Vityanut_li_on.wav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3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5.3428264348331145E-2</v>
      </c>
      <c r="AP70" t="str">
        <f t="shared" ca="1" si="35"/>
        <v>pics\\Tomat_3.jpg</v>
      </c>
      <c r="AS70" t="str">
        <f t="shared" si="29"/>
        <v/>
      </c>
      <c r="AT70">
        <f t="shared" ca="1" si="30"/>
        <v>0.75847458646945864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_Вытянут_ли_он?</v>
      </c>
      <c r="BA70" t="e">
        <f>VLOOKUP(Q70,audio_list_stym!$B$2:$BQ$299,68,FALSE)</f>
        <v>#N/A</v>
      </c>
      <c r="BB70" t="str">
        <f t="shared" si="32"/>
        <v>На_картинке_РЕНАН._Вытянут_ли_он?</v>
      </c>
      <c r="BD70" cm="1">
        <f t="array" aca="1" ref="BD70" ca="1">INDEX(L70:L77,(RANK(AT6,$AT$2:$AT$9)))</f>
        <v>2090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VLOOKUP(B71,audio_list_stym!$A$3:$BP$18,58,FALSE)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VLOOKUP(B71,audio_list_stym!$A$3:$AJ$18,26,FALSE)</f>
        <v>Finger</v>
      </c>
      <c r="I71" t="s">
        <v>693</v>
      </c>
      <c r="J71" t="str">
        <f t="shared" si="27"/>
        <v>Finger_6</v>
      </c>
      <c r="K71">
        <v>15</v>
      </c>
      <c r="L71">
        <f>VLOOKUP(J71,total_visual_stym!$A$2:$D$129,2,FALSE)</f>
        <v>2086</v>
      </c>
      <c r="M71" t="str">
        <f>VLOOKUP(J71,total_visual_stym!$A$2:$D$129,3,FALSE)</f>
        <v>pics\\Finger_6.jpg</v>
      </c>
      <c r="N71">
        <f>VLOOKUP(J71,total_visual_stym!$A$1:$D$129,4,FALSE)</f>
        <v>210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118</v>
      </c>
      <c r="Z71" t="str">
        <f>IF(G71="экспл",VLOOKUP(J71,quest_экспл!$A$1:$N$129,12,FALSE),IF(G71="импл_",0,0))</f>
        <v>sound\\Obyemniy_li_on.wav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3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0.3029408687012638</v>
      </c>
      <c r="AP71" t="str">
        <f t="shared" ca="1" si="35"/>
        <v>pics\\Peper_3.jpg</v>
      </c>
      <c r="AS71" t="str">
        <f t="shared" si="29"/>
        <v/>
      </c>
      <c r="AT71">
        <f t="shared" ca="1" si="30"/>
        <v>3.9565806691845173E-2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_Объемный_ли_он?</v>
      </c>
      <c r="BA71" t="e">
        <f>VLOOKUP(Q71,audio_list_stym!$B$2:$BQ$299,68,FALSE)</f>
        <v>#N/A</v>
      </c>
      <c r="BB71" t="str">
        <f t="shared" si="32"/>
        <v>На_мониторе_РЕНАН._Объемный_ли_он?</v>
      </c>
      <c r="BD71" cm="1">
        <f t="array" aca="1" ref="BD71" ca="1">INDEX(L71:L78,(RANK(AT7,$AT$2:$AT$9)))</f>
        <v>2090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VLOOKUP(B72,audio_list_stym!$A$3:$BP$18,58,FALSE)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VLOOKUP(B72,audio_list_stym!$A$3:$AJ$18,26,FALSE)</f>
        <v>Finger</v>
      </c>
      <c r="I72" t="s">
        <v>694</v>
      </c>
      <c r="J72" t="str">
        <f t="shared" si="27"/>
        <v>Finger_7</v>
      </c>
      <c r="K72">
        <v>15</v>
      </c>
      <c r="L72">
        <f>VLOOKUP(J72,total_visual_stym!$A$2:$D$129,2,FALSE)</f>
        <v>2087</v>
      </c>
      <c r="M72" t="str">
        <f>VLOOKUP(J72,total_visual_stym!$A$2:$D$129,3,FALSE)</f>
        <v>pics\\Finger_7.jpg</v>
      </c>
      <c r="N72">
        <f>VLOOKUP(J72,total_visual_stym!$A$1:$D$129,4,FALSE)</f>
        <v>210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119</v>
      </c>
      <c r="Z72" t="str">
        <f>IF(G72="экспл",VLOOKUP(J72,quest_экспл!$A$1:$N$129,12,FALSE),IF(G72="импл_",0,0))</f>
        <v>sound\\Pustoy_li_on.wav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0.25089735664131441</v>
      </c>
      <c r="AP72" t="str">
        <f t="shared" ca="1" si="35"/>
        <v>pics\\Peper_8.jpg</v>
      </c>
      <c r="AS72" t="str">
        <f t="shared" si="29"/>
        <v/>
      </c>
      <c r="AT72">
        <f t="shared" ca="1" si="30"/>
        <v>0.80443933103562437</v>
      </c>
      <c r="AU72" t="s">
        <v>697</v>
      </c>
      <c r="AV72" t="str">
        <f t="shared" ca="1" si="31"/>
        <v>sound\\Noviy_plod.wav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_Пустой_ли_он?</v>
      </c>
      <c r="BA72" t="e">
        <f>VLOOKUP(Q72,audio_list_stym!$B$2:$BQ$299,68,FALSE)</f>
        <v>#N/A</v>
      </c>
      <c r="BB72" t="str">
        <f t="shared" si="32"/>
        <v>Перед_Вами_РЕНАН._Пустой_ли_он?</v>
      </c>
      <c r="BD72" cm="1">
        <f t="array" aca="1" ref="BD72" ca="1">INDEX(L72:L79,(RANK(AT8,$AT$2:$AT$9)))</f>
        <v>2089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VLOOKUP(B73,audio_list_stym!$A$3:$BP$18,58,FALSE)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VLOOKUP(B73,audio_list_stym!$A$3:$AJ$18,26,FALSE)</f>
        <v>Finger</v>
      </c>
      <c r="I73" t="s">
        <v>695</v>
      </c>
      <c r="J73" t="str">
        <f t="shared" si="27"/>
        <v>Finger_8</v>
      </c>
      <c r="K73">
        <v>15</v>
      </c>
      <c r="L73">
        <f>VLOOKUP(J73,total_visual_stym!$A$2:$D$129,2,FALSE)</f>
        <v>2088</v>
      </c>
      <c r="M73" t="str">
        <f>VLOOKUP(J73,total_visual_stym!$A$2:$D$129,3,FALSE)</f>
        <v>pics\\Finger_8.jpg</v>
      </c>
      <c r="N73">
        <f>VLOOKUP(J73,total_visual_stym!$A$1:$D$129,4,FALSE)</f>
        <v>210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120</v>
      </c>
      <c r="Z73" t="str">
        <f>IF(G73="экспл",VLOOKUP(J73,quest_экспл!$A$1:$N$129,12,FALSE),IF(G73="импл_",0,0))</f>
        <v>sound\\Belyi_li_on.wav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0.39778813070760444</v>
      </c>
      <c r="AP73" t="str">
        <f t="shared" ca="1" si="35"/>
        <v>pics\\Limon_6.jpg</v>
      </c>
      <c r="AS73" t="str">
        <f t="shared" si="29"/>
        <v/>
      </c>
      <c r="AT73">
        <f t="shared" ca="1" si="30"/>
        <v>0.15333707440508804</v>
      </c>
      <c r="AU73" t="s">
        <v>697</v>
      </c>
      <c r="AV73" t="str">
        <f t="shared" ca="1" si="31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_Белый_ли_он?</v>
      </c>
      <c r="BA73" t="e">
        <f>VLOOKUP(Q73,audio_list_stym!$B$2:$BQ$299,68,FALSE)</f>
        <v>#N/A</v>
      </c>
      <c r="BB73" t="str">
        <f t="shared" si="32"/>
        <v>Вы_видите_РЕНАН._Белый_ли_он?</v>
      </c>
      <c r="BD73" cm="1">
        <f t="array" aca="1" ref="BD73" ca="1">INDEX(L73:L80,(RANK(AT9,$AT$2:$AT$9)))</f>
        <v>2089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VLOOKUP(B74,audio_list_stym!$A$3:$BP$18,58,FALSE)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VLOOKUP(B74,audio_list_stym!$A$3:$AJ$18,26,FALSE)</f>
        <v>Gac</v>
      </c>
      <c r="I74" t="s">
        <v>688</v>
      </c>
      <c r="J74" t="str">
        <f t="shared" si="27"/>
        <v>Gac_1</v>
      </c>
      <c r="K74">
        <v>16</v>
      </c>
      <c r="L74">
        <f>VLOOKUP(J74,total_visual_stym!$A$2:$D$129,2,FALSE)</f>
        <v>2089</v>
      </c>
      <c r="M74" t="str">
        <f>VLOOKUP(J74,total_visual_stym!$A$2:$D$129,3,FALSE)</f>
        <v>pics\\Gac_1.jpg</v>
      </c>
      <c r="N74">
        <f>VLOOKUP(J74,total_visual_stym!$A$1:$D$129,4,FALSE)</f>
        <v>211</v>
      </c>
      <c r="P74">
        <f>IF(G74="экспл",0,IF(G74="импл_",VLOOKUP(J74,quest_импл!$A$1:$J$129,7,FALSE),0))</f>
        <v>249</v>
      </c>
      <c r="Q74" t="str">
        <f>IF(G74="экспл",0,IF(G74="импл_",VLOOKUP(J74,quest_импл!$A$1:$J$129,8,FALSE),0))</f>
        <v>sound\\Ispachkan_li.wav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2023</v>
      </c>
      <c r="AD74" t="str">
        <f t="shared" ca="1" si="33"/>
        <v>pics\\Goroh_7.jpg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pics\\Goroh_7.jpg</v>
      </c>
      <c r="AI74" t="s">
        <v>76</v>
      </c>
      <c r="AO74">
        <f t="shared" ca="1" si="34"/>
        <v>0.60429138412347949</v>
      </c>
      <c r="AP74" t="str">
        <f t="shared" ca="1" si="35"/>
        <v>pics\\Goroh_7.jpg</v>
      </c>
      <c r="AR74" t="str">
        <f>IF(AH74="sound\\Ogorod",AP2,"")</f>
        <v/>
      </c>
      <c r="AS74" t="str">
        <f t="shared" ca="1" si="29"/>
        <v>pics\\Goroh_7.jpg</v>
      </c>
      <c r="AT74">
        <f t="shared" ca="1" si="30"/>
        <v>0.37561972906664376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_Испачкан_ли_</v>
      </c>
      <c r="BB74" t="str">
        <f t="shared" si="32"/>
        <v>_Испачкан_ли_XXXXX?</v>
      </c>
      <c r="BC74">
        <f>A74</f>
        <v>1210</v>
      </c>
      <c r="BD74" cm="1">
        <f t="array" aca="1" ref="BD74" ca="1">INDEX($L$74:$L$81,(RANK(AT2,$AT$2:$AT$9)))</f>
        <v>2095</v>
      </c>
      <c r="BE74" cm="1">
        <f t="array" aca="1" ref="BE74" ca="1">INDEX(BD66:BD73,(RANK(AT3,$AT$2:$AT$9)))</f>
        <v>2084</v>
      </c>
      <c r="BF74" cm="1">
        <f t="array" aca="1" ref="BF74" ca="1">INDEX(BD82:BD105,(RANK(AT3,$AT$2:$AT$17)))</f>
        <v>2135</v>
      </c>
      <c r="BG74" cm="1">
        <f t="array" aca="1" ref="BG74" ca="1">INDEX(BD106:BD129,(RANK(AT3,$AT$2:$AT$9)))</f>
        <v>2145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VLOOKUP(B75,audio_list_stym!$A$3:$BP$18,58,FALSE)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VLOOKUP(B75,audio_list_stym!$A$3:$AJ$18,26,FALSE)</f>
        <v>Gac</v>
      </c>
      <c r="I75" t="s">
        <v>689</v>
      </c>
      <c r="J75" t="str">
        <f t="shared" si="27"/>
        <v>Gac_2</v>
      </c>
      <c r="K75">
        <v>16</v>
      </c>
      <c r="L75">
        <f>VLOOKUP(J75,total_visual_stym!$A$2:$D$129,2,FALSE)</f>
        <v>2090</v>
      </c>
      <c r="M75" t="str">
        <f>VLOOKUP(J75,total_visual_stym!$A$2:$D$129,3,FALSE)</f>
        <v>pics\\Gac_2.jpg</v>
      </c>
      <c r="N75">
        <f>VLOOKUP(J75,total_visual_stym!$A$1:$D$129,4,FALSE)</f>
        <v>211</v>
      </c>
      <c r="P75">
        <f>IF(G75="экспл",0,IF(G75="импл_",VLOOKUP(J75,quest_импл!$A$1:$J$129,7,FALSE),0))</f>
        <v>250</v>
      </c>
      <c r="Q75" t="str">
        <f>IF(G75="экспл",0,IF(G75="импл_",VLOOKUP(J75,quest_импл!$A$1:$J$129,8,FALSE),0))</f>
        <v>sound\\Farshirovanniy_li.wav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2031</v>
      </c>
      <c r="AD75" t="str">
        <f t="shared" ca="1" si="33"/>
        <v>pics\\Kokos_7.jpg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pics\\Kokos_7.jpg</v>
      </c>
      <c r="AI75" t="s">
        <v>77</v>
      </c>
      <c r="AO75">
        <f t="shared" ca="1" si="34"/>
        <v>0.50663264499944216</v>
      </c>
      <c r="AP75" t="str">
        <f t="shared" ca="1" si="35"/>
        <v>pics\\Kokos_7.jpg</v>
      </c>
      <c r="AR75" t="str">
        <f t="shared" ref="AR75:AR97" si="36">IF(AH75="sound\\Ogorod",AP3,"")</f>
        <v/>
      </c>
      <c r="AS75" t="str">
        <f t="shared" ca="1" si="29"/>
        <v>pics\\Kokos_7.jpg</v>
      </c>
      <c r="AT75">
        <f t="shared" ca="1" si="30"/>
        <v>0.61795980091051261</v>
      </c>
      <c r="AU75" t="s">
        <v>697</v>
      </c>
      <c r="AV75" t="str">
        <f t="shared" ca="1" si="31"/>
        <v>sound\\Noviy_plod.wav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_Фаршированный_ли_</v>
      </c>
      <c r="BB75" t="str">
        <f t="shared" si="32"/>
        <v>_Фаршированный_ли_XXXXX?</v>
      </c>
      <c r="BD75" cm="1">
        <f t="array" aca="1" ref="BD75" ca="1">INDEX($L$74:$L$81,(RANK(AT3,$AT$2:$AT$9)))</f>
        <v>2092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VLOOKUP(B76,audio_list_stym!$A$3:$BP$18,58,FALSE)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VLOOKUP(B76,audio_list_stym!$A$3:$AJ$18,26,FALSE)</f>
        <v>Gac</v>
      </c>
      <c r="I76" t="s">
        <v>690</v>
      </c>
      <c r="J76" t="str">
        <f t="shared" si="27"/>
        <v>Gac_3</v>
      </c>
      <c r="K76">
        <v>16</v>
      </c>
      <c r="L76">
        <f>VLOOKUP(J76,total_visual_stym!$A$2:$D$129,2,FALSE)</f>
        <v>2091</v>
      </c>
      <c r="M76" t="str">
        <f>VLOOKUP(J76,total_visual_stym!$A$2:$D$129,3,FALSE)</f>
        <v>pics\\Gac_3.jpg</v>
      </c>
      <c r="N76">
        <f>VLOOKUP(J76,total_visual_stym!$A$1:$D$129,4,FALSE)</f>
        <v>211</v>
      </c>
      <c r="P76">
        <f>IF(G76="экспл",0,IF(G76="импл_",VLOOKUP(J76,quest_импл!$A$1:$J$129,7,FALSE),0))</f>
        <v>251</v>
      </c>
      <c r="Q76" t="str">
        <f>IF(G76="экспл",0,IF(G76="импл_",VLOOKUP(J76,quest_импл!$A$1:$J$129,8,FALSE),0))</f>
        <v>sound\\Razrezan_li.wav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2040</v>
      </c>
      <c r="AD76" t="str">
        <f t="shared" ca="1" si="33"/>
        <v>pics\\Limon_8.jpg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pics\\Limon_8.jpg</v>
      </c>
      <c r="AI76" t="s">
        <v>78</v>
      </c>
      <c r="AO76">
        <f t="shared" ca="1" si="34"/>
        <v>0.34192091070879105</v>
      </c>
      <c r="AP76" t="str">
        <f t="shared" ca="1" si="35"/>
        <v>pics\\Limon_8.jpg</v>
      </c>
      <c r="AR76" t="str">
        <f t="shared" si="36"/>
        <v/>
      </c>
      <c r="AS76" t="str">
        <f t="shared" ca="1" si="29"/>
        <v>pics\\Limon_8.jpg</v>
      </c>
      <c r="AT76">
        <f t="shared" ca="1" si="30"/>
        <v>5.727052056664228E-2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_Разрезан_ли_</v>
      </c>
      <c r="BB76" t="str">
        <f t="shared" si="32"/>
        <v>_Разрезан_ли_XXXXX?</v>
      </c>
      <c r="BD76" cm="1">
        <f t="array" aca="1" ref="BD76" ca="1">INDEX($L$74:$L$81,(RANK(AT4,$AT$2:$AT$9)))</f>
        <v>2096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VLOOKUP(B77,audio_list_stym!$A$3:$BP$18,58,FALSE)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VLOOKUP(B77,audio_list_stym!$A$3:$AJ$18,26,FALSE)</f>
        <v>Gac</v>
      </c>
      <c r="I77" t="s">
        <v>691</v>
      </c>
      <c r="J77" t="str">
        <f t="shared" si="27"/>
        <v>Gac_4</v>
      </c>
      <c r="K77">
        <v>16</v>
      </c>
      <c r="L77">
        <f>VLOOKUP(J77,total_visual_stym!$A$2:$D$129,2,FALSE)</f>
        <v>2092</v>
      </c>
      <c r="M77" t="str">
        <f>VLOOKUP(J77,total_visual_stym!$A$2:$D$129,3,FALSE)</f>
        <v>pics\\Gac_4.jpg</v>
      </c>
      <c r="N77">
        <f>VLOOKUP(J77,total_visual_stym!$A$1:$D$129,4,FALSE)</f>
        <v>211</v>
      </c>
      <c r="P77">
        <f>IF(G77="экспл",0,IF(G77="импл_",VLOOKUP(J77,quest_импл!$A$1:$J$129,7,FALSE),0))</f>
        <v>252</v>
      </c>
      <c r="Q77" t="str">
        <f>IF(G77="экспл",0,IF(G77="импл_",VLOOKUP(J77,quest_импл!$A$1:$J$129,8,FALSE),0))</f>
        <v>sound\\S_lepestkami_li.wav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2062</v>
      </c>
      <c r="AD77" t="str">
        <f t="shared" ca="1" si="33"/>
        <v>pics\\Tomat_6.jpg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pics\\Tomat_6.jpg</v>
      </c>
      <c r="AI77" t="s">
        <v>79</v>
      </c>
      <c r="AO77">
        <f t="shared" ca="1" si="34"/>
        <v>2.4854853411901634E-2</v>
      </c>
      <c r="AP77" t="str">
        <f t="shared" ca="1" si="35"/>
        <v>pics\\Tomat_6.jpg</v>
      </c>
      <c r="AR77" t="str">
        <f t="shared" si="36"/>
        <v/>
      </c>
      <c r="AS77" t="str">
        <f t="shared" ca="1" si="29"/>
        <v>pics\\Tomat_6.jpg</v>
      </c>
      <c r="AT77">
        <f t="shared" ca="1" si="30"/>
        <v>0.78670877274205586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_С_лепестками_ли_</v>
      </c>
      <c r="BB77" t="str">
        <f t="shared" si="32"/>
        <v>_С_лепестками_ли_XXXXX?</v>
      </c>
      <c r="BD77" cm="1">
        <f t="array" aca="1" ref="BD77" ca="1">INDEX($L$74:$L$81,(RANK(AT5,$AT$2:$AT$9)))</f>
        <v>2089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VLOOKUP(B78,audio_list_stym!$A$3:$BP$18,58,FALSE)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VLOOKUP(B78,audio_list_stym!$A$3:$AJ$18,26,FALSE)</f>
        <v>Gac</v>
      </c>
      <c r="I78" t="s">
        <v>692</v>
      </c>
      <c r="J78" t="str">
        <f t="shared" si="27"/>
        <v>Gac_5</v>
      </c>
      <c r="K78">
        <v>16</v>
      </c>
      <c r="L78">
        <f>VLOOKUP(J78,total_visual_stym!$A$2:$D$129,2,FALSE)</f>
        <v>2093</v>
      </c>
      <c r="M78" t="str">
        <f>VLOOKUP(J78,total_visual_stym!$A$2:$D$129,3,FALSE)</f>
        <v>pics\\Gac_5.jpg</v>
      </c>
      <c r="N78">
        <f>VLOOKUP(J78,total_visual_stym!$A$1:$D$129,4,FALSE)</f>
        <v>211</v>
      </c>
      <c r="P78">
        <f>IF(G78="экспл",0,IF(G78="импл_",VLOOKUP(J78,quest_импл!$A$1:$J$129,7,FALSE),0))</f>
        <v>253</v>
      </c>
      <c r="Q78" t="str">
        <f>IF(G78="экспл",0,IF(G78="импл_",VLOOKUP(J78,quest_импл!$A$1:$J$129,8,FALSE),0))</f>
        <v>sound\\Kolyuchiy_li.wav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2011</v>
      </c>
      <c r="AD78" t="str">
        <f t="shared" ca="1" si="33"/>
        <v>pics\\Finik_3.jpg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pics\\Finik_3.jpg</v>
      </c>
      <c r="AI78" t="s">
        <v>80</v>
      </c>
      <c r="AO78">
        <f t="shared" ca="1" si="34"/>
        <v>0.81974183047421212</v>
      </c>
      <c r="AP78" t="str">
        <f t="shared" ca="1" si="35"/>
        <v>pics\\Finik_3.jpg</v>
      </c>
      <c r="AR78" t="str">
        <f t="shared" si="36"/>
        <v/>
      </c>
      <c r="AS78" t="str">
        <f t="shared" ca="1" si="29"/>
        <v>pics\\Finik_3.jpg</v>
      </c>
      <c r="AT78">
        <f t="shared" ca="1" si="30"/>
        <v>0.59203124284714481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_Колючий_ли_</v>
      </c>
      <c r="BB78" t="str">
        <f t="shared" si="32"/>
        <v>_Колючий_ли_XXXXX?</v>
      </c>
      <c r="BD78" cm="1">
        <f t="array" aca="1" ref="BD78" ca="1">INDEX($L$74:$L$81,(RANK(AT6,$AT$2:$AT$9)))</f>
        <v>2094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VLOOKUP(B79,audio_list_stym!$A$3:$BP$18,58,FALSE)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VLOOKUP(B79,audio_list_stym!$A$3:$AJ$18,26,FALSE)</f>
        <v>Gac</v>
      </c>
      <c r="I79" t="s">
        <v>693</v>
      </c>
      <c r="J79" t="str">
        <f t="shared" si="27"/>
        <v>Gac_6</v>
      </c>
      <c r="K79">
        <v>16</v>
      </c>
      <c r="L79">
        <f>VLOOKUP(J79,total_visual_stym!$A$2:$D$129,2,FALSE)</f>
        <v>2094</v>
      </c>
      <c r="M79" t="str">
        <f>VLOOKUP(J79,total_visual_stym!$A$2:$D$129,3,FALSE)</f>
        <v>pics\\Gac_6.jpg</v>
      </c>
      <c r="N79">
        <f>VLOOKUP(J79,total_visual_stym!$A$1:$D$129,4,FALSE)</f>
        <v>211</v>
      </c>
      <c r="P79">
        <f>IF(G79="экспл",0,IF(G79="импл_",VLOOKUP(J79,quest_импл!$A$1:$J$129,7,FALSE),0))</f>
        <v>254</v>
      </c>
      <c r="Q79" t="str">
        <f>IF(G79="экспл",0,IF(G79="импл_",VLOOKUP(J79,quest_импл!$A$1:$J$129,8,FALSE),0))</f>
        <v>sound\\Oranzhrviy_li.wav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2007</v>
      </c>
      <c r="AD79" t="str">
        <f t="shared" ca="1" si="33"/>
        <v>pics\\Banan_7.jpg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pics\\Banan_7.jpg</v>
      </c>
      <c r="AI79" t="s">
        <v>81</v>
      </c>
      <c r="AO79">
        <f t="shared" ca="1" si="34"/>
        <v>0.85752538448521132</v>
      </c>
      <c r="AP79" t="str">
        <f t="shared" ca="1" si="35"/>
        <v>pics\\Banan_7.jpg</v>
      </c>
      <c r="AR79" t="str">
        <f t="shared" si="36"/>
        <v/>
      </c>
      <c r="AS79" t="str">
        <f t="shared" ca="1" si="29"/>
        <v>pics\\Banan_7.jpg</v>
      </c>
      <c r="AT79">
        <f t="shared" ca="1" si="30"/>
        <v>0.93334246194345749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_Оранжевый_ли_</v>
      </c>
      <c r="BB79" t="str">
        <f t="shared" si="32"/>
        <v>_Оранжевый_ли_XXXXX?</v>
      </c>
      <c r="BD79" cm="1">
        <f t="array" aca="1" ref="BD79" ca="1">INDEX($L$74:$L$81,(RANK(AT7,$AT$2:$AT$9)))</f>
        <v>2093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VLOOKUP(B80,audio_list_stym!$A$3:$BP$18,58,FALSE)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VLOOKUP(B80,audio_list_stym!$A$3:$AJ$18,26,FALSE)</f>
        <v>Gac</v>
      </c>
      <c r="I80" t="s">
        <v>694</v>
      </c>
      <c r="J80" t="str">
        <f t="shared" si="27"/>
        <v>Gac_7</v>
      </c>
      <c r="K80">
        <v>16</v>
      </c>
      <c r="L80">
        <f>VLOOKUP(J80,total_visual_stym!$A$2:$D$129,2,FALSE)</f>
        <v>2095</v>
      </c>
      <c r="M80" t="str">
        <f>VLOOKUP(J80,total_visual_stym!$A$2:$D$129,3,FALSE)</f>
        <v>pics\\Gac_7.jpg</v>
      </c>
      <c r="N80">
        <f>VLOOKUP(J80,total_visual_stym!$A$1:$D$129,4,FALSE)</f>
        <v>211</v>
      </c>
      <c r="P80">
        <f>IF(G80="экспл",0,IF(G80="импл_",VLOOKUP(J80,quest_импл!$A$1:$J$129,7,FALSE),0))</f>
        <v>255</v>
      </c>
      <c r="Q80" t="str">
        <f>IF(G80="экспл",0,IF(G80="импл_",VLOOKUP(J80,quest_импл!$A$1:$J$129,8,FALSE),0))</f>
        <v>sound\\Zernistiy_li.wav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2015</v>
      </c>
      <c r="AD80" t="str">
        <f t="shared" ca="1" si="33"/>
        <v>pics\\Finik_7.jpg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pics\\Finik_7.jpg</v>
      </c>
      <c r="AI80" t="s">
        <v>82</v>
      </c>
      <c r="AO80">
        <f t="shared" ca="1" si="34"/>
        <v>0.74133498742554971</v>
      </c>
      <c r="AP80" t="str">
        <f t="shared" ca="1" si="35"/>
        <v>pics\\Finik_7.jpg</v>
      </c>
      <c r="AR80" t="str">
        <f t="shared" si="36"/>
        <v/>
      </c>
      <c r="AS80" t="str">
        <f t="shared" ca="1" si="29"/>
        <v>pics\\Finik_7.jpg</v>
      </c>
      <c r="AT80">
        <f t="shared" ca="1" si="30"/>
        <v>0.39979119674654651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_Зернистый_ли_</v>
      </c>
      <c r="BB80" t="str">
        <f t="shared" si="32"/>
        <v>_Зернистый_ли_XXXXX?</v>
      </c>
      <c r="BD80" cm="1">
        <f t="array" aca="1" ref="BD80" ca="1">INDEX($L$74:$L$81,(RANK(AT8,$AT$2:$AT$9)))</f>
        <v>2091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VLOOKUP(B81,audio_list_stym!$A$3:$BP$18,58,FALSE)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VLOOKUP(B81,audio_list_stym!$A$3:$AJ$18,26,FALSE)</f>
        <v>Gac</v>
      </c>
      <c r="I81" t="s">
        <v>695</v>
      </c>
      <c r="J81" t="str">
        <f t="shared" si="27"/>
        <v>Gac_8</v>
      </c>
      <c r="K81">
        <v>16</v>
      </c>
      <c r="L81">
        <f>VLOOKUP(J81,total_visual_stym!$A$2:$D$129,2,FALSE)</f>
        <v>2096</v>
      </c>
      <c r="M81" t="str">
        <f>VLOOKUP(J81,total_visual_stym!$A$2:$D$129,3,FALSE)</f>
        <v>pics\\Gac_8.jpg</v>
      </c>
      <c r="N81">
        <f>VLOOKUP(J81,total_visual_stym!$A$1:$D$129,4,FALSE)</f>
        <v>211</v>
      </c>
      <c r="P81">
        <f>IF(G81="экспл",0,IF(G81="импл_",VLOOKUP(J81,quest_импл!$A$1:$J$129,7,FALSE),0))</f>
        <v>256</v>
      </c>
      <c r="Q81" t="str">
        <f>IF(G81="экспл",0,IF(G81="импл_",VLOOKUP(J81,quest_импл!$A$1:$J$129,8,FALSE),0))</f>
        <v>sound\\Okrugliy_li.wav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2055</v>
      </c>
      <c r="AD81" t="str">
        <f t="shared" ca="1" si="33"/>
        <v>pics\\Redis_7.jpg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pics\\Redis_7.jpg</v>
      </c>
      <c r="AI81" t="s">
        <v>83</v>
      </c>
      <c r="AO81">
        <f t="shared" ca="1" si="34"/>
        <v>0.14506747048987589</v>
      </c>
      <c r="AP81" t="str">
        <f t="shared" ca="1" si="35"/>
        <v>pics\\Redis_7.jpg</v>
      </c>
      <c r="AR81" t="str">
        <f t="shared" si="36"/>
        <v/>
      </c>
      <c r="AS81" t="str">
        <f t="shared" ca="1" si="29"/>
        <v>pics\\Redis_7.jpg</v>
      </c>
      <c r="AT81">
        <f t="shared" ca="1" si="30"/>
        <v>0.91610602227862892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_Округлый_ли_</v>
      </c>
      <c r="BB81" t="str">
        <f t="shared" si="32"/>
        <v>_Округлый_ли_XXXXX?</v>
      </c>
      <c r="BD81" cm="1">
        <f t="array" aca="1" ref="BD81" ca="1">INDEX($L$74:$L$81,(RANK(AT9,$AT$2:$AT$9)))</f>
        <v>2090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VLOOKUP(B82,audio_list_stym!$A$3:$BP$18,58,FALSE)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VLOOKUP(B82,audio_list_stym!$A$3:$AJ$18,26,FALSE)</f>
        <v>Noni</v>
      </c>
      <c r="I82" t="s">
        <v>688</v>
      </c>
      <c r="J82" t="str">
        <f t="shared" si="27"/>
        <v>Noni_1</v>
      </c>
      <c r="K82">
        <v>17</v>
      </c>
      <c r="L82">
        <f>VLOOKUP(J82,total_visual_stym!$A$2:$D$129,2,FALSE)</f>
        <v>2113</v>
      </c>
      <c r="M82" t="str">
        <f>VLOOKUP(J82,total_visual_stym!$A$2:$D$129,3,FALSE)</f>
        <v>pics\\Noni_1.jpg</v>
      </c>
      <c r="N82">
        <f>VLOOKUP(J82,total_visual_stym!$A$1:$D$129,4,FALSE)</f>
        <v>212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129</v>
      </c>
      <c r="Z82" t="str">
        <f>IF(G82="экспл",VLOOKUP(J82,quest_экспл!$A$1:$N$129,12,FALSE),IF(G82="импл_",0,0))</f>
        <v>sound\\On_beliy_vnutri.wav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3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8"/>
        <v/>
      </c>
      <c r="AI82" t="s">
        <v>84</v>
      </c>
      <c r="AO82">
        <f t="shared" ca="1" si="34"/>
        <v>0.58748580248841087</v>
      </c>
      <c r="AP82" t="str">
        <f t="shared" ca="1" si="35"/>
        <v>pics\\Kokos_1.jpg</v>
      </c>
      <c r="AR82" t="str">
        <f t="shared" si="36"/>
        <v/>
      </c>
      <c r="AS82" t="str">
        <f t="shared" si="29"/>
        <v/>
      </c>
      <c r="AT82">
        <f t="shared" ca="1" si="30"/>
        <v>1.1271537451642111E-2</v>
      </c>
      <c r="AU82" t="s">
        <v>697</v>
      </c>
      <c r="AV82" t="str">
        <f t="shared" ca="1" si="31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_Он_белый_внутри?</v>
      </c>
      <c r="BA82" t="e">
        <f>VLOOKUP(Q82,audio_list_stym!$B$2:$BQ$299,68,FALSE)</f>
        <v>#N/A</v>
      </c>
      <c r="BB82" t="str">
        <f t="shared" si="32"/>
        <v>На_экране_XXXXX._Он_белый_внутри?</v>
      </c>
      <c r="BC82">
        <f>A82</f>
        <v>1211</v>
      </c>
      <c r="BD82" cm="1">
        <f t="array" aca="1" ref="BD82" ca="1">INDEX($L$82:$L$89,(RANK(AT2,$AT$2:$AT$9)))</f>
        <v>2119</v>
      </c>
      <c r="BE82" cm="1">
        <f t="array" aca="1" ref="BE82" ca="1">INDEX(BD66:BD81,(RANK(AT4,$AT$2:$AT$17)))</f>
        <v>2090</v>
      </c>
      <c r="BF82" cm="1">
        <f t="array" aca="1" ref="BF82" ca="1">INDEX(BD90:BD105,(RANK(AT4,$AT$2:$AT$17)))</f>
        <v>2138</v>
      </c>
      <c r="BG82" cm="1">
        <f t="array" aca="1" ref="BG82" ca="1">INDEX(BD106:BD129,(RANK(AT4,$AT$2:$AT$9)))</f>
        <v>2146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VLOOKUP(B83,audio_list_stym!$A$3:$BP$18,58,FALSE)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VLOOKUP(B83,audio_list_stym!$A$3:$AJ$18,26,FALSE)</f>
        <v>Noni</v>
      </c>
      <c r="I83" t="s">
        <v>689</v>
      </c>
      <c r="J83" t="str">
        <f t="shared" si="27"/>
        <v>Noni_2</v>
      </c>
      <c r="K83">
        <v>17</v>
      </c>
      <c r="L83">
        <f>VLOOKUP(J83,total_visual_stym!$A$2:$D$129,2,FALSE)</f>
        <v>2114</v>
      </c>
      <c r="M83" t="str">
        <f>VLOOKUP(J83,total_visual_stym!$A$2:$D$129,3,FALSE)</f>
        <v>pics\\Noni_2.jpg</v>
      </c>
      <c r="N83">
        <f>VLOOKUP(J83,total_visual_stym!$A$1:$D$129,4,FALSE)</f>
        <v>212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130</v>
      </c>
      <c r="Z83" t="str">
        <f>IF(G83="экспл",VLOOKUP(J83,quest_экспл!$A$1:$N$129,12,FALSE),IF(G83="импл_",0,0))</f>
        <v>sound\\Rebristiy_li_on.wav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3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8"/>
        <v/>
      </c>
      <c r="AI83" t="s">
        <v>85</v>
      </c>
      <c r="AO83">
        <f t="shared" ca="1" si="34"/>
        <v>0.22578061345072153</v>
      </c>
      <c r="AP83" t="str">
        <f t="shared" ca="1" si="35"/>
        <v>pics\\Redis_2.jpg</v>
      </c>
      <c r="AR83" t="str">
        <f t="shared" si="36"/>
        <v/>
      </c>
      <c r="AS83" t="str">
        <f t="shared" si="29"/>
        <v/>
      </c>
      <c r="AT83">
        <f t="shared" ca="1" si="30"/>
        <v>0.26623349823654407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_Ребристый_ли_он?</v>
      </c>
      <c r="BA83" t="e">
        <f>VLOOKUP(Q83,audio_list_stym!$B$2:$BQ$299,68,FALSE)</f>
        <v>#N/A</v>
      </c>
      <c r="BB83" t="str">
        <f t="shared" si="32"/>
        <v>Посмотрите,_вот_XXXXX._Ребристый_ли_он?</v>
      </c>
      <c r="BD83" cm="1">
        <f t="array" aca="1" ref="BD83" ca="1">INDEX($L$82:$L$89,(RANK(AT3,$AT$2:$AT$9)))</f>
        <v>2116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VLOOKUP(B84,audio_list_stym!$A$3:$BP$18,58,FALSE)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VLOOKUP(B84,audio_list_stym!$A$3:$AJ$18,26,FALSE)</f>
        <v>Noni</v>
      </c>
      <c r="I84" t="s">
        <v>690</v>
      </c>
      <c r="J84" t="str">
        <f t="shared" si="27"/>
        <v>Noni_3</v>
      </c>
      <c r="K84">
        <v>17</v>
      </c>
      <c r="L84">
        <f>VLOOKUP(J84,total_visual_stym!$A$2:$D$129,2,FALSE)</f>
        <v>2115</v>
      </c>
      <c r="M84" t="str">
        <f>VLOOKUP(J84,total_visual_stym!$A$2:$D$129,3,FALSE)</f>
        <v>pics\\Noni_3.jpg</v>
      </c>
      <c r="N84">
        <f>VLOOKUP(J84,total_visual_stym!$A$1:$D$129,4,FALSE)</f>
        <v>212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131</v>
      </c>
      <c r="Z84" t="str">
        <f>IF(G84="экспл",VLOOKUP(J84,quest_экспл!$A$1:$N$129,12,FALSE),IF(G84="импл_",0,0))</f>
        <v>sound\\Goluboy_li_on.wav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0.61249576575715214</v>
      </c>
      <c r="AP84" t="str">
        <f t="shared" ca="1" si="35"/>
        <v>pics\\Goroh_6.jpg</v>
      </c>
      <c r="AR84" t="str">
        <f t="shared" si="36"/>
        <v/>
      </c>
      <c r="AS84" t="str">
        <f t="shared" si="29"/>
        <v/>
      </c>
      <c r="AT84">
        <f t="shared" ca="1" si="30"/>
        <v>0.53841357822177827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_Голубой_ли_он?</v>
      </c>
      <c r="BA84" t="e">
        <f>VLOOKUP(Q84,audio_list_stym!$B$2:$BQ$299,68,FALSE)</f>
        <v>#N/A</v>
      </c>
      <c r="BB84" t="str">
        <f t="shared" si="32"/>
        <v>Вот_XXXXX._Голубой_ли_он?</v>
      </c>
      <c r="BD84" cm="1">
        <f t="array" aca="1" ref="BD84" ca="1">INDEX($L$82:$L$89,(RANK(AT4,$AT$2:$AT$9)))</f>
        <v>2120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VLOOKUP(B85,audio_list_stym!$A$3:$BP$18,58,FALSE)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VLOOKUP(B85,audio_list_stym!$A$3:$AJ$18,26,FALSE)</f>
        <v>Noni</v>
      </c>
      <c r="I85" t="s">
        <v>691</v>
      </c>
      <c r="J85" t="str">
        <f t="shared" si="27"/>
        <v>Noni_4</v>
      </c>
      <c r="K85">
        <v>17</v>
      </c>
      <c r="L85">
        <f>VLOOKUP(J85,total_visual_stym!$A$2:$D$129,2,FALSE)</f>
        <v>2116</v>
      </c>
      <c r="M85" t="str">
        <f>VLOOKUP(J85,total_visual_stym!$A$2:$D$129,3,FALSE)</f>
        <v>pics\\Noni_4.jpg</v>
      </c>
      <c r="N85">
        <f>VLOOKUP(J85,total_visual_stym!$A$1:$D$129,4,FALSE)</f>
        <v>212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132</v>
      </c>
      <c r="Z85" t="str">
        <f>IF(G85="экспл",VLOOKUP(J85,quest_экспл!$A$1:$N$129,12,FALSE),IF(G85="импл_",0,0))</f>
        <v>sound\\On_s_bugorkami.wav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3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8"/>
        <v/>
      </c>
      <c r="AI85" t="s">
        <v>95</v>
      </c>
      <c r="AO85">
        <f t="shared" ca="1" si="34"/>
        <v>0.83337647229978573</v>
      </c>
      <c r="AP85" t="str">
        <f t="shared" ca="1" si="35"/>
        <v>pics\\Banan_8.jpg</v>
      </c>
      <c r="AR85" t="str">
        <f t="shared" si="36"/>
        <v/>
      </c>
      <c r="AS85" t="str">
        <f t="shared" si="29"/>
        <v/>
      </c>
      <c r="AT85">
        <f t="shared" ca="1" si="30"/>
        <v>0.5596927142679794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_Он_с_бугорками?</v>
      </c>
      <c r="BA85" t="e">
        <f>VLOOKUP(Q85,audio_list_stym!$B$2:$BQ$299,68,FALSE)</f>
        <v>#N/A</v>
      </c>
      <c r="BB85" t="str">
        <f t="shared" si="32"/>
        <v>Это_XXXXX._Он_с_бугорками?</v>
      </c>
      <c r="BD85" cm="1">
        <f t="array" aca="1" ref="BD85" ca="1">INDEX($L$82:$L$89,(RANK(AT5,$AT$2:$AT$9)))</f>
        <v>2113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VLOOKUP(B86,audio_list_stym!$A$3:$BP$18,58,FALSE)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VLOOKUP(B86,audio_list_stym!$A$3:$AJ$18,26,FALSE)</f>
        <v>Noni</v>
      </c>
      <c r="I86" t="s">
        <v>692</v>
      </c>
      <c r="J86" t="str">
        <f t="shared" si="27"/>
        <v>Noni_5</v>
      </c>
      <c r="K86">
        <v>17</v>
      </c>
      <c r="L86">
        <f>VLOOKUP(J86,total_visual_stym!$A$2:$D$129,2,FALSE)</f>
        <v>2117</v>
      </c>
      <c r="M86" t="str">
        <f>VLOOKUP(J86,total_visual_stym!$A$2:$D$129,3,FALSE)</f>
        <v>pics\\Noni_5.jpg</v>
      </c>
      <c r="N86">
        <f>VLOOKUP(J86,total_visual_stym!$A$1:$D$129,4,FALSE)</f>
        <v>212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133</v>
      </c>
      <c r="Z86" t="str">
        <f>IF(G86="экспл",VLOOKUP(J86,quest_экспл!$A$1:$N$129,12,FALSE),IF(G86="импл_",0,0))</f>
        <v>sound\\Ovalniy_li_on.wav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3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8"/>
        <v/>
      </c>
      <c r="AI86" t="s">
        <v>96</v>
      </c>
      <c r="AO86">
        <f t="shared" ca="1" si="34"/>
        <v>0.9958111215412031</v>
      </c>
      <c r="AP86" t="str">
        <f t="shared" ca="1" si="35"/>
        <v>pics\\Banan_1.jpg</v>
      </c>
      <c r="AR86" t="str">
        <f t="shared" si="36"/>
        <v/>
      </c>
      <c r="AS86" t="str">
        <f t="shared" si="29"/>
        <v/>
      </c>
      <c r="AT86">
        <f t="shared" ca="1" si="30"/>
        <v>0.16428361949620574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_Овальный_ли_он?</v>
      </c>
      <c r="BA86" t="e">
        <f>VLOOKUP(Q86,audio_list_stym!$B$2:$BQ$299,68,FALSE)</f>
        <v>#N/A</v>
      </c>
      <c r="BB86" t="str">
        <f t="shared" si="32"/>
        <v>На_картинке_XXXXX._Овальный_ли_он?</v>
      </c>
      <c r="BD86" cm="1">
        <f t="array" aca="1" ref="BD86" ca="1">INDEX($L$82:$L$89,(RANK(AT6,$AT$2:$AT$9)))</f>
        <v>2118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VLOOKUP(B87,audio_list_stym!$A$3:$BP$18,58,FALSE)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VLOOKUP(B87,audio_list_stym!$A$3:$AJ$18,26,FALSE)</f>
        <v>Noni</v>
      </c>
      <c r="I87" t="s">
        <v>693</v>
      </c>
      <c r="J87" t="str">
        <f t="shared" si="27"/>
        <v>Noni_6</v>
      </c>
      <c r="K87">
        <v>17</v>
      </c>
      <c r="L87">
        <f>VLOOKUP(J87,total_visual_stym!$A$2:$D$129,2,FALSE)</f>
        <v>2118</v>
      </c>
      <c r="M87" t="str">
        <f>VLOOKUP(J87,total_visual_stym!$A$2:$D$129,3,FALSE)</f>
        <v>pics\\Noni_6.jpg</v>
      </c>
      <c r="N87">
        <f>VLOOKUP(J87,total_visual_stym!$A$1:$D$129,4,FALSE)</f>
        <v>212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134</v>
      </c>
      <c r="Z87" t="str">
        <f>IF(G87="экспл",VLOOKUP(J87,quest_экспл!$A$1:$N$129,12,FALSE),IF(G87="импл_",0,0))</f>
        <v>sound\\Zhidkiy_li_on.wav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3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8"/>
        <v/>
      </c>
      <c r="AI87" t="s">
        <v>97</v>
      </c>
      <c r="AO87">
        <f t="shared" ca="1" si="34"/>
        <v>0.33613706860185755</v>
      </c>
      <c r="AP87" t="str">
        <f t="shared" ca="1" si="35"/>
        <v>pics\\Peper_1.jpg</v>
      </c>
      <c r="AR87" t="str">
        <f t="shared" si="36"/>
        <v/>
      </c>
      <c r="AS87" t="str">
        <f t="shared" si="29"/>
        <v/>
      </c>
      <c r="AT87">
        <f t="shared" ca="1" si="30"/>
        <v>0.80360928692818856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_Жидкий_ли_он?</v>
      </c>
      <c r="BA87" t="e">
        <f>VLOOKUP(Q87,audio_list_stym!$B$2:$BQ$299,68,FALSE)</f>
        <v>#N/A</v>
      </c>
      <c r="BB87" t="str">
        <f t="shared" si="32"/>
        <v>На_мониторе_XXXXX._Жидкий_ли_он?</v>
      </c>
      <c r="BD87" cm="1">
        <f t="array" aca="1" ref="BD87" ca="1">INDEX($L$82:$L$89,(RANK(AT7,$AT$2:$AT$9)))</f>
        <v>2117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VLOOKUP(B88,audio_list_stym!$A$3:$BP$18,58,FALSE)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VLOOKUP(B88,audio_list_stym!$A$3:$AJ$18,26,FALSE)</f>
        <v>Noni</v>
      </c>
      <c r="I88" t="s">
        <v>694</v>
      </c>
      <c r="J88" t="str">
        <f t="shared" si="27"/>
        <v>Noni_7</v>
      </c>
      <c r="K88">
        <v>17</v>
      </c>
      <c r="L88">
        <f>VLOOKUP(J88,total_visual_stym!$A$2:$D$129,2,FALSE)</f>
        <v>2119</v>
      </c>
      <c r="M88" t="str">
        <f>VLOOKUP(J88,total_visual_stym!$A$2:$D$129,3,FALSE)</f>
        <v>pics\\Noni_7.jpg</v>
      </c>
      <c r="N88">
        <f>VLOOKUP(J88,total_visual_stym!$A$1:$D$129,4,FALSE)</f>
        <v>212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135</v>
      </c>
      <c r="Z88" t="str">
        <f>IF(G88="экспл",VLOOKUP(J88,quest_экспл!$A$1:$N$129,12,FALSE),IF(G88="импл_",0,0))</f>
        <v>sound\\On_lohmatiy.wav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3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8"/>
        <v/>
      </c>
      <c r="AI88" t="s">
        <v>98</v>
      </c>
      <c r="AO88">
        <f t="shared" ca="1" si="34"/>
        <v>0.93025154961024226</v>
      </c>
      <c r="AP88" t="str">
        <f t="shared" ca="1" si="35"/>
        <v>pics\\Banan_5.jpg</v>
      </c>
      <c r="AR88" t="str">
        <f t="shared" si="36"/>
        <v/>
      </c>
      <c r="AS88" t="str">
        <f t="shared" si="29"/>
        <v/>
      </c>
      <c r="AT88">
        <f t="shared" ca="1" si="30"/>
        <v>0.97836510635833129</v>
      </c>
      <c r="AU88" t="s">
        <v>697</v>
      </c>
      <c r="AV88" t="str">
        <f t="shared" ca="1" si="31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_Он_лохматый?</v>
      </c>
      <c r="BA88" t="e">
        <f>VLOOKUP(Q88,audio_list_stym!$B$2:$BQ$299,68,FALSE)</f>
        <v>#N/A</v>
      </c>
      <c r="BB88" t="str">
        <f t="shared" si="32"/>
        <v>Перед_Вами_XXXXX._Он_лохматый?</v>
      </c>
      <c r="BD88" cm="1">
        <f t="array" aca="1" ref="BD88" ca="1">INDEX($L$82:$L$89,(RANK(AT8,$AT$2:$AT$9)))</f>
        <v>2115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VLOOKUP(B89,audio_list_stym!$A$3:$BP$18,58,FALSE)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VLOOKUP(B89,audio_list_stym!$A$3:$AJ$18,26,FALSE)</f>
        <v>Noni</v>
      </c>
      <c r="I89" t="s">
        <v>695</v>
      </c>
      <c r="J89" t="str">
        <f t="shared" si="27"/>
        <v>Noni_8</v>
      </c>
      <c r="K89">
        <v>17</v>
      </c>
      <c r="L89">
        <f>VLOOKUP(J89,total_visual_stym!$A$2:$D$129,2,FALSE)</f>
        <v>2120</v>
      </c>
      <c r="M89" t="str">
        <f>VLOOKUP(J89,total_visual_stym!$A$2:$D$129,3,FALSE)</f>
        <v>pics\\Noni_8.jpg</v>
      </c>
      <c r="N89">
        <f>VLOOKUP(J89,total_visual_stym!$A$1:$D$129,4,FALSE)</f>
        <v>212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136</v>
      </c>
      <c r="Z89" t="str">
        <f>IF(G89="экспл",VLOOKUP(J89,quest_экспл!$A$1:$N$129,12,FALSE),IF(G89="импл_",0,0))</f>
        <v>sound\\On_zolotistiy.wav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3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8"/>
        <v/>
      </c>
      <c r="AI89" t="s">
        <v>99</v>
      </c>
      <c r="AO89">
        <f t="shared" ca="1" si="34"/>
        <v>0.3288427572923911</v>
      </c>
      <c r="AP89" t="str">
        <f t="shared" ca="1" si="35"/>
        <v>pics\\Peper_2.jpg</v>
      </c>
      <c r="AR89" t="str">
        <f t="shared" si="36"/>
        <v/>
      </c>
      <c r="AS89" t="str">
        <f t="shared" si="29"/>
        <v/>
      </c>
      <c r="AT89">
        <f t="shared" ca="1" si="30"/>
        <v>0.51562229279631466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_Он_золотистый?</v>
      </c>
      <c r="BA89" t="e">
        <f>VLOOKUP(Q89,audio_list_stym!$B$2:$BQ$299,68,FALSE)</f>
        <v>#N/A</v>
      </c>
      <c r="BB89" t="str">
        <f t="shared" si="32"/>
        <v>Вы_видите_XXXXX._Он_золотистый?</v>
      </c>
      <c r="BD89" cm="1">
        <f t="array" aca="1" ref="BD89" ca="1">INDEX($L$82:$L$89,(RANK(AT9,$AT$2:$AT$9)))</f>
        <v>2114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VLOOKUP(B90,audio_list_stym!$A$3:$BP$18,58,FALSE)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VLOOKUP(B90,audio_list_stym!$A$3:$AJ$18,26,FALSE)</f>
        <v>Sapota</v>
      </c>
      <c r="I90" t="s">
        <v>688</v>
      </c>
      <c r="J90" t="str">
        <f t="shared" si="27"/>
        <v>Sapota_1</v>
      </c>
      <c r="K90">
        <v>14</v>
      </c>
      <c r="L90">
        <f>VLOOKUP(J90,total_visual_stym!$A$2:$D$129,2,FALSE)</f>
        <v>2129</v>
      </c>
      <c r="M90" t="str">
        <f>VLOOKUP(J90,total_visual_stym!$A$2:$D$129,3,FALSE)</f>
        <v>pics\\Sapota_1.jpg</v>
      </c>
      <c r="N90">
        <f>VLOOKUP(J90,total_visual_stym!$A$1:$D$129,4,FALSE)</f>
        <v>213</v>
      </c>
      <c r="P90">
        <f>IF(G90="экспл",0,IF(G90="импл_",VLOOKUP(J90,quest_импл!$A$1:$J$129,7,FALSE),0))</f>
        <v>265</v>
      </c>
      <c r="Q90" t="str">
        <f>IF(G90="экспл",0,IF(G90="импл_",VLOOKUP(J90,quest_импл!$A$1:$J$129,8,FALSE),0))</f>
        <v>sound\\Sharoobrazniy_li.wav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2018</v>
      </c>
      <c r="AD90" t="str">
        <f t="shared" ca="1" si="33"/>
        <v>pics\\Goroh_2.jpg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pics\\Goroh_2.jpg</v>
      </c>
      <c r="AI90" t="s">
        <v>100</v>
      </c>
      <c r="AO90">
        <f t="shared" ca="1" si="34"/>
        <v>0.69540030368984074</v>
      </c>
      <c r="AP90" t="str">
        <f t="shared" ca="1" si="35"/>
        <v>pics\\Goroh_2.jpg</v>
      </c>
      <c r="AR90" t="str">
        <f t="shared" si="36"/>
        <v/>
      </c>
      <c r="AS90" t="str">
        <f t="shared" ca="1" si="29"/>
        <v>pics\\Goroh_2.jpg</v>
      </c>
      <c r="AT90">
        <f t="shared" ca="1" si="30"/>
        <v>0.12223157984128652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_Шарообразный_ли_</v>
      </c>
      <c r="BB90" t="str">
        <f t="shared" si="32"/>
        <v>_Шарообразный_ли_ФИМОН?</v>
      </c>
      <c r="BC90">
        <f>A90</f>
        <v>1212</v>
      </c>
      <c r="BD90" cm="1">
        <f t="array" aca="1" ref="BD90" ca="1">INDEX($L$90:$L$97,(RANK(AT2,$AT$2:$AT$9)))</f>
        <v>2135</v>
      </c>
      <c r="BE90" cm="1">
        <f t="array" aca="1" ref="BE90" ca="1">INDEX(BD66:BD81,(RANK(AT5,$AT$2:$AT$17)))</f>
        <v>2085</v>
      </c>
      <c r="BF90" cm="1">
        <f t="array" aca="1" ref="BF90" ca="1">INDEX(BD98:BD113,(RANK(AT5,$AT$2:$AT$17)))</f>
        <v>2140</v>
      </c>
      <c r="BG90" cm="1">
        <f t="array" aca="1" ref="BG90" ca="1">INDEX(BD114:BD129,(RANK(AT5,$AT$2:$AT$9)))</f>
        <v>2071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VLOOKUP(B91,audio_list_stym!$A$3:$BP$18,58,FALSE)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VLOOKUP(B91,audio_list_stym!$A$3:$AJ$18,26,FALSE)</f>
        <v>Sapota</v>
      </c>
      <c r="I91" t="s">
        <v>689</v>
      </c>
      <c r="J91" t="str">
        <f t="shared" si="27"/>
        <v>Sapota_2</v>
      </c>
      <c r="K91">
        <v>14</v>
      </c>
      <c r="L91">
        <f>VLOOKUP(J91,total_visual_stym!$A$2:$D$129,2,FALSE)</f>
        <v>2130</v>
      </c>
      <c r="M91" t="str">
        <f>VLOOKUP(J91,total_visual_stym!$A$2:$D$129,3,FALSE)</f>
        <v>pics\\Sapota_2.jpg</v>
      </c>
      <c r="N91">
        <f>VLOOKUP(J91,total_visual_stym!$A$1:$D$129,4,FALSE)</f>
        <v>213</v>
      </c>
      <c r="P91">
        <f>IF(G91="экспл",0,IF(G91="импл_",VLOOKUP(J91,quest_импл!$A$1:$J$129,7,FALSE),0))</f>
        <v>266</v>
      </c>
      <c r="Q91" t="str">
        <f>IF(G91="экспл",0,IF(G91="импл_",VLOOKUP(J91,quest_импл!$A$1:$J$129,8,FALSE),0))</f>
        <v>sound\\Nadrezan_li.wav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2060</v>
      </c>
      <c r="AD91" t="str">
        <f t="shared" ca="1" si="33"/>
        <v>pics\\Tomat_4.jpg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pics\\Tomat_4.jpg</v>
      </c>
      <c r="AI91" t="s">
        <v>101</v>
      </c>
      <c r="AO91">
        <f t="shared" ca="1" si="34"/>
        <v>4.1348758856815548E-2</v>
      </c>
      <c r="AP91" t="str">
        <f t="shared" ca="1" si="35"/>
        <v>pics\\Tomat_4.jpg</v>
      </c>
      <c r="AR91" t="str">
        <f t="shared" si="36"/>
        <v/>
      </c>
      <c r="AS91" t="str">
        <f t="shared" ca="1" si="29"/>
        <v>pics\\Tomat_4.jpg</v>
      </c>
      <c r="AT91">
        <f t="shared" ca="1" si="30"/>
        <v>0.86527176607867429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_Надрезан_ли_</v>
      </c>
      <c r="BB91" t="str">
        <f t="shared" si="32"/>
        <v>_Надрезан_ли_ФИМОН?</v>
      </c>
      <c r="BD91" cm="1">
        <f t="array" aca="1" ref="BD91" ca="1">INDEX($L$90:$L$97,(RANK(AT3,$AT$2:$AT$9)))</f>
        <v>2132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VLOOKUP(B92,audio_list_stym!$A$3:$BP$18,58,FALSE)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VLOOKUP(B92,audio_list_stym!$A$3:$AJ$18,26,FALSE)</f>
        <v>Sapota</v>
      </c>
      <c r="I92" t="s">
        <v>690</v>
      </c>
      <c r="J92" t="str">
        <f t="shared" si="27"/>
        <v>Sapota_3</v>
      </c>
      <c r="K92">
        <v>14</v>
      </c>
      <c r="L92">
        <f>VLOOKUP(J92,total_visual_stym!$A$2:$D$129,2,FALSE)</f>
        <v>2131</v>
      </c>
      <c r="M92" t="str">
        <f>VLOOKUP(J92,total_visual_stym!$A$2:$D$129,3,FALSE)</f>
        <v>pics\\Sapota_3.jpg</v>
      </c>
      <c r="N92">
        <f>VLOOKUP(J92,total_visual_stym!$A$1:$D$129,4,FALSE)</f>
        <v>213</v>
      </c>
      <c r="P92">
        <f>IF(G92="экспл",0,IF(G92="импл_",VLOOKUP(J92,quest_импл!$A$1:$J$129,7,FALSE),0))</f>
        <v>267</v>
      </c>
      <c r="Q92" t="str">
        <f>IF(G92="экспл",0,IF(G92="импл_",VLOOKUP(J92,quest_импл!$A$1:$J$129,8,FALSE),0))</f>
        <v>sound\\Perekruchen_li.wav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2052</v>
      </c>
      <c r="AD92" t="str">
        <f t="shared" ca="1" si="33"/>
        <v>pics\\Redis_4.jpg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pics\\Redis_4.jpg</v>
      </c>
      <c r="AI92" t="s">
        <v>102</v>
      </c>
      <c r="AO92">
        <f t="shared" ca="1" si="34"/>
        <v>0.1882013440555691</v>
      </c>
      <c r="AP92" t="str">
        <f t="shared" ca="1" si="35"/>
        <v>pics\\Redis_4.jpg</v>
      </c>
      <c r="AR92" t="str">
        <f t="shared" si="36"/>
        <v/>
      </c>
      <c r="AS92" t="str">
        <f t="shared" ca="1" si="29"/>
        <v>pics\\Redis_4.jpg</v>
      </c>
      <c r="AT92">
        <f t="shared" ca="1" si="30"/>
        <v>0.40864798373462807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_Перекручен_ли_</v>
      </c>
      <c r="BB92" t="str">
        <f t="shared" si="32"/>
        <v>_Перекручен_ли_ФИМОН?</v>
      </c>
      <c r="BD92" cm="1">
        <f t="array" aca="1" ref="BD92" ca="1">INDEX($L$90:$L$97,(RANK(AT4,$AT$2:$AT$9)))</f>
        <v>2136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VLOOKUP(B93,audio_list_stym!$A$3:$BP$18,58,FALSE)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VLOOKUP(B93,audio_list_stym!$A$3:$AJ$18,26,FALSE)</f>
        <v>Sapota</v>
      </c>
      <c r="I93" t="s">
        <v>691</v>
      </c>
      <c r="J93" t="str">
        <f t="shared" si="27"/>
        <v>Sapota_4</v>
      </c>
      <c r="K93">
        <v>14</v>
      </c>
      <c r="L93">
        <f>VLOOKUP(J93,total_visual_stym!$A$2:$D$129,2,FALSE)</f>
        <v>2132</v>
      </c>
      <c r="M93" t="str">
        <f>VLOOKUP(J93,total_visual_stym!$A$2:$D$129,3,FALSE)</f>
        <v>pics\\Sapota_4.jpg</v>
      </c>
      <c r="N93">
        <f>VLOOKUP(J93,total_visual_stym!$A$1:$D$129,4,FALSE)</f>
        <v>213</v>
      </c>
      <c r="P93">
        <f>IF(G93="экспл",0,IF(G93="импл_",VLOOKUP(J93,quest_импл!$A$1:$J$129,7,FALSE),0))</f>
        <v>268</v>
      </c>
      <c r="Q93" t="str">
        <f>IF(G93="экспл",0,IF(G93="импл_",VLOOKUP(J93,quest_импл!$A$1:$J$129,8,FALSE),0))</f>
        <v>sound\\Sorvan_li.wav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2021</v>
      </c>
      <c r="AD93" t="str">
        <f t="shared" ca="1" si="33"/>
        <v>pics\\Goroh_5.jpg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pics\\Goroh_5.jpg</v>
      </c>
      <c r="AI93" t="s">
        <v>103</v>
      </c>
      <c r="AO93">
        <f t="shared" ca="1" si="34"/>
        <v>0.66033081075489486</v>
      </c>
      <c r="AP93" t="str">
        <f t="shared" ca="1" si="35"/>
        <v>pics\\Goroh_5.jpg</v>
      </c>
      <c r="AR93" t="str">
        <f t="shared" si="36"/>
        <v/>
      </c>
      <c r="AS93" t="str">
        <f t="shared" ca="1" si="29"/>
        <v>pics\\Goroh_5.jpg</v>
      </c>
      <c r="AT93">
        <f t="shared" ca="1" si="30"/>
        <v>2.03734423966071E-2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_Сорван_ли_</v>
      </c>
      <c r="BB93" t="str">
        <f t="shared" si="32"/>
        <v>_Сорван_ли_ФИМОН?</v>
      </c>
      <c r="BD93" cm="1">
        <f t="array" aca="1" ref="BD93" ca="1">INDEX($L$90:$L$97,(RANK(AT5,$AT$2:$AT$9)))</f>
        <v>2129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VLOOKUP(B94,audio_list_stym!$A$3:$BP$18,58,FALSE)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VLOOKUP(B94,audio_list_stym!$A$3:$AJ$18,26,FALSE)</f>
        <v>Sapota</v>
      </c>
      <c r="I94" t="s">
        <v>692</v>
      </c>
      <c r="J94" t="str">
        <f t="shared" si="27"/>
        <v>Sapota_5</v>
      </c>
      <c r="K94">
        <v>14</v>
      </c>
      <c r="L94">
        <f>VLOOKUP(J94,total_visual_stym!$A$2:$D$129,2,FALSE)</f>
        <v>2133</v>
      </c>
      <c r="M94" t="str">
        <f>VLOOKUP(J94,total_visual_stym!$A$2:$D$129,3,FALSE)</f>
        <v>pics\\Sapota_5.jpg</v>
      </c>
      <c r="N94">
        <f>VLOOKUP(J94,total_visual_stym!$A$1:$D$129,4,FALSE)</f>
        <v>213</v>
      </c>
      <c r="P94">
        <f>IF(G94="экспл",0,IF(G94="импл_",VLOOKUP(J94,quest_импл!$A$1:$J$129,7,FALSE),0))</f>
        <v>269</v>
      </c>
      <c r="Q94" t="str">
        <f>IF(G94="экспл",0,IF(G94="импл_",VLOOKUP(J94,quest_импл!$A$1:$J$129,8,FALSE),0))</f>
        <v>sound\\Spresovan_li.wav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2053</v>
      </c>
      <c r="AD94" t="str">
        <f t="shared" ca="1" si="33"/>
        <v>pics\\Redis_5.jpg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pics\\Redis_5.jpg</v>
      </c>
      <c r="AI94" t="s">
        <v>104</v>
      </c>
      <c r="AO94">
        <f t="shared" ca="1" si="34"/>
        <v>0.17315368085404248</v>
      </c>
      <c r="AP94" t="str">
        <f t="shared" ca="1" si="35"/>
        <v>pics\\Redis_5.jpg</v>
      </c>
      <c r="AR94" t="str">
        <f t="shared" si="36"/>
        <v/>
      </c>
      <c r="AS94" t="str">
        <f t="shared" ca="1" si="29"/>
        <v>pics\\Redis_5.jpg</v>
      </c>
      <c r="AT94">
        <f t="shared" ca="1" si="30"/>
        <v>0.93221393431283106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_Спрессован_ли_</v>
      </c>
      <c r="BB94" t="str">
        <f t="shared" si="32"/>
        <v>_Спрессован_ли_ФИМОН?</v>
      </c>
      <c r="BD94" cm="1">
        <f t="array" aca="1" ref="BD94" ca="1">INDEX($L$90:$L$97,(RANK(AT6,$AT$2:$AT$9)))</f>
        <v>2134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VLOOKUP(B95,audio_list_stym!$A$3:$BP$18,58,FALSE)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VLOOKUP(B95,audio_list_stym!$A$3:$AJ$18,26,FALSE)</f>
        <v>Sapota</v>
      </c>
      <c r="I95" t="s">
        <v>693</v>
      </c>
      <c r="J95" t="str">
        <f t="shared" si="27"/>
        <v>Sapota_6</v>
      </c>
      <c r="K95">
        <v>14</v>
      </c>
      <c r="L95">
        <f>VLOOKUP(J95,total_visual_stym!$A$2:$D$129,2,FALSE)</f>
        <v>2134</v>
      </c>
      <c r="M95" t="str">
        <f>VLOOKUP(J95,total_visual_stym!$A$2:$D$129,3,FALSE)</f>
        <v>pics\\Sapota_6.jpg</v>
      </c>
      <c r="N95">
        <f>VLOOKUP(J95,total_visual_stym!$A$1:$D$129,4,FALSE)</f>
        <v>213</v>
      </c>
      <c r="P95">
        <f>IF(G95="экспл",0,IF(G95="импл_",VLOOKUP(J95,quest_импл!$A$1:$J$129,7,FALSE),0))</f>
        <v>270</v>
      </c>
      <c r="Q95" t="str">
        <f>IF(G95="экспл",0,IF(G95="импл_",VLOOKUP(J95,quest_импл!$A$1:$J$129,8,FALSE),0))</f>
        <v>sound\\Zheltiy_li.wav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2009</v>
      </c>
      <c r="AD95" t="str">
        <f t="shared" ca="1" si="33"/>
        <v>pics\\Finik_1.jpg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pics\\Finik_1.jpg</v>
      </c>
      <c r="AI95" t="s">
        <v>105</v>
      </c>
      <c r="AO95">
        <f t="shared" ca="1" si="34"/>
        <v>0.82843152766347572</v>
      </c>
      <c r="AP95" t="str">
        <f t="shared" ca="1" si="35"/>
        <v>pics\\Finik_1.jpg</v>
      </c>
      <c r="AR95" t="str">
        <f t="shared" si="36"/>
        <v/>
      </c>
      <c r="AS95" t="str">
        <f t="shared" ca="1" si="29"/>
        <v>pics\\Finik_1.jpg</v>
      </c>
      <c r="AT95">
        <f t="shared" ca="1" si="30"/>
        <v>0.72882615645677695</v>
      </c>
      <c r="AU95" t="s">
        <v>697</v>
      </c>
      <c r="AV95" t="str">
        <f t="shared" ca="1" si="31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_Желтый_ли_</v>
      </c>
      <c r="BB95" t="str">
        <f t="shared" si="32"/>
        <v>_Желтый_ли_ФИМОН?</v>
      </c>
      <c r="BD95" cm="1">
        <f t="array" aca="1" ref="BD95" ca="1">INDEX($L$90:$L$97,(RANK(AT7,$AT$2:$AT$9)))</f>
        <v>2133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VLOOKUP(B96,audio_list_stym!$A$3:$BP$18,58,FALSE)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VLOOKUP(B96,audio_list_stym!$A$3:$AJ$18,26,FALSE)</f>
        <v>Sapota</v>
      </c>
      <c r="I96" t="s">
        <v>694</v>
      </c>
      <c r="J96" t="str">
        <f t="shared" si="27"/>
        <v>Sapota_7</v>
      </c>
      <c r="K96">
        <v>14</v>
      </c>
      <c r="L96">
        <f>VLOOKUP(J96,total_visual_stym!$A$2:$D$129,2,FALSE)</f>
        <v>2135</v>
      </c>
      <c r="M96" t="str">
        <f>VLOOKUP(J96,total_visual_stym!$A$2:$D$129,3,FALSE)</f>
        <v>pics\\Sapota_7.jpg</v>
      </c>
      <c r="N96">
        <f>VLOOKUP(J96,total_visual_stym!$A$1:$D$129,4,FALSE)</f>
        <v>213</v>
      </c>
      <c r="P96">
        <f>IF(G96="экспл",0,IF(G96="импл_",VLOOKUP(J96,quest_импл!$A$1:$J$129,7,FALSE),0))</f>
        <v>271</v>
      </c>
      <c r="Q96" t="str">
        <f>IF(G96="экспл",0,IF(G96="импл_",VLOOKUP(J96,quest_импл!$A$1:$J$129,8,FALSE),0))</f>
        <v>sound\\Rovniy_li.wav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2064</v>
      </c>
      <c r="AD96" t="str">
        <f t="shared" ca="1" si="33"/>
        <v>pics\\Tomat_8.jpg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pics\\Tomat_8.jpg</v>
      </c>
      <c r="AI96" t="s">
        <v>106</v>
      </c>
      <c r="AO96">
        <f t="shared" ca="1" si="34"/>
        <v>1.4086696208723826E-3</v>
      </c>
      <c r="AP96" t="str">
        <f t="shared" ca="1" si="35"/>
        <v>pics\\Tomat_8.jpg</v>
      </c>
      <c r="AR96" t="str">
        <f t="shared" si="36"/>
        <v/>
      </c>
      <c r="AS96" t="str">
        <f t="shared" ca="1" si="29"/>
        <v>pics\\Tomat_8.jpg</v>
      </c>
      <c r="AT96">
        <f t="shared" ca="1" si="30"/>
        <v>0.80594122458691564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_Ровный_ли_</v>
      </c>
      <c r="BB96" t="str">
        <f t="shared" si="32"/>
        <v>_Ровный_ли_ФИМОН?</v>
      </c>
      <c r="BD96" cm="1">
        <f t="array" aca="1" ref="BD96" ca="1">INDEX($L$90:$L$97,(RANK(AT8,$AT$2:$AT$9)))</f>
        <v>2131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VLOOKUP(B97,audio_list_stym!$A$3:$BP$18,58,FALSE)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VLOOKUP(B97,audio_list_stym!$A$3:$AJ$18,26,FALSE)</f>
        <v>Sapota</v>
      </c>
      <c r="I97" t="s">
        <v>695</v>
      </c>
      <c r="J97" t="str">
        <f t="shared" si="27"/>
        <v>Sapota_8</v>
      </c>
      <c r="K97">
        <v>14</v>
      </c>
      <c r="L97">
        <f>VLOOKUP(J97,total_visual_stym!$A$2:$D$129,2,FALSE)</f>
        <v>2136</v>
      </c>
      <c r="M97" t="str">
        <f>VLOOKUP(J97,total_visual_stym!$A$2:$D$129,3,FALSE)</f>
        <v>pics\\Sapota_8.jpg</v>
      </c>
      <c r="N97">
        <f>VLOOKUP(J97,total_visual_stym!$A$1:$D$129,4,FALSE)</f>
        <v>213</v>
      </c>
      <c r="P97">
        <f>IF(G97="экспл",0,IF(G97="импл_",VLOOKUP(J97,quest_импл!$A$1:$J$129,7,FALSE),0))</f>
        <v>272</v>
      </c>
      <c r="Q97" t="str">
        <f>IF(G97="экспл",0,IF(G97="импл_",VLOOKUP(J97,quest_импл!$A$1:$J$129,8,FALSE),0))</f>
        <v>sound\\Imeet_li_shipi.wav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2057</v>
      </c>
      <c r="AD97" t="str">
        <f t="shared" ca="1" si="33"/>
        <v>pics\\Tomat_1.jpg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pics\\Tomat_1.jpg</v>
      </c>
      <c r="AI97" t="s">
        <v>107</v>
      </c>
      <c r="AO97">
        <f t="shared" ca="1" si="34"/>
        <v>9.2008742610955374E-2</v>
      </c>
      <c r="AP97" t="str">
        <f t="shared" ca="1" si="35"/>
        <v>pics\\Tomat_1.jpg</v>
      </c>
      <c r="AR97" t="str">
        <f t="shared" si="36"/>
        <v/>
      </c>
      <c r="AS97" t="str">
        <f t="shared" ca="1" si="29"/>
        <v>pics\\Tomat_1.jpg</v>
      </c>
      <c r="AT97">
        <f t="shared" ca="1" si="30"/>
        <v>0.3471272167528292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_Имеет_ли_шипы_</v>
      </c>
      <c r="BB97" t="str">
        <f t="shared" si="32"/>
        <v>_Имеет_ли_шипы_ФИМОН?</v>
      </c>
      <c r="BD97" cm="1">
        <f t="array" aca="1" ref="BD97" ca="1">INDEX($L$90:$L$97,(RANK(AT9,$AT$2:$AT$9)))</f>
        <v>2130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VLOOKUP(B98,audio_list_stym!$A$3:$BP$18,58,FALSE)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VLOOKUP(B98,audio_list_stym!$A$3:$AJ$18,26,FALSE)</f>
        <v>Tamanid</v>
      </c>
      <c r="I98" t="s">
        <v>688</v>
      </c>
      <c r="J98" t="str">
        <f t="shared" si="27"/>
        <v>Tamanid_1</v>
      </c>
      <c r="K98">
        <v>15</v>
      </c>
      <c r="L98">
        <f>VLOOKUP(J98,total_visual_stym!$A$2:$D$129,2,FALSE)</f>
        <v>2137</v>
      </c>
      <c r="M98" t="str">
        <f>VLOOKUP(J98,total_visual_stym!$A$2:$D$129,3,FALSE)</f>
        <v>pics\\Tamanid_1.jpg</v>
      </c>
      <c r="N98">
        <f>VLOOKUP(J98,total_visual_stym!$A$1:$D$129,4,FALSE)</f>
        <v>214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145</v>
      </c>
      <c r="Z98" t="str">
        <f>IF(G98="экспл",VLOOKUP(J98,quest_экспл!$A$1:$N$129,12,FALSE),IF(G98="импл_",0,0))</f>
        <v>sound\\On_krasnovatiy.wav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3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8"/>
        <v/>
      </c>
      <c r="AI98" t="s">
        <v>108</v>
      </c>
      <c r="AO98">
        <f t="shared" ca="1" si="34"/>
        <v>0.68587203786912754</v>
      </c>
      <c r="AP98" t="str">
        <f t="shared" ca="1" si="35"/>
        <v>pics\\Goroh_4.jpg</v>
      </c>
      <c r="AR98" t="str">
        <f>IF(AH98="sound\\Ogorod",AP26,"")</f>
        <v/>
      </c>
      <c r="AS98" t="str">
        <f t="shared" si="29"/>
        <v/>
      </c>
      <c r="AT98">
        <f t="shared" ca="1" si="30"/>
        <v>0.76602553614803459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_Он_красноватый?</v>
      </c>
      <c r="BA98" t="e">
        <f>VLOOKUP(Q98,audio_list_stym!$B$2:$BQ$299,68,FALSE)</f>
        <v>#N/A</v>
      </c>
      <c r="BB98" t="str">
        <f t="shared" si="32"/>
        <v>На_экране_КОДИС._Он_красноватый?</v>
      </c>
      <c r="BC98">
        <f>A98</f>
        <v>1213</v>
      </c>
      <c r="BD98" cm="1">
        <f t="array" aca="1" ref="BD98" ca="1">INDEX($L$98:$L$105,(RANK(AT2,$AT$2:$AT$9)))</f>
        <v>2143</v>
      </c>
      <c r="BE98" cm="1">
        <f t="array" aca="1" ref="BE98" ca="1">INDEX(BD66:BD81,(RANK(AT6,$AT$2:$AT$9)))</f>
        <v>2090</v>
      </c>
      <c r="BF98" cm="1">
        <f t="array" aca="1" ref="BF98" ca="1">INDEX(BD82:BD97,(RANK(AT6,$AT$2:$AT$9)))</f>
        <v>2117</v>
      </c>
      <c r="BG98" cm="1">
        <f t="array" aca="1" ref="BG98" ca="1">INDEX(BD106:BD129,(RANK(AT6,$AT$2:$AT$17)))</f>
        <v>2069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VLOOKUP(B99,audio_list_stym!$A$3:$BP$18,58,FALSE)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VLOOKUP(B99,audio_list_stym!$A$3:$AJ$18,26,FALSE)</f>
        <v>Tamanid</v>
      </c>
      <c r="I99" t="s">
        <v>689</v>
      </c>
      <c r="J99" t="str">
        <f t="shared" si="27"/>
        <v>Tamanid_2</v>
      </c>
      <c r="K99">
        <v>15</v>
      </c>
      <c r="L99">
        <f>VLOOKUP(J99,total_visual_stym!$A$2:$D$129,2,FALSE)</f>
        <v>2138</v>
      </c>
      <c r="M99" t="str">
        <f>VLOOKUP(J99,total_visual_stym!$A$2:$D$129,3,FALSE)</f>
        <v>pics\\Tamanid_2.jpg</v>
      </c>
      <c r="N99">
        <f>VLOOKUP(J99,total_visual_stym!$A$1:$D$129,4,FALSE)</f>
        <v>214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146</v>
      </c>
      <c r="Z99" t="str">
        <f>IF(G99="экспл",VLOOKUP(J99,quest_экспл!$A$1:$N$129,12,FALSE),IF(G99="импл_",0,0))</f>
        <v>sound\\Izognut_li_on.wav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3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8"/>
        <v/>
      </c>
      <c r="AI99" t="s">
        <v>109</v>
      </c>
      <c r="AO99">
        <f t="shared" ca="1" si="34"/>
        <v>0.75665299743068426</v>
      </c>
      <c r="AP99" t="str">
        <f t="shared" ca="1" si="35"/>
        <v>pics\\Finik_6.jpg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3.6462633464989569E-2</v>
      </c>
      <c r="AU99" t="s">
        <v>697</v>
      </c>
      <c r="AV99" t="str">
        <f t="shared" ca="1" si="31"/>
        <v>sound\\Redkiy_plod.wav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_Изогнут_ли_он?</v>
      </c>
      <c r="BA99" t="e">
        <f>VLOOKUP(Q99,audio_list_stym!$B$2:$BQ$299,68,FALSE)</f>
        <v>#N/A</v>
      </c>
      <c r="BB99" t="str">
        <f t="shared" si="32"/>
        <v>Посмотрите,_вот_КОДИС._Изогнут_ли_он?</v>
      </c>
      <c r="BD99" cm="1">
        <f t="array" aca="1" ref="BD99" ca="1">INDEX($L$98:$L$105,(RANK(AT3,$AT$2:$AT$9)))</f>
        <v>2140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VLOOKUP(B100,audio_list_stym!$A$3:$BP$18,58,FALSE)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VLOOKUP(B100,audio_list_stym!$A$3:$AJ$18,26,FALSE)</f>
        <v>Tamanid</v>
      </c>
      <c r="I100" t="s">
        <v>690</v>
      </c>
      <c r="J100" t="str">
        <f t="shared" si="27"/>
        <v>Tamanid_3</v>
      </c>
      <c r="K100">
        <v>15</v>
      </c>
      <c r="L100">
        <f>VLOOKUP(J100,total_visual_stym!$A$2:$D$129,2,FALSE)</f>
        <v>2139</v>
      </c>
      <c r="M100" t="str">
        <f>VLOOKUP(J100,total_visual_stym!$A$2:$D$129,3,FALSE)</f>
        <v>pics\\Tamanid_3.jpg</v>
      </c>
      <c r="N100">
        <f>VLOOKUP(J100,total_visual_stym!$A$1:$D$129,4,FALSE)</f>
        <v>214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147</v>
      </c>
      <c r="Z100" t="str">
        <f>IF(G100="экспл",VLOOKUP(J100,quest_экспл!$A$1:$N$129,12,FALSE),IF(G100="импл_",0,0))</f>
        <v>sound\\On_barhatistiy.wav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3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8"/>
        <v/>
      </c>
      <c r="AI100" t="s">
        <v>110</v>
      </c>
      <c r="AO100">
        <f t="shared" ca="1" si="34"/>
        <v>0.99301418194201796</v>
      </c>
      <c r="AP100" t="str">
        <f t="shared" ca="1" si="35"/>
        <v>pics\\Banan_3.jpg</v>
      </c>
      <c r="AR100" t="str">
        <f t="shared" si="37"/>
        <v/>
      </c>
      <c r="AS100" t="str">
        <f t="shared" si="29"/>
        <v/>
      </c>
      <c r="AT100">
        <f t="shared" ca="1" si="30"/>
        <v>0.68477170018383782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_Он_бархатистый?</v>
      </c>
      <c r="BA100" t="e">
        <f>VLOOKUP(Q100,audio_list_stym!$B$2:$BQ$299,68,FALSE)</f>
        <v>#N/A</v>
      </c>
      <c r="BB100" t="str">
        <f t="shared" si="32"/>
        <v>Вот_КОДИС._Он_бархатистый?</v>
      </c>
      <c r="BD100" cm="1">
        <f t="array" aca="1" ref="BD100" ca="1">INDEX($L$98:$L$105,(RANK(AT4,$AT$2:$AT$9)))</f>
        <v>2144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VLOOKUP(B101,audio_list_stym!$A$3:$BP$18,58,FALSE)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VLOOKUP(B101,audio_list_stym!$A$3:$AJ$18,26,FALSE)</f>
        <v>Tamanid</v>
      </c>
      <c r="I101" t="s">
        <v>691</v>
      </c>
      <c r="J101" t="str">
        <f t="shared" si="27"/>
        <v>Tamanid_4</v>
      </c>
      <c r="K101">
        <v>15</v>
      </c>
      <c r="L101">
        <f>VLOOKUP(J101,total_visual_stym!$A$2:$D$129,2,FALSE)</f>
        <v>2140</v>
      </c>
      <c r="M101" t="str">
        <f>VLOOKUP(J101,total_visual_stym!$A$2:$D$129,3,FALSE)</f>
        <v>pics\\Tamanid_4.jpg</v>
      </c>
      <c r="N101">
        <f>VLOOKUP(J101,total_visual_stym!$A$1:$D$129,4,FALSE)</f>
        <v>214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148</v>
      </c>
      <c r="Z101" t="str">
        <f>IF(G101="экспл",VLOOKUP(J101,quest_экспл!$A$1:$N$129,12,FALSE),IF(G101="импл_",0,0))</f>
        <v>sound\\Odnotonniy_li_on.wav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3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8"/>
        <v/>
      </c>
      <c r="AI101" t="s">
        <v>111</v>
      </c>
      <c r="AO101">
        <f t="shared" ca="1" si="34"/>
        <v>0.28516122534120669</v>
      </c>
      <c r="AP101" t="str">
        <f t="shared" ca="1" si="35"/>
        <v>pics\\Peper_4.jpg</v>
      </c>
      <c r="AR101" t="str">
        <f t="shared" si="37"/>
        <v/>
      </c>
      <c r="AS101" t="str">
        <f t="shared" si="29"/>
        <v/>
      </c>
      <c r="AT101">
        <f t="shared" ca="1" si="30"/>
        <v>0.20203374902585491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_Однотонный_ли_он?</v>
      </c>
      <c r="BA101" t="e">
        <f>VLOOKUP(Q101,audio_list_stym!$B$2:$BQ$299,68,FALSE)</f>
        <v>#N/A</v>
      </c>
      <c r="BB101" t="str">
        <f t="shared" si="32"/>
        <v>Это_КОДИС._Однотонный_ли_он?</v>
      </c>
      <c r="BD101" cm="1">
        <f t="array" aca="1" ref="BD101" ca="1">INDEX($L$98:$L$105,(RANK(AT5,$AT$2:$AT$9)))</f>
        <v>2137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VLOOKUP(B102,audio_list_stym!$A$3:$BP$18,58,FALSE)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VLOOKUP(B102,audio_list_stym!$A$3:$AJ$18,26,FALSE)</f>
        <v>Tamanid</v>
      </c>
      <c r="I102" t="s">
        <v>692</v>
      </c>
      <c r="J102" t="str">
        <f t="shared" si="27"/>
        <v>Tamanid_5</v>
      </c>
      <c r="K102">
        <v>15</v>
      </c>
      <c r="L102">
        <f>VLOOKUP(J102,total_visual_stym!$A$2:$D$129,2,FALSE)</f>
        <v>2141</v>
      </c>
      <c r="M102" t="str">
        <f>VLOOKUP(J102,total_visual_stym!$A$2:$D$129,3,FALSE)</f>
        <v>pics\\Tamanid_5.jpg</v>
      </c>
      <c r="N102">
        <f>VLOOKUP(J102,total_visual_stym!$A$1:$D$129,4,FALSE)</f>
        <v>214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149</v>
      </c>
      <c r="Z102" t="str">
        <f>IF(G102="экспл",VLOOKUP(J102,quest_экспл!$A$1:$N$129,12,FALSE),IF(G102="импл_",0,0))</f>
        <v>sound\\On_prozrachniy.wav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3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8"/>
        <v/>
      </c>
      <c r="AI102" t="s">
        <v>112</v>
      </c>
      <c r="AO102">
        <f t="shared" ca="1" si="34"/>
        <v>0.7694633950612435</v>
      </c>
      <c r="AP102" t="str">
        <f t="shared" ca="1" si="35"/>
        <v>pics\\Finik_5.jpg</v>
      </c>
      <c r="AR102" t="str">
        <f t="shared" si="37"/>
        <v/>
      </c>
      <c r="AS102" t="str">
        <f t="shared" si="29"/>
        <v/>
      </c>
      <c r="AT102">
        <f t="shared" ca="1" si="30"/>
        <v>0.86249882166601899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_Он_прозрачный?</v>
      </c>
      <c r="BA102" t="e">
        <f>VLOOKUP(Q102,audio_list_stym!$B$2:$BQ$299,68,FALSE)</f>
        <v>#N/A</v>
      </c>
      <c r="BB102" t="str">
        <f t="shared" si="32"/>
        <v>На_картинке_КОДИС._Он_прозрачный?</v>
      </c>
      <c r="BD102" cm="1">
        <f t="array" aca="1" ref="BD102" ca="1">INDEX($L$98:$L$105,(RANK(AT6,$AT$2:$AT$9)))</f>
        <v>2142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VLOOKUP(B103,audio_list_stym!$A$3:$BP$18,58,FALSE)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VLOOKUP(B103,audio_list_stym!$A$3:$AJ$18,26,FALSE)</f>
        <v>Tamanid</v>
      </c>
      <c r="I103" t="s">
        <v>693</v>
      </c>
      <c r="J103" t="str">
        <f t="shared" si="27"/>
        <v>Tamanid_6</v>
      </c>
      <c r="K103">
        <v>15</v>
      </c>
      <c r="L103">
        <f>VLOOKUP(J103,total_visual_stym!$A$2:$D$129,2,FALSE)</f>
        <v>2142</v>
      </c>
      <c r="M103" t="str">
        <f>VLOOKUP(J103,total_visual_stym!$A$2:$D$129,3,FALSE)</f>
        <v>pics\\Tamanid_6.jpg</v>
      </c>
      <c r="N103">
        <f>VLOOKUP(J103,total_visual_stym!$A$1:$D$129,4,FALSE)</f>
        <v>214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150</v>
      </c>
      <c r="Z103" t="str">
        <f>IF(G103="экспл",VLOOKUP(J103,quest_экспл!$A$1:$N$129,12,FALSE),IF(G103="импл_",0,0))</f>
        <v>sound\\On_izmelchen.wav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3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8"/>
        <v/>
      </c>
      <c r="AI103" t="s">
        <v>113</v>
      </c>
      <c r="AO103">
        <f t="shared" ca="1" si="34"/>
        <v>0.46935206076508507</v>
      </c>
      <c r="AP103" t="str">
        <f t="shared" ca="1" si="35"/>
        <v>pics\\Limon_3.jpg</v>
      </c>
      <c r="AR103" t="str">
        <f t="shared" si="37"/>
        <v/>
      </c>
      <c r="AS103" t="str">
        <f t="shared" si="29"/>
        <v/>
      </c>
      <c r="AT103">
        <f t="shared" ca="1" si="30"/>
        <v>0.71756668610447183</v>
      </c>
      <c r="AU103" t="s">
        <v>697</v>
      </c>
      <c r="AV103" t="str">
        <f t="shared" ca="1" si="31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_Он_измельчен?</v>
      </c>
      <c r="BA103" t="e">
        <f>VLOOKUP(Q103,audio_list_stym!$B$2:$BQ$299,68,FALSE)</f>
        <v>#N/A</v>
      </c>
      <c r="BB103" t="str">
        <f t="shared" si="32"/>
        <v>На_мониторе_КОДИС._Он_измельчен?</v>
      </c>
      <c r="BD103" cm="1">
        <f t="array" aca="1" ref="BD103" ca="1">INDEX($L$98:$L$105,(RANK(AT7,$AT$2:$AT$9)))</f>
        <v>2141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VLOOKUP(B104,audio_list_stym!$A$3:$BP$18,58,FALSE)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VLOOKUP(B104,audio_list_stym!$A$3:$AJ$18,26,FALSE)</f>
        <v>Tamanid</v>
      </c>
      <c r="I104" t="s">
        <v>694</v>
      </c>
      <c r="J104" t="str">
        <f t="shared" si="27"/>
        <v>Tamanid_7</v>
      </c>
      <c r="K104">
        <v>15</v>
      </c>
      <c r="L104">
        <f>VLOOKUP(J104,total_visual_stym!$A$2:$D$129,2,FALSE)</f>
        <v>2143</v>
      </c>
      <c r="M104" t="str">
        <f>VLOOKUP(J104,total_visual_stym!$A$2:$D$129,3,FALSE)</f>
        <v>pics\\Tamanid_7.jpg</v>
      </c>
      <c r="N104">
        <f>VLOOKUP(J104,total_visual_stym!$A$1:$D$129,4,FALSE)</f>
        <v>214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151</v>
      </c>
      <c r="Z104" t="str">
        <f>IF(G104="экспл",VLOOKUP(J104,quest_экспл!$A$1:$N$129,12,FALSE),IF(G104="импл_",0,0))</f>
        <v>sound\\Cvetushiy_li_on.wav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3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8"/>
        <v/>
      </c>
      <c r="AI104" t="s">
        <v>114</v>
      </c>
      <c r="AO104">
        <f t="shared" ca="1" si="34"/>
        <v>0.27220869592688679</v>
      </c>
      <c r="AP104" t="str">
        <f t="shared" ca="1" si="35"/>
        <v>pics\\Peper_5.jpg</v>
      </c>
      <c r="AR104" t="str">
        <f t="shared" si="37"/>
        <v/>
      </c>
      <c r="AS104" t="str">
        <f t="shared" si="29"/>
        <v/>
      </c>
      <c r="AT104">
        <f t="shared" ca="1" si="30"/>
        <v>1.6434473308671649E-2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_Цветущий_ли_он?</v>
      </c>
      <c r="BA104" t="e">
        <f>VLOOKUP(Q104,audio_list_stym!$B$2:$BQ$299,68,FALSE)</f>
        <v>#N/A</v>
      </c>
      <c r="BB104" t="str">
        <f t="shared" si="32"/>
        <v>Перед_Вами_КОДИС._Цветущий_ли_он?</v>
      </c>
      <c r="BD104" cm="1">
        <f t="array" aca="1" ref="BD104" ca="1">INDEX($L$98:$L$105,(RANK(AT8,$AT$2:$AT$9)))</f>
        <v>2139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VLOOKUP(B105,audio_list_stym!$A$3:$BP$18,58,FALSE)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VLOOKUP(B105,audio_list_stym!$A$3:$AJ$18,26,FALSE)</f>
        <v>Tamanid</v>
      </c>
      <c r="I105" t="s">
        <v>695</v>
      </c>
      <c r="J105" t="str">
        <f t="shared" si="27"/>
        <v>Tamanid_8</v>
      </c>
      <c r="K105">
        <v>15</v>
      </c>
      <c r="L105">
        <f>VLOOKUP(J105,total_visual_stym!$A$2:$D$129,2,FALSE)</f>
        <v>2144</v>
      </c>
      <c r="M105" t="str">
        <f>VLOOKUP(J105,total_visual_stym!$A$2:$D$129,3,FALSE)</f>
        <v>pics\\Tamanid_8.jpg</v>
      </c>
      <c r="N105">
        <f>VLOOKUP(J105,total_visual_stym!$A$1:$D$129,4,FALSE)</f>
        <v>214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152</v>
      </c>
      <c r="Z105" t="str">
        <f>IF(G105="экспл",VLOOKUP(J105,quest_экспл!$A$1:$N$129,12,FALSE),IF(G105="импл_",0,0))</f>
        <v>sound\\Skruchen_li_on.wav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3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8"/>
        <v/>
      </c>
      <c r="AI105" t="s">
        <v>115</v>
      </c>
      <c r="AO105">
        <f t="shared" ca="1" si="34"/>
        <v>0.26026246954277421</v>
      </c>
      <c r="AP105" t="str">
        <f t="shared" ca="1" si="35"/>
        <v>pics\\Peper_7.jpg</v>
      </c>
      <c r="AR105" t="str">
        <f t="shared" si="37"/>
        <v/>
      </c>
      <c r="AS105" t="str">
        <f t="shared" si="29"/>
        <v/>
      </c>
      <c r="AT105">
        <f t="shared" ca="1" si="30"/>
        <v>0.57673859978752917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_Скручен_ли_он?</v>
      </c>
      <c r="BA105" t="e">
        <f>VLOOKUP(Q105,audio_list_stym!$B$2:$BQ$299,68,FALSE)</f>
        <v>#N/A</v>
      </c>
      <c r="BB105" t="str">
        <f t="shared" si="32"/>
        <v>Вы_видите_КОДИС._Скручен_ли_он?</v>
      </c>
      <c r="BD105" cm="1">
        <f t="array" aca="1" ref="BD105" ca="1">INDEX($L$98:$L$105,(RANK(AT9,$AT$2:$AT$9)))</f>
        <v>2138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VLOOKUP(B106,audio_list_stym!$A$3:$BP$18,58,FALSE)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VLOOKUP(B106,audio_list_stym!$A$3:$AJ$18,26,FALSE)</f>
        <v>ZF</v>
      </c>
      <c r="I106" t="s">
        <v>688</v>
      </c>
      <c r="J106" t="str">
        <f t="shared" si="27"/>
        <v>ZF_1</v>
      </c>
      <c r="K106">
        <v>16</v>
      </c>
      <c r="L106">
        <f>VLOOKUP(J106,total_visual_stym!$A$2:$D$129,2,FALSE)</f>
        <v>2145</v>
      </c>
      <c r="M106" t="str">
        <f>VLOOKUP(J106,total_visual_stym!$A$2:$D$129,3,FALSE)</f>
        <v>pics\\ZF_1.jpg</v>
      </c>
      <c r="N106">
        <f>VLOOKUP(J106,total_visual_stym!$A$1:$D$129,4,FALSE)</f>
        <v>215</v>
      </c>
      <c r="P106">
        <f>IF(G106="экспл",0,IF(G106="импл_",VLOOKUP(J106,quest_импл!$A$1:$J$129,7,FALSE),0))</f>
        <v>281</v>
      </c>
      <c r="Q106" t="str">
        <f>IF(G106="экспл",0,IF(G106="импл_",VLOOKUP(J106,quest_импл!$A$1:$J$129,8,FALSE),0))</f>
        <v>sound\\S_chashuykami_li.wav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2004</v>
      </c>
      <c r="AD106" t="str">
        <f t="shared" ca="1" si="33"/>
        <v>pics\\Banan_4.jpg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pics\\Banan_4.jpg</v>
      </c>
      <c r="AI106" t="s">
        <v>116</v>
      </c>
      <c r="AO106">
        <f t="shared" ca="1" si="34"/>
        <v>0.93212914672368774</v>
      </c>
      <c r="AP106" t="str">
        <f t="shared" ca="1" si="35"/>
        <v>pics\\Banan_4.jpg</v>
      </c>
      <c r="AR106" t="str">
        <f t="shared" si="37"/>
        <v/>
      </c>
      <c r="AS106" t="str">
        <f t="shared" ca="1" si="29"/>
        <v>pics\\Banan_4.jpg</v>
      </c>
      <c r="AT106">
        <f t="shared" ca="1" si="30"/>
        <v>0.30334360572548691</v>
      </c>
      <c r="AU106" t="s">
        <v>697</v>
      </c>
      <c r="AV106" t="str">
        <f t="shared" ca="1" si="31"/>
        <v>sound\\Redkiy_plod.wav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_С_чешуйками_ли_</v>
      </c>
      <c r="BB106" t="str">
        <f t="shared" si="32"/>
        <v>_С_чешуйками_ли_XXXXX?</v>
      </c>
      <c r="BC106">
        <f>A106</f>
        <v>1214</v>
      </c>
      <c r="BD106" cm="1">
        <f t="array" aca="1" ref="BD106" ca="1">INDEX($L$106:$L$113,(RANK(AT2,$AT$2:$AT$9)))</f>
        <v>2151</v>
      </c>
      <c r="BE106" cm="1">
        <f t="array" aca="1" ref="BE106" ca="1">INDEX(BD66:BD81,(RANK(AT7,$AT$2:$AT$17)))</f>
        <v>2089</v>
      </c>
      <c r="BF106" cm="1">
        <f t="array" aca="1" ref="BF106" ca="1">INDEX(BD90:BD105,(RANK(AT7,$AT$2:$AT$17)))</f>
        <v>2137</v>
      </c>
      <c r="BG106" cm="1">
        <f t="array" aca="1" ref="BG106" ca="1">INDEX(BD114:BD129,(RANK(AT7,$AT$2:$AT$9)))</f>
        <v>2070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VLOOKUP(B107,audio_list_stym!$A$3:$BP$18,58,FALSE)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VLOOKUP(B107,audio_list_stym!$A$3:$AJ$18,26,FALSE)</f>
        <v>ZF</v>
      </c>
      <c r="I107" t="s">
        <v>689</v>
      </c>
      <c r="J107" t="str">
        <f t="shared" si="27"/>
        <v>ZF_2</v>
      </c>
      <c r="K107">
        <v>16</v>
      </c>
      <c r="L107">
        <f>VLOOKUP(J107,total_visual_stym!$A$2:$D$129,2,FALSE)</f>
        <v>2146</v>
      </c>
      <c r="M107" t="str">
        <f>VLOOKUP(J107,total_visual_stym!$A$2:$D$129,3,FALSE)</f>
        <v>pics\\ZF_2.jpg</v>
      </c>
      <c r="N107">
        <f>VLOOKUP(J107,total_visual_stym!$A$1:$D$129,4,FALSE)</f>
        <v>215</v>
      </c>
      <c r="P107">
        <f>IF(G107="экспл",0,IF(G107="импл_",VLOOKUP(J107,quest_импл!$A$1:$J$129,7,FALSE),0))</f>
        <v>282</v>
      </c>
      <c r="Q107" t="str">
        <f>IF(G107="экспл",0,IF(G107="импл_",VLOOKUP(J107,quest_импл!$A$1:$J$129,8,FALSE),0))</f>
        <v>sound\\Rozoviy_li.wav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2029</v>
      </c>
      <c r="AD107" t="str">
        <f t="shared" ca="1" si="33"/>
        <v>pics\\Kokos_5.jpg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pics\\Kokos_5.jpg</v>
      </c>
      <c r="AI107" t="s">
        <v>117</v>
      </c>
      <c r="AO107">
        <f t="shared" ca="1" si="34"/>
        <v>0.53683502421431972</v>
      </c>
      <c r="AP107" t="str">
        <f t="shared" ca="1" si="35"/>
        <v>pics\\Kokos_5.jpg</v>
      </c>
      <c r="AR107" t="str">
        <f t="shared" si="37"/>
        <v/>
      </c>
      <c r="AS107" t="str">
        <f t="shared" ca="1" si="29"/>
        <v>pics\\Kokos_5.jpg</v>
      </c>
      <c r="AT107">
        <f t="shared" ca="1" si="30"/>
        <v>0.39111789210626113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_Розовый_ли_</v>
      </c>
      <c r="BB107" t="str">
        <f t="shared" si="32"/>
        <v>_Розовый_ли_XXXXX?</v>
      </c>
      <c r="BD107" cm="1">
        <f t="array" aca="1" ref="BD107" ca="1">INDEX($L$106:$L$113,(RANK(AT3,$AT$2:$AT$9)))</f>
        <v>2148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VLOOKUP(B108,audio_list_stym!$A$3:$BP$18,58,FALSE)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VLOOKUP(B108,audio_list_stym!$A$3:$AJ$18,26,FALSE)</f>
        <v>ZF</v>
      </c>
      <c r="I108" t="s">
        <v>690</v>
      </c>
      <c r="J108" t="str">
        <f t="shared" si="27"/>
        <v>ZF_3</v>
      </c>
      <c r="K108">
        <v>16</v>
      </c>
      <c r="L108">
        <f>VLOOKUP(J108,total_visual_stym!$A$2:$D$129,2,FALSE)</f>
        <v>2147</v>
      </c>
      <c r="M108" t="str">
        <f>VLOOKUP(J108,total_visual_stym!$A$2:$D$129,3,FALSE)</f>
        <v>pics\\ZF_3.jpg</v>
      </c>
      <c r="N108">
        <f>VLOOKUP(J108,total_visual_stym!$A$1:$D$129,4,FALSE)</f>
        <v>215</v>
      </c>
      <c r="P108">
        <f>IF(G108="экспл",0,IF(G108="импл_",VLOOKUP(J108,quest_импл!$A$1:$J$129,7,FALSE),0))</f>
        <v>283</v>
      </c>
      <c r="Q108" t="str">
        <f>IF(G108="экспл",0,IF(G108="импл_",VLOOKUP(J108,quest_импл!$A$1:$J$129,8,FALSE),0))</f>
        <v>sound\\Tonkiy_li.wav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2051</v>
      </c>
      <c r="AD108" t="str">
        <f t="shared" ca="1" si="33"/>
        <v>pics\\Redis_3.jpg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pics\\Redis_3.jpg</v>
      </c>
      <c r="AI108" t="s">
        <v>118</v>
      </c>
      <c r="AO108">
        <f t="shared" ca="1" si="34"/>
        <v>0.1976122158462148</v>
      </c>
      <c r="AP108" t="str">
        <f t="shared" ca="1" si="35"/>
        <v>pics\\Redis_3.jpg</v>
      </c>
      <c r="AR108" t="str">
        <f t="shared" si="37"/>
        <v/>
      </c>
      <c r="AS108" t="str">
        <f t="shared" ca="1" si="29"/>
        <v>pics\\Redis_3.jpg</v>
      </c>
      <c r="AT108">
        <f t="shared" ca="1" si="30"/>
        <v>0.15421234537548045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_Тонкий_ли_</v>
      </c>
      <c r="BB108" t="str">
        <f t="shared" si="32"/>
        <v>_Тонкий_ли_XXXXX?</v>
      </c>
      <c r="BD108" cm="1">
        <f t="array" aca="1" ref="BD108" ca="1">INDEX($L$106:$L$113,(RANK(AT4,$AT$2:$AT$9)))</f>
        <v>2152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VLOOKUP(B109,audio_list_stym!$A$3:$BP$18,58,FALSE)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VLOOKUP(B109,audio_list_stym!$A$3:$AJ$18,26,FALSE)</f>
        <v>ZF</v>
      </c>
      <c r="I109" t="s">
        <v>691</v>
      </c>
      <c r="J109" t="str">
        <f t="shared" si="27"/>
        <v>ZF_4</v>
      </c>
      <c r="K109">
        <v>16</v>
      </c>
      <c r="L109">
        <f>VLOOKUP(J109,total_visual_stym!$A$2:$D$129,2,FALSE)</f>
        <v>2148</v>
      </c>
      <c r="M109" t="str">
        <f>VLOOKUP(J109,total_visual_stym!$A$2:$D$129,3,FALSE)</f>
        <v>pics\\ZF_4.jpg</v>
      </c>
      <c r="N109">
        <f>VLOOKUP(J109,total_visual_stym!$A$1:$D$129,4,FALSE)</f>
        <v>215</v>
      </c>
      <c r="P109">
        <f>IF(G109="экспл",0,IF(G109="импл_",VLOOKUP(J109,quest_импл!$A$1:$J$129,7,FALSE),0))</f>
        <v>284</v>
      </c>
      <c r="Q109" t="str">
        <f>IF(G109="экспл",0,IF(G109="импл_",VLOOKUP(J109,quest_импл!$A$1:$J$129,8,FALSE),0))</f>
        <v>sound\\Celniy_li.wav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2010</v>
      </c>
      <c r="AD109" t="str">
        <f t="shared" ca="1" si="33"/>
        <v>pics\\Finik_2.jpg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pics\\Finik_2.jpg</v>
      </c>
      <c r="AI109" t="s">
        <v>119</v>
      </c>
      <c r="AO109">
        <f t="shared" ca="1" si="34"/>
        <v>0.82364699759910875</v>
      </c>
      <c r="AP109" t="str">
        <f t="shared" ca="1" si="35"/>
        <v>pics\\Finik_2.jpg</v>
      </c>
      <c r="AR109" t="str">
        <f t="shared" si="37"/>
        <v/>
      </c>
      <c r="AS109" t="str">
        <f t="shared" ca="1" si="29"/>
        <v>pics\\Finik_2.jpg</v>
      </c>
      <c r="AT109">
        <f t="shared" ca="1" si="30"/>
        <v>4.9409244112193385E-2</v>
      </c>
      <c r="AU109" t="s">
        <v>697</v>
      </c>
      <c r="AV109" t="str">
        <f t="shared" ca="1" si="31"/>
        <v>sound\\Redkiy_plod.wav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_Цельный_ли_</v>
      </c>
      <c r="BB109" t="str">
        <f t="shared" si="32"/>
        <v>_Цельный_ли_XXXXX?</v>
      </c>
      <c r="BD109" cm="1">
        <f t="array" aca="1" ref="BD109" ca="1">INDEX($L$106:$L$113,(RANK(AT5,$AT$2:$AT$9)))</f>
        <v>2145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VLOOKUP(B110,audio_list_stym!$A$3:$BP$18,58,FALSE)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VLOOKUP(B110,audio_list_stym!$A$3:$AJ$18,26,FALSE)</f>
        <v>ZF</v>
      </c>
      <c r="I110" t="s">
        <v>692</v>
      </c>
      <c r="J110" t="str">
        <f t="shared" si="27"/>
        <v>ZF_5</v>
      </c>
      <c r="K110">
        <v>16</v>
      </c>
      <c r="L110">
        <f>VLOOKUP(J110,total_visual_stym!$A$2:$D$129,2,FALSE)</f>
        <v>2149</v>
      </c>
      <c r="M110" t="str">
        <f>VLOOKUP(J110,total_visual_stym!$A$2:$D$129,3,FALSE)</f>
        <v>pics\\ZF_5.jpg</v>
      </c>
      <c r="N110">
        <f>VLOOKUP(J110,total_visual_stym!$A$1:$D$129,4,FALSE)</f>
        <v>215</v>
      </c>
      <c r="P110">
        <f>IF(G110="экспл",0,IF(G110="импл_",VLOOKUP(J110,quest_импл!$A$1:$J$129,7,FALSE),0))</f>
        <v>285</v>
      </c>
      <c r="Q110" t="str">
        <f>IF(G110="экспл",0,IF(G110="импл_",VLOOKUP(J110,quest_импл!$A$1:$J$129,8,FALSE),0))</f>
        <v>sound\\Shershaviy_li.wav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2056</v>
      </c>
      <c r="AD110" t="str">
        <f t="shared" ca="1" si="33"/>
        <v>pics\\Redis_8.jpg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pics\\Redis_8.jpg</v>
      </c>
      <c r="AI110" t="s">
        <v>120</v>
      </c>
      <c r="AO110">
        <f t="shared" ca="1" si="34"/>
        <v>0.13353143740068141</v>
      </c>
      <c r="AP110" t="str">
        <f t="shared" ca="1" si="35"/>
        <v>pics\\Redis_8.jpg</v>
      </c>
      <c r="AR110" t="str">
        <f t="shared" si="37"/>
        <v/>
      </c>
      <c r="AS110" t="str">
        <f t="shared" ca="1" si="29"/>
        <v>pics\\Redis_8.jpg</v>
      </c>
      <c r="AT110">
        <f t="shared" ca="1" si="30"/>
        <v>3.5431988868201314E-2</v>
      </c>
      <c r="AU110" t="s">
        <v>697</v>
      </c>
      <c r="AV110" t="str">
        <f t="shared" ca="1" si="31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_Шершавый_ли_</v>
      </c>
      <c r="BB110" t="str">
        <f t="shared" si="32"/>
        <v>_Шершавый_ли_XXXXX?</v>
      </c>
      <c r="BD110" cm="1">
        <f t="array" aca="1" ref="BD110" ca="1">INDEX($L$106:$L$113,(RANK(AT6,$AT$2:$AT$9)))</f>
        <v>2150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VLOOKUP(B111,audio_list_stym!$A$3:$BP$18,58,FALSE)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VLOOKUP(B111,audio_list_stym!$A$3:$AJ$18,26,FALSE)</f>
        <v>ZF</v>
      </c>
      <c r="I111" t="s">
        <v>693</v>
      </c>
      <c r="J111" t="str">
        <f t="shared" si="27"/>
        <v>ZF_6</v>
      </c>
      <c r="K111">
        <v>16</v>
      </c>
      <c r="L111">
        <f>VLOOKUP(J111,total_visual_stym!$A$2:$D$129,2,FALSE)</f>
        <v>2150</v>
      </c>
      <c r="M111" t="str">
        <f>VLOOKUP(J111,total_visual_stym!$A$2:$D$129,3,FALSE)</f>
        <v>pics\\ZF_6.jpg</v>
      </c>
      <c r="N111">
        <f>VLOOKUP(J111,total_visual_stym!$A$1:$D$129,4,FALSE)</f>
        <v>215</v>
      </c>
      <c r="P111">
        <f>IF(G111="экспл",0,IF(G111="импл_",VLOOKUP(J111,quest_импл!$A$1:$J$129,7,FALSE),0))</f>
        <v>286</v>
      </c>
      <c r="Q111" t="str">
        <f>IF(G111="экспл",0,IF(G111="импл_",VLOOKUP(J111,quest_импл!$A$1:$J$129,8,FALSE),0))</f>
        <v>sound\\Zaostryen_li.wav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2017</v>
      </c>
      <c r="AD111" t="str">
        <f t="shared" ca="1" si="33"/>
        <v>pics\\Goroh_1.jpg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pics\\Goroh_1.jpg</v>
      </c>
      <c r="AI111" t="s">
        <v>121</v>
      </c>
      <c r="AO111">
        <f t="shared" ca="1" si="34"/>
        <v>0.71122558186242901</v>
      </c>
      <c r="AP111" t="str">
        <f t="shared" ca="1" si="35"/>
        <v>pics\\Goroh_1.jpg</v>
      </c>
      <c r="AR111" t="str">
        <f t="shared" si="37"/>
        <v/>
      </c>
      <c r="AS111" t="str">
        <f t="shared" ca="1" si="29"/>
        <v>pics\\Goroh_1.jpg</v>
      </c>
      <c r="AT111">
        <f t="shared" ca="1" si="30"/>
        <v>0.77844028575448077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_Заострен_ли_</v>
      </c>
      <c r="BB111" t="str">
        <f t="shared" si="32"/>
        <v>_Заострен_ли_XXXXX?</v>
      </c>
      <c r="BD111" cm="1">
        <f t="array" aca="1" ref="BD111" ca="1">INDEX($L$106:$L$113,(RANK(AT7,$AT$2:$AT$9)))</f>
        <v>2149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VLOOKUP(B112,audio_list_stym!$A$3:$BP$18,58,FALSE)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VLOOKUP(B112,audio_list_stym!$A$3:$AJ$18,26,FALSE)</f>
        <v>ZF</v>
      </c>
      <c r="I112" t="s">
        <v>694</v>
      </c>
      <c r="J112" t="str">
        <f t="shared" si="27"/>
        <v>ZF_7</v>
      </c>
      <c r="K112">
        <v>16</v>
      </c>
      <c r="L112">
        <f>VLOOKUP(J112,total_visual_stym!$A$2:$D$129,2,FALSE)</f>
        <v>2151</v>
      </c>
      <c r="M112" t="str">
        <f>VLOOKUP(J112,total_visual_stym!$A$2:$D$129,3,FALSE)</f>
        <v>pics\\ZF_7.jpg</v>
      </c>
      <c r="N112">
        <f>VLOOKUP(J112,total_visual_stym!$A$1:$D$129,4,FALSE)</f>
        <v>215</v>
      </c>
      <c r="P112">
        <f>IF(G112="экспл",0,IF(G112="импл_",VLOOKUP(J112,quest_импл!$A$1:$J$129,7,FALSE),0))</f>
        <v>287</v>
      </c>
      <c r="Q112" t="str">
        <f>IF(G112="экспл",0,IF(G112="импл_",VLOOKUP(J112,quest_импл!$A$1:$J$129,8,FALSE),0))</f>
        <v>sound\\Rassipchatiy_li.wav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2039</v>
      </c>
      <c r="AD112" t="str">
        <f t="shared" ca="1" si="33"/>
        <v>pics\\Limon_7.jpg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pics\\Limon_7.jpg</v>
      </c>
      <c r="AI112" t="s">
        <v>122</v>
      </c>
      <c r="AO112">
        <f t="shared" ca="1" si="34"/>
        <v>0.35490037651855411</v>
      </c>
      <c r="AP112" t="str">
        <f t="shared" ca="1" si="35"/>
        <v>pics\\Limon_7.jpg</v>
      </c>
      <c r="AR112" t="str">
        <f t="shared" si="37"/>
        <v/>
      </c>
      <c r="AS112" t="str">
        <f t="shared" ca="1" si="29"/>
        <v>pics\\Limon_7.jpg</v>
      </c>
      <c r="AT112">
        <f t="shared" ca="1" si="30"/>
        <v>0.73523423225895568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_Рассыпчатый_ли_</v>
      </c>
      <c r="BB112" t="str">
        <f t="shared" si="32"/>
        <v>_Рассыпчатый_ли_XXXXX?</v>
      </c>
      <c r="BD112" cm="1">
        <f t="array" aca="1" ref="BD112" ca="1">INDEX($L$106:$L$113,(RANK(AT8,$AT$2:$AT$9)))</f>
        <v>2147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VLOOKUP(B113,audio_list_stym!$A$3:$BP$18,58,FALSE)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VLOOKUP(B113,audio_list_stym!$A$3:$AJ$18,26,FALSE)</f>
        <v>ZF</v>
      </c>
      <c r="I113" t="s">
        <v>695</v>
      </c>
      <c r="J113" t="str">
        <f t="shared" si="27"/>
        <v>ZF_8</v>
      </c>
      <c r="K113">
        <v>16</v>
      </c>
      <c r="L113">
        <f>VLOOKUP(J113,total_visual_stym!$A$2:$D$129,2,FALSE)</f>
        <v>2152</v>
      </c>
      <c r="M113" t="str">
        <f>VLOOKUP(J113,total_visual_stym!$A$2:$D$129,3,FALSE)</f>
        <v>pics\\ZF_8.jpg</v>
      </c>
      <c r="N113">
        <f>VLOOKUP(J113,total_visual_stym!$A$1:$D$129,4,FALSE)</f>
        <v>215</v>
      </c>
      <c r="P113">
        <f>IF(G113="экспл",0,IF(G113="импл_",VLOOKUP(J113,quest_импл!$A$1:$J$129,7,FALSE),0))</f>
        <v>288</v>
      </c>
      <c r="Q113" t="str">
        <f>IF(G113="экспл",0,IF(G113="импл_",VLOOKUP(J113,quest_импл!$A$1:$J$129,8,FALSE),0))</f>
        <v>sound\\Ochishen_li.wav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2030</v>
      </c>
      <c r="AD113" t="str">
        <f t="shared" ca="1" si="33"/>
        <v>pics\\Kokos_6.jpg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pics\\Kokos_6.jpg</v>
      </c>
      <c r="AI113" t="s">
        <v>123</v>
      </c>
      <c r="AO113">
        <f t="shared" ca="1" si="34"/>
        <v>0.51567111616982797</v>
      </c>
      <c r="AP113" t="str">
        <f t="shared" ca="1" si="35"/>
        <v>pics\\Kokos_6.jpg</v>
      </c>
      <c r="AR113" t="str">
        <f t="shared" si="37"/>
        <v/>
      </c>
      <c r="AS113" t="str">
        <f t="shared" ca="1" si="29"/>
        <v>pics\\Kokos_6.jpg</v>
      </c>
      <c r="AT113">
        <f t="shared" ca="1" si="30"/>
        <v>5.3970104224103976E-2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_Очищен_ли_</v>
      </c>
      <c r="BB113" t="str">
        <f t="shared" si="32"/>
        <v>_Очищен_ли_XXXXX?</v>
      </c>
      <c r="BD113" cm="1">
        <f t="array" aca="1" ref="BD113" ca="1">INDEX($L$106:$L$113,(RANK(AT9,$AT$2:$AT$9)))</f>
        <v>2146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VLOOKUP(B114,audio_list_stym!$A$3:$BP$18,58,FALSE)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VLOOKUP(B114,audio_list_stym!$A$3:$AJ$18,26,FALSE)</f>
        <v>Ackee</v>
      </c>
      <c r="I114" t="s">
        <v>688</v>
      </c>
      <c r="J114" t="str">
        <f t="shared" si="27"/>
        <v>Ackee_1</v>
      </c>
      <c r="K114">
        <v>17</v>
      </c>
      <c r="L114">
        <f>VLOOKUP(J114,total_visual_stym!$A$2:$D$129,2,FALSE)</f>
        <v>2065</v>
      </c>
      <c r="M114" t="str">
        <f>VLOOKUP(J114,total_visual_stym!$A$2:$D$129,3,FALSE)</f>
        <v>pics\\Ackee_1.jpg</v>
      </c>
      <c r="N114">
        <f>VLOOKUP(J114,total_visual_stym!$A$1:$D$129,4,FALSE)</f>
        <v>208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97</v>
      </c>
      <c r="Z114" t="str">
        <f>IF(G114="экспл",VLOOKUP(J114,quest_экспл!$A$1:$N$129,12,FALSE),IF(G114="импл_",0,0))</f>
        <v>sound\\Sushenniy_li_on.wav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3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8"/>
        <v/>
      </c>
      <c r="AI114" t="s">
        <v>86</v>
      </c>
      <c r="AO114">
        <f t="shared" ca="1" si="34"/>
        <v>0.90276133932242708</v>
      </c>
      <c r="AP114" t="str">
        <f t="shared" ca="1" si="35"/>
        <v>pics\\Banan_6.jpg</v>
      </c>
      <c r="AR114" t="str">
        <f t="shared" si="37"/>
        <v/>
      </c>
      <c r="AS114" t="str">
        <f t="shared" si="29"/>
        <v/>
      </c>
      <c r="AT114">
        <f t="shared" ca="1" si="30"/>
        <v>0.36652723921885066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_Сушеный_ли_он?</v>
      </c>
      <c r="BA114" t="e">
        <f>VLOOKUP(Q114,audio_list_stym!$B$2:$BQ$299,68,FALSE)</f>
        <v>#N/A</v>
      </c>
      <c r="BB114" t="str">
        <f t="shared" si="32"/>
        <v>На_экране_XXXXX._Сушеный_ли_он?</v>
      </c>
      <c r="BC114">
        <f>A114</f>
        <v>1215</v>
      </c>
      <c r="BD114" cm="1">
        <f t="array" aca="1" ref="BD114" ca="1">INDEX($L$114:$L$121,(RANK(AT2,$AT$2:$AT$9)))</f>
        <v>2071</v>
      </c>
      <c r="BE114" cm="1">
        <f t="array" aca="1" ref="BE114" ca="1">INDEX(BD66:BD81,(RANK(AT8,$AT$2:$AT$17)))</f>
        <v>2090</v>
      </c>
      <c r="BF114" cm="1">
        <f t="array" aca="1" ref="BF114" ca="1">INDEX(BD82:BD97,(RANK(AT8,$AT$2:$AT$9)))</f>
        <v>2120</v>
      </c>
      <c r="BG114" cm="1">
        <f t="array" aca="1" ref="BG114" ca="1">INDEX(BD98:BD113,(RANK(AT8,$AT$2:$AT$9)))</f>
        <v>2144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VLOOKUP(B115,audio_list_stym!$A$3:$BP$18,58,FALSE)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VLOOKUP(B115,audio_list_stym!$A$3:$AJ$18,26,FALSE)</f>
        <v>Ackee</v>
      </c>
      <c r="I115" t="s">
        <v>689</v>
      </c>
      <c r="J115" t="str">
        <f t="shared" si="27"/>
        <v>Ackee_2</v>
      </c>
      <c r="K115">
        <v>17</v>
      </c>
      <c r="L115">
        <f>VLOOKUP(J115,total_visual_stym!$A$2:$D$129,2,FALSE)</f>
        <v>2066</v>
      </c>
      <c r="M115" t="str">
        <f>VLOOKUP(J115,total_visual_stym!$A$2:$D$129,3,FALSE)</f>
        <v>pics\\Ackee_2.jpg</v>
      </c>
      <c r="N115">
        <f>VLOOKUP(J115,total_visual_stym!$A$1:$D$129,4,FALSE)</f>
        <v>208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98</v>
      </c>
      <c r="Z115" t="str">
        <f>IF(G115="экспл",VLOOKUP(J115,quest_экспл!$A$1:$N$129,12,FALSE),IF(G115="импл_",0,0))</f>
        <v>sound\\On_s_vetochkoy.wav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3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8"/>
        <v/>
      </c>
      <c r="AI115" t="s">
        <v>87</v>
      </c>
      <c r="AO115">
        <f t="shared" ca="1" si="34"/>
        <v>0.59599954516527653</v>
      </c>
      <c r="AP115" t="str">
        <f t="shared" ca="1" si="35"/>
        <v>pics\\Goroh_8.jpg</v>
      </c>
      <c r="AR115" t="str">
        <f t="shared" si="37"/>
        <v/>
      </c>
      <c r="AS115" t="str">
        <f t="shared" si="29"/>
        <v/>
      </c>
      <c r="AT115">
        <f t="shared" ca="1" si="30"/>
        <v>0.48088708017864013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_Он_с_веточкой?</v>
      </c>
      <c r="BA115" t="e">
        <f>VLOOKUP(Q115,audio_list_stym!$B$2:$BQ$299,68,FALSE)</f>
        <v>#N/A</v>
      </c>
      <c r="BB115" t="str">
        <f t="shared" si="32"/>
        <v>Посмотрите,_вот_XXXXX._Он_с_веточкой?</v>
      </c>
      <c r="BD115" cm="1">
        <f t="array" aca="1" ref="BD115" ca="1">INDEX($L$114:$L$121,(RANK(AT3,$AT$2:$AT$9)))</f>
        <v>2068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VLOOKUP(B116,audio_list_stym!$A$3:$BP$18,58,FALSE)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VLOOKUP(B116,audio_list_stym!$A$3:$AJ$18,26,FALSE)</f>
        <v>Ackee</v>
      </c>
      <c r="I116" t="s">
        <v>690</v>
      </c>
      <c r="J116" t="str">
        <f t="shared" si="27"/>
        <v>Ackee_3</v>
      </c>
      <c r="K116">
        <v>17</v>
      </c>
      <c r="L116">
        <f>VLOOKUP(J116,total_visual_stym!$A$2:$D$129,2,FALSE)</f>
        <v>2067</v>
      </c>
      <c r="M116" t="str">
        <f>VLOOKUP(J116,total_visual_stym!$A$2:$D$129,3,FALSE)</f>
        <v>pics\\Ackee_3.jpg</v>
      </c>
      <c r="N116">
        <f>VLOOKUP(J116,total_visual_stym!$A$1:$D$129,4,FALSE)</f>
        <v>208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99</v>
      </c>
      <c r="Z116" t="str">
        <f>IF(G116="экспл",VLOOKUP(J116,quest_экспл!$A$1:$N$129,12,FALSE),IF(G116="импл_",0,0))</f>
        <v>sound\\On_rasskrit.wav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3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8"/>
        <v/>
      </c>
      <c r="AI116" t="s">
        <v>88</v>
      </c>
      <c r="AO116">
        <f t="shared" ca="1" si="34"/>
        <v>0.73410644033280714</v>
      </c>
      <c r="AP116" t="str">
        <f t="shared" ca="1" si="35"/>
        <v>pics\\Finik_8.jpg</v>
      </c>
      <c r="AR116" t="str">
        <f t="shared" si="37"/>
        <v/>
      </c>
      <c r="AS116" t="str">
        <f t="shared" si="29"/>
        <v/>
      </c>
      <c r="AT116">
        <f t="shared" ca="1" si="30"/>
        <v>0.24321296128261871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_Он_раскрыт?</v>
      </c>
      <c r="BA116" t="e">
        <f>VLOOKUP(Q116,audio_list_stym!$B$2:$BQ$299,68,FALSE)</f>
        <v>#N/A</v>
      </c>
      <c r="BB116" t="str">
        <f t="shared" si="32"/>
        <v>Вот_XXXXX._Он_раскрыт?</v>
      </c>
      <c r="BD116" cm="1">
        <f t="array" aca="1" ref="BD116" ca="1">INDEX($L$114:$L$121,(RANK(AT4,$AT$2:$AT$9)))</f>
        <v>2072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VLOOKUP(B117,audio_list_stym!$A$3:$BP$18,58,FALSE)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VLOOKUP(B117,audio_list_stym!$A$3:$AJ$18,26,FALSE)</f>
        <v>Ackee</v>
      </c>
      <c r="I117" t="s">
        <v>691</v>
      </c>
      <c r="J117" t="str">
        <f t="shared" si="27"/>
        <v>Ackee_4</v>
      </c>
      <c r="K117">
        <v>17</v>
      </c>
      <c r="L117">
        <f>VLOOKUP(J117,total_visual_stym!$A$2:$D$129,2,FALSE)</f>
        <v>2068</v>
      </c>
      <c r="M117" t="str">
        <f>VLOOKUP(J117,total_visual_stym!$A$2:$D$129,3,FALSE)</f>
        <v>pics\\Ackee_4.jpg</v>
      </c>
      <c r="N117">
        <f>VLOOKUP(J117,total_visual_stym!$A$1:$D$129,4,FALSE)</f>
        <v>208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100</v>
      </c>
      <c r="Z117" t="str">
        <f>IF(G117="экспл",VLOOKUP(J117,quest_экспл!$A$1:$N$129,12,FALSE),IF(G117="импл_",0,0))</f>
        <v>sound\\Pushistiy_li_on.wav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3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8"/>
        <v/>
      </c>
      <c r="AI117" t="s">
        <v>89</v>
      </c>
      <c r="AO117">
        <f t="shared" ca="1" si="34"/>
        <v>1.0423410634168406E-2</v>
      </c>
      <c r="AP117" t="str">
        <f t="shared" ca="1" si="35"/>
        <v>pics\\Tomat_7.jpg</v>
      </c>
      <c r="AR117" t="str">
        <f t="shared" si="37"/>
        <v/>
      </c>
      <c r="AS117" t="str">
        <f t="shared" si="29"/>
        <v/>
      </c>
      <c r="AT117">
        <f t="shared" ca="1" si="30"/>
        <v>0.78130738115145204</v>
      </c>
      <c r="AU117" t="s">
        <v>697</v>
      </c>
      <c r="AV117" t="str">
        <f t="shared" ca="1" si="31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_Пушистый_ли_он?</v>
      </c>
      <c r="BA117" t="e">
        <f>VLOOKUP(Q117,audio_list_stym!$B$2:$BQ$299,68,FALSE)</f>
        <v>#N/A</v>
      </c>
      <c r="BB117" t="str">
        <f t="shared" si="32"/>
        <v>Это_XXXXX._Пушистый_ли_он?</v>
      </c>
      <c r="BD117" cm="1">
        <f t="array" aca="1" ref="BD117" ca="1">INDEX($L$114:$L$121,(RANK(AT5,$AT$2:$AT$9)))</f>
        <v>2065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VLOOKUP(B118,audio_list_stym!$A$3:$BP$18,58,FALSE)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VLOOKUP(B118,audio_list_stym!$A$3:$AJ$18,26,FALSE)</f>
        <v>Ackee</v>
      </c>
      <c r="I118" t="s">
        <v>692</v>
      </c>
      <c r="J118" t="str">
        <f t="shared" si="27"/>
        <v>Ackee_5</v>
      </c>
      <c r="K118">
        <v>17</v>
      </c>
      <c r="L118">
        <f>VLOOKUP(J118,total_visual_stym!$A$2:$D$129,2,FALSE)</f>
        <v>2069</v>
      </c>
      <c r="M118" t="str">
        <f>VLOOKUP(J118,total_visual_stym!$A$2:$D$129,3,FALSE)</f>
        <v>pics\\Ackee_5.jpg</v>
      </c>
      <c r="N118">
        <f>VLOOKUP(J118,total_visual_stym!$A$1:$D$129,4,FALSE)</f>
        <v>208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101</v>
      </c>
      <c r="Z118" t="str">
        <f>IF(G118="экспл",VLOOKUP(J118,quest_экспл!$A$1:$N$129,12,FALSE),IF(G118="импл_",0,0))</f>
        <v>sound\\On_kvadratniy.wav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3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8"/>
        <v/>
      </c>
      <c r="AI118" t="s">
        <v>90</v>
      </c>
      <c r="AO118">
        <f t="shared" ca="1" si="34"/>
        <v>0.49999686077807104</v>
      </c>
      <c r="AP118" t="str">
        <f t="shared" ca="1" si="35"/>
        <v>pics\\Kokos_8.jpg</v>
      </c>
      <c r="AR118" t="str">
        <f t="shared" si="37"/>
        <v/>
      </c>
      <c r="AS118" t="str">
        <f t="shared" si="29"/>
        <v/>
      </c>
      <c r="AT118">
        <f t="shared" ca="1" si="30"/>
        <v>0.95455282762275051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_Он_квадратный?</v>
      </c>
      <c r="BA118" t="e">
        <f>VLOOKUP(Q118,audio_list_stym!$B$2:$BQ$299,68,FALSE)</f>
        <v>#N/A</v>
      </c>
      <c r="BB118" t="str">
        <f t="shared" si="32"/>
        <v>На_картинке_XXXXX._Он_квадратный?</v>
      </c>
      <c r="BD118" cm="1">
        <f t="array" aca="1" ref="BD118" ca="1">INDEX($L$114:$L$121,(RANK(AT6,$AT$2:$AT$9)))</f>
        <v>2070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VLOOKUP(B119,audio_list_stym!$A$3:$BP$18,58,FALSE)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VLOOKUP(B119,audio_list_stym!$A$3:$AJ$18,26,FALSE)</f>
        <v>Ackee</v>
      </c>
      <c r="I119" t="s">
        <v>693</v>
      </c>
      <c r="J119" t="str">
        <f t="shared" si="27"/>
        <v>Ackee_6</v>
      </c>
      <c r="K119">
        <v>17</v>
      </c>
      <c r="L119">
        <f>VLOOKUP(J119,total_visual_stym!$A$2:$D$129,2,FALSE)</f>
        <v>2070</v>
      </c>
      <c r="M119" t="str">
        <f>VLOOKUP(J119,total_visual_stym!$A$2:$D$129,3,FALSE)</f>
        <v>pics\\Ackee_6.jpg</v>
      </c>
      <c r="N119">
        <f>VLOOKUP(J119,total_visual_stym!$A$1:$D$129,4,FALSE)</f>
        <v>208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102</v>
      </c>
      <c r="Z119" t="str">
        <f>IF(G119="экспл",VLOOKUP(J119,quest_экспл!$A$1:$N$129,12,FALSE),IF(G119="импл_",0,0))</f>
        <v>sound\\Raznocvetniy_li_on.wav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3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8"/>
        <v/>
      </c>
      <c r="AI119" t="s">
        <v>91</v>
      </c>
      <c r="AO119">
        <f t="shared" ca="1" si="34"/>
        <v>0.44768938538520708</v>
      </c>
      <c r="AP119" t="str">
        <f t="shared" ca="1" si="35"/>
        <v>pics\\Limon_4.jpg</v>
      </c>
      <c r="AR119" t="str">
        <f t="shared" si="37"/>
        <v/>
      </c>
      <c r="AS119" t="str">
        <f t="shared" si="29"/>
        <v/>
      </c>
      <c r="AT119">
        <f t="shared" ca="1" si="30"/>
        <v>0.83601898673625519</v>
      </c>
      <c r="AU119" t="s">
        <v>697</v>
      </c>
      <c r="AV119" t="str">
        <f t="shared" ca="1" si="31"/>
        <v>sound\\Noviy_plod.wav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_Разноцветный_ли_он?</v>
      </c>
      <c r="BA119" t="e">
        <f>VLOOKUP(Q119,audio_list_stym!$B$2:$BQ$299,68,FALSE)</f>
        <v>#N/A</v>
      </c>
      <c r="BB119" t="str">
        <f t="shared" si="32"/>
        <v>На_мониторе_XXXXX._Разноцветный_ли_он?</v>
      </c>
      <c r="BD119" cm="1">
        <f t="array" aca="1" ref="BD119" ca="1">INDEX($L$114:$L$121,(RANK(AT7,$AT$2:$AT$9)))</f>
        <v>2069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VLOOKUP(B120,audio_list_stym!$A$3:$BP$18,58,FALSE)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VLOOKUP(B120,audio_list_stym!$A$3:$AJ$18,26,FALSE)</f>
        <v>Ackee</v>
      </c>
      <c r="I120" t="s">
        <v>694</v>
      </c>
      <c r="J120" t="str">
        <f t="shared" si="27"/>
        <v>Ackee_7</v>
      </c>
      <c r="K120">
        <v>17</v>
      </c>
      <c r="L120">
        <f>VLOOKUP(J120,total_visual_stym!$A$2:$D$129,2,FALSE)</f>
        <v>2071</v>
      </c>
      <c r="M120" t="str">
        <f>VLOOKUP(J120,total_visual_stym!$A$2:$D$129,3,FALSE)</f>
        <v>pics\\Ackee_7.jpg</v>
      </c>
      <c r="N120">
        <f>VLOOKUP(J120,total_visual_stym!$A$1:$D$129,4,FALSE)</f>
        <v>208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103</v>
      </c>
      <c r="Z120" t="str">
        <f>IF(G120="экспл",VLOOKUP(J120,quest_экспл!$A$1:$N$129,12,FALSE),IF(G120="импл_",0,0))</f>
        <v>sound\\Uvyadshiy_li_on.wav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3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8"/>
        <v/>
      </c>
      <c r="AI120" t="s">
        <v>92</v>
      </c>
      <c r="AO120">
        <f t="shared" ca="1" si="34"/>
        <v>0.22862438561783727</v>
      </c>
      <c r="AP120" t="str">
        <f t="shared" ca="1" si="35"/>
        <v>pics\\Redis_1.jpg</v>
      </c>
      <c r="AR120" t="str">
        <f t="shared" si="37"/>
        <v/>
      </c>
      <c r="AS120" t="str">
        <f t="shared" si="29"/>
        <v/>
      </c>
      <c r="AT120">
        <f t="shared" ca="1" si="30"/>
        <v>1.7386683993452001E-2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_Увядший_ли_он?</v>
      </c>
      <c r="BA120" t="e">
        <f>VLOOKUP(Q120,audio_list_stym!$B$2:$BQ$299,68,FALSE)</f>
        <v>#N/A</v>
      </c>
      <c r="BB120" t="str">
        <f t="shared" si="32"/>
        <v>Перед_Вами_XXXXX._Увядший_ли_он?</v>
      </c>
      <c r="BD120" cm="1">
        <f t="array" aca="1" ref="BD120" ca="1">INDEX($L$114:$L$121,(RANK(AT8,$AT$2:$AT$9)))</f>
        <v>2067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VLOOKUP(B121,audio_list_stym!$A$3:$BP$18,58,FALSE)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VLOOKUP(B121,audio_list_stym!$A$3:$AJ$18,26,FALSE)</f>
        <v>Ackee</v>
      </c>
      <c r="I121" t="s">
        <v>695</v>
      </c>
      <c r="J121" t="str">
        <f t="shared" si="27"/>
        <v>Ackee_8</v>
      </c>
      <c r="K121">
        <v>17</v>
      </c>
      <c r="L121">
        <f>VLOOKUP(J121,total_visual_stym!$A$2:$D$129,2,FALSE)</f>
        <v>2072</v>
      </c>
      <c r="M121" t="str">
        <f>VLOOKUP(J121,total_visual_stym!$A$2:$D$129,3,FALSE)</f>
        <v>pics\\Ackee_8.jpg</v>
      </c>
      <c r="N121">
        <f>VLOOKUP(J121,total_visual_stym!$A$1:$D$129,4,FALSE)</f>
        <v>208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104</v>
      </c>
      <c r="Z121" t="str">
        <f>IF(G121="экспл",VLOOKUP(J121,quest_экспл!$A$1:$N$129,12,FALSE),IF(G121="импл_",0,0))</f>
        <v>sound\\On_sklizskiy.wav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3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8"/>
        <v/>
      </c>
      <c r="AI121" t="s">
        <v>93</v>
      </c>
      <c r="AO121">
        <f t="shared" ca="1" si="34"/>
        <v>0.57789728987919253</v>
      </c>
      <c r="AP121" t="str">
        <f t="shared" ca="1" si="35"/>
        <v>pics\\Kokos_2.jpg</v>
      </c>
      <c r="AR121" t="str">
        <f>IF(AH121="sound\\Ogorod",AP49,"")</f>
        <v/>
      </c>
      <c r="AS121" t="str">
        <f t="shared" si="29"/>
        <v/>
      </c>
      <c r="AT121">
        <f t="shared" ca="1" si="30"/>
        <v>0.28446237370813454</v>
      </c>
      <c r="AU121" t="s">
        <v>697</v>
      </c>
      <c r="AV121" t="str">
        <f t="shared" ca="1" si="31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_Он_склизкий?</v>
      </c>
      <c r="BA121" t="e">
        <f>VLOOKUP(Q121,audio_list_stym!$B$2:$BQ$299,68,FALSE)</f>
        <v>#N/A</v>
      </c>
      <c r="BB121" t="str">
        <f t="shared" si="32"/>
        <v>Вы_видите_XXXXX._Он_склизкий?</v>
      </c>
      <c r="BD121" cm="1">
        <f t="array" aca="1" ref="BD121" ca="1">INDEX($L$114:$L$121,(RANK(AT9,$AT$2:$AT$9)))</f>
        <v>2066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VLOOKUP(B122,audio_list_stym!$A$3:$BP$18,58,FALSE)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VLOOKUP(B122,audio_list_stym!$A$3:$AJ$18,26,FALSE)</f>
        <v>Ake</v>
      </c>
      <c r="I122" t="s">
        <v>688</v>
      </c>
      <c r="J122" t="str">
        <f t="shared" si="27"/>
        <v>Ake_1</v>
      </c>
      <c r="K122">
        <v>14</v>
      </c>
      <c r="L122">
        <f>VLOOKUP(J122,total_visual_stym!$A$2:$D$129,2,FALSE)</f>
        <v>2073</v>
      </c>
      <c r="M122" t="str">
        <f>VLOOKUP(J122,total_visual_stym!$A$2:$D$129,3,FALSE)</f>
        <v>pics\\Ake_1.jpg</v>
      </c>
      <c r="N122">
        <f>VLOOKUP(J122,total_visual_stym!$A$1:$D$129,4,FALSE)</f>
        <v>209</v>
      </c>
      <c r="P122">
        <f>IF(G122="экспл",0,IF(G122="импл_",VLOOKUP(J122,quest_импл!$A$1:$J$129,7,FALSE),0))</f>
        <v>233</v>
      </c>
      <c r="Q122" t="str">
        <f>IF(G122="экспл",0,IF(G122="импл_",VLOOKUP(J122,quest_импл!$A$1:$J$129,8,FALSE),0))</f>
        <v>sound\\Imeet_li_myakot.wav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2061</v>
      </c>
      <c r="AD122" t="str">
        <f t="shared" ca="1" si="33"/>
        <v>pics\\Tomat_5.jpg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pics\\Tomat_5.jpg</v>
      </c>
      <c r="AI122" t="s">
        <v>124</v>
      </c>
      <c r="AO122">
        <f t="shared" ca="1" si="34"/>
        <v>2.8758203330825904E-2</v>
      </c>
      <c r="AP122" t="str">
        <f t="shared" ca="1" si="35"/>
        <v>pics\\Tomat_5.jpg</v>
      </c>
      <c r="AR122" t="str">
        <f t="shared" ref="AR122:AR129" si="38">IF(AH122="sound\\Ogorod",AP50,"")</f>
        <v/>
      </c>
      <c r="AS122" t="str">
        <f t="shared" ca="1" si="29"/>
        <v>pics\\Tomat_5.jpg</v>
      </c>
      <c r="AT122">
        <f t="shared" ca="1" si="30"/>
        <v>0.57195043734415807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_Имеет_ли_мякоть_</v>
      </c>
      <c r="BB122" t="str">
        <f t="shared" si="32"/>
        <v>_Имеет_ли_мякоть_ПЕМАТ?</v>
      </c>
      <c r="BC122">
        <f>A122</f>
        <v>1216</v>
      </c>
      <c r="BD122" cm="1">
        <f t="array" aca="1" ref="BD122" ca="1">INDEX($L$122:$L$129,(RANK(AT2,$AT$2:$AT$9)))</f>
        <v>2079</v>
      </c>
      <c r="BE122" cm="1">
        <f t="array" aca="1" ref="BE122" ca="1">INDEX(BD66:BD81,(RANK(AT9,$AT$2:$AT$17)))</f>
        <v>2090</v>
      </c>
      <c r="BF122" cm="1">
        <f t="array" aca="1" ref="BF122" ca="1">INDEX(BD90:BD105,(RANK(AT9,$AT$2:$AT$17)))</f>
        <v>2134</v>
      </c>
      <c r="BG122" cm="1">
        <f t="array" aca="1" ref="BG122" ca="1">INDEX(BD106:BD121,(RANK(AT9,$AT$2:$AT$17)))</f>
        <v>2150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VLOOKUP(B123,audio_list_stym!$A$3:$BP$18,58,FALSE)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VLOOKUP(B123,audio_list_stym!$A$3:$AJ$18,26,FALSE)</f>
        <v>Ake</v>
      </c>
      <c r="I123" t="s">
        <v>689</v>
      </c>
      <c r="J123" t="str">
        <f t="shared" si="27"/>
        <v>Ake_2</v>
      </c>
      <c r="K123">
        <v>14</v>
      </c>
      <c r="L123">
        <f>VLOOKUP(J123,total_visual_stym!$A$2:$D$129,2,FALSE)</f>
        <v>2074</v>
      </c>
      <c r="M123" t="str">
        <f>VLOOKUP(J123,total_visual_stym!$A$2:$D$129,3,FALSE)</f>
        <v>pics\\Ake_2.jpg</v>
      </c>
      <c r="N123">
        <f>VLOOKUP(J123,total_visual_stym!$A$1:$D$129,4,FALSE)</f>
        <v>209</v>
      </c>
      <c r="P123">
        <f>IF(G123="экспл",0,IF(G123="импл_",VLOOKUP(J123,quest_импл!$A$1:$J$129,7,FALSE),0))</f>
        <v>234</v>
      </c>
      <c r="Q123" t="str">
        <f>IF(G123="экспл",0,IF(G123="импл_",VLOOKUP(J123,quest_импл!$A$1:$J$129,8,FALSE),0))</f>
        <v>sound\\Prodolgovatiy_li.wav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2019</v>
      </c>
      <c r="AD123" t="str">
        <f t="shared" ca="1" si="33"/>
        <v>pics\\Goroh_3.jpg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pics\\Goroh_3.jpg</v>
      </c>
      <c r="AI123" t="s">
        <v>125</v>
      </c>
      <c r="AO123">
        <f t="shared" ca="1" si="34"/>
        <v>0.68704005038297145</v>
      </c>
      <c r="AP123" t="str">
        <f t="shared" ca="1" si="35"/>
        <v>pics\\Goroh_3.jpg</v>
      </c>
      <c r="AR123" t="str">
        <f t="shared" si="38"/>
        <v/>
      </c>
      <c r="AS123" t="str">
        <f t="shared" ca="1" si="29"/>
        <v>pics\\Goroh_3.jpg</v>
      </c>
      <c r="AT123">
        <f t="shared" ca="1" si="30"/>
        <v>0.95040642403373921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_Продолговатый_ли_</v>
      </c>
      <c r="BB123" t="str">
        <f t="shared" si="32"/>
        <v>_Продолговатый_ли_ПЕМАТ?</v>
      </c>
      <c r="BD123" cm="1">
        <f t="array" aca="1" ref="BD123" ca="1">INDEX($L$122:$L$129,(RANK(AT3,$AT$2:$AT$9)))</f>
        <v>2076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VLOOKUP(B124,audio_list_stym!$A$3:$BP$18,58,FALSE)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VLOOKUP(B124,audio_list_stym!$A$3:$AJ$18,26,FALSE)</f>
        <v>Ake</v>
      </c>
      <c r="I124" t="s">
        <v>690</v>
      </c>
      <c r="J124" t="str">
        <f t="shared" si="27"/>
        <v>Ake_3</v>
      </c>
      <c r="K124">
        <v>14</v>
      </c>
      <c r="L124">
        <f>VLOOKUP(J124,total_visual_stym!$A$2:$D$129,2,FALSE)</f>
        <v>2075</v>
      </c>
      <c r="M124" t="str">
        <f>VLOOKUP(J124,total_visual_stym!$A$2:$D$129,3,FALSE)</f>
        <v>pics\\Ake_3.jpg</v>
      </c>
      <c r="N124">
        <f>VLOOKUP(J124,total_visual_stym!$A$1:$D$129,4,FALSE)</f>
        <v>209</v>
      </c>
      <c r="P124">
        <f>IF(G124="экспл",0,IF(G124="импл_",VLOOKUP(J124,quest_импл!$A$1:$J$129,7,FALSE),0))</f>
        <v>235</v>
      </c>
      <c r="Q124" t="str">
        <f>IF(G124="экспл",0,IF(G124="импл_",VLOOKUP(J124,quest_импл!$A$1:$J$129,8,FALSE),0))</f>
        <v>sound\\Pyatnistyi_li.wav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2012</v>
      </c>
      <c r="AD124" t="str">
        <f t="shared" ca="1" si="33"/>
        <v>pics\\Finik_4.jpg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pics\\Finik_4.jpg</v>
      </c>
      <c r="AI124" t="s">
        <v>126</v>
      </c>
      <c r="AO124">
        <f t="shared" ca="1" si="34"/>
        <v>0.78613093069570206</v>
      </c>
      <c r="AP124" t="str">
        <f t="shared" ca="1" si="35"/>
        <v>pics\\Finik_4.jpg</v>
      </c>
      <c r="AR124" t="str">
        <f t="shared" si="38"/>
        <v/>
      </c>
      <c r="AS124" t="str">
        <f t="shared" ca="1" si="29"/>
        <v>pics\\Finik_4.jpg</v>
      </c>
      <c r="AT124">
        <f t="shared" ca="1" si="30"/>
        <v>0.19740270718344788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_Пятнистый_ли_</v>
      </c>
      <c r="BB124" t="str">
        <f t="shared" si="32"/>
        <v>_Пятнистый_ли_ПЕМАТ?</v>
      </c>
      <c r="BD124" cm="1">
        <f t="array" aca="1" ref="BD124" ca="1">INDEX($L$122:$L$129,(RANK(AT4,$AT$2:$AT$9)))</f>
        <v>2080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VLOOKUP(B125,audio_list_stym!$A$3:$BP$18,58,FALSE)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VLOOKUP(B125,audio_list_stym!$A$3:$AJ$18,26,FALSE)</f>
        <v>Ake</v>
      </c>
      <c r="I125" t="s">
        <v>691</v>
      </c>
      <c r="J125" t="str">
        <f t="shared" si="27"/>
        <v>Ake_4</v>
      </c>
      <c r="K125">
        <v>14</v>
      </c>
      <c r="L125">
        <f>VLOOKUP(J125,total_visual_stym!$A$2:$D$129,2,FALSE)</f>
        <v>2076</v>
      </c>
      <c r="M125" t="str">
        <f>VLOOKUP(J125,total_visual_stym!$A$2:$D$129,3,FALSE)</f>
        <v>pics\\Ake_4.jpg</v>
      </c>
      <c r="N125">
        <f>VLOOKUP(J125,total_visual_stym!$A$1:$D$129,4,FALSE)</f>
        <v>209</v>
      </c>
      <c r="P125">
        <f>IF(G125="экспл",0,IF(G125="импл_",VLOOKUP(J125,quest_импл!$A$1:$J$129,7,FALSE),0))</f>
        <v>236</v>
      </c>
      <c r="Q125" t="str">
        <f>IF(G125="экспл",0,IF(G125="импл_",VLOOKUP(J125,quest_импл!$A$1:$J$129,8,FALSE),0))</f>
        <v>sound\\S_kochuroy_li.wav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2054</v>
      </c>
      <c r="AD125" t="str">
        <f t="shared" ca="1" si="33"/>
        <v>pics\\Redis_6.jpg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pics\\Redis_6.jpg</v>
      </c>
      <c r="AI125" t="s">
        <v>127</v>
      </c>
      <c r="AO125">
        <f t="shared" ca="1" si="34"/>
        <v>0.17256000296371388</v>
      </c>
      <c r="AP125" t="str">
        <f t="shared" ca="1" si="35"/>
        <v>pics\\Redis_6.jpg</v>
      </c>
      <c r="AR125" t="str">
        <f t="shared" si="38"/>
        <v/>
      </c>
      <c r="AS125" t="str">
        <f t="shared" ca="1" si="29"/>
        <v>pics\\Redis_6.jpg</v>
      </c>
      <c r="AT125">
        <f t="shared" ca="1" si="30"/>
        <v>0.4308761761269061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_С_косточкой_ли_</v>
      </c>
      <c r="BB125" t="str">
        <f t="shared" si="32"/>
        <v>_С_косточкой_ли_ПЕМАТ?</v>
      </c>
      <c r="BD125" cm="1">
        <f t="array" aca="1" ref="BD125" ca="1">INDEX($L$122:$L$129,(RANK(AT5,$AT$2:$AT$9)))</f>
        <v>2073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VLOOKUP(B126,audio_list_stym!$A$3:$BP$18,58,FALSE)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VLOOKUP(B126,audio_list_stym!$A$3:$AJ$18,26,FALSE)</f>
        <v>Ake</v>
      </c>
      <c r="I126" t="s">
        <v>692</v>
      </c>
      <c r="J126" t="str">
        <f t="shared" si="27"/>
        <v>Ake_5</v>
      </c>
      <c r="K126">
        <v>14</v>
      </c>
      <c r="L126">
        <f>VLOOKUP(J126,total_visual_stym!$A$2:$D$129,2,FALSE)</f>
        <v>2077</v>
      </c>
      <c r="M126" t="str">
        <f>VLOOKUP(J126,total_visual_stym!$A$2:$D$129,3,FALSE)</f>
        <v>pics\\Ake_5.jpg</v>
      </c>
      <c r="N126">
        <f>VLOOKUP(J126,total_visual_stym!$A$1:$D$129,4,FALSE)</f>
        <v>209</v>
      </c>
      <c r="P126">
        <f>IF(G126="экспл",0,IF(G126="импл_",VLOOKUP(J126,quest_импл!$A$1:$J$129,7,FALSE),0))</f>
        <v>237</v>
      </c>
      <c r="Q126" t="str">
        <f>IF(G126="экспл",0,IF(G126="импл_",VLOOKUP(J126,quest_импл!$A$1:$J$129,8,FALSE),0))</f>
        <v>sound\\Fioletoviy_li.wav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2046</v>
      </c>
      <c r="AD126" t="str">
        <f t="shared" ca="1" si="33"/>
        <v>pics\\Peper_6.jpg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pics\\Peper_6.jpg</v>
      </c>
      <c r="AI126" t="s">
        <v>128</v>
      </c>
      <c r="AO126">
        <f t="shared" ca="1" si="34"/>
        <v>0.26376284770225433</v>
      </c>
      <c r="AP126" t="str">
        <f t="shared" ca="1" si="35"/>
        <v>pics\\Peper_6.jpg</v>
      </c>
      <c r="AR126" t="str">
        <f t="shared" si="38"/>
        <v/>
      </c>
      <c r="AS126" t="str">
        <f t="shared" ca="1" si="29"/>
        <v>pics\\Peper_6.jpg</v>
      </c>
      <c r="AT126">
        <f t="shared" ca="1" si="30"/>
        <v>0.62413243908314786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_Синий_ли_</v>
      </c>
      <c r="BB126" t="str">
        <f t="shared" si="32"/>
        <v>_Синий_ли_ПЕМАТ?</v>
      </c>
      <c r="BD126" cm="1">
        <f t="array" aca="1" ref="BD126" ca="1">INDEX($L$122:$L$129,(RANK(AT6,$AT$2:$AT$9)))</f>
        <v>2078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VLOOKUP(B127,audio_list_stym!$A$3:$BP$18,58,FALSE)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VLOOKUP(B127,audio_list_stym!$A$3:$AJ$18,26,FALSE)</f>
        <v>Ake</v>
      </c>
      <c r="I127" t="s">
        <v>693</v>
      </c>
      <c r="J127" t="str">
        <f t="shared" si="27"/>
        <v>Ake_6</v>
      </c>
      <c r="K127">
        <v>14</v>
      </c>
      <c r="L127">
        <f>VLOOKUP(J127,total_visual_stym!$A$2:$D$129,2,FALSE)</f>
        <v>2078</v>
      </c>
      <c r="M127" t="str">
        <f>VLOOKUP(J127,total_visual_stym!$A$2:$D$129,3,FALSE)</f>
        <v>pics\\Ake_6.jpg</v>
      </c>
      <c r="N127">
        <f>VLOOKUP(J127,total_visual_stym!$A$1:$D$129,4,FALSE)</f>
        <v>209</v>
      </c>
      <c r="P127">
        <f>IF(G127="экспл",0,IF(G127="импл_",VLOOKUP(J127,quest_импл!$A$1:$J$129,7,FALSE),0))</f>
        <v>238</v>
      </c>
      <c r="Q127" t="str">
        <f>IF(G127="экспл",0,IF(G127="импл_",VLOOKUP(J127,quest_импл!$A$1:$J$129,8,FALSE),0))</f>
        <v>sound\\S_dolkami_li.wav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2033</v>
      </c>
      <c r="AD127" t="str">
        <f t="shared" ca="1" si="33"/>
        <v>pics\\Limon_1.jpg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pics\\Limon_1.jpg</v>
      </c>
      <c r="AI127" t="s">
        <v>129</v>
      </c>
      <c r="AO127">
        <f t="shared" ca="1" si="34"/>
        <v>0.48377907081118399</v>
      </c>
      <c r="AP127" t="str">
        <f t="shared" ca="1" si="35"/>
        <v>pics\\Limon_1.jpg</v>
      </c>
      <c r="AR127" t="str">
        <f t="shared" si="38"/>
        <v/>
      </c>
      <c r="AS127" t="str">
        <f t="shared" ca="1" si="29"/>
        <v>pics\\Limon_1.jpg</v>
      </c>
      <c r="AT127">
        <f t="shared" ca="1" si="30"/>
        <v>0.62800911302658202</v>
      </c>
      <c r="AU127" t="s">
        <v>697</v>
      </c>
      <c r="AV127" t="str">
        <f t="shared" ca="1" si="31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_С_дольками_ли_</v>
      </c>
      <c r="BB127" t="str">
        <f t="shared" si="32"/>
        <v>_С_дольками_ли_ПЕМАТ?</v>
      </c>
      <c r="BD127" cm="1">
        <f t="array" aca="1" ref="BD127" ca="1">INDEX($L$122:$L$129,(RANK(AT7,$AT$2:$AT$9)))</f>
        <v>2077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VLOOKUP(B128,audio_list_stym!$A$3:$BP$18,58,FALSE)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VLOOKUP(B128,audio_list_stym!$A$3:$AJ$18,26,FALSE)</f>
        <v>Ake</v>
      </c>
      <c r="I128" t="s">
        <v>694</v>
      </c>
      <c r="J128" t="str">
        <f t="shared" si="27"/>
        <v>Ake_7</v>
      </c>
      <c r="K128">
        <v>14</v>
      </c>
      <c r="L128">
        <f>VLOOKUP(J128,total_visual_stym!$A$2:$D$129,2,FALSE)</f>
        <v>2079</v>
      </c>
      <c r="M128" t="str">
        <f>VLOOKUP(J128,total_visual_stym!$A$2:$D$129,3,FALSE)</f>
        <v>pics\\Ake_7.jpg</v>
      </c>
      <c r="N128">
        <f>VLOOKUP(J128,total_visual_stym!$A$1:$D$129,4,FALSE)</f>
        <v>209</v>
      </c>
      <c r="P128">
        <f>IF(G128="экспл",0,IF(G128="импл_",VLOOKUP(J128,quest_импл!$A$1:$J$129,7,FALSE),0))</f>
        <v>239</v>
      </c>
      <c r="Q128" t="str">
        <f>IF(G128="экспл",0,IF(G128="импл_",VLOOKUP(J128,quest_импл!$A$1:$J$129,8,FALSE),0))</f>
        <v>sound\\Visushenniy_li.wav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2027</v>
      </c>
      <c r="AD128" t="str">
        <f t="shared" ca="1" si="33"/>
        <v>pics\\Kokos_3.jpg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pics\\Kokos_3.jpg</v>
      </c>
      <c r="AI128" t="s">
        <v>130</v>
      </c>
      <c r="AO128">
        <f t="shared" ca="1" si="34"/>
        <v>0.57161411067735668</v>
      </c>
      <c r="AP128" t="str">
        <f t="shared" ca="1" si="35"/>
        <v>pics\\Kokos_3.jpg</v>
      </c>
      <c r="AR128" t="str">
        <f t="shared" si="38"/>
        <v/>
      </c>
      <c r="AS128" t="str">
        <f t="shared" ca="1" si="29"/>
        <v>pics\\Kokos_3.jpg</v>
      </c>
      <c r="AT128">
        <f t="shared" ca="1" si="30"/>
        <v>0.16972186271932732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_Высушенный_ли_</v>
      </c>
      <c r="BB128" t="str">
        <f t="shared" si="32"/>
        <v>_Высушенный_ли_ПЕМАТ?</v>
      </c>
      <c r="BD128" cm="1">
        <f t="array" aca="1" ref="BD128" ca="1">INDEX($L$122:$L$129,(RANK(AT8,$AT$2:$AT$9)))</f>
        <v>2075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VLOOKUP(B129,audio_list_stym!$A$3:$BP$18,58,FALSE)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VLOOKUP(B129,audio_list_stym!$A$3:$AJ$18,26,FALSE)</f>
        <v>Ake</v>
      </c>
      <c r="I129" t="s">
        <v>695</v>
      </c>
      <c r="J129" t="str">
        <f t="shared" si="27"/>
        <v>Ake_8</v>
      </c>
      <c r="K129">
        <v>14</v>
      </c>
      <c r="L129">
        <f>VLOOKUP(J129,total_visual_stym!$A$2:$D$129,2,FALSE)</f>
        <v>2080</v>
      </c>
      <c r="M129" t="str">
        <f>VLOOKUP(J129,total_visual_stym!$A$2:$D$129,3,FALSE)</f>
        <v>pics\\Ake_8.jpg</v>
      </c>
      <c r="N129">
        <f>VLOOKUP(J129,total_visual_stym!$A$1:$D$129,4,FALSE)</f>
        <v>209</v>
      </c>
      <c r="P129">
        <f>IF(G129="экспл",0,IF(G129="импл_",VLOOKUP(J129,quest_импл!$A$1:$J$129,7,FALSE),0))</f>
        <v>240</v>
      </c>
      <c r="Q129" t="str">
        <f>IF(G129="экспл",0,IF(G129="импл_",VLOOKUP(J129,quest_импл!$A$1:$J$129,8,FALSE),0))</f>
        <v>sound\\Myatiy_li.wav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2034</v>
      </c>
      <c r="AD129" t="str">
        <f t="shared" ca="1" si="33"/>
        <v>pics\\Limon_2.jpg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pics\\Limon_2.jpg</v>
      </c>
      <c r="AI129" t="s">
        <v>131</v>
      </c>
      <c r="AO129">
        <f t="shared" ca="1" si="34"/>
        <v>0.47502887040431518</v>
      </c>
      <c r="AP129" t="str">
        <f t="shared" ca="1" si="35"/>
        <v>pics\\Limon_2.jpg</v>
      </c>
      <c r="AR129" t="str">
        <f t="shared" si="38"/>
        <v/>
      </c>
      <c r="AS129" t="str">
        <f t="shared" ca="1" si="29"/>
        <v>pics\\Limon_2.jpg</v>
      </c>
      <c r="AT129">
        <f t="shared" ca="1" si="30"/>
        <v>0.29216206695687197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_Мятый_ли_</v>
      </c>
      <c r="BB129" t="str">
        <f t="shared" si="32"/>
        <v>_Мятый_ли_ПЕМАТ?</v>
      </c>
      <c r="BD129" cm="1">
        <f t="array" aca="1" ref="BD129" ca="1">INDEX($L$122:$L$129,(RANK(AT9,$AT$2:$AT$9)))</f>
        <v>2074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600-000000000000}"/>
  <pageMargins left="0.7" right="0.7" top="0.75" bottom="0.75" header="0.3" footer="0.3"/>
  <pageSetup paperSize="9" orientation="portrait" horizontalDpi="4294967293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VLOOKUP(B2,audio_list_stym!$A$3:$BP$18,60,FALSE)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VLOOKUP(B2,audio_list_stym!$A$3:$AJ$18,28,FALSE)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0.29336612986759625</v>
      </c>
      <c r="AP2" t="str">
        <f ca="1">INDEX($AM$2:$AM$25,(RANK(AO2,$AO$2:$AO$25)))</f>
        <v>pics\\Finik_7.jpg</v>
      </c>
      <c r="AQ2" t="str">
        <f ca="1">INDEX($AN$2:$AN$25,(RANK(AO2,$AO$2:$AO$25)))</f>
        <v>pics\\Peper_7.jpg</v>
      </c>
      <c r="AT2">
        <f t="shared" ref="AT2:AT65" ca="1" si="7">RAND()</f>
        <v>0.22676258168915098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2061</v>
      </c>
      <c r="BE2" cm="1">
        <f t="array" aca="1" ref="BE2" ca="1">INDEX(BD10:BD25,(RANK(AT2,$AT$2:$AT$16)))</f>
        <v>2030</v>
      </c>
      <c r="BF2" cm="1">
        <f t="array" aca="1" ref="BF2" ca="1">INDEX(BD26:BD49,(RANK(AT2,$AT$2:$AT$16)))</f>
        <v>2046</v>
      </c>
      <c r="BG2" cm="1">
        <f t="array" aca="1" ref="BG2" ca="1">INDEX(BD50:BD65,(RANK(AT2,$AT$2:$AT$16)))</f>
        <v>2022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VLOOKUP(B3,audio_list_stym!$A$3:$BP$18,60,FALSE)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VLOOKUP(B3,audio_list_stym!$A$3:$AJ$18,28,FALSE)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5.1100578062887037E-3</v>
      </c>
      <c r="AP3" t="str">
        <f t="shared" ref="AP3:AP25" ca="1" si="12">INDEX($AM$2:$AM$25,(RANK(AO3,$AO$2:$AO$25)))</f>
        <v>pics\\Injir_8.jpg</v>
      </c>
      <c r="AQ3" t="str">
        <f t="shared" ref="AQ3:AQ25" ca="1" si="13">INDEX($AN$2:$AN$25,(RANK(AO3,$AO$2:$AO$25)))</f>
        <v>pics\\Tikva_8.jpg</v>
      </c>
      <c r="AT3">
        <f t="shared" ca="1" si="7"/>
        <v>5.203424157947234E-2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2063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VLOOKUP(B4,audio_list_stym!$A$3:$BP$18,60,FALSE)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VLOOKUP(B4,audio_list_stym!$A$3:$AJ$18,28,FALSE)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0.9939347636187571</v>
      </c>
      <c r="AP4" t="str">
        <f t="shared" ca="1" si="12"/>
        <v>pics\\Kokos_1.jpg</v>
      </c>
      <c r="AQ4" t="str">
        <f t="shared" ca="1" si="13"/>
        <v>pics\\Tomat_1.jpg</v>
      </c>
      <c r="AT4">
        <f t="shared" ca="1" si="7"/>
        <v>8.5419004801727594E-2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VLOOKUP(B5,audio_list_stym!$A$3:$BP$18,60,FALSE)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VLOOKUP(B5,audio_list_stym!$A$3:$AJ$18,28,FALSE)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2.9651438483993098E-2</v>
      </c>
      <c r="AP5" t="str">
        <f t="shared" ca="1" si="12"/>
        <v>pics\\Injir_7.jpg</v>
      </c>
      <c r="AQ5" t="str">
        <f t="shared" ca="1" si="13"/>
        <v>pics\\Tikva_7.jpg</v>
      </c>
      <c r="AT5">
        <f t="shared" ca="1" si="7"/>
        <v>0.64385349449744711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VLOOKUP(B6,audio_list_stym!$A$3:$BP$18,60,FALSE)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VLOOKUP(B6,audio_list_stym!$A$3:$AJ$18,28,FALSE)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0.14061414871704303</v>
      </c>
      <c r="AP6" t="str">
        <f t="shared" ca="1" si="12"/>
        <v>pics\\Injir_3.jpg</v>
      </c>
      <c r="AQ6" t="str">
        <f t="shared" ca="1" si="13"/>
        <v>pics\\Tikva_3.jpg</v>
      </c>
      <c r="AT6">
        <f t="shared" ca="1" si="7"/>
        <v>0.88882406530292968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2057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VLOOKUP(B7,audio_list_stym!$A$3:$BP$18,60,FALSE)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VLOOKUP(B7,audio_list_stym!$A$3:$AJ$18,28,FALSE)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0.96931176625294602</v>
      </c>
      <c r="AP7" t="str">
        <f t="shared" ca="1" si="12"/>
        <v>pics\\Kokos_3.jpg</v>
      </c>
      <c r="AQ7" t="str">
        <f t="shared" ca="1" si="13"/>
        <v>pics\\Tomat_3.jpg</v>
      </c>
      <c r="AT7">
        <f t="shared" ca="1" si="7"/>
        <v>0.40275486745324429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2059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VLOOKUP(B8,audio_list_stym!$A$3:$BP$18,60,FALSE)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VLOOKUP(B8,audio_list_stym!$A$3:$AJ$18,28,FALSE)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0.86734104805146273</v>
      </c>
      <c r="AP8" t="str">
        <f t="shared" ca="1" si="12"/>
        <v>pics\\Kokos_7.jpg</v>
      </c>
      <c r="AQ8" t="str">
        <f t="shared" ca="1" si="13"/>
        <v>pics\\Tomat_7.jpg</v>
      </c>
      <c r="AT8">
        <f t="shared" ca="1" si="7"/>
        <v>5.1018349342650926E-2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2064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VLOOKUP(B9,audio_list_stym!$A$3:$BP$18,60,FALSE)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VLOOKUP(B9,audio_list_stym!$A$3:$AJ$18,28,FALSE)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0.32564217843574361</v>
      </c>
      <c r="AP9" t="str">
        <f t="shared" ca="1" si="12"/>
        <v>pics\\Finik_6.jpg</v>
      </c>
      <c r="AQ9" t="str">
        <f t="shared" ca="1" si="13"/>
        <v>pics\\Peper_6.jpg</v>
      </c>
      <c r="AT9">
        <f t="shared" ca="1" si="7"/>
        <v>0.26575072878148231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VLOOKUP(B10,audio_list_stym!$A$3:$BP$18,60,FALSE)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VLOOKUP(B10,audio_list_stym!$A$3:$AJ$18,28,FALSE)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2064</v>
      </c>
      <c r="AD10" t="str">
        <f t="shared" ca="1" si="10"/>
        <v>pics\\Tomat_8.jpg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pics\\Tomat_8.jpg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0.84658891221685384</v>
      </c>
      <c r="AP10" t="str">
        <f t="shared" ca="1" si="12"/>
        <v>pics\\Kokos_8.jpg</v>
      </c>
      <c r="AQ10" t="str">
        <f t="shared" ca="1" si="13"/>
        <v>pics\\Tomat_8.jpg</v>
      </c>
      <c r="AS10" t="str">
        <f t="shared" ref="AS10:AS17" ca="1" si="15">IF(AH10="sound\\Tropic",AQ10,"")</f>
        <v>pics\\Tomat_8.jpg</v>
      </c>
      <c r="AT10">
        <f t="shared" ca="1" si="7"/>
        <v>0.98063034485234857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2037</v>
      </c>
      <c r="BE10" cm="1">
        <f t="array" aca="1" ref="BE10" ca="1">INDEX(BD2:BD9,(RANK(AT3,$AT$2:$AT$9)))</f>
        <v>2064</v>
      </c>
      <c r="BF10" cm="1">
        <f t="array" aca="1" ref="BF10" ca="1">INDEX(BD18:BD33,(RANK(AT3,$AT$2:$AT$16)))</f>
        <v>2051</v>
      </c>
      <c r="BG10" cm="1">
        <f t="array" aca="1" ref="BG10" ca="1">INDEX(BD34:BD65,(RANK(AT3,$AT$2:$AT$16)))</f>
        <v>2003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VLOOKUP(B11,audio_list_stym!$A$3:$BP$18,60,FALSE)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VLOOKUP(B11,audio_list_stym!$A$3:$AJ$18,28,FALSE)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2165</v>
      </c>
      <c r="AD11" t="str">
        <f t="shared" ca="1" si="10"/>
        <v>pics\\Tikva_5.jpg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0.10576293707213891</v>
      </c>
      <c r="AP11" t="str">
        <f t="shared" ca="1" si="12"/>
        <v>pics\\Injir_5.jpg</v>
      </c>
      <c r="AQ11" t="str">
        <f t="shared" ca="1" si="13"/>
        <v>pics\\Tikva_5.jpg</v>
      </c>
      <c r="AS11" t="str">
        <f t="shared" ca="1" si="15"/>
        <v>pics\\Tikva_5.jpg</v>
      </c>
      <c r="AT11">
        <f t="shared" ca="1" si="7"/>
        <v>0.19358252068840254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2039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VLOOKUP(B12,audio_list_stym!$A$3:$BP$18,60,FALSE)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VLOOKUP(B12,audio_list_stym!$A$3:$AJ$18,28,FALSE)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2043</v>
      </c>
      <c r="AD12" t="str">
        <f t="shared" ca="1" si="10"/>
        <v>pics\\Peper_3.jpg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pics\\Peper_3.jpg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0.56345494207196889</v>
      </c>
      <c r="AP12" t="str">
        <f t="shared" ca="1" si="12"/>
        <v>pics\\Finik_3.jpg</v>
      </c>
      <c r="AQ12" t="str">
        <f t="shared" ca="1" si="13"/>
        <v>pics\\Peper_3.jpg</v>
      </c>
      <c r="AS12" t="str">
        <f t="shared" ca="1" si="15"/>
        <v>pics\\Peper_3.jpg</v>
      </c>
      <c r="AT12">
        <f t="shared" ca="1" si="7"/>
        <v>0.42374219106918987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VLOOKUP(B13,audio_list_stym!$A$3:$BP$18,60,FALSE)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VLOOKUP(B13,audio_list_stym!$A$3:$AJ$18,28,FALSE)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2045</v>
      </c>
      <c r="AD13" t="str">
        <f t="shared" ca="1" si="10"/>
        <v>pics\\Peper_5.jpg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0.51406439505075274</v>
      </c>
      <c r="AP13" t="str">
        <f t="shared" ca="1" si="12"/>
        <v>pics\\Finik_5.jpg</v>
      </c>
      <c r="AQ13" t="str">
        <f t="shared" ca="1" si="13"/>
        <v>pics\\Peper_5.jpg</v>
      </c>
      <c r="AS13" t="str">
        <f t="shared" ca="1" si="15"/>
        <v>pics\\Peper_5.jpg</v>
      </c>
      <c r="AT13">
        <f t="shared" ca="1" si="7"/>
        <v>0.99649147607393695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VLOOKUP(B14,audio_list_stym!$A$3:$BP$18,60,FALSE)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VLOOKUP(B14,audio_list_stym!$A$3:$AJ$18,28,FALSE)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2161</v>
      </c>
      <c r="AD14" t="str">
        <f t="shared" ca="1" si="10"/>
        <v>pics\\Tikva_1.jpg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pics\\Tikva_1.jpg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0.17889923153486265</v>
      </c>
      <c r="AP14" t="str">
        <f t="shared" ca="1" si="12"/>
        <v>pics\\Injir_1.jpg</v>
      </c>
      <c r="AQ14" t="str">
        <f t="shared" ca="1" si="13"/>
        <v>pics\\Tikva_1.jpg</v>
      </c>
      <c r="AS14" t="str">
        <f t="shared" ca="1" si="15"/>
        <v>pics\\Tikva_1.jpg</v>
      </c>
      <c r="AT14">
        <f t="shared" ca="1" si="7"/>
        <v>0.89794323701576007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2033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VLOOKUP(B15,audio_list_stym!$A$3:$BP$18,60,FALSE)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VLOOKUP(B15,audio_list_stym!$A$3:$AJ$18,28,FALSE)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2060</v>
      </c>
      <c r="AD15" t="str">
        <f t="shared" ca="1" si="10"/>
        <v>pics\\Tomat_4.jpg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pics\\Tomat_4.jpg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0.96890243482645633</v>
      </c>
      <c r="AP15" t="str">
        <f t="shared" ca="1" si="12"/>
        <v>pics\\Kokos_4.jpg</v>
      </c>
      <c r="AQ15" t="str">
        <f t="shared" ca="1" si="13"/>
        <v>pics\\Tomat_4.jpg</v>
      </c>
      <c r="AS15" t="str">
        <f t="shared" ca="1" si="15"/>
        <v>pics\\Tomat_4.jpg</v>
      </c>
      <c r="AT15">
        <f t="shared" ca="1" si="7"/>
        <v>0.92293628084017265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2035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VLOOKUP(B16,audio_list_stym!$A$3:$BP$18,60,FALSE)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VLOOKUP(B16,audio_list_stym!$A$3:$AJ$18,28,FALSE)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2048</v>
      </c>
      <c r="AD16" t="str">
        <f t="shared" ca="1" si="10"/>
        <v>pics\\Peper_8.jpg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pics\\Peper_8.jpg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0.22508987778682565</v>
      </c>
      <c r="AP16" t="str">
        <f t="shared" ca="1" si="12"/>
        <v>pics\\Finik_8.jpg</v>
      </c>
      <c r="AQ16" t="str">
        <f t="shared" ca="1" si="13"/>
        <v>pics\\Peper_8.jpg</v>
      </c>
      <c r="AS16" t="str">
        <f t="shared" ca="1" si="15"/>
        <v>pics\\Peper_8.jpg</v>
      </c>
      <c r="AT16">
        <f t="shared" ca="1" si="7"/>
        <v>0.24840198493788201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2040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VLOOKUP(B17,audio_list_stym!$A$3:$BP$18,60,FALSE)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VLOOKUP(B17,audio_list_stym!$A$3:$AJ$18,28,FALSE)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2061</v>
      </c>
      <c r="AD17" t="str">
        <f t="shared" ca="1" si="10"/>
        <v>pics\\Tomat_5.jpg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0.93326507240346146</v>
      </c>
      <c r="AP17" t="str">
        <f t="shared" ca="1" si="12"/>
        <v>pics\\Kokos_5.jpg</v>
      </c>
      <c r="AQ17" t="str">
        <f t="shared" ca="1" si="13"/>
        <v>pics\\Tomat_5.jpg</v>
      </c>
      <c r="AS17" t="str">
        <f t="shared" ca="1" si="15"/>
        <v>pics\\Tomat_5.jpg</v>
      </c>
      <c r="AT17">
        <f t="shared" ca="1" si="7"/>
        <v>0.43337701166525056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VLOOKUP(B18,audio_list_stym!$A$3:$BP$18,60,FALSE)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VLOOKUP(B18,audio_list_stym!$A$3:$AJ$18,28,FALSE)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2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0.17683033070412935</v>
      </c>
      <c r="AP18" t="str">
        <f t="shared" ca="1" si="12"/>
        <v>pics\\Injir_2.jpg</v>
      </c>
      <c r="AQ18" t="str">
        <f t="shared" ca="1" si="13"/>
        <v>pics\\Tikva_2.jpg</v>
      </c>
      <c r="AT18">
        <f t="shared" ca="1" si="7"/>
        <v>6.5791422352238227E-3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2029</v>
      </c>
      <c r="BE18" cm="1">
        <f t="array" aca="1" ref="BE18" ca="1">INDEX(BD2:BD17,(RANK(AT4,$AT$2:$AT$16)))</f>
        <v>2033</v>
      </c>
      <c r="BF18" cm="1">
        <f t="array" aca="1" ref="BF18" ca="1">INDEX(BD26:BD49,(RANK(AT4,$AT$2:$AT$16)))</f>
        <v>2041</v>
      </c>
      <c r="BG18" cm="1">
        <f t="array" aca="1" ref="BG18" ca="1">INDEX(BD50:BD65,(RANK(AT4,$AT$2:$AT$16)))</f>
        <v>2017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VLOOKUP(B19,audio_list_stym!$A$3:$BP$18,60,FALSE)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VLOOKUP(B19,audio_list_stym!$A$3:$AJ$18,28,FALSE)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0.9000618478234198</v>
      </c>
      <c r="AP19" t="str">
        <f t="shared" ca="1" si="12"/>
        <v>pics\\Kokos_6.jpg</v>
      </c>
      <c r="AQ19" t="str">
        <f t="shared" ca="1" si="13"/>
        <v>pics\\Tomat_6.jpg</v>
      </c>
      <c r="AT19">
        <f t="shared" ca="1" si="7"/>
        <v>0.61424192106013586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2031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VLOOKUP(B20,audio_list_stym!$A$3:$BP$18,60,FALSE)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VLOOKUP(B20,audio_list_stym!$A$3:$AJ$18,28,FALSE)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0.98725889235736863</v>
      </c>
      <c r="AP20" t="str">
        <f t="shared" ca="1" si="12"/>
        <v>pics\\Kokos_2.jpg</v>
      </c>
      <c r="AQ20" t="str">
        <f t="shared" ca="1" si="13"/>
        <v>pics\\Tomat_2.jpg</v>
      </c>
      <c r="AT20">
        <f t="shared" ca="1" si="7"/>
        <v>0.35545062477366329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VLOOKUP(B21,audio_list_stym!$A$3:$BP$18,60,FALSE)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VLOOKUP(B21,audio_list_stym!$A$3:$AJ$18,28,FALSE)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0.5367435211919056</v>
      </c>
      <c r="AP21" t="str">
        <f t="shared" ca="1" si="12"/>
        <v>pics\\Finik_4.jpg</v>
      </c>
      <c r="AQ21" t="str">
        <f t="shared" ca="1" si="13"/>
        <v>pics\\Peper_4.jpg</v>
      </c>
      <c r="AT21">
        <f t="shared" ca="1" si="7"/>
        <v>0.75559458149804282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VLOOKUP(B22,audio_list_stym!$A$3:$BP$18,60,FALSE)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VLOOKUP(B22,audio_list_stym!$A$3:$AJ$18,28,FALSE)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0.71930288252704888</v>
      </c>
      <c r="AP22" t="str">
        <f t="shared" ca="1" si="12"/>
        <v>pics\\Finik_1.jpg</v>
      </c>
      <c r="AQ22" t="str">
        <f t="shared" ca="1" si="13"/>
        <v>pics\\Peper_1.jpg</v>
      </c>
      <c r="AT22">
        <f t="shared" ca="1" si="7"/>
        <v>0.3722884201822807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2025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VLOOKUP(B23,audio_list_stym!$A$3:$BP$18,60,FALSE)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VLOOKUP(B23,audio_list_stym!$A$3:$AJ$18,28,FALSE)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3.0442818939031224E-2</v>
      </c>
      <c r="AP23" t="str">
        <f t="shared" ca="1" si="12"/>
        <v>pics\\Injir_6.jpg</v>
      </c>
      <c r="AQ23" t="str">
        <f t="shared" ca="1" si="13"/>
        <v>pics\\Tikva_6.jpg</v>
      </c>
      <c r="AT23">
        <f t="shared" ca="1" si="7"/>
        <v>0.29681809216998878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2027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VLOOKUP(B24,audio_list_stym!$A$3:$BP$18,60,FALSE)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VLOOKUP(B24,audio_list_stym!$A$3:$AJ$18,28,FALSE)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0.69033158595705713</v>
      </c>
      <c r="AP24" t="str">
        <f t="shared" ca="1" si="12"/>
        <v>pics\\Finik_2.jpg</v>
      </c>
      <c r="AQ24" t="str">
        <f t="shared" ca="1" si="13"/>
        <v>pics\\Peper_2.jpg</v>
      </c>
      <c r="AT24">
        <f t="shared" ca="1" si="7"/>
        <v>0.63075402894929977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2032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VLOOKUP(B25,audio_list_stym!$A$3:$BP$18,60,FALSE)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VLOOKUP(B25,audio_list_stym!$A$3:$AJ$18,28,FALSE)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0.12546040180697082</v>
      </c>
      <c r="AP25" t="str">
        <f t="shared" ca="1" si="12"/>
        <v>pics\\Injir_4.jpg</v>
      </c>
      <c r="AQ25" t="str">
        <f t="shared" ca="1" si="13"/>
        <v>pics\\Tikva_4.jpg</v>
      </c>
      <c r="AT25">
        <f t="shared" ca="1" si="7"/>
        <v>7.3350627102597432E-4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VLOOKUP(B26,audio_list_stym!$A$3:$BP$18,60,FALSE)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VLOOKUP(B26,audio_list_stym!$A$3:$AJ$18,28,FALSE)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2015</v>
      </c>
      <c r="AD26" t="str">
        <f t="shared" ca="1" si="10"/>
        <v>pics\\Finik_7.jpg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pics\\Finik_7.jpg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pics\\Finik_7.jpg</v>
      </c>
      <c r="AT26">
        <f t="shared" ca="1" si="7"/>
        <v>0.53388289135651168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2053</v>
      </c>
      <c r="BE26" cm="1">
        <f t="array" aca="1" ref="BE26" ca="1">INDEX(BD2:BD25,(RANK(AT5,$AT$2:$AT$16)))</f>
        <v>2059</v>
      </c>
      <c r="BF26" cm="1">
        <f t="array" aca="1" ref="BF26" ca="1">INDEX(BD34:BD49,(RANK(AT5,$AT$2:$AT$16)))</f>
        <v>2043</v>
      </c>
      <c r="BG26" cm="1">
        <f t="array" aca="1" ref="BG26" ca="1">INDEX(BD50:BD65,(RANK(AT5,$AT$2:$AT$16)))</f>
        <v>2011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VLOOKUP(B27,audio_list_stym!$A$3:$BP$18,60,FALSE)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VLOOKUP(B27,audio_list_stym!$A$3:$AJ$18,28,FALSE)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2160</v>
      </c>
      <c r="AD27" t="str">
        <f t="shared" ca="1" si="10"/>
        <v>pics\\Injir_8.jpg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pics\\Injir_8.jpg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pics\\Injir_8.jpg</v>
      </c>
      <c r="AT27">
        <f t="shared" ca="1" si="7"/>
        <v>0.41676570030790006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2055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VLOOKUP(B28,audio_list_stym!$A$3:$BP$18,60,FALSE)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VLOOKUP(B28,audio_list_stym!$A$3:$AJ$18,28,FALSE)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2025</v>
      </c>
      <c r="AD28" t="str">
        <f t="shared" ca="1" si="10"/>
        <v>pics\\Kokos_1.jpg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pics\\Kokos_1.jpg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pics\\Kokos_1.jpg</v>
      </c>
      <c r="AT28">
        <f t="shared" ca="1" si="7"/>
        <v>0.19699898536733196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VLOOKUP(B29,audio_list_stym!$A$3:$BP$18,60,FALSE)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VLOOKUP(B29,audio_list_stym!$A$3:$AJ$18,28,FALSE)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2159</v>
      </c>
      <c r="AD29" t="str">
        <f t="shared" ca="1" si="10"/>
        <v>pics\\Injir_7.jpg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pics\\Injir_7.jpg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pics\\Injir_7.jpg</v>
      </c>
      <c r="AT29">
        <f t="shared" ca="1" si="7"/>
        <v>0.61647995098319508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VLOOKUP(B30,audio_list_stym!$A$3:$BP$18,60,FALSE)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VLOOKUP(B30,audio_list_stym!$A$3:$AJ$18,28,FALSE)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2155</v>
      </c>
      <c r="AD30" t="str">
        <f t="shared" ca="1" si="10"/>
        <v>pics\\Injir_3.jpg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pics\\Injir_3.jpg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pics\\Injir_3.jpg</v>
      </c>
      <c r="AT30">
        <f t="shared" ca="1" si="7"/>
        <v>0.3398827094301109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2049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VLOOKUP(B31,audio_list_stym!$A$3:$BP$18,60,FALSE)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VLOOKUP(B31,audio_list_stym!$A$3:$AJ$18,28,FALSE)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2027</v>
      </c>
      <c r="AD31" t="str">
        <f t="shared" ca="1" si="10"/>
        <v>pics\\Kokos_3.jpg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pics\\Kokos_3.jpg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pics\\Kokos_3.jpg</v>
      </c>
      <c r="AT31">
        <f t="shared" ca="1" si="7"/>
        <v>0.96458535702680637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2051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VLOOKUP(B32,audio_list_stym!$A$3:$BP$18,60,FALSE)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VLOOKUP(B32,audio_list_stym!$A$3:$AJ$18,28,FALSE)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2031</v>
      </c>
      <c r="AD32" t="str">
        <f t="shared" ca="1" si="10"/>
        <v>pics\\Kokos_7.jpg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pics\\Kokos_7.jpg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pics\\Kokos_7.jpg</v>
      </c>
      <c r="AT32">
        <f t="shared" ca="1" si="7"/>
        <v>0.81410354668186113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2056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VLOOKUP(B33,audio_list_stym!$A$3:$BP$18,60,FALSE)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VLOOKUP(B33,audio_list_stym!$A$3:$AJ$18,28,FALSE)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2014</v>
      </c>
      <c r="AD33" t="str">
        <f t="shared" ca="1" si="10"/>
        <v>pics\\Finik_6.jpg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pics\\Finik_6.jpg</v>
      </c>
      <c r="AT33">
        <f t="shared" ca="1" si="7"/>
        <v>0.96728826742148255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VLOOKUP(B34,audio_list_stym!$A$3:$BP$18,60,FALSE)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VLOOKUP(B34,audio_list_stym!$A$3:$AJ$18,28,FALSE)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ref="AG34:AG41" si="20">IF(OR(E34=11,E34=13),M34,"")</f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1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0.79085058427665889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2045</v>
      </c>
      <c r="BE34" cm="1">
        <f t="array" aca="1" ref="BE34" ca="1">INDEX(BD2:BD17,(RANK(AT5,$AT$2:$AT$17)))</f>
        <v>2059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2003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VLOOKUP(B35,audio_list_stym!$A$3:$BP$18,60,FALSE)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VLOOKUP(B35,audio_list_stym!$A$3:$AJ$18,28,FALSE)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20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1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0.90175758508668191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2047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VLOOKUP(B36,audio_list_stym!$A$3:$BP$18,60,FALSE)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VLOOKUP(B36,audio_list_stym!$A$3:$AJ$18,28,FALSE)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20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1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0.71510154135803183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VLOOKUP(B37,audio_list_stym!$A$3:$BP$18,60,FALSE)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VLOOKUP(B37,audio_list_stym!$A$3:$AJ$18,28,FALSE)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20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1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0.47400112092616553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sound\\Noviy_plod.wav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VLOOKUP(B38,audio_list_stym!$A$3:$BP$18,60,FALSE)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VLOOKUP(B38,audio_list_stym!$A$3:$AJ$18,28,FALSE)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20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1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0.12085720857969851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2041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VLOOKUP(B39,audio_list_stym!$A$3:$BP$18,60,FALSE)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VLOOKUP(B39,audio_list_stym!$A$3:$AJ$18,28,FALSE)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20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1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0.55173752554134381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2043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VLOOKUP(B40,audio_list_stym!$A$3:$BP$18,60,FALSE)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VLOOKUP(B40,audio_list_stym!$A$3:$AJ$18,28,FALSE)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20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1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0.2316110136875118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2048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VLOOKUP(B41,audio_list_stym!$A$3:$BP$18,60,FALSE)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VLOOKUP(B41,audio_list_stym!$A$3:$AJ$18,28,FALSE)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2">IF(ISTEXT(AR41),AR41,IF(ISTEXT(AS41),AS41,""))</f>
        <v/>
      </c>
      <c r="AG41" t="str">
        <f t="shared" si="20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1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0.50579318542830587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VLOOKUP(B42,audio_list_stym!$A$3:$BP$18,60,FALSE)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VLOOKUP(B42,audio_list_stym!$A$3:$AJ$18,28,FALSE)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2162</v>
      </c>
      <c r="AD42" t="str">
        <f t="shared" ca="1" si="10"/>
        <v>pics\\Tikva_2.jpg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2"/>
        <v>pics\\Tikva_2.jpg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3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4">IF(AH42="sound\\Tropic",AQ18,"")</f>
        <v>pics\\Tikva_2.jpg</v>
      </c>
      <c r="AT42">
        <f t="shared" ca="1" si="7"/>
        <v>0.35581760404319773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2005</v>
      </c>
      <c r="BE42" cm="1">
        <f t="array" aca="1" ref="BE42" ca="1">INDEX(BD2:BD17,(RANK(AT6,$AT$2:$AT17)))</f>
        <v>2057</v>
      </c>
      <c r="BF42" cm="1">
        <f t="array" aca="1" ref="BF42" ca="1">INDEX(BD26:BD41,(RANK(AT6,$AT$2:$AT$17)))</f>
        <v>2049</v>
      </c>
      <c r="BG42" cm="1">
        <f t="array" aca="1" ref="BG42" ca="1">INDEX(BD50:BD65,(RANK(AT6,$AT$2:$AT$17)))</f>
        <v>2009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VLOOKUP(B43,audio_list_stym!$A$3:$BP$18,60,FALSE)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VLOOKUP(B43,audio_list_stym!$A$3:$AJ$18,28,FALSE)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2062</v>
      </c>
      <c r="AD43" t="str">
        <f t="shared" ca="1" si="10"/>
        <v>pics\\Tomat_6.jpg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2"/>
        <v>pics\\Tomat_6.jpg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3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4"/>
        <v>pics\\Tomat_6.jpg</v>
      </c>
      <c r="AT43">
        <f t="shared" ca="1" si="7"/>
        <v>0.82239456914372056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2007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VLOOKUP(B44,audio_list_stym!$A$3:$BP$18,60,FALSE)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VLOOKUP(B44,audio_list_stym!$A$3:$AJ$18,28,FALSE)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2058</v>
      </c>
      <c r="AD44" t="str">
        <f t="shared" ca="1" si="10"/>
        <v>pics\\Tomat_2.jpg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2"/>
        <v>pics\\Tomat_2.jpg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3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4"/>
        <v>pics\\Tomat_2.jpg</v>
      </c>
      <c r="AT44">
        <f t="shared" ca="1" si="7"/>
        <v>8.0296252400557044E-2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VLOOKUP(B45,audio_list_stym!$A$3:$BP$18,60,FALSE)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VLOOKUP(B45,audio_list_stym!$A$3:$AJ$18,28,FALSE)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2044</v>
      </c>
      <c r="AD45" t="str">
        <f t="shared" ca="1" si="10"/>
        <v>pics\\Peper_4.jpg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2"/>
        <v>pics\\Peper_4.jpg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3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4"/>
        <v>pics\\Peper_4.jpg</v>
      </c>
      <c r="AT45">
        <f t="shared" ca="1" si="7"/>
        <v>0.37351926520779977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VLOOKUP(B46,audio_list_stym!$A$3:$BP$18,60,FALSE)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VLOOKUP(B46,audio_list_stym!$A$3:$AJ$18,28,FALSE)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10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2"/>
        <v>pics\\Peper_1.jpg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3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4"/>
        <v>pics\\Peper_1.jpg</v>
      </c>
      <c r="AT46">
        <f t="shared" ca="1" si="7"/>
        <v>3.5993474942279335E-2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2001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VLOOKUP(B47,audio_list_stym!$A$3:$BP$18,60,FALSE)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VLOOKUP(B47,audio_list_stym!$A$3:$AJ$18,28,FALSE)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2166</v>
      </c>
      <c r="AD47" t="str">
        <f t="shared" ca="1" si="10"/>
        <v>pics\\Tikva_6.jpg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2"/>
        <v>pics\\Tikva_6.jpg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3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4"/>
        <v>pics\\Tikva_6.jpg</v>
      </c>
      <c r="AT47">
        <f t="shared" ca="1" si="7"/>
        <v>0.38825987817354624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2003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VLOOKUP(B48,audio_list_stym!$A$3:$BP$18,60,FALSE)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VLOOKUP(B48,audio_list_stym!$A$3:$AJ$18,28,FALSE)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2042</v>
      </c>
      <c r="AD48" t="str">
        <f t="shared" ca="1" si="10"/>
        <v>pics\\Peper_2.jpg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2"/>
        <v>pics\\Peper_2.jpg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3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4"/>
        <v>pics\\Peper_2.jpg</v>
      </c>
      <c r="AT48">
        <f t="shared" ca="1" si="7"/>
        <v>5.3828172807598995E-2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2008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VLOOKUP(B49,audio_list_stym!$A$3:$BP$18,60,FALSE)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VLOOKUP(B49,audio_list_stym!$A$3:$AJ$18,28,FALSE)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2164</v>
      </c>
      <c r="AD49" t="str">
        <f t="shared" ca="1" si="10"/>
        <v>pics\\Tikva_4.jpg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2"/>
        <v>pics\\Tikva_4.jpg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3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4"/>
        <v>pics\\Tikva_4.jpg</v>
      </c>
      <c r="AT49">
        <f t="shared" ca="1" si="7"/>
        <v>0.41010316819707981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VLOOKUP(B50,audio_list_stym!$A$3:$BP$18,60,FALSE)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VLOOKUP(B50,audio_list_stym!$A$3:$AJ$18,28,FALSE)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2"/>
        <v/>
      </c>
      <c r="AG50" t="str">
        <f t="shared" ref="AG50:AG65" si="25">IF(OR(E50=11,E50=13),M50,"")</f>
        <v>pics\\Finik_1.jpg</v>
      </c>
      <c r="AH50">
        <f t="shared" si="4"/>
        <v>0</v>
      </c>
      <c r="AT50">
        <f t="shared" ca="1" si="7"/>
        <v>0.40253133367318938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2013</v>
      </c>
      <c r="BE50" cm="1">
        <f t="array" aca="1" ref="BE50" ca="1">INDEX(BD2:BD17,(RANK(AT7,$AT$2:$AT$17)))</f>
        <v>2037</v>
      </c>
      <c r="BF50" cm="1">
        <f t="array" aca="1" ref="BF50" ca="1">INDEX(BD18:BD49,(RANK(AT7,$AT$2:$AT$17)))</f>
        <v>2053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VLOOKUP(B51,audio_list_stym!$A$3:$BP$18,60,FALSE)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VLOOKUP(B51,audio_list_stym!$A$3:$AJ$18,28,FALSE)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2"/>
        <v/>
      </c>
      <c r="AG51" t="str">
        <f t="shared" si="25"/>
        <v>pics\\Finik_2.jpg</v>
      </c>
      <c r="AH51">
        <f t="shared" si="4"/>
        <v>0</v>
      </c>
      <c r="AT51">
        <f t="shared" ca="1" si="7"/>
        <v>0.99046116356742198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2015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VLOOKUP(B52,audio_list_stym!$A$3:$BP$18,60,FALSE)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VLOOKUP(B52,audio_list_stym!$A$3:$AJ$18,28,FALSE)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2"/>
        <v/>
      </c>
      <c r="AG52" t="str">
        <f t="shared" si="25"/>
        <v>pics\\Finik_3.jpg</v>
      </c>
      <c r="AH52">
        <f t="shared" si="4"/>
        <v>0</v>
      </c>
      <c r="AT52">
        <f t="shared" ca="1" si="7"/>
        <v>0.62395827296127926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VLOOKUP(B53,audio_list_stym!$A$3:$BP$18,60,FALSE)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VLOOKUP(B53,audio_list_stym!$A$3:$AJ$18,28,FALSE)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2"/>
        <v/>
      </c>
      <c r="AG53" t="str">
        <f t="shared" si="25"/>
        <v>pics\\Finik_4.jpg</v>
      </c>
      <c r="AH53">
        <f t="shared" si="4"/>
        <v>0</v>
      </c>
      <c r="AT53">
        <f t="shared" ca="1" si="7"/>
        <v>0.7993507683746145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VLOOKUP(B54,audio_list_stym!$A$3:$BP$18,60,FALSE)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VLOOKUP(B54,audio_list_stym!$A$3:$AJ$18,28,FALSE)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2"/>
        <v/>
      </c>
      <c r="AG54" t="str">
        <f t="shared" si="25"/>
        <v>pics\\Finik_5.jpg</v>
      </c>
      <c r="AH54">
        <f t="shared" si="4"/>
        <v>0</v>
      </c>
      <c r="AI54" s="11"/>
      <c r="AT54">
        <f t="shared" ca="1" si="7"/>
        <v>0.70195778561219413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2009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VLOOKUP(B55,audio_list_stym!$A$3:$BP$18,60,FALSE)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VLOOKUP(B55,audio_list_stym!$A$3:$AJ$18,28,FALSE)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2"/>
        <v/>
      </c>
      <c r="AG55" t="str">
        <f t="shared" si="25"/>
        <v>pics\\Finik_6.jpg</v>
      </c>
      <c r="AH55">
        <f t="shared" si="4"/>
        <v>0</v>
      </c>
      <c r="AT55">
        <f t="shared" ca="1" si="7"/>
        <v>0.72893989658961589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2011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VLOOKUP(B56,audio_list_stym!$A$3:$BP$18,60,FALSE)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VLOOKUP(B56,audio_list_stym!$A$3:$AJ$18,28,FALSE)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25"/>
        <v>pics\\Finik_7.jpg</v>
      </c>
      <c r="AH56">
        <f t="shared" si="4"/>
        <v>0</v>
      </c>
      <c r="AT56">
        <f t="shared" ca="1" si="7"/>
        <v>0.57825912898207177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2016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VLOOKUP(B57,audio_list_stym!$A$3:$BP$18,60,FALSE)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VLOOKUP(B57,audio_list_stym!$A$3:$AJ$18,28,FALSE)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25"/>
        <v>pics\\Finik_8.jpg</v>
      </c>
      <c r="AH57">
        <f t="shared" si="4"/>
        <v>0</v>
      </c>
      <c r="AI57" s="11"/>
      <c r="AT57">
        <f t="shared" ca="1" si="7"/>
        <v>0.39957020549491007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VLOOKUP(B58,audio_list_stym!$A$3:$BP$18,60,FALSE)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VLOOKUP(B58,audio_list_stym!$A$3:$AJ$18,28,FALSE)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2032</v>
      </c>
      <c r="AD58" t="str">
        <f t="shared" ca="1" si="10"/>
        <v>pics\\Kokos_8.jpg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6">IF(ISTEXT(AR58),AR58,IF(ISTEXT(AS58),AS58,""))</f>
        <v>pics\\Kokos_8.jpg</v>
      </c>
      <c r="AG58" t="str">
        <f t="shared" si="25"/>
        <v/>
      </c>
      <c r="AH58" t="str">
        <f t="shared" si="4"/>
        <v>sound\\Ogorod</v>
      </c>
      <c r="AI58" s="11"/>
      <c r="AR58" t="str">
        <f t="shared" ref="AR58:AR63" ca="1" si="27">IF(AH58="sound\\Ogorod",AP10,"")</f>
        <v>pics\\Kokos_8.jpg</v>
      </c>
      <c r="AT58">
        <f t="shared" ca="1" si="7"/>
        <v>0.52923253198645148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2021</v>
      </c>
      <c r="BE58" cm="1">
        <f t="array" aca="1" ref="BE58" ca="1">INDEX(BD2:BD17,(RANK(AT8,$AT$2:$AT$17)))</f>
        <v>2036</v>
      </c>
      <c r="BF58" cm="1">
        <f t="array" aca="1" ref="BF58" ca="1">INDEX(BD18:BD33,(RANK(AT8,$AT$2:$AT$17)))</f>
        <v>2052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VLOOKUP(B59,audio_list_stym!$A$3:$BP$18,60,FALSE)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VLOOKUP(B59,audio_list_stym!$A$3:$AJ$18,28,FALSE)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2157</v>
      </c>
      <c r="AD59" t="str">
        <f t="shared" ca="1" si="10"/>
        <v>pics\\Injir_5.jpg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6"/>
        <v>pics\\Injir_5.jpg</v>
      </c>
      <c r="AG59" t="str">
        <f t="shared" si="25"/>
        <v/>
      </c>
      <c r="AH59" t="str">
        <f t="shared" si="4"/>
        <v>sound\\Ogorod</v>
      </c>
      <c r="AR59" t="str">
        <f t="shared" ca="1" si="27"/>
        <v>pics\\Injir_5.jpg</v>
      </c>
      <c r="AT59">
        <f t="shared" ca="1" si="7"/>
        <v>0.62750370467092398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2023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VLOOKUP(B60,audio_list_stym!$A$3:$BP$18,60,FALSE)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VLOOKUP(B60,audio_list_stym!$A$3:$AJ$18,28,FALSE)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2011</v>
      </c>
      <c r="AD60" t="str">
        <f t="shared" ca="1" si="10"/>
        <v>pics\\Finik_3.jpg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6"/>
        <v>pics\\Finik_3.jpg</v>
      </c>
      <c r="AG60" t="str">
        <f t="shared" si="25"/>
        <v/>
      </c>
      <c r="AH60" t="str">
        <f t="shared" si="4"/>
        <v>sound\\Ogorod</v>
      </c>
      <c r="AR60" t="str">
        <f t="shared" ca="1" si="27"/>
        <v>pics\\Finik_3.jpg</v>
      </c>
      <c r="AT60">
        <f t="shared" ca="1" si="7"/>
        <v>0.65381543644068374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VLOOKUP(B61,audio_list_stym!$A$3:$BP$18,60,FALSE)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VLOOKUP(B61,audio_list_stym!$A$3:$AJ$18,28,FALSE)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2013</v>
      </c>
      <c r="AD61" t="str">
        <f t="shared" ca="1" si="10"/>
        <v>pics\\Finik_5.jpg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6"/>
        <v>pics\\Finik_5.jpg</v>
      </c>
      <c r="AG61" t="str">
        <f t="shared" si="25"/>
        <v/>
      </c>
      <c r="AH61" t="str">
        <f t="shared" si="4"/>
        <v>sound\\Ogorod</v>
      </c>
      <c r="AR61" t="str">
        <f t="shared" ca="1" si="27"/>
        <v>pics\\Finik_5.jpg</v>
      </c>
      <c r="AT61">
        <f t="shared" ca="1" si="7"/>
        <v>0.11172885389397091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VLOOKUP(B62,audio_list_stym!$A$3:$BP$18,60,FALSE)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VLOOKUP(B62,audio_list_stym!$A$3:$AJ$18,28,FALSE)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2153</v>
      </c>
      <c r="AD62" t="str">
        <f t="shared" ca="1" si="10"/>
        <v>pics\\Injir_1.jpg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6"/>
        <v>pics\\Injir_1.jpg</v>
      </c>
      <c r="AG62" t="str">
        <f t="shared" si="25"/>
        <v/>
      </c>
      <c r="AH62" t="str">
        <f t="shared" si="4"/>
        <v>sound\\Ogorod</v>
      </c>
      <c r="AR62" t="str">
        <f t="shared" ca="1" si="27"/>
        <v>pics\\Injir_1.jpg</v>
      </c>
      <c r="AT62">
        <f t="shared" ca="1" si="7"/>
        <v>6.2486455806528785E-2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2017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VLOOKUP(B63,audio_list_stym!$A$3:$BP$18,60,FALSE)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VLOOKUP(B63,audio_list_stym!$A$3:$AJ$18,28,FALSE)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2028</v>
      </c>
      <c r="AD63" t="str">
        <f t="shared" ca="1" si="10"/>
        <v>pics\\Kokos_4.jpg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6"/>
        <v>pics\\Kokos_4.jpg</v>
      </c>
      <c r="AG63" t="str">
        <f t="shared" si="25"/>
        <v/>
      </c>
      <c r="AH63" t="str">
        <f t="shared" si="4"/>
        <v>sound\\Ogorod</v>
      </c>
      <c r="AR63" t="str">
        <f t="shared" ca="1" si="27"/>
        <v>pics\\Kokos_4.jpg</v>
      </c>
      <c r="AT63">
        <f t="shared" ca="1" si="7"/>
        <v>0.48663462255701673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2019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VLOOKUP(B64,audio_list_stym!$A$3:$BP$18,60,FALSE)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VLOOKUP(B64,audio_list_stym!$A$3:$AJ$18,28,FALSE)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2016</v>
      </c>
      <c r="AD64" t="str">
        <f t="shared" ca="1" si="10"/>
        <v>pics\\Finik_8.jpg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6"/>
        <v>pics\\Finik_8.jpg</v>
      </c>
      <c r="AG64" t="str">
        <f t="shared" si="25"/>
        <v/>
      </c>
      <c r="AH64" t="str">
        <f t="shared" si="4"/>
        <v>sound\\Ogorod</v>
      </c>
      <c r="AI64" s="11"/>
      <c r="AR64" t="str">
        <f ca="1">IF(AH64="sound\\Ogorod",AP16,"")</f>
        <v>pics\\Finik_8.jpg</v>
      </c>
      <c r="AT64">
        <f t="shared" ca="1" si="7"/>
        <v>9.8592562585927079E-2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2024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VLOOKUP(B65,audio_list_stym!$A$3:$BP$18,60,FALSE)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VLOOKUP(B65,audio_list_stym!$A$3:$AJ$18,28,FALSE)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2029</v>
      </c>
      <c r="AD65" t="str">
        <f t="shared" ca="1" si="10"/>
        <v>pics\\Kokos_5.jpg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6"/>
        <v>pics\\Kokos_5.jpg</v>
      </c>
      <c r="AG65" t="str">
        <f t="shared" si="25"/>
        <v/>
      </c>
      <c r="AH65" t="str">
        <f t="shared" si="4"/>
        <v>sound\\Ogorod</v>
      </c>
      <c r="AR65" t="str">
        <f ca="1">IF(AH65="sound\\Ogorod",AP17,"")</f>
        <v>pics\\Kokos_5.jpg</v>
      </c>
      <c r="AT65">
        <f t="shared" ca="1" si="7"/>
        <v>0.68015555932492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VLOOKUP(B66,audio_list_stym!$A$3:$BP$18,60,FALSE)</f>
        <v>17</v>
      </c>
      <c r="F66" t="str">
        <f>VLOOKUP(E66,metki!$A$2:$B$9,2,FALSE)</f>
        <v>экспл_новые_без_названия</v>
      </c>
      <c r="G66" t="str">
        <f t="shared" ref="G66:G129" si="28">LEFT(F66,5)</f>
        <v>экспл</v>
      </c>
      <c r="H66" t="str">
        <f>VLOOKUP(B66,audio_list_stym!$A$3:$AJ$18,28,FALSE)</f>
        <v>Gac</v>
      </c>
      <c r="I66" t="s">
        <v>688</v>
      </c>
      <c r="J66" t="str">
        <f t="shared" ref="J66:J129" si="29">H66&amp;I66</f>
        <v>Gac_1</v>
      </c>
      <c r="K66">
        <v>17</v>
      </c>
      <c r="L66">
        <f>VLOOKUP(J66,total_visual_stym!$A$2:$D$129,2,FALSE)</f>
        <v>2089</v>
      </c>
      <c r="M66" t="str">
        <f>VLOOKUP(J66,total_visual_stym!$A$2:$D$129,3,FALSE)</f>
        <v>pics\\Gac_1.jpg</v>
      </c>
      <c r="N66">
        <f>VLOOKUP(J66,total_visual_stym!$A$1:$D$129,4,FALSE)</f>
        <v>211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121</v>
      </c>
      <c r="Z66" t="str">
        <f>IF(G66="экспл",VLOOKUP(J66,quest_экспл!$A$1:$N$129,12,FALSE),IF(G66="импл_",0,0))</f>
        <v>sound\\Ispachkan_li_on.wav</v>
      </c>
      <c r="AA66" t="str">
        <f>IF(G66="экспл",VLOOKUP(J66,quest_экспл!$A$1:$N$129,14,FALSE),IF(G66="импл_",0,0))</f>
        <v>нет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129" si="30">AS66</f>
        <v/>
      </c>
      <c r="AI66" t="s">
        <v>67</v>
      </c>
      <c r="AO66">
        <f ca="1">RAND()</f>
        <v>0.80872772452125474</v>
      </c>
      <c r="AP66" t="str">
        <f ca="1">INDEX($AI$66:$AI$129,(RANK(AO66,$AO$66:$AO$129)))</f>
        <v>pics\\Finik_6.jpg</v>
      </c>
      <c r="AS66" t="str">
        <f t="shared" ref="AS66:AS129" si="31">IF(G66="импл_",AP66,"")</f>
        <v/>
      </c>
      <c r="AT66">
        <f t="shared" ref="AT66:AT129" ca="1" si="32">RAND()</f>
        <v>0.61642511672319011</v>
      </c>
      <c r="AU66" t="s">
        <v>697</v>
      </c>
      <c r="AV66" t="str">
        <f t="shared" ref="AV66:AV129" ca="1" si="33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_Испачкан_ли_он?</v>
      </c>
      <c r="BA66" t="e">
        <f>VLOOKUP(Q66,audio_list_stym!$B$2:$BQ$299,68,FALSE)</f>
        <v>#N/A</v>
      </c>
      <c r="BB66" t="str">
        <f t="shared" ref="BB66:BB129" si="34">IF(G66="экспл",AY66&amp;AX66&amp;"."&amp;AZ66,IF(G66="импл_",BA66&amp;AX66&amp;"?"))</f>
        <v>На_экране_XXXXX._Испачкан_ли_он?</v>
      </c>
      <c r="BC66">
        <f>A66</f>
        <v>1209</v>
      </c>
      <c r="BD66" cm="1">
        <f t="array" aca="1" ref="BD66" ca="1">INDEX(L66:L73,(RANK(AT2,$AT$2:$AT$9)))</f>
        <v>2093</v>
      </c>
      <c r="BE66" cm="1">
        <f t="array" aca="1" ref="BE66" ca="1">INDEX(BD74:BD89,(RANK(AT2,$AT$2:$AT$7)))</f>
        <v>2114</v>
      </c>
      <c r="BF66" cm="1">
        <f t="array" aca="1" ref="BF66" ca="1">INDEX(BD90:BD113,(RANK(AT2,$AT$2:$AT$17)))</f>
        <v>2146</v>
      </c>
      <c r="BG66" cm="1">
        <f t="array" aca="1" ref="BG66" ca="1">INDEX(BD114:BD129,(RANK(AT2,$AT$2:$AT$17)))</f>
        <v>2082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VLOOKUP(B67,audio_list_stym!$A$3:$BP$18,60,FALSE)</f>
        <v>17</v>
      </c>
      <c r="F67" t="str">
        <f>VLOOKUP(E67,metki!$A$2:$B$9,2,FALSE)</f>
        <v>экспл_новые_без_названия</v>
      </c>
      <c r="G67" t="str">
        <f t="shared" si="28"/>
        <v>экспл</v>
      </c>
      <c r="H67" t="str">
        <f>VLOOKUP(B67,audio_list_stym!$A$3:$AJ$18,28,FALSE)</f>
        <v>Gac</v>
      </c>
      <c r="I67" t="s">
        <v>689</v>
      </c>
      <c r="J67" t="str">
        <f t="shared" si="29"/>
        <v>Gac_2</v>
      </c>
      <c r="K67">
        <v>17</v>
      </c>
      <c r="L67">
        <f>VLOOKUP(J67,total_visual_stym!$A$2:$D$129,2,FALSE)</f>
        <v>2090</v>
      </c>
      <c r="M67" t="str">
        <f>VLOOKUP(J67,total_visual_stym!$A$2:$D$129,3,FALSE)</f>
        <v>pics\\Gac_2.jpg</v>
      </c>
      <c r="N67">
        <f>VLOOKUP(J67,total_visual_stym!$A$1:$D$129,4,FALSE)</f>
        <v>211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122</v>
      </c>
      <c r="Z67" t="str">
        <f>IF(G67="экспл",VLOOKUP(J67,quest_экспл!$A$1:$N$129,12,FALSE),IF(G67="импл_",0,0))</f>
        <v>sound\\On_farshirovanniy.wav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5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30"/>
        <v/>
      </c>
      <c r="AI67" t="s">
        <v>68</v>
      </c>
      <c r="AO67">
        <f t="shared" ref="AO67:AO129" ca="1" si="36">RAND()</f>
        <v>0.52016274668127505</v>
      </c>
      <c r="AP67" t="str">
        <f t="shared" ref="AP67:AP129" ca="1" si="37">INDEX($AI$66:$AI$129,(RANK(AO67,$AO$66:$AO$129)))</f>
        <v>pics\\Kokos_8.jpg</v>
      </c>
      <c r="AS67" t="str">
        <f t="shared" si="31"/>
        <v/>
      </c>
      <c r="AT67">
        <f t="shared" ca="1" si="32"/>
        <v>0.45557491304459052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_Он_фаршированный?</v>
      </c>
      <c r="BA67" t="e">
        <f>VLOOKUP(Q67,audio_list_stym!$B$2:$BQ$299,68,FALSE)</f>
        <v>#N/A</v>
      </c>
      <c r="BB67" t="str">
        <f t="shared" si="34"/>
        <v>Посмотрите,_вот_XXXXX._Он_фаршированный?</v>
      </c>
      <c r="BD67" cm="1">
        <f t="array" aca="1" ref="BD67" ca="1">INDEX(L67:L74,(RANK(AT3,$AT$2:$AT$9)))</f>
        <v>2096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VLOOKUP(B68,audio_list_stym!$A$3:$BP$18,60,FALSE)</f>
        <v>17</v>
      </c>
      <c r="F68" t="str">
        <f>VLOOKUP(E68,metki!$A$2:$B$9,2,FALSE)</f>
        <v>экспл_новые_без_названия</v>
      </c>
      <c r="G68" t="str">
        <f t="shared" si="28"/>
        <v>экспл</v>
      </c>
      <c r="H68" t="str">
        <f>VLOOKUP(B68,audio_list_stym!$A$3:$AJ$18,28,FALSE)</f>
        <v>Gac</v>
      </c>
      <c r="I68" t="s">
        <v>690</v>
      </c>
      <c r="J68" t="str">
        <f t="shared" si="29"/>
        <v>Gac_3</v>
      </c>
      <c r="K68">
        <v>17</v>
      </c>
      <c r="L68">
        <f>VLOOKUP(J68,total_visual_stym!$A$2:$D$129,2,FALSE)</f>
        <v>2091</v>
      </c>
      <c r="M68" t="str">
        <f>VLOOKUP(J68,total_visual_stym!$A$2:$D$129,3,FALSE)</f>
        <v>pics\\Gac_3.jpg</v>
      </c>
      <c r="N68">
        <f>VLOOKUP(J68,total_visual_stym!$A$1:$D$129,4,FALSE)</f>
        <v>211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123</v>
      </c>
      <c r="Z68" t="str">
        <f>IF(G68="экспл",VLOOKUP(J68,quest_экспл!$A$1:$N$129,12,FALSE),IF(G68="импл_",0,0))</f>
        <v>sound\\On_razrezanniy.wav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5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30"/>
        <v/>
      </c>
      <c r="AI68" t="s">
        <v>69</v>
      </c>
      <c r="AO68">
        <f t="shared" ca="1" si="36"/>
        <v>0.94872737911691085</v>
      </c>
      <c r="AP68" t="str">
        <f t="shared" ca="1" si="37"/>
        <v>pics\\Banan_6.jpg</v>
      </c>
      <c r="AS68" t="str">
        <f t="shared" si="31"/>
        <v/>
      </c>
      <c r="AT68">
        <f t="shared" ca="1" si="32"/>
        <v>0.63252590652871454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_Он_разрезанный?</v>
      </c>
      <c r="BA68" t="e">
        <f>VLOOKUP(Q68,audio_list_stym!$B$2:$BQ$299,68,FALSE)</f>
        <v>#N/A</v>
      </c>
      <c r="BB68" t="str">
        <f t="shared" si="34"/>
        <v>Вот_XXXXX._Он_разрезанный?</v>
      </c>
      <c r="BD68" cm="1">
        <f t="array" aca="1" ref="BD68" ca="1">INDEX(L68:L75,(RANK(AT4,$AT$2:$AT$9)))</f>
        <v>2096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VLOOKUP(B69,audio_list_stym!$A$3:$BP$18,60,FALSE)</f>
        <v>17</v>
      </c>
      <c r="F69" t="str">
        <f>VLOOKUP(E69,metki!$A$2:$B$9,2,FALSE)</f>
        <v>экспл_новые_без_названия</v>
      </c>
      <c r="G69" t="str">
        <f t="shared" si="28"/>
        <v>экспл</v>
      </c>
      <c r="H69" t="str">
        <f>VLOOKUP(B69,audio_list_stym!$A$3:$AJ$18,28,FALSE)</f>
        <v>Gac</v>
      </c>
      <c r="I69" t="s">
        <v>691</v>
      </c>
      <c r="J69" t="str">
        <f t="shared" si="29"/>
        <v>Gac_4</v>
      </c>
      <c r="K69">
        <v>17</v>
      </c>
      <c r="L69">
        <f>VLOOKUP(J69,total_visual_stym!$A$2:$D$129,2,FALSE)</f>
        <v>2092</v>
      </c>
      <c r="M69" t="str">
        <f>VLOOKUP(J69,total_visual_stym!$A$2:$D$129,3,FALSE)</f>
        <v>pics\\Gac_4.jpg</v>
      </c>
      <c r="N69">
        <f>VLOOKUP(J69,total_visual_stym!$A$1:$D$129,4,FALSE)</f>
        <v>211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124</v>
      </c>
      <c r="Z69" t="str">
        <f>IF(G69="экспл",VLOOKUP(J69,quest_экспл!$A$1:$N$129,12,FALSE),IF(G69="импл_",0,0))</f>
        <v>sound\\On_s_lepestkami.wav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5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30"/>
        <v/>
      </c>
      <c r="AI69" t="s">
        <v>70</v>
      </c>
      <c r="AO69">
        <f t="shared" ca="1" si="36"/>
        <v>0.58029119700601361</v>
      </c>
      <c r="AP69" t="str">
        <f t="shared" ca="1" si="37"/>
        <v>pics\\Kokos_6.jpg</v>
      </c>
      <c r="AS69" t="str">
        <f t="shared" si="31"/>
        <v/>
      </c>
      <c r="AT69">
        <f t="shared" ca="1" si="32"/>
        <v>0.28715797764700368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_Он_с_лепестками?</v>
      </c>
      <c r="BA69" t="e">
        <f>VLOOKUP(Q69,audio_list_stym!$B$2:$BQ$299,68,FALSE)</f>
        <v>#N/A</v>
      </c>
      <c r="BB69" t="str">
        <f t="shared" si="34"/>
        <v>Это_XXXXX._Он_с_лепестками?</v>
      </c>
      <c r="BD69" cm="1">
        <f t="array" aca="1" ref="BD69" ca="1">INDEX(L69:L76,(RANK(AT5,$AT$2:$AT$9)))</f>
        <v>2093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VLOOKUP(B70,audio_list_stym!$A$3:$BP$18,60,FALSE)</f>
        <v>17</v>
      </c>
      <c r="F70" t="str">
        <f>VLOOKUP(E70,metki!$A$2:$B$9,2,FALSE)</f>
        <v>экспл_новые_без_названия</v>
      </c>
      <c r="G70" t="str">
        <f t="shared" si="28"/>
        <v>экспл</v>
      </c>
      <c r="H70" t="str">
        <f>VLOOKUP(B70,audio_list_stym!$A$3:$AJ$18,28,FALSE)</f>
        <v>Gac</v>
      </c>
      <c r="I70" t="s">
        <v>692</v>
      </c>
      <c r="J70" t="str">
        <f t="shared" si="29"/>
        <v>Gac_5</v>
      </c>
      <c r="K70">
        <v>17</v>
      </c>
      <c r="L70">
        <f>VLOOKUP(J70,total_visual_stym!$A$2:$D$129,2,FALSE)</f>
        <v>2093</v>
      </c>
      <c r="M70" t="str">
        <f>VLOOKUP(J70,total_visual_stym!$A$2:$D$129,3,FALSE)</f>
        <v>pics\\Gac_5.jpg</v>
      </c>
      <c r="N70">
        <f>VLOOKUP(J70,total_visual_stym!$A$1:$D$129,4,FALSE)</f>
        <v>211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125</v>
      </c>
      <c r="Z70" t="str">
        <f>IF(G70="экспл",VLOOKUP(J70,quest_экспл!$A$1:$N$129,12,FALSE),IF(G70="импл_",0,0))</f>
        <v>sound\\Kolyuchiy_li_on.wav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5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30"/>
        <v/>
      </c>
      <c r="AI70" t="s">
        <v>71</v>
      </c>
      <c r="AO70">
        <f t="shared" ca="1" si="36"/>
        <v>0.36355995169180111</v>
      </c>
      <c r="AP70" t="str">
        <f t="shared" ca="1" si="37"/>
        <v>pics\\Peper_4.jpg</v>
      </c>
      <c r="AS70" t="str">
        <f t="shared" si="31"/>
        <v/>
      </c>
      <c r="AT70">
        <f t="shared" ca="1" si="32"/>
        <v>8.5167369071634802E-2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_Колючий_ли_он?</v>
      </c>
      <c r="BA70" t="e">
        <f>VLOOKUP(Q70,audio_list_stym!$B$2:$BQ$299,68,FALSE)</f>
        <v>#N/A</v>
      </c>
      <c r="BB70" t="str">
        <f t="shared" si="34"/>
        <v>На_картинке_XXXXX._Колючий_ли_он?</v>
      </c>
      <c r="BD70" cm="1">
        <f t="array" aca="1" ref="BD70" ca="1">INDEX(L70:L77,(RANK(AT6,$AT$2:$AT$9)))</f>
        <v>2093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VLOOKUP(B71,audio_list_stym!$A$3:$BP$18,60,FALSE)</f>
        <v>17</v>
      </c>
      <c r="F71" t="str">
        <f>VLOOKUP(E71,metki!$A$2:$B$9,2,FALSE)</f>
        <v>экспл_новые_без_названия</v>
      </c>
      <c r="G71" t="str">
        <f t="shared" si="28"/>
        <v>экспл</v>
      </c>
      <c r="H71" t="str">
        <f>VLOOKUP(B71,audio_list_stym!$A$3:$AJ$18,28,FALSE)</f>
        <v>Gac</v>
      </c>
      <c r="I71" t="s">
        <v>693</v>
      </c>
      <c r="J71" t="str">
        <f t="shared" si="29"/>
        <v>Gac_6</v>
      </c>
      <c r="K71">
        <v>17</v>
      </c>
      <c r="L71">
        <f>VLOOKUP(J71,total_visual_stym!$A$2:$D$129,2,FALSE)</f>
        <v>2094</v>
      </c>
      <c r="M71" t="str">
        <f>VLOOKUP(J71,total_visual_stym!$A$2:$D$129,3,FALSE)</f>
        <v>pics\\Gac_6.jpg</v>
      </c>
      <c r="N71">
        <f>VLOOKUP(J71,total_visual_stym!$A$1:$D$129,4,FALSE)</f>
        <v>211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126</v>
      </c>
      <c r="Z71" t="str">
        <f>IF(G71="экспл",VLOOKUP(J71,quest_экспл!$A$1:$N$129,12,FALSE),IF(G71="импл_",0,0))</f>
        <v>sound\\Oranzheviy_li_on.wav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5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30"/>
        <v/>
      </c>
      <c r="AI71" t="s">
        <v>72</v>
      </c>
      <c r="AO71">
        <f t="shared" ca="1" si="36"/>
        <v>0.35872610280213846</v>
      </c>
      <c r="AP71" t="str">
        <f t="shared" ca="1" si="37"/>
        <v>pics\\Peper_5.jpg</v>
      </c>
      <c r="AS71" t="str">
        <f t="shared" si="31"/>
        <v/>
      </c>
      <c r="AT71">
        <f t="shared" ca="1" si="32"/>
        <v>0.67435384458827519</v>
      </c>
      <c r="AU71" t="s">
        <v>697</v>
      </c>
      <c r="AV71" t="str">
        <f t="shared" ca="1" si="33"/>
        <v>sound\\Noviy_plod.wav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_Оранжевый_ли_он?</v>
      </c>
      <c r="BA71" t="e">
        <f>VLOOKUP(Q71,audio_list_stym!$B$2:$BQ$299,68,FALSE)</f>
        <v>#N/A</v>
      </c>
      <c r="BB71" t="str">
        <f t="shared" si="34"/>
        <v>На_мониторе_XXXXX._Оранжевый_ли_он?</v>
      </c>
      <c r="BD71" cm="1">
        <f t="array" aca="1" ref="BD71" ca="1">INDEX(L71:L78,(RANK(AT7,$AT$2:$AT$9)))</f>
        <v>2096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VLOOKUP(B72,audio_list_stym!$A$3:$BP$18,60,FALSE)</f>
        <v>17</v>
      </c>
      <c r="F72" t="str">
        <f>VLOOKUP(E72,metki!$A$2:$B$9,2,FALSE)</f>
        <v>экспл_новые_без_названия</v>
      </c>
      <c r="G72" t="str">
        <f t="shared" si="28"/>
        <v>экспл</v>
      </c>
      <c r="H72" t="str">
        <f>VLOOKUP(B72,audio_list_stym!$A$3:$AJ$18,28,FALSE)</f>
        <v>Gac</v>
      </c>
      <c r="I72" t="s">
        <v>694</v>
      </c>
      <c r="J72" t="str">
        <f t="shared" si="29"/>
        <v>Gac_7</v>
      </c>
      <c r="K72">
        <v>17</v>
      </c>
      <c r="L72">
        <f>VLOOKUP(J72,total_visual_stym!$A$2:$D$129,2,FALSE)</f>
        <v>2095</v>
      </c>
      <c r="M72" t="str">
        <f>VLOOKUP(J72,total_visual_stym!$A$2:$D$129,3,FALSE)</f>
        <v>pics\\Gac_7.jpg</v>
      </c>
      <c r="N72">
        <f>VLOOKUP(J72,total_visual_stym!$A$1:$D$129,4,FALSE)</f>
        <v>211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127</v>
      </c>
      <c r="Z72" t="str">
        <f>IF(G72="экспл",VLOOKUP(J72,quest_экспл!$A$1:$N$129,12,FALSE),IF(G72="импл_",0,0))</f>
        <v>sound\\On_zernistiy.wav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5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30"/>
        <v/>
      </c>
      <c r="AI72" t="s">
        <v>73</v>
      </c>
      <c r="AO72">
        <f t="shared" ca="1" si="36"/>
        <v>0.33885945667170603</v>
      </c>
      <c r="AP72" t="str">
        <f t="shared" ca="1" si="37"/>
        <v>pics\\Peper_7.jpg</v>
      </c>
      <c r="AS72" t="str">
        <f t="shared" si="31"/>
        <v/>
      </c>
      <c r="AT72">
        <f t="shared" ca="1" si="32"/>
        <v>3.7635315449739859E-2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_Он_зернистый?</v>
      </c>
      <c r="BA72" t="e">
        <f>VLOOKUP(Q72,audio_list_stym!$B$2:$BQ$299,68,FALSE)</f>
        <v>#N/A</v>
      </c>
      <c r="BB72" t="str">
        <f t="shared" si="34"/>
        <v>Перед_Вами_XXXXX._Он_зернистый?</v>
      </c>
      <c r="BD72" cm="1">
        <f t="array" aca="1" ref="BD72" ca="1">INDEX(L72:L79,(RANK(AT8,$AT$2:$AT$9)))</f>
        <v>2118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VLOOKUP(B73,audio_list_stym!$A$3:$BP$18,60,FALSE)</f>
        <v>17</v>
      </c>
      <c r="F73" t="str">
        <f>VLOOKUP(E73,metki!$A$2:$B$9,2,FALSE)</f>
        <v>экспл_новые_без_названия</v>
      </c>
      <c r="G73" t="str">
        <f t="shared" si="28"/>
        <v>экспл</v>
      </c>
      <c r="H73" t="str">
        <f>VLOOKUP(B73,audio_list_stym!$A$3:$AJ$18,28,FALSE)</f>
        <v>Gac</v>
      </c>
      <c r="I73" t="s">
        <v>695</v>
      </c>
      <c r="J73" t="str">
        <f t="shared" si="29"/>
        <v>Gac_8</v>
      </c>
      <c r="K73">
        <v>17</v>
      </c>
      <c r="L73">
        <f>VLOOKUP(J73,total_visual_stym!$A$2:$D$129,2,FALSE)</f>
        <v>2096</v>
      </c>
      <c r="M73" t="str">
        <f>VLOOKUP(J73,total_visual_stym!$A$2:$D$129,3,FALSE)</f>
        <v>pics\\Gac_8.jpg</v>
      </c>
      <c r="N73">
        <f>VLOOKUP(J73,total_visual_stym!$A$1:$D$129,4,FALSE)</f>
        <v>211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128</v>
      </c>
      <c r="Z73" t="str">
        <f>IF(G73="экспл",VLOOKUP(J73,quest_экспл!$A$1:$N$129,12,FALSE),IF(G73="импл_",0,0))</f>
        <v>sound\\Okruglya_li_on.wav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5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30"/>
        <v/>
      </c>
      <c r="AI73" t="s">
        <v>74</v>
      </c>
      <c r="AO73">
        <f t="shared" ca="1" si="36"/>
        <v>0.96715434670447231</v>
      </c>
      <c r="AP73" t="str">
        <f t="shared" ca="1" si="37"/>
        <v>pics\\Banan_5.jpg</v>
      </c>
      <c r="AS73" t="str">
        <f t="shared" si="31"/>
        <v/>
      </c>
      <c r="AT73">
        <f t="shared" ca="1" si="32"/>
        <v>0.25206643498154069</v>
      </c>
      <c r="AU73" t="s">
        <v>697</v>
      </c>
      <c r="AV73" t="str">
        <f t="shared" ca="1" si="33"/>
        <v>sound\\Redkiy_plod.wav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_Округлый_ли_он?</v>
      </c>
      <c r="BA73" t="e">
        <f>VLOOKUP(Q73,audio_list_stym!$B$2:$BQ$299,68,FALSE)</f>
        <v>#N/A</v>
      </c>
      <c r="BB73" t="str">
        <f t="shared" si="34"/>
        <v>Вы_видите_XXXXX._Округлый_ли_он?</v>
      </c>
      <c r="BD73" cm="1">
        <f t="array" aca="1" ref="BD73" ca="1">INDEX(L73:L80,(RANK(AT9,$AT$2:$AT$9)))</f>
        <v>2115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VLOOKUP(B74,audio_list_stym!$A$3:$BP$18,60,FALSE)</f>
        <v>14</v>
      </c>
      <c r="F74" t="str">
        <f>VLOOKUP(E74,metki!$A$2:$B$9,2,FALSE)</f>
        <v>импл_новые_с_названием</v>
      </c>
      <c r="G74" t="str">
        <f t="shared" si="28"/>
        <v>импл_</v>
      </c>
      <c r="H74" t="str">
        <f>VLOOKUP(B74,audio_list_stym!$A$3:$AJ$18,28,FALSE)</f>
        <v>Noni</v>
      </c>
      <c r="I74" t="s">
        <v>688</v>
      </c>
      <c r="J74" t="str">
        <f t="shared" si="29"/>
        <v>Noni_1</v>
      </c>
      <c r="K74">
        <v>14</v>
      </c>
      <c r="L74">
        <f>VLOOKUP(J74,total_visual_stym!$A$2:$D$129,2,FALSE)</f>
        <v>2113</v>
      </c>
      <c r="M74" t="str">
        <f>VLOOKUP(J74,total_visual_stym!$A$2:$D$129,3,FALSE)</f>
        <v>pics\\Noni_1.jpg</v>
      </c>
      <c r="N74">
        <f>VLOOKUP(J74,total_visual_stym!$A$1:$D$129,4,FALSE)</f>
        <v>212</v>
      </c>
      <c r="P74">
        <f>IF(G74="экспл",0,IF(G74="импл_",VLOOKUP(J74,quest_импл!$A$1:$J$129,7,FALSE),0))</f>
        <v>257</v>
      </c>
      <c r="Q74" t="str">
        <f>IF(G74="экспл",0,IF(G74="импл_",VLOOKUP(J74,quest_импл!$A$1:$J$129,8,FALSE),0))</f>
        <v>sound\\Beliy_li_vnutri.wav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2028</v>
      </c>
      <c r="AD74" t="str">
        <f t="shared" ca="1" si="35"/>
        <v>pics\\Kokos_4.jpg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30"/>
        <v>pics\\Kokos_4.jpg</v>
      </c>
      <c r="AI74" t="s">
        <v>76</v>
      </c>
      <c r="AO74">
        <f t="shared" ca="1" si="36"/>
        <v>0.6171483521494997</v>
      </c>
      <c r="AP74" t="str">
        <f t="shared" ca="1" si="37"/>
        <v>pics\\Kokos_4.jpg</v>
      </c>
      <c r="AR74" t="str">
        <f>IF(AH74="sound\\Ogorod",AP2,"")</f>
        <v/>
      </c>
      <c r="AS74" t="str">
        <f t="shared" ca="1" si="31"/>
        <v>pics\\Kokos_4.jpg</v>
      </c>
      <c r="AT74">
        <f t="shared" ca="1" si="32"/>
        <v>0.17949527751562511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_Белый_ли_внутри_</v>
      </c>
      <c r="BB74" t="str">
        <f t="shared" si="34"/>
        <v>_Белый_ли_внутри_БАРОХ?</v>
      </c>
      <c r="BC74">
        <f>A74</f>
        <v>1210</v>
      </c>
      <c r="BD74" cm="1">
        <f t="array" aca="1" ref="BD74" ca="1">INDEX($L$74:$L$81,(RANK(AT2,$AT$2:$AT$9)))</f>
        <v>2117</v>
      </c>
      <c r="BE74" cm="1">
        <f t="array" aca="1" ref="BE74" ca="1">INDEX(BD66:BD73,(RANK(AT3,$AT$2:$AT$9)))</f>
        <v>2118</v>
      </c>
      <c r="BF74" cm="1">
        <f t="array" aca="1" ref="BF74" ca="1">INDEX(BD82:BD105,(RANK(AT3,$AT$2:$AT$17)))</f>
        <v>2144</v>
      </c>
      <c r="BG74" cm="1">
        <f t="array" aca="1" ref="BG74" ca="1">INDEX(BD106:BD129,(RANK(AT3,$AT$2:$AT$9)))</f>
        <v>2072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VLOOKUP(B75,audio_list_stym!$A$3:$BP$18,60,FALSE)</f>
        <v>14</v>
      </c>
      <c r="F75" t="str">
        <f>VLOOKUP(E75,metki!$A$2:$B$9,2,FALSE)</f>
        <v>импл_новые_с_названием</v>
      </c>
      <c r="G75" t="str">
        <f t="shared" si="28"/>
        <v>импл_</v>
      </c>
      <c r="H75" t="str">
        <f>VLOOKUP(B75,audio_list_stym!$A$3:$AJ$18,28,FALSE)</f>
        <v>Noni</v>
      </c>
      <c r="I75" t="s">
        <v>689</v>
      </c>
      <c r="J75" t="str">
        <f t="shared" si="29"/>
        <v>Noni_2</v>
      </c>
      <c r="K75">
        <v>14</v>
      </c>
      <c r="L75">
        <f>VLOOKUP(J75,total_visual_stym!$A$2:$D$129,2,FALSE)</f>
        <v>2114</v>
      </c>
      <c r="M75" t="str">
        <f>VLOOKUP(J75,total_visual_stym!$A$2:$D$129,3,FALSE)</f>
        <v>pics\\Noni_2.jpg</v>
      </c>
      <c r="N75">
        <f>VLOOKUP(J75,total_visual_stym!$A$1:$D$129,4,FALSE)</f>
        <v>212</v>
      </c>
      <c r="P75">
        <f>IF(G75="экспл",0,IF(G75="импл_",VLOOKUP(J75,quest_импл!$A$1:$J$129,7,FALSE),0))</f>
        <v>258</v>
      </c>
      <c r="Q75" t="str">
        <f>IF(G75="экспл",0,IF(G75="импл_",VLOOKUP(J75,quest_импл!$A$1:$J$129,8,FALSE),0))</f>
        <v>sound\\Rebristiy_li.wav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2020</v>
      </c>
      <c r="AD75" t="str">
        <f t="shared" ca="1" si="35"/>
        <v>pics\\Goroh_4.jpg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30"/>
        <v>pics\\Goroh_4.jpg</v>
      </c>
      <c r="AI75" t="s">
        <v>77</v>
      </c>
      <c r="AO75">
        <f t="shared" ca="1" si="36"/>
        <v>0.68904632233068974</v>
      </c>
      <c r="AP75" t="str">
        <f t="shared" ca="1" si="37"/>
        <v>pics\\Goroh_4.jpg</v>
      </c>
      <c r="AR75" t="str">
        <f t="shared" ref="AR75:AR97" si="38">IF(AH75="sound\\Ogorod",AP3,"")</f>
        <v/>
      </c>
      <c r="AS75" t="str">
        <f t="shared" ca="1" si="31"/>
        <v>pics\\Goroh_4.jpg</v>
      </c>
      <c r="AT75">
        <f t="shared" ca="1" si="32"/>
        <v>0.11525476396262824</v>
      </c>
      <c r="AU75" t="s">
        <v>697</v>
      </c>
      <c r="AV75" t="str">
        <f t="shared" ca="1" si="33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_Ребристый_ли_</v>
      </c>
      <c r="BB75" t="str">
        <f t="shared" si="34"/>
        <v>_Ребристый_ли_БАРОХ?</v>
      </c>
      <c r="BD75" cm="1">
        <f t="array" aca="1" ref="BD75" ca="1">INDEX($L$74:$L$81,(RANK(AT3,$AT$2:$AT$9)))</f>
        <v>2119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VLOOKUP(B76,audio_list_stym!$A$3:$BP$18,60,FALSE)</f>
        <v>14</v>
      </c>
      <c r="F76" t="str">
        <f>VLOOKUP(E76,metki!$A$2:$B$9,2,FALSE)</f>
        <v>импл_новые_с_названием</v>
      </c>
      <c r="G76" t="str">
        <f t="shared" si="28"/>
        <v>импл_</v>
      </c>
      <c r="H76" t="str">
        <f>VLOOKUP(B76,audio_list_stym!$A$3:$AJ$18,28,FALSE)</f>
        <v>Noni</v>
      </c>
      <c r="I76" t="s">
        <v>690</v>
      </c>
      <c r="J76" t="str">
        <f t="shared" si="29"/>
        <v>Noni_3</v>
      </c>
      <c r="K76">
        <v>14</v>
      </c>
      <c r="L76">
        <f>VLOOKUP(J76,total_visual_stym!$A$2:$D$129,2,FALSE)</f>
        <v>2115</v>
      </c>
      <c r="M76" t="str">
        <f>VLOOKUP(J76,total_visual_stym!$A$2:$D$129,3,FALSE)</f>
        <v>pics\\Noni_3.jpg</v>
      </c>
      <c r="N76">
        <f>VLOOKUP(J76,total_visual_stym!$A$1:$D$129,4,FALSE)</f>
        <v>212</v>
      </c>
      <c r="P76">
        <f>IF(G76="экспл",0,IF(G76="импл_",VLOOKUP(J76,quest_импл!$A$1:$J$129,7,FALSE),0))</f>
        <v>259</v>
      </c>
      <c r="Q76" t="str">
        <f>IF(G76="экспл",0,IF(G76="импл_",VLOOKUP(J76,quest_импл!$A$1:$J$129,8,FALSE),0))</f>
        <v>sound\\Goluboy_li.wav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2040</v>
      </c>
      <c r="AD76" t="str">
        <f t="shared" ca="1" si="35"/>
        <v>pics\\Limon_8.jpg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30"/>
        <v>pics\\Limon_8.jpg</v>
      </c>
      <c r="AI76" t="s">
        <v>78</v>
      </c>
      <c r="AO76">
        <f t="shared" ca="1" si="36"/>
        <v>0.39983813181221517</v>
      </c>
      <c r="AP76" t="str">
        <f t="shared" ca="1" si="37"/>
        <v>pics\\Limon_8.jpg</v>
      </c>
      <c r="AR76" t="str">
        <f t="shared" si="38"/>
        <v/>
      </c>
      <c r="AS76" t="str">
        <f t="shared" ca="1" si="31"/>
        <v>pics\\Limon_8.jpg</v>
      </c>
      <c r="AT76">
        <f t="shared" ca="1" si="32"/>
        <v>0.23670741627102243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_Голубой_ли_</v>
      </c>
      <c r="BB76" t="str">
        <f t="shared" si="34"/>
        <v>_Голубой_ли_БАРОХ?</v>
      </c>
      <c r="BD76" cm="1">
        <f t="array" aca="1" ref="BD76" ca="1">INDEX($L$74:$L$81,(RANK(AT4,$AT$2:$AT$9)))</f>
        <v>2118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VLOOKUP(B77,audio_list_stym!$A$3:$BP$18,60,FALSE)</f>
        <v>14</v>
      </c>
      <c r="F77" t="str">
        <f>VLOOKUP(E77,metki!$A$2:$B$9,2,FALSE)</f>
        <v>импл_новые_с_названием</v>
      </c>
      <c r="G77" t="str">
        <f t="shared" si="28"/>
        <v>импл_</v>
      </c>
      <c r="H77" t="str">
        <f>VLOOKUP(B77,audio_list_stym!$A$3:$AJ$18,28,FALSE)</f>
        <v>Noni</v>
      </c>
      <c r="I77" t="s">
        <v>691</v>
      </c>
      <c r="J77" t="str">
        <f t="shared" si="29"/>
        <v>Noni_4</v>
      </c>
      <c r="K77">
        <v>14</v>
      </c>
      <c r="L77">
        <f>VLOOKUP(J77,total_visual_stym!$A$2:$D$129,2,FALSE)</f>
        <v>2116</v>
      </c>
      <c r="M77" t="str">
        <f>VLOOKUP(J77,total_visual_stym!$A$2:$D$129,3,FALSE)</f>
        <v>pics\\Noni_4.jpg</v>
      </c>
      <c r="N77">
        <f>VLOOKUP(J77,total_visual_stym!$A$1:$D$129,4,FALSE)</f>
        <v>212</v>
      </c>
      <c r="P77">
        <f>IF(G77="экспл",0,IF(G77="импл_",VLOOKUP(J77,quest_импл!$A$1:$J$129,7,FALSE),0))</f>
        <v>260</v>
      </c>
      <c r="Q77" t="str">
        <f>IF(G77="экспл",0,IF(G77="импл_",VLOOKUP(J77,quest_импл!$A$1:$J$129,8,FALSE),0))</f>
        <v>sound\\S_bugorkami_li.wav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2010</v>
      </c>
      <c r="AD77" t="str">
        <f t="shared" ca="1" si="35"/>
        <v>pics\\Finik_2.jpg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30"/>
        <v>pics\\Finik_2.jpg</v>
      </c>
      <c r="AI77" t="s">
        <v>79</v>
      </c>
      <c r="AO77">
        <f t="shared" ca="1" si="36"/>
        <v>0.872960837076596</v>
      </c>
      <c r="AP77" t="str">
        <f t="shared" ca="1" si="37"/>
        <v>pics\\Finik_2.jpg</v>
      </c>
      <c r="AR77" t="str">
        <f t="shared" si="38"/>
        <v/>
      </c>
      <c r="AS77" t="str">
        <f t="shared" ca="1" si="31"/>
        <v>pics\\Finik_2.jpg</v>
      </c>
      <c r="AT77">
        <f t="shared" ca="1" si="32"/>
        <v>0.85237908379329319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_С_бугорками_ли_</v>
      </c>
      <c r="BB77" t="str">
        <f t="shared" si="34"/>
        <v>_С_бугорками_ли_БАРОХ?</v>
      </c>
      <c r="BD77" cm="1">
        <f t="array" aca="1" ref="BD77" ca="1">INDEX($L$74:$L$81,(RANK(AT5,$AT$2:$AT$9)))</f>
        <v>2114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VLOOKUP(B78,audio_list_stym!$A$3:$BP$18,60,FALSE)</f>
        <v>14</v>
      </c>
      <c r="F78" t="str">
        <f>VLOOKUP(E78,metki!$A$2:$B$9,2,FALSE)</f>
        <v>импл_новые_с_названием</v>
      </c>
      <c r="G78" t="str">
        <f t="shared" si="28"/>
        <v>импл_</v>
      </c>
      <c r="H78" t="str">
        <f>VLOOKUP(B78,audio_list_stym!$A$3:$AJ$18,28,FALSE)</f>
        <v>Noni</v>
      </c>
      <c r="I78" t="s">
        <v>692</v>
      </c>
      <c r="J78" t="str">
        <f t="shared" si="29"/>
        <v>Noni_5</v>
      </c>
      <c r="K78">
        <v>14</v>
      </c>
      <c r="L78">
        <f>VLOOKUP(J78,total_visual_stym!$A$2:$D$129,2,FALSE)</f>
        <v>2117</v>
      </c>
      <c r="M78" t="str">
        <f>VLOOKUP(J78,total_visual_stym!$A$2:$D$129,3,FALSE)</f>
        <v>pics\\Noni_5.jpg</v>
      </c>
      <c r="N78">
        <f>VLOOKUP(J78,total_visual_stym!$A$1:$D$129,4,FALSE)</f>
        <v>212</v>
      </c>
      <c r="P78">
        <f>IF(G78="экспл",0,IF(G78="импл_",VLOOKUP(J78,quest_импл!$A$1:$J$129,7,FALSE),0))</f>
        <v>261</v>
      </c>
      <c r="Q78" t="str">
        <f>IF(G78="экспл",0,IF(G78="импл_",VLOOKUP(J78,quest_импл!$A$1:$J$129,8,FALSE),0))</f>
        <v>sound\\Ovalniy_li.wav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2001</v>
      </c>
      <c r="AD78" t="str">
        <f t="shared" ca="1" si="35"/>
        <v>pics\\Banan_1.jpg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30"/>
        <v>pics\\Banan_1.jpg</v>
      </c>
      <c r="AI78" t="s">
        <v>80</v>
      </c>
      <c r="AO78">
        <f t="shared" ca="1" si="36"/>
        <v>0.99713400439171485</v>
      </c>
      <c r="AP78" t="str">
        <f t="shared" ca="1" si="37"/>
        <v>pics\\Banan_1.jpg</v>
      </c>
      <c r="AR78" t="str">
        <f t="shared" si="38"/>
        <v/>
      </c>
      <c r="AS78" t="str">
        <f t="shared" ca="1" si="31"/>
        <v>pics\\Banan_1.jpg</v>
      </c>
      <c r="AT78">
        <f t="shared" ca="1" si="32"/>
        <v>0.42774275562498754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_Овальный_ли_</v>
      </c>
      <c r="BB78" t="str">
        <f t="shared" si="34"/>
        <v>_Овальный_ли_БАРОХ?</v>
      </c>
      <c r="BD78" cm="1">
        <f t="array" aca="1" ref="BD78" ca="1">INDEX($L$74:$L$81,(RANK(AT6,$AT$2:$AT$9)))</f>
        <v>2113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VLOOKUP(B79,audio_list_stym!$A$3:$BP$18,60,FALSE)</f>
        <v>14</v>
      </c>
      <c r="F79" t="str">
        <f>VLOOKUP(E79,metki!$A$2:$B$9,2,FALSE)</f>
        <v>импл_новые_с_названием</v>
      </c>
      <c r="G79" t="str">
        <f t="shared" si="28"/>
        <v>импл_</v>
      </c>
      <c r="H79" t="str">
        <f>VLOOKUP(B79,audio_list_stym!$A$3:$AJ$18,28,FALSE)</f>
        <v>Noni</v>
      </c>
      <c r="I79" t="s">
        <v>693</v>
      </c>
      <c r="J79" t="str">
        <f t="shared" si="29"/>
        <v>Noni_6</v>
      </c>
      <c r="K79">
        <v>14</v>
      </c>
      <c r="L79">
        <f>VLOOKUP(J79,total_visual_stym!$A$2:$D$129,2,FALSE)</f>
        <v>2118</v>
      </c>
      <c r="M79" t="str">
        <f>VLOOKUP(J79,total_visual_stym!$A$2:$D$129,3,FALSE)</f>
        <v>pics\\Noni_6.jpg</v>
      </c>
      <c r="N79">
        <f>VLOOKUP(J79,total_visual_stym!$A$1:$D$129,4,FALSE)</f>
        <v>212</v>
      </c>
      <c r="P79">
        <f>IF(G79="экспл",0,IF(G79="импл_",VLOOKUP(J79,quest_импл!$A$1:$J$129,7,FALSE),0))</f>
        <v>262</v>
      </c>
      <c r="Q79" t="str">
        <f>IF(G79="экспл",0,IF(G79="импл_",VLOOKUP(J79,quest_импл!$A$1:$J$129,8,FALSE),0))</f>
        <v>sound\\Zhidkiy_li.wav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2033</v>
      </c>
      <c r="AD79" t="str">
        <f t="shared" ca="1" si="35"/>
        <v>pics\\Limon_1.jpg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30"/>
        <v>pics\\Limon_1.jpg</v>
      </c>
      <c r="AI79" t="s">
        <v>81</v>
      </c>
      <c r="AO79">
        <f t="shared" ca="1" si="36"/>
        <v>0.51841083056934656</v>
      </c>
      <c r="AP79" t="str">
        <f t="shared" ca="1" si="37"/>
        <v>pics\\Limon_1.jpg</v>
      </c>
      <c r="AR79" t="str">
        <f t="shared" si="38"/>
        <v/>
      </c>
      <c r="AS79" t="str">
        <f t="shared" ca="1" si="31"/>
        <v>pics\\Limon_1.jpg</v>
      </c>
      <c r="AT79">
        <f t="shared" ca="1" si="32"/>
        <v>0.5717462870254516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_Жидкий_ли_</v>
      </c>
      <c r="BB79" t="str">
        <f t="shared" si="34"/>
        <v>_Жидкий_ли_БАРОХ?</v>
      </c>
      <c r="BD79" cm="1">
        <f t="array" aca="1" ref="BD79" ca="1">INDEX($L$74:$L$81,(RANK(AT7,$AT$2:$AT$9)))</f>
        <v>2115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VLOOKUP(B80,audio_list_stym!$A$3:$BP$18,60,FALSE)</f>
        <v>14</v>
      </c>
      <c r="F80" t="str">
        <f>VLOOKUP(E80,metki!$A$2:$B$9,2,FALSE)</f>
        <v>импл_новые_с_названием</v>
      </c>
      <c r="G80" t="str">
        <f t="shared" si="28"/>
        <v>импл_</v>
      </c>
      <c r="H80" t="str">
        <f>VLOOKUP(B80,audio_list_stym!$A$3:$AJ$18,28,FALSE)</f>
        <v>Noni</v>
      </c>
      <c r="I80" t="s">
        <v>694</v>
      </c>
      <c r="J80" t="str">
        <f t="shared" si="29"/>
        <v>Noni_7</v>
      </c>
      <c r="K80">
        <v>14</v>
      </c>
      <c r="L80">
        <f>VLOOKUP(J80,total_visual_stym!$A$2:$D$129,2,FALSE)</f>
        <v>2119</v>
      </c>
      <c r="M80" t="str">
        <f>VLOOKUP(J80,total_visual_stym!$A$2:$D$129,3,FALSE)</f>
        <v>pics\\Noni_7.jpg</v>
      </c>
      <c r="N80">
        <f>VLOOKUP(J80,total_visual_stym!$A$1:$D$129,4,FALSE)</f>
        <v>212</v>
      </c>
      <c r="P80">
        <f>IF(G80="экспл",0,IF(G80="импл_",VLOOKUP(J80,quest_импл!$A$1:$J$129,7,FALSE),0))</f>
        <v>263</v>
      </c>
      <c r="Q80" t="str">
        <f>IF(G80="экспл",0,IF(G80="импл_",VLOOKUP(J80,quest_импл!$A$1:$J$129,8,FALSE),0))</f>
        <v>sound\\Lohmatiy_li.wav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2043</v>
      </c>
      <c r="AD80" t="str">
        <f t="shared" ca="1" si="35"/>
        <v>pics\\Peper_3.jpg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30"/>
        <v>pics\\Peper_3.jpg</v>
      </c>
      <c r="AI80" t="s">
        <v>82</v>
      </c>
      <c r="AO80">
        <f t="shared" ca="1" si="36"/>
        <v>0.36386929864793216</v>
      </c>
      <c r="AP80" t="str">
        <f t="shared" ca="1" si="37"/>
        <v>pics\\Peper_3.jpg</v>
      </c>
      <c r="AR80" t="str">
        <f t="shared" si="38"/>
        <v/>
      </c>
      <c r="AS80" t="str">
        <f t="shared" ca="1" si="31"/>
        <v>pics\\Peper_3.jpg</v>
      </c>
      <c r="AT80">
        <f t="shared" ca="1" si="32"/>
        <v>0.96063941571755918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_Лохматый_ли_</v>
      </c>
      <c r="BB80" t="str">
        <f t="shared" si="34"/>
        <v>_Лохматый_ли_БАРОХ?</v>
      </c>
      <c r="BD80" cm="1">
        <f t="array" aca="1" ref="BD80" ca="1">INDEX($L$74:$L$81,(RANK(AT8,$AT$2:$AT$9)))</f>
        <v>2120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VLOOKUP(B81,audio_list_stym!$A$3:$BP$18,60,FALSE)</f>
        <v>14</v>
      </c>
      <c r="F81" t="str">
        <f>VLOOKUP(E81,metki!$A$2:$B$9,2,FALSE)</f>
        <v>импл_новые_с_названием</v>
      </c>
      <c r="G81" t="str">
        <f t="shared" si="28"/>
        <v>импл_</v>
      </c>
      <c r="H81" t="str">
        <f>VLOOKUP(B81,audio_list_stym!$A$3:$AJ$18,28,FALSE)</f>
        <v>Noni</v>
      </c>
      <c r="I81" t="s">
        <v>695</v>
      </c>
      <c r="J81" t="str">
        <f t="shared" si="29"/>
        <v>Noni_8</v>
      </c>
      <c r="K81">
        <v>14</v>
      </c>
      <c r="L81">
        <f>VLOOKUP(J81,total_visual_stym!$A$2:$D$129,2,FALSE)</f>
        <v>2120</v>
      </c>
      <c r="M81" t="str">
        <f>VLOOKUP(J81,total_visual_stym!$A$2:$D$129,3,FALSE)</f>
        <v>pics\\Noni_8.jpg</v>
      </c>
      <c r="N81">
        <f>VLOOKUP(J81,total_visual_stym!$A$1:$D$129,4,FALSE)</f>
        <v>212</v>
      </c>
      <c r="P81">
        <f>IF(G81="экспл",0,IF(G81="импл_",VLOOKUP(J81,quest_импл!$A$1:$J$129,7,FALSE),0))</f>
        <v>264</v>
      </c>
      <c r="Q81" t="str">
        <f>IF(G81="экспл",0,IF(G81="импл_",VLOOKUP(J81,quest_импл!$A$1:$J$129,8,FALSE),0))</f>
        <v>sound\\Zolotistiy_li.wav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2026</v>
      </c>
      <c r="AD81" t="str">
        <f t="shared" ca="1" si="35"/>
        <v>pics\\Kokos_2.jpg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30"/>
        <v>pics\\Kokos_2.jpg</v>
      </c>
      <c r="AI81" t="s">
        <v>83</v>
      </c>
      <c r="AO81">
        <f t="shared" ca="1" si="36"/>
        <v>0.64120070769283544</v>
      </c>
      <c r="AP81" t="str">
        <f t="shared" ca="1" si="37"/>
        <v>pics\\Kokos_2.jpg</v>
      </c>
      <c r="AR81" t="str">
        <f t="shared" si="38"/>
        <v/>
      </c>
      <c r="AS81" t="str">
        <f t="shared" ca="1" si="31"/>
        <v>pics\\Kokos_2.jpg</v>
      </c>
      <c r="AT81">
        <f t="shared" ca="1" si="32"/>
        <v>0.58164754326331336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_Золотистый_ли_</v>
      </c>
      <c r="BB81" t="str">
        <f t="shared" si="34"/>
        <v>_Золотистый_ли_БАРОХ?</v>
      </c>
      <c r="BD81" cm="1">
        <f t="array" aca="1" ref="BD81" ca="1">INDEX($L$74:$L$81,(RANK(AT9,$AT$2:$AT$9)))</f>
        <v>2116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VLOOKUP(B82,audio_list_stym!$A$3:$BP$18,60,FALSE)</f>
        <v>15</v>
      </c>
      <c r="F82" t="str">
        <f>VLOOKUP(E82,metki!$A$2:$B$9,2,FALSE)</f>
        <v>экспл_новые_с_названием</v>
      </c>
      <c r="G82" t="str">
        <f t="shared" si="28"/>
        <v>экспл</v>
      </c>
      <c r="H82" t="str">
        <f>VLOOKUP(B82,audio_list_stym!$A$3:$AJ$18,28,FALSE)</f>
        <v>Sapota</v>
      </c>
      <c r="I82" t="s">
        <v>688</v>
      </c>
      <c r="J82" t="str">
        <f t="shared" si="29"/>
        <v>Sapota_1</v>
      </c>
      <c r="K82">
        <v>15</v>
      </c>
      <c r="L82">
        <f>VLOOKUP(J82,total_visual_stym!$A$2:$D$129,2,FALSE)</f>
        <v>2129</v>
      </c>
      <c r="M82" t="str">
        <f>VLOOKUP(J82,total_visual_stym!$A$2:$D$129,3,FALSE)</f>
        <v>pics\\Sapota_1.jpg</v>
      </c>
      <c r="N82">
        <f>VLOOKUP(J82,total_visual_stym!$A$1:$D$129,4,FALSE)</f>
        <v>213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137</v>
      </c>
      <c r="Z82" t="str">
        <f>IF(G82="экспл",VLOOKUP(J82,quest_экспл!$A$1:$N$129,12,FALSE),IF(G82="импл_",0,0))</f>
        <v>sound\\On_sharoobraxniy.wav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5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30"/>
        <v/>
      </c>
      <c r="AI82" t="s">
        <v>84</v>
      </c>
      <c r="AO82">
        <f t="shared" ca="1" si="36"/>
        <v>0.1664482699248323</v>
      </c>
      <c r="AP82" t="str">
        <f t="shared" ca="1" si="37"/>
        <v>pics\\Redis_4.jpg</v>
      </c>
      <c r="AR82" t="str">
        <f t="shared" si="38"/>
        <v/>
      </c>
      <c r="AS82" t="str">
        <f t="shared" si="31"/>
        <v/>
      </c>
      <c r="AT82">
        <f t="shared" ca="1" si="32"/>
        <v>0.67294687456790758</v>
      </c>
      <c r="AU82" t="s">
        <v>697</v>
      </c>
      <c r="AV82" t="str">
        <f t="shared" ca="1" si="33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_Он_шарообразный?</v>
      </c>
      <c r="BA82" t="e">
        <f>VLOOKUP(Q82,audio_list_stym!$B$2:$BQ$299,68,FALSE)</f>
        <v>#N/A</v>
      </c>
      <c r="BB82" t="str">
        <f t="shared" si="34"/>
        <v>На_экране_ЛИРОХ._Он_шарообразный?</v>
      </c>
      <c r="BC82">
        <f>A82</f>
        <v>1211</v>
      </c>
      <c r="BD82" cm="1">
        <f t="array" aca="1" ref="BD82" ca="1">INDEX($L$82:$L$89,(RANK(AT2,$AT$2:$AT$9)))</f>
        <v>2133</v>
      </c>
      <c r="BE82" cm="1">
        <f t="array" aca="1" ref="BE82" ca="1">INDEX(BD66:BD81,(RANK(AT4,$AT$2:$AT$17)))</f>
        <v>2115</v>
      </c>
      <c r="BF82" cm="1">
        <f t="array" aca="1" ref="BF82" ca="1">INDEX(BD90:BD105,(RANK(AT4,$AT$2:$AT$17)))</f>
        <v>2147</v>
      </c>
      <c r="BG82" cm="1">
        <f t="array" aca="1" ref="BG82" ca="1">INDEX(BD106:BD129,(RANK(AT4,$AT$2:$AT$9)))</f>
        <v>2067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VLOOKUP(B83,audio_list_stym!$A$3:$BP$18,60,FALSE)</f>
        <v>15</v>
      </c>
      <c r="F83" t="str">
        <f>VLOOKUP(E83,metki!$A$2:$B$9,2,FALSE)</f>
        <v>экспл_новые_с_названием</v>
      </c>
      <c r="G83" t="str">
        <f t="shared" si="28"/>
        <v>экспл</v>
      </c>
      <c r="H83" t="str">
        <f>VLOOKUP(B83,audio_list_stym!$A$3:$AJ$18,28,FALSE)</f>
        <v>Sapota</v>
      </c>
      <c r="I83" t="s">
        <v>689</v>
      </c>
      <c r="J83" t="str">
        <f t="shared" si="29"/>
        <v>Sapota_2</v>
      </c>
      <c r="K83">
        <v>15</v>
      </c>
      <c r="L83">
        <f>VLOOKUP(J83,total_visual_stym!$A$2:$D$129,2,FALSE)</f>
        <v>2130</v>
      </c>
      <c r="M83" t="str">
        <f>VLOOKUP(J83,total_visual_stym!$A$2:$D$129,3,FALSE)</f>
        <v>pics\\Sapota_2.jpg</v>
      </c>
      <c r="N83">
        <f>VLOOKUP(J83,total_visual_stym!$A$1:$D$129,4,FALSE)</f>
        <v>213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138</v>
      </c>
      <c r="Z83" t="str">
        <f>IF(G83="экспл",VLOOKUP(J83,quest_экспл!$A$1:$N$129,12,FALSE),IF(G83="импл_",0,0))</f>
        <v>sound\\On_nadrezan.wav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5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30"/>
        <v/>
      </c>
      <c r="AI83" t="s">
        <v>85</v>
      </c>
      <c r="AO83">
        <f t="shared" ca="1" si="36"/>
        <v>3.9488831217492582E-2</v>
      </c>
      <c r="AP83" t="str">
        <f t="shared" ca="1" si="37"/>
        <v>pics\\Tomat_4.jpg</v>
      </c>
      <c r="AR83" t="str">
        <f t="shared" si="38"/>
        <v/>
      </c>
      <c r="AS83" t="str">
        <f t="shared" si="31"/>
        <v/>
      </c>
      <c r="AT83">
        <f t="shared" ca="1" si="32"/>
        <v>0.12911446387672254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_Он_надрезан?</v>
      </c>
      <c r="BA83" t="e">
        <f>VLOOKUP(Q83,audio_list_stym!$B$2:$BQ$299,68,FALSE)</f>
        <v>#N/A</v>
      </c>
      <c r="BB83" t="str">
        <f t="shared" si="34"/>
        <v>Посмотрите,_вот_ЛИРОХ._Он_надрезан?</v>
      </c>
      <c r="BD83" cm="1">
        <f t="array" aca="1" ref="BD83" ca="1">INDEX($L$82:$L$89,(RANK(AT3,$AT$2:$AT$9)))</f>
        <v>2135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VLOOKUP(B84,audio_list_stym!$A$3:$BP$18,60,FALSE)</f>
        <v>15</v>
      </c>
      <c r="F84" t="str">
        <f>VLOOKUP(E84,metki!$A$2:$B$9,2,FALSE)</f>
        <v>экспл_новые_с_названием</v>
      </c>
      <c r="G84" t="str">
        <f t="shared" si="28"/>
        <v>экспл</v>
      </c>
      <c r="H84" t="str">
        <f>VLOOKUP(B84,audio_list_stym!$A$3:$AJ$18,28,FALSE)</f>
        <v>Sapota</v>
      </c>
      <c r="I84" t="s">
        <v>690</v>
      </c>
      <c r="J84" t="str">
        <f t="shared" si="29"/>
        <v>Sapota_3</v>
      </c>
      <c r="K84">
        <v>15</v>
      </c>
      <c r="L84">
        <f>VLOOKUP(J84,total_visual_stym!$A$2:$D$129,2,FALSE)</f>
        <v>2131</v>
      </c>
      <c r="M84" t="str">
        <f>VLOOKUP(J84,total_visual_stym!$A$2:$D$129,3,FALSE)</f>
        <v>pics\\Sapota_3.jpg</v>
      </c>
      <c r="N84">
        <f>VLOOKUP(J84,total_visual_stym!$A$1:$D$129,4,FALSE)</f>
        <v>213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139</v>
      </c>
      <c r="Z84" t="str">
        <f>IF(G84="экспл",VLOOKUP(J84,quest_экспл!$A$1:$N$129,12,FALSE),IF(G84="импл_",0,0))</f>
        <v>sound\\On_perekruchen.wav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5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30"/>
        <v/>
      </c>
      <c r="AI84" t="s">
        <v>94</v>
      </c>
      <c r="AO84">
        <f t="shared" ca="1" si="36"/>
        <v>1.8374451470197561E-2</v>
      </c>
      <c r="AP84" t="str">
        <f t="shared" ca="1" si="37"/>
        <v>pics\\Tomat_6.jpg</v>
      </c>
      <c r="AR84" t="str">
        <f t="shared" si="38"/>
        <v/>
      </c>
      <c r="AS84" t="str">
        <f t="shared" si="31"/>
        <v/>
      </c>
      <c r="AT84">
        <f t="shared" ca="1" si="32"/>
        <v>0.67111987312174426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_Он_перекручен?</v>
      </c>
      <c r="BA84" t="e">
        <f>VLOOKUP(Q84,audio_list_stym!$B$2:$BQ$299,68,FALSE)</f>
        <v>#N/A</v>
      </c>
      <c r="BB84" t="str">
        <f t="shared" si="34"/>
        <v>Вот_ЛИРОХ._Он_перекручен?</v>
      </c>
      <c r="BD84" cm="1">
        <f t="array" aca="1" ref="BD84" ca="1">INDEX($L$82:$L$89,(RANK(AT4,$AT$2:$AT$9)))</f>
        <v>2134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VLOOKUP(B85,audio_list_stym!$A$3:$BP$18,60,FALSE)</f>
        <v>15</v>
      </c>
      <c r="F85" t="str">
        <f>VLOOKUP(E85,metki!$A$2:$B$9,2,FALSE)</f>
        <v>экспл_новые_с_названием</v>
      </c>
      <c r="G85" t="str">
        <f t="shared" si="28"/>
        <v>экспл</v>
      </c>
      <c r="H85" t="str">
        <f>VLOOKUP(B85,audio_list_stym!$A$3:$AJ$18,28,FALSE)</f>
        <v>Sapota</v>
      </c>
      <c r="I85" t="s">
        <v>691</v>
      </c>
      <c r="J85" t="str">
        <f t="shared" si="29"/>
        <v>Sapota_4</v>
      </c>
      <c r="K85">
        <v>15</v>
      </c>
      <c r="L85">
        <f>VLOOKUP(J85,total_visual_stym!$A$2:$D$129,2,FALSE)</f>
        <v>2132</v>
      </c>
      <c r="M85" t="str">
        <f>VLOOKUP(J85,total_visual_stym!$A$2:$D$129,3,FALSE)</f>
        <v>pics\\Sapota_4.jpg</v>
      </c>
      <c r="N85">
        <f>VLOOKUP(J85,total_visual_stym!$A$1:$D$129,4,FALSE)</f>
        <v>213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140</v>
      </c>
      <c r="Z85" t="str">
        <f>IF(G85="экспл",VLOOKUP(J85,quest_экспл!$A$1:$N$129,12,FALSE),IF(G85="импл_",0,0))</f>
        <v>sound\\Sorvan_li_on.wav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5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30"/>
        <v/>
      </c>
      <c r="AI85" t="s">
        <v>95</v>
      </c>
      <c r="AO85">
        <f t="shared" ca="1" si="36"/>
        <v>0.17158707763919523</v>
      </c>
      <c r="AP85" t="str">
        <f t="shared" ca="1" si="37"/>
        <v>pics\\Redis_3.jpg</v>
      </c>
      <c r="AR85" t="str">
        <f t="shared" si="38"/>
        <v/>
      </c>
      <c r="AS85" t="str">
        <f t="shared" si="31"/>
        <v/>
      </c>
      <c r="AT85">
        <f t="shared" ca="1" si="32"/>
        <v>3.9125565467559187E-2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_Сорван_ли_он?</v>
      </c>
      <c r="BA85" t="e">
        <f>VLOOKUP(Q85,audio_list_stym!$B$2:$BQ$299,68,FALSE)</f>
        <v>#N/A</v>
      </c>
      <c r="BB85" t="str">
        <f t="shared" si="34"/>
        <v>Это_ЛИРОХ._Сорван_ли_он?</v>
      </c>
      <c r="BD85" cm="1">
        <f t="array" aca="1" ref="BD85" ca="1">INDEX($L$82:$L$89,(RANK(AT5,$AT$2:$AT$9)))</f>
        <v>2130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VLOOKUP(B86,audio_list_stym!$A$3:$BP$18,60,FALSE)</f>
        <v>15</v>
      </c>
      <c r="F86" t="str">
        <f>VLOOKUP(E86,metki!$A$2:$B$9,2,FALSE)</f>
        <v>экспл_новые_с_названием</v>
      </c>
      <c r="G86" t="str">
        <f t="shared" si="28"/>
        <v>экспл</v>
      </c>
      <c r="H86" t="str">
        <f>VLOOKUP(B86,audio_list_stym!$A$3:$AJ$18,28,FALSE)</f>
        <v>Sapota</v>
      </c>
      <c r="I86" t="s">
        <v>692</v>
      </c>
      <c r="J86" t="str">
        <f t="shared" si="29"/>
        <v>Sapota_5</v>
      </c>
      <c r="K86">
        <v>15</v>
      </c>
      <c r="L86">
        <f>VLOOKUP(J86,total_visual_stym!$A$2:$D$129,2,FALSE)</f>
        <v>2133</v>
      </c>
      <c r="M86" t="str">
        <f>VLOOKUP(J86,total_visual_stym!$A$2:$D$129,3,FALSE)</f>
        <v>pics\\Sapota_5.jpg</v>
      </c>
      <c r="N86">
        <f>VLOOKUP(J86,total_visual_stym!$A$1:$D$129,4,FALSE)</f>
        <v>213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141</v>
      </c>
      <c r="Z86" t="str">
        <f>IF(G86="экспл",VLOOKUP(J86,quest_экспл!$A$1:$N$129,12,FALSE),IF(G86="импл_",0,0))</f>
        <v>sound\\Spressovan_li_on.wav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5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30"/>
        <v/>
      </c>
      <c r="AI86" t="s">
        <v>96</v>
      </c>
      <c r="AO86">
        <f t="shared" ca="1" si="36"/>
        <v>0.46131274792412535</v>
      </c>
      <c r="AP86" t="str">
        <f t="shared" ca="1" si="37"/>
        <v>pics\\Limon_3.jpg</v>
      </c>
      <c r="AR86" t="str">
        <f t="shared" si="38"/>
        <v/>
      </c>
      <c r="AS86" t="str">
        <f t="shared" si="31"/>
        <v/>
      </c>
      <c r="AT86">
        <f t="shared" ca="1" si="32"/>
        <v>0.41001031013397482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_Спрессован_ли_он?</v>
      </c>
      <c r="BA86" t="e">
        <f>VLOOKUP(Q86,audio_list_stym!$B$2:$BQ$299,68,FALSE)</f>
        <v>#N/A</v>
      </c>
      <c r="BB86" t="str">
        <f t="shared" si="34"/>
        <v>На_картинке_ЛИРОХ._Спрессован_ли_он?</v>
      </c>
      <c r="BD86" cm="1">
        <f t="array" aca="1" ref="BD86" ca="1">INDEX($L$82:$L$89,(RANK(AT6,$AT$2:$AT$9)))</f>
        <v>2129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VLOOKUP(B87,audio_list_stym!$A$3:$BP$18,60,FALSE)</f>
        <v>15</v>
      </c>
      <c r="F87" t="str">
        <f>VLOOKUP(E87,metki!$A$2:$B$9,2,FALSE)</f>
        <v>экспл_новые_с_названием</v>
      </c>
      <c r="G87" t="str">
        <f t="shared" si="28"/>
        <v>экспл</v>
      </c>
      <c r="H87" t="str">
        <f>VLOOKUP(B87,audio_list_stym!$A$3:$AJ$18,28,FALSE)</f>
        <v>Sapota</v>
      </c>
      <c r="I87" t="s">
        <v>693</v>
      </c>
      <c r="J87" t="str">
        <f t="shared" si="29"/>
        <v>Sapota_6</v>
      </c>
      <c r="K87">
        <v>15</v>
      </c>
      <c r="L87">
        <f>VLOOKUP(J87,total_visual_stym!$A$2:$D$129,2,FALSE)</f>
        <v>2134</v>
      </c>
      <c r="M87" t="str">
        <f>VLOOKUP(J87,total_visual_stym!$A$2:$D$129,3,FALSE)</f>
        <v>pics\\Sapota_6.jpg</v>
      </c>
      <c r="N87">
        <f>VLOOKUP(J87,total_visual_stym!$A$1:$D$129,4,FALSE)</f>
        <v>213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142</v>
      </c>
      <c r="Z87" t="str">
        <f>IF(G87="экспл",VLOOKUP(J87,quest_экспл!$A$1:$N$129,12,FALSE),IF(G87="импл_",0,0))</f>
        <v>sound\\Zheltiy_li_on.wav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5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30"/>
        <v/>
      </c>
      <c r="AI87" t="s">
        <v>97</v>
      </c>
      <c r="AO87">
        <f t="shared" ca="1" si="36"/>
        <v>0.40776391076175633</v>
      </c>
      <c r="AP87" t="str">
        <f t="shared" ca="1" si="37"/>
        <v>pics\\Limon_7.jpg</v>
      </c>
      <c r="AR87" t="str">
        <f t="shared" si="38"/>
        <v/>
      </c>
      <c r="AS87" t="str">
        <f t="shared" si="31"/>
        <v/>
      </c>
      <c r="AT87">
        <f t="shared" ca="1" si="32"/>
        <v>5.415776711660869E-2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_Желтый_ли_он?</v>
      </c>
      <c r="BA87" t="e">
        <f>VLOOKUP(Q87,audio_list_stym!$B$2:$BQ$299,68,FALSE)</f>
        <v>#N/A</v>
      </c>
      <c r="BB87" t="str">
        <f t="shared" si="34"/>
        <v>На_мониторе_ЛИРОХ._Желтый_ли_он?</v>
      </c>
      <c r="BD87" cm="1">
        <f t="array" aca="1" ref="BD87" ca="1">INDEX($L$82:$L$89,(RANK(AT7,$AT$2:$AT$9)))</f>
        <v>2131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VLOOKUP(B88,audio_list_stym!$A$3:$BP$18,60,FALSE)</f>
        <v>15</v>
      </c>
      <c r="F88" t="str">
        <f>VLOOKUP(E88,metki!$A$2:$B$9,2,FALSE)</f>
        <v>экспл_новые_с_названием</v>
      </c>
      <c r="G88" t="str">
        <f t="shared" si="28"/>
        <v>экспл</v>
      </c>
      <c r="H88" t="str">
        <f>VLOOKUP(B88,audio_list_stym!$A$3:$AJ$18,28,FALSE)</f>
        <v>Sapota</v>
      </c>
      <c r="I88" t="s">
        <v>694</v>
      </c>
      <c r="J88" t="str">
        <f t="shared" si="29"/>
        <v>Sapota_7</v>
      </c>
      <c r="K88">
        <v>15</v>
      </c>
      <c r="L88">
        <f>VLOOKUP(J88,total_visual_stym!$A$2:$D$129,2,FALSE)</f>
        <v>2135</v>
      </c>
      <c r="M88" t="str">
        <f>VLOOKUP(J88,total_visual_stym!$A$2:$D$129,3,FALSE)</f>
        <v>pics\\Sapota_7.jpg</v>
      </c>
      <c r="N88">
        <f>VLOOKUP(J88,total_visual_stym!$A$1:$D$129,4,FALSE)</f>
        <v>213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143</v>
      </c>
      <c r="Z88" t="str">
        <f>IF(G88="экспл",VLOOKUP(J88,quest_экспл!$A$1:$N$129,12,FALSE),IF(G88="импл_",0,0))</f>
        <v>sound\\Rovniy_li_on.wav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5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30"/>
        <v/>
      </c>
      <c r="AI88" t="s">
        <v>98</v>
      </c>
      <c r="AO88">
        <f t="shared" ca="1" si="36"/>
        <v>0.93235301085806566</v>
      </c>
      <c r="AP88" t="str">
        <f t="shared" ca="1" si="37"/>
        <v>pics\\Banan_7.jpg</v>
      </c>
      <c r="AR88" t="str">
        <f t="shared" si="38"/>
        <v/>
      </c>
      <c r="AS88" t="str">
        <f t="shared" si="31"/>
        <v/>
      </c>
      <c r="AT88">
        <f t="shared" ca="1" si="32"/>
        <v>0.23133753405787416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_Ровный_ли_он?</v>
      </c>
      <c r="BA88" t="e">
        <f>VLOOKUP(Q88,audio_list_stym!$B$2:$BQ$299,68,FALSE)</f>
        <v>#N/A</v>
      </c>
      <c r="BB88" t="str">
        <f t="shared" si="34"/>
        <v>Перед_Вами_ЛИРОХ._Ровный_ли_он?</v>
      </c>
      <c r="BD88" cm="1">
        <f t="array" aca="1" ref="BD88" ca="1">INDEX($L$82:$L$89,(RANK(AT8,$AT$2:$AT$9)))</f>
        <v>2136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VLOOKUP(B89,audio_list_stym!$A$3:$BP$18,60,FALSE)</f>
        <v>15</v>
      </c>
      <c r="F89" t="str">
        <f>VLOOKUP(E89,metki!$A$2:$B$9,2,FALSE)</f>
        <v>экспл_новые_с_названием</v>
      </c>
      <c r="G89" t="str">
        <f t="shared" si="28"/>
        <v>экспл</v>
      </c>
      <c r="H89" t="str">
        <f>VLOOKUP(B89,audio_list_stym!$A$3:$AJ$18,28,FALSE)</f>
        <v>Sapota</v>
      </c>
      <c r="I89" t="s">
        <v>695</v>
      </c>
      <c r="J89" t="str">
        <f t="shared" si="29"/>
        <v>Sapota_8</v>
      </c>
      <c r="K89">
        <v>15</v>
      </c>
      <c r="L89">
        <f>VLOOKUP(J89,total_visual_stym!$A$2:$D$129,2,FALSE)</f>
        <v>2136</v>
      </c>
      <c r="M89" t="str">
        <f>VLOOKUP(J89,total_visual_stym!$A$2:$D$129,3,FALSE)</f>
        <v>pics\\Sapota_8.jpg</v>
      </c>
      <c r="N89">
        <f>VLOOKUP(J89,total_visual_stym!$A$1:$D$129,4,FALSE)</f>
        <v>213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144</v>
      </c>
      <c r="Z89" t="str">
        <f>IF(G89="экспл",VLOOKUP(J89,quest_экспл!$A$1:$N$129,12,FALSE),IF(G89="импл_",0,0))</f>
        <v>sound\\On_imeet_shipi.wav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5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30"/>
        <v/>
      </c>
      <c r="AI89" t="s">
        <v>99</v>
      </c>
      <c r="AO89">
        <f t="shared" ca="1" si="36"/>
        <v>0.24444880811920844</v>
      </c>
      <c r="AP89" t="str">
        <f t="shared" ca="1" si="37"/>
        <v>pics\\Peper_8.jpg</v>
      </c>
      <c r="AR89" t="str">
        <f t="shared" si="38"/>
        <v/>
      </c>
      <c r="AS89" t="str">
        <f t="shared" si="31"/>
        <v/>
      </c>
      <c r="AT89">
        <f t="shared" ca="1" si="32"/>
        <v>0.58761994972294229</v>
      </c>
      <c r="AU89" t="s">
        <v>697</v>
      </c>
      <c r="AV89" t="str">
        <f t="shared" ca="1" si="33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_Он_имеет_шипы?</v>
      </c>
      <c r="BA89" t="e">
        <f>VLOOKUP(Q89,audio_list_stym!$B$2:$BQ$299,68,FALSE)</f>
        <v>#N/A</v>
      </c>
      <c r="BB89" t="str">
        <f t="shared" si="34"/>
        <v>Вы_видите_ЛИРОХ._Он_имеет_шипы?</v>
      </c>
      <c r="BD89" cm="1">
        <f t="array" aca="1" ref="BD89" ca="1">INDEX($L$82:$L$89,(RANK(AT9,$AT$2:$AT$9)))</f>
        <v>2132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VLOOKUP(B90,audio_list_stym!$A$3:$BP$18,60,FALSE)</f>
        <v>16</v>
      </c>
      <c r="F90" t="str">
        <f>VLOOKUP(E90,metki!$A$2:$B$9,2,FALSE)</f>
        <v>импл_новые_без_названия</v>
      </c>
      <c r="G90" t="str">
        <f t="shared" si="28"/>
        <v>импл_</v>
      </c>
      <c r="H90" t="str">
        <f>VLOOKUP(B90,audio_list_stym!$A$3:$AJ$18,28,FALSE)</f>
        <v>Tamanid</v>
      </c>
      <c r="I90" t="s">
        <v>688</v>
      </c>
      <c r="J90" t="str">
        <f t="shared" si="29"/>
        <v>Tamanid_1</v>
      </c>
      <c r="K90">
        <v>16</v>
      </c>
      <c r="L90">
        <f>VLOOKUP(J90,total_visual_stym!$A$2:$D$129,2,FALSE)</f>
        <v>2137</v>
      </c>
      <c r="M90" t="str">
        <f>VLOOKUP(J90,total_visual_stym!$A$2:$D$129,3,FALSE)</f>
        <v>pics\\Tamanid_1.jpg</v>
      </c>
      <c r="N90">
        <f>VLOOKUP(J90,total_visual_stym!$A$1:$D$129,4,FALSE)</f>
        <v>214</v>
      </c>
      <c r="P90">
        <f>IF(G90="экспл",0,IF(G90="импл_",VLOOKUP(J90,quest_импл!$A$1:$J$129,7,FALSE),0))</f>
        <v>273</v>
      </c>
      <c r="Q90" t="str">
        <f>IF(G90="экспл",0,IF(G90="импл_",VLOOKUP(J90,quest_импл!$A$1:$J$129,8,FALSE),0))</f>
        <v>sound\\Krasnovatiy_li.wav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2061</v>
      </c>
      <c r="AD90" t="str">
        <f t="shared" ca="1" si="35"/>
        <v>pics\\Tomat_5.jpg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30"/>
        <v>pics\\Tomat_5.jpg</v>
      </c>
      <c r="AI90" t="s">
        <v>100</v>
      </c>
      <c r="AO90">
        <f t="shared" ca="1" si="36"/>
        <v>2.2019949861464161E-2</v>
      </c>
      <c r="AP90" t="str">
        <f t="shared" ca="1" si="37"/>
        <v>pics\\Tomat_5.jpg</v>
      </c>
      <c r="AR90" t="str">
        <f t="shared" si="38"/>
        <v/>
      </c>
      <c r="AS90" t="str">
        <f t="shared" ca="1" si="31"/>
        <v>pics\\Tomat_5.jpg</v>
      </c>
      <c r="AT90">
        <f t="shared" ca="1" si="32"/>
        <v>0.8835695015493138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_Красноватый_ли_</v>
      </c>
      <c r="BB90" t="str">
        <f t="shared" si="34"/>
        <v>_Красноватый_ли_XXXXX?</v>
      </c>
      <c r="BC90">
        <f>A90</f>
        <v>1212</v>
      </c>
      <c r="BD90" cm="1">
        <f t="array" aca="1" ref="BD90" ca="1">INDEX($L$90:$L$97,(RANK(AT2,$AT$2:$AT$9)))</f>
        <v>2141</v>
      </c>
      <c r="BE90" cm="1">
        <f t="array" aca="1" ref="BE90" ca="1">INDEX(BD66:BD81,(RANK(AT5,$AT$2:$AT$17)))</f>
        <v>2096</v>
      </c>
      <c r="BF90" cm="1">
        <f t="array" aca="1" ref="BF90" ca="1">INDEX(BD98:BD113,(RANK(AT5,$AT$2:$AT$17)))</f>
        <v>2147</v>
      </c>
      <c r="BG90" cm="1">
        <f t="array" aca="1" ref="BG90" ca="1">INDEX(BD114:BD129,(RANK(AT5,$AT$2:$AT$9)))</f>
        <v>2079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VLOOKUP(B91,audio_list_stym!$A$3:$BP$18,60,FALSE)</f>
        <v>16</v>
      </c>
      <c r="F91" t="str">
        <f>VLOOKUP(E91,metki!$A$2:$B$9,2,FALSE)</f>
        <v>импл_новые_без_названия</v>
      </c>
      <c r="G91" t="str">
        <f t="shared" si="28"/>
        <v>импл_</v>
      </c>
      <c r="H91" t="str">
        <f>VLOOKUP(B91,audio_list_stym!$A$3:$AJ$18,28,FALSE)</f>
        <v>Tamanid</v>
      </c>
      <c r="I91" t="s">
        <v>689</v>
      </c>
      <c r="J91" t="str">
        <f t="shared" si="29"/>
        <v>Tamanid_2</v>
      </c>
      <c r="K91">
        <v>16</v>
      </c>
      <c r="L91">
        <f>VLOOKUP(J91,total_visual_stym!$A$2:$D$129,2,FALSE)</f>
        <v>2138</v>
      </c>
      <c r="M91" t="str">
        <f>VLOOKUP(J91,total_visual_stym!$A$2:$D$129,3,FALSE)</f>
        <v>pics\\Tamanid_2.jpg</v>
      </c>
      <c r="N91">
        <f>VLOOKUP(J91,total_visual_stym!$A$1:$D$129,4,FALSE)</f>
        <v>214</v>
      </c>
      <c r="P91">
        <f>IF(G91="экспл",0,IF(G91="импл_",VLOOKUP(J91,quest_импл!$A$1:$J$129,7,FALSE),0))</f>
        <v>274</v>
      </c>
      <c r="Q91" t="str">
        <f>IF(G91="экспл",0,IF(G91="импл_",VLOOKUP(J91,quest_импл!$A$1:$J$129,8,FALSE),0))</f>
        <v>sound\\Izognut_li.wav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2031</v>
      </c>
      <c r="AD91" t="str">
        <f t="shared" ca="1" si="35"/>
        <v>pics\\Kokos_7.jpg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30"/>
        <v>pics\\Kokos_7.jpg</v>
      </c>
      <c r="AI91" t="s">
        <v>101</v>
      </c>
      <c r="AO91">
        <f t="shared" ca="1" si="36"/>
        <v>0.55801413960683388</v>
      </c>
      <c r="AP91" t="str">
        <f t="shared" ca="1" si="37"/>
        <v>pics\\Kokos_7.jpg</v>
      </c>
      <c r="AR91" t="str">
        <f t="shared" si="38"/>
        <v/>
      </c>
      <c r="AS91" t="str">
        <f t="shared" ca="1" si="31"/>
        <v>pics\\Kokos_7.jpg</v>
      </c>
      <c r="AT91">
        <f t="shared" ca="1" si="32"/>
        <v>0.67366233213133708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_Изогнут_ли_</v>
      </c>
      <c r="BB91" t="str">
        <f t="shared" si="34"/>
        <v>_Изогнут_ли_XXXXX?</v>
      </c>
      <c r="BD91" cm="1">
        <f t="array" aca="1" ref="BD91" ca="1">INDEX($L$90:$L$97,(RANK(AT3,$AT$2:$AT$9)))</f>
        <v>2143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VLOOKUP(B92,audio_list_stym!$A$3:$BP$18,60,FALSE)</f>
        <v>16</v>
      </c>
      <c r="F92" t="str">
        <f>VLOOKUP(E92,metki!$A$2:$B$9,2,FALSE)</f>
        <v>импл_новые_без_названия</v>
      </c>
      <c r="G92" t="str">
        <f t="shared" si="28"/>
        <v>импл_</v>
      </c>
      <c r="H92" t="str">
        <f>VLOOKUP(B92,audio_list_stym!$A$3:$AJ$18,28,FALSE)</f>
        <v>Tamanid</v>
      </c>
      <c r="I92" t="s">
        <v>690</v>
      </c>
      <c r="J92" t="str">
        <f t="shared" si="29"/>
        <v>Tamanid_3</v>
      </c>
      <c r="K92">
        <v>16</v>
      </c>
      <c r="L92">
        <f>VLOOKUP(J92,total_visual_stym!$A$2:$D$129,2,FALSE)</f>
        <v>2139</v>
      </c>
      <c r="M92" t="str">
        <f>VLOOKUP(J92,total_visual_stym!$A$2:$D$129,3,FALSE)</f>
        <v>pics\\Tamanid_3.jpg</v>
      </c>
      <c r="N92">
        <f>VLOOKUP(J92,total_visual_stym!$A$1:$D$129,4,FALSE)</f>
        <v>214</v>
      </c>
      <c r="P92">
        <f>IF(G92="экспл",0,IF(G92="импл_",VLOOKUP(J92,quest_импл!$A$1:$J$129,7,FALSE),0))</f>
        <v>275</v>
      </c>
      <c r="Q92" t="str">
        <f>IF(G92="экспл",0,IF(G92="импл_",VLOOKUP(J92,quest_импл!$A$1:$J$129,8,FALSE),0))</f>
        <v>sound\\Barhatistiy_li.wav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2009</v>
      </c>
      <c r="AD92" t="str">
        <f t="shared" ca="1" si="35"/>
        <v>pics\\Finik_1.jpg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30"/>
        <v>pics\\Finik_1.jpg</v>
      </c>
      <c r="AI92" t="s">
        <v>102</v>
      </c>
      <c r="AO92">
        <f t="shared" ca="1" si="36"/>
        <v>0.89737284816753715</v>
      </c>
      <c r="AP92" t="str">
        <f t="shared" ca="1" si="37"/>
        <v>pics\\Finik_1.jpg</v>
      </c>
      <c r="AR92" t="str">
        <f t="shared" si="38"/>
        <v/>
      </c>
      <c r="AS92" t="str">
        <f t="shared" ca="1" si="31"/>
        <v>pics\\Finik_1.jpg</v>
      </c>
      <c r="AT92">
        <f t="shared" ca="1" si="32"/>
        <v>3.9655699017053347E-2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_Бархатистый_ли_</v>
      </c>
      <c r="BB92" t="str">
        <f t="shared" si="34"/>
        <v>_Бархатистый_ли_XXXXX?</v>
      </c>
      <c r="BD92" cm="1">
        <f t="array" aca="1" ref="BD92" ca="1">INDEX($L$90:$L$97,(RANK(AT4,$AT$2:$AT$9)))</f>
        <v>2142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VLOOKUP(B93,audio_list_stym!$A$3:$BP$18,60,FALSE)</f>
        <v>16</v>
      </c>
      <c r="F93" t="str">
        <f>VLOOKUP(E93,metki!$A$2:$B$9,2,FALSE)</f>
        <v>импл_новые_без_названия</v>
      </c>
      <c r="G93" t="str">
        <f t="shared" si="28"/>
        <v>импл_</v>
      </c>
      <c r="H93" t="str">
        <f>VLOOKUP(B93,audio_list_stym!$A$3:$AJ$18,28,FALSE)</f>
        <v>Tamanid</v>
      </c>
      <c r="I93" t="s">
        <v>691</v>
      </c>
      <c r="J93" t="str">
        <f t="shared" si="29"/>
        <v>Tamanid_4</v>
      </c>
      <c r="K93">
        <v>16</v>
      </c>
      <c r="L93">
        <f>VLOOKUP(J93,total_visual_stym!$A$2:$D$129,2,FALSE)</f>
        <v>2140</v>
      </c>
      <c r="M93" t="str">
        <f>VLOOKUP(J93,total_visual_stym!$A$2:$D$129,3,FALSE)</f>
        <v>pics\\Tamanid_4.jpg</v>
      </c>
      <c r="N93">
        <f>VLOOKUP(J93,total_visual_stym!$A$1:$D$129,4,FALSE)</f>
        <v>214</v>
      </c>
      <c r="P93">
        <f>IF(G93="экспл",0,IF(G93="импл_",VLOOKUP(J93,quest_импл!$A$1:$J$129,7,FALSE),0))</f>
        <v>276</v>
      </c>
      <c r="Q93" t="str">
        <f>IF(G93="экспл",0,IF(G93="импл_",VLOOKUP(J93,quest_импл!$A$1:$J$129,8,FALSE),0))</f>
        <v>sound\\Odnotonniy_li.wav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2015</v>
      </c>
      <c r="AD93" t="str">
        <f t="shared" ca="1" si="35"/>
        <v>pics\\Finik_7.jpg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30"/>
        <v>pics\\Finik_7.jpg</v>
      </c>
      <c r="AI93" t="s">
        <v>103</v>
      </c>
      <c r="AO93">
        <f t="shared" ca="1" si="36"/>
        <v>0.78237488164492697</v>
      </c>
      <c r="AP93" t="str">
        <f t="shared" ca="1" si="37"/>
        <v>pics\\Finik_7.jpg</v>
      </c>
      <c r="AR93" t="str">
        <f t="shared" si="38"/>
        <v/>
      </c>
      <c r="AS93" t="str">
        <f t="shared" ca="1" si="31"/>
        <v>pics\\Finik_7.jpg</v>
      </c>
      <c r="AT93">
        <f t="shared" ca="1" si="32"/>
        <v>0.71251650747337791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_Однотонный_ли_</v>
      </c>
      <c r="BB93" t="str">
        <f t="shared" si="34"/>
        <v>_Однотонный_ли_XXXXX?</v>
      </c>
      <c r="BD93" cm="1">
        <f t="array" aca="1" ref="BD93" ca="1">INDEX($L$90:$L$97,(RANK(AT5,$AT$2:$AT$9)))</f>
        <v>2138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VLOOKUP(B94,audio_list_stym!$A$3:$BP$18,60,FALSE)</f>
        <v>16</v>
      </c>
      <c r="F94" t="str">
        <f>VLOOKUP(E94,metki!$A$2:$B$9,2,FALSE)</f>
        <v>импл_новые_без_названия</v>
      </c>
      <c r="G94" t="str">
        <f t="shared" si="28"/>
        <v>импл_</v>
      </c>
      <c r="H94" t="str">
        <f>VLOOKUP(B94,audio_list_stym!$A$3:$AJ$18,28,FALSE)</f>
        <v>Tamanid</v>
      </c>
      <c r="I94" t="s">
        <v>692</v>
      </c>
      <c r="J94" t="str">
        <f t="shared" si="29"/>
        <v>Tamanid_5</v>
      </c>
      <c r="K94">
        <v>16</v>
      </c>
      <c r="L94">
        <f>VLOOKUP(J94,total_visual_stym!$A$2:$D$129,2,FALSE)</f>
        <v>2141</v>
      </c>
      <c r="M94" t="str">
        <f>VLOOKUP(J94,total_visual_stym!$A$2:$D$129,3,FALSE)</f>
        <v>pics\\Tamanid_5.jpg</v>
      </c>
      <c r="N94">
        <f>VLOOKUP(J94,total_visual_stym!$A$1:$D$129,4,FALSE)</f>
        <v>214</v>
      </c>
      <c r="P94">
        <f>IF(G94="экспл",0,IF(G94="импл_",VLOOKUP(J94,quest_импл!$A$1:$J$129,7,FALSE),0))</f>
        <v>277</v>
      </c>
      <c r="Q94" t="str">
        <f>IF(G94="экспл",0,IF(G94="импл_",VLOOKUP(J94,quest_импл!$A$1:$J$129,8,FALSE),0))</f>
        <v>sound\\Prozrachniy_li.wav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2018</v>
      </c>
      <c r="AD94" t="str">
        <f t="shared" ca="1" si="35"/>
        <v>pics\\Goroh_2.jpg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30"/>
        <v>pics\\Goroh_2.jpg</v>
      </c>
      <c r="AI94" t="s">
        <v>104</v>
      </c>
      <c r="AO94">
        <f t="shared" ca="1" si="36"/>
        <v>0.74666404373207262</v>
      </c>
      <c r="AP94" t="str">
        <f t="shared" ca="1" si="37"/>
        <v>pics\\Goroh_2.jpg</v>
      </c>
      <c r="AR94" t="str">
        <f t="shared" si="38"/>
        <v/>
      </c>
      <c r="AS94" t="str">
        <f t="shared" ca="1" si="31"/>
        <v>pics\\Goroh_2.jpg</v>
      </c>
      <c r="AT94">
        <f t="shared" ca="1" si="32"/>
        <v>0.43034881622924703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_Прозрачный_ли_</v>
      </c>
      <c r="BB94" t="str">
        <f t="shared" si="34"/>
        <v>_Прозрачный_ли_XXXXX?</v>
      </c>
      <c r="BD94" cm="1">
        <f t="array" aca="1" ref="BD94" ca="1">INDEX($L$90:$L$97,(RANK(AT6,$AT$2:$AT$9)))</f>
        <v>2137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VLOOKUP(B95,audio_list_stym!$A$3:$BP$18,60,FALSE)</f>
        <v>16</v>
      </c>
      <c r="F95" t="str">
        <f>VLOOKUP(E95,metki!$A$2:$B$9,2,FALSE)</f>
        <v>импл_новые_без_названия</v>
      </c>
      <c r="G95" t="str">
        <f t="shared" si="28"/>
        <v>импл_</v>
      </c>
      <c r="H95" t="str">
        <f>VLOOKUP(B95,audio_list_stym!$A$3:$AJ$18,28,FALSE)</f>
        <v>Tamanid</v>
      </c>
      <c r="I95" t="s">
        <v>693</v>
      </c>
      <c r="J95" t="str">
        <f t="shared" si="29"/>
        <v>Tamanid_6</v>
      </c>
      <c r="K95">
        <v>16</v>
      </c>
      <c r="L95">
        <f>VLOOKUP(J95,total_visual_stym!$A$2:$D$129,2,FALSE)</f>
        <v>2142</v>
      </c>
      <c r="M95" t="str">
        <f>VLOOKUP(J95,total_visual_stym!$A$2:$D$129,3,FALSE)</f>
        <v>pics\\Tamanid_6.jpg</v>
      </c>
      <c r="N95">
        <f>VLOOKUP(J95,total_visual_stym!$A$1:$D$129,4,FALSE)</f>
        <v>214</v>
      </c>
      <c r="P95">
        <f>IF(G95="экспл",0,IF(G95="импл_",VLOOKUP(J95,quest_импл!$A$1:$J$129,7,FALSE),0))</f>
        <v>278</v>
      </c>
      <c r="Q95" t="str">
        <f>IF(G95="экспл",0,IF(G95="импл_",VLOOKUP(J95,quest_импл!$A$1:$J$129,8,FALSE),0))</f>
        <v>sound\\Izmelchen_li.wav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2025</v>
      </c>
      <c r="AD95" t="str">
        <f t="shared" ca="1" si="35"/>
        <v>pics\\Kokos_1.jpg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30"/>
        <v>pics\\Kokos_1.jpg</v>
      </c>
      <c r="AI95" t="s">
        <v>105</v>
      </c>
      <c r="AO95">
        <f t="shared" ca="1" si="36"/>
        <v>0.64517195340101929</v>
      </c>
      <c r="AP95" t="str">
        <f t="shared" ca="1" si="37"/>
        <v>pics\\Kokos_1.jpg</v>
      </c>
      <c r="AR95" t="str">
        <f t="shared" si="38"/>
        <v/>
      </c>
      <c r="AS95" t="str">
        <f t="shared" ca="1" si="31"/>
        <v>pics\\Kokos_1.jpg</v>
      </c>
      <c r="AT95">
        <f t="shared" ca="1" si="32"/>
        <v>0.27503216334085889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_Измельчен_ли_</v>
      </c>
      <c r="BB95" t="str">
        <f t="shared" si="34"/>
        <v>_Измельчен_ли_XXXXX?</v>
      </c>
      <c r="BD95" cm="1">
        <f t="array" aca="1" ref="BD95" ca="1">INDEX($L$90:$L$97,(RANK(AT7,$AT$2:$AT$9)))</f>
        <v>2139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VLOOKUP(B96,audio_list_stym!$A$3:$BP$18,60,FALSE)</f>
        <v>16</v>
      </c>
      <c r="F96" t="str">
        <f>VLOOKUP(E96,metki!$A$2:$B$9,2,FALSE)</f>
        <v>импл_новые_без_названия</v>
      </c>
      <c r="G96" t="str">
        <f t="shared" si="28"/>
        <v>импл_</v>
      </c>
      <c r="H96" t="str">
        <f>VLOOKUP(B96,audio_list_stym!$A$3:$AJ$18,28,FALSE)</f>
        <v>Tamanid</v>
      </c>
      <c r="I96" t="s">
        <v>694</v>
      </c>
      <c r="J96" t="str">
        <f t="shared" si="29"/>
        <v>Tamanid_7</v>
      </c>
      <c r="K96">
        <v>16</v>
      </c>
      <c r="L96">
        <f>VLOOKUP(J96,total_visual_stym!$A$2:$D$129,2,FALSE)</f>
        <v>2143</v>
      </c>
      <c r="M96" t="str">
        <f>VLOOKUP(J96,total_visual_stym!$A$2:$D$129,3,FALSE)</f>
        <v>pics\\Tamanid_7.jpg</v>
      </c>
      <c r="N96">
        <f>VLOOKUP(J96,total_visual_stym!$A$1:$D$129,4,FALSE)</f>
        <v>214</v>
      </c>
      <c r="P96">
        <f>IF(G96="экспл",0,IF(G96="импл_",VLOOKUP(J96,quest_импл!$A$1:$J$129,7,FALSE),0))</f>
        <v>279</v>
      </c>
      <c r="Q96" t="str">
        <f>IF(G96="экспл",0,IF(G96="импл_",VLOOKUP(J96,quest_импл!$A$1:$J$129,8,FALSE),0))</f>
        <v>sound\\Cvetushiy_li.wav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2011</v>
      </c>
      <c r="AD96" t="str">
        <f t="shared" ca="1" si="35"/>
        <v>pics\\Finik_3.jpg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30"/>
        <v>pics\\Finik_3.jpg</v>
      </c>
      <c r="AI96" t="s">
        <v>106</v>
      </c>
      <c r="AO96">
        <f t="shared" ca="1" si="36"/>
        <v>0.86014400690527804</v>
      </c>
      <c r="AP96" t="str">
        <f t="shared" ca="1" si="37"/>
        <v>pics\\Finik_3.jpg</v>
      </c>
      <c r="AR96" t="str">
        <f t="shared" si="38"/>
        <v/>
      </c>
      <c r="AS96" t="str">
        <f t="shared" ca="1" si="31"/>
        <v>pics\\Finik_3.jpg</v>
      </c>
      <c r="AT96">
        <f t="shared" ca="1" si="32"/>
        <v>0.90634983409614256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_Цветущий_ли_</v>
      </c>
      <c r="BB96" t="str">
        <f t="shared" si="34"/>
        <v>_Цветущий_ли_XXXXX?</v>
      </c>
      <c r="BD96" cm="1">
        <f t="array" aca="1" ref="BD96" ca="1">INDEX($L$90:$L$97,(RANK(AT8,$AT$2:$AT$9)))</f>
        <v>2144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VLOOKUP(B97,audio_list_stym!$A$3:$BP$18,60,FALSE)</f>
        <v>16</v>
      </c>
      <c r="F97" t="str">
        <f>VLOOKUP(E97,metki!$A$2:$B$9,2,FALSE)</f>
        <v>импл_новые_без_названия</v>
      </c>
      <c r="G97" t="str">
        <f t="shared" si="28"/>
        <v>импл_</v>
      </c>
      <c r="H97" t="str">
        <f>VLOOKUP(B97,audio_list_stym!$A$3:$AJ$18,28,FALSE)</f>
        <v>Tamanid</v>
      </c>
      <c r="I97" t="s">
        <v>695</v>
      </c>
      <c r="J97" t="str">
        <f t="shared" si="29"/>
        <v>Tamanid_8</v>
      </c>
      <c r="K97">
        <v>16</v>
      </c>
      <c r="L97">
        <f>VLOOKUP(J97,total_visual_stym!$A$2:$D$129,2,FALSE)</f>
        <v>2144</v>
      </c>
      <c r="M97" t="str">
        <f>VLOOKUP(J97,total_visual_stym!$A$2:$D$129,3,FALSE)</f>
        <v>pics\\Tamanid_8.jpg</v>
      </c>
      <c r="N97">
        <f>VLOOKUP(J97,total_visual_stym!$A$1:$D$129,4,FALSE)</f>
        <v>214</v>
      </c>
      <c r="P97">
        <f>IF(G97="экспл",0,IF(G97="импл_",VLOOKUP(J97,quest_импл!$A$1:$J$129,7,FALSE),0))</f>
        <v>280</v>
      </c>
      <c r="Q97" t="str">
        <f>IF(G97="экспл",0,IF(G97="импл_",VLOOKUP(J97,quest_импл!$A$1:$J$129,8,FALSE),0))</f>
        <v>sound\\Skruchen_li.wav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2012</v>
      </c>
      <c r="AD97" t="str">
        <f t="shared" ca="1" si="35"/>
        <v>pics\\Finik_4.jpg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30"/>
        <v>pics\\Finik_4.jpg</v>
      </c>
      <c r="AI97" t="s">
        <v>107</v>
      </c>
      <c r="AO97">
        <f t="shared" ca="1" si="36"/>
        <v>0.85718984542979215</v>
      </c>
      <c r="AP97" t="str">
        <f t="shared" ca="1" si="37"/>
        <v>pics\\Finik_4.jpg</v>
      </c>
      <c r="AR97" t="str">
        <f t="shared" si="38"/>
        <v/>
      </c>
      <c r="AS97" t="str">
        <f t="shared" ca="1" si="31"/>
        <v>pics\\Finik_4.jpg</v>
      </c>
      <c r="AT97">
        <f t="shared" ca="1" si="32"/>
        <v>0.57355546033488403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_Скручен_ли_</v>
      </c>
      <c r="BB97" t="str">
        <f t="shared" si="34"/>
        <v>_Скручен_ли_XXXXX?</v>
      </c>
      <c r="BD97" cm="1">
        <f t="array" aca="1" ref="BD97" ca="1">INDEX($L$90:$L$97,(RANK(AT9,$AT$2:$AT$9)))</f>
        <v>2140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VLOOKUP(B98,audio_list_stym!$A$3:$BP$18,60,FALSE)</f>
        <v>17</v>
      </c>
      <c r="F98" t="str">
        <f>VLOOKUP(E98,metki!$A$2:$B$9,2,FALSE)</f>
        <v>экспл_новые_без_названия</v>
      </c>
      <c r="G98" t="str">
        <f t="shared" si="28"/>
        <v>экспл</v>
      </c>
      <c r="H98" t="str">
        <f>VLOOKUP(B98,audio_list_stym!$A$3:$AJ$18,28,FALSE)</f>
        <v>ZF</v>
      </c>
      <c r="I98" t="s">
        <v>688</v>
      </c>
      <c r="J98" t="str">
        <f t="shared" si="29"/>
        <v>ZF_1</v>
      </c>
      <c r="K98">
        <v>17</v>
      </c>
      <c r="L98">
        <f>VLOOKUP(J98,total_visual_stym!$A$2:$D$129,2,FALSE)</f>
        <v>2145</v>
      </c>
      <c r="M98" t="str">
        <f>VLOOKUP(J98,total_visual_stym!$A$2:$D$129,3,FALSE)</f>
        <v>pics\\ZF_1.jpg</v>
      </c>
      <c r="N98">
        <f>VLOOKUP(J98,total_visual_stym!$A$1:$D$129,4,FALSE)</f>
        <v>215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153</v>
      </c>
      <c r="Z98" t="str">
        <f>IF(G98="экспл",VLOOKUP(J98,quest_экспл!$A$1:$N$129,12,FALSE),IF(G98="импл_",0,0))</f>
        <v>sound\\On_s_chashuykami.wav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5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30"/>
        <v/>
      </c>
      <c r="AI98" t="s">
        <v>108</v>
      </c>
      <c r="AO98">
        <f t="shared" ca="1" si="36"/>
        <v>1.4687112370061928E-2</v>
      </c>
      <c r="AP98" t="str">
        <f t="shared" ca="1" si="37"/>
        <v>pics\\Tomat_7.jpg</v>
      </c>
      <c r="AR98" t="str">
        <f>IF(AH98="sound\\Ogorod",AP26,"")</f>
        <v/>
      </c>
      <c r="AS98" t="str">
        <f t="shared" si="31"/>
        <v/>
      </c>
      <c r="AT98">
        <f t="shared" ca="1" si="32"/>
        <v>0.43784208275800718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_Он_с_чешуйками?</v>
      </c>
      <c r="BA98" t="e">
        <f>VLOOKUP(Q98,audio_list_stym!$B$2:$BQ$299,68,FALSE)</f>
        <v>#N/A</v>
      </c>
      <c r="BB98" t="str">
        <f t="shared" si="34"/>
        <v>На_экране_XXXXX._Он_с_чешуйками?</v>
      </c>
      <c r="BC98">
        <f>A98</f>
        <v>1213</v>
      </c>
      <c r="BD98" cm="1">
        <f t="array" aca="1" ref="BD98" ca="1">INDEX($L$98:$L$105,(RANK(AT2,$AT$2:$AT$9)))</f>
        <v>2149</v>
      </c>
      <c r="BE98" cm="1">
        <f t="array" aca="1" ref="BE98" ca="1">INDEX(BD66:BD81,(RANK(AT6,$AT$2:$AT$9)))</f>
        <v>2093</v>
      </c>
      <c r="BF98" cm="1">
        <f t="array" aca="1" ref="BF98" ca="1">INDEX(BD82:BD97,(RANK(AT6,$AT$2:$AT$9)))</f>
        <v>2133</v>
      </c>
      <c r="BG98" cm="1">
        <f t="array" aca="1" ref="BG98" ca="1">INDEX(BD106:BD129,(RANK(AT6,$AT$2:$AT$17)))</f>
        <v>2065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VLOOKUP(B99,audio_list_stym!$A$3:$BP$18,60,FALSE)</f>
        <v>17</v>
      </c>
      <c r="F99" t="str">
        <f>VLOOKUP(E99,metki!$A$2:$B$9,2,FALSE)</f>
        <v>экспл_новые_без_названия</v>
      </c>
      <c r="G99" t="str">
        <f t="shared" si="28"/>
        <v>экспл</v>
      </c>
      <c r="H99" t="str">
        <f>VLOOKUP(B99,audio_list_stym!$A$3:$AJ$18,28,FALSE)</f>
        <v>ZF</v>
      </c>
      <c r="I99" t="s">
        <v>689</v>
      </c>
      <c r="J99" t="str">
        <f t="shared" si="29"/>
        <v>ZF_2</v>
      </c>
      <c r="K99">
        <v>17</v>
      </c>
      <c r="L99">
        <f>VLOOKUP(J99,total_visual_stym!$A$2:$D$129,2,FALSE)</f>
        <v>2146</v>
      </c>
      <c r="M99" t="str">
        <f>VLOOKUP(J99,total_visual_stym!$A$2:$D$129,3,FALSE)</f>
        <v>pics\\ZF_2.jpg</v>
      </c>
      <c r="N99">
        <f>VLOOKUP(J99,total_visual_stym!$A$1:$D$129,4,FALSE)</f>
        <v>215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154</v>
      </c>
      <c r="Z99" t="str">
        <f>IF(G99="экспл",VLOOKUP(J99,quest_экспл!$A$1:$N$129,12,FALSE),IF(G99="импл_",0,0))</f>
        <v>sound\\On_rozoviy.wav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5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30"/>
        <v/>
      </c>
      <c r="AI99" t="s">
        <v>109</v>
      </c>
      <c r="AO99">
        <f t="shared" ca="1" si="36"/>
        <v>0.35187872930007102</v>
      </c>
      <c r="AP99" t="str">
        <f t="shared" ca="1" si="37"/>
        <v>pics\\Peper_6.jpg</v>
      </c>
      <c r="AR99" t="str">
        <f t="shared" ref="AR99:AR120" si="39">IF(AH99="sound\\Ogorod",AP27,"")</f>
        <v/>
      </c>
      <c r="AS99" t="str">
        <f t="shared" si="31"/>
        <v/>
      </c>
      <c r="AT99">
        <f t="shared" ca="1" si="32"/>
        <v>0.90037989831861343</v>
      </c>
      <c r="AU99" t="s">
        <v>697</v>
      </c>
      <c r="AV99" t="str">
        <f t="shared" ca="1" si="33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_Он_розовый?</v>
      </c>
      <c r="BA99" t="e">
        <f>VLOOKUP(Q99,audio_list_stym!$B$2:$BQ$299,68,FALSE)</f>
        <v>#N/A</v>
      </c>
      <c r="BB99" t="str">
        <f t="shared" si="34"/>
        <v>Посмотрите,_вот_XXXXX._Он_розовый?</v>
      </c>
      <c r="BD99" cm="1">
        <f t="array" aca="1" ref="BD99" ca="1">INDEX($L$98:$L$105,(RANK(AT3,$AT$2:$AT$9)))</f>
        <v>2151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VLOOKUP(B100,audio_list_stym!$A$3:$BP$18,60,FALSE)</f>
        <v>17</v>
      </c>
      <c r="F100" t="str">
        <f>VLOOKUP(E100,metki!$A$2:$B$9,2,FALSE)</f>
        <v>экспл_новые_без_названия</v>
      </c>
      <c r="G100" t="str">
        <f t="shared" si="28"/>
        <v>экспл</v>
      </c>
      <c r="H100" t="str">
        <f>VLOOKUP(B100,audio_list_stym!$A$3:$AJ$18,28,FALSE)</f>
        <v>ZF</v>
      </c>
      <c r="I100" t="s">
        <v>690</v>
      </c>
      <c r="J100" t="str">
        <f t="shared" si="29"/>
        <v>ZF_3</v>
      </c>
      <c r="K100">
        <v>17</v>
      </c>
      <c r="L100">
        <f>VLOOKUP(J100,total_visual_stym!$A$2:$D$129,2,FALSE)</f>
        <v>2147</v>
      </c>
      <c r="M100" t="str">
        <f>VLOOKUP(J100,total_visual_stym!$A$2:$D$129,3,FALSE)</f>
        <v>pics\\ZF_3.jpg</v>
      </c>
      <c r="N100">
        <f>VLOOKUP(J100,total_visual_stym!$A$1:$D$129,4,FALSE)</f>
        <v>215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155</v>
      </c>
      <c r="Z100" t="str">
        <f>IF(G100="экспл",VLOOKUP(J100,quest_экспл!$A$1:$N$129,12,FALSE),IF(G100="импл_",0,0))</f>
        <v>sound\\Tonkiy_li_on.wav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5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30"/>
        <v/>
      </c>
      <c r="AI100" t="s">
        <v>110</v>
      </c>
      <c r="AO100">
        <f t="shared" ca="1" si="36"/>
        <v>0.15991512139840791</v>
      </c>
      <c r="AP100" t="str">
        <f t="shared" ca="1" si="37"/>
        <v>pics\\Redis_6.jpg</v>
      </c>
      <c r="AR100" t="str">
        <f t="shared" si="39"/>
        <v/>
      </c>
      <c r="AS100" t="str">
        <f t="shared" si="31"/>
        <v/>
      </c>
      <c r="AT100">
        <f t="shared" ca="1" si="32"/>
        <v>5.7437835616185318E-3</v>
      </c>
      <c r="AU100" t="s">
        <v>697</v>
      </c>
      <c r="AV100" t="str">
        <f t="shared" ca="1" si="33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_Тонкий_ли_он?</v>
      </c>
      <c r="BA100" t="e">
        <f>VLOOKUP(Q100,audio_list_stym!$B$2:$BQ$299,68,FALSE)</f>
        <v>#N/A</v>
      </c>
      <c r="BB100" t="str">
        <f t="shared" si="34"/>
        <v>Вот_XXXXX._Тонкий_ли_он?</v>
      </c>
      <c r="BD100" cm="1">
        <f t="array" aca="1" ref="BD100" ca="1">INDEX($L$98:$L$105,(RANK(AT4,$AT$2:$AT$9)))</f>
        <v>2150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VLOOKUP(B101,audio_list_stym!$A$3:$BP$18,60,FALSE)</f>
        <v>17</v>
      </c>
      <c r="F101" t="str">
        <f>VLOOKUP(E101,metki!$A$2:$B$9,2,FALSE)</f>
        <v>экспл_новые_без_названия</v>
      </c>
      <c r="G101" t="str">
        <f t="shared" si="28"/>
        <v>экспл</v>
      </c>
      <c r="H101" t="str">
        <f>VLOOKUP(B101,audio_list_stym!$A$3:$AJ$18,28,FALSE)</f>
        <v>ZF</v>
      </c>
      <c r="I101" t="s">
        <v>691</v>
      </c>
      <c r="J101" t="str">
        <f t="shared" si="29"/>
        <v>ZF_4</v>
      </c>
      <c r="K101">
        <v>17</v>
      </c>
      <c r="L101">
        <f>VLOOKUP(J101,total_visual_stym!$A$2:$D$129,2,FALSE)</f>
        <v>2148</v>
      </c>
      <c r="M101" t="str">
        <f>VLOOKUP(J101,total_visual_stym!$A$2:$D$129,3,FALSE)</f>
        <v>pics\\ZF_4.jpg</v>
      </c>
      <c r="N101">
        <f>VLOOKUP(J101,total_visual_stym!$A$1:$D$129,4,FALSE)</f>
        <v>215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156</v>
      </c>
      <c r="Z101" t="str">
        <f>IF(G101="экспл",VLOOKUP(J101,quest_экспл!$A$1:$N$129,12,FALSE),IF(G101="импл_",0,0))</f>
        <v>sound\\Celniy_li_on.wav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5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30"/>
        <v/>
      </c>
      <c r="AI101" t="s">
        <v>111</v>
      </c>
      <c r="AO101">
        <f t="shared" ca="1" si="36"/>
        <v>0.21778587727333532</v>
      </c>
      <c r="AP101" t="str">
        <f t="shared" ca="1" si="37"/>
        <v>pics\\Redis_1.jpg</v>
      </c>
      <c r="AR101" t="str">
        <f t="shared" si="39"/>
        <v/>
      </c>
      <c r="AS101" t="str">
        <f t="shared" si="31"/>
        <v/>
      </c>
      <c r="AT101">
        <f t="shared" ca="1" si="32"/>
        <v>0.10586591511900945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_Цельный_ли_он?</v>
      </c>
      <c r="BA101" t="e">
        <f>VLOOKUP(Q101,audio_list_stym!$B$2:$BQ$299,68,FALSE)</f>
        <v>#N/A</v>
      </c>
      <c r="BB101" t="str">
        <f t="shared" si="34"/>
        <v>Это_XXXXX._Цельный_ли_он?</v>
      </c>
      <c r="BD101" cm="1">
        <f t="array" aca="1" ref="BD101" ca="1">INDEX($L$98:$L$105,(RANK(AT5,$AT$2:$AT$9)))</f>
        <v>2146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VLOOKUP(B102,audio_list_stym!$A$3:$BP$18,60,FALSE)</f>
        <v>17</v>
      </c>
      <c r="F102" t="str">
        <f>VLOOKUP(E102,metki!$A$2:$B$9,2,FALSE)</f>
        <v>экспл_новые_без_названия</v>
      </c>
      <c r="G102" t="str">
        <f t="shared" si="28"/>
        <v>экспл</v>
      </c>
      <c r="H102" t="str">
        <f>VLOOKUP(B102,audio_list_stym!$A$3:$AJ$18,28,FALSE)</f>
        <v>ZF</v>
      </c>
      <c r="I102" t="s">
        <v>692</v>
      </c>
      <c r="J102" t="str">
        <f t="shared" si="29"/>
        <v>ZF_5</v>
      </c>
      <c r="K102">
        <v>17</v>
      </c>
      <c r="L102">
        <f>VLOOKUP(J102,total_visual_stym!$A$2:$D$129,2,FALSE)</f>
        <v>2149</v>
      </c>
      <c r="M102" t="str">
        <f>VLOOKUP(J102,total_visual_stym!$A$2:$D$129,3,FALSE)</f>
        <v>pics\\ZF_5.jpg</v>
      </c>
      <c r="N102">
        <f>VLOOKUP(J102,total_visual_stym!$A$1:$D$129,4,FALSE)</f>
        <v>215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157</v>
      </c>
      <c r="Z102" t="str">
        <f>IF(G102="экспл",VLOOKUP(J102,quest_экспл!$A$1:$N$129,12,FALSE),IF(G102="импл_",0,0))</f>
        <v>sound\\On_shershaviy.wav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5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30"/>
        <v/>
      </c>
      <c r="AI102" t="s">
        <v>112</v>
      </c>
      <c r="AO102">
        <f t="shared" ca="1" si="36"/>
        <v>0.66459336879509645</v>
      </c>
      <c r="AP102" t="str">
        <f t="shared" ca="1" si="37"/>
        <v>pics\\Goroh_7.jpg</v>
      </c>
      <c r="AR102" t="str">
        <f t="shared" si="39"/>
        <v/>
      </c>
      <c r="AS102" t="str">
        <f t="shared" si="31"/>
        <v/>
      </c>
      <c r="AT102">
        <f t="shared" ca="1" si="32"/>
        <v>0.15144696689494686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_Он_шершавый?</v>
      </c>
      <c r="BA102" t="e">
        <f>VLOOKUP(Q102,audio_list_stym!$B$2:$BQ$299,68,FALSE)</f>
        <v>#N/A</v>
      </c>
      <c r="BB102" t="str">
        <f t="shared" si="34"/>
        <v>На_картинке_XXXXX._Он_шершавый?</v>
      </c>
      <c r="BD102" cm="1">
        <f t="array" aca="1" ref="BD102" ca="1">INDEX($L$98:$L$105,(RANK(AT6,$AT$2:$AT$9)))</f>
        <v>2145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VLOOKUP(B103,audio_list_stym!$A$3:$BP$18,60,FALSE)</f>
        <v>17</v>
      </c>
      <c r="F103" t="str">
        <f>VLOOKUP(E103,metki!$A$2:$B$9,2,FALSE)</f>
        <v>экспл_новые_без_названия</v>
      </c>
      <c r="G103" t="str">
        <f t="shared" si="28"/>
        <v>экспл</v>
      </c>
      <c r="H103" t="str">
        <f>VLOOKUP(B103,audio_list_stym!$A$3:$AJ$18,28,FALSE)</f>
        <v>ZF</v>
      </c>
      <c r="I103" t="s">
        <v>693</v>
      </c>
      <c r="J103" t="str">
        <f t="shared" si="29"/>
        <v>ZF_6</v>
      </c>
      <c r="K103">
        <v>17</v>
      </c>
      <c r="L103">
        <f>VLOOKUP(J103,total_visual_stym!$A$2:$D$129,2,FALSE)</f>
        <v>2150</v>
      </c>
      <c r="M103" t="str">
        <f>VLOOKUP(J103,total_visual_stym!$A$2:$D$129,3,FALSE)</f>
        <v>pics\\ZF_6.jpg</v>
      </c>
      <c r="N103">
        <f>VLOOKUP(J103,total_visual_stym!$A$1:$D$129,4,FALSE)</f>
        <v>215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158</v>
      </c>
      <c r="Z103" t="str">
        <f>IF(G103="экспл",VLOOKUP(J103,quest_экспл!$A$1:$N$129,12,FALSE),IF(G103="импл_",0,0))</f>
        <v>sound\\Zaostrin_li_on.wav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5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30"/>
        <v/>
      </c>
      <c r="AI103" t="s">
        <v>113</v>
      </c>
      <c r="AO103">
        <f t="shared" ca="1" si="36"/>
        <v>0.15035671717016663</v>
      </c>
      <c r="AP103" t="str">
        <f t="shared" ca="1" si="37"/>
        <v>pics\\Redis_7.jpg</v>
      </c>
      <c r="AR103" t="str">
        <f t="shared" si="39"/>
        <v/>
      </c>
      <c r="AS103" t="str">
        <f t="shared" si="31"/>
        <v/>
      </c>
      <c r="AT103">
        <f t="shared" ca="1" si="32"/>
        <v>6.336140889740105E-3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_Заострен_ли_он?</v>
      </c>
      <c r="BA103" t="e">
        <f>VLOOKUP(Q103,audio_list_stym!$B$2:$BQ$299,68,FALSE)</f>
        <v>#N/A</v>
      </c>
      <c r="BB103" t="str">
        <f t="shared" si="34"/>
        <v>На_мониторе_XXXXX._Заострен_ли_он?</v>
      </c>
      <c r="BD103" cm="1">
        <f t="array" aca="1" ref="BD103" ca="1">INDEX($L$98:$L$105,(RANK(AT7,$AT$2:$AT$9)))</f>
        <v>2147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VLOOKUP(B104,audio_list_stym!$A$3:$BP$18,60,FALSE)</f>
        <v>17</v>
      </c>
      <c r="F104" t="str">
        <f>VLOOKUP(E104,metki!$A$2:$B$9,2,FALSE)</f>
        <v>экспл_новые_без_названия</v>
      </c>
      <c r="G104" t="str">
        <f t="shared" si="28"/>
        <v>экспл</v>
      </c>
      <c r="H104" t="str">
        <f>VLOOKUP(B104,audio_list_stym!$A$3:$AJ$18,28,FALSE)</f>
        <v>ZF</v>
      </c>
      <c r="I104" t="s">
        <v>694</v>
      </c>
      <c r="J104" t="str">
        <f t="shared" si="29"/>
        <v>ZF_7</v>
      </c>
      <c r="K104">
        <v>17</v>
      </c>
      <c r="L104">
        <f>VLOOKUP(J104,total_visual_stym!$A$2:$D$129,2,FALSE)</f>
        <v>2151</v>
      </c>
      <c r="M104" t="str">
        <f>VLOOKUP(J104,total_visual_stym!$A$2:$D$129,3,FALSE)</f>
        <v>pics\\ZF_7.jpg</v>
      </c>
      <c r="N104">
        <f>VLOOKUP(J104,total_visual_stym!$A$1:$D$129,4,FALSE)</f>
        <v>215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159</v>
      </c>
      <c r="Z104" t="str">
        <f>IF(G104="экспл",VLOOKUP(J104,quest_экспл!$A$1:$N$129,12,FALSE),IF(G104="импл_",0,0))</f>
        <v>sound\\On_rassipchatiy.wav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5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30"/>
        <v/>
      </c>
      <c r="AI104" t="s">
        <v>114</v>
      </c>
      <c r="AO104">
        <f t="shared" ca="1" si="36"/>
        <v>3.1032805414689113E-3</v>
      </c>
      <c r="AP104" t="str">
        <f t="shared" ca="1" si="37"/>
        <v>pics\\Tomat_8.jpg</v>
      </c>
      <c r="AR104" t="str">
        <f t="shared" si="39"/>
        <v/>
      </c>
      <c r="AS104" t="str">
        <f t="shared" si="31"/>
        <v/>
      </c>
      <c r="AT104">
        <f t="shared" ca="1" si="32"/>
        <v>0.58070081004720508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_Он_рассыпчатый?</v>
      </c>
      <c r="BA104" t="e">
        <f>VLOOKUP(Q104,audio_list_stym!$B$2:$BQ$299,68,FALSE)</f>
        <v>#N/A</v>
      </c>
      <c r="BB104" t="str">
        <f t="shared" si="34"/>
        <v>Перед_Вами_XXXXX._Он_рассыпчатый?</v>
      </c>
      <c r="BD104" cm="1">
        <f t="array" aca="1" ref="BD104" ca="1">INDEX($L$98:$L$105,(RANK(AT8,$AT$2:$AT$9)))</f>
        <v>2152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VLOOKUP(B105,audio_list_stym!$A$3:$BP$18,60,FALSE)</f>
        <v>17</v>
      </c>
      <c r="F105" t="str">
        <f>VLOOKUP(E105,metki!$A$2:$B$9,2,FALSE)</f>
        <v>экспл_новые_без_названия</v>
      </c>
      <c r="G105" t="str">
        <f t="shared" si="28"/>
        <v>экспл</v>
      </c>
      <c r="H105" t="str">
        <f>VLOOKUP(B105,audio_list_stym!$A$3:$AJ$18,28,FALSE)</f>
        <v>ZF</v>
      </c>
      <c r="I105" t="s">
        <v>695</v>
      </c>
      <c r="J105" t="str">
        <f t="shared" si="29"/>
        <v>ZF_8</v>
      </c>
      <c r="K105">
        <v>17</v>
      </c>
      <c r="L105">
        <f>VLOOKUP(J105,total_visual_stym!$A$2:$D$129,2,FALSE)</f>
        <v>2152</v>
      </c>
      <c r="M105" t="str">
        <f>VLOOKUP(J105,total_visual_stym!$A$2:$D$129,3,FALSE)</f>
        <v>pics\\ZF_8.jpg</v>
      </c>
      <c r="N105">
        <f>VLOOKUP(J105,total_visual_stym!$A$1:$D$129,4,FALSE)</f>
        <v>215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160</v>
      </c>
      <c r="Z105" t="str">
        <f>IF(G105="экспл",VLOOKUP(J105,quest_экспл!$A$1:$N$129,12,FALSE),IF(G105="импл_",0,0))</f>
        <v>sound\\Ochishen_li_on.wav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5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30"/>
        <v/>
      </c>
      <c r="AI105" t="s">
        <v>115</v>
      </c>
      <c r="AO105">
        <f t="shared" ca="1" si="36"/>
        <v>0.7171274243664737</v>
      </c>
      <c r="AP105" t="str">
        <f t="shared" ca="1" si="37"/>
        <v>pics\\Goroh_3.jpg</v>
      </c>
      <c r="AR105" t="str">
        <f t="shared" si="39"/>
        <v/>
      </c>
      <c r="AS105" t="str">
        <f t="shared" si="31"/>
        <v/>
      </c>
      <c r="AT105">
        <f t="shared" ca="1" si="32"/>
        <v>0.21275264727277066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_Очищен_ли_он?</v>
      </c>
      <c r="BA105" t="e">
        <f>VLOOKUP(Q105,audio_list_stym!$B$2:$BQ$299,68,FALSE)</f>
        <v>#N/A</v>
      </c>
      <c r="BB105" t="str">
        <f t="shared" si="34"/>
        <v>Вы_видите_XXXXX._Очищен_ли_он?</v>
      </c>
      <c r="BD105" cm="1">
        <f t="array" aca="1" ref="BD105" ca="1">INDEX($L$98:$L$105,(RANK(AT9,$AT$2:$AT$9)))</f>
        <v>2148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VLOOKUP(B106,audio_list_stym!$A$3:$BP$18,60,FALSE)</f>
        <v>14</v>
      </c>
      <c r="F106" t="str">
        <f>VLOOKUP(E106,metki!$A$2:$B$9,2,FALSE)</f>
        <v>импл_новые_с_названием</v>
      </c>
      <c r="G106" t="str">
        <f t="shared" si="28"/>
        <v>импл_</v>
      </c>
      <c r="H106" t="str">
        <f>VLOOKUP(B106,audio_list_stym!$A$3:$AJ$18,28,FALSE)</f>
        <v>Ackee</v>
      </c>
      <c r="I106" t="s">
        <v>688</v>
      </c>
      <c r="J106" t="str">
        <f t="shared" si="29"/>
        <v>Ackee_1</v>
      </c>
      <c r="K106">
        <v>14</v>
      </c>
      <c r="L106">
        <f>VLOOKUP(J106,total_visual_stym!$A$2:$D$129,2,FALSE)</f>
        <v>2065</v>
      </c>
      <c r="M106" t="str">
        <f>VLOOKUP(J106,total_visual_stym!$A$2:$D$129,3,FALSE)</f>
        <v>pics\\Ackee_1.jpg</v>
      </c>
      <c r="N106">
        <f>VLOOKUP(J106,total_visual_stym!$A$1:$D$129,4,FALSE)</f>
        <v>208</v>
      </c>
      <c r="P106">
        <f>IF(G106="экспл",0,IF(G106="импл_",VLOOKUP(J106,quest_импл!$A$1:$J$129,7,FALSE),0))</f>
        <v>225</v>
      </c>
      <c r="Q106" t="str">
        <f>IF(G106="экспл",0,IF(G106="импл_",VLOOKUP(J106,quest_импл!$A$1:$J$129,8,FALSE),0))</f>
        <v>sound\\Sushenniy_li.wav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2053</v>
      </c>
      <c r="AD106" t="str">
        <f t="shared" ca="1" si="35"/>
        <v>pics\\Redis_5.jpg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30"/>
        <v>pics\\Redis_5.jpg</v>
      </c>
      <c r="AI106" t="s">
        <v>116</v>
      </c>
      <c r="AO106">
        <f t="shared" ca="1" si="36"/>
        <v>0.16349609009579746</v>
      </c>
      <c r="AP106" t="str">
        <f t="shared" ca="1" si="37"/>
        <v>pics\\Redis_5.jpg</v>
      </c>
      <c r="AR106" t="str">
        <f t="shared" si="39"/>
        <v/>
      </c>
      <c r="AS106" t="str">
        <f t="shared" ca="1" si="31"/>
        <v>pics\\Redis_5.jpg</v>
      </c>
      <c r="AT106">
        <f t="shared" ca="1" si="32"/>
        <v>0.36210636491412063</v>
      </c>
      <c r="AU106" t="s">
        <v>697</v>
      </c>
      <c r="AV106" t="str">
        <f t="shared" ca="1" si="33"/>
        <v>sound\\Redkiy_plod.wav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_Сушеный_ли_</v>
      </c>
      <c r="BB106" t="str">
        <f t="shared" si="34"/>
        <v>_Сушеный_ли_ГОНИК?</v>
      </c>
      <c r="BC106">
        <f>A106</f>
        <v>1214</v>
      </c>
      <c r="BD106" cm="1">
        <f t="array" aca="1" ref="BD106" ca="1">INDEX($L$106:$L$113,(RANK(AT2,$AT$2:$AT$9)))</f>
        <v>2069</v>
      </c>
      <c r="BE106" cm="1">
        <f t="array" aca="1" ref="BE106" ca="1">INDEX(BD66:BD81,(RANK(AT7,$AT$2:$AT$17)))</f>
        <v>2117</v>
      </c>
      <c r="BF106" cm="1">
        <f t="array" aca="1" ref="BF106" ca="1">INDEX(BD90:BD105,(RANK(AT7,$AT$2:$AT$17)))</f>
        <v>2149</v>
      </c>
      <c r="BG106" cm="1">
        <f t="array" aca="1" ref="BG106" ca="1">INDEX(BD114:BD129,(RANK(AT7,$AT$2:$AT$9)))</f>
        <v>2078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VLOOKUP(B107,audio_list_stym!$A$3:$BP$18,60,FALSE)</f>
        <v>14</v>
      </c>
      <c r="F107" t="str">
        <f>VLOOKUP(E107,metki!$A$2:$B$9,2,FALSE)</f>
        <v>импл_новые_с_названием</v>
      </c>
      <c r="G107" t="str">
        <f t="shared" si="28"/>
        <v>импл_</v>
      </c>
      <c r="H107" t="str">
        <f>VLOOKUP(B107,audio_list_stym!$A$3:$AJ$18,28,FALSE)</f>
        <v>Ackee</v>
      </c>
      <c r="I107" t="s">
        <v>689</v>
      </c>
      <c r="J107" t="str">
        <f t="shared" si="29"/>
        <v>Ackee_2</v>
      </c>
      <c r="K107">
        <v>14</v>
      </c>
      <c r="L107">
        <f>VLOOKUP(J107,total_visual_stym!$A$2:$D$129,2,FALSE)</f>
        <v>2066</v>
      </c>
      <c r="M107" t="str">
        <f>VLOOKUP(J107,total_visual_stym!$A$2:$D$129,3,FALSE)</f>
        <v>pics\\Ackee_2.jpg</v>
      </c>
      <c r="N107">
        <f>VLOOKUP(J107,total_visual_stym!$A$1:$D$129,4,FALSE)</f>
        <v>208</v>
      </c>
      <c r="P107">
        <f>IF(G107="экспл",0,IF(G107="импл_",VLOOKUP(J107,quest_импл!$A$1:$J$129,7,FALSE),0))</f>
        <v>226</v>
      </c>
      <c r="Q107" t="str">
        <f>IF(G107="экспл",0,IF(G107="импл_",VLOOKUP(J107,quest_импл!$A$1:$J$129,8,FALSE),0))</f>
        <v>sound\\S_vetochkoy_li.wav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2016</v>
      </c>
      <c r="AD107" t="str">
        <f t="shared" ca="1" si="35"/>
        <v>pics\\Finik_8.jpg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30"/>
        <v>pics\\Finik_8.jpg</v>
      </c>
      <c r="AI107" t="s">
        <v>117</v>
      </c>
      <c r="AO107">
        <f t="shared" ca="1" si="36"/>
        <v>0.77243231211246743</v>
      </c>
      <c r="AP107" t="str">
        <f t="shared" ca="1" si="37"/>
        <v>pics\\Finik_8.jpg</v>
      </c>
      <c r="AR107" t="str">
        <f t="shared" si="39"/>
        <v/>
      </c>
      <c r="AS107" t="str">
        <f t="shared" ca="1" si="31"/>
        <v>pics\\Finik_8.jpg</v>
      </c>
      <c r="AT107">
        <f t="shared" ca="1" si="32"/>
        <v>0.6073671916382466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_С_веточкой_ли_</v>
      </c>
      <c r="BB107" t="str">
        <f t="shared" si="34"/>
        <v>_С_веточкой_ли_ГОНИК?</v>
      </c>
      <c r="BD107" cm="1">
        <f t="array" aca="1" ref="BD107" ca="1">INDEX($L$106:$L$113,(RANK(AT3,$AT$2:$AT$9)))</f>
        <v>2071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VLOOKUP(B108,audio_list_stym!$A$3:$BP$18,60,FALSE)</f>
        <v>14</v>
      </c>
      <c r="F108" t="str">
        <f>VLOOKUP(E108,metki!$A$2:$B$9,2,FALSE)</f>
        <v>импл_новые_с_названием</v>
      </c>
      <c r="G108" t="str">
        <f t="shared" si="28"/>
        <v>импл_</v>
      </c>
      <c r="H108" t="str">
        <f>VLOOKUP(B108,audio_list_stym!$A$3:$AJ$18,28,FALSE)</f>
        <v>Ackee</v>
      </c>
      <c r="I108" t="s">
        <v>690</v>
      </c>
      <c r="J108" t="str">
        <f t="shared" si="29"/>
        <v>Ackee_3</v>
      </c>
      <c r="K108">
        <v>14</v>
      </c>
      <c r="L108">
        <f>VLOOKUP(J108,total_visual_stym!$A$2:$D$129,2,FALSE)</f>
        <v>2067</v>
      </c>
      <c r="M108" t="str">
        <f>VLOOKUP(J108,total_visual_stym!$A$2:$D$129,3,FALSE)</f>
        <v>pics\\Ackee_3.jpg</v>
      </c>
      <c r="N108">
        <f>VLOOKUP(J108,total_visual_stym!$A$1:$D$129,4,FALSE)</f>
        <v>208</v>
      </c>
      <c r="P108">
        <f>IF(G108="экспл",0,IF(G108="импл_",VLOOKUP(J108,quest_импл!$A$1:$J$129,7,FALSE),0))</f>
        <v>227</v>
      </c>
      <c r="Q108" t="str">
        <f>IF(G108="экспл",0,IF(G108="импл_",VLOOKUP(J108,quest_импл!$A$1:$J$129,8,FALSE),0))</f>
        <v>sound\\Rasskrit_li.wav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2038</v>
      </c>
      <c r="AD108" t="str">
        <f t="shared" ca="1" si="35"/>
        <v>pics\\Limon_6.jpg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30"/>
        <v>pics\\Limon_6.jpg</v>
      </c>
      <c r="AI108" t="s">
        <v>118</v>
      </c>
      <c r="AO108">
        <f t="shared" ca="1" si="36"/>
        <v>0.40799253402125413</v>
      </c>
      <c r="AP108" t="str">
        <f t="shared" ca="1" si="37"/>
        <v>pics\\Limon_6.jpg</v>
      </c>
      <c r="AR108" t="str">
        <f t="shared" si="39"/>
        <v/>
      </c>
      <c r="AS108" t="str">
        <f t="shared" ca="1" si="31"/>
        <v>pics\\Limon_6.jpg</v>
      </c>
      <c r="AT108">
        <f t="shared" ca="1" si="32"/>
        <v>0.81301997713228191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_Раскрыт_ли_</v>
      </c>
      <c r="BB108" t="str">
        <f t="shared" si="34"/>
        <v>_Раскрыт_ли_ГОНИК?</v>
      </c>
      <c r="BD108" cm="1">
        <f t="array" aca="1" ref="BD108" ca="1">INDEX($L$106:$L$113,(RANK(AT4,$AT$2:$AT$9)))</f>
        <v>2070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VLOOKUP(B109,audio_list_stym!$A$3:$BP$18,60,FALSE)</f>
        <v>14</v>
      </c>
      <c r="F109" t="str">
        <f>VLOOKUP(E109,metki!$A$2:$B$9,2,FALSE)</f>
        <v>импл_новые_с_названием</v>
      </c>
      <c r="G109" t="str">
        <f t="shared" si="28"/>
        <v>импл_</v>
      </c>
      <c r="H109" t="str">
        <f>VLOOKUP(B109,audio_list_stym!$A$3:$AJ$18,28,FALSE)</f>
        <v>Ackee</v>
      </c>
      <c r="I109" t="s">
        <v>691</v>
      </c>
      <c r="J109" t="str">
        <f t="shared" si="29"/>
        <v>Ackee_4</v>
      </c>
      <c r="K109">
        <v>14</v>
      </c>
      <c r="L109">
        <f>VLOOKUP(J109,total_visual_stym!$A$2:$D$129,2,FALSE)</f>
        <v>2068</v>
      </c>
      <c r="M109" t="str">
        <f>VLOOKUP(J109,total_visual_stym!$A$2:$D$129,3,FALSE)</f>
        <v>pics\\Ackee_4.jpg</v>
      </c>
      <c r="N109">
        <f>VLOOKUP(J109,total_visual_stym!$A$1:$D$129,4,FALSE)</f>
        <v>208</v>
      </c>
      <c r="P109">
        <f>IF(G109="экспл",0,IF(G109="импл_",VLOOKUP(J109,quest_импл!$A$1:$J$129,7,FALSE),0))</f>
        <v>228</v>
      </c>
      <c r="Q109" t="str">
        <f>IF(G109="экспл",0,IF(G109="импл_",VLOOKUP(J109,quest_импл!$A$1:$J$129,8,FALSE),0))</f>
        <v>sound\\Pushistiy_li.wav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2021</v>
      </c>
      <c r="AD109" t="str">
        <f t="shared" ca="1" si="35"/>
        <v>pics\\Goroh_5.jpg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30"/>
        <v>pics\\Goroh_5.jpg</v>
      </c>
      <c r="AI109" t="s">
        <v>119</v>
      </c>
      <c r="AO109">
        <f t="shared" ca="1" si="36"/>
        <v>0.68656752537297805</v>
      </c>
      <c r="AP109" t="str">
        <f t="shared" ca="1" si="37"/>
        <v>pics\\Goroh_5.jpg</v>
      </c>
      <c r="AR109" t="str">
        <f t="shared" si="39"/>
        <v/>
      </c>
      <c r="AS109" t="str">
        <f t="shared" ca="1" si="31"/>
        <v>pics\\Goroh_5.jpg</v>
      </c>
      <c r="AT109">
        <f t="shared" ca="1" si="32"/>
        <v>0.77202356224486335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_Пушистый_ли_</v>
      </c>
      <c r="BB109" t="str">
        <f t="shared" si="34"/>
        <v>_Пушистый_ли_ГОНИК?</v>
      </c>
      <c r="BD109" cm="1">
        <f t="array" aca="1" ref="BD109" ca="1">INDEX($L$106:$L$113,(RANK(AT5,$AT$2:$AT$9)))</f>
        <v>2066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VLOOKUP(B110,audio_list_stym!$A$3:$BP$18,60,FALSE)</f>
        <v>14</v>
      </c>
      <c r="F110" t="str">
        <f>VLOOKUP(E110,metki!$A$2:$B$9,2,FALSE)</f>
        <v>импл_новые_с_названием</v>
      </c>
      <c r="G110" t="str">
        <f t="shared" si="28"/>
        <v>импл_</v>
      </c>
      <c r="H110" t="str">
        <f>VLOOKUP(B110,audio_list_stym!$A$3:$AJ$18,28,FALSE)</f>
        <v>Ackee</v>
      </c>
      <c r="I110" t="s">
        <v>692</v>
      </c>
      <c r="J110" t="str">
        <f t="shared" si="29"/>
        <v>Ackee_5</v>
      </c>
      <c r="K110">
        <v>14</v>
      </c>
      <c r="L110">
        <f>VLOOKUP(J110,total_visual_stym!$A$2:$D$129,2,FALSE)</f>
        <v>2069</v>
      </c>
      <c r="M110" t="str">
        <f>VLOOKUP(J110,total_visual_stym!$A$2:$D$129,3,FALSE)</f>
        <v>pics\\Ackee_5.jpg</v>
      </c>
      <c r="N110">
        <f>VLOOKUP(J110,total_visual_stym!$A$1:$D$129,4,FALSE)</f>
        <v>208</v>
      </c>
      <c r="P110">
        <f>IF(G110="экспл",0,IF(G110="импл_",VLOOKUP(J110,quest_импл!$A$1:$J$129,7,FALSE),0))</f>
        <v>229</v>
      </c>
      <c r="Q110" t="str">
        <f>IF(G110="экспл",0,IF(G110="импл_",VLOOKUP(J110,quest_импл!$A$1:$J$129,8,FALSE),0))</f>
        <v>sound\\Kvadratniy_li.wav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2056</v>
      </c>
      <c r="AD110" t="str">
        <f t="shared" ca="1" si="35"/>
        <v>pics\\Redis_8.jpg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30"/>
        <v>pics\\Redis_8.jpg</v>
      </c>
      <c r="AI110" t="s">
        <v>120</v>
      </c>
      <c r="AO110">
        <f t="shared" ca="1" si="36"/>
        <v>0.10499769973878925</v>
      </c>
      <c r="AP110" t="str">
        <f t="shared" ca="1" si="37"/>
        <v>pics\\Redis_8.jpg</v>
      </c>
      <c r="AR110" t="str">
        <f t="shared" si="39"/>
        <v/>
      </c>
      <c r="AS110" t="str">
        <f t="shared" ca="1" si="31"/>
        <v>pics\\Redis_8.jpg</v>
      </c>
      <c r="AT110">
        <f t="shared" ca="1" si="32"/>
        <v>0.31905587145063297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_Квадратный_ли_</v>
      </c>
      <c r="BB110" t="str">
        <f t="shared" si="34"/>
        <v>_Квадратный_ли_ГОНИК?</v>
      </c>
      <c r="BD110" cm="1">
        <f t="array" aca="1" ref="BD110" ca="1">INDEX($L$106:$L$113,(RANK(AT6,$AT$2:$AT$9)))</f>
        <v>2065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VLOOKUP(B111,audio_list_stym!$A$3:$BP$18,60,FALSE)</f>
        <v>14</v>
      </c>
      <c r="F111" t="str">
        <f>VLOOKUP(E111,metki!$A$2:$B$9,2,FALSE)</f>
        <v>импл_новые_с_названием</v>
      </c>
      <c r="G111" t="str">
        <f t="shared" si="28"/>
        <v>импл_</v>
      </c>
      <c r="H111" t="str">
        <f>VLOOKUP(B111,audio_list_stym!$A$3:$AJ$18,28,FALSE)</f>
        <v>Ackee</v>
      </c>
      <c r="I111" t="s">
        <v>693</v>
      </c>
      <c r="J111" t="str">
        <f t="shared" si="29"/>
        <v>Ackee_6</v>
      </c>
      <c r="K111">
        <v>14</v>
      </c>
      <c r="L111">
        <f>VLOOKUP(J111,total_visual_stym!$A$2:$D$129,2,FALSE)</f>
        <v>2070</v>
      </c>
      <c r="M111" t="str">
        <f>VLOOKUP(J111,total_visual_stym!$A$2:$D$129,3,FALSE)</f>
        <v>pics\\Ackee_6.jpg</v>
      </c>
      <c r="N111">
        <f>VLOOKUP(J111,total_visual_stym!$A$1:$D$129,4,FALSE)</f>
        <v>208</v>
      </c>
      <c r="P111">
        <f>IF(G111="экспл",0,IF(G111="импл_",VLOOKUP(J111,quest_импл!$A$1:$J$129,7,FALSE),0))</f>
        <v>230</v>
      </c>
      <c r="Q111" t="str">
        <f>IF(G111="экспл",0,IF(G111="импл_",VLOOKUP(J111,quest_импл!$A$1:$J$129,8,FALSE),0))</f>
        <v>sound\\Sklizskiy_li.wav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2036</v>
      </c>
      <c r="AD111" t="str">
        <f t="shared" ca="1" si="35"/>
        <v>pics\\Limon_4.jpg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30"/>
        <v>pics\\Limon_4.jpg</v>
      </c>
      <c r="AI111" t="s">
        <v>121</v>
      </c>
      <c r="AO111">
        <f t="shared" ca="1" si="36"/>
        <v>0.44705609030628601</v>
      </c>
      <c r="AP111" t="str">
        <f t="shared" ca="1" si="37"/>
        <v>pics\\Limon_4.jpg</v>
      </c>
      <c r="AR111" t="str">
        <f t="shared" si="39"/>
        <v/>
      </c>
      <c r="AS111" t="str">
        <f t="shared" ca="1" si="31"/>
        <v>pics\\Limon_4.jpg</v>
      </c>
      <c r="AT111">
        <f t="shared" ca="1" si="32"/>
        <v>0.96154633341461038</v>
      </c>
      <c r="AU111" t="s">
        <v>697</v>
      </c>
      <c r="AV111" t="str">
        <f t="shared" ca="1" si="33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_Склизкий_ли_</v>
      </c>
      <c r="BB111" t="str">
        <f t="shared" si="34"/>
        <v>_Склизкий_ли_ГОНИК?</v>
      </c>
      <c r="BD111" cm="1">
        <f t="array" aca="1" ref="BD111" ca="1">INDEX($L$106:$L$113,(RANK(AT7,$AT$2:$AT$9)))</f>
        <v>2067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VLOOKUP(B112,audio_list_stym!$A$3:$BP$18,60,FALSE)</f>
        <v>14</v>
      </c>
      <c r="F112" t="str">
        <f>VLOOKUP(E112,metki!$A$2:$B$9,2,FALSE)</f>
        <v>импл_новые_с_названием</v>
      </c>
      <c r="G112" t="str">
        <f t="shared" si="28"/>
        <v>импл_</v>
      </c>
      <c r="H112" t="str">
        <f>VLOOKUP(B112,audio_list_stym!$A$3:$AJ$18,28,FALSE)</f>
        <v>Ackee</v>
      </c>
      <c r="I112" t="s">
        <v>694</v>
      </c>
      <c r="J112" t="str">
        <f t="shared" si="29"/>
        <v>Ackee_7</v>
      </c>
      <c r="K112">
        <v>14</v>
      </c>
      <c r="L112">
        <f>VLOOKUP(J112,total_visual_stym!$A$2:$D$129,2,FALSE)</f>
        <v>2071</v>
      </c>
      <c r="M112" t="str">
        <f>VLOOKUP(J112,total_visual_stym!$A$2:$D$129,3,FALSE)</f>
        <v>pics\\Ackee_7.jpg</v>
      </c>
      <c r="N112">
        <f>VLOOKUP(J112,total_visual_stym!$A$1:$D$129,4,FALSE)</f>
        <v>208</v>
      </c>
      <c r="P112">
        <f>IF(G112="экспл",0,IF(G112="импл_",VLOOKUP(J112,quest_импл!$A$1:$J$129,7,FALSE),0))</f>
        <v>231</v>
      </c>
      <c r="Q112" t="str">
        <f>IF(G112="экспл",0,IF(G112="импл_",VLOOKUP(J112,quest_импл!$A$1:$J$129,8,FALSE),0))</f>
        <v>sound\\Uvyadshiy_li.wav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да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2004</v>
      </c>
      <c r="AD112" t="str">
        <f t="shared" ca="1" si="35"/>
        <v>pics\\Banan_4.jpg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30"/>
        <v>pics\\Banan_4.jpg</v>
      </c>
      <c r="AI112" t="s">
        <v>122</v>
      </c>
      <c r="AO112">
        <f t="shared" ca="1" si="36"/>
        <v>0.9684049752908207</v>
      </c>
      <c r="AP112" t="str">
        <f t="shared" ca="1" si="37"/>
        <v>pics\\Banan_4.jpg</v>
      </c>
      <c r="AR112" t="str">
        <f t="shared" si="39"/>
        <v/>
      </c>
      <c r="AS112" t="str">
        <f t="shared" ca="1" si="31"/>
        <v>pics\\Banan_4.jpg</v>
      </c>
      <c r="AT112">
        <f t="shared" ca="1" si="32"/>
        <v>0.69135822235840727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_Увядший_ли_</v>
      </c>
      <c r="BB112" t="str">
        <f t="shared" si="34"/>
        <v>_Увядший_ли_ГОНИК?</v>
      </c>
      <c r="BD112" cm="1">
        <f t="array" aca="1" ref="BD112" ca="1">INDEX($L$106:$L$113,(RANK(AT8,$AT$2:$AT$9)))</f>
        <v>2072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VLOOKUP(B113,audio_list_stym!$A$3:$BP$18,60,FALSE)</f>
        <v>14</v>
      </c>
      <c r="F113" t="str">
        <f>VLOOKUP(E113,metki!$A$2:$B$9,2,FALSE)</f>
        <v>импл_новые_с_названием</v>
      </c>
      <c r="G113" t="str">
        <f t="shared" si="28"/>
        <v>импл_</v>
      </c>
      <c r="H113" t="str">
        <f>VLOOKUP(B113,audio_list_stym!$A$3:$AJ$18,28,FALSE)</f>
        <v>Ackee</v>
      </c>
      <c r="I113" t="s">
        <v>695</v>
      </c>
      <c r="J113" t="str">
        <f t="shared" si="29"/>
        <v>Ackee_8</v>
      </c>
      <c r="K113">
        <v>14</v>
      </c>
      <c r="L113">
        <f>VLOOKUP(J113,total_visual_stym!$A$2:$D$129,2,FALSE)</f>
        <v>2072</v>
      </c>
      <c r="M113" t="str">
        <f>VLOOKUP(J113,total_visual_stym!$A$2:$D$129,3,FALSE)</f>
        <v>pics\\Ackee_8.jpg</v>
      </c>
      <c r="N113">
        <f>VLOOKUP(J113,total_visual_stym!$A$1:$D$129,4,FALSE)</f>
        <v>208</v>
      </c>
      <c r="P113">
        <f>IF(G113="экспл",0,IF(G113="импл_",VLOOKUP(J113,quest_импл!$A$1:$J$129,7,FALSE),0))</f>
        <v>232</v>
      </c>
      <c r="Q113" t="str">
        <f>IF(G113="экспл",0,IF(G113="импл_",VLOOKUP(J113,quest_импл!$A$1:$J$129,8,FALSE),0))</f>
        <v>sound\\Raznocvetniy_li.wav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2029</v>
      </c>
      <c r="AD113" t="str">
        <f t="shared" ca="1" si="35"/>
        <v>pics\\Kokos_5.jpg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30"/>
        <v>pics\\Kokos_5.jpg</v>
      </c>
      <c r="AI113" t="s">
        <v>123</v>
      </c>
      <c r="AO113">
        <f t="shared" ca="1" si="36"/>
        <v>0.58483411543553443</v>
      </c>
      <c r="AP113" t="str">
        <f t="shared" ca="1" si="37"/>
        <v>pics\\Kokos_5.jpg</v>
      </c>
      <c r="AR113" t="str">
        <f t="shared" si="39"/>
        <v/>
      </c>
      <c r="AS113" t="str">
        <f t="shared" ca="1" si="31"/>
        <v>pics\\Kokos_5.jpg</v>
      </c>
      <c r="AT113">
        <f t="shared" ca="1" si="32"/>
        <v>0.33780510017355081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_Разноцветный_ли_</v>
      </c>
      <c r="BB113" t="str">
        <f t="shared" si="34"/>
        <v>_Разноцветный_ли_ГОНИК?</v>
      </c>
      <c r="BD113" cm="1">
        <f t="array" aca="1" ref="BD113" ca="1">INDEX($L$106:$L$113,(RANK(AT9,$AT$2:$AT$9)))</f>
        <v>2068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VLOOKUP(B114,audio_list_stym!$A$3:$BP$18,60,FALSE)</f>
        <v>15</v>
      </c>
      <c r="F114" t="str">
        <f>VLOOKUP(E114,metki!$A$2:$B$9,2,FALSE)</f>
        <v>экспл_новые_с_названием</v>
      </c>
      <c r="G114" t="str">
        <f t="shared" si="28"/>
        <v>экспл</v>
      </c>
      <c r="H114" t="str">
        <f>VLOOKUP(B114,audio_list_stym!$A$3:$AJ$18,28,FALSE)</f>
        <v>Ake</v>
      </c>
      <c r="I114" t="s">
        <v>688</v>
      </c>
      <c r="J114" t="str">
        <f t="shared" si="29"/>
        <v>Ake_1</v>
      </c>
      <c r="K114">
        <v>15</v>
      </c>
      <c r="L114">
        <f>VLOOKUP(J114,total_visual_stym!$A$2:$D$129,2,FALSE)</f>
        <v>2073</v>
      </c>
      <c r="M114" t="str">
        <f>VLOOKUP(J114,total_visual_stym!$A$2:$D$129,3,FALSE)</f>
        <v>pics\\Ake_1.jpg</v>
      </c>
      <c r="N114">
        <f>VLOOKUP(J114,total_visual_stym!$A$1:$D$129,4,FALSE)</f>
        <v>209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105</v>
      </c>
      <c r="Z114" t="str">
        <f>IF(G114="экспл",VLOOKUP(J114,quest_экспл!$A$1:$N$129,12,FALSE),IF(G114="импл_",0,0))</f>
        <v>sound\\On_imeet_myakot.wav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5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30"/>
        <v/>
      </c>
      <c r="AI114" t="s">
        <v>86</v>
      </c>
      <c r="AO114">
        <f t="shared" ca="1" si="36"/>
        <v>0.75327070076899516</v>
      </c>
      <c r="AP114" t="str">
        <f t="shared" ca="1" si="37"/>
        <v>pics\\Goroh_1.jpg</v>
      </c>
      <c r="AR114" t="str">
        <f t="shared" si="39"/>
        <v/>
      </c>
      <c r="AS114" t="str">
        <f t="shared" si="31"/>
        <v/>
      </c>
      <c r="AT114">
        <f t="shared" ca="1" si="32"/>
        <v>0.95290867950880054</v>
      </c>
      <c r="AU114" t="s">
        <v>697</v>
      </c>
      <c r="AV114" t="str">
        <f t="shared" ca="1" si="33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_Он_имеет_мякоть?</v>
      </c>
      <c r="BA114" t="e">
        <f>VLOOKUP(Q114,audio_list_stym!$B$2:$BQ$299,68,FALSE)</f>
        <v>#N/A</v>
      </c>
      <c r="BB114" t="str">
        <f t="shared" si="34"/>
        <v>На_экране_ТОДИС._Он_имеет_мякоть?</v>
      </c>
      <c r="BC114">
        <f>A114</f>
        <v>1215</v>
      </c>
      <c r="BD114" cm="1">
        <f t="array" aca="1" ref="BD114" ca="1">INDEX($L$114:$L$121,(RANK(AT2,$AT$2:$AT$9)))</f>
        <v>2077</v>
      </c>
      <c r="BE114" cm="1">
        <f t="array" aca="1" ref="BE114" ca="1">INDEX(BD66:BD81,(RANK(AT8,$AT$2:$AT$17)))</f>
        <v>2116</v>
      </c>
      <c r="BF114" cm="1">
        <f t="array" aca="1" ref="BF114" ca="1">INDEX(BD82:BD97,(RANK(AT8,$AT$2:$AT$9)))</f>
        <v>2132</v>
      </c>
      <c r="BG114" cm="1">
        <f t="array" aca="1" ref="BG114" ca="1">INDEX(BD98:BD113,(RANK(AT8,$AT$2:$AT$9)))</f>
        <v>2148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VLOOKUP(B115,audio_list_stym!$A$3:$BP$18,60,FALSE)</f>
        <v>15</v>
      </c>
      <c r="F115" t="str">
        <f>VLOOKUP(E115,metki!$A$2:$B$9,2,FALSE)</f>
        <v>экспл_новые_с_названием</v>
      </c>
      <c r="G115" t="str">
        <f t="shared" si="28"/>
        <v>экспл</v>
      </c>
      <c r="H115" t="str">
        <f>VLOOKUP(B115,audio_list_stym!$A$3:$AJ$18,28,FALSE)</f>
        <v>Ake</v>
      </c>
      <c r="I115" t="s">
        <v>689</v>
      </c>
      <c r="J115" t="str">
        <f t="shared" si="29"/>
        <v>Ake_2</v>
      </c>
      <c r="K115">
        <v>15</v>
      </c>
      <c r="L115">
        <f>VLOOKUP(J115,total_visual_stym!$A$2:$D$129,2,FALSE)</f>
        <v>2074</v>
      </c>
      <c r="M115" t="str">
        <f>VLOOKUP(J115,total_visual_stym!$A$2:$D$129,3,FALSE)</f>
        <v>pics\\Ake_2.jpg</v>
      </c>
      <c r="N115">
        <f>VLOOKUP(J115,total_visual_stym!$A$1:$D$129,4,FALSE)</f>
        <v>209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106</v>
      </c>
      <c r="Z115" t="str">
        <f>IF(G115="экспл",VLOOKUP(J115,quest_экспл!$A$1:$N$129,12,FALSE),IF(G115="импл_",0,0))</f>
        <v>sound\\Prodolgovatiy_li_on.wav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5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30"/>
        <v/>
      </c>
      <c r="AI115" t="s">
        <v>87</v>
      </c>
      <c r="AO115">
        <f t="shared" ca="1" si="36"/>
        <v>0.43282746766240165</v>
      </c>
      <c r="AP115" t="str">
        <f t="shared" ca="1" si="37"/>
        <v>pics\\Limon_5.jpg</v>
      </c>
      <c r="AR115" t="str">
        <f t="shared" si="39"/>
        <v/>
      </c>
      <c r="AS115" t="str">
        <f t="shared" si="31"/>
        <v/>
      </c>
      <c r="AT115">
        <f t="shared" ca="1" si="32"/>
        <v>0.60189328171997614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_Продолговатый_ли_он?</v>
      </c>
      <c r="BA115" t="e">
        <f>VLOOKUP(Q115,audio_list_stym!$B$2:$BQ$299,68,FALSE)</f>
        <v>#N/A</v>
      </c>
      <c r="BB115" t="str">
        <f t="shared" si="34"/>
        <v>Посмотрите,_вот_ТОДИС._Продолговатый_ли_он?</v>
      </c>
      <c r="BD115" cm="1">
        <f t="array" aca="1" ref="BD115" ca="1">INDEX($L$114:$L$121,(RANK(AT3,$AT$2:$AT$9)))</f>
        <v>2079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VLOOKUP(B116,audio_list_stym!$A$3:$BP$18,60,FALSE)</f>
        <v>15</v>
      </c>
      <c r="F116" t="str">
        <f>VLOOKUP(E116,metki!$A$2:$B$9,2,FALSE)</f>
        <v>экспл_новые_с_названием</v>
      </c>
      <c r="G116" t="str">
        <f t="shared" si="28"/>
        <v>экспл</v>
      </c>
      <c r="H116" t="str">
        <f>VLOOKUP(B116,audio_list_stym!$A$3:$AJ$18,28,FALSE)</f>
        <v>Ake</v>
      </c>
      <c r="I116" t="s">
        <v>690</v>
      </c>
      <c r="J116" t="str">
        <f t="shared" si="29"/>
        <v>Ake_3</v>
      </c>
      <c r="K116">
        <v>15</v>
      </c>
      <c r="L116">
        <f>VLOOKUP(J116,total_visual_stym!$A$2:$D$129,2,FALSE)</f>
        <v>2075</v>
      </c>
      <c r="M116" t="str">
        <f>VLOOKUP(J116,total_visual_stym!$A$2:$D$129,3,FALSE)</f>
        <v>pics\\Ake_3.jpg</v>
      </c>
      <c r="N116">
        <f>VLOOKUP(J116,total_visual_stym!$A$1:$D$129,4,FALSE)</f>
        <v>209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107</v>
      </c>
      <c r="Z116" t="str">
        <f>IF(G116="экспл",VLOOKUP(J116,quest_экспл!$A$1:$N$129,12,FALSE),IF(G116="импл_",0,0))</f>
        <v>sound\\Pyatnistiy_li_on.wav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5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30"/>
        <v/>
      </c>
      <c r="AI116" t="s">
        <v>88</v>
      </c>
      <c r="AO116">
        <f t="shared" ca="1" si="36"/>
        <v>0.98944784074325742</v>
      </c>
      <c r="AP116" t="str">
        <f t="shared" ca="1" si="37"/>
        <v>pics\\Banan_3.jpg</v>
      </c>
      <c r="AR116" t="str">
        <f t="shared" si="39"/>
        <v/>
      </c>
      <c r="AS116" t="str">
        <f t="shared" si="31"/>
        <v/>
      </c>
      <c r="AT116">
        <f t="shared" ca="1" si="32"/>
        <v>0.91641664114604071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_Пятнистый_ли_он?</v>
      </c>
      <c r="BA116" t="e">
        <f>VLOOKUP(Q116,audio_list_stym!$B$2:$BQ$299,68,FALSE)</f>
        <v>#N/A</v>
      </c>
      <c r="BB116" t="str">
        <f t="shared" si="34"/>
        <v>Вот_ТОДИС._Пятнистый_ли_он?</v>
      </c>
      <c r="BD116" cm="1">
        <f t="array" aca="1" ref="BD116" ca="1">INDEX($L$114:$L$121,(RANK(AT4,$AT$2:$AT$9)))</f>
        <v>2078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VLOOKUP(B117,audio_list_stym!$A$3:$BP$18,60,FALSE)</f>
        <v>15</v>
      </c>
      <c r="F117" t="str">
        <f>VLOOKUP(E117,metki!$A$2:$B$9,2,FALSE)</f>
        <v>экспл_новые_с_названием</v>
      </c>
      <c r="G117" t="str">
        <f t="shared" si="28"/>
        <v>экспл</v>
      </c>
      <c r="H117" t="str">
        <f>VLOOKUP(B117,audio_list_stym!$A$3:$AJ$18,28,FALSE)</f>
        <v>Ake</v>
      </c>
      <c r="I117" t="s">
        <v>691</v>
      </c>
      <c r="J117" t="str">
        <f t="shared" si="29"/>
        <v>Ake_4</v>
      </c>
      <c r="K117">
        <v>15</v>
      </c>
      <c r="L117">
        <f>VLOOKUP(J117,total_visual_stym!$A$2:$D$129,2,FALSE)</f>
        <v>2076</v>
      </c>
      <c r="M117" t="str">
        <f>VLOOKUP(J117,total_visual_stym!$A$2:$D$129,3,FALSE)</f>
        <v>pics\\Ake_4.jpg</v>
      </c>
      <c r="N117">
        <f>VLOOKUP(J117,total_visual_stym!$A$1:$D$129,4,FALSE)</f>
        <v>209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108</v>
      </c>
      <c r="Z117" t="str">
        <f>IF(G117="экспл",VLOOKUP(J117,quest_экспл!$A$1:$N$129,12,FALSE),IF(G117="импл_",0,0))</f>
        <v>sound\\On_s_kozhuroy.wav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5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30"/>
        <v/>
      </c>
      <c r="AI117" t="s">
        <v>89</v>
      </c>
      <c r="AO117">
        <f t="shared" ca="1" si="36"/>
        <v>0.38226697399795828</v>
      </c>
      <c r="AP117" t="str">
        <f t="shared" ca="1" si="37"/>
        <v>pics\\Peper_2.jpg</v>
      </c>
      <c r="AR117" t="str">
        <f t="shared" si="39"/>
        <v/>
      </c>
      <c r="AS117" t="str">
        <f t="shared" si="31"/>
        <v/>
      </c>
      <c r="AT117">
        <f t="shared" ca="1" si="32"/>
        <v>0.37030037921831438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_Он_с_кожурой?</v>
      </c>
      <c r="BA117" t="e">
        <f>VLOOKUP(Q117,audio_list_stym!$B$2:$BQ$299,68,FALSE)</f>
        <v>#N/A</v>
      </c>
      <c r="BB117" t="str">
        <f t="shared" si="34"/>
        <v>Это_ТОДИС._Он_с_кожурой?</v>
      </c>
      <c r="BD117" cm="1">
        <f t="array" aca="1" ref="BD117" ca="1">INDEX($L$114:$L$121,(RANK(AT5,$AT$2:$AT$9)))</f>
        <v>2074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VLOOKUP(B118,audio_list_stym!$A$3:$BP$18,60,FALSE)</f>
        <v>15</v>
      </c>
      <c r="F118" t="str">
        <f>VLOOKUP(E118,metki!$A$2:$B$9,2,FALSE)</f>
        <v>экспл_новые_с_названием</v>
      </c>
      <c r="G118" t="str">
        <f t="shared" si="28"/>
        <v>экспл</v>
      </c>
      <c r="H118" t="str">
        <f>VLOOKUP(B118,audio_list_stym!$A$3:$AJ$18,28,FALSE)</f>
        <v>Ake</v>
      </c>
      <c r="I118" t="s">
        <v>692</v>
      </c>
      <c r="J118" t="str">
        <f t="shared" si="29"/>
        <v>Ake_5</v>
      </c>
      <c r="K118">
        <v>15</v>
      </c>
      <c r="L118">
        <f>VLOOKUP(J118,total_visual_stym!$A$2:$D$129,2,FALSE)</f>
        <v>2077</v>
      </c>
      <c r="M118" t="str">
        <f>VLOOKUP(J118,total_visual_stym!$A$2:$D$129,3,FALSE)</f>
        <v>pics\\Ake_5.jpg</v>
      </c>
      <c r="N118">
        <f>VLOOKUP(J118,total_visual_stym!$A$1:$D$129,4,FALSE)</f>
        <v>209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109</v>
      </c>
      <c r="Z118" t="str">
        <f>IF(G118="экспл",VLOOKUP(J118,quest_экспл!$A$1:$N$129,12,FALSE),IF(G118="импл_",0,0))</f>
        <v>sound\\Fioletoviy_li_on.wav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5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30"/>
        <v/>
      </c>
      <c r="AI118" t="s">
        <v>90</v>
      </c>
      <c r="AO118">
        <f t="shared" ca="1" si="36"/>
        <v>8.4610228996945702E-2</v>
      </c>
      <c r="AP118" t="str">
        <f t="shared" ca="1" si="37"/>
        <v>pics\\Tomat_2.jpg</v>
      </c>
      <c r="AR118" t="str">
        <f t="shared" si="39"/>
        <v/>
      </c>
      <c r="AS118" t="str">
        <f t="shared" si="31"/>
        <v/>
      </c>
      <c r="AT118">
        <f t="shared" ca="1" si="32"/>
        <v>0.84764399982536076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_Синий_ли_он?</v>
      </c>
      <c r="BA118" t="e">
        <f>VLOOKUP(Q118,audio_list_stym!$B$2:$BQ$299,68,FALSE)</f>
        <v>#N/A</v>
      </c>
      <c r="BB118" t="str">
        <f t="shared" si="34"/>
        <v>На_картинке_ТОДИС._Синий_ли_он?</v>
      </c>
      <c r="BD118" cm="1">
        <f t="array" aca="1" ref="BD118" ca="1">INDEX($L$114:$L$121,(RANK(AT6,$AT$2:$AT$9)))</f>
        <v>2073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VLOOKUP(B119,audio_list_stym!$A$3:$BP$18,60,FALSE)</f>
        <v>15</v>
      </c>
      <c r="F119" t="str">
        <f>VLOOKUP(E119,metki!$A$2:$B$9,2,FALSE)</f>
        <v>экспл_новые_с_названием</v>
      </c>
      <c r="G119" t="str">
        <f t="shared" si="28"/>
        <v>экспл</v>
      </c>
      <c r="H119" t="str">
        <f>VLOOKUP(B119,audio_list_stym!$A$3:$AJ$18,28,FALSE)</f>
        <v>Ake</v>
      </c>
      <c r="I119" t="s">
        <v>693</v>
      </c>
      <c r="J119" t="str">
        <f t="shared" si="29"/>
        <v>Ake_6</v>
      </c>
      <c r="K119">
        <v>15</v>
      </c>
      <c r="L119">
        <f>VLOOKUP(J119,total_visual_stym!$A$2:$D$129,2,FALSE)</f>
        <v>2078</v>
      </c>
      <c r="M119" t="str">
        <f>VLOOKUP(J119,total_visual_stym!$A$2:$D$129,3,FALSE)</f>
        <v>pics\\Ake_6.jpg</v>
      </c>
      <c r="N119">
        <f>VLOOKUP(J119,total_visual_stym!$A$1:$D$129,4,FALSE)</f>
        <v>209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110</v>
      </c>
      <c r="Z119" t="str">
        <f>IF(G119="экспл",VLOOKUP(J119,quest_экспл!$A$1:$N$129,12,FALSE),IF(G119="импл_",0,0))</f>
        <v>sound\\On_s_dolkami.wav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5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30"/>
        <v/>
      </c>
      <c r="AI119" t="s">
        <v>91</v>
      </c>
      <c r="AO119">
        <f t="shared" ca="1" si="36"/>
        <v>0.39479946877670891</v>
      </c>
      <c r="AP119" t="str">
        <f t="shared" ca="1" si="37"/>
        <v>pics\\Peper_1.jpg</v>
      </c>
      <c r="AR119" t="str">
        <f t="shared" si="39"/>
        <v/>
      </c>
      <c r="AS119" t="str">
        <f t="shared" si="31"/>
        <v/>
      </c>
      <c r="AT119">
        <f t="shared" ca="1" si="32"/>
        <v>0.74493540432132332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_Он_с_дольками?</v>
      </c>
      <c r="BA119" t="e">
        <f>VLOOKUP(Q119,audio_list_stym!$B$2:$BQ$299,68,FALSE)</f>
        <v>#N/A</v>
      </c>
      <c r="BB119" t="str">
        <f t="shared" si="34"/>
        <v>На_мониторе_ТОДИС._Он_с_дольками?</v>
      </c>
      <c r="BD119" cm="1">
        <f t="array" aca="1" ref="BD119" ca="1">INDEX($L$114:$L$121,(RANK(AT7,$AT$2:$AT$9)))</f>
        <v>2075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VLOOKUP(B120,audio_list_stym!$A$3:$BP$18,60,FALSE)</f>
        <v>15</v>
      </c>
      <c r="F120" t="str">
        <f>VLOOKUP(E120,metki!$A$2:$B$9,2,FALSE)</f>
        <v>экспл_новые_с_названием</v>
      </c>
      <c r="G120" t="str">
        <f t="shared" si="28"/>
        <v>экспл</v>
      </c>
      <c r="H120" t="str">
        <f>VLOOKUP(B120,audio_list_stym!$A$3:$AJ$18,28,FALSE)</f>
        <v>Ake</v>
      </c>
      <c r="I120" t="s">
        <v>694</v>
      </c>
      <c r="J120" t="str">
        <f t="shared" si="29"/>
        <v>Ake_7</v>
      </c>
      <c r="K120">
        <v>15</v>
      </c>
      <c r="L120">
        <f>VLOOKUP(J120,total_visual_stym!$A$2:$D$129,2,FALSE)</f>
        <v>2079</v>
      </c>
      <c r="M120" t="str">
        <f>VLOOKUP(J120,total_visual_stym!$A$2:$D$129,3,FALSE)</f>
        <v>pics\\Ake_7.jpg</v>
      </c>
      <c r="N120">
        <f>VLOOKUP(J120,total_visual_stym!$A$1:$D$129,4,FALSE)</f>
        <v>209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111</v>
      </c>
      <c r="Z120" t="str">
        <f>IF(G120="экспл",VLOOKUP(J120,quest_экспл!$A$1:$N$129,12,FALSE),IF(G120="импл_",0,0))</f>
        <v>sound\\On_visushenniy.wav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5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30"/>
        <v/>
      </c>
      <c r="AI120" t="s">
        <v>92</v>
      </c>
      <c r="AO120">
        <f t="shared" ca="1" si="36"/>
        <v>0.89972931025579883</v>
      </c>
      <c r="AP120" t="str">
        <f t="shared" ca="1" si="37"/>
        <v>pics\\Banan_8.jpg</v>
      </c>
      <c r="AR120" t="str">
        <f t="shared" si="39"/>
        <v/>
      </c>
      <c r="AS120" t="str">
        <f t="shared" si="31"/>
        <v/>
      </c>
      <c r="AT120">
        <f t="shared" ca="1" si="32"/>
        <v>0.19077810797293748</v>
      </c>
      <c r="AU120" t="s">
        <v>697</v>
      </c>
      <c r="AV120" t="str">
        <f t="shared" ca="1" si="33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_Он_высушенный?</v>
      </c>
      <c r="BA120" t="e">
        <f>VLOOKUP(Q120,audio_list_stym!$B$2:$BQ$299,68,FALSE)</f>
        <v>#N/A</v>
      </c>
      <c r="BB120" t="str">
        <f t="shared" si="34"/>
        <v>Перед_Вами_ТОДИС._Он_высушенный?</v>
      </c>
      <c r="BD120" cm="1">
        <f t="array" aca="1" ref="BD120" ca="1">INDEX($L$114:$L$121,(RANK(AT8,$AT$2:$AT$9)))</f>
        <v>2080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VLOOKUP(B121,audio_list_stym!$A$3:$BP$18,60,FALSE)</f>
        <v>15</v>
      </c>
      <c r="F121" t="str">
        <f>VLOOKUP(E121,metki!$A$2:$B$9,2,FALSE)</f>
        <v>экспл_новые_с_названием</v>
      </c>
      <c r="G121" t="str">
        <f t="shared" si="28"/>
        <v>экспл</v>
      </c>
      <c r="H121" t="str">
        <f>VLOOKUP(B121,audio_list_stym!$A$3:$AJ$18,28,FALSE)</f>
        <v>Ake</v>
      </c>
      <c r="I121" t="s">
        <v>695</v>
      </c>
      <c r="J121" t="str">
        <f t="shared" si="29"/>
        <v>Ake_8</v>
      </c>
      <c r="K121">
        <v>15</v>
      </c>
      <c r="L121">
        <f>VLOOKUP(J121,total_visual_stym!$A$2:$D$129,2,FALSE)</f>
        <v>2080</v>
      </c>
      <c r="M121" t="str">
        <f>VLOOKUP(J121,total_visual_stym!$A$2:$D$129,3,FALSE)</f>
        <v>pics\\Ake_8.jpg</v>
      </c>
      <c r="N121">
        <f>VLOOKUP(J121,total_visual_stym!$A$1:$D$129,4,FALSE)</f>
        <v>209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112</v>
      </c>
      <c r="Z121" t="str">
        <f>IF(G121="экспл",VLOOKUP(J121,quest_экспл!$A$1:$N$129,12,FALSE),IF(G121="импл_",0,0))</f>
        <v>sound\\Myatiy_li_on.wav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5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30"/>
        <v/>
      </c>
      <c r="AI121" t="s">
        <v>93</v>
      </c>
      <c r="AO121">
        <f t="shared" ca="1" si="36"/>
        <v>0.64096507430102589</v>
      </c>
      <c r="AP121" t="str">
        <f t="shared" ca="1" si="37"/>
        <v>pics\\Kokos_3.jpg</v>
      </c>
      <c r="AR121" t="str">
        <f>IF(AH121="sound\\Ogorod",AP49,"")</f>
        <v/>
      </c>
      <c r="AS121" t="str">
        <f t="shared" si="31"/>
        <v/>
      </c>
      <c r="AT121">
        <f t="shared" ca="1" si="32"/>
        <v>0.79153917053179035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_Мятый_ли_он?</v>
      </c>
      <c r="BA121" t="e">
        <f>VLOOKUP(Q121,audio_list_stym!$B$2:$BQ$299,68,FALSE)</f>
        <v>#N/A</v>
      </c>
      <c r="BB121" t="str">
        <f t="shared" si="34"/>
        <v>Вы_видите_ТОДИС._Мятый_ли_он?</v>
      </c>
      <c r="BD121" cm="1">
        <f t="array" aca="1" ref="BD121" ca="1">INDEX($L$114:$L$121,(RANK(AT9,$AT$2:$AT$9)))</f>
        <v>2076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VLOOKUP(B122,audio_list_stym!$A$3:$BP$18,60,FALSE)</f>
        <v>16</v>
      </c>
      <c r="F122" t="str">
        <f>VLOOKUP(E122,metki!$A$2:$B$9,2,FALSE)</f>
        <v>импл_новые_без_названия</v>
      </c>
      <c r="G122" t="str">
        <f t="shared" si="28"/>
        <v>импл_</v>
      </c>
      <c r="H122" t="str">
        <f>VLOOKUP(B122,audio_list_stym!$A$3:$AJ$18,28,FALSE)</f>
        <v>Finger</v>
      </c>
      <c r="I122" t="s">
        <v>688</v>
      </c>
      <c r="J122" t="str">
        <f t="shared" si="29"/>
        <v>Finger_1</v>
      </c>
      <c r="K122">
        <v>16</v>
      </c>
      <c r="L122">
        <f>VLOOKUP(J122,total_visual_stym!$A$2:$D$129,2,FALSE)</f>
        <v>2081</v>
      </c>
      <c r="M122" t="str">
        <f>VLOOKUP(J122,total_visual_stym!$A$2:$D$129,3,FALSE)</f>
        <v>pics\\Finger_1.jpg</v>
      </c>
      <c r="N122">
        <f>VLOOKUP(J122,total_visual_stym!$A$1:$D$129,4,FALSE)</f>
        <v>210</v>
      </c>
      <c r="P122">
        <f>IF(G122="экспл",0,IF(G122="импл_",VLOOKUP(J122,quest_импл!$A$1:$J$129,7,FALSE),0))</f>
        <v>241</v>
      </c>
      <c r="Q122" t="str">
        <f>IF(G122="экспл",0,IF(G122="импл_",VLOOKUP(J122,quest_импл!$A$1:$J$129,8,FALSE),0))</f>
        <v>sound\\Vityanut_li.wav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2002</v>
      </c>
      <c r="AD122" t="str">
        <f t="shared" ca="1" si="35"/>
        <v>pics\\Banan_2.jpg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30"/>
        <v>pics\\Banan_2.jpg</v>
      </c>
      <c r="AI122" t="s">
        <v>124</v>
      </c>
      <c r="AO122">
        <f t="shared" ca="1" si="36"/>
        <v>0.99006612506077629</v>
      </c>
      <c r="AP122" t="str">
        <f t="shared" ca="1" si="37"/>
        <v>pics\\Banan_2.jpg</v>
      </c>
      <c r="AR122" t="str">
        <f t="shared" ref="AR122:AR129" si="40">IF(AH122="sound\\Ogorod",AP50,"")</f>
        <v/>
      </c>
      <c r="AS122" t="str">
        <f t="shared" ca="1" si="31"/>
        <v>pics\\Banan_2.jpg</v>
      </c>
      <c r="AT122">
        <f t="shared" ca="1" si="32"/>
        <v>0.60419742313840208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_Вытянут_ли_</v>
      </c>
      <c r="BB122" t="str">
        <f t="shared" si="34"/>
        <v>_Вытянут_ли_XXXXX?</v>
      </c>
      <c r="BC122">
        <f>A122</f>
        <v>1216</v>
      </c>
      <c r="BD122" cm="1">
        <f t="array" aca="1" ref="BD122" ca="1">INDEX($L$122:$L$129,(RANK(AT2,$AT$2:$AT$9)))</f>
        <v>2085</v>
      </c>
      <c r="BE122" cm="1">
        <f t="array" aca="1" ref="BE122" ca="1">INDEX(BD66:BD81,(RANK(AT9,$AT$2:$AT$17)))</f>
        <v>2119</v>
      </c>
      <c r="BF122" cm="1">
        <f t="array" aca="1" ref="BF122" ca="1">INDEX(BD90:BD105,(RANK(AT9,$AT$2:$AT$17)))</f>
        <v>2151</v>
      </c>
      <c r="BG122" cm="1">
        <f t="array" aca="1" ref="BG122" ca="1">INDEX(BD106:BD121,(RANK(AT9,$AT$2:$AT$17)))</f>
        <v>2079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VLOOKUP(B123,audio_list_stym!$A$3:$BP$18,60,FALSE)</f>
        <v>16</v>
      </c>
      <c r="F123" t="str">
        <f>VLOOKUP(E123,metki!$A$2:$B$9,2,FALSE)</f>
        <v>импл_новые_без_названия</v>
      </c>
      <c r="G123" t="str">
        <f t="shared" si="28"/>
        <v>импл_</v>
      </c>
      <c r="H123" t="str">
        <f>VLOOKUP(B123,audio_list_stym!$A$3:$AJ$18,28,FALSE)</f>
        <v>Finger</v>
      </c>
      <c r="I123" t="s">
        <v>689</v>
      </c>
      <c r="J123" t="str">
        <f t="shared" si="29"/>
        <v>Finger_2</v>
      </c>
      <c r="K123">
        <v>16</v>
      </c>
      <c r="L123">
        <f>VLOOKUP(J123,total_visual_stym!$A$2:$D$129,2,FALSE)</f>
        <v>2082</v>
      </c>
      <c r="M123" t="str">
        <f>VLOOKUP(J123,total_visual_stym!$A$2:$D$129,3,FALSE)</f>
        <v>pics\\Finger_2.jpg</v>
      </c>
      <c r="N123">
        <f>VLOOKUP(J123,total_visual_stym!$A$1:$D$129,4,FALSE)</f>
        <v>210</v>
      </c>
      <c r="P123">
        <f>IF(G123="экспл",0,IF(G123="импл_",VLOOKUP(J123,quest_импл!$A$1:$J$129,7,FALSE),0))</f>
        <v>242</v>
      </c>
      <c r="Q123" t="str">
        <f>IF(G123="экспл",0,IF(G123="импл_",VLOOKUP(J123,quest_импл!$A$1:$J$129,8,FALSE),0))</f>
        <v>sound\\Nadloman_li.wav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2013</v>
      </c>
      <c r="AD123" t="str">
        <f t="shared" ca="1" si="35"/>
        <v>pics\\Finik_5.jpg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30"/>
        <v>pics\\Finik_5.jpg</v>
      </c>
      <c r="AI123" t="s">
        <v>125</v>
      </c>
      <c r="AO123">
        <f t="shared" ca="1" si="36"/>
        <v>0.84066553923063403</v>
      </c>
      <c r="AP123" t="str">
        <f t="shared" ca="1" si="37"/>
        <v>pics\\Finik_5.jpg</v>
      </c>
      <c r="AR123" t="str">
        <f t="shared" si="40"/>
        <v/>
      </c>
      <c r="AS123" t="str">
        <f t="shared" ca="1" si="31"/>
        <v>pics\\Finik_5.jpg</v>
      </c>
      <c r="AT123">
        <f t="shared" ca="1" si="32"/>
        <v>0.46639059555628182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_Надломан_ли_</v>
      </c>
      <c r="BB123" t="str">
        <f t="shared" si="34"/>
        <v>_Надломан_ли_XXXXX?</v>
      </c>
      <c r="BD123" cm="1">
        <f t="array" aca="1" ref="BD123" ca="1">INDEX($L$122:$L$129,(RANK(AT3,$AT$2:$AT$9)))</f>
        <v>2087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VLOOKUP(B124,audio_list_stym!$A$3:$BP$18,60,FALSE)</f>
        <v>16</v>
      </c>
      <c r="F124" t="str">
        <f>VLOOKUP(E124,metki!$A$2:$B$9,2,FALSE)</f>
        <v>импл_новые_без_названия</v>
      </c>
      <c r="G124" t="str">
        <f t="shared" si="28"/>
        <v>импл_</v>
      </c>
      <c r="H124" t="str">
        <f>VLOOKUP(B124,audio_list_stym!$A$3:$AJ$18,28,FALSE)</f>
        <v>Finger</v>
      </c>
      <c r="I124" t="s">
        <v>690</v>
      </c>
      <c r="J124" t="str">
        <f t="shared" si="29"/>
        <v>Finger_3</v>
      </c>
      <c r="K124">
        <v>16</v>
      </c>
      <c r="L124">
        <f>VLOOKUP(J124,total_visual_stym!$A$2:$D$129,2,FALSE)</f>
        <v>2083</v>
      </c>
      <c r="M124" t="str">
        <f>VLOOKUP(J124,total_visual_stym!$A$2:$D$129,3,FALSE)</f>
        <v>pics\\Finger_3.jpg</v>
      </c>
      <c r="N124">
        <f>VLOOKUP(J124,total_visual_stym!$A$1:$D$129,4,FALSE)</f>
        <v>210</v>
      </c>
      <c r="P124">
        <f>IF(G124="экспл",0,IF(G124="импл_",VLOOKUP(J124,quest_импл!$A$1:$J$129,7,FALSE),0))</f>
        <v>243</v>
      </c>
      <c r="Q124" t="str">
        <f>IF(G124="экспл",0,IF(G124="импл_",VLOOKUP(J124,quest_импл!$A$1:$J$129,8,FALSE),0))</f>
        <v>sound\\Volnistiy_li.wav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2050</v>
      </c>
      <c r="AD124" t="str">
        <f t="shared" ca="1" si="35"/>
        <v>pics\\Redis_2.jpg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30"/>
        <v>pics\\Redis_2.jpg</v>
      </c>
      <c r="AI124" t="s">
        <v>126</v>
      </c>
      <c r="AO124">
        <f t="shared" ca="1" si="36"/>
        <v>0.17657984256660531</v>
      </c>
      <c r="AP124" t="str">
        <f t="shared" ca="1" si="37"/>
        <v>pics\\Redis_2.jpg</v>
      </c>
      <c r="AR124" t="str">
        <f t="shared" si="40"/>
        <v/>
      </c>
      <c r="AS124" t="str">
        <f t="shared" ca="1" si="31"/>
        <v>pics\\Redis_2.jpg</v>
      </c>
      <c r="AT124">
        <f t="shared" ca="1" si="32"/>
        <v>0.39706522196066008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_Волнистый_ли_</v>
      </c>
      <c r="BB124" t="str">
        <f t="shared" si="34"/>
        <v>_Волнистый_ли_XXXXX?</v>
      </c>
      <c r="BD124" cm="1">
        <f t="array" aca="1" ref="BD124" ca="1">INDEX($L$122:$L$129,(RANK(AT4,$AT$2:$AT$9)))</f>
        <v>2086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VLOOKUP(B125,audio_list_stym!$A$3:$BP$18,60,FALSE)</f>
        <v>16</v>
      </c>
      <c r="F125" t="str">
        <f>VLOOKUP(E125,metki!$A$2:$B$9,2,FALSE)</f>
        <v>импл_новые_без_названия</v>
      </c>
      <c r="G125" t="str">
        <f t="shared" si="28"/>
        <v>импл_</v>
      </c>
      <c r="H125" t="str">
        <f>VLOOKUP(B125,audio_list_stym!$A$3:$AJ$18,28,FALSE)</f>
        <v>Finger</v>
      </c>
      <c r="I125" t="s">
        <v>691</v>
      </c>
      <c r="J125" t="str">
        <f t="shared" si="29"/>
        <v>Finger_4</v>
      </c>
      <c r="K125">
        <v>16</v>
      </c>
      <c r="L125">
        <f>VLOOKUP(J125,total_visual_stym!$A$2:$D$129,2,FALSE)</f>
        <v>2084</v>
      </c>
      <c r="M125" t="str">
        <f>VLOOKUP(J125,total_visual_stym!$A$2:$D$129,3,FALSE)</f>
        <v>pics\\Finger_4.jpg</v>
      </c>
      <c r="N125">
        <f>VLOOKUP(J125,total_visual_stym!$A$1:$D$129,4,FALSE)</f>
        <v>210</v>
      </c>
      <c r="P125">
        <f>IF(G125="экспл",0,IF(G125="импл_",VLOOKUP(J125,quest_импл!$A$1:$J$129,7,FALSE),0))</f>
        <v>244</v>
      </c>
      <c r="Q125" t="str">
        <f>IF(G125="экспл",0,IF(G125="импл_",VLOOKUP(J125,quest_импл!$A$1:$J$129,8,FALSE),0))</f>
        <v>sound\\Buriy_li.wav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2024</v>
      </c>
      <c r="AD125" t="str">
        <f t="shared" ca="1" si="35"/>
        <v>pics\\Goroh_8.jpg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30"/>
        <v>pics\\Goroh_8.jpg</v>
      </c>
      <c r="AI125" t="s">
        <v>127</v>
      </c>
      <c r="AO125">
        <f t="shared" ca="1" si="36"/>
        <v>0.65392836928280262</v>
      </c>
      <c r="AP125" t="str">
        <f t="shared" ca="1" si="37"/>
        <v>pics\\Goroh_8.jpg</v>
      </c>
      <c r="AR125" t="str">
        <f t="shared" si="40"/>
        <v/>
      </c>
      <c r="AS125" t="str">
        <f t="shared" ca="1" si="31"/>
        <v>pics\\Goroh_8.jpg</v>
      </c>
      <c r="AT125">
        <f t="shared" ca="1" si="32"/>
        <v>0.32922137178325284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_Бурый_ли_</v>
      </c>
      <c r="BB125" t="str">
        <f t="shared" si="34"/>
        <v>_Бурый_ли_XXXXX?</v>
      </c>
      <c r="BD125" cm="1">
        <f t="array" aca="1" ref="BD125" ca="1">INDEX($L$122:$L$129,(RANK(AT5,$AT$2:$AT$9)))</f>
        <v>2082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VLOOKUP(B126,audio_list_stym!$A$3:$BP$18,60,FALSE)</f>
        <v>16</v>
      </c>
      <c r="F126" t="str">
        <f>VLOOKUP(E126,metki!$A$2:$B$9,2,FALSE)</f>
        <v>импл_новые_без_названия</v>
      </c>
      <c r="G126" t="str">
        <f t="shared" si="28"/>
        <v>импл_</v>
      </c>
      <c r="H126" t="str">
        <f>VLOOKUP(B126,audio_list_stym!$A$3:$AJ$18,28,FALSE)</f>
        <v>Finger</v>
      </c>
      <c r="I126" t="s">
        <v>692</v>
      </c>
      <c r="J126" t="str">
        <f t="shared" si="29"/>
        <v>Finger_5</v>
      </c>
      <c r="K126">
        <v>16</v>
      </c>
      <c r="L126">
        <f>VLOOKUP(J126,total_visual_stym!$A$2:$D$129,2,FALSE)</f>
        <v>2085</v>
      </c>
      <c r="M126" t="str">
        <f>VLOOKUP(J126,total_visual_stym!$A$2:$D$129,3,FALSE)</f>
        <v>pics\\Finger_5.jpg</v>
      </c>
      <c r="N126">
        <f>VLOOKUP(J126,total_visual_stym!$A$1:$D$129,4,FALSE)</f>
        <v>210</v>
      </c>
      <c r="P126">
        <f>IF(G126="экспл",0,IF(G126="импл_",VLOOKUP(J126,quest_импл!$A$1:$J$129,7,FALSE),0))</f>
        <v>245</v>
      </c>
      <c r="Q126" t="str">
        <f>IF(G126="экспл",0,IF(G126="импл_",VLOOKUP(J126,quest_импл!$A$1:$J$129,8,FALSE),0))</f>
        <v>sound\\Vizhatiy_li.wav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2057</v>
      </c>
      <c r="AD126" t="str">
        <f t="shared" ca="1" si="35"/>
        <v>pics\\Tomat_1.jpg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30"/>
        <v>pics\\Tomat_1.jpg</v>
      </c>
      <c r="AI126" t="s">
        <v>128</v>
      </c>
      <c r="AO126">
        <f t="shared" ca="1" si="36"/>
        <v>9.4969276008194825E-2</v>
      </c>
      <c r="AP126" t="str">
        <f t="shared" ca="1" si="37"/>
        <v>pics\\Tomat_1.jpg</v>
      </c>
      <c r="AR126" t="str">
        <f t="shared" si="40"/>
        <v/>
      </c>
      <c r="AS126" t="str">
        <f t="shared" ca="1" si="31"/>
        <v>pics\\Tomat_1.jpg</v>
      </c>
      <c r="AT126">
        <f t="shared" ca="1" si="32"/>
        <v>2.245959638908368E-2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_Выжатый_ли_</v>
      </c>
      <c r="BB126" t="str">
        <f t="shared" si="34"/>
        <v>_Выжатый_ли_XXXXX?</v>
      </c>
      <c r="BD126" cm="1">
        <f t="array" aca="1" ref="BD126" ca="1">INDEX($L$122:$L$129,(RANK(AT6,$AT$2:$AT$9)))</f>
        <v>2081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VLOOKUP(B127,audio_list_stym!$A$3:$BP$18,60,FALSE)</f>
        <v>16</v>
      </c>
      <c r="F127" t="str">
        <f>VLOOKUP(E127,metki!$A$2:$B$9,2,FALSE)</f>
        <v>импл_новые_без_названия</v>
      </c>
      <c r="G127" t="str">
        <f t="shared" si="28"/>
        <v>импл_</v>
      </c>
      <c r="H127" t="str">
        <f>VLOOKUP(B127,audio_list_stym!$A$3:$AJ$18,28,FALSE)</f>
        <v>Finger</v>
      </c>
      <c r="I127" t="s">
        <v>693</v>
      </c>
      <c r="J127" t="str">
        <f t="shared" si="29"/>
        <v>Finger_6</v>
      </c>
      <c r="K127">
        <v>16</v>
      </c>
      <c r="L127">
        <f>VLOOKUP(J127,total_visual_stym!$A$2:$D$129,2,FALSE)</f>
        <v>2086</v>
      </c>
      <c r="M127" t="str">
        <f>VLOOKUP(J127,total_visual_stym!$A$2:$D$129,3,FALSE)</f>
        <v>pics\\Finger_6.jpg</v>
      </c>
      <c r="N127">
        <f>VLOOKUP(J127,total_visual_stym!$A$1:$D$129,4,FALSE)</f>
        <v>210</v>
      </c>
      <c r="P127">
        <f>IF(G127="экспл",0,IF(G127="импл_",VLOOKUP(J127,quest_импл!$A$1:$J$129,7,FALSE),0))</f>
        <v>246</v>
      </c>
      <c r="Q127" t="str">
        <f>IF(G127="экспл",0,IF(G127="импл_",VLOOKUP(J127,quest_импл!$A$1:$J$129,8,FALSE),0))</f>
        <v>sound\\Obemniy_li.wav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2034</v>
      </c>
      <c r="AD127" t="str">
        <f t="shared" ca="1" si="35"/>
        <v>pics\\Limon_2.jpg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30"/>
        <v>pics\\Limon_2.jpg</v>
      </c>
      <c r="AI127" t="s">
        <v>129</v>
      </c>
      <c r="AO127">
        <f t="shared" ca="1" si="36"/>
        <v>0.47884275447796121</v>
      </c>
      <c r="AP127" t="str">
        <f t="shared" ca="1" si="37"/>
        <v>pics\\Limon_2.jpg</v>
      </c>
      <c r="AR127" t="str">
        <f t="shared" si="40"/>
        <v/>
      </c>
      <c r="AS127" t="str">
        <f t="shared" ca="1" si="31"/>
        <v>pics\\Limon_2.jpg</v>
      </c>
      <c r="AT127">
        <f t="shared" ca="1" si="32"/>
        <v>0.11859099000340179</v>
      </c>
      <c r="AU127" t="s">
        <v>697</v>
      </c>
      <c r="AV127" t="str">
        <f t="shared" ca="1" si="33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_Объемный_ли_</v>
      </c>
      <c r="BB127" t="str">
        <f t="shared" si="34"/>
        <v>_Объемный_ли_XXXXX?</v>
      </c>
      <c r="BD127" cm="1">
        <f t="array" aca="1" ref="BD127" ca="1">INDEX($L$122:$L$129,(RANK(AT7,$AT$2:$AT$9)))</f>
        <v>2083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VLOOKUP(B128,audio_list_stym!$A$3:$BP$18,60,FALSE)</f>
        <v>16</v>
      </c>
      <c r="F128" t="str">
        <f>VLOOKUP(E128,metki!$A$2:$B$9,2,FALSE)</f>
        <v>импл_новые_без_названия</v>
      </c>
      <c r="G128" t="str">
        <f t="shared" si="28"/>
        <v>импл_</v>
      </c>
      <c r="H128" t="str">
        <f>VLOOKUP(B128,audio_list_stym!$A$3:$AJ$18,28,FALSE)</f>
        <v>Finger</v>
      </c>
      <c r="I128" t="s">
        <v>694</v>
      </c>
      <c r="J128" t="str">
        <f t="shared" si="29"/>
        <v>Finger_7</v>
      </c>
      <c r="K128">
        <v>16</v>
      </c>
      <c r="L128">
        <f>VLOOKUP(J128,total_visual_stym!$A$2:$D$129,2,FALSE)</f>
        <v>2087</v>
      </c>
      <c r="M128" t="str">
        <f>VLOOKUP(J128,total_visual_stym!$A$2:$D$129,3,FALSE)</f>
        <v>pics\\Finger_7.jpg</v>
      </c>
      <c r="N128">
        <f>VLOOKUP(J128,total_visual_stym!$A$1:$D$129,4,FALSE)</f>
        <v>210</v>
      </c>
      <c r="P128">
        <f>IF(G128="экспл",0,IF(G128="импл_",VLOOKUP(J128,quest_импл!$A$1:$J$129,7,FALSE),0))</f>
        <v>247</v>
      </c>
      <c r="Q128" t="str">
        <f>IF(G128="экспл",0,IF(G128="импл_",VLOOKUP(J128,quest_импл!$A$1:$J$129,8,FALSE),0))</f>
        <v>sound\\Pustoy_li.wav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2059</v>
      </c>
      <c r="AD128" t="str">
        <f t="shared" ca="1" si="35"/>
        <v>pics\\Tomat_3.jpg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30"/>
        <v>pics\\Tomat_3.jpg</v>
      </c>
      <c r="AI128" t="s">
        <v>130</v>
      </c>
      <c r="AO128">
        <f t="shared" ca="1" si="36"/>
        <v>6.4540943285071872E-2</v>
      </c>
      <c r="AP128" t="str">
        <f t="shared" ca="1" si="37"/>
        <v>pics\\Tomat_3.jpg</v>
      </c>
      <c r="AR128" t="str">
        <f t="shared" si="40"/>
        <v/>
      </c>
      <c r="AS128" t="str">
        <f t="shared" ca="1" si="31"/>
        <v>pics\\Tomat_3.jpg</v>
      </c>
      <c r="AT128">
        <f t="shared" ca="1" si="32"/>
        <v>0.76792434934516385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_Пустой_ли_</v>
      </c>
      <c r="BB128" t="str">
        <f t="shared" si="34"/>
        <v>_Пустой_ли_XXXXX?</v>
      </c>
      <c r="BD128" cm="1">
        <f t="array" aca="1" ref="BD128" ca="1">INDEX($L$122:$L$129,(RANK(AT8,$AT$2:$AT$9)))</f>
        <v>2088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VLOOKUP(B129,audio_list_stym!$A$3:$BP$18,60,FALSE)</f>
        <v>16</v>
      </c>
      <c r="F129" t="str">
        <f>VLOOKUP(E129,metki!$A$2:$B$9,2,FALSE)</f>
        <v>импл_новые_без_названия</v>
      </c>
      <c r="G129" t="str">
        <f t="shared" si="28"/>
        <v>импл_</v>
      </c>
      <c r="H129" t="str">
        <f>VLOOKUP(B129,audio_list_stym!$A$3:$AJ$18,28,FALSE)</f>
        <v>Finger</v>
      </c>
      <c r="I129" t="s">
        <v>695</v>
      </c>
      <c r="J129" t="str">
        <f t="shared" si="29"/>
        <v>Finger_8</v>
      </c>
      <c r="K129">
        <v>16</v>
      </c>
      <c r="L129">
        <f>VLOOKUP(J129,total_visual_stym!$A$2:$D$129,2,FALSE)</f>
        <v>2088</v>
      </c>
      <c r="M129" t="str">
        <f>VLOOKUP(J129,total_visual_stym!$A$2:$D$129,3,FALSE)</f>
        <v>pics\\Finger_8.jpg</v>
      </c>
      <c r="N129">
        <f>VLOOKUP(J129,total_visual_stym!$A$1:$D$129,4,FALSE)</f>
        <v>210</v>
      </c>
      <c r="P129">
        <f>IF(G129="экспл",0,IF(G129="импл_",VLOOKUP(J129,quest_импл!$A$1:$J$129,7,FALSE),0))</f>
        <v>248</v>
      </c>
      <c r="Q129" t="str">
        <f>IF(G129="экспл",0,IF(G129="импл_",VLOOKUP(J129,quest_импл!$A$1:$J$129,8,FALSE),0))</f>
        <v>sound\\Beliy_li.wav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2022</v>
      </c>
      <c r="AD129" t="str">
        <f t="shared" ca="1" si="35"/>
        <v>pics\\Goroh_6.jpg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30"/>
        <v>pics\\Goroh_6.jpg</v>
      </c>
      <c r="AI129" t="s">
        <v>131</v>
      </c>
      <c r="AO129">
        <f t="shared" ca="1" si="36"/>
        <v>0.67002557513955741</v>
      </c>
      <c r="AP129" t="str">
        <f t="shared" ca="1" si="37"/>
        <v>pics\\Goroh_6.jpg</v>
      </c>
      <c r="AR129" t="str">
        <f t="shared" si="40"/>
        <v/>
      </c>
      <c r="AS129" t="str">
        <f t="shared" ca="1" si="31"/>
        <v>pics\\Goroh_6.jpg</v>
      </c>
      <c r="AT129">
        <f t="shared" ca="1" si="32"/>
        <v>0.36830355450560903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_Белый_ли_</v>
      </c>
      <c r="BB129" t="str">
        <f t="shared" si="34"/>
        <v>_Белый_ли_XXXXX?</v>
      </c>
      <c r="BD129" cm="1">
        <f t="array" aca="1" ref="BD129" ca="1">INDEX($L$122:$L$129,(RANK(AT9,$AT$2:$AT$9)))</f>
        <v>2084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800-000000000000}"/>
  <pageMargins left="0.7" right="0.7" top="0.75" bottom="0.75" header="0.3" footer="0.3"/>
  <pageSetup paperSize="9" orientation="portrait" horizontalDpi="4294967293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H161"/>
  <sheetViews>
    <sheetView topLeftCell="AX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VLOOKUP(B2,audio_list_stym!$A$3:$BP$18,61,FALSE)</f>
        <v>10</v>
      </c>
      <c r="F2" t="str">
        <f>VLOOKUP(E2,metki!$A$2:$B$9,2,FALSE)</f>
        <v>импл_реал_с_названием</v>
      </c>
      <c r="G2" t="str">
        <f t="shared" ref="G2:G33" si="0">LEFT(F2,5)</f>
        <v>импл_</v>
      </c>
      <c r="H2" t="str">
        <f>VLOOKUP(B2,audio_list_stym!$A$3:$AJ$18,29,FALSE)</f>
        <v>Tomat</v>
      </c>
      <c r="I2" t="s">
        <v>688</v>
      </c>
      <c r="J2" t="str">
        <f t="shared" ref="J2:J33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3" ca="1" si="2">IF(ISTEXT(AR2),AR2,IF(ISTEXT(AS2),AS2,""))</f>
        <v>pics\\Limon_6.jpg</v>
      </c>
      <c r="AH2" t="str">
        <f t="shared" ref="AH2:AH33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49" si="4">LEFT(AI2,11)</f>
        <v>pics\\Limon</v>
      </c>
      <c r="AK2" t="str">
        <f t="shared" ref="AK2:AK9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t="shared" ref="AO2:AO25" ca="1" si="6">RAND()</f>
        <v>0.78087433696193542</v>
      </c>
      <c r="AP2" t="str">
        <f t="shared" ref="AP2:AP25" ca="1" si="7">INDEX($AM$2:$AM$25,(RANK(AO2,$AO$2:$AO$25)))</f>
        <v>pics\\Limon_6.jpg</v>
      </c>
      <c r="AQ2" t="str">
        <f t="shared" ref="AQ2:AQ25" ca="1" si="8">INDEX($AN$2:$AN$25,(RANK(AO2,$AO$2:$AO$25)))</f>
        <v>pics\\Redis_6.jpg</v>
      </c>
      <c r="AR2" t="str">
        <f t="shared" ref="AR2:AR9" ca="1" si="9">IF(AH2="sound\\Ogorod",AP2,"")</f>
        <v>pics\\Limon_6.jpg</v>
      </c>
      <c r="AT2">
        <f t="shared" ref="AT2:AT33" ca="1" si="10">RAND()</f>
        <v>0.93623638439476042</v>
      </c>
      <c r="AU2" t="str">
        <f>IF(OR(G2=10,G2=11,G2=14,G2=15),VLOOKUP(AT2,audio_list_stym!$A$3:$B$18,2,FALSE),"sound\\Noviy_plod.wav")</f>
        <v>sound\\Noviy_plod.wav</v>
      </c>
      <c r="AV2" t="str">
        <f t="shared" ref="AV2:AV33" ca="1" si="1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33" si="12">IF(G2="экспл",AY2&amp;AX2&amp;"."&amp;AZ2,IF(G2="импл_",BA2&amp;AX2&amp;"?"))</f>
        <v>_Целый_ли_ТОМАТ?</v>
      </c>
      <c r="BC2">
        <f>A2</f>
        <v>1201</v>
      </c>
      <c r="BD2" cm="1">
        <f t="array" aca="1" ref="BD2" ca="1">INDEX($L$2:$L$9,(RANK(AT2,$AT$2:$AT$9)))</f>
        <v>2057</v>
      </c>
      <c r="BE2" cm="1">
        <f t="array" aca="1" ref="BE2" ca="1">INDEX(BD10:BD25,(RANK(AT2,$AT$2:$AT$16)))</f>
        <v>2034</v>
      </c>
      <c r="BF2" cm="1">
        <f t="array" aca="1" ref="BF2" ca="1">INDEX(BD26:BD49,(RANK(AT2,$AT$2:$AT$16)))</f>
        <v>2050</v>
      </c>
      <c r="BG2" cm="1">
        <f t="array" aca="1" ref="BG2" ca="1">INDEX(BD50:BD65,(RANK(AT2,$AT$2:$AT$16)))</f>
        <v>2010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VLOOKUP(B3,audio_list_stym!$A$3:$BP$18,61,FALSE)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VLOOKUP(B3,audio_list_stym!$A$3:$AJ$18,29,FALSE)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2157</v>
      </c>
      <c r="AD3" t="str">
        <f t="shared" ref="AD3:AD34" ca="1" si="13">IF(ISTEXT(AE3),AE3,IF(ISTEXT(AF3),AF3,""))</f>
        <v>pics\\Injir_5.jpg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pics\\Injir_5.jpg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ca="1" si="6"/>
        <v>0.1764299678418999</v>
      </c>
      <c r="AP3" t="str">
        <f t="shared" ca="1" si="7"/>
        <v>pics\\Injir_5.jpg</v>
      </c>
      <c r="AQ3" t="str">
        <f t="shared" ca="1" si="8"/>
        <v>pics\\Tikva_5.jpg</v>
      </c>
      <c r="AR3" t="str">
        <f t="shared" ca="1" si="9"/>
        <v>pics\\Injir_5.jpg</v>
      </c>
      <c r="AT3">
        <f t="shared" ca="1" si="10"/>
        <v>0.83047528803515858</v>
      </c>
      <c r="AU3" t="str">
        <f>IF(OR(G3=10,G3=11,G3=14,G3=15),VLOOKUP(AT3,audio_list_stym!$A$3:$B$18,2,FALSE),"sound\\Noviy_plod.wav")</f>
        <v>sound\\Noviy_plod.wav</v>
      </c>
      <c r="AV3" t="str">
        <f t="shared" ca="1" si="11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12"/>
        <v>_Мясистый_ли_ТОМАТ?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VLOOKUP(B4,audio_list_stym!$A$3:$BP$18,61,FALSE)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VLOOKUP(B4,audio_list_stym!$A$3:$AJ$18,29,FALSE)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2008</v>
      </c>
      <c r="AD4" t="str">
        <f t="shared" ca="1" si="13"/>
        <v>pics\\Banan_8.jpg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pics\\Banan_8.jpg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6"/>
        <v>0.36121856174776112</v>
      </c>
      <c r="AP4" t="str">
        <f t="shared" ca="1" si="7"/>
        <v>pics\\Banan_8.jpg</v>
      </c>
      <c r="AQ4" t="str">
        <f t="shared" ca="1" si="8"/>
        <v>pics\\Goroh_8.jpg</v>
      </c>
      <c r="AR4" t="str">
        <f t="shared" ca="1" si="9"/>
        <v>pics\\Banan_8.jpg</v>
      </c>
      <c r="AT4">
        <f t="shared" ca="1" si="10"/>
        <v>0.11429999431660876</v>
      </c>
      <c r="AU4" t="str">
        <f>IF(OR(G4=10,G4=11,G4=14,G4=15),VLOOKUP(AT4,audio_list_stym!$A$3:$B$18,2,FALSE),"sound\\Noviy_plod.wav")</f>
        <v>sound\\Noviy_plod.wav</v>
      </c>
      <c r="AV4" t="str">
        <f t="shared" ca="1" si="11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12"/>
        <v>_Горький_ли_ТОМАТ?</v>
      </c>
      <c r="BD4" cm="1">
        <f t="array" aca="1" ref="BD4" ca="1">INDEX($L$2:$L$9,(RANK(AT4,$AT$2:$AT$9)))</f>
        <v>2064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VLOOKUP(B5,audio_list_stym!$A$3:$BP$18,61,FALSE)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VLOOKUP(B5,audio_list_stym!$A$3:$AJ$18,29,FALSE)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2005</v>
      </c>
      <c r="AD5" t="str">
        <f t="shared" ca="1" si="13"/>
        <v>pics\\Banan_5.jpg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pics\\Banan_5.jpg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6"/>
        <v>0.54422659808960605</v>
      </c>
      <c r="AP5" t="str">
        <f t="shared" ca="1" si="7"/>
        <v>pics\\Banan_5.jpg</v>
      </c>
      <c r="AQ5" t="str">
        <f t="shared" ca="1" si="8"/>
        <v>pics\\Goroh_5.jpg</v>
      </c>
      <c r="AR5" t="str">
        <f t="shared" ca="1" si="9"/>
        <v>pics\\Banan_5.jpg</v>
      </c>
      <c r="AT5">
        <f t="shared" ca="1" si="10"/>
        <v>0.12412648289460171</v>
      </c>
      <c r="AU5" t="str">
        <f>IF(OR(G5=10,G5=11,G5=14,G5=15),VLOOKUP(AT5,audio_list_stym!$A$3:$B$18,2,FALSE),"sound\\Noviy_plod.wav")</f>
        <v>sound\\Noviy_plod.wav</v>
      </c>
      <c r="AV5" t="str">
        <f t="shared" ca="1" si="11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12"/>
        <v>_Яркий_ли_ТОМАТ?</v>
      </c>
      <c r="BD5" cm="1">
        <f t="array" aca="1" ref="BD5" ca="1">INDEX($L$2:$L$9,(RANK(AT5,$AT$2:$AT$9)))</f>
        <v>2063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VLOOKUP(B6,audio_list_stym!$A$3:$BP$18,61,FALSE)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VLOOKUP(B6,audio_list_stym!$A$3:$AJ$18,29,FALSE)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2006</v>
      </c>
      <c r="AD6" t="str">
        <f t="shared" ca="1" si="13"/>
        <v>pics\\Banan_6.jpg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pics\\Banan_6.jpg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6"/>
        <v>0.53392386180077245</v>
      </c>
      <c r="AP6" t="str">
        <f t="shared" ca="1" si="7"/>
        <v>pics\\Banan_6.jpg</v>
      </c>
      <c r="AQ6" t="str">
        <f t="shared" ca="1" si="8"/>
        <v>pics\\Goroh_6.jpg</v>
      </c>
      <c r="AR6" t="str">
        <f t="shared" ca="1" si="9"/>
        <v>pics\\Banan_6.jpg</v>
      </c>
      <c r="AT6">
        <f t="shared" ca="1" si="10"/>
        <v>0.1511874066334542</v>
      </c>
      <c r="AU6" t="str">
        <f>IF(OR(G6=10,G6=11,G6=14,G6=15),VLOOKUP(AT6,audio_list_stym!$A$3:$B$18,2,FALSE),"sound\\Noviy_plod.wav")</f>
        <v>sound\\Noviy_plod.wav</v>
      </c>
      <c r="AV6" t="str">
        <f t="shared" ca="1" si="11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12"/>
        <v>_Острый_ли_ТОМАТ?</v>
      </c>
      <c r="BD6" cm="1">
        <f t="array" aca="1" ref="BD6" ca="1">INDEX($L$2:$L$9,(RANK(AT6,$AT$2:$AT$9)))</f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VLOOKUP(B7,audio_list_stym!$A$3:$BP$18,61,FALSE)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VLOOKUP(B7,audio_list_stym!$A$3:$AJ$18,29,FALSE)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2155</v>
      </c>
      <c r="AD7" t="str">
        <f t="shared" ca="1" si="13"/>
        <v>pics\\Injir_3.jpg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6"/>
        <v>0.1883679722137388</v>
      </c>
      <c r="AP7" t="str">
        <f t="shared" ca="1" si="7"/>
        <v>pics\\Injir_3.jpg</v>
      </c>
      <c r="AQ7" t="str">
        <f t="shared" ca="1" si="8"/>
        <v>pics\\Tikva_3.jpg</v>
      </c>
      <c r="AR7" t="str">
        <f t="shared" ca="1" si="9"/>
        <v>pics\\Injir_3.jpg</v>
      </c>
      <c r="AT7">
        <f t="shared" ca="1" si="10"/>
        <v>0.34993331424295238</v>
      </c>
      <c r="AU7" t="str">
        <f>IF(OR(G7=10,G7=11,G7=14,G7=15),VLOOKUP(AT7,audio_list_stym!$A$3:$B$18,2,FALSE),"sound\\Noviy_plod.wav")</f>
        <v>sound\\Noviy_plod.wav</v>
      </c>
      <c r="AV7" t="str">
        <f t="shared" ca="1" si="11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12"/>
        <v>_Спелый_ли_ТОМАТ?</v>
      </c>
      <c r="BD7" cm="1">
        <f t="array" aca="1" ref="BD7" ca="1">INDEX($L$2:$L$9,(RANK(AT7,$AT$2:$AT$9)))</f>
        <v>2061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VLOOKUP(B8,audio_list_stym!$A$3:$BP$18,61,FALSE)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VLOOKUP(B8,audio_list_stym!$A$3:$AJ$18,29,FALSE)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2034</v>
      </c>
      <c r="AD8" t="str">
        <f t="shared" ca="1" si="13"/>
        <v>pics\\Limon_2.jpg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pics\\Limon_2.jpg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6"/>
        <v>0.96446879943486186</v>
      </c>
      <c r="AP8" t="str">
        <f t="shared" ca="1" si="7"/>
        <v>pics\\Limon_2.jpg</v>
      </c>
      <c r="AQ8" t="str">
        <f t="shared" ca="1" si="8"/>
        <v>pics\\Redis_2.jpg</v>
      </c>
      <c r="AR8" t="str">
        <f t="shared" ca="1" si="9"/>
        <v>pics\\Limon_2.jpg</v>
      </c>
      <c r="AT8">
        <f t="shared" ca="1" si="10"/>
        <v>0.44715332305040556</v>
      </c>
      <c r="AU8" t="str">
        <f>IF(OR(G8=10,G8=11,G8=14,G8=15),VLOOKUP(AT8,audio_list_stym!$A$3:$B$18,2,FALSE),"sound\\Noviy_plod.wav")</f>
        <v>sound\\Noviy_plod.wav</v>
      </c>
      <c r="AV8" t="str">
        <f t="shared" ca="1" si="11"/>
        <v>sound\\Redkiy_plod.wav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12"/>
        <v>_Серый_ли_ТОМАТ?</v>
      </c>
      <c r="BD8" cm="1">
        <f t="array" aca="1" ref="BD8" ca="1">INDEX($L$2:$L$9,(RANK(AT8,$AT$2:$AT$9)))</f>
        <v>2060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VLOOKUP(B9,audio_list_stym!$A$3:$BP$18,61,FALSE)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VLOOKUP(B9,audio_list_stym!$A$3:$AJ$18,29,FALSE)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2160</v>
      </c>
      <c r="AD9" t="str">
        <f t="shared" ca="1" si="13"/>
        <v>pics\\Injir_8.jpg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6"/>
        <v>2.9967322554413589E-2</v>
      </c>
      <c r="AP9" t="str">
        <f t="shared" ca="1" si="7"/>
        <v>pics\\Injir_8.jpg</v>
      </c>
      <c r="AQ9" t="str">
        <f t="shared" ca="1" si="8"/>
        <v>pics\\Tikva_8.jpg</v>
      </c>
      <c r="AR9" t="str">
        <f t="shared" ca="1" si="9"/>
        <v>pics\\Injir_8.jpg</v>
      </c>
      <c r="AT9">
        <f t="shared" ca="1" si="10"/>
        <v>0.53956467605516178</v>
      </c>
      <c r="AU9" t="str">
        <f>IF(OR(G9=10,G9=11,G9=14,G9=15),VLOOKUP(AT9,audio_list_stym!$A$3:$B$18,2,FALSE),"sound\\Noviy_plod.wav")</f>
        <v>sound\\Noviy_plod.wav</v>
      </c>
      <c r="AV9" t="str">
        <f t="shared" ca="1" si="11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12"/>
        <v>_Вязкий_ли_ТОМАТ?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VLOOKUP(B10,audio_list_stym!$A$3:$BP$18,61,FALSE)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VLOOKUP(B10,audio_list_stym!$A$3:$AJ$18,29,FALSE)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3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6"/>
        <v>0.59412571128838476</v>
      </c>
      <c r="AP10" t="str">
        <f t="shared" ca="1" si="7"/>
        <v>pics\\Banan_2.jpg</v>
      </c>
      <c r="AQ10" t="str">
        <f t="shared" ca="1" si="8"/>
        <v>pics\\Goroh_2.jpg</v>
      </c>
      <c r="AT10">
        <f t="shared" ca="1" si="10"/>
        <v>0.85743411445045659</v>
      </c>
      <c r="AU10" t="str">
        <f>IF(OR(G10=10,G10=11,G10=14,G10=15),VLOOKUP(AT10,audio_list_stym!$A$3:$B$18,2,FALSE),"sound\\Noviy_plod.wav")</f>
        <v>sound\\Noviy_plod.wav</v>
      </c>
      <c r="AV10" t="str">
        <f t="shared" ca="1" si="11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12"/>
        <v>На_экране_ЛИМОН._Он_старый?</v>
      </c>
      <c r="BC10">
        <f>A10</f>
        <v>1202</v>
      </c>
      <c r="BD10" cm="1">
        <f t="array" aca="1" ref="BD10" ca="1">INDEX($L$10:$L$17,(RANK(AT2,$AT$2:$AT$9)))</f>
        <v>2033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2030</v>
      </c>
      <c r="BG10" cm="1">
        <f t="array" aca="1" ref="BG10" ca="1">INDEX(BD34:BD65,(RANK(AT3,$AT$2:$AT$16)))</f>
        <v>2046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VLOOKUP(B11,audio_list_stym!$A$3:$BP$18,61,FALSE)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VLOOKUP(B11,audio_list_stym!$A$3:$AJ$18,29,FALSE)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3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si="4"/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6"/>
        <v>0.2316027003334632</v>
      </c>
      <c r="AP11" t="str">
        <f t="shared" ca="1" si="7"/>
        <v>pics\\Injir_2.jpg</v>
      </c>
      <c r="AQ11" t="str">
        <f t="shared" ca="1" si="8"/>
        <v>pics\\Tikva_2.jpg</v>
      </c>
      <c r="AT11">
        <f t="shared" ca="1" si="10"/>
        <v>0.42549198296594704</v>
      </c>
      <c r="AU11" t="str">
        <f>IF(OR(G11=10,G11=11,G11=14,G11=15),VLOOKUP(AT11,audio_list_stym!$A$3:$B$18,2,FALSE),"sound\\Noviy_plod.wav")</f>
        <v>sound\\Noviy_plod.wav</v>
      </c>
      <c r="AV11" t="str">
        <f t="shared" ca="1" si="11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12"/>
        <v>Посмотрите,_вот_ЛИМОН._Фиолетовый_ли_он?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VLOOKUP(B12,audio_list_stym!$A$3:$BP$18,61,FALSE)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VLOOKUP(B12,audio_list_stym!$A$3:$AJ$18,29,FALSE)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3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4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6"/>
        <v>0.58547934384606493</v>
      </c>
      <c r="AP12" t="str">
        <f t="shared" ca="1" si="7"/>
        <v>pics\\Banan_3.jpg</v>
      </c>
      <c r="AQ12" t="str">
        <f t="shared" ca="1" si="8"/>
        <v>pics\\Goroh_3.jpg</v>
      </c>
      <c r="AT12">
        <f t="shared" ca="1" si="10"/>
        <v>0.15540335925588522</v>
      </c>
      <c r="AU12" t="str">
        <f>IF(OR(G12=10,G12=11,G12=14,G12=15),VLOOKUP(AT12,audio_list_stym!$A$3:$B$18,2,FALSE),"sound\\Noviy_plod.wav")</f>
        <v>sound\\Noviy_plod.wav</v>
      </c>
      <c r="AV12" t="str">
        <f t="shared" ca="1" si="11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12"/>
        <v>Вот_ЛИМОН._Он_с_цедрой?</v>
      </c>
      <c r="BD12" cm="1">
        <f t="array" aca="1" ref="BD12" ca="1">INDEX($L$10:$L$17,(RANK(AT4,$AT$2:$AT$9)))</f>
        <v>2040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VLOOKUP(B13,audio_list_stym!$A$3:$BP$18,61,FALSE)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VLOOKUP(B13,audio_list_stym!$A$3:$AJ$18,29,FALSE)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3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4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6"/>
        <v>0.56468040832205657</v>
      </c>
      <c r="AP13" t="str">
        <f t="shared" ca="1" si="7"/>
        <v>pics\\Banan_4.jpg</v>
      </c>
      <c r="AQ13" t="str">
        <f t="shared" ca="1" si="8"/>
        <v>pics\\Goroh_4.jpg</v>
      </c>
      <c r="AT13">
        <f t="shared" ca="1" si="10"/>
        <v>0.93809268861756656</v>
      </c>
      <c r="AU13" t="str">
        <f>IF(OR(G13=10,G13=11,G13=14,G13=15),VLOOKUP(AT13,audio_list_stym!$A$3:$B$18,2,FALSE),"sound\\Noviy_plod.wav")</f>
        <v>sound\\Noviy_plod.wav</v>
      </c>
      <c r="AV13" t="str">
        <f t="shared" ca="1" si="11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12"/>
        <v>Это_ЛИМОН._Кислый_ли_он?</v>
      </c>
      <c r="BD13" cm="1">
        <f t="array" aca="1" ref="BD13" ca="1">INDEX($L$10:$L$17,(RANK(AT5,$AT$2:$AT$9)))</f>
        <v>2039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VLOOKUP(B14,audio_list_stym!$A$3:$BP$18,61,FALSE)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VLOOKUP(B14,audio_list_stym!$A$3:$AJ$18,29,FALSE)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3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4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6"/>
        <v>0.27038598701886896</v>
      </c>
      <c r="AP14" t="str">
        <f t="shared" ca="1" si="7"/>
        <v>pics\\Injir_1.jpg</v>
      </c>
      <c r="AQ14" t="str">
        <f t="shared" ca="1" si="8"/>
        <v>pics\\Tikva_1.jpg</v>
      </c>
      <c r="AT14">
        <f t="shared" ca="1" si="10"/>
        <v>0.38633293539845115</v>
      </c>
      <c r="AU14" t="str">
        <f>IF(OR(G14=10,G14=11,G14=14,G14=15),VLOOKUP(AT14,audio_list_stym!$A$3:$B$18,2,FALSE),"sound\\Noviy_plod.wav")</f>
        <v>sound\\Noviy_plod.wav</v>
      </c>
      <c r="AV14" t="str">
        <f t="shared" ca="1" si="11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12"/>
        <v>На_картинке_ЛИМОН._Сочный_ли_он?</v>
      </c>
      <c r="BD14" cm="1">
        <f t="array" aca="1" ref="BD14" ca="1">INDEX($L$10:$L$17,(RANK(AT6,$AT$2:$AT$9)))</f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VLOOKUP(B15,audio_list_stym!$A$3:$BP$18,61,FALSE)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VLOOKUP(B15,audio_list_stym!$A$3:$AJ$18,29,FALSE)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3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4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6"/>
        <v>0.17734953496414307</v>
      </c>
      <c r="AP15" t="str">
        <f t="shared" ca="1" si="7"/>
        <v>pics\\Injir_4.jpg</v>
      </c>
      <c r="AQ15" t="str">
        <f t="shared" ca="1" si="8"/>
        <v>pics\\Tikva_4.jpg</v>
      </c>
      <c r="AT15">
        <f t="shared" ca="1" si="10"/>
        <v>0.87943232147431771</v>
      </c>
      <c r="AU15" t="str">
        <f>IF(OR(G15=10,G15=11,G15=14,G15=15),VLOOKUP(AT15,audio_list_stym!$A$3:$B$18,2,FALSE),"sound\\Noviy_plod.wav")</f>
        <v>sound\\Noviy_plod.wav</v>
      </c>
      <c r="AV15" t="str">
        <f t="shared" ca="1" si="11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12"/>
        <v>На_мониторе_ЛИМОН._Упругий_ли_он?</v>
      </c>
      <c r="BD15" cm="1">
        <f t="array" aca="1" ref="BD15" ca="1">INDEX($L$10:$L$17,(RANK(AT7,$AT$2:$AT$9)))</f>
        <v>2037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VLOOKUP(B16,audio_list_stym!$A$3:$BP$18,61,FALSE)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VLOOKUP(B16,audio_list_stym!$A$3:$AJ$18,29,FALSE)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3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4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6"/>
        <v>0.83247509541881803</v>
      </c>
      <c r="AP16" t="str">
        <f t="shared" ca="1" si="7"/>
        <v>pics\\Limon_3.jpg</v>
      </c>
      <c r="AQ16" t="str">
        <f t="shared" ca="1" si="8"/>
        <v>pics\\Redis_3.jpg</v>
      </c>
      <c r="AT16">
        <f t="shared" ca="1" si="10"/>
        <v>0.26821476370703345</v>
      </c>
      <c r="AU16" t="str">
        <f>IF(OR(G16=10,G16=11,G16=14,G16=15),VLOOKUP(AT16,audio_list_stym!$A$3:$B$18,2,FALSE),"sound\\Noviy_plod.wav")</f>
        <v>sound\\Noviy_plod.wav</v>
      </c>
      <c r="AV16" t="str">
        <f t="shared" ca="1" si="11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12"/>
        <v>Перед_Вами_ЛИМОН._Он_длинный?</v>
      </c>
      <c r="BD16" cm="1">
        <f t="array" aca="1" ref="BD16" ca="1">INDEX($L$10:$L$17,(RANK(AT8,$AT$2:$AT$9)))</f>
        <v>2036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VLOOKUP(B17,audio_list_stym!$A$3:$BP$18,61,FALSE)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VLOOKUP(B17,audio_list_stym!$A$3:$AJ$18,29,FALSE)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3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4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6"/>
        <v>0.4620793062741313</v>
      </c>
      <c r="AP17" t="str">
        <f t="shared" ca="1" si="7"/>
        <v>pics\\Banan_7.jpg</v>
      </c>
      <c r="AQ17" t="str">
        <f t="shared" ca="1" si="8"/>
        <v>pics\\Goroh_7.jpg</v>
      </c>
      <c r="AT17">
        <f t="shared" ca="1" si="10"/>
        <v>0.71352987454961947</v>
      </c>
      <c r="AU17" t="str">
        <f>IF(OR(G17=10,G17=11,G17=14,G17=15),VLOOKUP(AT17,audio_list_stym!$A$3:$B$18,2,FALSE),"sound\\Noviy_plod.wav")</f>
        <v>sound\\Noviy_plod.wav</v>
      </c>
      <c r="AV17" t="str">
        <f t="shared" ca="1" si="11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12"/>
        <v>Вы_видите_ЛИМОН._Он_без_кожуры?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VLOOKUP(B18,audio_list_stym!$A$3:$BP$18,61,FALSE)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VLOOKUP(B18,audio_list_stym!$A$3:$AJ$18,29,FALSE)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2052</v>
      </c>
      <c r="AD18" t="str">
        <f t="shared" ca="1" si="13"/>
        <v>pics\\Redis_4.jpg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4"/>
        <v>pics\\Banan</v>
      </c>
      <c r="AK18" t="str">
        <f t="shared" ref="AK18:AK25" si="16">IF(OR(AJ18="pics\\Limon",AJ18="pics\\Banan",AJ18="pics\\Kokos",AJ18="pics\\Finik",AJ18="pics\\Injir"),AI18, )</f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6"/>
        <v>0.79964896223577264</v>
      </c>
      <c r="AP18" t="str">
        <f t="shared" ca="1" si="7"/>
        <v>pics\\Limon_4.jpg</v>
      </c>
      <c r="AQ18" t="str">
        <f t="shared" ca="1" si="8"/>
        <v>pics\\Redis_4.jpg</v>
      </c>
      <c r="AS18" t="str">
        <f t="shared" ref="AS18:AS25" ca="1" si="17">IF(AH18="sound\\Tropic",AQ18,"")</f>
        <v>pics\\Redis_4.jpg</v>
      </c>
      <c r="AT18">
        <f t="shared" ca="1" si="10"/>
        <v>0.69682875754857232</v>
      </c>
      <c r="AU18" t="str">
        <f>IF(OR(G18=10,G18=11,G18=14,G18=15),VLOOKUP(AT18,audio_list_stym!$A$3:$B$18,2,FALSE),"sound\\Noviy_plod.wav")</f>
        <v>sound\\Noviy_plod.wav</v>
      </c>
      <c r="AV18" t="str">
        <f t="shared" ca="1" si="11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12"/>
        <v>_С_молоком_ли_XXXXX?</v>
      </c>
      <c r="BC18">
        <f>A18</f>
        <v>1203</v>
      </c>
      <c r="BD18" cm="1">
        <f t="array" aca="1" ref="BD18" ca="1">INDEX($L$18:$L$25,(RANK(AT2,$AT$2:$AT$9)))</f>
        <v>2025</v>
      </c>
      <c r="BE18" cm="1">
        <f t="array" aca="1" ref="BE18" ca="1">INDEX(BD2:BD17,(RANK(AT4,$AT$2:$AT$16)))</f>
        <v>2036</v>
      </c>
      <c r="BF18" cm="1">
        <f t="array" aca="1" ref="BF18" ca="1">INDEX(BD26:BD49,(RANK(AT4,$AT$2:$AT$16)))</f>
        <v>2044</v>
      </c>
      <c r="BG18" cm="1">
        <f t="array" aca="1" ref="BG18" ca="1">INDEX(BD50:BD65,(RANK(AT4,$AT$2:$AT$16)))</f>
        <v>2020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VLOOKUP(B19,audio_list_stym!$A$3:$BP$18,61,FALSE)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VLOOKUP(B19,audio_list_stym!$A$3:$AJ$18,29,FALSE)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2049</v>
      </c>
      <c r="AD19" t="str">
        <f t="shared" ca="1" si="13"/>
        <v>pics\\Redis_1.jpg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pics\\Redis_1.jpg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4"/>
        <v>pics\\Banan</v>
      </c>
      <c r="AK19" t="str">
        <f t="shared" si="16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6"/>
        <v>0.96667158686880195</v>
      </c>
      <c r="AP19" t="str">
        <f t="shared" ca="1" si="7"/>
        <v>pics\\Limon_1.jpg</v>
      </c>
      <c r="AQ19" t="str">
        <f t="shared" ca="1" si="8"/>
        <v>pics\\Redis_1.jpg</v>
      </c>
      <c r="AS19" t="str">
        <f t="shared" ca="1" si="17"/>
        <v>pics\\Redis_1.jpg</v>
      </c>
      <c r="AT19">
        <f t="shared" ca="1" si="10"/>
        <v>1.2133229431154913E-3</v>
      </c>
      <c r="AU19" t="str">
        <f>IF(OR(G19=10,G19=11,G19=14,G19=15),VLOOKUP(AT19,audio_list_stym!$A$3:$B$18,2,FALSE),"sound\\Noviy_plod.wav")</f>
        <v>sound\\Noviy_plod.wav</v>
      </c>
      <c r="AV19" t="str">
        <f t="shared" ca="1" si="11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12"/>
        <v>_Полый_ли_XXXXX?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VLOOKUP(B20,audio_list_stym!$A$3:$BP$18,61,FALSE)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VLOOKUP(B20,audio_list_stym!$A$3:$AJ$18,29,FALSE)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2055</v>
      </c>
      <c r="AD20" t="str">
        <f t="shared" ca="1" si="13"/>
        <v>pics\\Redis_7.jpg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pics\\Redis_7.jpg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4"/>
        <v>pics\\Banan</v>
      </c>
      <c r="AK20" t="str">
        <f t="shared" si="16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6"/>
        <v>0.70310420207012048</v>
      </c>
      <c r="AP20" t="str">
        <f t="shared" ca="1" si="7"/>
        <v>pics\\Limon_7.jpg</v>
      </c>
      <c r="AQ20" t="str">
        <f t="shared" ca="1" si="8"/>
        <v>pics\\Redis_7.jpg</v>
      </c>
      <c r="AS20" t="str">
        <f t="shared" ca="1" si="17"/>
        <v>pics\\Redis_7.jpg</v>
      </c>
      <c r="AT20">
        <f t="shared" ca="1" si="10"/>
        <v>3.5827487437614991E-2</v>
      </c>
      <c r="AU20" t="str">
        <f>IF(OR(G20=10,G20=11,G20=14,G20=15),VLOOKUP(AT20,audio_list_stym!$A$3:$B$18,2,FALSE),"sound\\Noviy_plod.wav")</f>
        <v>sound\\Noviy_plod.wav</v>
      </c>
      <c r="AV20" t="str">
        <f t="shared" ca="1" si="11"/>
        <v>sound\\Redkiy_plod.wav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12"/>
        <v>_Гладкий_ли_XXXXX?</v>
      </c>
      <c r="BD20" cm="1">
        <f t="array" aca="1" ref="BD20" ca="1">INDEX($L$18:$L$25,(RANK(AT4,$AT$2:$AT$9)))</f>
        <v>2032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VLOOKUP(B21,audio_list_stym!$A$3:$BP$18,61,FALSE)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VLOOKUP(B21,audio_list_stym!$A$3:$AJ$18,29,FALSE)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2166</v>
      </c>
      <c r="AD21" t="str">
        <f t="shared" ca="1" si="13"/>
        <v>pics\\Tikva_6.jpg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pics\\Tikva_6.jpg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4"/>
        <v>pics\\Banan</v>
      </c>
      <c r="AK21" t="str">
        <f t="shared" si="16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6"/>
        <v>0.17006786295566889</v>
      </c>
      <c r="AP21" t="str">
        <f t="shared" ca="1" si="7"/>
        <v>pics\\Injir_6.jpg</v>
      </c>
      <c r="AQ21" t="str">
        <f t="shared" ca="1" si="8"/>
        <v>pics\\Tikva_6.jpg</v>
      </c>
      <c r="AS21" t="str">
        <f t="shared" ca="1" si="17"/>
        <v>pics\\Tikva_6.jpg</v>
      </c>
      <c r="AT21">
        <f t="shared" ca="1" si="10"/>
        <v>3.7007182286357354E-2</v>
      </c>
      <c r="AU21" t="str">
        <f>IF(OR(G21=10,G21=11,G21=14,G21=15),VLOOKUP(AT21,audio_list_stym!$A$3:$B$18,2,FALSE),"sound\\Noviy_plod.wav")</f>
        <v>sound\\Noviy_plod.wav</v>
      </c>
      <c r="AV21" t="str">
        <f t="shared" ca="1" si="11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12"/>
        <v>_Пористый_ли_XXXXX?</v>
      </c>
      <c r="BD21" cm="1">
        <f t="array" aca="1" ref="BD21" ca="1">INDEX($L$18:$L$25,(RANK(AT5,$AT$2:$AT$9)))</f>
        <v>2031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VLOOKUP(B22,audio_list_stym!$A$3:$BP$18,61,FALSE)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VLOOKUP(B22,audio_list_stym!$A$3:$AJ$18,29,FALSE)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2053</v>
      </c>
      <c r="AD22" t="str">
        <f t="shared" ca="1" si="13"/>
        <v>pics\\Redis_5.jpg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4"/>
        <v>pics\\Banan</v>
      </c>
      <c r="AK22" t="str">
        <f t="shared" si="16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6"/>
        <v>0.79108534749561543</v>
      </c>
      <c r="AP22" t="str">
        <f t="shared" ca="1" si="7"/>
        <v>pics\\Limon_5.jpg</v>
      </c>
      <c r="AQ22" t="str">
        <f t="shared" ca="1" si="8"/>
        <v>pics\\Redis_5.jpg</v>
      </c>
      <c r="AS22" t="str">
        <f t="shared" ca="1" si="17"/>
        <v>pics\\Redis_5.jpg</v>
      </c>
      <c r="AT22">
        <f t="shared" ca="1" si="10"/>
        <v>0.45600231528741964</v>
      </c>
      <c r="AU22" t="str">
        <f>IF(OR(G22=10,G22=11,G22=14,G22=15),VLOOKUP(AT22,audio_list_stym!$A$3:$B$18,2,FALSE),"sound\\Noviy_plod.wav")</f>
        <v>sound\\Noviy_plod.wav</v>
      </c>
      <c r="AV22" t="str">
        <f t="shared" ca="1" si="11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12"/>
        <v>_Вареный_ли_XXXXX?</v>
      </c>
      <c r="BD22" cm="1">
        <f t="array" aca="1" ref="BD22" ca="1">INDEX($L$18:$L$25,(RANK(AT6,$AT$2:$AT$9)))</f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VLOOKUP(B23,audio_list_stym!$A$3:$BP$18,61,FALSE)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VLOOKUP(B23,audio_list_stym!$A$3:$AJ$18,29,FALSE)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2167</v>
      </c>
      <c r="AD23" t="str">
        <f t="shared" ca="1" si="13"/>
        <v>pics\\Tikva_7.jpg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4"/>
        <v>pics\\Banan</v>
      </c>
      <c r="AK23" t="str">
        <f t="shared" si="16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6"/>
        <v>7.9236143077595411E-2</v>
      </c>
      <c r="AP23" t="str">
        <f t="shared" ca="1" si="7"/>
        <v>pics\\Injir_7.jpg</v>
      </c>
      <c r="AQ23" t="str">
        <f t="shared" ca="1" si="8"/>
        <v>pics\\Tikva_7.jpg</v>
      </c>
      <c r="AS23" t="str">
        <f t="shared" ca="1" si="17"/>
        <v>pics\\Tikva_7.jpg</v>
      </c>
      <c r="AT23">
        <f t="shared" ca="1" si="10"/>
        <v>0.61764588169968693</v>
      </c>
      <c r="AU23" t="str">
        <f>IF(OR(G23=10,G23=11,G23=14,G23=15),VLOOKUP(AT23,audio_list_stym!$A$3:$B$18,2,FALSE),"sound\\Noviy_plod.wav")</f>
        <v>sound\\Noviy_plod.wav</v>
      </c>
      <c r="AV23" t="str">
        <f t="shared" ca="1" si="11"/>
        <v>sound\\Noviy_plod.wav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12"/>
        <v>_Плотный_ли_XXXXX?</v>
      </c>
      <c r="BD23" cm="1">
        <f t="array" aca="1" ref="BD23" ca="1">INDEX($L$18:$L$25,(RANK(AT7,$AT$2:$AT$9)))</f>
        <v>2029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VLOOKUP(B24,audio_list_stym!$A$3:$BP$18,61,FALSE)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VLOOKUP(B24,audio_list_stym!$A$3:$AJ$18,29,FALSE)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2017</v>
      </c>
      <c r="AD24" t="str">
        <f t="shared" ca="1" si="13"/>
        <v>pics\\Goroh_1.jpg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pics\\Goroh_1.jpg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4"/>
        <v>pics\\Banan</v>
      </c>
      <c r="AK24" t="str">
        <f t="shared" si="16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6"/>
        <v>0.6764158746544916</v>
      </c>
      <c r="AP24" t="str">
        <f t="shared" ca="1" si="7"/>
        <v>pics\\Banan_1.jpg</v>
      </c>
      <c r="AQ24" t="str">
        <f t="shared" ca="1" si="8"/>
        <v>pics\\Goroh_1.jpg</v>
      </c>
      <c r="AS24" t="str">
        <f t="shared" ca="1" si="17"/>
        <v>pics\\Goroh_1.jpg</v>
      </c>
      <c r="AT24">
        <f t="shared" ca="1" si="10"/>
        <v>0.39036433877335197</v>
      </c>
      <c r="AU24" t="str">
        <f>IF(OR(G24=10,G24=11,G24=14,G24=15),VLOOKUP(AT24,audio_list_stym!$A$3:$B$18,2,FALSE),"sound\\Noviy_plod.wav")</f>
        <v>sound\\Noviy_plod.wav</v>
      </c>
      <c r="AV24" t="str">
        <f t="shared" ca="1" si="11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12"/>
        <v>_Ворсистый_ли_XXXXX?</v>
      </c>
      <c r="BD24" cm="1">
        <f t="array" aca="1" ref="BD24" ca="1">INDEX($L$18:$L$25,(RANK(AT8,$AT$2:$AT$9)))</f>
        <v>2028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VLOOKUP(B25,audio_list_stym!$A$3:$BP$18,61,FALSE)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VLOOKUP(B25,audio_list_stym!$A$3:$AJ$18,29,FALSE)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2056</v>
      </c>
      <c r="AD25" t="str">
        <f t="shared" ca="1" si="13"/>
        <v>pics\\Redis_8.jpg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pics\\Redis_8.jpg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4"/>
        <v>pics\\Banan</v>
      </c>
      <c r="AK25" t="str">
        <f t="shared" si="16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6"/>
        <v>0.68902576463510756</v>
      </c>
      <c r="AP25" t="str">
        <f t="shared" ca="1" si="7"/>
        <v>pics\\Limon_8.jpg</v>
      </c>
      <c r="AQ25" t="str">
        <f t="shared" ca="1" si="8"/>
        <v>pics\\Redis_8.jpg</v>
      </c>
      <c r="AS25" t="str">
        <f t="shared" ca="1" si="17"/>
        <v>pics\\Redis_8.jpg</v>
      </c>
      <c r="AT25">
        <f t="shared" ca="1" si="10"/>
        <v>0.42589458884857967</v>
      </c>
      <c r="AU25" t="str">
        <f>IF(OR(G25=10,G25=11,G25=14,G25=15),VLOOKUP(AT25,audio_list_stym!$A$3:$B$18,2,FALSE),"sound\\Noviy_plod.wav")</f>
        <v>sound\\Noviy_plod.wav</v>
      </c>
      <c r="AV25" t="str">
        <f t="shared" ca="1" si="11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12"/>
        <v>_Мягкий_ли_XXXXX?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VLOOKUP(B26,audio_list_stym!$A$3:$BP$18,61,FALSE)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VLOOKUP(B26,audio_list_stym!$A$3:$AJ$18,29,FALSE)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3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4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10"/>
        <v>0.18572658252597452</v>
      </c>
      <c r="AU26" t="str">
        <f>IF(OR(G26=10,G26=11,G26=14,G26=15),VLOOKUP(AT26,audio_list_stym!$A$3:$B$18,2,FALSE),"sound\\Noviy_plod.wav")</f>
        <v>sound\\Noviy_plod.wav</v>
      </c>
      <c r="AV26" t="str">
        <f t="shared" ca="1" si="11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12"/>
        <v>На_экране_XXXXX._Он_с_ботвой?</v>
      </c>
      <c r="BC26">
        <f>A26</f>
        <v>1204</v>
      </c>
      <c r="BD26" cm="1">
        <f t="array" aca="1" ref="BD26" ca="1">INDEX($L$26:$L$33,(RANK(AT2,$AT$2:$AT$9)))</f>
        <v>2049</v>
      </c>
      <c r="BE26" cm="1">
        <f t="array" aca="1" ref="BE26" ca="1">INDEX(BD2:BD25,(RANK(AT5,$AT$2:$AT$16)))</f>
        <v>2037</v>
      </c>
      <c r="BF26" cm="1">
        <f t="array" aca="1" ref="BF26" ca="1">INDEX(BD34:BD49,(RANK(AT5,$AT$2:$AT$16)))</f>
        <v>2005</v>
      </c>
      <c r="BG26" cm="1">
        <f t="array" aca="1" ref="BG26" ca="1">INDEX(BD50:BD65,(RANK(AT5,$AT$2:$AT$16)))</f>
        <v>2021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VLOOKUP(B27,audio_list_stym!$A$3:$BP$18,61,FALSE)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VLOOKUP(B27,audio_list_stym!$A$3:$AJ$18,29,FALSE)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3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4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10"/>
        <v>0.16164051470378593</v>
      </c>
      <c r="AU27" t="str">
        <f>IF(OR(G27=10,G27=11,G27=14,G27=15),VLOOKUP(AT27,audio_list_stym!$A$3:$B$18,2,FALSE),"sound\\Noviy_plod.wav")</f>
        <v>sound\\Noviy_plod.wav</v>
      </c>
      <c r="AV27" t="str">
        <f t="shared" ca="1" si="11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12"/>
        <v>Посмотрите,_вот_XXXXX._Он_алый?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VLOOKUP(B28,audio_list_stym!$A$3:$BP$18,61,FALSE)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VLOOKUP(B28,audio_list_stym!$A$3:$AJ$18,29,FALSE)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3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4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10"/>
        <v>0.90133506290686194</v>
      </c>
      <c r="AU28" t="str">
        <f>IF(OR(G28=10,G28=11,G28=14,G28=15),VLOOKUP(AT28,audio_list_stym!$A$3:$B$18,2,FALSE),"sound\\Noviy_plod.wav")</f>
        <v>sound\\Noviy_plod.wav</v>
      </c>
      <c r="AV28" t="str">
        <f t="shared" ca="1" si="11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12"/>
        <v>Вот_XXXXX._Пряный_ли_он?</v>
      </c>
      <c r="BD28" cm="1">
        <f t="array" aca="1" ref="BD28" ca="1">INDEX($L$26:$L$33,(RANK(AT4,$AT$2:$AT$9)))</f>
        <v>2056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VLOOKUP(B29,audio_list_stym!$A$3:$BP$18,61,FALSE)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VLOOKUP(B29,audio_list_stym!$A$3:$AJ$18,29,FALSE)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3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4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10"/>
        <v>0.51830898351156773</v>
      </c>
      <c r="AU29" t="str">
        <f>IF(OR(G29=10,G29=11,G29=14,G29=15),VLOOKUP(AT29,audio_list_stym!$A$3:$B$18,2,FALSE),"sound\\Noviy_plod.wav")</f>
        <v>sound\\Noviy_plod.wav</v>
      </c>
      <c r="AV29" t="str">
        <f t="shared" ca="1" si="11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12"/>
        <v>Это_XXXXX._Жирный_ли_он?</v>
      </c>
      <c r="BD29" cm="1">
        <f t="array" aca="1" ref="BD29" ca="1">INDEX($L$26:$L$33,(RANK(AT5,$AT$2:$AT$9)))</f>
        <v>2055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VLOOKUP(B30,audio_list_stym!$A$3:$BP$18,61,FALSE)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VLOOKUP(B30,audio_list_stym!$A$3:$AJ$18,29,FALSE)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3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4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10"/>
        <v>0.73015500786660836</v>
      </c>
      <c r="AU30" t="str">
        <f>IF(OR(G30=10,G30=11,G30=14,G30=15),VLOOKUP(AT30,audio_list_stym!$A$3:$B$18,2,FALSE),"sound\\Noviy_plod.wav")</f>
        <v>sound\\Noviy_plod.wav</v>
      </c>
      <c r="AV30" t="str">
        <f t="shared" ca="1" si="11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12"/>
        <v>На_картинке_XXXXX._Он_соленый?</v>
      </c>
      <c r="BD30" cm="1">
        <f t="array" aca="1" ref="BD30" ca="1">INDEX($L$26:$L$33,(RANK(AT6,$AT$2:$AT$9)))</f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VLOOKUP(B31,audio_list_stym!$A$3:$BP$18,61,FALSE)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VLOOKUP(B31,audio_list_stym!$A$3:$AJ$18,29,FALSE)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3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4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10"/>
        <v>0.2215533984388951</v>
      </c>
      <c r="AU31" t="str">
        <f>IF(OR(G31=10,G31=11,G31=14,G31=15),VLOOKUP(AT31,audio_list_stym!$A$3:$B$18,2,FALSE),"sound\\Noviy_plod.wav")</f>
        <v>sound\\Noviy_plod.wav</v>
      </c>
      <c r="AV31" t="str">
        <f t="shared" ca="1" si="11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12"/>
        <v>На_мониторе_XXXXX._Пышный_ли_он?</v>
      </c>
      <c r="BD31" cm="1">
        <f t="array" aca="1" ref="BD31" ca="1">INDEX($L$26:$L$33,(RANK(AT7,$AT$2:$AT$9)))</f>
        <v>2053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VLOOKUP(B32,audio_list_stym!$A$3:$BP$18,61,FALSE)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VLOOKUP(B32,audio_list_stym!$A$3:$AJ$18,29,FALSE)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3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4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10"/>
        <v>0.38181844643920992</v>
      </c>
      <c r="AU32" t="str">
        <f>IF(OR(G32=10,G32=11,G32=14,G32=15),VLOOKUP(AT32,audio_list_stym!$A$3:$B$18,2,FALSE),"sound\\Noviy_plod.wav")</f>
        <v>sound\\Noviy_plod.wav</v>
      </c>
      <c r="AV32" t="str">
        <f t="shared" ca="1" si="11"/>
        <v>sound\\Redkiy_plod.wav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12"/>
        <v>Перед_Вами_XXXXX._Крепкий_ли_он?</v>
      </c>
      <c r="BD32" cm="1">
        <f t="array" aca="1" ref="BD32" ca="1">INDEX($L$26:$L$33,(RANK(AT8,$AT$2:$AT$9)))</f>
        <v>2052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VLOOKUP(B33,audio_list_stym!$A$3:$BP$18,61,FALSE)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VLOOKUP(B33,audio_list_stym!$A$3:$AJ$18,29,FALSE)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3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4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10"/>
        <v>0.65037070684459497</v>
      </c>
      <c r="AU33" t="str">
        <f>IF(OR(G33=10,G33=11,G33=14,G33=15),VLOOKUP(AT33,audio_list_stym!$A$3:$B$18,2,FALSE),"sound\\Noviy_plod.wav")</f>
        <v>sound\\Noviy_plod.wav</v>
      </c>
      <c r="AV33" t="str">
        <f t="shared" ca="1" si="11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12"/>
        <v>Вы_видите_XXXXX._Он_круглый?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VLOOKUP(B34,audio_list_stym!$A$3:$BP$18,61,FALSE)</f>
        <v>10</v>
      </c>
      <c r="F34" t="str">
        <f>VLOOKUP(E34,metki!$A$2:$B$9,2,FALSE)</f>
        <v>импл_реал_с_названием</v>
      </c>
      <c r="G34" t="str">
        <f t="shared" ref="G34:G65" si="20">LEFT(F34,5)</f>
        <v>импл_</v>
      </c>
      <c r="H34" t="str">
        <f>VLOOKUP(B34,audio_list_stym!$A$3:$AJ$18,29,FALSE)</f>
        <v>Peper</v>
      </c>
      <c r="I34" t="s">
        <v>688</v>
      </c>
      <c r="J34" t="str">
        <f t="shared" ref="J34:J65" si="21">H34&amp;I34</f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2002</v>
      </c>
      <c r="AD34" t="str">
        <f t="shared" ca="1" si="13"/>
        <v>pics\\Banan_2.jpg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ref="AF34:AF65" ca="1" si="22">IF(ISTEXT(AR34),AR34,IF(ISTEXT(AS34),AS34,""))</f>
        <v>pics\\Banan_2.jpg</v>
      </c>
      <c r="AH34" t="str">
        <f t="shared" ref="AH34:AH65" si="23">IF(OR(E34=10,E34=12),LEFT(AW34,13),0)</f>
        <v>sound\\Ogorod</v>
      </c>
      <c r="AI34" t="s">
        <v>720</v>
      </c>
      <c r="AJ34" t="str">
        <f t="shared" si="4"/>
        <v>pics\\Injir</v>
      </c>
      <c r="AK34" t="str">
        <f t="shared" ref="AK34:AK41" si="24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5">IF(AH34="sound\\Ogorod",AP10,"")</f>
        <v>pics\\Banan_2.jpg</v>
      </c>
      <c r="AT34">
        <f t="shared" ref="AT34:AT65" ca="1" si="26">RAND()</f>
        <v>3.754480840016905E-2</v>
      </c>
      <c r="AU34" t="str">
        <f>IF(OR(G34=10,G34=11,G34=14,G34=15),VLOOKUP(AT34,audio_list_stym!$A$3:$B$18,2,FALSE),"sound\\Noviy_plod.wav")</f>
        <v>sound\\Noviy_plod.wav</v>
      </c>
      <c r="AV34" t="str">
        <f t="shared" ref="AV34:AV65" ca="1" si="27">INDEX($AU$2:$AU$129,(RANK(AT34,$AT$2:$AT$129)))</f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ref="BB34:BB65" si="28">IF(G34="экспл",AY34&amp;AX34&amp;"."&amp;AZ34,IF(G34="импл_",BA34&amp;AX34&amp;"?"))</f>
        <v>_Сырой_ли_ПЕРЕЦ?</v>
      </c>
      <c r="BC34">
        <f>A34</f>
        <v>1205</v>
      </c>
      <c r="BD34" cm="1">
        <f t="array" aca="1" ref="BD34" ca="1">INDEX($L$34:$L$41,(RANK(AT2,$AT$2:$AT$9)))</f>
        <v>2041</v>
      </c>
      <c r="BE34" cm="1">
        <f t="array" aca="1" ref="BE34" ca="1">INDEX(BD2:BD17,(RANK(AT5,$AT$2:$AT$17)))</f>
        <v>2036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2012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VLOOKUP(B35,audio_list_stym!$A$3:$BP$18,61,FALSE)</f>
        <v>10</v>
      </c>
      <c r="F35" t="str">
        <f>VLOOKUP(E35,metki!$A$2:$B$9,2,FALSE)</f>
        <v>импл_реал_с_названием</v>
      </c>
      <c r="G35" t="str">
        <f t="shared" si="20"/>
        <v>импл_</v>
      </c>
      <c r="H35" t="str">
        <f>VLOOKUP(B35,audio_list_stym!$A$3:$AJ$18,29,FALSE)</f>
        <v>Peper</v>
      </c>
      <c r="I35" t="s">
        <v>689</v>
      </c>
      <c r="J35" t="str">
        <f t="shared" si="2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2154</v>
      </c>
      <c r="AD35" t="str">
        <f t="shared" ref="AD35:AD66" ca="1" si="29">IF(ISTEXT(AE35),AE35,IF(ISTEXT(AF35),AF35,""))</f>
        <v>pics\\Injir_2.jpg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2"/>
        <v>pics\\Injir_2.jpg</v>
      </c>
      <c r="AH35" t="str">
        <f t="shared" si="23"/>
        <v>sound\\Ogorod</v>
      </c>
      <c r="AI35" t="s">
        <v>721</v>
      </c>
      <c r="AJ35" t="str">
        <f t="shared" si="4"/>
        <v>pics\\Injir</v>
      </c>
      <c r="AK35" t="str">
        <f t="shared" si="24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5"/>
        <v>pics\\Injir_2.jpg</v>
      </c>
      <c r="AT35">
        <f t="shared" ca="1" si="26"/>
        <v>0.83224644003408565</v>
      </c>
      <c r="AU35" t="str">
        <f>IF(OR(G35=10,G35=11,G35=14,G35=15),VLOOKUP(AT35,audio_list_stym!$A$3:$B$18,2,FALSE),"sound\\Noviy_plod.wav")</f>
        <v>sound\\Noviy_plod.wav</v>
      </c>
      <c r="AV35" t="str">
        <f t="shared" ca="1" si="27"/>
        <v>sound\\Noviy_plod.wav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28"/>
        <v>_Слоеный_ли_ПЕРЕЦ?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VLOOKUP(B36,audio_list_stym!$A$3:$BP$18,61,FALSE)</f>
        <v>10</v>
      </c>
      <c r="F36" t="str">
        <f>VLOOKUP(E36,metki!$A$2:$B$9,2,FALSE)</f>
        <v>импл_реал_с_названием</v>
      </c>
      <c r="G36" t="str">
        <f t="shared" si="20"/>
        <v>импл_</v>
      </c>
      <c r="H36" t="str">
        <f>VLOOKUP(B36,audio_list_stym!$A$3:$AJ$18,29,FALSE)</f>
        <v>Peper</v>
      </c>
      <c r="I36" t="s">
        <v>690</v>
      </c>
      <c r="J36" t="str">
        <f t="shared" si="2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2003</v>
      </c>
      <c r="AD36" t="str">
        <f t="shared" ca="1" si="29"/>
        <v>pics\\Banan_3.jpg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2"/>
        <v>pics\\Banan_3.jpg</v>
      </c>
      <c r="AH36" t="str">
        <f t="shared" si="23"/>
        <v>sound\\Ogorod</v>
      </c>
      <c r="AI36" t="s">
        <v>722</v>
      </c>
      <c r="AJ36" t="str">
        <f t="shared" si="4"/>
        <v>pics\\Injir</v>
      </c>
      <c r="AK36" t="str">
        <f t="shared" si="24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5"/>
        <v>pics\\Banan_3.jpg</v>
      </c>
      <c r="AT36">
        <f t="shared" ca="1" si="26"/>
        <v>0.67317172252577384</v>
      </c>
      <c r="AU36" t="str">
        <f>IF(OR(G36=10,G36=11,G36=14,G36=15),VLOOKUP(AT36,audio_list_stym!$A$3:$B$18,2,FALSE),"sound\\Noviy_plod.wav")</f>
        <v>sound\\Noviy_plod.wav</v>
      </c>
      <c r="AV36" t="str">
        <f t="shared" ca="1" si="2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28"/>
        <v>_Гнилой_ли_ПЕРЕЦ?</v>
      </c>
      <c r="BD36" cm="1">
        <f t="array" aca="1" ref="BD36" ca="1">INDEX($L$34:$L$41,(RANK(AT4,$AT$2:$AT$9)))</f>
        <v>2048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VLOOKUP(B37,audio_list_stym!$A$3:$BP$18,61,FALSE)</f>
        <v>10</v>
      </c>
      <c r="F37" t="str">
        <f>VLOOKUP(E37,metki!$A$2:$B$9,2,FALSE)</f>
        <v>импл_реал_с_названием</v>
      </c>
      <c r="G37" t="str">
        <f t="shared" si="20"/>
        <v>импл_</v>
      </c>
      <c r="H37" t="str">
        <f>VLOOKUP(B37,audio_list_stym!$A$3:$AJ$18,29,FALSE)</f>
        <v>Peper</v>
      </c>
      <c r="I37" t="s">
        <v>691</v>
      </c>
      <c r="J37" t="str">
        <f t="shared" si="2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2004</v>
      </c>
      <c r="AD37" t="str">
        <f t="shared" ca="1" si="29"/>
        <v>pics\\Banan_4.jpg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2"/>
        <v>pics\\Banan_4.jpg</v>
      </c>
      <c r="AH37" t="str">
        <f t="shared" si="23"/>
        <v>sound\\Ogorod</v>
      </c>
      <c r="AI37" t="s">
        <v>723</v>
      </c>
      <c r="AJ37" t="str">
        <f t="shared" si="4"/>
        <v>pics\\Injir</v>
      </c>
      <c r="AK37" t="str">
        <f t="shared" si="24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5"/>
        <v>pics\\Banan_4.jpg</v>
      </c>
      <c r="AT37">
        <f t="shared" ca="1" si="26"/>
        <v>0.41812103916573551</v>
      </c>
      <c r="AU37" t="str">
        <f>IF(OR(G37=10,G37=11,G37=14,G37=15),VLOOKUP(AT37,audio_list_stym!$A$3:$B$18,2,FALSE),"sound\\Noviy_plod.wav")</f>
        <v>sound\\Noviy_plod.wav</v>
      </c>
      <c r="AV37" t="str">
        <f t="shared" ca="1" si="2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28"/>
        <v>_Бугристый_ли_ПЕРЕЦ?</v>
      </c>
      <c r="BD37" cm="1">
        <f t="array" aca="1" ref="BD37" ca="1">INDEX($L$34:$L$41,(RANK(AT5,$AT$2:$AT$9)))</f>
        <v>2047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VLOOKUP(B38,audio_list_stym!$A$3:$BP$18,61,FALSE)</f>
        <v>10</v>
      </c>
      <c r="F38" t="str">
        <f>VLOOKUP(E38,metki!$A$2:$B$9,2,FALSE)</f>
        <v>импл_реал_с_названием</v>
      </c>
      <c r="G38" t="str">
        <f t="shared" si="20"/>
        <v>импл_</v>
      </c>
      <c r="H38" t="str">
        <f>VLOOKUP(B38,audio_list_stym!$A$3:$AJ$18,29,FALSE)</f>
        <v>Peper</v>
      </c>
      <c r="I38" t="s">
        <v>692</v>
      </c>
      <c r="J38" t="str">
        <f t="shared" si="2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2153</v>
      </c>
      <c r="AD38" t="str">
        <f t="shared" ca="1" si="29"/>
        <v>pics\\Injir_1.jpg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2"/>
        <v>pics\\Injir_1.jpg</v>
      </c>
      <c r="AH38" t="str">
        <f t="shared" si="23"/>
        <v>sound\\Ogorod</v>
      </c>
      <c r="AI38" t="s">
        <v>724</v>
      </c>
      <c r="AJ38" t="str">
        <f t="shared" si="4"/>
        <v>pics\\Injir</v>
      </c>
      <c r="AK38" t="str">
        <f t="shared" si="24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5"/>
        <v>pics\\Injir_1.jpg</v>
      </c>
      <c r="AT38">
        <f t="shared" ca="1" si="26"/>
        <v>0.5398334293104835</v>
      </c>
      <c r="AU38" t="str">
        <f>IF(OR(G38=10,G38=11,G38=14,G38=15),VLOOKUP(AT38,audio_list_stym!$A$3:$B$18,2,FALSE),"sound\\Noviy_plod.wav")</f>
        <v>sound\\Noviy_plod.wav</v>
      </c>
      <c r="AV38" t="str">
        <f t="shared" ca="1" si="27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28"/>
        <v>_Черный_ли_ПЕРЕЦ?</v>
      </c>
      <c r="BD38" cm="1">
        <f t="array" aca="1" ref="BD38" ca="1">INDEX($L$34:$L$41,(RANK(AT6,$AT$2:$AT$9)))</f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VLOOKUP(B39,audio_list_stym!$A$3:$BP$18,61,FALSE)</f>
        <v>10</v>
      </c>
      <c r="F39" t="str">
        <f>VLOOKUP(E39,metki!$A$2:$B$9,2,FALSE)</f>
        <v>импл_реал_с_названием</v>
      </c>
      <c r="G39" t="str">
        <f t="shared" si="20"/>
        <v>импл_</v>
      </c>
      <c r="H39" t="str">
        <f>VLOOKUP(B39,audio_list_stym!$A$3:$AJ$18,29,FALSE)</f>
        <v>Peper</v>
      </c>
      <c r="I39" t="s">
        <v>693</v>
      </c>
      <c r="J39" t="str">
        <f t="shared" si="2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2156</v>
      </c>
      <c r="AD39" t="str">
        <f t="shared" ca="1" si="29"/>
        <v>pics\\Injir_4.jpg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t="shared" ca="1" si="22"/>
        <v>pics\\Injir_4.jpg</v>
      </c>
      <c r="AH39" t="str">
        <f t="shared" si="23"/>
        <v>sound\\Ogorod</v>
      </c>
      <c r="AI39" t="s">
        <v>725</v>
      </c>
      <c r="AJ39" t="str">
        <f t="shared" si="4"/>
        <v>pics\\Injir</v>
      </c>
      <c r="AK39" t="str">
        <f t="shared" si="24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5"/>
        <v>pics\\Injir_4.jpg</v>
      </c>
      <c r="AT39">
        <f t="shared" ca="1" si="26"/>
        <v>0.96160498232841818</v>
      </c>
      <c r="AU39" t="str">
        <f>IF(OR(G39=10,G39=11,G39=14,G39=15),VLOOKUP(AT39,audio_list_stym!$A$3:$B$18,2,FALSE),"sound\\Noviy_plod.wav")</f>
        <v>sound\\Noviy_plod.wav</v>
      </c>
      <c r="AV39" t="str">
        <f t="shared" ca="1" si="2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28"/>
        <v>_Хрустящий_ли_ПЕРЕЦ?</v>
      </c>
      <c r="BD39" cm="1">
        <f t="array" aca="1" ref="BD39" ca="1">INDEX($L$34:$L$41,(RANK(AT7,$AT$2:$AT$9)))</f>
        <v>2045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VLOOKUP(B40,audio_list_stym!$A$3:$BP$18,61,FALSE)</f>
        <v>10</v>
      </c>
      <c r="F40" t="str">
        <f>VLOOKUP(E40,metki!$A$2:$B$9,2,FALSE)</f>
        <v>импл_реал_с_названием</v>
      </c>
      <c r="G40" t="str">
        <f t="shared" si="20"/>
        <v>импл_</v>
      </c>
      <c r="H40" t="str">
        <f>VLOOKUP(B40,audio_list_stym!$A$3:$AJ$18,29,FALSE)</f>
        <v>Peper</v>
      </c>
      <c r="I40" t="s">
        <v>694</v>
      </c>
      <c r="J40" t="str">
        <f t="shared" si="2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2035</v>
      </c>
      <c r="AD40" t="str">
        <f t="shared" ca="1" si="29"/>
        <v>pics\\Limon_3.jpg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t="shared" ca="1" si="22"/>
        <v>pics\\Limon_3.jpg</v>
      </c>
      <c r="AH40" t="str">
        <f t="shared" si="23"/>
        <v>sound\\Ogorod</v>
      </c>
      <c r="AI40" t="s">
        <v>726</v>
      </c>
      <c r="AJ40" t="str">
        <f t="shared" si="4"/>
        <v>pics\\Injir</v>
      </c>
      <c r="AK40" t="str">
        <f t="shared" si="24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5"/>
        <v>pics\\Limon_3.jpg</v>
      </c>
      <c r="AT40">
        <f t="shared" ca="1" si="26"/>
        <v>0.99340430389573831</v>
      </c>
      <c r="AU40" t="str">
        <f>IF(OR(G40=10,G40=11,G40=14,G40=15),VLOOKUP(AT40,audio_list_stym!$A$3:$B$18,2,FALSE),"sound\\Noviy_plod.wav")</f>
        <v>sound\\Noviy_plod.wav</v>
      </c>
      <c r="AV40" t="str">
        <f t="shared" ca="1" si="27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28"/>
        <v>_Блестит_ли_ПЕРЕЦ?</v>
      </c>
      <c r="BD40" cm="1">
        <f t="array" aca="1" ref="BD40" ca="1">INDEX($L$34:$L$41,(RANK(AT8,$AT$2:$AT$9)))</f>
        <v>2044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VLOOKUP(B41,audio_list_stym!$A$3:$BP$18,61,FALSE)</f>
        <v>10</v>
      </c>
      <c r="F41" t="str">
        <f>VLOOKUP(E41,metki!$A$2:$B$9,2,FALSE)</f>
        <v>импл_реал_с_названием</v>
      </c>
      <c r="G41" t="str">
        <f t="shared" si="20"/>
        <v>импл_</v>
      </c>
      <c r="H41" t="str">
        <f>VLOOKUP(B41,audio_list_stym!$A$3:$AJ$18,29,FALSE)</f>
        <v>Peper</v>
      </c>
      <c r="I41" t="s">
        <v>695</v>
      </c>
      <c r="J41" t="str">
        <f t="shared" si="2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2007</v>
      </c>
      <c r="AD41" t="str">
        <f t="shared" ca="1" si="29"/>
        <v>pics\\Banan_7.jpg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ca="1" si="22"/>
        <v>pics\\Banan_7.jpg</v>
      </c>
      <c r="AH41" t="str">
        <f t="shared" si="23"/>
        <v>sound\\Ogorod</v>
      </c>
      <c r="AI41" t="s">
        <v>727</v>
      </c>
      <c r="AJ41" t="str">
        <f t="shared" si="4"/>
        <v>pics\\Injir</v>
      </c>
      <c r="AK41" t="str">
        <f t="shared" si="24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5"/>
        <v>pics\\Banan_7.jpg</v>
      </c>
      <c r="AT41">
        <f t="shared" ca="1" si="26"/>
        <v>0.99350866433356877</v>
      </c>
      <c r="AU41" t="str">
        <f>IF(OR(G41=10,G41=11,G41=14,G41=15),VLOOKUP(AT41,audio_list_stym!$A$3:$B$18,2,FALSE),"sound\\Noviy_plod.wav")</f>
        <v>sound\\Noviy_plod.wav</v>
      </c>
      <c r="AV41" t="str">
        <f t="shared" ca="1" si="27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28"/>
        <v>_Цитрусовый_ли_ПЕРЕЦ?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VLOOKUP(B42,audio_list_stym!$A$3:$BP$18,61,FALSE)</f>
        <v>11</v>
      </c>
      <c r="F42" t="str">
        <f>VLOOKUP(E42,metki!$A$2:$B$9,2,FALSE)</f>
        <v>экспл_реал_с_названием</v>
      </c>
      <c r="G42" t="str">
        <f t="shared" si="20"/>
        <v>экспл</v>
      </c>
      <c r="H42" t="str">
        <f>VLOOKUP(B42,audio_list_stym!$A$3:$AJ$18,29,FALSE)</f>
        <v>Banan</v>
      </c>
      <c r="I42" t="s">
        <v>688</v>
      </c>
      <c r="J42" t="str">
        <f t="shared" si="2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29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ref="AG42:AG49" si="30">IF(OR(E42=11,E42=13),M42,"")</f>
        <v>pics\\Banan_1.jpg</v>
      </c>
      <c r="AH42">
        <f t="shared" si="23"/>
        <v>0</v>
      </c>
      <c r="AI42" t="s">
        <v>728</v>
      </c>
      <c r="AJ42" t="str">
        <f t="shared" si="4"/>
        <v>pics\\Tikva</v>
      </c>
      <c r="AL42" t="str">
        <f t="shared" ref="AL42:AL49" si="3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26"/>
        <v>0.82422878194547144</v>
      </c>
      <c r="AU42" t="str">
        <f>IF(OR(G42=10,G42=11,G42=14,G42=15),VLOOKUP(AT42,audio_list_stym!$A$3:$B$18,2,FALSE),"sound\\Noviy_plod.wav")</f>
        <v>sound\\Noviy_plod.wav</v>
      </c>
      <c r="AV42" t="str">
        <f t="shared" ca="1" si="2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28"/>
        <v>На_экране_БАНАН._Он_чистый?</v>
      </c>
      <c r="BC42">
        <f>A42</f>
        <v>1206</v>
      </c>
      <c r="BD42" cm="1">
        <f t="array" aca="1" ref="BD42" ca="1">INDEX($L$42:$L$49,(RANK(AT2,$AT$2:$AT$9)))</f>
        <v>2001</v>
      </c>
      <c r="BE42" cm="1">
        <f t="array" aca="1" ref="BE42" ca="1">INDEX(BD2:BD17,(RANK(AT6,$AT$2:$AT17)))</f>
        <v>2037</v>
      </c>
      <c r="BF42" cm="1">
        <f t="array" aca="1" ref="BF42" ca="1">INDEX(BD26:BD41,(RANK(AT6,$AT$2:$AT$17)))</f>
        <v>2045</v>
      </c>
      <c r="BG42" cm="1">
        <f t="array" aca="1" ref="BG42" ca="1">INDEX(BD50:BD65,(RANK(AT6,$AT$2:$AT$17)))</f>
        <v>2021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VLOOKUP(B43,audio_list_stym!$A$3:$BP$18,61,FALSE)</f>
        <v>11</v>
      </c>
      <c r="F43" t="str">
        <f>VLOOKUP(E43,metki!$A$2:$B$9,2,FALSE)</f>
        <v>экспл_реал_с_названием</v>
      </c>
      <c r="G43" t="str">
        <f t="shared" si="20"/>
        <v>экспл</v>
      </c>
      <c r="H43" t="str">
        <f>VLOOKUP(B43,audio_list_stym!$A$3:$AJ$18,29,FALSE)</f>
        <v>Banan</v>
      </c>
      <c r="I43" t="s">
        <v>689</v>
      </c>
      <c r="J43" t="str">
        <f t="shared" si="2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29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30"/>
        <v>pics\\Banan_2.jpg</v>
      </c>
      <c r="AH43">
        <f t="shared" si="23"/>
        <v>0</v>
      </c>
      <c r="AI43" t="s">
        <v>729</v>
      </c>
      <c r="AJ43" t="str">
        <f t="shared" si="4"/>
        <v>pics\\Tikva</v>
      </c>
      <c r="AL43" t="str">
        <f t="shared" si="3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26"/>
        <v>0.43407236291254114</v>
      </c>
      <c r="AU43" t="str">
        <f>IF(OR(G43=10,G43=11,G43=14,G43=15),VLOOKUP(AT43,audio_list_stym!$A$3:$B$18,2,FALSE),"sound\\Noviy_plod.wav")</f>
        <v>sound\\Noviy_plod.wav</v>
      </c>
      <c r="AV43" t="str">
        <f t="shared" ca="1" si="27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28"/>
        <v>Посмотрите,_вот_БАНАН._Свежий_ли_он?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VLOOKUP(B44,audio_list_stym!$A$3:$BP$18,61,FALSE)</f>
        <v>11</v>
      </c>
      <c r="F44" t="str">
        <f>VLOOKUP(E44,metki!$A$2:$B$9,2,FALSE)</f>
        <v>экспл_реал_с_названием</v>
      </c>
      <c r="G44" t="str">
        <f t="shared" si="20"/>
        <v>экспл</v>
      </c>
      <c r="H44" t="str">
        <f>VLOOKUP(B44,audio_list_stym!$A$3:$AJ$18,29,FALSE)</f>
        <v>Banan</v>
      </c>
      <c r="I44" t="s">
        <v>690</v>
      </c>
      <c r="J44" t="str">
        <f t="shared" si="2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29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30"/>
        <v>pics\\Banan_3.jpg</v>
      </c>
      <c r="AH44">
        <f t="shared" si="23"/>
        <v>0</v>
      </c>
      <c r="AI44" t="s">
        <v>730</v>
      </c>
      <c r="AJ44" t="str">
        <f t="shared" si="4"/>
        <v>pics\\Tikva</v>
      </c>
      <c r="AL44" t="str">
        <f t="shared" si="3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26"/>
        <v>0.59089543672937994</v>
      </c>
      <c r="AU44" t="str">
        <f>IF(OR(G44=10,G44=11,G44=14,G44=15),VLOOKUP(AT44,audio_list_stym!$A$3:$B$18,2,FALSE),"sound\\Noviy_plod.wav")</f>
        <v>sound\\Noviy_plod.wav</v>
      </c>
      <c r="AV44" t="str">
        <f t="shared" ca="1" si="27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28"/>
        <v>Вот_БАНАН._Он_жаренный?</v>
      </c>
      <c r="BD44" cm="1">
        <f t="array" aca="1" ref="BD44" ca="1">INDEX($L$42:$L$49,(RANK(AT4,$AT$2:$AT$9)))</f>
        <v>2008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VLOOKUP(B45,audio_list_stym!$A$3:$BP$18,61,FALSE)</f>
        <v>11</v>
      </c>
      <c r="F45" t="str">
        <f>VLOOKUP(E45,metki!$A$2:$B$9,2,FALSE)</f>
        <v>экспл_реал_с_названием</v>
      </c>
      <c r="G45" t="str">
        <f t="shared" si="20"/>
        <v>экспл</v>
      </c>
      <c r="H45" t="str">
        <f>VLOOKUP(B45,audio_list_stym!$A$3:$AJ$18,29,FALSE)</f>
        <v>Banan</v>
      </c>
      <c r="I45" t="s">
        <v>691</v>
      </c>
      <c r="J45" t="str">
        <f t="shared" si="2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29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30"/>
        <v>pics\\Banan_4.jpg</v>
      </c>
      <c r="AH45">
        <f t="shared" si="23"/>
        <v>0</v>
      </c>
      <c r="AI45" t="s">
        <v>731</v>
      </c>
      <c r="AJ45" t="str">
        <f t="shared" si="4"/>
        <v>pics\\Tikva</v>
      </c>
      <c r="AL45" t="str">
        <f t="shared" si="3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26"/>
        <v>0.22611295688095023</v>
      </c>
      <c r="AU45" t="str">
        <f>IF(OR(G45=10,G45=11,G45=14,G45=15),VLOOKUP(AT45,audio_list_stym!$A$3:$B$18,2,FALSE),"sound\\Noviy_plod.wav")</f>
        <v>sound\\Noviy_plod.wav</v>
      </c>
      <c r="AV45" t="str">
        <f t="shared" ca="1" si="27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28"/>
        <v>Это_БАНАН._Сладкий_ли_он?</v>
      </c>
      <c r="BD45" cm="1">
        <f t="array" aca="1" ref="BD45" ca="1">INDEX($L$42:$L$49,(RANK(AT5,$AT$2:$AT$9)))</f>
        <v>2007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VLOOKUP(B46,audio_list_stym!$A$3:$BP$18,61,FALSE)</f>
        <v>11</v>
      </c>
      <c r="F46" t="str">
        <f>VLOOKUP(E46,metki!$A$2:$B$9,2,FALSE)</f>
        <v>экспл_реал_с_названием</v>
      </c>
      <c r="G46" t="str">
        <f t="shared" si="20"/>
        <v>экспл</v>
      </c>
      <c r="H46" t="str">
        <f>VLOOKUP(B46,audio_list_stym!$A$3:$AJ$18,29,FALSE)</f>
        <v>Banan</v>
      </c>
      <c r="I46" t="s">
        <v>692</v>
      </c>
      <c r="J46" t="str">
        <f t="shared" si="2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29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30"/>
        <v>pics\\Banan_5.jpg</v>
      </c>
      <c r="AH46">
        <f t="shared" si="23"/>
        <v>0</v>
      </c>
      <c r="AI46" t="s">
        <v>732</v>
      </c>
      <c r="AJ46" t="str">
        <f t="shared" si="4"/>
        <v>pics\\Tikva</v>
      </c>
      <c r="AL46" t="str">
        <f t="shared" si="3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26"/>
        <v>0.50286741027230308</v>
      </c>
      <c r="AU46" t="str">
        <f>IF(OR(G46=10,G46=11,G46=14,G46=15),VLOOKUP(AT46,audio_list_stym!$A$3:$B$18,2,FALSE),"sound\\Noviy_plod.wav")</f>
        <v>sound\\Noviy_plod.wav</v>
      </c>
      <c r="AV46" t="str">
        <f t="shared" ca="1" si="2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28"/>
        <v>На_картинке_БАНАН._Влажный_ли_он?</v>
      </c>
      <c r="BD46" cm="1">
        <f t="array" aca="1" ref="BD46" ca="1">INDEX($L$42:$L$49,(RANK(AT6,$AT$2:$AT$9)))</f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VLOOKUP(B47,audio_list_stym!$A$3:$BP$18,61,FALSE)</f>
        <v>11</v>
      </c>
      <c r="F47" t="str">
        <f>VLOOKUP(E47,metki!$A$2:$B$9,2,FALSE)</f>
        <v>экспл_реал_с_названием</v>
      </c>
      <c r="G47" t="str">
        <f t="shared" si="20"/>
        <v>экспл</v>
      </c>
      <c r="H47" t="str">
        <f>VLOOKUP(B47,audio_list_stym!$A$3:$AJ$18,29,FALSE)</f>
        <v>Banan</v>
      </c>
      <c r="I47" t="s">
        <v>693</v>
      </c>
      <c r="J47" t="str">
        <f t="shared" si="2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29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30"/>
        <v>pics\\Banan_6.jpg</v>
      </c>
      <c r="AH47">
        <f t="shared" si="23"/>
        <v>0</v>
      </c>
      <c r="AI47" t="s">
        <v>733</v>
      </c>
      <c r="AJ47" t="str">
        <f t="shared" si="4"/>
        <v>pics\\Tikva</v>
      </c>
      <c r="AL47" t="str">
        <f t="shared" si="3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26"/>
        <v>0.40966127757710935</v>
      </c>
      <c r="AU47" t="str">
        <f>IF(OR(G47=10,G47=11,G47=14,G47=15),VLOOKUP(AT47,audio_list_stym!$A$3:$B$18,2,FALSE),"sound\\Noviy_plod.wav")</f>
        <v>sound\\Noviy_plod.wav</v>
      </c>
      <c r="AV47" t="str">
        <f t="shared" ca="1" si="2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28"/>
        <v>На_мониторе_БАНАН._Он_съедобный?</v>
      </c>
      <c r="BD47" cm="1">
        <f t="array" aca="1" ref="BD47" ca="1">INDEX($L$42:$L$49,(RANK(AT7,$AT$2:$AT$9)))</f>
        <v>2005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VLOOKUP(B48,audio_list_stym!$A$3:$BP$18,61,FALSE)</f>
        <v>11</v>
      </c>
      <c r="F48" t="str">
        <f>VLOOKUP(E48,metki!$A$2:$B$9,2,FALSE)</f>
        <v>экспл_реал_с_названием</v>
      </c>
      <c r="G48" t="str">
        <f t="shared" si="20"/>
        <v>экспл</v>
      </c>
      <c r="H48" t="str">
        <f>VLOOKUP(B48,audio_list_stym!$A$3:$AJ$18,29,FALSE)</f>
        <v>Banan</v>
      </c>
      <c r="I48" t="s">
        <v>694</v>
      </c>
      <c r="J48" t="str">
        <f t="shared" si="2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29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30"/>
        <v>pics\\Banan_7.jpg</v>
      </c>
      <c r="AH48">
        <f t="shared" si="23"/>
        <v>0</v>
      </c>
      <c r="AI48" t="s">
        <v>734</v>
      </c>
      <c r="AJ48" t="str">
        <f t="shared" si="4"/>
        <v>pics\\Tikva</v>
      </c>
      <c r="AL48" t="str">
        <f t="shared" si="3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26"/>
        <v>0.53645797595717237</v>
      </c>
      <c r="AU48" t="str">
        <f>IF(OR(G48=10,G48=11,G48=14,G48=15),VLOOKUP(AT48,audio_list_stym!$A$3:$B$18,2,FALSE),"sound\\Noviy_plod.wav")</f>
        <v>sound\\Noviy_plod.wav</v>
      </c>
      <c r="AV48" t="str">
        <f t="shared" ca="1" si="27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28"/>
        <v>Перед_Вами_БАНАН._Сиреневый_ли_он?</v>
      </c>
      <c r="BD48" cm="1">
        <f t="array" aca="1" ref="BD48" ca="1">INDEX($L$42:$L$49,(RANK(AT8,$AT$2:$AT$9)))</f>
        <v>2004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VLOOKUP(B49,audio_list_stym!$A$3:$BP$18,61,FALSE)</f>
        <v>11</v>
      </c>
      <c r="F49" t="str">
        <f>VLOOKUP(E49,metki!$A$2:$B$9,2,FALSE)</f>
        <v>экспл_реал_с_названием</v>
      </c>
      <c r="G49" t="str">
        <f t="shared" si="20"/>
        <v>экспл</v>
      </c>
      <c r="H49" t="str">
        <f>VLOOKUP(B49,audio_list_stym!$A$3:$AJ$18,29,FALSE)</f>
        <v>Banan</v>
      </c>
      <c r="I49" t="s">
        <v>695</v>
      </c>
      <c r="J49" t="str">
        <f t="shared" si="2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29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30"/>
        <v>pics\\Banan_8.jpg</v>
      </c>
      <c r="AH49">
        <f t="shared" si="23"/>
        <v>0</v>
      </c>
      <c r="AI49" t="s">
        <v>735</v>
      </c>
      <c r="AJ49" t="str">
        <f t="shared" si="4"/>
        <v>pics\\Tikva</v>
      </c>
      <c r="AL49" t="str">
        <f t="shared" si="3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26"/>
        <v>0.60144766661784788</v>
      </c>
      <c r="AU49" t="str">
        <f>IF(OR(G49=10,G49=11,G49=14,G49=15),VLOOKUP(AT49,audio_list_stym!$A$3:$B$18,2,FALSE),"sound\\Noviy_plod.wav")</f>
        <v>sound\\Noviy_plod.wav</v>
      </c>
      <c r="AV49" t="str">
        <f t="shared" ca="1" si="27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28"/>
        <v>Вы_видите_БАНАН._Он_репчатый?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VLOOKUP(B50,audio_list_stym!$A$3:$BP$18,61,FALSE)</f>
        <v>12</v>
      </c>
      <c r="F50" t="str">
        <f>VLOOKUP(E50,metki!$A$2:$B$9,2,FALSE)</f>
        <v>импл_реал_без_названия</v>
      </c>
      <c r="G50" t="str">
        <f t="shared" si="20"/>
        <v>импл_</v>
      </c>
      <c r="H50" t="str">
        <f>VLOOKUP(B50,audio_list_stym!$A$3:$AJ$18,29,FALSE)</f>
        <v>Finik</v>
      </c>
      <c r="I50" t="s">
        <v>688</v>
      </c>
      <c r="J50" t="str">
        <f t="shared" si="2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2054</v>
      </c>
      <c r="AD50" t="str">
        <f t="shared" ca="1" si="29"/>
        <v>pics\\Redis_6.jpg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pics\\Redis_6.jpg</v>
      </c>
      <c r="AH50" t="str">
        <f t="shared" si="23"/>
        <v>sound\\Tropic</v>
      </c>
      <c r="AS50" t="str">
        <f t="shared" ref="AS50:AS57" ca="1" si="32">IF(AH50="sound\\Tropic",AQ2,"")</f>
        <v>pics\\Redis_6.jpg</v>
      </c>
      <c r="AT50">
        <f t="shared" ca="1" si="26"/>
        <v>0.53806618990512423</v>
      </c>
      <c r="AU50" t="str">
        <f>IF(OR(G50=10,G50=11,G50=14,G50=15),VLOOKUP(AT50,audio_list_stym!$A$3:$B$18,2,FALSE),"sound\\Noviy_plod.wav")</f>
        <v>sound\\Noviy_plod.wav</v>
      </c>
      <c r="AV50" t="str">
        <f t="shared" ca="1" si="27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28"/>
        <v>_Коричневый_ли_XXXXX?</v>
      </c>
      <c r="BC50">
        <f>A50</f>
        <v>1207</v>
      </c>
      <c r="BD50" cm="1">
        <f t="array" aca="1" ref="BD50" ca="1">INDEX($L$50:$L$57,(RANK(AT2,$AT$2:$AT$9)))</f>
        <v>2009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VLOOKUP(B51,audio_list_stym!$A$3:$BP$18,61,FALSE)</f>
        <v>12</v>
      </c>
      <c r="F51" t="str">
        <f>VLOOKUP(E51,metki!$A$2:$B$9,2,FALSE)</f>
        <v>импл_реал_без_названия</v>
      </c>
      <c r="G51" t="str">
        <f t="shared" si="20"/>
        <v>импл_</v>
      </c>
      <c r="H51" t="str">
        <f>VLOOKUP(B51,audio_list_stym!$A$3:$AJ$18,29,FALSE)</f>
        <v>Finik</v>
      </c>
      <c r="I51" t="s">
        <v>689</v>
      </c>
      <c r="J51" t="str">
        <f t="shared" si="2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2165</v>
      </c>
      <c r="AD51" t="str">
        <f t="shared" ca="1" si="29"/>
        <v>pics\\Tikva_5.jpg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pics\\Tikva_5.jpg</v>
      </c>
      <c r="AH51" t="str">
        <f t="shared" si="23"/>
        <v>sound\\Tropic</v>
      </c>
      <c r="AS51" t="str">
        <f t="shared" ca="1" si="32"/>
        <v>pics\\Tikva_5.jpg</v>
      </c>
      <c r="AT51">
        <f t="shared" ca="1" si="26"/>
        <v>0.34321764962797197</v>
      </c>
      <c r="AU51" t="str">
        <f>IF(OR(G51=10,G51=11,G51=14,G51=15),VLOOKUP(AT51,audio_list_stym!$A$3:$B$18,2,FALSE),"sound\\Noviy_plod.wav")</f>
        <v>sound\\Noviy_plod.wav</v>
      </c>
      <c r="AV51" t="str">
        <f t="shared" ca="1" si="27"/>
        <v>sound\\Redkiy_plod.wav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28"/>
        <v>_Сахаристый_ли_XXXXX?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VLOOKUP(B52,audio_list_stym!$A$3:$BP$18,61,FALSE)</f>
        <v>12</v>
      </c>
      <c r="F52" t="str">
        <f>VLOOKUP(E52,metki!$A$2:$B$9,2,FALSE)</f>
        <v>импл_реал_без_названия</v>
      </c>
      <c r="G52" t="str">
        <f t="shared" si="20"/>
        <v>импл_</v>
      </c>
      <c r="H52" t="str">
        <f>VLOOKUP(B52,audio_list_stym!$A$3:$AJ$18,29,FALSE)</f>
        <v>Finik</v>
      </c>
      <c r="I52" t="s">
        <v>690</v>
      </c>
      <c r="J52" t="str">
        <f t="shared" si="2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2024</v>
      </c>
      <c r="AD52" t="str">
        <f t="shared" ca="1" si="29"/>
        <v>pics\\Goroh_8.jpg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pics\\Goroh_8.jpg</v>
      </c>
      <c r="AH52" t="str">
        <f t="shared" si="23"/>
        <v>sound\\Tropic</v>
      </c>
      <c r="AS52" t="str">
        <f t="shared" ca="1" si="32"/>
        <v>pics\\Goroh_8.jpg</v>
      </c>
      <c r="AT52">
        <f t="shared" ca="1" si="26"/>
        <v>0.4316358202616255</v>
      </c>
      <c r="AU52" t="str">
        <f>IF(OR(G52=10,G52=11,G52=14,G52=15),VLOOKUP(AT52,audio_list_stym!$A$3:$B$18,2,FALSE),"sound\\Noviy_plod.wav")</f>
        <v>sound\\Noviy_plod.wav</v>
      </c>
      <c r="AV52" t="str">
        <f t="shared" ca="1" si="27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28"/>
        <v>_Скользкий_ли_XXXXX?</v>
      </c>
      <c r="BD52" cm="1">
        <f t="array" aca="1" ref="BD52" ca="1">INDEX($L$50:$L$57,(RANK(AT4,$AT$2:$AT$9)))</f>
        <v>2016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VLOOKUP(B53,audio_list_stym!$A$3:$BP$18,61,FALSE)</f>
        <v>12</v>
      </c>
      <c r="F53" t="str">
        <f>VLOOKUP(E53,metki!$A$2:$B$9,2,FALSE)</f>
        <v>импл_реал_без_названия</v>
      </c>
      <c r="G53" t="str">
        <f t="shared" si="20"/>
        <v>импл_</v>
      </c>
      <c r="H53" t="str">
        <f>VLOOKUP(B53,audio_list_stym!$A$3:$AJ$18,29,FALSE)</f>
        <v>Finik</v>
      </c>
      <c r="I53" t="s">
        <v>691</v>
      </c>
      <c r="J53" t="str">
        <f t="shared" si="2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2021</v>
      </c>
      <c r="AD53" t="str">
        <f t="shared" ca="1" si="29"/>
        <v>pics\\Goroh_5.jpg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pics\\Goroh_5.jpg</v>
      </c>
      <c r="AH53" t="str">
        <f t="shared" si="23"/>
        <v>sound\\Tropic</v>
      </c>
      <c r="AS53" t="str">
        <f t="shared" ca="1" si="32"/>
        <v>pics\\Goroh_5.jpg</v>
      </c>
      <c r="AT53">
        <f t="shared" ca="1" si="26"/>
        <v>0.55263066469393862</v>
      </c>
      <c r="AU53" t="str">
        <f>IF(OR(G53=10,G53=11,G53=14,G53=15),VLOOKUP(AT53,audio_list_stym!$A$3:$B$18,2,FALSE),"sound\\Noviy_plod.wav")</f>
        <v>sound\\Noviy_plod.wav</v>
      </c>
      <c r="AV53" t="str">
        <f t="shared" ca="1" si="27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28"/>
        <v>_Ломкий_ли_XXXXX?</v>
      </c>
      <c r="BD53" cm="1">
        <f t="array" aca="1" ref="BD53" ca="1">INDEX($L$50:$L$57,(RANK(AT5,$AT$2:$AT$9)))</f>
        <v>2015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VLOOKUP(B54,audio_list_stym!$A$3:$BP$18,61,FALSE)</f>
        <v>12</v>
      </c>
      <c r="F54" t="str">
        <f>VLOOKUP(E54,metki!$A$2:$B$9,2,FALSE)</f>
        <v>импл_реал_без_названия</v>
      </c>
      <c r="G54" t="str">
        <f t="shared" si="20"/>
        <v>импл_</v>
      </c>
      <c r="H54" t="str">
        <f>VLOOKUP(B54,audio_list_stym!$A$3:$AJ$18,29,FALSE)</f>
        <v>Finik</v>
      </c>
      <c r="I54" t="s">
        <v>692</v>
      </c>
      <c r="J54" t="str">
        <f t="shared" si="2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2022</v>
      </c>
      <c r="AD54" t="str">
        <f t="shared" ca="1" si="29"/>
        <v>pics\\Goroh_6.jpg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pics\\Goroh_6.jpg</v>
      </c>
      <c r="AH54" t="str">
        <f t="shared" si="23"/>
        <v>sound\\Tropic</v>
      </c>
      <c r="AI54" s="11"/>
      <c r="AS54" t="str">
        <f t="shared" ca="1" si="32"/>
        <v>pics\\Goroh_6.jpg</v>
      </c>
      <c r="AT54">
        <f t="shared" ca="1" si="26"/>
        <v>0.32035731759732222</v>
      </c>
      <c r="AU54" t="str">
        <f>IF(OR(G54=10,G54=11,G54=14,G54=15),VLOOKUP(AT54,audio_list_stym!$A$3:$B$18,2,FALSE),"sound\\Noviy_plod.wav")</f>
        <v>sound\\Noviy_plod.wav</v>
      </c>
      <c r="AV54" t="str">
        <f t="shared" ca="1" si="27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28"/>
        <v>_Мохнатый_ли_XXXXX?</v>
      </c>
      <c r="BD54" cm="1">
        <f t="array" aca="1" ref="BD54" ca="1">INDEX($L$50:$L$57,(RANK(AT6,$AT$2:$AT$9)))</f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VLOOKUP(B55,audio_list_stym!$A$3:$BP$18,61,FALSE)</f>
        <v>12</v>
      </c>
      <c r="F55" t="str">
        <f>VLOOKUP(E55,metki!$A$2:$B$9,2,FALSE)</f>
        <v>импл_реал_без_названия</v>
      </c>
      <c r="G55" t="str">
        <f t="shared" si="20"/>
        <v>импл_</v>
      </c>
      <c r="H55" t="str">
        <f>VLOOKUP(B55,audio_list_stym!$A$3:$AJ$18,29,FALSE)</f>
        <v>Finik</v>
      </c>
      <c r="I55" t="s">
        <v>693</v>
      </c>
      <c r="J55" t="str">
        <f t="shared" si="2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2163</v>
      </c>
      <c r="AD55" t="str">
        <f t="shared" ca="1" si="29"/>
        <v>pics\\Tikva_3.jpg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pics\\Tikva_3.jpg</v>
      </c>
      <c r="AH55" t="str">
        <f t="shared" si="23"/>
        <v>sound\\Tropic</v>
      </c>
      <c r="AS55" t="str">
        <f t="shared" ca="1" si="32"/>
        <v>pics\\Tikva_3.jpg</v>
      </c>
      <c r="AT55">
        <f t="shared" ca="1" si="26"/>
        <v>3.2625734546823271E-2</v>
      </c>
      <c r="AU55" t="str">
        <f>IF(OR(G55=10,G55=11,G55=14,G55=15),VLOOKUP(AT55,audio_list_stym!$A$3:$B$18,2,FALSE),"sound\\Noviy_plod.wav")</f>
        <v>sound\\Noviy_plod.wav</v>
      </c>
      <c r="AV55" t="str">
        <f t="shared" ca="1" si="27"/>
        <v>sound\\Redkiy_plod.wav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28"/>
        <v>_Сморщенный_ли_XXXXX?</v>
      </c>
      <c r="BD55" cm="1">
        <f t="array" aca="1" ref="BD55" ca="1">INDEX($L$50:$L$57,(RANK(AT7,$AT$2:$AT$9)))</f>
        <v>2013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VLOOKUP(B56,audio_list_stym!$A$3:$BP$18,61,FALSE)</f>
        <v>12</v>
      </c>
      <c r="F56" t="str">
        <f>VLOOKUP(E56,metki!$A$2:$B$9,2,FALSE)</f>
        <v>импл_реал_без_названия</v>
      </c>
      <c r="G56" t="str">
        <f t="shared" si="20"/>
        <v>импл_</v>
      </c>
      <c r="H56" t="str">
        <f>VLOOKUP(B56,audio_list_stym!$A$3:$AJ$18,29,FALSE)</f>
        <v>Finik</v>
      </c>
      <c r="I56" t="s">
        <v>694</v>
      </c>
      <c r="J56" t="str">
        <f t="shared" si="2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2050</v>
      </c>
      <c r="AD56" t="str">
        <f t="shared" ca="1" si="29"/>
        <v>pics\\Redis_2.jpg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t="shared" ca="1" si="22"/>
        <v>pics\\Redis_2.jpg</v>
      </c>
      <c r="AH56" t="str">
        <f t="shared" si="23"/>
        <v>sound\\Tropic</v>
      </c>
      <c r="AS56" t="str">
        <f t="shared" ca="1" si="32"/>
        <v>pics\\Redis_2.jpg</v>
      </c>
      <c r="AT56">
        <f t="shared" ca="1" si="26"/>
        <v>0.80406911239854684</v>
      </c>
      <c r="AU56" t="str">
        <f>IF(OR(G56=10,G56=11,G56=14,G56=15),VLOOKUP(AT56,audio_list_stym!$A$3:$B$18,2,FALSE),"sound\\Noviy_plod.wav")</f>
        <v>sound\\Noviy_plod.wav</v>
      </c>
      <c r="AV56" t="str">
        <f t="shared" ca="1" si="27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28"/>
        <v>_С_косточкой_ли_XXXXX?</v>
      </c>
      <c r="BD56" cm="1">
        <f t="array" aca="1" ref="BD56" ca="1">INDEX($L$50:$L$57,(RANK(AT8,$AT$2:$AT$9)))</f>
        <v>2012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VLOOKUP(B57,audio_list_stym!$A$3:$BP$18,61,FALSE)</f>
        <v>12</v>
      </c>
      <c r="F57" t="str">
        <f>VLOOKUP(E57,metki!$A$2:$B$9,2,FALSE)</f>
        <v>импл_реал_без_названия</v>
      </c>
      <c r="G57" t="str">
        <f t="shared" si="20"/>
        <v>импл_</v>
      </c>
      <c r="H57" t="str">
        <f>VLOOKUP(B57,audio_list_stym!$A$3:$AJ$18,29,FALSE)</f>
        <v>Finik</v>
      </c>
      <c r="I57" t="s">
        <v>695</v>
      </c>
      <c r="J57" t="str">
        <f t="shared" si="2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2168</v>
      </c>
      <c r="AD57" t="str">
        <f t="shared" ca="1" si="29"/>
        <v>pics\\Tikva_8.jpg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t="shared" ca="1" si="22"/>
        <v>pics\\Tikva_8.jpg</v>
      </c>
      <c r="AH57" t="str">
        <f t="shared" si="23"/>
        <v>sound\\Tropic</v>
      </c>
      <c r="AI57" s="11"/>
      <c r="AS57" t="str">
        <f t="shared" ca="1" si="32"/>
        <v>pics\\Tikva_8.jpg</v>
      </c>
      <c r="AT57">
        <f t="shared" ca="1" si="26"/>
        <v>9.296856264632003E-2</v>
      </c>
      <c r="AU57" t="str">
        <f>IF(OR(G57=10,G57=11,G57=14,G57=15),VLOOKUP(AT57,audio_list_stym!$A$3:$B$18,2,FALSE),"sound\\Noviy_plod.wav")</f>
        <v>sound\\Noviy_plod.wav</v>
      </c>
      <c r="AV57" t="str">
        <f t="shared" ca="1" si="27"/>
        <v>sound\\Redkiy_plod.wav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28"/>
        <v>_Треугольный_ли_XXXXX?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VLOOKUP(B58,audio_list_stym!$A$3:$BP$18,61,FALSE)</f>
        <v>13</v>
      </c>
      <c r="F58" t="str">
        <f>VLOOKUP(E58,metki!$A$2:$B$9,2,FALSE)</f>
        <v>экспл_реал_без_названия</v>
      </c>
      <c r="G58" t="str">
        <f t="shared" si="20"/>
        <v>экспл</v>
      </c>
      <c r="H58" t="str">
        <f>VLOOKUP(B58,audio_list_stym!$A$3:$AJ$18,29,FALSE)</f>
        <v>Goroh</v>
      </c>
      <c r="I58" t="s">
        <v>688</v>
      </c>
      <c r="J58" t="str">
        <f t="shared" si="2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2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si="22"/>
        <v/>
      </c>
      <c r="AG58" t="str">
        <f t="shared" ref="AG58:AG65" si="33">IF(OR(E58=11,E58=13),M58,"")</f>
        <v>pics\\Goroh_1.jpg</v>
      </c>
      <c r="AH58">
        <f t="shared" si="23"/>
        <v>0</v>
      </c>
      <c r="AI58" s="11"/>
      <c r="AT58">
        <f t="shared" ca="1" si="26"/>
        <v>3.8412057394332733E-2</v>
      </c>
      <c r="AU58" t="str">
        <f>IF(OR(G58=10,G58=11,G58=14,G58=15),VLOOKUP(AT58,audio_list_stym!$A$3:$B$18,2,FALSE),"sound\\Noviy_plod.wav")</f>
        <v>sound\\Noviy_plod.wav</v>
      </c>
      <c r="AV58" t="str">
        <f t="shared" ca="1" si="27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28"/>
        <v>На_экране_XXXXX._Рыхлый_ли_он?</v>
      </c>
      <c r="BC58">
        <f>A58</f>
        <v>1208</v>
      </c>
      <c r="BD58" cm="1">
        <f t="array" aca="1" ref="BD58" ca="1">INDEX($L$58:$L$65,(RANK(AT2,$AT$2:$AT$9)))</f>
        <v>2017</v>
      </c>
      <c r="BE58" cm="1">
        <f t="array" aca="1" ref="BE58" ca="1">INDEX(BD2:BD17,(RANK(AT8,$AT$2:$AT$17)))</f>
        <v>2059</v>
      </c>
      <c r="BF58" cm="1">
        <f t="array" aca="1" ref="BF58" ca="1">INDEX(BD18:BD33,(RANK(AT8,$AT$2:$AT$17)))</f>
        <v>2027</v>
      </c>
      <c r="BG58" cm="1">
        <f t="array" aca="1" ref="BG58" ca="1">INDEX(BD42:BD57,(RANK(AT8,$AT$2:$AT$9)))</f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VLOOKUP(B59,audio_list_stym!$A$3:$BP$18,61,FALSE)</f>
        <v>13</v>
      </c>
      <c r="F59" t="str">
        <f>VLOOKUP(E59,metki!$A$2:$B$9,2,FALSE)</f>
        <v>экспл_реал_без_названия</v>
      </c>
      <c r="G59" t="str">
        <f t="shared" si="20"/>
        <v>экспл</v>
      </c>
      <c r="H59" t="str">
        <f>VLOOKUP(B59,audio_list_stym!$A$3:$AJ$18,29,FALSE)</f>
        <v>Goroh</v>
      </c>
      <c r="I59" t="s">
        <v>689</v>
      </c>
      <c r="J59" t="str">
        <f t="shared" si="2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29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2"/>
        <v/>
      </c>
      <c r="AG59" t="str">
        <f t="shared" si="33"/>
        <v>pics\\Goroh_2.jpg</v>
      </c>
      <c r="AH59">
        <f t="shared" si="23"/>
        <v>0</v>
      </c>
      <c r="AT59">
        <f t="shared" ca="1" si="26"/>
        <v>4.8465493633435774E-2</v>
      </c>
      <c r="AU59" t="str">
        <f>IF(OR(G59=10,G59=11,G59=14,G59=15),VLOOKUP(AT59,audio_list_stym!$A$3:$B$18,2,FALSE),"sound\\Noviy_plod.wav")</f>
        <v>sound\\Noviy_plod.wav</v>
      </c>
      <c r="AV59" t="str">
        <f t="shared" ca="1" si="27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28"/>
        <v>Посмотрите,_вот_XXXXX._Он_в_стручке?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VLOOKUP(B60,audio_list_stym!$A$3:$BP$18,61,FALSE)</f>
        <v>13</v>
      </c>
      <c r="F60" t="str">
        <f>VLOOKUP(E60,metki!$A$2:$B$9,2,FALSE)</f>
        <v>экспл_реал_без_названия</v>
      </c>
      <c r="G60" t="str">
        <f t="shared" si="20"/>
        <v>экспл</v>
      </c>
      <c r="H60" t="str">
        <f>VLOOKUP(B60,audio_list_stym!$A$3:$AJ$18,29,FALSE)</f>
        <v>Goroh</v>
      </c>
      <c r="I60" t="s">
        <v>690</v>
      </c>
      <c r="J60" t="str">
        <f t="shared" si="2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29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2"/>
        <v/>
      </c>
      <c r="AG60" t="str">
        <f t="shared" si="33"/>
        <v>pics\\Goroh_3.jpg</v>
      </c>
      <c r="AH60">
        <f t="shared" si="23"/>
        <v>0</v>
      </c>
      <c r="AT60">
        <f t="shared" ca="1" si="26"/>
        <v>0.63592495490848377</v>
      </c>
      <c r="AU60" t="str">
        <f>IF(OR(G60=10,G60=11,G60=14,G60=15),VLOOKUP(AT60,audio_list_stym!$A$3:$B$18,2,FALSE),"sound\\Noviy_plod.wav")</f>
        <v>sound\\Noviy_plod.wav</v>
      </c>
      <c r="AV60" t="str">
        <f t="shared" ca="1" si="2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28"/>
        <v>Вот_XXXXX._Ядовитый_ли_он?</v>
      </c>
      <c r="BD60" cm="1">
        <f t="array" aca="1" ref="BD60" ca="1">INDEX($L$58:$L$65,(RANK(AT4,$AT$2:$AT$9)))</f>
        <v>2024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VLOOKUP(B61,audio_list_stym!$A$3:$BP$18,61,FALSE)</f>
        <v>13</v>
      </c>
      <c r="F61" t="str">
        <f>VLOOKUP(E61,metki!$A$2:$B$9,2,FALSE)</f>
        <v>экспл_реал_без_названия</v>
      </c>
      <c r="G61" t="str">
        <f t="shared" si="20"/>
        <v>экспл</v>
      </c>
      <c r="H61" t="str">
        <f>VLOOKUP(B61,audio_list_stym!$A$3:$AJ$18,29,FALSE)</f>
        <v>Goroh</v>
      </c>
      <c r="I61" t="s">
        <v>691</v>
      </c>
      <c r="J61" t="str">
        <f t="shared" si="2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29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2"/>
        <v/>
      </c>
      <c r="AG61" t="str">
        <f t="shared" si="33"/>
        <v>pics\\Goroh_4.jpg</v>
      </c>
      <c r="AH61">
        <f t="shared" si="23"/>
        <v>0</v>
      </c>
      <c r="AT61">
        <f t="shared" ca="1" si="26"/>
        <v>0.37752492879355271</v>
      </c>
      <c r="AU61" t="str">
        <f>IF(OR(G61=10,G61=11,G61=14,G61=15),VLOOKUP(AT61,audio_list_stym!$A$3:$B$18,2,FALSE),"sound\\Noviy_plod.wav")</f>
        <v>sound\\Noviy_plod.wav</v>
      </c>
      <c r="AV61" t="str">
        <f t="shared" ca="1" si="27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28"/>
        <v>Это_XXXXX._Он_полосатый?</v>
      </c>
      <c r="BD61" cm="1">
        <f t="array" aca="1" ref="BD61" ca="1">INDEX($L$58:$L$65,(RANK(AT5,$AT$2:$AT$9)))</f>
        <v>2023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VLOOKUP(B62,audio_list_stym!$A$3:$BP$18,61,FALSE)</f>
        <v>13</v>
      </c>
      <c r="F62" t="str">
        <f>VLOOKUP(E62,metki!$A$2:$B$9,2,FALSE)</f>
        <v>экспл_реал_без_названия</v>
      </c>
      <c r="G62" t="str">
        <f t="shared" si="20"/>
        <v>экспл</v>
      </c>
      <c r="H62" t="str">
        <f>VLOOKUP(B62,audio_list_stym!$A$3:$AJ$18,29,FALSE)</f>
        <v>Goroh</v>
      </c>
      <c r="I62" t="s">
        <v>692</v>
      </c>
      <c r="J62" t="str">
        <f t="shared" si="2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29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2"/>
        <v/>
      </c>
      <c r="AG62" t="str">
        <f t="shared" si="33"/>
        <v>pics\\Goroh_5.jpg</v>
      </c>
      <c r="AH62">
        <f t="shared" si="23"/>
        <v>0</v>
      </c>
      <c r="AT62">
        <f t="shared" ca="1" si="26"/>
        <v>5.1266875248994537E-2</v>
      </c>
      <c r="AU62" t="str">
        <f>IF(OR(G62=10,G62=11,G62=14,G62=15),VLOOKUP(AT62,audio_list_stym!$A$3:$B$18,2,FALSE),"sound\\Noviy_plod.wav")</f>
        <v>sound\\Noviy_plod.wav</v>
      </c>
      <c r="AV62" t="str">
        <f t="shared" ca="1" si="2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28"/>
        <v>На_картинке_XXXXX._Он_плоский?</v>
      </c>
      <c r="BD62" cm="1">
        <f t="array" aca="1" ref="BD62" ca="1">INDEX($L$58:$L$65,(RANK(AT6,$AT$2:$AT$9)))</f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VLOOKUP(B63,audio_list_stym!$A$3:$BP$18,61,FALSE)</f>
        <v>13</v>
      </c>
      <c r="F63" t="str">
        <f>VLOOKUP(E63,metki!$A$2:$B$9,2,FALSE)</f>
        <v>экспл_реал_без_названия</v>
      </c>
      <c r="G63" t="str">
        <f t="shared" si="20"/>
        <v>экспл</v>
      </c>
      <c r="H63" t="str">
        <f>VLOOKUP(B63,audio_list_stym!$A$3:$AJ$18,29,FALSE)</f>
        <v>Goroh</v>
      </c>
      <c r="I63" t="s">
        <v>693</v>
      </c>
      <c r="J63" t="str">
        <f t="shared" si="2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29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2"/>
        <v/>
      </c>
      <c r="AG63" t="str">
        <f t="shared" si="33"/>
        <v>pics\\Goroh_6.jpg</v>
      </c>
      <c r="AH63">
        <f t="shared" si="23"/>
        <v>0</v>
      </c>
      <c r="AT63">
        <f t="shared" ca="1" si="26"/>
        <v>0.6869920826335556</v>
      </c>
      <c r="AU63" t="str">
        <f>IF(OR(G63=10,G63=11,G63=14,G63=15),VLOOKUP(AT63,audio_list_stym!$A$3:$B$18,2,FALSE),"sound\\Noviy_plod.wav")</f>
        <v>sound\\Noviy_plod.wav</v>
      </c>
      <c r="AV63" t="str">
        <f t="shared" ca="1" si="27"/>
        <v>sound\\Noviy_plod.wav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28"/>
        <v>На_мониторе_XXXXX._Он_толченый?</v>
      </c>
      <c r="BD63" cm="1">
        <f t="array" aca="1" ref="BD63" ca="1">INDEX($L$58:$L$65,(RANK(AT7,$AT$2:$AT$9)))</f>
        <v>2021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VLOOKUP(B64,audio_list_stym!$A$3:$BP$18,61,FALSE)</f>
        <v>13</v>
      </c>
      <c r="F64" t="str">
        <f>VLOOKUP(E64,metki!$A$2:$B$9,2,FALSE)</f>
        <v>экспл_реал_без_названия</v>
      </c>
      <c r="G64" t="str">
        <f t="shared" si="20"/>
        <v>экспл</v>
      </c>
      <c r="H64" t="str">
        <f>VLOOKUP(B64,audio_list_stym!$A$3:$AJ$18,29,FALSE)</f>
        <v>Goroh</v>
      </c>
      <c r="I64" t="s">
        <v>694</v>
      </c>
      <c r="J64" t="str">
        <f t="shared" si="2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29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2"/>
        <v/>
      </c>
      <c r="AG64" t="str">
        <f t="shared" si="33"/>
        <v>pics\\Goroh_7.jpg</v>
      </c>
      <c r="AH64">
        <f t="shared" si="23"/>
        <v>0</v>
      </c>
      <c r="AI64" s="11"/>
      <c r="AT64">
        <f t="shared" ca="1" si="26"/>
        <v>0.79759742175779513</v>
      </c>
      <c r="AU64" t="str">
        <f>IF(OR(G64=10,G64=11,G64=14,G64=15),VLOOKUP(AT64,audio_list_stym!$A$3:$B$18,2,FALSE),"sound\\Noviy_plod.wav")</f>
        <v>sound\\Noviy_plod.wav</v>
      </c>
      <c r="AV64" t="str">
        <f t="shared" ca="1" si="27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28"/>
        <v>Перед_Вами_XXXXX._Зеленый_ли_он?</v>
      </c>
      <c r="BD64" cm="1">
        <f t="array" aca="1" ref="BD64" ca="1">INDEX($L$58:$L$65,(RANK(AT8,$AT$2:$AT$9)))</f>
        <v>2020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VLOOKUP(B65,audio_list_stym!$A$3:$BP$18,61,FALSE)</f>
        <v>13</v>
      </c>
      <c r="F65" t="str">
        <f>VLOOKUP(E65,metki!$A$2:$B$9,2,FALSE)</f>
        <v>экспл_реал_без_названия</v>
      </c>
      <c r="G65" t="str">
        <f t="shared" si="20"/>
        <v>экспл</v>
      </c>
      <c r="H65" t="str">
        <f>VLOOKUP(B65,audio_list_stym!$A$3:$AJ$18,29,FALSE)</f>
        <v>Goroh</v>
      </c>
      <c r="I65" t="s">
        <v>695</v>
      </c>
      <c r="J65" t="str">
        <f t="shared" si="2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29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2"/>
        <v/>
      </c>
      <c r="AG65" t="str">
        <f t="shared" si="33"/>
        <v>pics\\Goroh_8.jpg</v>
      </c>
      <c r="AH65">
        <f t="shared" si="23"/>
        <v>0</v>
      </c>
      <c r="AT65">
        <f t="shared" ca="1" si="26"/>
        <v>5.4565627307054498E-2</v>
      </c>
      <c r="AU65" t="s">
        <v>697</v>
      </c>
      <c r="AV65" t="str">
        <f t="shared" ca="1" si="2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28"/>
        <v>Вы_видите_XXXXX._Легкий_ли_он?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VLOOKUP(B66,audio_list_stym!$A$3:$BP$18,61,FALSE)</f>
        <v>14</v>
      </c>
      <c r="F66" t="str">
        <f>VLOOKUP(E66,metki!$A$2:$B$9,2,FALSE)</f>
        <v>импл_новые_с_названием</v>
      </c>
      <c r="G66" t="str">
        <f t="shared" ref="G66:G97" si="34">LEFT(F66,5)</f>
        <v>импл_</v>
      </c>
      <c r="H66" t="str">
        <f>VLOOKUP(B66,audio_list_stym!$A$3:$AJ$18,29,FALSE)</f>
        <v>Noni</v>
      </c>
      <c r="I66" t="s">
        <v>688</v>
      </c>
      <c r="J66" t="str">
        <f t="shared" ref="J66:J97" si="35">H66&amp;I66</f>
        <v>Noni_1</v>
      </c>
      <c r="K66">
        <v>14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257</v>
      </c>
      <c r="Q66" t="str">
        <f>IF(G66="экспл",0,IF(G66="импл_",VLOOKUP(J66,quest_импл!$A$1:$J$129,8,FALSE),0))</f>
        <v>sound\\Beliy_li_vnutri.wav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2018</v>
      </c>
      <c r="AD66" t="str">
        <f t="shared" ca="1" si="29"/>
        <v>pics\\Goroh_2.jpg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97" ca="1" si="36">AS66</f>
        <v>pics\\Goroh_2.jpg</v>
      </c>
      <c r="AI66" t="s">
        <v>67</v>
      </c>
      <c r="AO66">
        <f t="shared" ref="AO66:AO97" ca="1" si="37">RAND()</f>
        <v>0.67115668261078709</v>
      </c>
      <c r="AP66" t="str">
        <f t="shared" ref="AP66:AP97" ca="1" si="38">INDEX($AI$66:$AI$129,(RANK(AO66,$AO$66:$AO$129)))</f>
        <v>pics\\Goroh_2.jpg</v>
      </c>
      <c r="AS66" t="str">
        <f t="shared" ref="AS66:AS97" ca="1" si="39">IF(G66="импл_",AP66,"")</f>
        <v>pics\\Goroh_2.jpg</v>
      </c>
      <c r="AT66">
        <f t="shared" ref="AT66:AT97" ca="1" si="40">RAND()</f>
        <v>0.90898980402430463</v>
      </c>
      <c r="AU66" t="s">
        <v>697</v>
      </c>
      <c r="AV66" t="str">
        <f t="shared" ref="AV66:AV97" ca="1" si="41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_Белый_ли_внутри_</v>
      </c>
      <c r="BB66" t="str">
        <f t="shared" ref="BB66:BB97" si="42">IF(G66="экспл",AY66&amp;AX66&amp;"."&amp;AZ66,IF(G66="импл_",BA66&amp;AX66&amp;"?"))</f>
        <v>_Белый_ли_внутри_РЕНАН?</v>
      </c>
      <c r="BC66">
        <f>A66</f>
        <v>1209</v>
      </c>
      <c r="BD66" cm="1">
        <f t="array" aca="1" ref="BD66" ca="1">INDEX(L66:L73,(RANK(AT2,$AT$2:$AT$9)))</f>
        <v>2113</v>
      </c>
      <c r="BE66" cm="1">
        <f t="array" aca="1" ref="BE66" ca="1">INDEX(BD74:BD89,(RANK(AT2,$AT$2:$AT$7)))</f>
        <v>2129</v>
      </c>
      <c r="BF66" cm="1">
        <f t="array" aca="1" ref="BF66" ca="1">INDEX(BD90:BD113,(RANK(AT2,$AT$2:$AT$17)))</f>
        <v>2146</v>
      </c>
      <c r="BG66" cm="1">
        <f t="array" aca="1" ref="BG66" ca="1">INDEX(BD114:BD129,(RANK(AT2,$AT$2:$AT$17)))</f>
        <v>2082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VLOOKUP(B67,audio_list_stym!$A$3:$BP$18,61,FALSE)</f>
        <v>14</v>
      </c>
      <c r="F67" t="str">
        <f>VLOOKUP(E67,metki!$A$2:$B$9,2,FALSE)</f>
        <v>импл_новые_с_названием</v>
      </c>
      <c r="G67" t="str">
        <f t="shared" si="34"/>
        <v>импл_</v>
      </c>
      <c r="H67" t="str">
        <f>VLOOKUP(B67,audio_list_stym!$A$3:$AJ$18,29,FALSE)</f>
        <v>Noni</v>
      </c>
      <c r="I67" t="s">
        <v>689</v>
      </c>
      <c r="J67" t="str">
        <f t="shared" si="35"/>
        <v>Noni_2</v>
      </c>
      <c r="K67">
        <v>14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258</v>
      </c>
      <c r="Q67" t="str">
        <f>IF(G67="экспл",0,IF(G67="импл_",VLOOKUP(J67,quest_импл!$A$1:$J$129,8,FALSE),0))</f>
        <v>sound\\Rebristiy_li.wav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2063</v>
      </c>
      <c r="AD67" t="str">
        <f t="shared" ref="AD67:AD98" ca="1" si="43">IF(ISTEXT(AE67),AE67,IF(ISTEXT(AF67),AF67,""))</f>
        <v>pics\\Tomat_7.jpg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6"/>
        <v>pics\\Tomat_7.jpg</v>
      </c>
      <c r="AI67" t="s">
        <v>68</v>
      </c>
      <c r="AO67">
        <f t="shared" ca="1" si="37"/>
        <v>4.9993941481349946E-2</v>
      </c>
      <c r="AP67" t="str">
        <f t="shared" ca="1" si="38"/>
        <v>pics\\Tomat_7.jpg</v>
      </c>
      <c r="AS67" t="str">
        <f t="shared" ca="1" si="39"/>
        <v>pics\\Tomat_7.jpg</v>
      </c>
      <c r="AT67">
        <f t="shared" ca="1" si="40"/>
        <v>0.3831548847094568</v>
      </c>
      <c r="AU67" t="s">
        <v>697</v>
      </c>
      <c r="AV67" t="str">
        <f t="shared" ca="1" si="41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_Ребристый_ли_</v>
      </c>
      <c r="BB67" t="str">
        <f t="shared" si="42"/>
        <v>_Ребристый_ли_РЕНАН?</v>
      </c>
      <c r="BD67" cm="1">
        <f t="array" aca="1" ref="BD67" ca="1">INDEX(L67:L74,(RANK(AT3,$AT$2:$AT$9)))</f>
        <v>2115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VLOOKUP(B68,audio_list_stym!$A$3:$BP$18,61,FALSE)</f>
        <v>14</v>
      </c>
      <c r="F68" t="str">
        <f>VLOOKUP(E68,metki!$A$2:$B$9,2,FALSE)</f>
        <v>импл_новые_с_названием</v>
      </c>
      <c r="G68" t="str">
        <f t="shared" si="34"/>
        <v>импл_</v>
      </c>
      <c r="H68" t="str">
        <f>VLOOKUP(B68,audio_list_stym!$A$3:$AJ$18,29,FALSE)</f>
        <v>Noni</v>
      </c>
      <c r="I68" t="s">
        <v>690</v>
      </c>
      <c r="J68" t="str">
        <f t="shared" si="35"/>
        <v>Noni_3</v>
      </c>
      <c r="K68">
        <v>14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259</v>
      </c>
      <c r="Q68" t="str">
        <f>IF(G68="экспл",0,IF(G68="импл_",VLOOKUP(J68,quest_импл!$A$1:$J$129,8,FALSE),0))</f>
        <v>sound\\Goluboy_li.wav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2022</v>
      </c>
      <c r="AD68" t="str">
        <f t="shared" ca="1" si="43"/>
        <v>pics\\Goroh_6.jpg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6"/>
        <v>pics\\Goroh_6.jpg</v>
      </c>
      <c r="AI68" t="s">
        <v>69</v>
      </c>
      <c r="AO68">
        <f t="shared" ca="1" si="37"/>
        <v>0.58433125076857839</v>
      </c>
      <c r="AP68" t="str">
        <f t="shared" ca="1" si="38"/>
        <v>pics\\Goroh_6.jpg</v>
      </c>
      <c r="AS68" t="str">
        <f t="shared" ca="1" si="39"/>
        <v>pics\\Goroh_6.jpg</v>
      </c>
      <c r="AT68">
        <f t="shared" ca="1" si="40"/>
        <v>0.56683720571243457</v>
      </c>
      <c r="AU68" t="s">
        <v>697</v>
      </c>
      <c r="AV68" t="str">
        <f t="shared" ca="1" si="41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_Голубой_ли_</v>
      </c>
      <c r="BB68" t="str">
        <f t="shared" si="42"/>
        <v>_Голубой_ли_РЕНАН?</v>
      </c>
      <c r="BD68" cm="1">
        <f t="array" aca="1" ref="BD68" ca="1">INDEX(L68:L75,(RANK(AT4,$AT$2:$AT$9)))</f>
        <v>2130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VLOOKUP(B69,audio_list_stym!$A$3:$BP$18,61,FALSE)</f>
        <v>14</v>
      </c>
      <c r="F69" t="str">
        <f>VLOOKUP(E69,metki!$A$2:$B$9,2,FALSE)</f>
        <v>импл_новые_с_названием</v>
      </c>
      <c r="G69" t="str">
        <f t="shared" si="34"/>
        <v>импл_</v>
      </c>
      <c r="H69" t="str">
        <f>VLOOKUP(B69,audio_list_stym!$A$3:$AJ$18,29,FALSE)</f>
        <v>Noni</v>
      </c>
      <c r="I69" t="s">
        <v>691</v>
      </c>
      <c r="J69" t="str">
        <f t="shared" si="35"/>
        <v>Noni_4</v>
      </c>
      <c r="K69">
        <v>14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260</v>
      </c>
      <c r="Q69" t="str">
        <f>IF(G69="экспл",0,IF(G69="импл_",VLOOKUP(J69,quest_импл!$A$1:$J$129,8,FALSE),0))</f>
        <v>sound\\S_bugorkami_li.wav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2021</v>
      </c>
      <c r="AD69" t="str">
        <f t="shared" ca="1" si="43"/>
        <v>pics\\Goroh_5.jpg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6"/>
        <v>pics\\Goroh_5.jpg</v>
      </c>
      <c r="AI69" t="s">
        <v>70</v>
      </c>
      <c r="AO69">
        <f t="shared" ca="1" si="37"/>
        <v>0.61352878984880843</v>
      </c>
      <c r="AP69" t="str">
        <f t="shared" ca="1" si="38"/>
        <v>pics\\Goroh_5.jpg</v>
      </c>
      <c r="AS69" t="str">
        <f t="shared" ca="1" si="39"/>
        <v>pics\\Goroh_5.jpg</v>
      </c>
      <c r="AT69">
        <f t="shared" ca="1" si="40"/>
        <v>0.28128474058552122</v>
      </c>
      <c r="AU69" t="s">
        <v>697</v>
      </c>
      <c r="AV69" t="str">
        <f t="shared" ca="1" si="41"/>
        <v>sound\\Redkiy_plod.wav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_С_бугорками_ли_</v>
      </c>
      <c r="BB69" t="str">
        <f t="shared" si="42"/>
        <v>_С_бугорками_ли_РЕНАН?</v>
      </c>
      <c r="BD69" cm="1">
        <f t="array" aca="1" ref="BD69" ca="1">INDEX(L69:L76,(RANK(AT5,$AT$2:$AT$9)))</f>
        <v>2130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VLOOKUP(B70,audio_list_stym!$A$3:$BP$18,61,FALSE)</f>
        <v>14</v>
      </c>
      <c r="F70" t="str">
        <f>VLOOKUP(E70,metki!$A$2:$B$9,2,FALSE)</f>
        <v>импл_новые_с_названием</v>
      </c>
      <c r="G70" t="str">
        <f t="shared" si="34"/>
        <v>импл_</v>
      </c>
      <c r="H70" t="str">
        <f>VLOOKUP(B70,audio_list_stym!$A$3:$AJ$18,29,FALSE)</f>
        <v>Noni</v>
      </c>
      <c r="I70" t="s">
        <v>692</v>
      </c>
      <c r="J70" t="str">
        <f t="shared" si="35"/>
        <v>Noni_5</v>
      </c>
      <c r="K70">
        <v>14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261</v>
      </c>
      <c r="Q70" t="str">
        <f>IF(G70="экспл",0,IF(G70="импл_",VLOOKUP(J70,quest_импл!$A$1:$J$129,8,FALSE),0))</f>
        <v>sound\\Ovalniy_li.wav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2013</v>
      </c>
      <c r="AD70" t="str">
        <f t="shared" ca="1" si="43"/>
        <v>pics\\Finik_5.jpg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6"/>
        <v>pics\\Finik_5.jpg</v>
      </c>
      <c r="AI70" t="s">
        <v>71</v>
      </c>
      <c r="AO70">
        <f t="shared" ca="1" si="37"/>
        <v>0.73474351627171319</v>
      </c>
      <c r="AP70" t="str">
        <f t="shared" ca="1" si="38"/>
        <v>pics\\Finik_5.jpg</v>
      </c>
      <c r="AS70" t="str">
        <f t="shared" ca="1" si="39"/>
        <v>pics\\Finik_5.jpg</v>
      </c>
      <c r="AT70">
        <f t="shared" ca="1" si="40"/>
        <v>0.1050909537058522</v>
      </c>
      <c r="AU70" t="s">
        <v>697</v>
      </c>
      <c r="AV70" t="str">
        <f t="shared" ca="1" si="41"/>
        <v>sound\\Redkiy_plod.wav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_Овальный_ли_</v>
      </c>
      <c r="BB70" t="str">
        <f t="shared" si="42"/>
        <v>_Овальный_ли_РЕНАН?</v>
      </c>
      <c r="BD70" cm="1">
        <f t="array" aca="1" ref="BD70" ca="1">INDEX(L70:L77,(RANK(AT6,$AT$2:$AT$9)))</f>
        <v>2130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VLOOKUP(B71,audio_list_stym!$A$3:$BP$18,61,FALSE)</f>
        <v>14</v>
      </c>
      <c r="F71" t="str">
        <f>VLOOKUP(E71,metki!$A$2:$B$9,2,FALSE)</f>
        <v>импл_новые_с_названием</v>
      </c>
      <c r="G71" t="str">
        <f t="shared" si="34"/>
        <v>импл_</v>
      </c>
      <c r="H71" t="str">
        <f>VLOOKUP(B71,audio_list_stym!$A$3:$AJ$18,29,FALSE)</f>
        <v>Noni</v>
      </c>
      <c r="I71" t="s">
        <v>693</v>
      </c>
      <c r="J71" t="str">
        <f t="shared" si="35"/>
        <v>Noni_6</v>
      </c>
      <c r="K71">
        <v>14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262</v>
      </c>
      <c r="Q71" t="str">
        <f>IF(G71="экспл",0,IF(G71="импл_",VLOOKUP(J71,quest_импл!$A$1:$J$129,8,FALSE),0))</f>
        <v>sound\\Zhidkiy_li.wav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2064</v>
      </c>
      <c r="AD71" t="str">
        <f t="shared" ca="1" si="43"/>
        <v>pics\\Tomat_8.jpg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6"/>
        <v>pics\\Tomat_8.jpg</v>
      </c>
      <c r="AI71" t="s">
        <v>72</v>
      </c>
      <c r="AO71">
        <f t="shared" ca="1" si="37"/>
        <v>9.3960702499600313E-3</v>
      </c>
      <c r="AP71" t="str">
        <f t="shared" ca="1" si="38"/>
        <v>pics\\Tomat_8.jpg</v>
      </c>
      <c r="AS71" t="str">
        <f t="shared" ca="1" si="39"/>
        <v>pics\\Tomat_8.jpg</v>
      </c>
      <c r="AT71">
        <f t="shared" ca="1" si="40"/>
        <v>0.77996135730288352</v>
      </c>
      <c r="AU71" t="s">
        <v>697</v>
      </c>
      <c r="AV71" t="str">
        <f t="shared" ca="1" si="41"/>
        <v>sound\\Noviy_plod.wav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_Жидкий_ли_</v>
      </c>
      <c r="BB71" t="str">
        <f t="shared" si="42"/>
        <v>_Жидкий_ли_РЕНАН?</v>
      </c>
      <c r="BD71" cm="1">
        <f t="array" aca="1" ref="BD71" ca="1">INDEX(L71:L78,(RANK(AT7,$AT$2:$AT$9)))</f>
        <v>2130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VLOOKUP(B72,audio_list_stym!$A$3:$BP$18,61,FALSE)</f>
        <v>14</v>
      </c>
      <c r="F72" t="str">
        <f>VLOOKUP(E72,metki!$A$2:$B$9,2,FALSE)</f>
        <v>импл_новые_с_названием</v>
      </c>
      <c r="G72" t="str">
        <f t="shared" si="34"/>
        <v>импл_</v>
      </c>
      <c r="H72" t="str">
        <f>VLOOKUP(B72,audio_list_stym!$A$3:$AJ$18,29,FALSE)</f>
        <v>Noni</v>
      </c>
      <c r="I72" t="s">
        <v>694</v>
      </c>
      <c r="J72" t="str">
        <f t="shared" si="35"/>
        <v>Noni_7</v>
      </c>
      <c r="K72">
        <v>14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263</v>
      </c>
      <c r="Q72" t="str">
        <f>IF(G72="экспл",0,IF(G72="импл_",VLOOKUP(J72,quest_импл!$A$1:$J$129,8,FALSE),0))</f>
        <v>sound\\Lohmatiy_li.wav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2015</v>
      </c>
      <c r="AD72" t="str">
        <f t="shared" ca="1" si="43"/>
        <v>pics\\Finik_7.jpg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6"/>
        <v>pics\\Finik_7.jpg</v>
      </c>
      <c r="AI72" t="s">
        <v>73</v>
      </c>
      <c r="AO72">
        <f t="shared" ca="1" si="37"/>
        <v>0.70215809417007735</v>
      </c>
      <c r="AP72" t="str">
        <f t="shared" ca="1" si="38"/>
        <v>pics\\Finik_7.jpg</v>
      </c>
      <c r="AS72" t="str">
        <f t="shared" ca="1" si="39"/>
        <v>pics\\Finik_7.jpg</v>
      </c>
      <c r="AT72">
        <f t="shared" ca="1" si="40"/>
        <v>0.46669652193128974</v>
      </c>
      <c r="AU72" t="s">
        <v>697</v>
      </c>
      <c r="AV72" t="str">
        <f t="shared" ca="1" si="41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_Лохматый_ли_</v>
      </c>
      <c r="BB72" t="str">
        <f t="shared" si="42"/>
        <v>_Лохматый_ли_РЕНАН?</v>
      </c>
      <c r="BD72" cm="1">
        <f t="array" aca="1" ref="BD72" ca="1">INDEX(L72:L79,(RANK(AT8,$AT$2:$AT$9)))</f>
        <v>2130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VLOOKUP(B73,audio_list_stym!$A$3:$BP$18,61,FALSE)</f>
        <v>14</v>
      </c>
      <c r="F73" t="str">
        <f>VLOOKUP(E73,metki!$A$2:$B$9,2,FALSE)</f>
        <v>импл_новые_с_названием</v>
      </c>
      <c r="G73" t="str">
        <f t="shared" si="34"/>
        <v>импл_</v>
      </c>
      <c r="H73" t="str">
        <f>VLOOKUP(B73,audio_list_stym!$A$3:$AJ$18,29,FALSE)</f>
        <v>Noni</v>
      </c>
      <c r="I73" t="s">
        <v>695</v>
      </c>
      <c r="J73" t="str">
        <f t="shared" si="35"/>
        <v>Noni_8</v>
      </c>
      <c r="K73">
        <v>14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264</v>
      </c>
      <c r="Q73" t="str">
        <f>IF(G73="экспл",0,IF(G73="импл_",VLOOKUP(J73,quest_импл!$A$1:$J$129,8,FALSE),0))</f>
        <v>sound\\Zolotistiy_li.wav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2031</v>
      </c>
      <c r="AD73" t="str">
        <f t="shared" ca="1" si="43"/>
        <v>pics\\Kokos_7.jpg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6"/>
        <v>pics\\Kokos_7.jpg</v>
      </c>
      <c r="AI73" t="s">
        <v>74</v>
      </c>
      <c r="AO73">
        <f t="shared" ca="1" si="37"/>
        <v>0.45259908948208782</v>
      </c>
      <c r="AP73" t="str">
        <f t="shared" ca="1" si="38"/>
        <v>pics\\Kokos_7.jpg</v>
      </c>
      <c r="AS73" t="str">
        <f t="shared" ca="1" si="39"/>
        <v>pics\\Kokos_7.jpg</v>
      </c>
      <c r="AT73">
        <f t="shared" ca="1" si="40"/>
        <v>0.59556324350831613</v>
      </c>
      <c r="AU73" t="s">
        <v>697</v>
      </c>
      <c r="AV73" t="str">
        <f t="shared" ca="1" si="41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_Золотистый_ли_</v>
      </c>
      <c r="BB73" t="str">
        <f t="shared" si="42"/>
        <v>_Золотистый_ли_РЕНАН?</v>
      </c>
      <c r="BD73" cm="1">
        <f t="array" aca="1" ref="BD73" ca="1">INDEX(L73:L80,(RANK(AT9,$AT$2:$AT$9)))</f>
        <v>2130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VLOOKUP(B74,audio_list_stym!$A$3:$BP$18,61,FALSE)</f>
        <v>15</v>
      </c>
      <c r="F74" t="str">
        <f>VLOOKUP(E74,metki!$A$2:$B$9,2,FALSE)</f>
        <v>экспл_новые_с_названием</v>
      </c>
      <c r="G74" t="str">
        <f t="shared" si="34"/>
        <v>экспл</v>
      </c>
      <c r="H74" t="str">
        <f>VLOOKUP(B74,audio_list_stym!$A$3:$AJ$18,29,FALSE)</f>
        <v>Sapota</v>
      </c>
      <c r="I74" t="s">
        <v>688</v>
      </c>
      <c r="J74" t="str">
        <f t="shared" si="35"/>
        <v>Sapota_1</v>
      </c>
      <c r="K74">
        <v>15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137</v>
      </c>
      <c r="Z74" t="str">
        <f>IF(G74="экспл",VLOOKUP(J74,quest_экспл!$A$1:$N$129,12,FALSE),IF(G74="импл_",0,0))</f>
        <v>sound\\On_sharoobraxniy.wav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43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6"/>
        <v/>
      </c>
      <c r="AI74" t="s">
        <v>76</v>
      </c>
      <c r="AO74">
        <f t="shared" ca="1" si="37"/>
        <v>0.48681510068505662</v>
      </c>
      <c r="AP74" t="str">
        <f t="shared" ca="1" si="38"/>
        <v>pics\\Kokos_2.jpg</v>
      </c>
      <c r="AR74" t="str">
        <f t="shared" ref="AR74:AR105" si="44">IF(AH74="sound\\Ogorod",AP2,"")</f>
        <v/>
      </c>
      <c r="AS74" t="str">
        <f t="shared" si="39"/>
        <v/>
      </c>
      <c r="AT74">
        <f t="shared" ca="1" si="40"/>
        <v>0.13192712492545822</v>
      </c>
      <c r="AU74" t="s">
        <v>697</v>
      </c>
      <c r="AV74" t="str">
        <f t="shared" ca="1" si="41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_Он_шарообразный?</v>
      </c>
      <c r="BA74" t="e">
        <f>VLOOKUP(Q74,audio_list_stym!$B$2:$BQ$299,68,FALSE)</f>
        <v>#N/A</v>
      </c>
      <c r="BB74" t="str">
        <f t="shared" si="42"/>
        <v>На_экране_БАРОХ._Он_шарообразный?</v>
      </c>
      <c r="BC74">
        <f>A74</f>
        <v>1210</v>
      </c>
      <c r="BD74" cm="1">
        <f t="array" aca="1" ref="BD74" ca="1">INDEX($L$74:$L$81,(RANK(AT2,$AT$2:$AT$9)))</f>
        <v>2129</v>
      </c>
      <c r="BE74" cm="1">
        <f t="array" aca="1" ref="BE74" ca="1">INDEX(BD66:BD73,(RANK(AT3,$AT$2:$AT$9)))</f>
        <v>2115</v>
      </c>
      <c r="BF74" cm="1">
        <f t="array" aca="1" ref="BF74" ca="1">INDEX(BD82:BD105,(RANK(AT3,$AT$2:$AT$17)))</f>
        <v>2142</v>
      </c>
      <c r="BG74" cm="1">
        <f t="array" aca="1" ref="BG74" ca="1">INDEX(BD106:BD129,(RANK(AT3,$AT$2:$AT$9)))</f>
        <v>2074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VLOOKUP(B75,audio_list_stym!$A$3:$BP$18,61,FALSE)</f>
        <v>15</v>
      </c>
      <c r="F75" t="str">
        <f>VLOOKUP(E75,metki!$A$2:$B$9,2,FALSE)</f>
        <v>экспл_новые_с_названием</v>
      </c>
      <c r="G75" t="str">
        <f t="shared" si="34"/>
        <v>экспл</v>
      </c>
      <c r="H75" t="str">
        <f>VLOOKUP(B75,audio_list_stym!$A$3:$AJ$18,29,FALSE)</f>
        <v>Sapota</v>
      </c>
      <c r="I75" t="s">
        <v>689</v>
      </c>
      <c r="J75" t="str">
        <f t="shared" si="35"/>
        <v>Sapota_2</v>
      </c>
      <c r="K75">
        <v>15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138</v>
      </c>
      <c r="Z75" t="str">
        <f>IF(G75="экспл",VLOOKUP(J75,quest_экспл!$A$1:$N$129,12,FALSE),IF(G75="импл_",0,0))</f>
        <v>sound\\On_nadrezan.wav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43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6"/>
        <v/>
      </c>
      <c r="AI75" t="s">
        <v>77</v>
      </c>
      <c r="AO75">
        <f t="shared" ca="1" si="37"/>
        <v>0.69432009678619888</v>
      </c>
      <c r="AP75" t="str">
        <f t="shared" ca="1" si="38"/>
        <v>pics\\Goroh_1.jpg</v>
      </c>
      <c r="AR75" t="str">
        <f t="shared" si="44"/>
        <v/>
      </c>
      <c r="AS75" t="str">
        <f t="shared" si="39"/>
        <v/>
      </c>
      <c r="AT75">
        <f t="shared" ca="1" si="40"/>
        <v>0.15535982897926859</v>
      </c>
      <c r="AU75" t="s">
        <v>697</v>
      </c>
      <c r="AV75" t="str">
        <f t="shared" ca="1" si="41"/>
        <v>sound\\Redkiy_plod.wav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_Он_надрезан?</v>
      </c>
      <c r="BA75" t="e">
        <f>VLOOKUP(Q75,audio_list_stym!$B$2:$BQ$299,68,FALSE)</f>
        <v>#N/A</v>
      </c>
      <c r="BB75" t="str">
        <f t="shared" si="42"/>
        <v>Посмотрите,_вот_БАРОХ._Он_надрезан?</v>
      </c>
      <c r="BD75" cm="1">
        <f t="array" aca="1" ref="BD75" ca="1">INDEX($L$74:$L$81,(RANK(AT3,$AT$2:$AT$9)))</f>
        <v>2130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VLOOKUP(B76,audio_list_stym!$A$3:$BP$18,61,FALSE)</f>
        <v>15</v>
      </c>
      <c r="F76" t="str">
        <f>VLOOKUP(E76,metki!$A$2:$B$9,2,FALSE)</f>
        <v>экспл_новые_с_названием</v>
      </c>
      <c r="G76" t="str">
        <f t="shared" si="34"/>
        <v>экспл</v>
      </c>
      <c r="H76" t="str">
        <f>VLOOKUP(B76,audio_list_stym!$A$3:$AJ$18,29,FALSE)</f>
        <v>Sapota</v>
      </c>
      <c r="I76" t="s">
        <v>690</v>
      </c>
      <c r="J76" t="str">
        <f t="shared" si="35"/>
        <v>Sapota_3</v>
      </c>
      <c r="K76">
        <v>15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139</v>
      </c>
      <c r="Z76" t="str">
        <f>IF(G76="экспл",VLOOKUP(J76,quest_экспл!$A$1:$N$129,12,FALSE),IF(G76="импл_",0,0))</f>
        <v>sound\\On_perekruchen.wav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43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6"/>
        <v/>
      </c>
      <c r="AI76" t="s">
        <v>78</v>
      </c>
      <c r="AO76">
        <f t="shared" ca="1" si="37"/>
        <v>0.95978792293207804</v>
      </c>
      <c r="AP76" t="str">
        <f t="shared" ca="1" si="38"/>
        <v>pics\\Banan_2.jpg</v>
      </c>
      <c r="AR76" t="str">
        <f t="shared" si="44"/>
        <v/>
      </c>
      <c r="AS76" t="str">
        <f t="shared" si="39"/>
        <v/>
      </c>
      <c r="AT76">
        <f t="shared" ca="1" si="40"/>
        <v>0.11861528934217414</v>
      </c>
      <c r="AU76" t="s">
        <v>697</v>
      </c>
      <c r="AV76" t="str">
        <f t="shared" ca="1" si="41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_Он_перекручен?</v>
      </c>
      <c r="BA76" t="e">
        <f>VLOOKUP(Q76,audio_list_stym!$B$2:$BQ$299,68,FALSE)</f>
        <v>#N/A</v>
      </c>
      <c r="BB76" t="str">
        <f t="shared" si="42"/>
        <v>Вот_БАРОХ._Он_перекручен?</v>
      </c>
      <c r="BD76" cm="1">
        <f t="array" aca="1" ref="BD76" ca="1">INDEX($L$74:$L$81,(RANK(AT4,$AT$2:$AT$9)))</f>
        <v>2136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VLOOKUP(B77,audio_list_stym!$A$3:$BP$18,61,FALSE)</f>
        <v>15</v>
      </c>
      <c r="F77" t="str">
        <f>VLOOKUP(E77,metki!$A$2:$B$9,2,FALSE)</f>
        <v>экспл_новые_с_названием</v>
      </c>
      <c r="G77" t="str">
        <f t="shared" si="34"/>
        <v>экспл</v>
      </c>
      <c r="H77" t="str">
        <f>VLOOKUP(B77,audio_list_stym!$A$3:$AJ$18,29,FALSE)</f>
        <v>Sapota</v>
      </c>
      <c r="I77" t="s">
        <v>691</v>
      </c>
      <c r="J77" t="str">
        <f t="shared" si="35"/>
        <v>Sapota_4</v>
      </c>
      <c r="K77">
        <v>15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140</v>
      </c>
      <c r="Z77" t="str">
        <f>IF(G77="экспл",VLOOKUP(J77,quest_экспл!$A$1:$N$129,12,FALSE),IF(G77="импл_",0,0))</f>
        <v>sound\\Sorvan_li_on.wav</v>
      </c>
      <c r="AA77" t="str">
        <f>IF(G77="экспл",VLOOKUP(J77,quest_экспл!$A$1:$N$129,14,FALSE),IF(G77="импл_",0,0))</f>
        <v>да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43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6"/>
        <v/>
      </c>
      <c r="AI77" t="s">
        <v>79</v>
      </c>
      <c r="AO77">
        <f t="shared" ca="1" si="37"/>
        <v>0.16303748992636424</v>
      </c>
      <c r="AP77" t="str">
        <f t="shared" ca="1" si="38"/>
        <v>pics\\Redis_4.jpg</v>
      </c>
      <c r="AR77" t="str">
        <f t="shared" si="44"/>
        <v/>
      </c>
      <c r="AS77" t="str">
        <f t="shared" si="39"/>
        <v/>
      </c>
      <c r="AT77">
        <f t="shared" ca="1" si="40"/>
        <v>0.97900475853050617</v>
      </c>
      <c r="AU77" t="s">
        <v>697</v>
      </c>
      <c r="AV77" t="str">
        <f t="shared" ca="1" si="41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_Сорван_ли_он?</v>
      </c>
      <c r="BA77" t="e">
        <f>VLOOKUP(Q77,audio_list_stym!$B$2:$BQ$299,68,FALSE)</f>
        <v>#N/A</v>
      </c>
      <c r="BB77" t="str">
        <f t="shared" si="42"/>
        <v>Это_БАРОХ._Сорван_ли_он?</v>
      </c>
      <c r="BD77" cm="1">
        <f t="array" aca="1" ref="BD77" ca="1">INDEX($L$74:$L$81,(RANK(AT5,$AT$2:$AT$9)))</f>
        <v>2135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VLOOKUP(B78,audio_list_stym!$A$3:$BP$18,61,FALSE)</f>
        <v>15</v>
      </c>
      <c r="F78" t="str">
        <f>VLOOKUP(E78,metki!$A$2:$B$9,2,FALSE)</f>
        <v>экспл_новые_с_названием</v>
      </c>
      <c r="G78" t="str">
        <f t="shared" si="34"/>
        <v>экспл</v>
      </c>
      <c r="H78" t="str">
        <f>VLOOKUP(B78,audio_list_stym!$A$3:$AJ$18,29,FALSE)</f>
        <v>Sapota</v>
      </c>
      <c r="I78" t="s">
        <v>692</v>
      </c>
      <c r="J78" t="str">
        <f t="shared" si="35"/>
        <v>Sapota_5</v>
      </c>
      <c r="K78">
        <v>15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141</v>
      </c>
      <c r="Z78" t="str">
        <f>IF(G78="экспл",VLOOKUP(J78,quest_экспл!$A$1:$N$129,12,FALSE),IF(G78="импл_",0,0))</f>
        <v>sound\\Spressovan_li_on.wav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43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6"/>
        <v/>
      </c>
      <c r="AI78" t="s">
        <v>80</v>
      </c>
      <c r="AO78">
        <f t="shared" ca="1" si="37"/>
        <v>0.33547593871198145</v>
      </c>
      <c r="AP78" t="str">
        <f t="shared" ca="1" si="38"/>
        <v>pics\\Limon_8.jpg</v>
      </c>
      <c r="AR78" t="str">
        <f t="shared" si="44"/>
        <v/>
      </c>
      <c r="AS78" t="str">
        <f t="shared" si="39"/>
        <v/>
      </c>
      <c r="AT78">
        <f t="shared" ca="1" si="40"/>
        <v>0.51736942954111964</v>
      </c>
      <c r="AU78" t="s">
        <v>697</v>
      </c>
      <c r="AV78" t="str">
        <f t="shared" ca="1" si="41"/>
        <v>sound\\Noviy_plod.wav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_Спрессован_ли_он?</v>
      </c>
      <c r="BA78" t="e">
        <f>VLOOKUP(Q78,audio_list_stym!$B$2:$BQ$299,68,FALSE)</f>
        <v>#N/A</v>
      </c>
      <c r="BB78" t="str">
        <f t="shared" si="42"/>
        <v>На_картинке_БАРОХ._Спрессован_ли_он?</v>
      </c>
      <c r="BD78" cm="1">
        <f t="array" aca="1" ref="BD78" ca="1">INDEX($L$74:$L$81,(RANK(AT6,$AT$2:$AT$9)))</f>
        <v>2134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VLOOKUP(B79,audio_list_stym!$A$3:$BP$18,61,FALSE)</f>
        <v>15</v>
      </c>
      <c r="F79" t="str">
        <f>VLOOKUP(E79,metki!$A$2:$B$9,2,FALSE)</f>
        <v>экспл_новые_с_названием</v>
      </c>
      <c r="G79" t="str">
        <f t="shared" si="34"/>
        <v>экспл</v>
      </c>
      <c r="H79" t="str">
        <f>VLOOKUP(B79,audio_list_stym!$A$3:$AJ$18,29,FALSE)</f>
        <v>Sapota</v>
      </c>
      <c r="I79" t="s">
        <v>693</v>
      </c>
      <c r="J79" t="str">
        <f t="shared" si="35"/>
        <v>Sapota_6</v>
      </c>
      <c r="K79">
        <v>15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142</v>
      </c>
      <c r="Z79" t="str">
        <f>IF(G79="экспл",VLOOKUP(J79,quest_экспл!$A$1:$N$129,12,FALSE),IF(G79="импл_",0,0))</f>
        <v>sound\\Zheltiy_li_on.wav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43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6"/>
        <v/>
      </c>
      <c r="AI79" t="s">
        <v>81</v>
      </c>
      <c r="AO79">
        <f t="shared" ca="1" si="37"/>
        <v>0.35098121000503957</v>
      </c>
      <c r="AP79" t="str">
        <f t="shared" ca="1" si="38"/>
        <v>pics\\Limon_6.jpg</v>
      </c>
      <c r="AR79" t="str">
        <f t="shared" si="44"/>
        <v/>
      </c>
      <c r="AS79" t="str">
        <f t="shared" si="39"/>
        <v/>
      </c>
      <c r="AT79">
        <f t="shared" ca="1" si="40"/>
        <v>0.93651003823425827</v>
      </c>
      <c r="AU79" t="s">
        <v>697</v>
      </c>
      <c r="AV79" t="str">
        <f t="shared" ca="1" si="41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_Желтый_ли_он?</v>
      </c>
      <c r="BA79" t="e">
        <f>VLOOKUP(Q79,audio_list_stym!$B$2:$BQ$299,68,FALSE)</f>
        <v>#N/A</v>
      </c>
      <c r="BB79" t="str">
        <f t="shared" si="42"/>
        <v>На_мониторе_БАРОХ._Желтый_ли_он?</v>
      </c>
      <c r="BD79" cm="1">
        <f t="array" aca="1" ref="BD79" ca="1">INDEX($L$74:$L$81,(RANK(AT7,$AT$2:$AT$9)))</f>
        <v>2133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VLOOKUP(B80,audio_list_stym!$A$3:$BP$18,61,FALSE)</f>
        <v>15</v>
      </c>
      <c r="F80" t="str">
        <f>VLOOKUP(E80,metki!$A$2:$B$9,2,FALSE)</f>
        <v>экспл_новые_с_названием</v>
      </c>
      <c r="G80" t="str">
        <f t="shared" si="34"/>
        <v>экспл</v>
      </c>
      <c r="H80" t="str">
        <f>VLOOKUP(B80,audio_list_stym!$A$3:$AJ$18,29,FALSE)</f>
        <v>Sapota</v>
      </c>
      <c r="I80" t="s">
        <v>694</v>
      </c>
      <c r="J80" t="str">
        <f t="shared" si="35"/>
        <v>Sapota_7</v>
      </c>
      <c r="K80">
        <v>15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143</v>
      </c>
      <c r="Z80" t="str">
        <f>IF(G80="экспл",VLOOKUP(J80,quest_экспл!$A$1:$N$129,12,FALSE),IF(G80="импл_",0,0))</f>
        <v>sound\\Rovniy_li_on.wav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43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6"/>
        <v/>
      </c>
      <c r="AI80" t="s">
        <v>82</v>
      </c>
      <c r="AO80">
        <f t="shared" ca="1" si="37"/>
        <v>0.9549419006850387</v>
      </c>
      <c r="AP80" t="str">
        <f t="shared" ca="1" si="38"/>
        <v>pics\\Banan_3.jpg</v>
      </c>
      <c r="AR80" t="str">
        <f t="shared" si="44"/>
        <v/>
      </c>
      <c r="AS80" t="str">
        <f t="shared" si="39"/>
        <v/>
      </c>
      <c r="AT80">
        <f t="shared" ca="1" si="40"/>
        <v>0.42634897489930945</v>
      </c>
      <c r="AU80" t="s">
        <v>697</v>
      </c>
      <c r="AV80" t="str">
        <f t="shared" ca="1" si="41"/>
        <v>sound\\Redkiy_plod.wav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_Ровный_ли_он?</v>
      </c>
      <c r="BA80" t="e">
        <f>VLOOKUP(Q80,audio_list_stym!$B$2:$BQ$299,68,FALSE)</f>
        <v>#N/A</v>
      </c>
      <c r="BB80" t="str">
        <f t="shared" si="42"/>
        <v>Перед_Вами_БАРОХ._Ровный_ли_он?</v>
      </c>
      <c r="BD80" cm="1">
        <f t="array" aca="1" ref="BD80" ca="1">INDEX($L$74:$L$81,(RANK(AT8,$AT$2:$AT$9)))</f>
        <v>2132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VLOOKUP(B81,audio_list_stym!$A$3:$BP$18,61,FALSE)</f>
        <v>15</v>
      </c>
      <c r="F81" t="str">
        <f>VLOOKUP(E81,metki!$A$2:$B$9,2,FALSE)</f>
        <v>экспл_новые_с_названием</v>
      </c>
      <c r="G81" t="str">
        <f t="shared" si="34"/>
        <v>экспл</v>
      </c>
      <c r="H81" t="str">
        <f>VLOOKUP(B81,audio_list_stym!$A$3:$AJ$18,29,FALSE)</f>
        <v>Sapota</v>
      </c>
      <c r="I81" t="s">
        <v>695</v>
      </c>
      <c r="J81" t="str">
        <f t="shared" si="35"/>
        <v>Sapota_8</v>
      </c>
      <c r="K81">
        <v>15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144</v>
      </c>
      <c r="Z81" t="str">
        <f>IF(G81="экспл",VLOOKUP(J81,quest_экспл!$A$1:$N$129,12,FALSE),IF(G81="импл_",0,0))</f>
        <v>sound\\On_imeet_shipi.wav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43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6"/>
        <v/>
      </c>
      <c r="AI81" t="s">
        <v>83</v>
      </c>
      <c r="AO81">
        <f t="shared" ca="1" si="37"/>
        <v>0.64465823573292369</v>
      </c>
      <c r="AP81" t="str">
        <f t="shared" ca="1" si="38"/>
        <v>pics\\Goroh_3.jpg</v>
      </c>
      <c r="AR81" t="str">
        <f t="shared" si="44"/>
        <v/>
      </c>
      <c r="AS81" t="str">
        <f t="shared" si="39"/>
        <v/>
      </c>
      <c r="AT81">
        <f t="shared" ca="1" si="40"/>
        <v>5.5719460404073495E-2</v>
      </c>
      <c r="AU81" t="s">
        <v>697</v>
      </c>
      <c r="AV81" t="str">
        <f t="shared" ca="1" si="41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_Он_имеет_шипы?</v>
      </c>
      <c r="BA81" t="e">
        <f>VLOOKUP(Q81,audio_list_stym!$B$2:$BQ$299,68,FALSE)</f>
        <v>#N/A</v>
      </c>
      <c r="BB81" t="str">
        <f t="shared" si="42"/>
        <v>Вы_видите_БАРОХ._Он_имеет_шипы?</v>
      </c>
      <c r="BD81" cm="1">
        <f t="array" aca="1" ref="BD81" ca="1">INDEX($L$74:$L$81,(RANK(AT9,$AT$2:$AT$9)))</f>
        <v>2131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VLOOKUP(B82,audio_list_stym!$A$3:$BP$18,61,FALSE)</f>
        <v>16</v>
      </c>
      <c r="F82" t="str">
        <f>VLOOKUP(E82,metki!$A$2:$B$9,2,FALSE)</f>
        <v>импл_новые_без_названия</v>
      </c>
      <c r="G82" t="str">
        <f t="shared" si="34"/>
        <v>импл_</v>
      </c>
      <c r="H82" t="str">
        <f>VLOOKUP(B82,audio_list_stym!$A$3:$AJ$18,29,FALSE)</f>
        <v>Tamanid</v>
      </c>
      <c r="I82" t="s">
        <v>688</v>
      </c>
      <c r="J82" t="str">
        <f t="shared" si="35"/>
        <v>Tamanid_1</v>
      </c>
      <c r="K82">
        <v>16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273</v>
      </c>
      <c r="Q82" t="str">
        <f>IF(G82="экспл",0,IF(G82="импл_",VLOOKUP(J82,quest_импл!$A$1:$J$129,8,FALSE),0))</f>
        <v>sound\\Krasnovatiy_li.wav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2042</v>
      </c>
      <c r="AD82" t="str">
        <f t="shared" ca="1" si="43"/>
        <v>pics\\Peper_2.jpg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6"/>
        <v>pics\\Peper_2.jpg</v>
      </c>
      <c r="AI82" t="s">
        <v>84</v>
      </c>
      <c r="AO82">
        <f t="shared" ca="1" si="37"/>
        <v>0.33299865788877137</v>
      </c>
      <c r="AP82" t="str">
        <f t="shared" ca="1" si="38"/>
        <v>pics\\Peper_2.jpg</v>
      </c>
      <c r="AR82" t="str">
        <f t="shared" si="44"/>
        <v/>
      </c>
      <c r="AS82" t="str">
        <f t="shared" ca="1" si="39"/>
        <v>pics\\Peper_2.jpg</v>
      </c>
      <c r="AT82">
        <f t="shared" ca="1" si="40"/>
        <v>0.80606215654267754</v>
      </c>
      <c r="AU82" t="s">
        <v>697</v>
      </c>
      <c r="AV82" t="str">
        <f t="shared" ca="1" si="41"/>
        <v>sound\\Noviy_plod.wav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_Красноватый_ли_</v>
      </c>
      <c r="BB82" t="str">
        <f t="shared" si="42"/>
        <v>_Красноватый_ли_XXXXX?</v>
      </c>
      <c r="BC82">
        <f>A82</f>
        <v>1211</v>
      </c>
      <c r="BD82" cm="1">
        <f t="array" aca="1" ref="BD82" ca="1">INDEX($L$82:$L$89,(RANK(AT2,$AT$2:$AT$9)))</f>
        <v>2137</v>
      </c>
      <c r="BE82" cm="1">
        <f t="array" aca="1" ref="BE82" ca="1">INDEX(BD66:BD81,(RANK(AT4,$AT$2:$AT$17)))</f>
        <v>2131</v>
      </c>
      <c r="BF82" cm="1">
        <f t="array" aca="1" ref="BF82" ca="1">INDEX(BD90:BD105,(RANK(AT4,$AT$2:$AT$17)))</f>
        <v>2067</v>
      </c>
      <c r="BG82" cm="1">
        <f t="array" aca="1" ref="BG82" ca="1">INDEX(BD106:BD129,(RANK(AT4,$AT$2:$AT$9)))</f>
        <v>2075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VLOOKUP(B83,audio_list_stym!$A$3:$BP$18,61,FALSE)</f>
        <v>16</v>
      </c>
      <c r="F83" t="str">
        <f>VLOOKUP(E83,metki!$A$2:$B$9,2,FALSE)</f>
        <v>импл_новые_без_названия</v>
      </c>
      <c r="G83" t="str">
        <f t="shared" si="34"/>
        <v>импл_</v>
      </c>
      <c r="H83" t="str">
        <f>VLOOKUP(B83,audio_list_stym!$A$3:$AJ$18,29,FALSE)</f>
        <v>Tamanid</v>
      </c>
      <c r="I83" t="s">
        <v>689</v>
      </c>
      <c r="J83" t="str">
        <f t="shared" si="35"/>
        <v>Tamanid_2</v>
      </c>
      <c r="K83">
        <v>16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274</v>
      </c>
      <c r="Q83" t="str">
        <f>IF(G83="экспл",0,IF(G83="импл_",VLOOKUP(J83,quest_импл!$A$1:$J$129,8,FALSE),0))</f>
        <v>sound\\Izognut_li.wav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2005</v>
      </c>
      <c r="AD83" t="str">
        <f t="shared" ca="1" si="43"/>
        <v>pics\\Banan_5.jpg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6"/>
        <v>pics\\Banan_5.jpg</v>
      </c>
      <c r="AI83" t="s">
        <v>85</v>
      </c>
      <c r="AO83">
        <f t="shared" ca="1" si="37"/>
        <v>0.89512808364036622</v>
      </c>
      <c r="AP83" t="str">
        <f t="shared" ca="1" si="38"/>
        <v>pics\\Banan_5.jpg</v>
      </c>
      <c r="AR83" t="str">
        <f t="shared" si="44"/>
        <v/>
      </c>
      <c r="AS83" t="str">
        <f t="shared" ca="1" si="39"/>
        <v>pics\\Banan_5.jpg</v>
      </c>
      <c r="AT83">
        <f t="shared" ca="1" si="40"/>
        <v>0.72064000443436704</v>
      </c>
      <c r="AU83" t="s">
        <v>697</v>
      </c>
      <c r="AV83" t="str">
        <f t="shared" ca="1" si="41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_Изогнут_ли_</v>
      </c>
      <c r="BB83" t="str">
        <f t="shared" si="42"/>
        <v>_Изогнут_ли_XXXXX?</v>
      </c>
      <c r="BD83" cm="1">
        <f t="array" aca="1" ref="BD83" ca="1">INDEX($L$82:$L$89,(RANK(AT3,$AT$2:$AT$9)))</f>
        <v>2138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VLOOKUP(B84,audio_list_stym!$A$3:$BP$18,61,FALSE)</f>
        <v>16</v>
      </c>
      <c r="F84" t="str">
        <f>VLOOKUP(E84,metki!$A$2:$B$9,2,FALSE)</f>
        <v>импл_новые_без_названия</v>
      </c>
      <c r="G84" t="str">
        <f t="shared" si="34"/>
        <v>импл_</v>
      </c>
      <c r="H84" t="str">
        <f>VLOOKUP(B84,audio_list_stym!$A$3:$AJ$18,29,FALSE)</f>
        <v>Tamanid</v>
      </c>
      <c r="I84" t="s">
        <v>690</v>
      </c>
      <c r="J84" t="str">
        <f t="shared" si="35"/>
        <v>Tamanid_3</v>
      </c>
      <c r="K84">
        <v>16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275</v>
      </c>
      <c r="Q84" t="str">
        <f>IF(G84="экспл",0,IF(G84="импл_",VLOOKUP(J84,quest_импл!$A$1:$J$129,8,FALSE),0))</f>
        <v>sound\\Barhatistiy_li.wav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2004</v>
      </c>
      <c r="AD84" t="str">
        <f t="shared" ca="1" si="43"/>
        <v>pics\\Banan_4.jpg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6"/>
        <v>pics\\Banan_4.jpg</v>
      </c>
      <c r="AI84" t="s">
        <v>94</v>
      </c>
      <c r="AO84">
        <f t="shared" ca="1" si="37"/>
        <v>0.94550952552771206</v>
      </c>
      <c r="AP84" t="str">
        <f t="shared" ca="1" si="38"/>
        <v>pics\\Banan_4.jpg</v>
      </c>
      <c r="AR84" t="str">
        <f t="shared" si="44"/>
        <v/>
      </c>
      <c r="AS84" t="str">
        <f t="shared" ca="1" si="39"/>
        <v>pics\\Banan_4.jpg</v>
      </c>
      <c r="AT84">
        <f t="shared" ca="1" si="40"/>
        <v>0.26955200253703471</v>
      </c>
      <c r="AU84" t="s">
        <v>697</v>
      </c>
      <c r="AV84" t="str">
        <f t="shared" ca="1" si="41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_Бархатистый_ли_</v>
      </c>
      <c r="BB84" t="str">
        <f t="shared" si="42"/>
        <v>_Бархатистый_ли_XXXXX?</v>
      </c>
      <c r="BD84" cm="1">
        <f t="array" aca="1" ref="BD84" ca="1">INDEX($L$82:$L$89,(RANK(AT4,$AT$2:$AT$9)))</f>
        <v>2144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VLOOKUP(B85,audio_list_stym!$A$3:$BP$18,61,FALSE)</f>
        <v>16</v>
      </c>
      <c r="F85" t="str">
        <f>VLOOKUP(E85,metki!$A$2:$B$9,2,FALSE)</f>
        <v>импл_новые_без_названия</v>
      </c>
      <c r="G85" t="str">
        <f t="shared" si="34"/>
        <v>импл_</v>
      </c>
      <c r="H85" t="str">
        <f>VLOOKUP(B85,audio_list_stym!$A$3:$AJ$18,29,FALSE)</f>
        <v>Tamanid</v>
      </c>
      <c r="I85" t="s">
        <v>691</v>
      </c>
      <c r="J85" t="str">
        <f t="shared" si="35"/>
        <v>Tamanid_4</v>
      </c>
      <c r="K85">
        <v>16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276</v>
      </c>
      <c r="Q85" t="str">
        <f>IF(G85="экспл",0,IF(G85="импл_",VLOOKUP(J85,quest_импл!$A$1:$J$129,8,FALSE),0))</f>
        <v>sound\\Odnotonniy_li.wav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2057</v>
      </c>
      <c r="AD85" t="str">
        <f t="shared" ca="1" si="43"/>
        <v>pics\\Tomat_1.jpg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6"/>
        <v>pics\\Tomat_1.jpg</v>
      </c>
      <c r="AI85" t="s">
        <v>95</v>
      </c>
      <c r="AO85">
        <f t="shared" ca="1" si="37"/>
        <v>0.11143483058463144</v>
      </c>
      <c r="AP85" t="str">
        <f t="shared" ca="1" si="38"/>
        <v>pics\\Tomat_1.jpg</v>
      </c>
      <c r="AR85" t="str">
        <f t="shared" si="44"/>
        <v/>
      </c>
      <c r="AS85" t="str">
        <f t="shared" ca="1" si="39"/>
        <v>pics\\Tomat_1.jpg</v>
      </c>
      <c r="AT85">
        <f t="shared" ca="1" si="40"/>
        <v>0.76441678377738143</v>
      </c>
      <c r="AU85" t="s">
        <v>697</v>
      </c>
      <c r="AV85" t="str">
        <f t="shared" ca="1" si="41"/>
        <v>sound\\Noviy_plod.wav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_Однотонный_ли_</v>
      </c>
      <c r="BB85" t="str">
        <f t="shared" si="42"/>
        <v>_Однотонный_ли_XXXXX?</v>
      </c>
      <c r="BD85" cm="1">
        <f t="array" aca="1" ref="BD85" ca="1">INDEX($L$82:$L$89,(RANK(AT5,$AT$2:$AT$9)))</f>
        <v>2143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VLOOKUP(B86,audio_list_stym!$A$3:$BP$18,61,FALSE)</f>
        <v>16</v>
      </c>
      <c r="F86" t="str">
        <f>VLOOKUP(E86,metki!$A$2:$B$9,2,FALSE)</f>
        <v>импл_новые_без_названия</v>
      </c>
      <c r="G86" t="str">
        <f t="shared" si="34"/>
        <v>импл_</v>
      </c>
      <c r="H86" t="str">
        <f>VLOOKUP(B86,audio_list_stym!$A$3:$AJ$18,29,FALSE)</f>
        <v>Tamanid</v>
      </c>
      <c r="I86" t="s">
        <v>692</v>
      </c>
      <c r="J86" t="str">
        <f t="shared" si="35"/>
        <v>Tamanid_5</v>
      </c>
      <c r="K86">
        <v>16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277</v>
      </c>
      <c r="Q86" t="str">
        <f>IF(G86="экспл",0,IF(G86="импл_",VLOOKUP(J86,quest_импл!$A$1:$J$129,8,FALSE),0))</f>
        <v>sound\\Prozrachniy_li.wav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2046</v>
      </c>
      <c r="AD86" t="str">
        <f t="shared" ca="1" si="43"/>
        <v>pics\\Peper_6.jpg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6"/>
        <v>pics\\Peper_6.jpg</v>
      </c>
      <c r="AI86" t="s">
        <v>96</v>
      </c>
      <c r="AO86">
        <f t="shared" ca="1" si="37"/>
        <v>0.26961979286762028</v>
      </c>
      <c r="AP86" t="str">
        <f t="shared" ca="1" si="38"/>
        <v>pics\\Peper_6.jpg</v>
      </c>
      <c r="AR86" t="str">
        <f t="shared" si="44"/>
        <v/>
      </c>
      <c r="AS86" t="str">
        <f t="shared" ca="1" si="39"/>
        <v>pics\\Peper_6.jpg</v>
      </c>
      <c r="AT86">
        <f t="shared" ca="1" si="40"/>
        <v>0.10166567060923326</v>
      </c>
      <c r="AU86" t="s">
        <v>697</v>
      </c>
      <c r="AV86" t="str">
        <f t="shared" ca="1" si="41"/>
        <v>sound\\Redkiy_plod.wav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_Прозрачный_ли_</v>
      </c>
      <c r="BB86" t="str">
        <f t="shared" si="42"/>
        <v>_Прозрачный_ли_XXXXX?</v>
      </c>
      <c r="BD86" cm="1">
        <f t="array" aca="1" ref="BD86" ca="1">INDEX($L$82:$L$89,(RANK(AT6,$AT$2:$AT$9)))</f>
        <v>2142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VLOOKUP(B87,audio_list_stym!$A$3:$BP$18,61,FALSE)</f>
        <v>16</v>
      </c>
      <c r="F87" t="str">
        <f>VLOOKUP(E87,metki!$A$2:$B$9,2,FALSE)</f>
        <v>импл_новые_без_названия</v>
      </c>
      <c r="G87" t="str">
        <f t="shared" si="34"/>
        <v>импл_</v>
      </c>
      <c r="H87" t="str">
        <f>VLOOKUP(B87,audio_list_stym!$A$3:$AJ$18,29,FALSE)</f>
        <v>Tamanid</v>
      </c>
      <c r="I87" t="s">
        <v>693</v>
      </c>
      <c r="J87" t="str">
        <f t="shared" si="35"/>
        <v>Tamanid_6</v>
      </c>
      <c r="K87">
        <v>16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278</v>
      </c>
      <c r="Q87" t="str">
        <f>IF(G87="экспл",0,IF(G87="импл_",VLOOKUP(J87,quest_импл!$A$1:$J$129,8,FALSE),0))</f>
        <v>sound\\Izmelchen_li.wav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2032</v>
      </c>
      <c r="AD87" t="str">
        <f t="shared" ca="1" si="43"/>
        <v>pics\\Kokos_8.jpg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6"/>
        <v>pics\\Kokos_8.jpg</v>
      </c>
      <c r="AI87" t="s">
        <v>97</v>
      </c>
      <c r="AO87">
        <f t="shared" ca="1" si="37"/>
        <v>0.43121510880002134</v>
      </c>
      <c r="AP87" t="str">
        <f t="shared" ca="1" si="38"/>
        <v>pics\\Kokos_8.jpg</v>
      </c>
      <c r="AR87" t="str">
        <f t="shared" si="44"/>
        <v/>
      </c>
      <c r="AS87" t="str">
        <f t="shared" ca="1" si="39"/>
        <v>pics\\Kokos_8.jpg</v>
      </c>
      <c r="AT87">
        <f t="shared" ca="1" si="40"/>
        <v>0.39262102052409764</v>
      </c>
      <c r="AU87" t="s">
        <v>697</v>
      </c>
      <c r="AV87" t="str">
        <f t="shared" ca="1" si="41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_Измельчен_ли_</v>
      </c>
      <c r="BB87" t="str">
        <f t="shared" si="42"/>
        <v>_Измельчен_ли_XXXXX?</v>
      </c>
      <c r="BD87" cm="1">
        <f t="array" aca="1" ref="BD87" ca="1">INDEX($L$82:$L$89,(RANK(AT7,$AT$2:$AT$9)))</f>
        <v>2141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VLOOKUP(B88,audio_list_stym!$A$3:$BP$18,61,FALSE)</f>
        <v>16</v>
      </c>
      <c r="F88" t="str">
        <f>VLOOKUP(E88,metki!$A$2:$B$9,2,FALSE)</f>
        <v>импл_новые_без_названия</v>
      </c>
      <c r="G88" t="str">
        <f t="shared" si="34"/>
        <v>импл_</v>
      </c>
      <c r="H88" t="str">
        <f>VLOOKUP(B88,audio_list_stym!$A$3:$AJ$18,29,FALSE)</f>
        <v>Tamanid</v>
      </c>
      <c r="I88" t="s">
        <v>694</v>
      </c>
      <c r="J88" t="str">
        <f t="shared" si="35"/>
        <v>Tamanid_7</v>
      </c>
      <c r="K88">
        <v>16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279</v>
      </c>
      <c r="Q88" t="str">
        <f>IF(G88="экспл",0,IF(G88="импл_",VLOOKUP(J88,quest_импл!$A$1:$J$129,8,FALSE),0))</f>
        <v>sound\\Cvetushiy_li.wav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2006</v>
      </c>
      <c r="AD88" t="str">
        <f t="shared" ca="1" si="43"/>
        <v>pics\\Banan_6.jpg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6"/>
        <v>pics\\Banan_6.jpg</v>
      </c>
      <c r="AI88" t="s">
        <v>98</v>
      </c>
      <c r="AO88">
        <f t="shared" ca="1" si="37"/>
        <v>0.89299520697828294</v>
      </c>
      <c r="AP88" t="str">
        <f t="shared" ca="1" si="38"/>
        <v>pics\\Banan_6.jpg</v>
      </c>
      <c r="AR88" t="str">
        <f t="shared" si="44"/>
        <v/>
      </c>
      <c r="AS88" t="str">
        <f t="shared" ca="1" si="39"/>
        <v>pics\\Banan_6.jpg</v>
      </c>
      <c r="AT88">
        <f t="shared" ca="1" si="40"/>
        <v>0.22623635139443621</v>
      </c>
      <c r="AU88" t="s">
        <v>697</v>
      </c>
      <c r="AV88" t="str">
        <f t="shared" ca="1" si="41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_Цветущий_ли_</v>
      </c>
      <c r="BB88" t="str">
        <f t="shared" si="42"/>
        <v>_Цветущий_ли_XXXXX?</v>
      </c>
      <c r="BD88" cm="1">
        <f t="array" aca="1" ref="BD88" ca="1">INDEX($L$82:$L$89,(RANK(AT8,$AT$2:$AT$9)))</f>
        <v>2140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VLOOKUP(B89,audio_list_stym!$A$3:$BP$18,61,FALSE)</f>
        <v>16</v>
      </c>
      <c r="F89" t="str">
        <f>VLOOKUP(E89,metki!$A$2:$B$9,2,FALSE)</f>
        <v>импл_новые_без_названия</v>
      </c>
      <c r="G89" t="str">
        <f t="shared" si="34"/>
        <v>импл_</v>
      </c>
      <c r="H89" t="str">
        <f>VLOOKUP(B89,audio_list_stym!$A$3:$AJ$18,29,FALSE)</f>
        <v>Tamanid</v>
      </c>
      <c r="I89" t="s">
        <v>695</v>
      </c>
      <c r="J89" t="str">
        <f t="shared" si="35"/>
        <v>Tamanid_8</v>
      </c>
      <c r="K89">
        <v>16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280</v>
      </c>
      <c r="Q89" t="str">
        <f>IF(G89="экспл",0,IF(G89="импл_",VLOOKUP(J89,quest_импл!$A$1:$J$129,8,FALSE),0))</f>
        <v>sound\\Skruchen_li.wav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2058</v>
      </c>
      <c r="AD89" t="str">
        <f t="shared" ca="1" si="43"/>
        <v>pics\\Tomat_2.jpg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6"/>
        <v>pics\\Tomat_2.jpg</v>
      </c>
      <c r="AI89" t="s">
        <v>99</v>
      </c>
      <c r="AO89">
        <f t="shared" ca="1" si="37"/>
        <v>0.10710177644505425</v>
      </c>
      <c r="AP89" t="str">
        <f t="shared" ca="1" si="38"/>
        <v>pics\\Tomat_2.jpg</v>
      </c>
      <c r="AR89" t="str">
        <f t="shared" si="44"/>
        <v/>
      </c>
      <c r="AS89" t="str">
        <f t="shared" ca="1" si="39"/>
        <v>pics\\Tomat_2.jpg</v>
      </c>
      <c r="AT89">
        <f t="shared" ca="1" si="40"/>
        <v>0.91284665156579736</v>
      </c>
      <c r="AU89" t="s">
        <v>697</v>
      </c>
      <c r="AV89" t="str">
        <f t="shared" ca="1" si="41"/>
        <v>sound\\Noviy_plod.wav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_Скручен_ли_</v>
      </c>
      <c r="BB89" t="str">
        <f t="shared" si="42"/>
        <v>_Скручен_ли_XXXXX?</v>
      </c>
      <c r="BD89" cm="1">
        <f t="array" aca="1" ref="BD89" ca="1">INDEX($L$82:$L$89,(RANK(AT9,$AT$2:$AT$9)))</f>
        <v>2139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VLOOKUP(B90,audio_list_stym!$A$3:$BP$18,61,FALSE)</f>
        <v>17</v>
      </c>
      <c r="F90" t="str">
        <f>VLOOKUP(E90,metki!$A$2:$B$9,2,FALSE)</f>
        <v>экспл_новые_без_названия</v>
      </c>
      <c r="G90" t="str">
        <f t="shared" si="34"/>
        <v>экспл</v>
      </c>
      <c r="H90" t="str">
        <f>VLOOKUP(B90,audio_list_stym!$A$3:$AJ$18,29,FALSE)</f>
        <v>ZF</v>
      </c>
      <c r="I90" t="s">
        <v>688</v>
      </c>
      <c r="J90" t="str">
        <f t="shared" si="35"/>
        <v>ZF_1</v>
      </c>
      <c r="K90">
        <v>17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153</v>
      </c>
      <c r="Z90" t="str">
        <f>IF(G90="экспл",VLOOKUP(J90,quest_экспл!$A$1:$N$129,12,FALSE),IF(G90="импл_",0,0))</f>
        <v>sound\\On_s_chashuykami.wav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43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6"/>
        <v/>
      </c>
      <c r="AI90" t="s">
        <v>100</v>
      </c>
      <c r="AO90">
        <f t="shared" ca="1" si="37"/>
        <v>9.0726181402507433E-2</v>
      </c>
      <c r="AP90" t="str">
        <f t="shared" ca="1" si="38"/>
        <v>pics\\Tomat_4.jpg</v>
      </c>
      <c r="AR90" t="str">
        <f t="shared" si="44"/>
        <v/>
      </c>
      <c r="AS90" t="str">
        <f t="shared" si="39"/>
        <v/>
      </c>
      <c r="AT90">
        <f t="shared" ca="1" si="40"/>
        <v>0.32732341953427757</v>
      </c>
      <c r="AU90" t="s">
        <v>697</v>
      </c>
      <c r="AV90" t="str">
        <f t="shared" ca="1" si="41"/>
        <v>sound\\Redkiy_plod.wav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_Он_с_чешуйками?</v>
      </c>
      <c r="BA90" t="e">
        <f>VLOOKUP(Q90,audio_list_stym!$B$2:$BQ$299,68,FALSE)</f>
        <v>#N/A</v>
      </c>
      <c r="BB90" t="str">
        <f t="shared" si="42"/>
        <v>На_экране_XXXXX._Он_с_чешуйками?</v>
      </c>
      <c r="BC90">
        <f>A90</f>
        <v>1212</v>
      </c>
      <c r="BD90" cm="1">
        <f t="array" aca="1" ref="BD90" ca="1">INDEX($L$90:$L$97,(RANK(AT2,$AT$2:$AT$9)))</f>
        <v>2145</v>
      </c>
      <c r="BE90" cm="1">
        <f t="array" aca="1" ref="BE90" ca="1">INDEX(BD66:BD81,(RANK(AT5,$AT$2:$AT$17)))</f>
        <v>2132</v>
      </c>
      <c r="BF90" cm="1">
        <f t="array" aca="1" ref="BF90" ca="1">INDEX(BD98:BD113,(RANK(AT5,$AT$2:$AT$17)))</f>
        <v>2076</v>
      </c>
      <c r="BG90" cm="1">
        <f t="array" aca="1" ref="BG90" ca="1">INDEX(BD114:BD129,(RANK(AT5,$AT$2:$AT$9)))</f>
        <v>2084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VLOOKUP(B91,audio_list_stym!$A$3:$BP$18,61,FALSE)</f>
        <v>17</v>
      </c>
      <c r="F91" t="str">
        <f>VLOOKUP(E91,metki!$A$2:$B$9,2,FALSE)</f>
        <v>экспл_новые_без_названия</v>
      </c>
      <c r="G91" t="str">
        <f t="shared" si="34"/>
        <v>экспл</v>
      </c>
      <c r="H91" t="str">
        <f>VLOOKUP(B91,audio_list_stym!$A$3:$AJ$18,29,FALSE)</f>
        <v>ZF</v>
      </c>
      <c r="I91" t="s">
        <v>689</v>
      </c>
      <c r="J91" t="str">
        <f t="shared" si="35"/>
        <v>ZF_2</v>
      </c>
      <c r="K91">
        <v>17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154</v>
      </c>
      <c r="Z91" t="str">
        <f>IF(G91="экспл",VLOOKUP(J91,quest_экспл!$A$1:$N$129,12,FALSE),IF(G91="импл_",0,0))</f>
        <v>sound\\On_rozoviy.wav</v>
      </c>
      <c r="AA91" t="str">
        <f>IF(G91="экспл",VLOOKUP(J91,quest_экспл!$A$1:$N$129,14,FALSE),IF(G91="импл_",0,0))</f>
        <v>нет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43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6"/>
        <v/>
      </c>
      <c r="AI91" t="s">
        <v>101</v>
      </c>
      <c r="AO91">
        <f t="shared" ca="1" si="37"/>
        <v>0.21684605787785471</v>
      </c>
      <c r="AP91" t="str">
        <f t="shared" ca="1" si="38"/>
        <v>pics\\Redis_3.jpg</v>
      </c>
      <c r="AR91" t="str">
        <f t="shared" si="44"/>
        <v/>
      </c>
      <c r="AS91" t="str">
        <f t="shared" si="39"/>
        <v/>
      </c>
      <c r="AT91">
        <f t="shared" ca="1" si="40"/>
        <v>0.40030282953174146</v>
      </c>
      <c r="AU91" t="s">
        <v>697</v>
      </c>
      <c r="AV91" t="str">
        <f t="shared" ca="1" si="41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_Он_розовый?</v>
      </c>
      <c r="BA91" t="e">
        <f>VLOOKUP(Q91,audio_list_stym!$B$2:$BQ$299,68,FALSE)</f>
        <v>#N/A</v>
      </c>
      <c r="BB91" t="str">
        <f t="shared" si="42"/>
        <v>Посмотрите,_вот_XXXXX._Он_розовый?</v>
      </c>
      <c r="BD91" cm="1">
        <f t="array" aca="1" ref="BD91" ca="1">INDEX($L$90:$L$97,(RANK(AT3,$AT$2:$AT$9)))</f>
        <v>2146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VLOOKUP(B92,audio_list_stym!$A$3:$BP$18,61,FALSE)</f>
        <v>17</v>
      </c>
      <c r="F92" t="str">
        <f>VLOOKUP(E92,metki!$A$2:$B$9,2,FALSE)</f>
        <v>экспл_новые_без_названия</v>
      </c>
      <c r="G92" t="str">
        <f t="shared" si="34"/>
        <v>экспл</v>
      </c>
      <c r="H92" t="str">
        <f>VLOOKUP(B92,audio_list_stym!$A$3:$AJ$18,29,FALSE)</f>
        <v>ZF</v>
      </c>
      <c r="I92" t="s">
        <v>690</v>
      </c>
      <c r="J92" t="str">
        <f t="shared" si="35"/>
        <v>ZF_3</v>
      </c>
      <c r="K92">
        <v>17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155</v>
      </c>
      <c r="Z92" t="str">
        <f>IF(G92="экспл",VLOOKUP(J92,quest_экспл!$A$1:$N$129,12,FALSE),IF(G92="импл_",0,0))</f>
        <v>sound\\Tonkiy_li_on.wav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43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6"/>
        <v/>
      </c>
      <c r="AI92" t="s">
        <v>102</v>
      </c>
      <c r="AO92">
        <f t="shared" ca="1" si="37"/>
        <v>0.27633488192255029</v>
      </c>
      <c r="AP92" t="str">
        <f t="shared" ca="1" si="38"/>
        <v>pics\\Peper_5.jpg</v>
      </c>
      <c r="AR92" t="str">
        <f t="shared" si="44"/>
        <v/>
      </c>
      <c r="AS92" t="str">
        <f t="shared" si="39"/>
        <v/>
      </c>
      <c r="AT92">
        <f t="shared" ca="1" si="40"/>
        <v>0.27681516944623974</v>
      </c>
      <c r="AU92" t="s">
        <v>697</v>
      </c>
      <c r="AV92" t="str">
        <f t="shared" ca="1" si="41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_Тонкий_ли_он?</v>
      </c>
      <c r="BA92" t="e">
        <f>VLOOKUP(Q92,audio_list_stym!$B$2:$BQ$299,68,FALSE)</f>
        <v>#N/A</v>
      </c>
      <c r="BB92" t="str">
        <f t="shared" si="42"/>
        <v>Вот_XXXXX._Тонкий_ли_он?</v>
      </c>
      <c r="BD92" cm="1">
        <f t="array" aca="1" ref="BD92" ca="1">INDEX($L$90:$L$97,(RANK(AT4,$AT$2:$AT$9)))</f>
        <v>2152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VLOOKUP(B93,audio_list_stym!$A$3:$BP$18,61,FALSE)</f>
        <v>17</v>
      </c>
      <c r="F93" t="str">
        <f>VLOOKUP(E93,metki!$A$2:$B$9,2,FALSE)</f>
        <v>экспл_новые_без_названия</v>
      </c>
      <c r="G93" t="str">
        <f t="shared" si="34"/>
        <v>экспл</v>
      </c>
      <c r="H93" t="str">
        <f>VLOOKUP(B93,audio_list_stym!$A$3:$AJ$18,29,FALSE)</f>
        <v>ZF</v>
      </c>
      <c r="I93" t="s">
        <v>691</v>
      </c>
      <c r="J93" t="str">
        <f t="shared" si="35"/>
        <v>ZF_4</v>
      </c>
      <c r="K93">
        <v>17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156</v>
      </c>
      <c r="Z93" t="str">
        <f>IF(G93="экспл",VLOOKUP(J93,quest_экспл!$A$1:$N$129,12,FALSE),IF(G93="импл_",0,0))</f>
        <v>sound\\Celniy_li_on.wav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43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6"/>
        <v/>
      </c>
      <c r="AI93" t="s">
        <v>103</v>
      </c>
      <c r="AO93">
        <f t="shared" ca="1" si="37"/>
        <v>6.2675241601016674E-2</v>
      </c>
      <c r="AP93" t="str">
        <f t="shared" ca="1" si="38"/>
        <v>pics\\Tomat_6.jpg</v>
      </c>
      <c r="AR93" t="str">
        <f t="shared" si="44"/>
        <v/>
      </c>
      <c r="AS93" t="str">
        <f t="shared" si="39"/>
        <v/>
      </c>
      <c r="AT93">
        <f t="shared" ca="1" si="40"/>
        <v>0.48145197520318062</v>
      </c>
      <c r="AU93" t="s">
        <v>697</v>
      </c>
      <c r="AV93" t="str">
        <f t="shared" ca="1" si="41"/>
        <v>sound\\Noviy_plod.wav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_Цельный_ли_он?</v>
      </c>
      <c r="BA93" t="e">
        <f>VLOOKUP(Q93,audio_list_stym!$B$2:$BQ$299,68,FALSE)</f>
        <v>#N/A</v>
      </c>
      <c r="BB93" t="str">
        <f t="shared" si="42"/>
        <v>Это_XXXXX._Цельный_ли_он?</v>
      </c>
      <c r="BD93" cm="1">
        <f t="array" aca="1" ref="BD93" ca="1">INDEX($L$90:$L$97,(RANK(AT5,$AT$2:$AT$9)))</f>
        <v>2151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VLOOKUP(B94,audio_list_stym!$A$3:$BP$18,61,FALSE)</f>
        <v>17</v>
      </c>
      <c r="F94" t="str">
        <f>VLOOKUP(E94,metki!$A$2:$B$9,2,FALSE)</f>
        <v>экспл_новые_без_названия</v>
      </c>
      <c r="G94" t="str">
        <f t="shared" si="34"/>
        <v>экспл</v>
      </c>
      <c r="H94" t="str">
        <f>VLOOKUP(B94,audio_list_stym!$A$3:$AJ$18,29,FALSE)</f>
        <v>ZF</v>
      </c>
      <c r="I94" t="s">
        <v>692</v>
      </c>
      <c r="J94" t="str">
        <f t="shared" si="35"/>
        <v>ZF_5</v>
      </c>
      <c r="K94">
        <v>17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157</v>
      </c>
      <c r="Z94" t="str">
        <f>IF(G94="экспл",VLOOKUP(J94,quest_экспл!$A$1:$N$129,12,FALSE),IF(G94="импл_",0,0))</f>
        <v>sound\\On_shershaviy.wav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43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6"/>
        <v/>
      </c>
      <c r="AI94" t="s">
        <v>104</v>
      </c>
      <c r="AO94">
        <f t="shared" ca="1" si="37"/>
        <v>0.26683740627076058</v>
      </c>
      <c r="AP94" t="str">
        <f t="shared" ca="1" si="38"/>
        <v>pics\\Peper_7.jpg</v>
      </c>
      <c r="AR94" t="str">
        <f t="shared" si="44"/>
        <v/>
      </c>
      <c r="AS94" t="str">
        <f t="shared" si="39"/>
        <v/>
      </c>
      <c r="AT94">
        <f t="shared" ca="1" si="40"/>
        <v>0.59471135142326581</v>
      </c>
      <c r="AU94" t="s">
        <v>697</v>
      </c>
      <c r="AV94" t="str">
        <f t="shared" ca="1" si="41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_Он_шершавый?</v>
      </c>
      <c r="BA94" t="e">
        <f>VLOOKUP(Q94,audio_list_stym!$B$2:$BQ$299,68,FALSE)</f>
        <v>#N/A</v>
      </c>
      <c r="BB94" t="str">
        <f t="shared" si="42"/>
        <v>На_картинке_XXXXX._Он_шершавый?</v>
      </c>
      <c r="BD94" cm="1">
        <f t="array" aca="1" ref="BD94" ca="1">INDEX($L$90:$L$97,(RANK(AT6,$AT$2:$AT$9)))</f>
        <v>2150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VLOOKUP(B95,audio_list_stym!$A$3:$BP$18,61,FALSE)</f>
        <v>17</v>
      </c>
      <c r="F95" t="str">
        <f>VLOOKUP(E95,metki!$A$2:$B$9,2,FALSE)</f>
        <v>экспл_новые_без_названия</v>
      </c>
      <c r="G95" t="str">
        <f t="shared" si="34"/>
        <v>экспл</v>
      </c>
      <c r="H95" t="str">
        <f>VLOOKUP(B95,audio_list_stym!$A$3:$AJ$18,29,FALSE)</f>
        <v>ZF</v>
      </c>
      <c r="I95" t="s">
        <v>693</v>
      </c>
      <c r="J95" t="str">
        <f t="shared" si="35"/>
        <v>ZF_6</v>
      </c>
      <c r="K95">
        <v>17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158</v>
      </c>
      <c r="Z95" t="str">
        <f>IF(G95="экспл",VLOOKUP(J95,quest_экспл!$A$1:$N$129,12,FALSE),IF(G95="импл_",0,0))</f>
        <v>sound\\Zaostrin_li_on.wav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43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6"/>
        <v/>
      </c>
      <c r="AI95" t="s">
        <v>105</v>
      </c>
      <c r="AO95">
        <f t="shared" ca="1" si="37"/>
        <v>0.13786045357819188</v>
      </c>
      <c r="AP95" t="str">
        <f t="shared" ca="1" si="38"/>
        <v>pics\\Redis_5.jpg</v>
      </c>
      <c r="AR95" t="str">
        <f t="shared" si="44"/>
        <v/>
      </c>
      <c r="AS95" t="str">
        <f t="shared" si="39"/>
        <v/>
      </c>
      <c r="AT95">
        <f t="shared" ca="1" si="40"/>
        <v>0.86822127690295237</v>
      </c>
      <c r="AU95" t="s">
        <v>697</v>
      </c>
      <c r="AV95" t="str">
        <f t="shared" ca="1" si="41"/>
        <v>sound\\Noviy_plod.wav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_Заострен_ли_он?</v>
      </c>
      <c r="BA95" t="e">
        <f>VLOOKUP(Q95,audio_list_stym!$B$2:$BQ$299,68,FALSE)</f>
        <v>#N/A</v>
      </c>
      <c r="BB95" t="str">
        <f t="shared" si="42"/>
        <v>На_мониторе_XXXXX._Заострен_ли_он?</v>
      </c>
      <c r="BD95" cm="1">
        <f t="array" aca="1" ref="BD95" ca="1">INDEX($L$90:$L$97,(RANK(AT7,$AT$2:$AT$9)))</f>
        <v>2149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VLOOKUP(B96,audio_list_stym!$A$3:$BP$18,61,FALSE)</f>
        <v>17</v>
      </c>
      <c r="F96" t="str">
        <f>VLOOKUP(E96,metki!$A$2:$B$9,2,FALSE)</f>
        <v>экспл_новые_без_названия</v>
      </c>
      <c r="G96" t="str">
        <f t="shared" si="34"/>
        <v>экспл</v>
      </c>
      <c r="H96" t="str">
        <f>VLOOKUP(B96,audio_list_stym!$A$3:$AJ$18,29,FALSE)</f>
        <v>ZF</v>
      </c>
      <c r="I96" t="s">
        <v>694</v>
      </c>
      <c r="J96" t="str">
        <f t="shared" si="35"/>
        <v>ZF_7</v>
      </c>
      <c r="K96">
        <v>17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159</v>
      </c>
      <c r="Z96" t="str">
        <f>IF(G96="экспл",VLOOKUP(J96,quest_экспл!$A$1:$N$129,12,FALSE),IF(G96="импл_",0,0))</f>
        <v>sound\\On_rassipchatiy.wav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43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6"/>
        <v/>
      </c>
      <c r="AI96" t="s">
        <v>106</v>
      </c>
      <c r="AO96">
        <f t="shared" ca="1" si="37"/>
        <v>0.12198971376252232</v>
      </c>
      <c r="AP96" t="str">
        <f t="shared" ca="1" si="38"/>
        <v>pics\\Redis_7.jpg</v>
      </c>
      <c r="AR96" t="str">
        <f t="shared" si="44"/>
        <v/>
      </c>
      <c r="AS96" t="str">
        <f t="shared" si="39"/>
        <v/>
      </c>
      <c r="AT96">
        <f t="shared" ca="1" si="40"/>
        <v>0.22318550864139242</v>
      </c>
      <c r="AU96" t="s">
        <v>697</v>
      </c>
      <c r="AV96" t="str">
        <f t="shared" ca="1" si="41"/>
        <v>sound\\Redkiy_plod.wav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_Он_рассыпчатый?</v>
      </c>
      <c r="BA96" t="e">
        <f>VLOOKUP(Q96,audio_list_stym!$B$2:$BQ$299,68,FALSE)</f>
        <v>#N/A</v>
      </c>
      <c r="BB96" t="str">
        <f t="shared" si="42"/>
        <v>Перед_Вами_XXXXX._Он_рассыпчатый?</v>
      </c>
      <c r="BD96" cm="1">
        <f t="array" aca="1" ref="BD96" ca="1">INDEX($L$90:$L$97,(RANK(AT8,$AT$2:$AT$9)))</f>
        <v>2148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VLOOKUP(B97,audio_list_stym!$A$3:$BP$18,61,FALSE)</f>
        <v>17</v>
      </c>
      <c r="F97" t="str">
        <f>VLOOKUP(E97,metki!$A$2:$B$9,2,FALSE)</f>
        <v>экспл_новые_без_названия</v>
      </c>
      <c r="G97" t="str">
        <f t="shared" si="34"/>
        <v>экспл</v>
      </c>
      <c r="H97" t="str">
        <f>VLOOKUP(B97,audio_list_stym!$A$3:$AJ$18,29,FALSE)</f>
        <v>ZF</v>
      </c>
      <c r="I97" t="s">
        <v>695</v>
      </c>
      <c r="J97" t="str">
        <f t="shared" si="35"/>
        <v>ZF_8</v>
      </c>
      <c r="K97">
        <v>17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160</v>
      </c>
      <c r="Z97" t="str">
        <f>IF(G97="экспл",VLOOKUP(J97,quest_экспл!$A$1:$N$129,12,FALSE),IF(G97="импл_",0,0))</f>
        <v>sound\\Ochishen_li_on.wav</v>
      </c>
      <c r="AA97" t="str">
        <f>IF(G97="экспл",VLOOKUP(J97,quest_экспл!$A$1:$N$129,14,FALSE),IF(G97="импл_",0,0))</f>
        <v>да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43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6"/>
        <v/>
      </c>
      <c r="AI97" t="s">
        <v>107</v>
      </c>
      <c r="AO97">
        <f t="shared" ca="1" si="37"/>
        <v>0.31862006990328684</v>
      </c>
      <c r="AP97" t="str">
        <f t="shared" ca="1" si="38"/>
        <v>pics\\Peper_3.jpg</v>
      </c>
      <c r="AR97" t="str">
        <f t="shared" si="44"/>
        <v/>
      </c>
      <c r="AS97" t="str">
        <f t="shared" si="39"/>
        <v/>
      </c>
      <c r="AT97">
        <f t="shared" ca="1" si="40"/>
        <v>0.80276320109039745</v>
      </c>
      <c r="AU97" t="s">
        <v>697</v>
      </c>
      <c r="AV97" t="str">
        <f t="shared" ca="1" si="41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_Очищен_ли_он?</v>
      </c>
      <c r="BA97" t="e">
        <f>VLOOKUP(Q97,audio_list_stym!$B$2:$BQ$299,68,FALSE)</f>
        <v>#N/A</v>
      </c>
      <c r="BB97" t="str">
        <f t="shared" si="42"/>
        <v>Вы_видите_XXXXX._Очищен_ли_он?</v>
      </c>
      <c r="BD97" cm="1">
        <f t="array" aca="1" ref="BD97" ca="1">INDEX($L$90:$L$97,(RANK(AT9,$AT$2:$AT$9)))</f>
        <v>2147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VLOOKUP(B98,audio_list_stym!$A$3:$BP$18,61,FALSE)</f>
        <v>14</v>
      </c>
      <c r="F98" t="str">
        <f>VLOOKUP(E98,metki!$A$2:$B$9,2,FALSE)</f>
        <v>импл_новые_с_названием</v>
      </c>
      <c r="G98" t="str">
        <f t="shared" ref="G98:G129" si="45">LEFT(F98,5)</f>
        <v>импл_</v>
      </c>
      <c r="H98" t="str">
        <f>VLOOKUP(B98,audio_list_stym!$A$3:$AJ$18,29,FALSE)</f>
        <v>Ackee</v>
      </c>
      <c r="I98" t="s">
        <v>688</v>
      </c>
      <c r="J98" t="str">
        <f t="shared" ref="J98:J129" si="46">H98&amp;I98</f>
        <v>Ackee_1</v>
      </c>
      <c r="K98">
        <v>14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225</v>
      </c>
      <c r="Q98" t="str">
        <f>IF(G98="экспл",0,IF(G98="импл_",VLOOKUP(J98,quest_импл!$A$1:$J$129,8,FALSE),0))</f>
        <v>sound\\Sushenniy_li.wav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2014</v>
      </c>
      <c r="AD98" t="str">
        <f t="shared" ca="1" si="43"/>
        <v>pics\\Finik_6.jpg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ref="AF98:AF129" ca="1" si="47">AS98</f>
        <v>pics\\Finik_6.jpg</v>
      </c>
      <c r="AI98" t="s">
        <v>108</v>
      </c>
      <c r="AO98">
        <f t="shared" ref="AO98:AO129" ca="1" si="48">RAND()</f>
        <v>0.72688268143245804</v>
      </c>
      <c r="AP98" t="str">
        <f t="shared" ref="AP98:AP129" ca="1" si="49">INDEX($AI$66:$AI$129,(RANK(AO98,$AO$66:$AO$129)))</f>
        <v>pics\\Finik_6.jpg</v>
      </c>
      <c r="AR98" t="str">
        <f t="shared" si="44"/>
        <v/>
      </c>
      <c r="AS98" t="str">
        <f t="shared" ref="AS98:AS129" ca="1" si="50">IF(G98="импл_",AP98,"")</f>
        <v>pics\\Finik_6.jpg</v>
      </c>
      <c r="AT98">
        <f t="shared" ref="AT98:AT129" ca="1" si="51">RAND()</f>
        <v>0.43051350577636116</v>
      </c>
      <c r="AU98" t="s">
        <v>697</v>
      </c>
      <c r="AV98" t="str">
        <f t="shared" ref="AV98:AV129" ca="1" si="52">INDEX($AU$2:$AU$129,(RANK(AT98,$AT$2:$AT$129)))</f>
        <v>sound\\Redkiy_plod.wav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_Сушеный_ли_</v>
      </c>
      <c r="BB98" t="str">
        <f t="shared" ref="BB98:BB129" si="53">IF(G98="экспл",AY98&amp;AX98&amp;"."&amp;AZ98,IF(G98="импл_",BA98&amp;AX98&amp;"?"))</f>
        <v>_Сушеный_ли_КОДИС?</v>
      </c>
      <c r="BC98">
        <f>A98</f>
        <v>1213</v>
      </c>
      <c r="BD98" cm="1">
        <f t="array" aca="1" ref="BD98" ca="1">INDEX($L$98:$L$105,(RANK(AT2,$AT$2:$AT$9)))</f>
        <v>2065</v>
      </c>
      <c r="BE98" cm="1">
        <f t="array" aca="1" ref="BE98" ca="1">INDEX(BD66:BD81,(RANK(AT6,$AT$2:$AT$9)))</f>
        <v>2130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2085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VLOOKUP(B99,audio_list_stym!$A$3:$BP$18,61,FALSE)</f>
        <v>14</v>
      </c>
      <c r="F99" t="str">
        <f>VLOOKUP(E99,metki!$A$2:$B$9,2,FALSE)</f>
        <v>импл_новые_с_названием</v>
      </c>
      <c r="G99" t="str">
        <f t="shared" si="45"/>
        <v>импл_</v>
      </c>
      <c r="H99" t="str">
        <f>VLOOKUP(B99,audio_list_stym!$A$3:$AJ$18,29,FALSE)</f>
        <v>Ackee</v>
      </c>
      <c r="I99" t="s">
        <v>689</v>
      </c>
      <c r="J99" t="str">
        <f t="shared" si="46"/>
        <v>Ackee_2</v>
      </c>
      <c r="K99">
        <v>14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226</v>
      </c>
      <c r="Q99" t="str">
        <f>IF(G99="экспл",0,IF(G99="импл_",VLOOKUP(J99,quest_импл!$A$1:$J$129,8,FALSE),0))</f>
        <v>sound\\S_vetochkoy_li.wav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2049</v>
      </c>
      <c r="AD99" t="str">
        <f t="shared" ref="AD99:AD129" ca="1" si="54">IF(ISTEXT(AE99),AE99,IF(ISTEXT(AF99),AF99,""))</f>
        <v>pics\\Redis_1.jpg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47"/>
        <v>pics\\Redis_1.jpg</v>
      </c>
      <c r="AI99" t="s">
        <v>109</v>
      </c>
      <c r="AO99">
        <f t="shared" ca="1" si="48"/>
        <v>0.24820573599171991</v>
      </c>
      <c r="AP99" t="str">
        <f t="shared" ca="1" si="49"/>
        <v>pics\\Redis_1.jpg</v>
      </c>
      <c r="AR99" t="str">
        <f t="shared" si="44"/>
        <v/>
      </c>
      <c r="AS99" t="str">
        <f t="shared" ca="1" si="50"/>
        <v>pics\\Redis_1.jpg</v>
      </c>
      <c r="AT99">
        <f t="shared" ca="1" si="51"/>
        <v>0.8633982812932065</v>
      </c>
      <c r="AU99" t="s">
        <v>697</v>
      </c>
      <c r="AV99" t="str">
        <f t="shared" ca="1" si="52"/>
        <v>sound\\Noviy_plod.wav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_С_веточкой_ли_</v>
      </c>
      <c r="BB99" t="str">
        <f t="shared" si="53"/>
        <v>_С_веточкой_ли_КОДИС?</v>
      </c>
      <c r="BD99" cm="1">
        <f t="array" aca="1" ref="BD99" ca="1">INDEX($L$98:$L$105,(RANK(AT3,$AT$2:$AT$9)))</f>
        <v>2066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VLOOKUP(B100,audio_list_stym!$A$3:$BP$18,61,FALSE)</f>
        <v>14</v>
      </c>
      <c r="F100" t="str">
        <f>VLOOKUP(E100,metki!$A$2:$B$9,2,FALSE)</f>
        <v>импл_новые_с_названием</v>
      </c>
      <c r="G100" t="str">
        <f t="shared" si="45"/>
        <v>импл_</v>
      </c>
      <c r="H100" t="str">
        <f>VLOOKUP(B100,audio_list_stym!$A$3:$AJ$18,29,FALSE)</f>
        <v>Ackee</v>
      </c>
      <c r="I100" t="s">
        <v>690</v>
      </c>
      <c r="J100" t="str">
        <f t="shared" si="46"/>
        <v>Ackee_3</v>
      </c>
      <c r="K100">
        <v>14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227</v>
      </c>
      <c r="Q100" t="str">
        <f>IF(G100="экспл",0,IF(G100="импл_",VLOOKUP(J100,quest_импл!$A$1:$J$129,8,FALSE),0))</f>
        <v>sound\\Rasskrit_li.wav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2029</v>
      </c>
      <c r="AD100" t="str">
        <f t="shared" ca="1" si="54"/>
        <v>pics\\Kokos_5.jpg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47"/>
        <v>pics\\Kokos_5.jpg</v>
      </c>
      <c r="AI100" t="s">
        <v>110</v>
      </c>
      <c r="AO100">
        <f t="shared" ca="1" si="48"/>
        <v>0.46139785508345077</v>
      </c>
      <c r="AP100" t="str">
        <f t="shared" ca="1" si="49"/>
        <v>pics\\Kokos_5.jpg</v>
      </c>
      <c r="AR100" t="str">
        <f t="shared" si="44"/>
        <v/>
      </c>
      <c r="AS100" t="str">
        <f t="shared" ca="1" si="50"/>
        <v>pics\\Kokos_5.jpg</v>
      </c>
      <c r="AT100">
        <f t="shared" ca="1" si="51"/>
        <v>0.48455878167103805</v>
      </c>
      <c r="AU100" t="s">
        <v>697</v>
      </c>
      <c r="AV100" t="str">
        <f t="shared" ca="1" si="52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_Раскрыт_ли_</v>
      </c>
      <c r="BB100" t="str">
        <f t="shared" si="53"/>
        <v>_Раскрыт_ли_КОДИС?</v>
      </c>
      <c r="BD100" cm="1">
        <f t="array" aca="1" ref="BD100" ca="1">INDEX($L$98:$L$105,(RANK(AT4,$AT$2:$AT$9)))</f>
        <v>2072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VLOOKUP(B101,audio_list_stym!$A$3:$BP$18,61,FALSE)</f>
        <v>14</v>
      </c>
      <c r="F101" t="str">
        <f>VLOOKUP(E101,metki!$A$2:$B$9,2,FALSE)</f>
        <v>импл_новые_с_названием</v>
      </c>
      <c r="G101" t="str">
        <f t="shared" si="45"/>
        <v>импл_</v>
      </c>
      <c r="H101" t="str">
        <f>VLOOKUP(B101,audio_list_stym!$A$3:$AJ$18,29,FALSE)</f>
        <v>Ackee</v>
      </c>
      <c r="I101" t="s">
        <v>691</v>
      </c>
      <c r="J101" t="str">
        <f t="shared" si="46"/>
        <v>Ackee_4</v>
      </c>
      <c r="K101">
        <v>14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228</v>
      </c>
      <c r="Q101" t="str">
        <f>IF(G101="экспл",0,IF(G101="импл_",VLOOKUP(J101,quest_импл!$A$1:$J$129,8,FALSE),0))</f>
        <v>sound\\Pushistiy_li.wav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2025</v>
      </c>
      <c r="AD101" t="str">
        <f t="shared" ca="1" si="54"/>
        <v>pics\\Kokos_1.jpg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47"/>
        <v>pics\\Kokos_1.jpg</v>
      </c>
      <c r="AI101" t="s">
        <v>111</v>
      </c>
      <c r="AO101">
        <f t="shared" ca="1" si="48"/>
        <v>0.53944860956022611</v>
      </c>
      <c r="AP101" t="str">
        <f t="shared" ca="1" si="49"/>
        <v>pics\\Kokos_1.jpg</v>
      </c>
      <c r="AR101" t="str">
        <f t="shared" si="44"/>
        <v/>
      </c>
      <c r="AS101" t="str">
        <f t="shared" ca="1" si="50"/>
        <v>pics\\Kokos_1.jpg</v>
      </c>
      <c r="AT101">
        <f t="shared" ca="1" si="51"/>
        <v>0.76693872956780074</v>
      </c>
      <c r="AU101" t="s">
        <v>697</v>
      </c>
      <c r="AV101" t="str">
        <f t="shared" ca="1" si="52"/>
        <v>sound\\Noviy_plod.wav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_Пушистый_ли_</v>
      </c>
      <c r="BB101" t="str">
        <f t="shared" si="53"/>
        <v>_Пушистый_ли_КОДИС?</v>
      </c>
      <c r="BD101" cm="1">
        <f t="array" aca="1" ref="BD101" ca="1">INDEX($L$98:$L$105,(RANK(AT5,$AT$2:$AT$9)))</f>
        <v>2071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VLOOKUP(B102,audio_list_stym!$A$3:$BP$18,61,FALSE)</f>
        <v>14</v>
      </c>
      <c r="F102" t="str">
        <f>VLOOKUP(E102,metki!$A$2:$B$9,2,FALSE)</f>
        <v>импл_новые_с_названием</v>
      </c>
      <c r="G102" t="str">
        <f t="shared" si="45"/>
        <v>импл_</v>
      </c>
      <c r="H102" t="str">
        <f>VLOOKUP(B102,audio_list_stym!$A$3:$AJ$18,29,FALSE)</f>
        <v>Ackee</v>
      </c>
      <c r="I102" t="s">
        <v>692</v>
      </c>
      <c r="J102" t="str">
        <f t="shared" si="46"/>
        <v>Ackee_5</v>
      </c>
      <c r="K102">
        <v>14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229</v>
      </c>
      <c r="Q102" t="str">
        <f>IF(G102="экспл",0,IF(G102="импл_",VLOOKUP(J102,quest_импл!$A$1:$J$129,8,FALSE),0))</f>
        <v>sound\\Kvadratniy_li.wav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2036</v>
      </c>
      <c r="AD102" t="str">
        <f t="shared" ca="1" si="54"/>
        <v>pics\\Limon_4.jpg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47"/>
        <v>pics\\Limon_4.jpg</v>
      </c>
      <c r="AI102" t="s">
        <v>112</v>
      </c>
      <c r="AO102">
        <f t="shared" ca="1" si="48"/>
        <v>0.38182254649736258</v>
      </c>
      <c r="AP102" t="str">
        <f t="shared" ca="1" si="49"/>
        <v>pics\\Limon_4.jpg</v>
      </c>
      <c r="AR102" t="str">
        <f t="shared" si="44"/>
        <v/>
      </c>
      <c r="AS102" t="str">
        <f t="shared" ca="1" si="50"/>
        <v>pics\\Limon_4.jpg</v>
      </c>
      <c r="AT102">
        <f t="shared" ca="1" si="51"/>
        <v>0.28337458840126861</v>
      </c>
      <c r="AU102" t="s">
        <v>697</v>
      </c>
      <c r="AV102" t="str">
        <f t="shared" ca="1" si="52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_Квадратный_ли_</v>
      </c>
      <c r="BB102" t="str">
        <f t="shared" si="53"/>
        <v>_Квадратный_ли_КОДИС?</v>
      </c>
      <c r="BD102" cm="1">
        <f t="array" aca="1" ref="BD102" ca="1">INDEX($L$98:$L$105,(RANK(AT6,$AT$2:$AT$9)))</f>
        <v>2070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VLOOKUP(B103,audio_list_stym!$A$3:$BP$18,61,FALSE)</f>
        <v>14</v>
      </c>
      <c r="F103" t="str">
        <f>VLOOKUP(E103,metki!$A$2:$B$9,2,FALSE)</f>
        <v>импл_новые_с_названием</v>
      </c>
      <c r="G103" t="str">
        <f t="shared" si="45"/>
        <v>импл_</v>
      </c>
      <c r="H103" t="str">
        <f>VLOOKUP(B103,audio_list_stym!$A$3:$AJ$18,29,FALSE)</f>
        <v>Ackee</v>
      </c>
      <c r="I103" t="s">
        <v>693</v>
      </c>
      <c r="J103" t="str">
        <f t="shared" si="46"/>
        <v>Ackee_6</v>
      </c>
      <c r="K103">
        <v>14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230</v>
      </c>
      <c r="Q103" t="str">
        <f>IF(G103="экспл",0,IF(G103="импл_",VLOOKUP(J103,quest_импл!$A$1:$J$129,8,FALSE),0))</f>
        <v>sound\\Sklizskiy_li.wav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2009</v>
      </c>
      <c r="AD103" t="str">
        <f t="shared" ca="1" si="54"/>
        <v>pics\\Finik_1.jpg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47"/>
        <v>pics\\Finik_1.jpg</v>
      </c>
      <c r="AI103" t="s">
        <v>113</v>
      </c>
      <c r="AO103">
        <f t="shared" ca="1" si="48"/>
        <v>0.81546578467582831</v>
      </c>
      <c r="AP103" t="str">
        <f t="shared" ca="1" si="49"/>
        <v>pics\\Finik_1.jpg</v>
      </c>
      <c r="AR103" t="str">
        <f t="shared" si="44"/>
        <v/>
      </c>
      <c r="AS103" t="str">
        <f t="shared" ca="1" si="50"/>
        <v>pics\\Finik_1.jpg</v>
      </c>
      <c r="AT103">
        <f t="shared" ca="1" si="51"/>
        <v>0.83112869383637222</v>
      </c>
      <c r="AU103" t="s">
        <v>697</v>
      </c>
      <c r="AV103" t="str">
        <f t="shared" ca="1" si="52"/>
        <v>sound\\Noviy_plod.wav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_Склизкий_ли_</v>
      </c>
      <c r="BB103" t="str">
        <f t="shared" si="53"/>
        <v>_Склизкий_ли_КОДИС?</v>
      </c>
      <c r="BD103" cm="1">
        <f t="array" aca="1" ref="BD103" ca="1">INDEX($L$98:$L$105,(RANK(AT7,$AT$2:$AT$9)))</f>
        <v>2069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VLOOKUP(B104,audio_list_stym!$A$3:$BP$18,61,FALSE)</f>
        <v>14</v>
      </c>
      <c r="F104" t="str">
        <f>VLOOKUP(E104,metki!$A$2:$B$9,2,FALSE)</f>
        <v>импл_новые_с_названием</v>
      </c>
      <c r="G104" t="str">
        <f t="shared" si="45"/>
        <v>импл_</v>
      </c>
      <c r="H104" t="str">
        <f>VLOOKUP(B104,audio_list_stym!$A$3:$AJ$18,29,FALSE)</f>
        <v>Ackee</v>
      </c>
      <c r="I104" t="s">
        <v>694</v>
      </c>
      <c r="J104" t="str">
        <f t="shared" si="46"/>
        <v>Ackee_7</v>
      </c>
      <c r="K104">
        <v>14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231</v>
      </c>
      <c r="Q104" t="str">
        <f>IF(G104="экспл",0,IF(G104="импл_",VLOOKUP(J104,quest_импл!$A$1:$J$129,8,FALSE),0))</f>
        <v>sound\\Uvyadshiy_li.wav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да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2054</v>
      </c>
      <c r="AD104" t="str">
        <f t="shared" ca="1" si="54"/>
        <v>pics\\Redis_6.jpg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47"/>
        <v>pics\\Redis_6.jpg</v>
      </c>
      <c r="AI104" t="s">
        <v>114</v>
      </c>
      <c r="AO104">
        <f t="shared" ca="1" si="48"/>
        <v>0.12897023362048288</v>
      </c>
      <c r="AP104" t="str">
        <f t="shared" ca="1" si="49"/>
        <v>pics\\Redis_6.jpg</v>
      </c>
      <c r="AR104" t="str">
        <f t="shared" si="44"/>
        <v/>
      </c>
      <c r="AS104" t="str">
        <f t="shared" ca="1" si="50"/>
        <v>pics\\Redis_6.jpg</v>
      </c>
      <c r="AT104">
        <f t="shared" ca="1" si="51"/>
        <v>0.65465561183692134</v>
      </c>
      <c r="AU104" t="s">
        <v>697</v>
      </c>
      <c r="AV104" t="str">
        <f t="shared" ca="1" si="52"/>
        <v>sound\\Noviy_plod.wav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_Увядший_ли_</v>
      </c>
      <c r="BB104" t="str">
        <f t="shared" si="53"/>
        <v>_Увядший_ли_КОДИС?</v>
      </c>
      <c r="BD104" cm="1">
        <f t="array" aca="1" ref="BD104" ca="1">INDEX($L$98:$L$105,(RANK(AT8,$AT$2:$AT$9)))</f>
        <v>2068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VLOOKUP(B105,audio_list_stym!$A$3:$BP$18,61,FALSE)</f>
        <v>14</v>
      </c>
      <c r="F105" t="str">
        <f>VLOOKUP(E105,metki!$A$2:$B$9,2,FALSE)</f>
        <v>импл_новые_с_названием</v>
      </c>
      <c r="G105" t="str">
        <f t="shared" si="45"/>
        <v>импл_</v>
      </c>
      <c r="H105" t="str">
        <f>VLOOKUP(B105,audio_list_stym!$A$3:$AJ$18,29,FALSE)</f>
        <v>Ackee</v>
      </c>
      <c r="I105" t="s">
        <v>695</v>
      </c>
      <c r="J105" t="str">
        <f t="shared" si="46"/>
        <v>Ackee_8</v>
      </c>
      <c r="K105">
        <v>14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232</v>
      </c>
      <c r="Q105" t="str">
        <f>IF(G105="экспл",0,IF(G105="импл_",VLOOKUP(J105,quest_импл!$A$1:$J$129,8,FALSE),0))</f>
        <v>sound\\Raznocvetniy_li.wav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2059</v>
      </c>
      <c r="AD105" t="str">
        <f t="shared" ca="1" si="54"/>
        <v>pics\\Tomat_3.jpg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47"/>
        <v>pics\\Tomat_3.jpg</v>
      </c>
      <c r="AI105" t="s">
        <v>115</v>
      </c>
      <c r="AO105">
        <f t="shared" ca="1" si="48"/>
        <v>9.2768617898021821E-2</v>
      </c>
      <c r="AP105" t="str">
        <f t="shared" ca="1" si="49"/>
        <v>pics\\Tomat_3.jpg</v>
      </c>
      <c r="AR105" t="str">
        <f t="shared" si="44"/>
        <v/>
      </c>
      <c r="AS105" t="str">
        <f t="shared" ca="1" si="50"/>
        <v>pics\\Tomat_3.jpg</v>
      </c>
      <c r="AT105">
        <f t="shared" ca="1" si="51"/>
        <v>0.76920769696010405</v>
      </c>
      <c r="AU105" t="s">
        <v>697</v>
      </c>
      <c r="AV105" t="str">
        <f t="shared" ca="1" si="52"/>
        <v>sound\\Noviy_plod.wav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_Разноцветный_ли_</v>
      </c>
      <c r="BB105" t="str">
        <f t="shared" si="53"/>
        <v>_Разноцветный_ли_КОДИС?</v>
      </c>
      <c r="BD105" cm="1">
        <f t="array" aca="1" ref="BD105" ca="1">INDEX($L$98:$L$105,(RANK(AT9,$AT$2:$AT$9)))</f>
        <v>2067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VLOOKUP(B106,audio_list_stym!$A$3:$BP$18,61,FALSE)</f>
        <v>15</v>
      </c>
      <c r="F106" t="str">
        <f>VLOOKUP(E106,metki!$A$2:$B$9,2,FALSE)</f>
        <v>экспл_новые_с_названием</v>
      </c>
      <c r="G106" t="str">
        <f t="shared" si="45"/>
        <v>экспл</v>
      </c>
      <c r="H106" t="str">
        <f>VLOOKUP(B106,audio_list_stym!$A$3:$AJ$18,29,FALSE)</f>
        <v>Ake</v>
      </c>
      <c r="I106" t="s">
        <v>688</v>
      </c>
      <c r="J106" t="str">
        <f t="shared" si="46"/>
        <v>Ake_1</v>
      </c>
      <c r="K106">
        <v>15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105</v>
      </c>
      <c r="Z106" t="str">
        <f>IF(G106="экспл",VLOOKUP(J106,quest_экспл!$A$1:$N$129,12,FALSE),IF(G106="импл_",0,0))</f>
        <v>sound\\On_imeet_myakot.wav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54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47"/>
        <v/>
      </c>
      <c r="AI106" t="s">
        <v>116</v>
      </c>
      <c r="AO106">
        <f t="shared" ca="1" si="48"/>
        <v>0.84375656042384262</v>
      </c>
      <c r="AP106" t="str">
        <f t="shared" ca="1" si="49"/>
        <v>pics\\Banan_7.jpg</v>
      </c>
      <c r="AR106" t="str">
        <f t="shared" ref="AR106:AR129" si="55">IF(AH106="sound\\Ogorod",AP34,"")</f>
        <v/>
      </c>
      <c r="AS106" t="str">
        <f t="shared" si="50"/>
        <v/>
      </c>
      <c r="AT106">
        <f t="shared" ca="1" si="51"/>
        <v>0.47002010661280136</v>
      </c>
      <c r="AU106" t="s">
        <v>697</v>
      </c>
      <c r="AV106" t="str">
        <f t="shared" ca="1" si="52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_Он_имеет_мякоть?</v>
      </c>
      <c r="BA106" t="e">
        <f>VLOOKUP(Q106,audio_list_stym!$B$2:$BQ$299,68,FALSE)</f>
        <v>#N/A</v>
      </c>
      <c r="BB106" t="str">
        <f t="shared" si="53"/>
        <v>На_экране_ГОНИК._Он_имеет_мякоть?</v>
      </c>
      <c r="BC106">
        <f>A106</f>
        <v>1214</v>
      </c>
      <c r="BD106" cm="1">
        <f t="array" aca="1" ref="BD106" ca="1">INDEX($L$106:$L$113,(RANK(AT2,$AT$2:$AT$9)))</f>
        <v>2073</v>
      </c>
      <c r="BE106" cm="1">
        <f t="array" aca="1" ref="BE106" ca="1">INDEX(BD66:BD81,(RANK(AT7,$AT$2:$AT$17)))</f>
        <v>2136</v>
      </c>
      <c r="BF106" cm="1">
        <f t="array" aca="1" ref="BF106" ca="1">INDEX(BD90:BD105,(RANK(AT7,$AT$2:$AT$17)))</f>
        <v>2072</v>
      </c>
      <c r="BG106" cm="1">
        <f t="array" aca="1" ref="BG106" ca="1">INDEX(BD114:BD129,(RANK(AT7,$AT$2:$AT$9)))</f>
        <v>2086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VLOOKUP(B107,audio_list_stym!$A$3:$BP$18,61,FALSE)</f>
        <v>15</v>
      </c>
      <c r="F107" t="str">
        <f>VLOOKUP(E107,metki!$A$2:$B$9,2,FALSE)</f>
        <v>экспл_новые_с_названием</v>
      </c>
      <c r="G107" t="str">
        <f t="shared" si="45"/>
        <v>экспл</v>
      </c>
      <c r="H107" t="str">
        <f>VLOOKUP(B107,audio_list_stym!$A$3:$AJ$18,29,FALSE)</f>
        <v>Ake</v>
      </c>
      <c r="I107" t="s">
        <v>689</v>
      </c>
      <c r="J107" t="str">
        <f t="shared" si="46"/>
        <v>Ake_2</v>
      </c>
      <c r="K107">
        <v>15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106</v>
      </c>
      <c r="Z107" t="str">
        <f>IF(G107="экспл",VLOOKUP(J107,quest_экспл!$A$1:$N$129,12,FALSE),IF(G107="импл_",0,0))</f>
        <v>sound\\Prodolgovatiy_li_on.wav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54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47"/>
        <v/>
      </c>
      <c r="AI107" t="s">
        <v>117</v>
      </c>
      <c r="AO107">
        <f t="shared" ca="1" si="48"/>
        <v>0.34563986080138442</v>
      </c>
      <c r="AP107" t="str">
        <f t="shared" ca="1" si="49"/>
        <v>pics\\Limon_7.jpg</v>
      </c>
      <c r="AR107" t="str">
        <f t="shared" si="55"/>
        <v/>
      </c>
      <c r="AS107" t="str">
        <f t="shared" si="50"/>
        <v/>
      </c>
      <c r="AT107">
        <f t="shared" ca="1" si="51"/>
        <v>0.19318221536142433</v>
      </c>
      <c r="AU107" t="s">
        <v>697</v>
      </c>
      <c r="AV107" t="str">
        <f t="shared" ca="1" si="52"/>
        <v>sound\\Redkiy_plod.wav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_Продолговатый_ли_он?</v>
      </c>
      <c r="BA107" t="e">
        <f>VLOOKUP(Q107,audio_list_stym!$B$2:$BQ$299,68,FALSE)</f>
        <v>#N/A</v>
      </c>
      <c r="BB107" t="str">
        <f t="shared" si="53"/>
        <v>Посмотрите,_вот_ГОНИК._Продолговатый_ли_он?</v>
      </c>
      <c r="BD107" cm="1">
        <f t="array" aca="1" ref="BD107" ca="1">INDEX($L$106:$L$113,(RANK(AT3,$AT$2:$AT$9)))</f>
        <v>2074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VLOOKUP(B108,audio_list_stym!$A$3:$BP$18,61,FALSE)</f>
        <v>15</v>
      </c>
      <c r="F108" t="str">
        <f>VLOOKUP(E108,metki!$A$2:$B$9,2,FALSE)</f>
        <v>экспл_новые_с_названием</v>
      </c>
      <c r="G108" t="str">
        <f t="shared" si="45"/>
        <v>экспл</v>
      </c>
      <c r="H108" t="str">
        <f>VLOOKUP(B108,audio_list_stym!$A$3:$AJ$18,29,FALSE)</f>
        <v>Ake</v>
      </c>
      <c r="I108" t="s">
        <v>690</v>
      </c>
      <c r="J108" t="str">
        <f t="shared" si="46"/>
        <v>Ake_3</v>
      </c>
      <c r="K108">
        <v>15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107</v>
      </c>
      <c r="Z108" t="str">
        <f>IF(G108="экспл",VLOOKUP(J108,quest_экспл!$A$1:$N$129,12,FALSE),IF(G108="импл_",0,0))</f>
        <v>sound\\Pyatnistiy_li_on.wav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54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47"/>
        <v/>
      </c>
      <c r="AI108" t="s">
        <v>118</v>
      </c>
      <c r="AO108">
        <f t="shared" ca="1" si="48"/>
        <v>0.99791860235456209</v>
      </c>
      <c r="AP108" t="str">
        <f t="shared" ca="1" si="49"/>
        <v>pics\\Banan_1.jpg</v>
      </c>
      <c r="AR108" t="str">
        <f t="shared" si="55"/>
        <v/>
      </c>
      <c r="AS108" t="str">
        <f t="shared" si="50"/>
        <v/>
      </c>
      <c r="AT108">
        <f t="shared" ca="1" si="51"/>
        <v>0.45284192960677128</v>
      </c>
      <c r="AU108" t="s">
        <v>697</v>
      </c>
      <c r="AV108" t="str">
        <f t="shared" ca="1" si="52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_Пятнистый_ли_он?</v>
      </c>
      <c r="BA108" t="e">
        <f>VLOOKUP(Q108,audio_list_stym!$B$2:$BQ$299,68,FALSE)</f>
        <v>#N/A</v>
      </c>
      <c r="BB108" t="str">
        <f t="shared" si="53"/>
        <v>Вот_ГОНИК._Пятнистый_ли_он?</v>
      </c>
      <c r="BD108" cm="1">
        <f t="array" aca="1" ref="BD108" ca="1">INDEX($L$106:$L$113,(RANK(AT4,$AT$2:$AT$9)))</f>
        <v>2080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VLOOKUP(B109,audio_list_stym!$A$3:$BP$18,61,FALSE)</f>
        <v>15</v>
      </c>
      <c r="F109" t="str">
        <f>VLOOKUP(E109,metki!$A$2:$B$9,2,FALSE)</f>
        <v>экспл_новые_с_названием</v>
      </c>
      <c r="G109" t="str">
        <f t="shared" si="45"/>
        <v>экспл</v>
      </c>
      <c r="H109" t="str">
        <f>VLOOKUP(B109,audio_list_stym!$A$3:$AJ$18,29,FALSE)</f>
        <v>Ake</v>
      </c>
      <c r="I109" t="s">
        <v>691</v>
      </c>
      <c r="J109" t="str">
        <f t="shared" si="46"/>
        <v>Ake_4</v>
      </c>
      <c r="K109">
        <v>15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108</v>
      </c>
      <c r="Z109" t="str">
        <f>IF(G109="экспл",VLOOKUP(J109,quest_экспл!$A$1:$N$129,12,FALSE),IF(G109="импл_",0,0))</f>
        <v>sound\\On_s_kozhuroy.wav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54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47"/>
        <v/>
      </c>
      <c r="AI109" t="s">
        <v>119</v>
      </c>
      <c r="AO109">
        <f t="shared" ca="1" si="48"/>
        <v>0.25658505597826575</v>
      </c>
      <c r="AP109" t="str">
        <f t="shared" ca="1" si="49"/>
        <v>pics\\Peper_8.jpg</v>
      </c>
      <c r="AR109" t="str">
        <f t="shared" si="55"/>
        <v/>
      </c>
      <c r="AS109" t="str">
        <f t="shared" si="50"/>
        <v/>
      </c>
      <c r="AT109">
        <f t="shared" ca="1" si="51"/>
        <v>5.5832142615491187E-2</v>
      </c>
      <c r="AU109" t="s">
        <v>697</v>
      </c>
      <c r="AV109" t="str">
        <f t="shared" ca="1" si="52"/>
        <v>sound\\Redkiy_plod.wav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_Он_с_кожурой?</v>
      </c>
      <c r="BA109" t="e">
        <f>VLOOKUP(Q109,audio_list_stym!$B$2:$BQ$299,68,FALSE)</f>
        <v>#N/A</v>
      </c>
      <c r="BB109" t="str">
        <f t="shared" si="53"/>
        <v>Это_ГОНИК._Он_с_кожурой?</v>
      </c>
      <c r="BD109" cm="1">
        <f t="array" aca="1" ref="BD109" ca="1">INDEX($L$106:$L$113,(RANK(AT5,$AT$2:$AT$9)))</f>
        <v>2079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VLOOKUP(B110,audio_list_stym!$A$3:$BP$18,61,FALSE)</f>
        <v>15</v>
      </c>
      <c r="F110" t="str">
        <f>VLOOKUP(E110,metki!$A$2:$B$9,2,FALSE)</f>
        <v>экспл_новые_с_названием</v>
      </c>
      <c r="G110" t="str">
        <f t="shared" si="45"/>
        <v>экспл</v>
      </c>
      <c r="H110" t="str">
        <f>VLOOKUP(B110,audio_list_stym!$A$3:$AJ$18,29,FALSE)</f>
        <v>Ake</v>
      </c>
      <c r="I110" t="s">
        <v>692</v>
      </c>
      <c r="J110" t="str">
        <f t="shared" si="46"/>
        <v>Ake_5</v>
      </c>
      <c r="K110">
        <v>15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109</v>
      </c>
      <c r="Z110" t="str">
        <f>IF(G110="экспл",VLOOKUP(J110,quest_экспл!$A$1:$N$129,12,FALSE),IF(G110="импл_",0,0))</f>
        <v>sound\\Fioletoviy_li_on.wav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54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47"/>
        <v/>
      </c>
      <c r="AI110" t="s">
        <v>120</v>
      </c>
      <c r="AO110">
        <f t="shared" ca="1" si="48"/>
        <v>0.1194125459216413</v>
      </c>
      <c r="AP110" t="str">
        <f t="shared" ca="1" si="49"/>
        <v>pics\\Redis_8.jpg</v>
      </c>
      <c r="AR110" t="str">
        <f t="shared" si="55"/>
        <v/>
      </c>
      <c r="AS110" t="str">
        <f t="shared" si="50"/>
        <v/>
      </c>
      <c r="AT110">
        <f t="shared" ca="1" si="51"/>
        <v>0.99345876474132333</v>
      </c>
      <c r="AU110" t="s">
        <v>697</v>
      </c>
      <c r="AV110" t="str">
        <f t="shared" ca="1" si="52"/>
        <v>sound\\Noviy_plod.wav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_Синий_ли_он?</v>
      </c>
      <c r="BA110" t="e">
        <f>VLOOKUP(Q110,audio_list_stym!$B$2:$BQ$299,68,FALSE)</f>
        <v>#N/A</v>
      </c>
      <c r="BB110" t="str">
        <f t="shared" si="53"/>
        <v>На_картинке_ГОНИК._Синий_ли_он?</v>
      </c>
      <c r="BD110" cm="1">
        <f t="array" aca="1" ref="BD110" ca="1">INDEX($L$106:$L$113,(RANK(AT6,$AT$2:$AT$9)))</f>
        <v>2078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VLOOKUP(B111,audio_list_stym!$A$3:$BP$18,61,FALSE)</f>
        <v>15</v>
      </c>
      <c r="F111" t="str">
        <f>VLOOKUP(E111,metki!$A$2:$B$9,2,FALSE)</f>
        <v>экспл_новые_с_названием</v>
      </c>
      <c r="G111" t="str">
        <f t="shared" si="45"/>
        <v>экспл</v>
      </c>
      <c r="H111" t="str">
        <f>VLOOKUP(B111,audio_list_stym!$A$3:$AJ$18,29,FALSE)</f>
        <v>Ake</v>
      </c>
      <c r="I111" t="s">
        <v>693</v>
      </c>
      <c r="J111" t="str">
        <f t="shared" si="46"/>
        <v>Ake_6</v>
      </c>
      <c r="K111">
        <v>15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110</v>
      </c>
      <c r="Z111" t="str">
        <f>IF(G111="экспл",VLOOKUP(J111,quest_экспл!$A$1:$N$129,12,FALSE),IF(G111="импл_",0,0))</f>
        <v>sound\\On_s_dolkami.wav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54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47"/>
        <v/>
      </c>
      <c r="AI111" t="s">
        <v>121</v>
      </c>
      <c r="AO111">
        <f t="shared" ca="1" si="48"/>
        <v>0.7618265778832366</v>
      </c>
      <c r="AP111" t="str">
        <f t="shared" ca="1" si="49"/>
        <v>pics\\Finik_4.jpg</v>
      </c>
      <c r="AR111" t="str">
        <f t="shared" si="55"/>
        <v/>
      </c>
      <c r="AS111" t="str">
        <f t="shared" si="50"/>
        <v/>
      </c>
      <c r="AT111">
        <f t="shared" ca="1" si="51"/>
        <v>0.15681400557993552</v>
      </c>
      <c r="AU111" t="s">
        <v>697</v>
      </c>
      <c r="AV111" t="str">
        <f t="shared" ca="1" si="52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_Он_с_дольками?</v>
      </c>
      <c r="BA111" t="e">
        <f>VLOOKUP(Q111,audio_list_stym!$B$2:$BQ$299,68,FALSE)</f>
        <v>#N/A</v>
      </c>
      <c r="BB111" t="str">
        <f t="shared" si="53"/>
        <v>На_мониторе_ГОНИК._Он_с_дольками?</v>
      </c>
      <c r="BD111" cm="1">
        <f t="array" aca="1" ref="BD111" ca="1">INDEX($L$106:$L$113,(RANK(AT7,$AT$2:$AT$9)))</f>
        <v>2077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VLOOKUP(B112,audio_list_stym!$A$3:$BP$18,61,FALSE)</f>
        <v>15</v>
      </c>
      <c r="F112" t="str">
        <f>VLOOKUP(E112,metki!$A$2:$B$9,2,FALSE)</f>
        <v>экспл_новые_с_названием</v>
      </c>
      <c r="G112" t="str">
        <f t="shared" si="45"/>
        <v>экспл</v>
      </c>
      <c r="H112" t="str">
        <f>VLOOKUP(B112,audio_list_stym!$A$3:$AJ$18,29,FALSE)</f>
        <v>Ake</v>
      </c>
      <c r="I112" t="s">
        <v>694</v>
      </c>
      <c r="J112" t="str">
        <f t="shared" si="46"/>
        <v>Ake_7</v>
      </c>
      <c r="K112">
        <v>15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111</v>
      </c>
      <c r="Z112" t="str">
        <f>IF(G112="экспл",VLOOKUP(J112,quest_экспл!$A$1:$N$129,12,FALSE),IF(G112="импл_",0,0))</f>
        <v>sound\\On_visushenniy.wav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54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47"/>
        <v/>
      </c>
      <c r="AI112" t="s">
        <v>122</v>
      </c>
      <c r="AO112">
        <f t="shared" ca="1" si="48"/>
        <v>0.23702710497905033</v>
      </c>
      <c r="AP112" t="str">
        <f t="shared" ca="1" si="49"/>
        <v>pics\\Redis_2.jpg</v>
      </c>
      <c r="AR112" t="str">
        <f t="shared" si="55"/>
        <v/>
      </c>
      <c r="AS112" t="str">
        <f t="shared" si="50"/>
        <v/>
      </c>
      <c r="AT112">
        <f t="shared" ca="1" si="51"/>
        <v>3.4608487228624307E-2</v>
      </c>
      <c r="AU112" t="s">
        <v>697</v>
      </c>
      <c r="AV112" t="str">
        <f t="shared" ca="1" si="52"/>
        <v>sound\\Redkiy_plod.wav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_Он_высушенный?</v>
      </c>
      <c r="BA112" t="e">
        <f>VLOOKUP(Q112,audio_list_stym!$B$2:$BQ$299,68,FALSE)</f>
        <v>#N/A</v>
      </c>
      <c r="BB112" t="str">
        <f t="shared" si="53"/>
        <v>Перед_Вами_ГОНИК._Он_высушенный?</v>
      </c>
      <c r="BD112" cm="1">
        <f t="array" aca="1" ref="BD112" ca="1">INDEX($L$106:$L$113,(RANK(AT8,$AT$2:$AT$9)))</f>
        <v>2076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VLOOKUP(B113,audio_list_stym!$A$3:$BP$18,61,FALSE)</f>
        <v>15</v>
      </c>
      <c r="F113" t="str">
        <f>VLOOKUP(E113,metki!$A$2:$B$9,2,FALSE)</f>
        <v>экспл_новые_с_названием</v>
      </c>
      <c r="G113" t="str">
        <f t="shared" si="45"/>
        <v>экспл</v>
      </c>
      <c r="H113" t="str">
        <f>VLOOKUP(B113,audio_list_stym!$A$3:$AJ$18,29,FALSE)</f>
        <v>Ake</v>
      </c>
      <c r="I113" t="s">
        <v>695</v>
      </c>
      <c r="J113" t="str">
        <f t="shared" si="46"/>
        <v>Ake_8</v>
      </c>
      <c r="K113">
        <v>15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112</v>
      </c>
      <c r="Z113" t="str">
        <f>IF(G113="экспл",VLOOKUP(J113,quest_экспл!$A$1:$N$129,12,FALSE),IF(G113="импл_",0,0))</f>
        <v>sound\\Myatiy_li_on.wav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54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47"/>
        <v/>
      </c>
      <c r="AI113" t="s">
        <v>123</v>
      </c>
      <c r="AO113">
        <f t="shared" ca="1" si="48"/>
        <v>0.82686067410793385</v>
      </c>
      <c r="AP113" t="str">
        <f t="shared" ca="1" si="49"/>
        <v>pics\\Banan_8.jpg</v>
      </c>
      <c r="AR113" t="str">
        <f t="shared" si="55"/>
        <v/>
      </c>
      <c r="AS113" t="str">
        <f t="shared" si="50"/>
        <v/>
      </c>
      <c r="AT113">
        <f t="shared" ca="1" si="51"/>
        <v>0.78355428709185837</v>
      </c>
      <c r="AU113" t="s">
        <v>697</v>
      </c>
      <c r="AV113" t="str">
        <f t="shared" ca="1" si="52"/>
        <v>sound\\Noviy_plod.wav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_Мятый_ли_он?</v>
      </c>
      <c r="BA113" t="e">
        <f>VLOOKUP(Q113,audio_list_stym!$B$2:$BQ$299,68,FALSE)</f>
        <v>#N/A</v>
      </c>
      <c r="BB113" t="str">
        <f t="shared" si="53"/>
        <v>Вы_видите_ГОНИК._Мятый_ли_он?</v>
      </c>
      <c r="BD113" cm="1">
        <f t="array" aca="1" ref="BD113" ca="1">INDEX($L$106:$L$113,(RANK(AT9,$AT$2:$AT$9)))</f>
        <v>2075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VLOOKUP(B114,audio_list_stym!$A$3:$BP$18,61,FALSE)</f>
        <v>16</v>
      </c>
      <c r="F114" t="str">
        <f>VLOOKUP(E114,metki!$A$2:$B$9,2,FALSE)</f>
        <v>импл_новые_без_названия</v>
      </c>
      <c r="G114" t="str">
        <f t="shared" si="45"/>
        <v>импл_</v>
      </c>
      <c r="H114" t="str">
        <f>VLOOKUP(B114,audio_list_stym!$A$3:$AJ$18,29,FALSE)</f>
        <v>Finger</v>
      </c>
      <c r="I114" t="s">
        <v>688</v>
      </c>
      <c r="J114" t="str">
        <f t="shared" si="46"/>
        <v>Finger_1</v>
      </c>
      <c r="K114">
        <v>16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241</v>
      </c>
      <c r="Q114" t="str">
        <f>IF(G114="экспл",0,IF(G114="импл_",VLOOKUP(J114,quest_импл!$A$1:$J$129,8,FALSE),0))</f>
        <v>sound\\Vityanut_li.wav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2041</v>
      </c>
      <c r="AD114" t="str">
        <f t="shared" ca="1" si="54"/>
        <v>pics\\Peper_1.jpg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47"/>
        <v>pics\\Peper_1.jpg</v>
      </c>
      <c r="AI114" t="s">
        <v>86</v>
      </c>
      <c r="AO114">
        <f t="shared" ca="1" si="48"/>
        <v>0.33494325093235222</v>
      </c>
      <c r="AP114" t="str">
        <f t="shared" ca="1" si="49"/>
        <v>pics\\Peper_1.jpg</v>
      </c>
      <c r="AR114" t="str">
        <f t="shared" si="55"/>
        <v/>
      </c>
      <c r="AS114" t="str">
        <f t="shared" ca="1" si="50"/>
        <v>pics\\Peper_1.jpg</v>
      </c>
      <c r="AT114">
        <f t="shared" ca="1" si="51"/>
        <v>0.5786158739945686</v>
      </c>
      <c r="AU114" t="s">
        <v>697</v>
      </c>
      <c r="AV114" t="str">
        <f t="shared" ca="1" si="52"/>
        <v>sound\\Noviy_plod.wav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_Вытянут_ли_</v>
      </c>
      <c r="BB114" t="str">
        <f t="shared" si="53"/>
        <v>_Вытянут_ли_XXXXX?</v>
      </c>
      <c r="BC114">
        <f>A114</f>
        <v>1215</v>
      </c>
      <c r="BD114" cm="1">
        <f t="array" aca="1" ref="BD114" ca="1">INDEX($L$114:$L$121,(RANK(AT2,$AT$2:$AT$9)))</f>
        <v>2081</v>
      </c>
      <c r="BE114" cm="1">
        <f t="array" aca="1" ref="BE114" ca="1">INDEX(BD66:BD81,(RANK(AT8,$AT$2:$AT$17)))</f>
        <v>2130</v>
      </c>
      <c r="BF114" cm="1">
        <f t="array" aca="1" ref="BF114" ca="1">INDEX(BD82:BD97,(RANK(AT8,$AT$2:$AT$9)))</f>
        <v>2143</v>
      </c>
      <c r="BG114" cm="1">
        <f t="array" aca="1" ref="BG114" ca="1">INDEX(BD98:BD113,(RANK(AT8,$AT$2:$AT$9)))</f>
        <v>2071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VLOOKUP(B115,audio_list_stym!$A$3:$BP$18,61,FALSE)</f>
        <v>16</v>
      </c>
      <c r="F115" t="str">
        <f>VLOOKUP(E115,metki!$A$2:$B$9,2,FALSE)</f>
        <v>импл_новые_без_названия</v>
      </c>
      <c r="G115" t="str">
        <f t="shared" si="45"/>
        <v>импл_</v>
      </c>
      <c r="H115" t="str">
        <f>VLOOKUP(B115,audio_list_stym!$A$3:$AJ$18,29,FALSE)</f>
        <v>Finger</v>
      </c>
      <c r="I115" t="s">
        <v>689</v>
      </c>
      <c r="J115" t="str">
        <f t="shared" si="46"/>
        <v>Finger_2</v>
      </c>
      <c r="K115">
        <v>16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242</v>
      </c>
      <c r="Q115" t="str">
        <f>IF(G115="экспл",0,IF(G115="импл_",VLOOKUP(J115,quest_импл!$A$1:$J$129,8,FALSE),0))</f>
        <v>sound\\Nadloman_li.wav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2016</v>
      </c>
      <c r="AD115" t="str">
        <f t="shared" ca="1" si="54"/>
        <v>pics\\Finik_8.jpg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47"/>
        <v>pics\\Finik_8.jpg</v>
      </c>
      <c r="AI115" t="s">
        <v>87</v>
      </c>
      <c r="AO115">
        <f t="shared" ca="1" si="48"/>
        <v>0.69679263222523502</v>
      </c>
      <c r="AP115" t="str">
        <f t="shared" ca="1" si="49"/>
        <v>pics\\Finik_8.jpg</v>
      </c>
      <c r="AR115" t="str">
        <f t="shared" si="55"/>
        <v/>
      </c>
      <c r="AS115" t="str">
        <f t="shared" ca="1" si="50"/>
        <v>pics\\Finik_8.jpg</v>
      </c>
      <c r="AT115">
        <f t="shared" ca="1" si="51"/>
        <v>5.6005940362811923E-2</v>
      </c>
      <c r="AU115" t="s">
        <v>697</v>
      </c>
      <c r="AV115" t="str">
        <f t="shared" ca="1" si="52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_Надломан_ли_</v>
      </c>
      <c r="BB115" t="str">
        <f t="shared" si="53"/>
        <v>_Надломан_ли_XXXXX?</v>
      </c>
      <c r="BD115" cm="1">
        <f t="array" aca="1" ref="BD115" ca="1">INDEX($L$114:$L$121,(RANK(AT3,$AT$2:$AT$9)))</f>
        <v>2082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VLOOKUP(B116,audio_list_stym!$A$3:$BP$18,61,FALSE)</f>
        <v>16</v>
      </c>
      <c r="F116" t="str">
        <f>VLOOKUP(E116,metki!$A$2:$B$9,2,FALSE)</f>
        <v>импл_новые_без_названия</v>
      </c>
      <c r="G116" t="str">
        <f t="shared" si="45"/>
        <v>импл_</v>
      </c>
      <c r="H116" t="str">
        <f>VLOOKUP(B116,audio_list_stym!$A$3:$AJ$18,29,FALSE)</f>
        <v>Finger</v>
      </c>
      <c r="I116" t="s">
        <v>690</v>
      </c>
      <c r="J116" t="str">
        <f t="shared" si="46"/>
        <v>Finger_3</v>
      </c>
      <c r="K116">
        <v>16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243</v>
      </c>
      <c r="Q116" t="str">
        <f>IF(G116="экспл",0,IF(G116="импл_",VLOOKUP(J116,quest_импл!$A$1:$J$129,8,FALSE),0))</f>
        <v>sound\\Volnistiy_li.wav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2030</v>
      </c>
      <c r="AD116" t="str">
        <f t="shared" ca="1" si="54"/>
        <v>pics\\Kokos_6.jpg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47"/>
        <v>pics\\Kokos_6.jpg</v>
      </c>
      <c r="AI116" t="s">
        <v>88</v>
      </c>
      <c r="AO116">
        <f t="shared" ca="1" si="48"/>
        <v>0.45674237420846797</v>
      </c>
      <c r="AP116" t="str">
        <f t="shared" ca="1" si="49"/>
        <v>pics\\Kokos_6.jpg</v>
      </c>
      <c r="AR116" t="str">
        <f t="shared" si="55"/>
        <v/>
      </c>
      <c r="AS116" t="str">
        <f t="shared" ca="1" si="50"/>
        <v>pics\\Kokos_6.jpg</v>
      </c>
      <c r="AT116">
        <f t="shared" ca="1" si="51"/>
        <v>0.13637985008436071</v>
      </c>
      <c r="AU116" t="s">
        <v>697</v>
      </c>
      <c r="AV116" t="str">
        <f t="shared" ca="1" si="52"/>
        <v>sound\\Redkiy_plod.wav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_Волнистый_ли_</v>
      </c>
      <c r="BB116" t="str">
        <f t="shared" si="53"/>
        <v>_Волнистый_ли_XXXXX?</v>
      </c>
      <c r="BD116" cm="1">
        <f t="array" aca="1" ref="BD116" ca="1">INDEX($L$114:$L$121,(RANK(AT4,$AT$2:$AT$9)))</f>
        <v>2088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VLOOKUP(B117,audio_list_stym!$A$3:$BP$18,61,FALSE)</f>
        <v>16</v>
      </c>
      <c r="F117" t="str">
        <f>VLOOKUP(E117,metki!$A$2:$B$9,2,FALSE)</f>
        <v>импл_новые_без_названия</v>
      </c>
      <c r="G117" t="str">
        <f t="shared" si="45"/>
        <v>импл_</v>
      </c>
      <c r="H117" t="str">
        <f>VLOOKUP(B117,audio_list_stym!$A$3:$AJ$18,29,FALSE)</f>
        <v>Finger</v>
      </c>
      <c r="I117" t="s">
        <v>691</v>
      </c>
      <c r="J117" t="str">
        <f t="shared" si="46"/>
        <v>Finger_4</v>
      </c>
      <c r="K117">
        <v>16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244</v>
      </c>
      <c r="Q117" t="str">
        <f>IF(G117="экспл",0,IF(G117="импл_",VLOOKUP(J117,quest_импл!$A$1:$J$129,8,FALSE),0))</f>
        <v>sound\\Buriy_li.wav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2028</v>
      </c>
      <c r="AD117" t="str">
        <f t="shared" ca="1" si="54"/>
        <v>pics\\Kokos_4.jpg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47"/>
        <v>pics\\Kokos_4.jpg</v>
      </c>
      <c r="AI117" t="s">
        <v>89</v>
      </c>
      <c r="AO117">
        <f t="shared" ca="1" si="48"/>
        <v>0.47308212968534824</v>
      </c>
      <c r="AP117" t="str">
        <f t="shared" ca="1" si="49"/>
        <v>pics\\Kokos_4.jpg</v>
      </c>
      <c r="AR117" t="str">
        <f t="shared" si="55"/>
        <v/>
      </c>
      <c r="AS117" t="str">
        <f t="shared" ca="1" si="50"/>
        <v>pics\\Kokos_4.jpg</v>
      </c>
      <c r="AT117">
        <f t="shared" ca="1" si="51"/>
        <v>1.6972635082879606E-2</v>
      </c>
      <c r="AU117" t="s">
        <v>697</v>
      </c>
      <c r="AV117" t="str">
        <f t="shared" ca="1" si="52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_Бурый_ли_</v>
      </c>
      <c r="BB117" t="str">
        <f t="shared" si="53"/>
        <v>_Бурый_ли_XXXXX?</v>
      </c>
      <c r="BD117" cm="1">
        <f t="array" aca="1" ref="BD117" ca="1">INDEX($L$114:$L$121,(RANK(AT5,$AT$2:$AT$9)))</f>
        <v>2087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VLOOKUP(B118,audio_list_stym!$A$3:$BP$18,61,FALSE)</f>
        <v>16</v>
      </c>
      <c r="F118" t="str">
        <f>VLOOKUP(E118,metki!$A$2:$B$9,2,FALSE)</f>
        <v>импл_новые_без_названия</v>
      </c>
      <c r="G118" t="str">
        <f t="shared" si="45"/>
        <v>импл_</v>
      </c>
      <c r="H118" t="str">
        <f>VLOOKUP(B118,audio_list_stym!$A$3:$AJ$18,29,FALSE)</f>
        <v>Finger</v>
      </c>
      <c r="I118" t="s">
        <v>692</v>
      </c>
      <c r="J118" t="str">
        <f t="shared" si="46"/>
        <v>Finger_5</v>
      </c>
      <c r="K118">
        <v>16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245</v>
      </c>
      <c r="Q118" t="str">
        <f>IF(G118="экспл",0,IF(G118="импл_",VLOOKUP(J118,quest_импл!$A$1:$J$129,8,FALSE),0))</f>
        <v>sound\\Vizhatiy_li.wav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2024</v>
      </c>
      <c r="AD118" t="str">
        <f t="shared" ca="1" si="54"/>
        <v>pics\\Goroh_8.jpg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47"/>
        <v>pics\\Goroh_8.jpg</v>
      </c>
      <c r="AI118" t="s">
        <v>90</v>
      </c>
      <c r="AO118">
        <f t="shared" ca="1" si="48"/>
        <v>0.56209914900853897</v>
      </c>
      <c r="AP118" t="str">
        <f t="shared" ca="1" si="49"/>
        <v>pics\\Goroh_8.jpg</v>
      </c>
      <c r="AR118" t="str">
        <f t="shared" si="55"/>
        <v/>
      </c>
      <c r="AS118" t="str">
        <f t="shared" ca="1" si="50"/>
        <v>pics\\Goroh_8.jpg</v>
      </c>
      <c r="AT118">
        <f t="shared" ca="1" si="51"/>
        <v>0.49937023531036062</v>
      </c>
      <c r="AU118" t="s">
        <v>697</v>
      </c>
      <c r="AV118" t="str">
        <f t="shared" ca="1" si="52"/>
        <v>sound\\Noviy_plod.wav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_Выжатый_ли_</v>
      </c>
      <c r="BB118" t="str">
        <f t="shared" si="53"/>
        <v>_Выжатый_ли_XXXXX?</v>
      </c>
      <c r="BD118" cm="1">
        <f t="array" aca="1" ref="BD118" ca="1">INDEX($L$114:$L$121,(RANK(AT6,$AT$2:$AT$9)))</f>
        <v>2086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VLOOKUP(B119,audio_list_stym!$A$3:$BP$18,61,FALSE)</f>
        <v>16</v>
      </c>
      <c r="F119" t="str">
        <f>VLOOKUP(E119,metki!$A$2:$B$9,2,FALSE)</f>
        <v>импл_новые_без_названия</v>
      </c>
      <c r="G119" t="str">
        <f t="shared" si="45"/>
        <v>импл_</v>
      </c>
      <c r="H119" t="str">
        <f>VLOOKUP(B119,audio_list_stym!$A$3:$AJ$18,29,FALSE)</f>
        <v>Finger</v>
      </c>
      <c r="I119" t="s">
        <v>693</v>
      </c>
      <c r="J119" t="str">
        <f t="shared" si="46"/>
        <v>Finger_6</v>
      </c>
      <c r="K119">
        <v>16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246</v>
      </c>
      <c r="Q119" t="str">
        <f>IF(G119="экспл",0,IF(G119="импл_",VLOOKUP(J119,quest_импл!$A$1:$J$129,8,FALSE),0))</f>
        <v>sound\\Obemniy_li.wav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2034</v>
      </c>
      <c r="AD119" t="str">
        <f t="shared" ca="1" si="54"/>
        <v>pics\\Limon_2.jpg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47"/>
        <v>pics\\Limon_2.jpg</v>
      </c>
      <c r="AI119" t="s">
        <v>91</v>
      </c>
      <c r="AO119">
        <f t="shared" ca="1" si="48"/>
        <v>0.4001525962014113</v>
      </c>
      <c r="AP119" t="str">
        <f t="shared" ca="1" si="49"/>
        <v>pics\\Limon_2.jpg</v>
      </c>
      <c r="AR119" t="str">
        <f t="shared" si="55"/>
        <v/>
      </c>
      <c r="AS119" t="str">
        <f t="shared" ca="1" si="50"/>
        <v>pics\\Limon_2.jpg</v>
      </c>
      <c r="AT119">
        <f t="shared" ca="1" si="51"/>
        <v>0.76414413612769061</v>
      </c>
      <c r="AU119" t="s">
        <v>697</v>
      </c>
      <c r="AV119" t="str">
        <f t="shared" ca="1" si="52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_Объемный_ли_</v>
      </c>
      <c r="BB119" t="str">
        <f t="shared" si="53"/>
        <v>_Объемный_ли_XXXXX?</v>
      </c>
      <c r="BD119" cm="1">
        <f t="array" aca="1" ref="BD119" ca="1">INDEX($L$114:$L$121,(RANK(AT7,$AT$2:$AT$9)))</f>
        <v>2085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VLOOKUP(B120,audio_list_stym!$A$3:$BP$18,61,FALSE)</f>
        <v>16</v>
      </c>
      <c r="F120" t="str">
        <f>VLOOKUP(E120,metki!$A$2:$B$9,2,FALSE)</f>
        <v>импл_новые_без_названия</v>
      </c>
      <c r="G120" t="str">
        <f t="shared" si="45"/>
        <v>импл_</v>
      </c>
      <c r="H120" t="str">
        <f>VLOOKUP(B120,audio_list_stym!$A$3:$AJ$18,29,FALSE)</f>
        <v>Finger</v>
      </c>
      <c r="I120" t="s">
        <v>694</v>
      </c>
      <c r="J120" t="str">
        <f t="shared" si="46"/>
        <v>Finger_7</v>
      </c>
      <c r="K120">
        <v>16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247</v>
      </c>
      <c r="Q120" t="str">
        <f>IF(G120="экспл",0,IF(G120="импл_",VLOOKUP(J120,quest_импл!$A$1:$J$129,8,FALSE),0))</f>
        <v>sound\\Pustoy_li.wav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2044</v>
      </c>
      <c r="AD120" t="str">
        <f t="shared" ca="1" si="54"/>
        <v>pics\\Peper_4.jpg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47"/>
        <v>pics\\Peper_4.jpg</v>
      </c>
      <c r="AI120" t="s">
        <v>92</v>
      </c>
      <c r="AO120">
        <f t="shared" ca="1" si="48"/>
        <v>0.28505964988416288</v>
      </c>
      <c r="AP120" t="str">
        <f t="shared" ca="1" si="49"/>
        <v>pics\\Peper_4.jpg</v>
      </c>
      <c r="AR120" t="str">
        <f t="shared" si="55"/>
        <v/>
      </c>
      <c r="AS120" t="str">
        <f t="shared" ca="1" si="50"/>
        <v>pics\\Peper_4.jpg</v>
      </c>
      <c r="AT120">
        <f t="shared" ca="1" si="51"/>
        <v>0.96075408331398227</v>
      </c>
      <c r="AU120" t="s">
        <v>697</v>
      </c>
      <c r="AV120" t="str">
        <f t="shared" ca="1" si="52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_Пустой_ли_</v>
      </c>
      <c r="BB120" t="str">
        <f t="shared" si="53"/>
        <v>_Пустой_ли_XXXXX?</v>
      </c>
      <c r="BD120" cm="1">
        <f t="array" aca="1" ref="BD120" ca="1">INDEX($L$114:$L$121,(RANK(AT8,$AT$2:$AT$9)))</f>
        <v>2084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VLOOKUP(B121,audio_list_stym!$A$3:$BP$18,61,FALSE)</f>
        <v>16</v>
      </c>
      <c r="F121" t="str">
        <f>VLOOKUP(E121,metki!$A$2:$B$9,2,FALSE)</f>
        <v>импл_новые_без_названия</v>
      </c>
      <c r="G121" t="str">
        <f t="shared" si="45"/>
        <v>импл_</v>
      </c>
      <c r="H121" t="str">
        <f>VLOOKUP(B121,audio_list_stym!$A$3:$AJ$18,29,FALSE)</f>
        <v>Finger</v>
      </c>
      <c r="I121" t="s">
        <v>695</v>
      </c>
      <c r="J121" t="str">
        <f t="shared" si="46"/>
        <v>Finger_8</v>
      </c>
      <c r="K121">
        <v>16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248</v>
      </c>
      <c r="Q121" t="str">
        <f>IF(G121="экспл",0,IF(G121="импл_",VLOOKUP(J121,quest_импл!$A$1:$J$129,8,FALSE),0))</f>
        <v>sound\\Beliy_li.wav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2010</v>
      </c>
      <c r="AD121" t="str">
        <f t="shared" ca="1" si="54"/>
        <v>pics\\Finik_2.jpg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47"/>
        <v>pics\\Finik_2.jpg</v>
      </c>
      <c r="AI121" t="s">
        <v>93</v>
      </c>
      <c r="AO121">
        <f t="shared" ca="1" si="48"/>
        <v>0.7962193534548252</v>
      </c>
      <c r="AP121" t="str">
        <f t="shared" ca="1" si="49"/>
        <v>pics\\Finik_2.jpg</v>
      </c>
      <c r="AR121" t="str">
        <f t="shared" si="55"/>
        <v/>
      </c>
      <c r="AS121" t="str">
        <f t="shared" ca="1" si="50"/>
        <v>pics\\Finik_2.jpg</v>
      </c>
      <c r="AT121">
        <f t="shared" ca="1" si="51"/>
        <v>0.69463743809763911</v>
      </c>
      <c r="AU121" t="s">
        <v>697</v>
      </c>
      <c r="AV121" t="str">
        <f t="shared" ca="1" si="52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_Белый_ли_</v>
      </c>
      <c r="BB121" t="str">
        <f t="shared" si="53"/>
        <v>_Белый_ли_XXXXX?</v>
      </c>
      <c r="BD121" cm="1">
        <f t="array" aca="1" ref="BD121" ca="1">INDEX($L$114:$L$121,(RANK(AT9,$AT$2:$AT$9)))</f>
        <v>2083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VLOOKUP(B122,audio_list_stym!$A$3:$BP$18,61,FALSE)</f>
        <v>17</v>
      </c>
      <c r="F122" t="str">
        <f>VLOOKUP(E122,metki!$A$2:$B$9,2,FALSE)</f>
        <v>экспл_новые_без_названия</v>
      </c>
      <c r="G122" t="str">
        <f t="shared" si="45"/>
        <v>экспл</v>
      </c>
      <c r="H122" t="str">
        <f>VLOOKUP(B122,audio_list_stym!$A$3:$AJ$18,29,FALSE)</f>
        <v>Gac</v>
      </c>
      <c r="I122" t="s">
        <v>688</v>
      </c>
      <c r="J122" t="str">
        <f t="shared" si="46"/>
        <v>Gac_1</v>
      </c>
      <c r="K122">
        <v>17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121</v>
      </c>
      <c r="Z122" t="str">
        <f>IF(G122="экспл",VLOOKUP(J122,quest_экспл!$A$1:$N$129,12,FALSE),IF(G122="импл_",0,0))</f>
        <v>sound\\Ispachkan_li_on.wav</v>
      </c>
      <c r="AA122" t="str">
        <f>IF(G122="экспл",VLOOKUP(J122,quest_экспл!$A$1:$N$129,14,FALSE),IF(G122="импл_",0,0))</f>
        <v>нет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54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47"/>
        <v/>
      </c>
      <c r="AI122" t="s">
        <v>124</v>
      </c>
      <c r="AO122">
        <f t="shared" ca="1" si="48"/>
        <v>0.77115462746164254</v>
      </c>
      <c r="AP122" t="str">
        <f t="shared" ca="1" si="49"/>
        <v>pics\\Finik_3.jpg</v>
      </c>
      <c r="AR122" t="str">
        <f t="shared" si="55"/>
        <v/>
      </c>
      <c r="AS122" t="str">
        <f t="shared" si="50"/>
        <v/>
      </c>
      <c r="AT122">
        <f t="shared" ca="1" si="51"/>
        <v>9.2972246305909945E-2</v>
      </c>
      <c r="AU122" t="s">
        <v>697</v>
      </c>
      <c r="AV122" t="str">
        <f t="shared" ca="1" si="52"/>
        <v>sound\\Redkiy_plod.wav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_Испачкан_ли_он?</v>
      </c>
      <c r="BA122" t="e">
        <f>VLOOKUP(Q122,audio_list_stym!$B$2:$BQ$299,68,FALSE)</f>
        <v>#N/A</v>
      </c>
      <c r="BB122" t="str">
        <f t="shared" si="53"/>
        <v>На_экране_XXXXX._Испачкан_ли_он?</v>
      </c>
      <c r="BC122">
        <f>A122</f>
        <v>1216</v>
      </c>
      <c r="BD122" cm="1">
        <f t="array" aca="1" ref="BD122" ca="1">INDEX($L$122:$L$129,(RANK(AT2,$AT$2:$AT$9)))</f>
        <v>2089</v>
      </c>
      <c r="BE122" cm="1">
        <f t="array" aca="1" ref="BE122" ca="1">INDEX(BD66:BD81,(RANK(AT9,$AT$2:$AT$17)))</f>
        <v>2130</v>
      </c>
      <c r="BF122" cm="1">
        <f t="array" aca="1" ref="BF122" ca="1">INDEX(BD90:BD105,(RANK(AT9,$AT$2:$AT$17)))</f>
        <v>2148</v>
      </c>
      <c r="BG122" cm="1">
        <f t="array" aca="1" ref="BG122" ca="1">INDEX(BD106:BD121,(RANK(AT9,$AT$2:$AT$17)))</f>
        <v>2076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VLOOKUP(B123,audio_list_stym!$A$3:$BP$18,61,FALSE)</f>
        <v>17</v>
      </c>
      <c r="F123" t="str">
        <f>VLOOKUP(E123,metki!$A$2:$B$9,2,FALSE)</f>
        <v>экспл_новые_без_названия</v>
      </c>
      <c r="G123" t="str">
        <f t="shared" si="45"/>
        <v>экспл</v>
      </c>
      <c r="H123" t="str">
        <f>VLOOKUP(B123,audio_list_stym!$A$3:$AJ$18,29,FALSE)</f>
        <v>Gac</v>
      </c>
      <c r="I123" t="s">
        <v>689</v>
      </c>
      <c r="J123" t="str">
        <f t="shared" si="46"/>
        <v>Gac_2</v>
      </c>
      <c r="K123">
        <v>17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122</v>
      </c>
      <c r="Z123" t="str">
        <f>IF(G123="экспл",VLOOKUP(J123,quest_экспл!$A$1:$N$129,12,FALSE),IF(G123="импл_",0,0))</f>
        <v>sound\\On_farshirovanniy.wav</v>
      </c>
      <c r="AA123" t="str">
        <f>IF(G123="экспл",VLOOKUP(J123,quest_экспл!$A$1:$N$129,14,FALSE),IF(G123="импл_",0,0))</f>
        <v>нет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54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47"/>
        <v/>
      </c>
      <c r="AI123" t="s">
        <v>125</v>
      </c>
      <c r="AO123">
        <f t="shared" ca="1" si="48"/>
        <v>0.40901581100227646</v>
      </c>
      <c r="AP123" t="str">
        <f t="shared" ca="1" si="49"/>
        <v>pics\\Limon_1.jpg</v>
      </c>
      <c r="AR123" t="str">
        <f t="shared" si="55"/>
        <v/>
      </c>
      <c r="AS123" t="str">
        <f t="shared" si="50"/>
        <v/>
      </c>
      <c r="AT123">
        <f t="shared" ca="1" si="51"/>
        <v>0.34058118178357732</v>
      </c>
      <c r="AU123" t="s">
        <v>697</v>
      </c>
      <c r="AV123" t="str">
        <f t="shared" ca="1" si="52"/>
        <v>sound\\Redkiy_plod.wav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_Он_фаршированный?</v>
      </c>
      <c r="BA123" t="e">
        <f>VLOOKUP(Q123,audio_list_stym!$B$2:$BQ$299,68,FALSE)</f>
        <v>#N/A</v>
      </c>
      <c r="BB123" t="str">
        <f t="shared" si="53"/>
        <v>Посмотрите,_вот_XXXXX._Он_фаршированный?</v>
      </c>
      <c r="BD123" cm="1">
        <f t="array" aca="1" ref="BD123" ca="1">INDEX($L$122:$L$129,(RANK(AT3,$AT$2:$AT$9)))</f>
        <v>2090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VLOOKUP(B124,audio_list_stym!$A$3:$BP$18,61,FALSE)</f>
        <v>17</v>
      </c>
      <c r="F124" t="str">
        <f>VLOOKUP(E124,metki!$A$2:$B$9,2,FALSE)</f>
        <v>экспл_новые_без_названия</v>
      </c>
      <c r="G124" t="str">
        <f t="shared" si="45"/>
        <v>экспл</v>
      </c>
      <c r="H124" t="str">
        <f>VLOOKUP(B124,audio_list_stym!$A$3:$AJ$18,29,FALSE)</f>
        <v>Gac</v>
      </c>
      <c r="I124" t="s">
        <v>690</v>
      </c>
      <c r="J124" t="str">
        <f t="shared" si="46"/>
        <v>Gac_3</v>
      </c>
      <c r="K124">
        <v>17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123</v>
      </c>
      <c r="Z124" t="str">
        <f>IF(G124="экспл",VLOOKUP(J124,quest_экспл!$A$1:$N$129,12,FALSE),IF(G124="импл_",0,0))</f>
        <v>sound\\On_razrezanniy.wav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54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47"/>
        <v/>
      </c>
      <c r="AI124" t="s">
        <v>126</v>
      </c>
      <c r="AO124">
        <f t="shared" ca="1" si="48"/>
        <v>0.47699101285840784</v>
      </c>
      <c r="AP124" t="str">
        <f t="shared" ca="1" si="49"/>
        <v>pics\\Kokos_3.jpg</v>
      </c>
      <c r="AR124" t="str">
        <f t="shared" si="55"/>
        <v/>
      </c>
      <c r="AS124" t="str">
        <f t="shared" si="50"/>
        <v/>
      </c>
      <c r="AT124">
        <f t="shared" ca="1" si="51"/>
        <v>0.637439211440191</v>
      </c>
      <c r="AU124" t="s">
        <v>697</v>
      </c>
      <c r="AV124" t="str">
        <f t="shared" ca="1" si="52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_Он_разрезанный?</v>
      </c>
      <c r="BA124" t="e">
        <f>VLOOKUP(Q124,audio_list_stym!$B$2:$BQ$299,68,FALSE)</f>
        <v>#N/A</v>
      </c>
      <c r="BB124" t="str">
        <f t="shared" si="53"/>
        <v>Вот_XXXXX._Он_разрезанный?</v>
      </c>
      <c r="BD124" cm="1">
        <f t="array" aca="1" ref="BD124" ca="1">INDEX($L$122:$L$129,(RANK(AT4,$AT$2:$AT$9)))</f>
        <v>2096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VLOOKUP(B125,audio_list_stym!$A$3:$BP$18,61,FALSE)</f>
        <v>17</v>
      </c>
      <c r="F125" t="str">
        <f>VLOOKUP(E125,metki!$A$2:$B$9,2,FALSE)</f>
        <v>экспл_новые_без_названия</v>
      </c>
      <c r="G125" t="str">
        <f t="shared" si="45"/>
        <v>экспл</v>
      </c>
      <c r="H125" t="str">
        <f>VLOOKUP(B125,audio_list_stym!$A$3:$AJ$18,29,FALSE)</f>
        <v>Gac</v>
      </c>
      <c r="I125" t="s">
        <v>691</v>
      </c>
      <c r="J125" t="str">
        <f t="shared" si="46"/>
        <v>Gac_4</v>
      </c>
      <c r="K125">
        <v>17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124</v>
      </c>
      <c r="Z125" t="str">
        <f>IF(G125="экспл",VLOOKUP(J125,quest_экспл!$A$1:$N$129,12,FALSE),IF(G125="импл_",0,0))</f>
        <v>sound\\On_s_lepestkami.wav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54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47"/>
        <v/>
      </c>
      <c r="AI125" t="s">
        <v>127</v>
      </c>
      <c r="AO125">
        <f t="shared" ca="1" si="48"/>
        <v>8.1440122530817893E-2</v>
      </c>
      <c r="AP125" t="str">
        <f t="shared" ca="1" si="49"/>
        <v>pics\\Tomat_5.jpg</v>
      </c>
      <c r="AR125" t="str">
        <f t="shared" si="55"/>
        <v/>
      </c>
      <c r="AS125" t="str">
        <f t="shared" si="50"/>
        <v/>
      </c>
      <c r="AT125">
        <f t="shared" ca="1" si="51"/>
        <v>8.1267472785270134E-2</v>
      </c>
      <c r="AU125" t="s">
        <v>697</v>
      </c>
      <c r="AV125" t="str">
        <f t="shared" ca="1" si="52"/>
        <v>sound\\Redkiy_plod.wav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_Он_с_лепестками?</v>
      </c>
      <c r="BA125" t="e">
        <f>VLOOKUP(Q125,audio_list_stym!$B$2:$BQ$299,68,FALSE)</f>
        <v>#N/A</v>
      </c>
      <c r="BB125" t="str">
        <f t="shared" si="53"/>
        <v>Это_XXXXX._Он_с_лепестками?</v>
      </c>
      <c r="BD125" cm="1">
        <f t="array" aca="1" ref="BD125" ca="1">INDEX($L$122:$L$129,(RANK(AT5,$AT$2:$AT$9)))</f>
        <v>2095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VLOOKUP(B126,audio_list_stym!$A$3:$BP$18,61,FALSE)</f>
        <v>17</v>
      </c>
      <c r="F126" t="str">
        <f>VLOOKUP(E126,metki!$A$2:$B$9,2,FALSE)</f>
        <v>экспл_новые_без_названия</v>
      </c>
      <c r="G126" t="str">
        <f t="shared" si="45"/>
        <v>экспл</v>
      </c>
      <c r="H126" t="str">
        <f>VLOOKUP(B126,audio_list_stym!$A$3:$AJ$18,29,FALSE)</f>
        <v>Gac</v>
      </c>
      <c r="I126" t="s">
        <v>692</v>
      </c>
      <c r="J126" t="str">
        <f t="shared" si="46"/>
        <v>Gac_5</v>
      </c>
      <c r="K126">
        <v>17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125</v>
      </c>
      <c r="Z126" t="str">
        <f>IF(G126="экспл",VLOOKUP(J126,quest_экспл!$A$1:$N$129,12,FALSE),IF(G126="импл_",0,0))</f>
        <v>sound\\Kolyuchiy_li_on.wav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54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47"/>
        <v/>
      </c>
      <c r="AI126" t="s">
        <v>128</v>
      </c>
      <c r="AO126">
        <f t="shared" ca="1" si="48"/>
        <v>0.38864687583172652</v>
      </c>
      <c r="AP126" t="str">
        <f t="shared" ca="1" si="49"/>
        <v>pics\\Limon_3.jpg</v>
      </c>
      <c r="AR126" t="str">
        <f t="shared" si="55"/>
        <v/>
      </c>
      <c r="AS126" t="str">
        <f t="shared" si="50"/>
        <v/>
      </c>
      <c r="AT126">
        <f t="shared" ca="1" si="51"/>
        <v>0.67509421126893232</v>
      </c>
      <c r="AU126" t="s">
        <v>697</v>
      </c>
      <c r="AV126" t="str">
        <f t="shared" ca="1" si="52"/>
        <v>sound\\Noviy_plod.wav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_Колючий_ли_он?</v>
      </c>
      <c r="BA126" t="e">
        <f>VLOOKUP(Q126,audio_list_stym!$B$2:$BQ$299,68,FALSE)</f>
        <v>#N/A</v>
      </c>
      <c r="BB126" t="str">
        <f t="shared" si="53"/>
        <v>На_картинке_XXXXX._Колючий_ли_он?</v>
      </c>
      <c r="BD126" cm="1">
        <f t="array" aca="1" ref="BD126" ca="1">INDEX($L$122:$L$129,(RANK(AT6,$AT$2:$AT$9)))</f>
        <v>2094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VLOOKUP(B127,audio_list_stym!$A$3:$BP$18,61,FALSE)</f>
        <v>17</v>
      </c>
      <c r="F127" t="str">
        <f>VLOOKUP(E127,metki!$A$2:$B$9,2,FALSE)</f>
        <v>экспл_новые_без_названия</v>
      </c>
      <c r="G127" t="str">
        <f t="shared" si="45"/>
        <v>экспл</v>
      </c>
      <c r="H127" t="str">
        <f>VLOOKUP(B127,audio_list_stym!$A$3:$AJ$18,29,FALSE)</f>
        <v>Gac</v>
      </c>
      <c r="I127" t="s">
        <v>693</v>
      </c>
      <c r="J127" t="str">
        <f t="shared" si="46"/>
        <v>Gac_6</v>
      </c>
      <c r="K127">
        <v>17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126</v>
      </c>
      <c r="Z127" t="str">
        <f>IF(G127="экспл",VLOOKUP(J127,quest_экспл!$A$1:$N$129,12,FALSE),IF(G127="импл_",0,0))</f>
        <v>sound\\Oranzheviy_li_on.wav</v>
      </c>
      <c r="AA127" t="str">
        <f>IF(G127="экспл",VLOOKUP(J127,quest_экспл!$A$1:$N$129,14,FALSE),IF(G127="импл_",0,0))</f>
        <v>да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54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47"/>
        <v/>
      </c>
      <c r="AI127" t="s">
        <v>129</v>
      </c>
      <c r="AO127">
        <f t="shared" ca="1" si="48"/>
        <v>0.38118972774206528</v>
      </c>
      <c r="AP127" t="str">
        <f t="shared" ca="1" si="49"/>
        <v>pics\\Limon_5.jpg</v>
      </c>
      <c r="AR127" t="str">
        <f t="shared" si="55"/>
        <v/>
      </c>
      <c r="AS127" t="str">
        <f t="shared" si="50"/>
        <v/>
      </c>
      <c r="AT127">
        <f t="shared" ca="1" si="51"/>
        <v>0.17448361290096337</v>
      </c>
      <c r="AU127" t="s">
        <v>697</v>
      </c>
      <c r="AV127" t="str">
        <f t="shared" ca="1" si="52"/>
        <v>sound\\Redkiy_plod.wav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_Оранжевый_ли_он?</v>
      </c>
      <c r="BA127" t="e">
        <f>VLOOKUP(Q127,audio_list_stym!$B$2:$BQ$299,68,FALSE)</f>
        <v>#N/A</v>
      </c>
      <c r="BB127" t="str">
        <f t="shared" si="53"/>
        <v>На_мониторе_XXXXX._Оранжевый_ли_он?</v>
      </c>
      <c r="BD127" cm="1">
        <f t="array" aca="1" ref="BD127" ca="1">INDEX($L$122:$L$129,(RANK(AT7,$AT$2:$AT$9)))</f>
        <v>2093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VLOOKUP(B128,audio_list_stym!$A$3:$BP$18,61,FALSE)</f>
        <v>17</v>
      </c>
      <c r="F128" t="str">
        <f>VLOOKUP(E128,metki!$A$2:$B$9,2,FALSE)</f>
        <v>экспл_новые_без_названия</v>
      </c>
      <c r="G128" t="str">
        <f t="shared" si="45"/>
        <v>экспл</v>
      </c>
      <c r="H128" t="str">
        <f>VLOOKUP(B128,audio_list_stym!$A$3:$AJ$18,29,FALSE)</f>
        <v>Gac</v>
      </c>
      <c r="I128" t="s">
        <v>694</v>
      </c>
      <c r="J128" t="str">
        <f t="shared" si="46"/>
        <v>Gac_7</v>
      </c>
      <c r="K128">
        <v>17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127</v>
      </c>
      <c r="Z128" t="str">
        <f>IF(G128="экспл",VLOOKUP(J128,quest_экспл!$A$1:$N$129,12,FALSE),IF(G128="импл_",0,0))</f>
        <v>sound\\On_zernistiy.wav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54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47"/>
        <v/>
      </c>
      <c r="AI128" t="s">
        <v>130</v>
      </c>
      <c r="AO128">
        <f t="shared" ca="1" si="48"/>
        <v>0.61656641029092529</v>
      </c>
      <c r="AP128" t="str">
        <f t="shared" ca="1" si="49"/>
        <v>pics\\Goroh_4.jpg</v>
      </c>
      <c r="AR128" t="str">
        <f t="shared" si="55"/>
        <v/>
      </c>
      <c r="AS128" t="str">
        <f t="shared" si="50"/>
        <v/>
      </c>
      <c r="AT128">
        <f t="shared" ca="1" si="51"/>
        <v>0.58714239768135801</v>
      </c>
      <c r="AU128" t="s">
        <v>697</v>
      </c>
      <c r="AV128" t="str">
        <f t="shared" ca="1" si="52"/>
        <v>sound\\Noviy_plod.wav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_Он_зернистый?</v>
      </c>
      <c r="BA128" t="e">
        <f>VLOOKUP(Q128,audio_list_stym!$B$2:$BQ$299,68,FALSE)</f>
        <v>#N/A</v>
      </c>
      <c r="BB128" t="str">
        <f t="shared" si="53"/>
        <v>Перед_Вами_XXXXX._Он_зернистый?</v>
      </c>
      <c r="BD128" cm="1">
        <f t="array" aca="1" ref="BD128" ca="1">INDEX($L$122:$L$129,(RANK(AT8,$AT$2:$AT$9)))</f>
        <v>2092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VLOOKUP(B129,audio_list_stym!$A$3:$BP$18,61,FALSE)</f>
        <v>17</v>
      </c>
      <c r="F129" t="str">
        <f>VLOOKUP(E129,metki!$A$2:$B$9,2,FALSE)</f>
        <v>экспл_новые_без_названия</v>
      </c>
      <c r="G129" t="str">
        <f t="shared" si="45"/>
        <v>экспл</v>
      </c>
      <c r="H129" t="str">
        <f>VLOOKUP(B129,audio_list_stym!$A$3:$AJ$18,29,FALSE)</f>
        <v>Gac</v>
      </c>
      <c r="I129" t="s">
        <v>695</v>
      </c>
      <c r="J129" t="str">
        <f t="shared" si="46"/>
        <v>Gac_8</v>
      </c>
      <c r="K129">
        <v>17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128</v>
      </c>
      <c r="Z129" t="str">
        <f>IF(G129="экспл",VLOOKUP(J129,quest_экспл!$A$1:$N$129,12,FALSE),IF(G129="импл_",0,0))</f>
        <v>sound\\Okruglya_li_on.wav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54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47"/>
        <v/>
      </c>
      <c r="AI129" t="s">
        <v>131</v>
      </c>
      <c r="AO129">
        <f t="shared" ca="1" si="48"/>
        <v>0.57049198234223963</v>
      </c>
      <c r="AP129" t="str">
        <f t="shared" ca="1" si="49"/>
        <v>pics\\Goroh_7.jpg</v>
      </c>
      <c r="AR129" t="str">
        <f t="shared" si="55"/>
        <v/>
      </c>
      <c r="AS129" t="str">
        <f t="shared" si="50"/>
        <v/>
      </c>
      <c r="AT129">
        <f t="shared" ca="1" si="51"/>
        <v>0.40352404734831115</v>
      </c>
      <c r="AU129" t="s">
        <v>697</v>
      </c>
      <c r="AV129" t="str">
        <f t="shared" ca="1" si="52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_Округлый_ли_он?</v>
      </c>
      <c r="BA129" t="e">
        <f>VLOOKUP(Q129,audio_list_stym!$B$2:$BQ$299,68,FALSE)</f>
        <v>#N/A</v>
      </c>
      <c r="BB129" t="str">
        <f t="shared" si="53"/>
        <v>Вы_видите_XXXXX._Округлый_ли_он?</v>
      </c>
      <c r="BD129" cm="1">
        <f t="array" aca="1" ref="BD129" ca="1">INDEX($L$122:$L$129,(RANK(AT9,$AT$2:$AT$9)))</f>
        <v>2091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A00-000000000000}"/>
  <pageMargins left="0.7" right="0.7" top="0.75" bottom="0.75" header="0.3" footer="0.3"/>
  <pageSetup paperSize="9" orientation="portrait" horizontalDpi="4294967293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ht="11.45" customHeight="1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VLOOKUP(B2,audio_list_stym!$A$3:$BP$18,62,FALSE)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VLOOKUP(B2,audio_list_stym!$A$3:$AJ$18,30,FALSE)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0.94242400080436595</v>
      </c>
      <c r="AP2" t="str">
        <f ca="1">INDEX($AM$2:$AM$25,(RANK(AO2,$AO$2:$AO$25)))</f>
        <v>pics\\Kokos_2.jpg</v>
      </c>
      <c r="AQ2" t="str">
        <f ca="1">INDEX($AN$2:$AN$25,(RANK(AO2,$AO$2:$AO$25)))</f>
        <v>pics\\Tomat_2.jpg</v>
      </c>
      <c r="AT2">
        <f t="shared" ref="AT2:AT65" ca="1" si="7">RAND()</f>
        <v>0.3640897782968241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2062</v>
      </c>
      <c r="BE2" cm="1">
        <f t="array" aca="1" ref="BE2" ca="1">INDEX(BD10:BD25,(RANK(AT2,$AT$2:$AT$16)))</f>
        <v>2029</v>
      </c>
      <c r="BF2" cm="1">
        <f t="array" aca="1" ref="BF2" ca="1">INDEX(BD26:BD49,(RANK(AT2,$AT$2:$AT$16)))</f>
        <v>2045</v>
      </c>
      <c r="BG2" cm="1">
        <f t="array" aca="1" ref="BG2" ca="1">INDEX(BD50:BD65,(RANK(AT2,$AT$2:$AT$16)))</f>
        <v>2021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VLOOKUP(B3,audio_list_stym!$A$3:$BP$18,62,FALSE)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VLOOKUP(B3,audio_list_stym!$A$3:$AJ$18,30,FALSE)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0.45478034276737167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0.17219986190298331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2064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VLOOKUP(B4,audio_list_stym!$A$3:$BP$18,62,FALSE)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VLOOKUP(B4,audio_list_stym!$A$3:$AJ$18,30,FALSE)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5.6205296389629678E-2</v>
      </c>
      <c r="AP4" t="str">
        <f t="shared" ca="1" si="12"/>
        <v>pics\\Injir_6.jpg</v>
      </c>
      <c r="AQ4" t="str">
        <f t="shared" ca="1" si="13"/>
        <v>pics\\Tikva_6.jpg</v>
      </c>
      <c r="AT4">
        <f t="shared" ca="1" si="7"/>
        <v>0.9683403640944972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VLOOKUP(B5,audio_list_stym!$A$3:$BP$18,62,FALSE)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VLOOKUP(B5,audio_list_stym!$A$3:$AJ$18,30,FALSE)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0.8327050006531086</v>
      </c>
      <c r="AP5" t="str">
        <f t="shared" ca="1" si="12"/>
        <v>pics\\Kokos_4.jpg</v>
      </c>
      <c r="AQ5" t="str">
        <f t="shared" ca="1" si="13"/>
        <v>pics\\Tomat_4.jpg</v>
      </c>
      <c r="AT5">
        <f t="shared" ca="1" si="7"/>
        <v>0.52160485085988406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2061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VLOOKUP(B6,audio_list_stym!$A$3:$BP$18,62,FALSE)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VLOOKUP(B6,audio_list_stym!$A$3:$AJ$18,30,FALSE)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5.3598729916932153E-2</v>
      </c>
      <c r="AP6" t="str">
        <f t="shared" ca="1" si="12"/>
        <v>pics\\Injir_7.jpg</v>
      </c>
      <c r="AQ6" t="str">
        <f t="shared" ca="1" si="13"/>
        <v>pics\\Tikva_7.jpg</v>
      </c>
      <c r="AT6">
        <f t="shared" ca="1" si="7"/>
        <v>0.52722152752929885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2060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VLOOKUP(B7,audio_list_stym!$A$3:$BP$18,62,FALSE)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VLOOKUP(B7,audio_list_stym!$A$3:$AJ$18,30,FALSE)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7.4862674881279623E-2</v>
      </c>
      <c r="AP7" t="str">
        <f t="shared" ca="1" si="12"/>
        <v>pics\\Injir_5.jpg</v>
      </c>
      <c r="AQ7" t="str">
        <f t="shared" ca="1" si="13"/>
        <v>pics\\Tikva_5.jpg</v>
      </c>
      <c r="AT7">
        <f t="shared" ca="1" si="7"/>
        <v>0.84075856534895954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2058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VLOOKUP(B8,audio_list_stym!$A$3:$BP$18,62,FALSE)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VLOOKUP(B8,audio_list_stym!$A$3:$AJ$18,30,FALSE)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0.36459585442599629</v>
      </c>
      <c r="AP8" t="str">
        <f t="shared" ca="1" si="12"/>
        <v>pics\\Injir_1.jpg</v>
      </c>
      <c r="AQ8" t="str">
        <f t="shared" ca="1" si="13"/>
        <v>pics\\Tikva_1.jpg</v>
      </c>
      <c r="AT8">
        <f t="shared" ca="1" si="7"/>
        <v>0.68687041500598067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VLOOKUP(B9,audio_list_stym!$A$3:$BP$18,62,FALSE)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VLOOKUP(B9,audio_list_stym!$A$3:$AJ$18,30,FALSE)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0.62169352380667897</v>
      </c>
      <c r="AP9" t="str">
        <f t="shared" ca="1" si="12"/>
        <v>pics\\Finik_2.jpg</v>
      </c>
      <c r="AQ9" t="str">
        <f t="shared" ca="1" si="13"/>
        <v>pics\\Peper_2.jpg</v>
      </c>
      <c r="AT9">
        <f t="shared" ca="1" si="7"/>
        <v>0.27493364801458908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VLOOKUP(B10,audio_list_stym!$A$3:$BP$18,62,FALSE)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VLOOKUP(B10,audio_list_stym!$A$3:$AJ$18,30,FALSE)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2059</v>
      </c>
      <c r="AD10" t="str">
        <f t="shared" ca="1" si="10"/>
        <v>pics\\Tomat_3.jpg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pics\\Tomat_3.jpg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0.93494963719059954</v>
      </c>
      <c r="AP10" t="str">
        <f t="shared" ca="1" si="12"/>
        <v>pics\\Kokos_3.jpg</v>
      </c>
      <c r="AQ10" t="str">
        <f t="shared" ca="1" si="13"/>
        <v>pics\\Tomat_3.jpg</v>
      </c>
      <c r="AS10" t="str">
        <f t="shared" ref="AS10:AS17" ca="1" si="15">IF(AH10="sound\\Tropic",AQ10,"")</f>
        <v>pics\\Tomat_3.jpg</v>
      </c>
      <c r="AT10">
        <f t="shared" ca="1" si="7"/>
        <v>0.47764802116802507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2038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VLOOKUP(B11,audio_list_stym!$A$3:$BP$18,62,FALSE)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VLOOKUP(B11,audio_list_stym!$A$3:$AJ$18,30,FALSE)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2162</v>
      </c>
      <c r="AD11" t="str">
        <f t="shared" ca="1" si="10"/>
        <v>pics\\Tikva_2.jpg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pics\\Tikva_2.jpg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0.25253533058634603</v>
      </c>
      <c r="AP11" t="str">
        <f t="shared" ca="1" si="12"/>
        <v>pics\\Injir_2.jpg</v>
      </c>
      <c r="AQ11" t="str">
        <f t="shared" ca="1" si="13"/>
        <v>pics\\Tikva_2.jpg</v>
      </c>
      <c r="AS11" t="str">
        <f t="shared" ca="1" si="15"/>
        <v>pics\\Tikva_2.jpg</v>
      </c>
      <c r="AT11">
        <f t="shared" ca="1" si="7"/>
        <v>0.500638613372826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sound\\Noviy_plod.wav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2040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VLOOKUP(B12,audio_list_stym!$A$3:$BP$18,62,FALSE)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VLOOKUP(B12,audio_list_stym!$A$3:$AJ$18,30,FALSE)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10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pics\\Peper_4.jpg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0.60806085504053631</v>
      </c>
      <c r="AP12" t="str">
        <f t="shared" ca="1" si="12"/>
        <v>pics\\Finik_4.jpg</v>
      </c>
      <c r="AQ12" t="str">
        <f t="shared" ca="1" si="13"/>
        <v>pics\\Peper_4.jpg</v>
      </c>
      <c r="AS12" t="str">
        <f t="shared" ca="1" si="15"/>
        <v>pics\\Peper_4.jpg</v>
      </c>
      <c r="AT12">
        <f t="shared" ca="1" si="7"/>
        <v>0.93182425715505879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sound\\Noviy_plod.wav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VLOOKUP(B13,audio_list_stym!$A$3:$BP$18,62,FALSE)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VLOOKUP(B13,audio_list_stym!$A$3:$AJ$18,30,FALSE)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2047</v>
      </c>
      <c r="AD13" t="str">
        <f t="shared" ca="1" si="10"/>
        <v>pics\\Peper_7.jpg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pics\\Peper_7.jpg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0.44408863556985867</v>
      </c>
      <c r="AP13" t="str">
        <f t="shared" ca="1" si="12"/>
        <v>pics\\Finik_7.jpg</v>
      </c>
      <c r="AQ13" t="str">
        <f t="shared" ca="1" si="13"/>
        <v>pics\\Peper_7.jpg</v>
      </c>
      <c r="AS13" t="str">
        <f t="shared" ca="1" si="15"/>
        <v>pics\\Peper_7.jpg</v>
      </c>
      <c r="AT13">
        <f t="shared" ca="1" si="7"/>
        <v>0.78673111542665475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sound\\Noviy_plod.wav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2037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VLOOKUP(B14,audio_list_stym!$A$3:$BP$18,62,FALSE)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VLOOKUP(B14,audio_list_stym!$A$3:$AJ$18,30,FALSE)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2163</v>
      </c>
      <c r="AD14" t="str">
        <f t="shared" ca="1" si="10"/>
        <v>pics\\Tikva_3.jpg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pics\\Tikva_3.jpg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0.19982890042279422</v>
      </c>
      <c r="AP14" t="str">
        <f t="shared" ca="1" si="12"/>
        <v>pics\\Injir_3.jpg</v>
      </c>
      <c r="AQ14" t="str">
        <f t="shared" ca="1" si="13"/>
        <v>pics\\Tikva_3.jpg</v>
      </c>
      <c r="AS14" t="str">
        <f t="shared" ca="1" si="15"/>
        <v>pics\\Tikva_3.jpg</v>
      </c>
      <c r="AT14">
        <f t="shared" ca="1" si="7"/>
        <v>0.86850054236351326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2036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VLOOKUP(B15,audio_list_stym!$A$3:$BP$18,62,FALSE)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VLOOKUP(B15,audio_list_stym!$A$3:$AJ$18,30,FALSE)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2168</v>
      </c>
      <c r="AD15" t="str">
        <f t="shared" ca="1" si="10"/>
        <v>pics\\Tikva_8.jpg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pics\\Tikva_8.jpg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4.0843593362915653E-2</v>
      </c>
      <c r="AP15" t="str">
        <f t="shared" ca="1" si="12"/>
        <v>pics\\Injir_8.jpg</v>
      </c>
      <c r="AQ15" t="str">
        <f t="shared" ca="1" si="13"/>
        <v>pics\\Tikva_8.jpg</v>
      </c>
      <c r="AS15" t="str">
        <f t="shared" ca="1" si="15"/>
        <v>pics\\Tikva_8.jpg</v>
      </c>
      <c r="AT15">
        <f t="shared" ca="1" si="7"/>
        <v>3.8515862936174594E-2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2034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VLOOKUP(B16,audio_list_stym!$A$3:$BP$18,62,FALSE)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VLOOKUP(B16,audio_list_stym!$A$3:$AJ$18,30,FALSE)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2057</v>
      </c>
      <c r="AD16" t="str">
        <f t="shared" ca="1" si="10"/>
        <v>pics\\Tomat_1.jpg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pics\\Tomat_1.jpg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0.99425711033011255</v>
      </c>
      <c r="AP16" t="str">
        <f t="shared" ca="1" si="12"/>
        <v>pics\\Kokos_1.jpg</v>
      </c>
      <c r="AQ16" t="str">
        <f t="shared" ca="1" si="13"/>
        <v>pics\\Tomat_1.jpg</v>
      </c>
      <c r="AS16" t="str">
        <f t="shared" ca="1" si="15"/>
        <v>pics\\Tomat_1.jpg</v>
      </c>
      <c r="AT16">
        <f t="shared" ca="1" si="7"/>
        <v>0.51612534779877295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VLOOKUP(B17,audio_list_stym!$A$3:$BP$18,62,FALSE)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VLOOKUP(B17,audio_list_stym!$A$3:$AJ$18,30,FALSE)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2062</v>
      </c>
      <c r="AD17" t="str">
        <f t="shared" ca="1" si="10"/>
        <v>pics\\Tomat_6.jpg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pics\\Tomat_6.jpg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0.73555624303285927</v>
      </c>
      <c r="AP17" t="str">
        <f t="shared" ca="1" si="12"/>
        <v>pics\\Kokos_6.jpg</v>
      </c>
      <c r="AQ17" t="str">
        <f t="shared" ca="1" si="13"/>
        <v>pics\\Tomat_6.jpg</v>
      </c>
      <c r="AS17" t="str">
        <f t="shared" ca="1" si="15"/>
        <v>pics\\Tomat_6.jpg</v>
      </c>
      <c r="AT17">
        <f t="shared" ca="1" si="7"/>
        <v>0.36773247388435459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VLOOKUP(B18,audio_list_stym!$A$3:$BP$18,62,FALSE)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VLOOKUP(B18,audio_list_stym!$A$3:$AJ$18,30,FALSE)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65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0.58769572958796024</v>
      </c>
      <c r="AP18" t="str">
        <f t="shared" ca="1" si="12"/>
        <v>pics\\Finik_5.jpg</v>
      </c>
      <c r="AQ18" t="str">
        <f t="shared" ca="1" si="13"/>
        <v>pics\\Peper_5.jpg</v>
      </c>
      <c r="AT18">
        <f t="shared" ca="1" si="7"/>
        <v>0.55468808044202889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2030</v>
      </c>
      <c r="BE18" cm="1">
        <f t="array" aca="1" ref="BE18" ca="1">INDEX(BD2:BD17,(RANK(AT4,$AT$2:$AT$16)))</f>
        <v>2062</v>
      </c>
      <c r="BF18" cm="1">
        <f t="array" aca="1" ref="BF18" ca="1">INDEX(BD26:BD49,(RANK(AT4,$AT$2:$AT$16)))</f>
        <v>2054</v>
      </c>
      <c r="BG18" cm="1">
        <f t="array" aca="1" ref="BG18" ca="1">INDEX(BD50:BD65,(RANK(AT4,$AT$2:$AT$16)))</f>
        <v>2014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VLOOKUP(B19,audio_list_stym!$A$3:$BP$18,62,FALSE)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VLOOKUP(B19,audio_list_stym!$A$3:$AJ$18,30,FALSE)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0.61870596458963312</v>
      </c>
      <c r="AP19" t="str">
        <f t="shared" ca="1" si="12"/>
        <v>pics\\Finik_3.jpg</v>
      </c>
      <c r="AQ19" t="str">
        <f t="shared" ca="1" si="13"/>
        <v>pics\\Peper_3.jpg</v>
      </c>
      <c r="AT19">
        <f t="shared" ca="1" si="7"/>
        <v>0.45585820627293117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2032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VLOOKUP(B20,audio_list_stym!$A$3:$BP$18,62,FALSE)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VLOOKUP(B20,audio_list_stym!$A$3:$AJ$18,30,FALSE)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0.82999621113473399</v>
      </c>
      <c r="AP20" t="str">
        <f t="shared" ca="1" si="12"/>
        <v>pics\\Kokos_5.jpg</v>
      </c>
      <c r="AQ20" t="str">
        <f t="shared" ca="1" si="13"/>
        <v>pics\\Tomat_5.jpg</v>
      </c>
      <c r="AT20">
        <f t="shared" ca="1" si="7"/>
        <v>0.93202202443367999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VLOOKUP(B21,audio_list_stym!$A$3:$BP$18,62,FALSE)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VLOOKUP(B21,audio_list_stym!$A$3:$AJ$18,30,FALSE)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0.66541955303748668</v>
      </c>
      <c r="AP21" t="str">
        <f t="shared" ca="1" si="12"/>
        <v>pics\\Kokos_8.jpg</v>
      </c>
      <c r="AQ21" t="str">
        <f t="shared" ca="1" si="13"/>
        <v>pics\\Tomat_8.jpg</v>
      </c>
      <c r="AT21">
        <f t="shared" ca="1" si="7"/>
        <v>0.5663032468603425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2029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VLOOKUP(B22,audio_list_stym!$A$3:$BP$18,62,FALSE)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VLOOKUP(B22,audio_list_stym!$A$3:$AJ$18,30,FALSE)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0.70081274037415253</v>
      </c>
      <c r="AP22" t="str">
        <f t="shared" ca="1" si="12"/>
        <v>pics\\Kokos_7.jpg</v>
      </c>
      <c r="AQ22" t="str">
        <f t="shared" ca="1" si="13"/>
        <v>pics\\Tomat_7.jpg</v>
      </c>
      <c r="AT22">
        <f t="shared" ca="1" si="7"/>
        <v>0.55275917785963546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2028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VLOOKUP(B23,audio_list_stym!$A$3:$BP$18,62,FALSE)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VLOOKUP(B23,audio_list_stym!$A$3:$AJ$18,30,FALSE)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0.65499433714421673</v>
      </c>
      <c r="AP23" t="str">
        <f t="shared" ca="1" si="12"/>
        <v>pics\\Finik_1.jpg</v>
      </c>
      <c r="AQ23" t="str">
        <f t="shared" ca="1" si="13"/>
        <v>pics\\Peper_1.jpg</v>
      </c>
      <c r="AT23">
        <f t="shared" ca="1" si="7"/>
        <v>0.3049921018827525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2026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VLOOKUP(B24,audio_list_stym!$A$3:$BP$18,62,FALSE)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VLOOKUP(B24,audio_list_stym!$A$3:$AJ$18,30,FALSE)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0.13860471448940159</v>
      </c>
      <c r="AP24" t="str">
        <f t="shared" ca="1" si="12"/>
        <v>pics\\Injir_4.jpg</v>
      </c>
      <c r="AQ24" t="str">
        <f t="shared" ca="1" si="13"/>
        <v>pics\\Tikva_4.jpg</v>
      </c>
      <c r="AT24">
        <f t="shared" ca="1" si="7"/>
        <v>0.83352582363478522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VLOOKUP(B25,audio_list_stym!$A$3:$BP$18,62,FALSE)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VLOOKUP(B25,audio_list_stym!$A$3:$AJ$18,30,FALSE)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0.40359705855250771</v>
      </c>
      <c r="AP25" t="str">
        <f t="shared" ca="1" si="12"/>
        <v>pics\\Finik_8.jpg</v>
      </c>
      <c r="AQ25" t="str">
        <f t="shared" ca="1" si="13"/>
        <v>pics\\Peper_8.jpg</v>
      </c>
      <c r="AT25">
        <f t="shared" ca="1" si="7"/>
        <v>0.65238809739037629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VLOOKUP(B26,audio_list_stym!$A$3:$BP$18,62,FALSE)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VLOOKUP(B26,audio_list_stym!$A$3:$AJ$18,30,FALSE)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2026</v>
      </c>
      <c r="AD26" t="str">
        <f t="shared" ca="1" si="10"/>
        <v>pics\\Kokos_2.jpg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pics\\Kokos_2.jpg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pics\\Kokos_2.jpg</v>
      </c>
      <c r="AT26">
        <f t="shared" ca="1" si="7"/>
        <v>0.69966781790843635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2054</v>
      </c>
      <c r="BE26" cm="1">
        <f t="array" aca="1" ref="BE26" ca="1">INDEX(BD2:BD25,(RANK(AT5,$AT$2:$AT$16)))</f>
        <v>2063</v>
      </c>
      <c r="BF26" cm="1">
        <f t="array" aca="1" ref="BF26" ca="1">INDEX(BD34:BD49,(RANK(AT5,$AT$2:$AT$16)))</f>
        <v>2047</v>
      </c>
      <c r="BG26" cm="1">
        <f t="array" aca="1" ref="BG26" ca="1">INDEX(BD50:BD65,(RANK(AT5,$AT$2:$AT$16)))</f>
        <v>2015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VLOOKUP(B27,audio_list_stym!$A$3:$BP$18,62,FALSE)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VLOOKUP(B27,audio_list_stym!$A$3:$AJ$18,30,FALSE)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pics\\Finik_6.jpg</v>
      </c>
      <c r="AT27">
        <f t="shared" ca="1" si="7"/>
        <v>0.91011917778585127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2056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VLOOKUP(B28,audio_list_stym!$A$3:$BP$18,62,FALSE)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VLOOKUP(B28,audio_list_stym!$A$3:$AJ$18,30,FALSE)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2158</v>
      </c>
      <c r="AD28" t="str">
        <f t="shared" ca="1" si="10"/>
        <v>pics\\Injir_6.jpg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pics\\Injir_6.jpg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pics\\Injir_6.jpg</v>
      </c>
      <c r="AT28">
        <f t="shared" ca="1" si="7"/>
        <v>0.46657655821545763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VLOOKUP(B29,audio_list_stym!$A$3:$BP$18,62,FALSE)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VLOOKUP(B29,audio_list_stym!$A$3:$AJ$18,30,FALSE)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2028</v>
      </c>
      <c r="AD29" t="str">
        <f t="shared" ca="1" si="10"/>
        <v>pics\\Kokos_4.jpg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pics\\Kokos_4.jpg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pics\\Kokos_4.jpg</v>
      </c>
      <c r="AT29">
        <f t="shared" ca="1" si="7"/>
        <v>0.47835383493898065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2053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VLOOKUP(B30,audio_list_stym!$A$3:$BP$18,62,FALSE)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VLOOKUP(B30,audio_list_stym!$A$3:$AJ$18,30,FALSE)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2159</v>
      </c>
      <c r="AD30" t="str">
        <f t="shared" ca="1" si="10"/>
        <v>pics\\Injir_7.jpg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pics\\Injir_7.jpg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pics\\Injir_7.jpg</v>
      </c>
      <c r="AT30">
        <f t="shared" ca="1" si="7"/>
        <v>0.12327716110229681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2052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VLOOKUP(B31,audio_list_stym!$A$3:$BP$18,62,FALSE)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VLOOKUP(B31,audio_list_stym!$A$3:$AJ$18,30,FALSE)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2157</v>
      </c>
      <c r="AD31" t="str">
        <f t="shared" ca="1" si="10"/>
        <v>pics\\Injir_5.jpg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pics\\Injir_5.jpg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pics\\Injir_5.jpg</v>
      </c>
      <c r="AT31">
        <f t="shared" ca="1" si="7"/>
        <v>0.5919039212479501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2050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VLOOKUP(B32,audio_list_stym!$A$3:$BP$18,62,FALSE)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VLOOKUP(B32,audio_list_stym!$A$3:$AJ$18,30,FALSE)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2153</v>
      </c>
      <c r="AD32" t="str">
        <f t="shared" ca="1" si="10"/>
        <v>pics\\Injir_1.jpg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pics\\Injir_1.jpg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pics\\Injir_1.jpg</v>
      </c>
      <c r="AT32">
        <f t="shared" ca="1" si="7"/>
        <v>0.37939034171727248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VLOOKUP(B33,audio_list_stym!$A$3:$BP$18,62,FALSE)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VLOOKUP(B33,audio_list_stym!$A$3:$AJ$18,30,FALSE)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2010</v>
      </c>
      <c r="AD33" t="str">
        <f t="shared" ca="1" si="10"/>
        <v>pics\\Finik_2.jpg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pics\\Finik_2.jpg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pics\\Finik_2.jpg</v>
      </c>
      <c r="AT33">
        <f t="shared" ca="1" si="7"/>
        <v>0.95401479020305113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VLOOKUP(B34,audio_list_stym!$A$3:$BP$18,62,FALSE)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VLOOKUP(B34,audio_list_stym!$A$3:$AJ$18,30,FALSE)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0.88220598052420351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2046</v>
      </c>
      <c r="BE34" cm="1">
        <f t="array" aca="1" ref="BE34" ca="1">INDEX(BD2:BD17,(RANK(AT5,$AT$2:$AT$17)))</f>
        <v>2063</v>
      </c>
      <c r="BF34" cm="1">
        <f t="array" aca="1" ref="BF34" ca="1">INDEX(BD18:BD33,(RANK(AT5,$AT$2:$AT$7)))</f>
        <v>2029</v>
      </c>
      <c r="BG34" cm="1">
        <f t="array" aca="1" ref="BG34" ca="1">INDEX(BD42:BD65,(RANK(AT5,$AT$2:$AT$17)))</f>
        <v>2007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VLOOKUP(B35,audio_list_stym!$A$3:$BP$18,62,FALSE)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VLOOKUP(B35,audio_list_stym!$A$3:$AJ$18,30,FALSE)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0.27520326599231792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2048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VLOOKUP(B36,audio_list_stym!$A$3:$BP$18,62,FALSE)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VLOOKUP(B36,audio_list_stym!$A$3:$AJ$18,30,FALSE)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0.90736551589828418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VLOOKUP(B37,audio_list_stym!$A$3:$BP$18,62,FALSE)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VLOOKUP(B37,audio_list_stym!$A$3:$AJ$18,30,FALSE)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0.16907851068919455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2045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VLOOKUP(B38,audio_list_stym!$A$3:$BP$18,62,FALSE)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VLOOKUP(B38,audio_list_stym!$A$3:$AJ$18,30,FALSE)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5.1726311432574335E-2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2044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VLOOKUP(B39,audio_list_stym!$A$3:$BP$18,62,FALSE)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VLOOKUP(B39,audio_list_stym!$A$3:$AJ$18,30,FALSE)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0.87605572808222176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2042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VLOOKUP(B40,audio_list_stym!$A$3:$BP$18,62,FALSE)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VLOOKUP(B40,audio_list_stym!$A$3:$AJ$18,30,FALSE)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0.55506259909986089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VLOOKUP(B41,audio_list_stym!$A$3:$BP$18,62,FALSE)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VLOOKUP(B41,audio_list_stym!$A$3:$AJ$18,30,FALSE)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1.3718810305482831E-2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VLOOKUP(B42,audio_list_stym!$A$3:$BP$18,62,FALSE)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VLOOKUP(B42,audio_list_stym!$A$3:$AJ$18,30,FALSE)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2045</v>
      </c>
      <c r="AD42" t="str">
        <f t="shared" ca="1" si="10"/>
        <v>pics\\Peper_5.jpg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pics\\Peper_5.jpg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pics\\Peper_5.jpg</v>
      </c>
      <c r="AT42">
        <f t="shared" ca="1" si="7"/>
        <v>0.28390244618228144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2006</v>
      </c>
      <c r="BE42" cm="1">
        <f t="array" aca="1" ref="BE42" ca="1">INDEX(BD2:BD17,(RANK(AT6,$AT$2:$AT17)))</f>
        <v>2059</v>
      </c>
      <c r="BF42" cm="1">
        <f t="array" aca="1" ref="BF42" ca="1">INDEX(BD26:BD41,(RANK(AT6,$AT$2:$AT$17)))</f>
        <v>2051</v>
      </c>
      <c r="BG42" cm="1">
        <f t="array" aca="1" ref="BG42" ca="1">INDEX(BD50:BD65,(RANK(AT6,$AT$2:$AT$17)))</f>
        <v>2011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VLOOKUP(B43,audio_list_stym!$A$3:$BP$18,62,FALSE)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VLOOKUP(B43,audio_list_stym!$A$3:$AJ$18,30,FALSE)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0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pics\\Peper_3.jpg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pics\\Peper_3.jpg</v>
      </c>
      <c r="AT43">
        <f t="shared" ca="1" si="7"/>
        <v>0.40583658036506232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2008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VLOOKUP(B44,audio_list_stym!$A$3:$BP$18,62,FALSE)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VLOOKUP(B44,audio_list_stym!$A$3:$AJ$18,30,FALSE)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2061</v>
      </c>
      <c r="AD44" t="str">
        <f t="shared" ca="1" si="10"/>
        <v>pics\\Tomat_5.jpg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pics\\Tomat_5.jpg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pics\\Tomat_5.jpg</v>
      </c>
      <c r="AT44">
        <f t="shared" ca="1" si="7"/>
        <v>0.78162436051804296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VLOOKUP(B45,audio_list_stym!$A$3:$BP$18,62,FALSE)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VLOOKUP(B45,audio_list_stym!$A$3:$AJ$18,30,FALSE)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2064</v>
      </c>
      <c r="AD45" t="str">
        <f t="shared" ca="1" si="10"/>
        <v>pics\\Tomat_8.jpg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pics\\Tomat_8.jpg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pics\\Tomat_8.jpg</v>
      </c>
      <c r="AT45">
        <f t="shared" ca="1" si="7"/>
        <v>0.7792633815526443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2005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VLOOKUP(B46,audio_list_stym!$A$3:$BP$18,62,FALSE)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VLOOKUP(B46,audio_list_stym!$A$3:$AJ$18,30,FALSE)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2063</v>
      </c>
      <c r="AD46" t="str">
        <f t="shared" ca="1" si="10"/>
        <v>pics\\Tomat_7.jpg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pics\\Tomat_7.jpg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pics\\Tomat_7.jpg</v>
      </c>
      <c r="AT46">
        <f t="shared" ca="1" si="7"/>
        <v>0.21766181219739456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2004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VLOOKUP(B47,audio_list_stym!$A$3:$BP$18,62,FALSE)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VLOOKUP(B47,audio_list_stym!$A$3:$AJ$18,30,FALSE)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0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pics\\Peper_1.jpg</v>
      </c>
      <c r="AT47">
        <f t="shared" ca="1" si="7"/>
        <v>0.80041373636407043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2002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VLOOKUP(B48,audio_list_stym!$A$3:$BP$18,62,FALSE)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VLOOKUP(B48,audio_list_stym!$A$3:$AJ$18,30,FALSE)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2164</v>
      </c>
      <c r="AD48" t="str">
        <f t="shared" ca="1" si="10"/>
        <v>pics\\Tikva_4.jpg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pics\\Tikva_4.jpg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pics\\Tikva_4.jpg</v>
      </c>
      <c r="AT48">
        <f t="shared" ca="1" si="7"/>
        <v>0.94483164321882784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VLOOKUP(B49,audio_list_stym!$A$3:$BP$18,62,FALSE)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VLOOKUP(B49,audio_list_stym!$A$3:$AJ$18,30,FALSE)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2048</v>
      </c>
      <c r="AD49" t="str">
        <f t="shared" ca="1" si="10"/>
        <v>pics\\Peper_8.jpg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pics\\Peper_8.jpg</v>
      </c>
      <c r="AT49">
        <f t="shared" ca="1" si="7"/>
        <v>0.28896778768522569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VLOOKUP(B50,audio_list_stym!$A$3:$BP$18,62,FALSE)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VLOOKUP(B50,audio_list_stym!$A$3:$AJ$18,30,FALSE)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0.27949179977390426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2014</v>
      </c>
      <c r="BE50" cm="1">
        <f t="array" aca="1" ref="BE50" ca="1">INDEX(BD2:BD17,(RANK(AT7,$AT$2:$AT$17)))</f>
        <v>2061</v>
      </c>
      <c r="BF50" cm="1">
        <f t="array" aca="1" ref="BF50" ca="1">INDEX(BD18:BD49,(RANK(AT7,$AT$2:$AT$17)))</f>
        <v>2029</v>
      </c>
      <c r="BG50" cm="1">
        <f t="array" aca="1" ref="BG50" ca="1">INDEX(BD58:BD65,(RANK(AT7,$AT$2:$AT$9)))</f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VLOOKUP(B51,audio_list_stym!$A$3:$BP$18,62,FALSE)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VLOOKUP(B51,audio_list_stym!$A$3:$AJ$18,30,FALSE)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0.7738911032332586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2016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VLOOKUP(B52,audio_list_stym!$A$3:$BP$18,62,FALSE)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VLOOKUP(B52,audio_list_stym!$A$3:$AJ$18,30,FALSE)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1.5391427620183862E-3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sound\\Redkiy_plod.wav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VLOOKUP(B53,audio_list_stym!$A$3:$BP$18,62,FALSE)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VLOOKUP(B53,audio_list_stym!$A$3:$AJ$18,30,FALSE)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0.94396298185492222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2013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VLOOKUP(B54,audio_list_stym!$A$3:$BP$18,62,FALSE)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VLOOKUP(B54,audio_list_stym!$A$3:$AJ$18,30,FALSE)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7.7075483989284099E-2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sound\\Redkiy_plod.wav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2012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VLOOKUP(B55,audio_list_stym!$A$3:$BP$18,62,FALSE)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VLOOKUP(B55,audio_list_stym!$A$3:$AJ$18,30,FALSE)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0.60924517840480119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2010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VLOOKUP(B56,audio_list_stym!$A$3:$BP$18,62,FALSE)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VLOOKUP(B56,audio_list_stym!$A$3:$AJ$18,30,FALSE)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0.15575132409126891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VLOOKUP(B57,audio_list_stym!$A$3:$BP$18,62,FALSE)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VLOOKUP(B57,audio_list_stym!$A$3:$AJ$18,30,FALSE)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0.87629288082188139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VLOOKUP(B58,audio_list_stym!$A$3:$BP$18,62,FALSE)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VLOOKUP(B58,audio_list_stym!$A$3:$AJ$18,30,FALSE)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2027</v>
      </c>
      <c r="AD58" t="str">
        <f t="shared" ca="1" si="10"/>
        <v>pics\\Kokos_3.jpg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pics\\Kokos_3.jpg</v>
      </c>
      <c r="AT58">
        <f t="shared" ca="1" si="7"/>
        <v>0.18539789730418033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2022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2001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VLOOKUP(B59,audio_list_stym!$A$3:$BP$18,62,FALSE)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VLOOKUP(B59,audio_list_stym!$A$3:$AJ$18,30,FALSE)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2154</v>
      </c>
      <c r="AD59" t="str">
        <f t="shared" ca="1" si="10"/>
        <v>pics\\Injir_2.jpg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pics\\Injir_2.jpg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pics\\Injir_2.jpg</v>
      </c>
      <c r="AT59">
        <f t="shared" ca="1" si="7"/>
        <v>2.877751174391896E-2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2024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VLOOKUP(B60,audio_list_stym!$A$3:$BP$18,62,FALSE)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VLOOKUP(B60,audio_list_stym!$A$3:$AJ$18,30,FALSE)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10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pics\\Finik_4.jpg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pics\\Finik_4.jpg</v>
      </c>
      <c r="AT60">
        <f t="shared" ca="1" si="7"/>
        <v>0.32712630915082208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VLOOKUP(B61,audio_list_stym!$A$3:$BP$18,62,FALSE)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VLOOKUP(B61,audio_list_stym!$A$3:$AJ$18,30,FALSE)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2015</v>
      </c>
      <c r="AD61" t="str">
        <f t="shared" ca="1" si="10"/>
        <v>pics\\Finik_7.jpg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pics\\Finik_7.jpg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pics\\Finik_7.jpg</v>
      </c>
      <c r="AT61">
        <f t="shared" ca="1" si="7"/>
        <v>0.18868989766409983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2021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VLOOKUP(B62,audio_list_stym!$A$3:$BP$18,62,FALSE)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VLOOKUP(B62,audio_list_stym!$A$3:$AJ$18,30,FALSE)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2155</v>
      </c>
      <c r="AD62" t="str">
        <f t="shared" ca="1" si="10"/>
        <v>pics\\Injir_3.jpg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pics\\Injir_3.jpg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pics\\Injir_3.jpg</v>
      </c>
      <c r="AT62">
        <f t="shared" ca="1" si="7"/>
        <v>0.65861942636898874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2020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VLOOKUP(B63,audio_list_stym!$A$3:$BP$18,62,FALSE)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VLOOKUP(B63,audio_list_stym!$A$3:$AJ$18,30,FALSE)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2160</v>
      </c>
      <c r="AD63" t="str">
        <f t="shared" ca="1" si="10"/>
        <v>pics\\Injir_8.jpg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pics\\Injir_8.jpg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pics\\Injir_8.jpg</v>
      </c>
      <c r="AT63">
        <f t="shared" ca="1" si="7"/>
        <v>0.25897105140631049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2018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VLOOKUP(B64,audio_list_stym!$A$3:$BP$18,62,FALSE)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VLOOKUP(B64,audio_list_stym!$A$3:$AJ$18,30,FALSE)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2025</v>
      </c>
      <c r="AD64" t="str">
        <f t="shared" ca="1" si="10"/>
        <v>pics\\Kokos_1.jpg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pics\\Kokos_1.jpg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pics\\Kokos_1.jpg</v>
      </c>
      <c r="AT64">
        <f t="shared" ca="1" si="7"/>
        <v>0.24664989832369899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VLOOKUP(B65,audio_list_stym!$A$3:$BP$18,62,FALSE)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VLOOKUP(B65,audio_list_stym!$A$3:$AJ$18,30,FALSE)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2030</v>
      </c>
      <c r="AD65" t="str">
        <f t="shared" ca="1" si="10"/>
        <v>pics\\Kokos_6.jpg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pics\\Kokos_6.jpg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pics\\Kokos_6.jpg</v>
      </c>
      <c r="AT65">
        <f t="shared" ca="1" si="7"/>
        <v>0.46611952641195431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VLOOKUP(B66,audio_list_stym!$A$3:$BP$18,62,FALSE)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VLOOKUP(B66,audio_list_stym!$A$3:$AJ$18,30,FALSE)</f>
        <v>Noni</v>
      </c>
      <c r="I66" t="s">
        <v>688</v>
      </c>
      <c r="J66" t="str">
        <f t="shared" ref="J66:J129" si="27">H66&amp;I66</f>
        <v>Noni_1</v>
      </c>
      <c r="K66">
        <v>15</v>
      </c>
      <c r="L66">
        <f>VLOOKUP(J66,total_visual_stym!$A$2:$D$129,2,FALSE)</f>
        <v>2113</v>
      </c>
      <c r="M66" t="str">
        <f>VLOOKUP(J66,total_visual_stym!$A$2:$D$129,3,FALSE)</f>
        <v>pics\\Noni_1.jpg</v>
      </c>
      <c r="N66">
        <f>VLOOKUP(J66,total_visual_stym!$A$1:$D$129,4,FALSE)</f>
        <v>212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129</v>
      </c>
      <c r="Z66" t="str">
        <f>IF(G66="экспл",VLOOKUP(J66,quest_экспл!$A$1:$N$129,12,FALSE),IF(G66="импл_",0,0))</f>
        <v>sound\\On_beliy_vnutri.wav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>
        <f t="shared" ref="AF66:AF129" si="28">AS66</f>
        <v>0</v>
      </c>
      <c r="AI66" t="s">
        <v>67</v>
      </c>
      <c r="AO66">
        <f ca="1">RAND()</f>
        <v>9.2490217677280384E-2</v>
      </c>
      <c r="AP66" t="str">
        <f ca="1">INDEX($AI$66:$AI$129,(RANK(AO66,$AO$66:$AO$129)))</f>
        <v>pics\\Tomat_3.jpg</v>
      </c>
      <c r="AT66">
        <f t="shared" ref="AT66:AT129" ca="1" si="29">RAND()</f>
        <v>0.30094351521407803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_Он_белый_внутри?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На_экране_РЕНАН._Он_белый_внутри?</v>
      </c>
      <c r="BC66">
        <f>A66</f>
        <v>1209</v>
      </c>
      <c r="BD66" cm="1">
        <f t="array" aca="1" ref="BD66" ca="1">INDEX(L66:L73,(RANK(AT2,$AT$2:$AT$9)))</f>
        <v>2118</v>
      </c>
      <c r="BE66" cm="1">
        <f t="array" aca="1" ref="BE66" ca="1">INDEX(BD74:BD89,(RANK(AT2,$AT$2:$AT$7)))</f>
        <v>2132</v>
      </c>
      <c r="BF66" cm="1">
        <f t="array" aca="1" ref="BF66" ca="1">INDEX(BD90:BD113,(RANK(AT2,$AT$2:$AT$17)))</f>
        <v>2068</v>
      </c>
      <c r="BG66" cm="1">
        <f t="array" aca="1" ref="BG66" ca="1">INDEX(BD114:BD129,(RANK(AT2,$AT$2:$AT$17)))</f>
        <v>2092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VLOOKUP(B67,audio_list_stym!$A$3:$BP$18,62,FALSE)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VLOOKUP(B67,audio_list_stym!$A$3:$AJ$18,30,FALSE)</f>
        <v>Noni</v>
      </c>
      <c r="I67" t="s">
        <v>689</v>
      </c>
      <c r="J67" t="str">
        <f t="shared" si="27"/>
        <v>Noni_2</v>
      </c>
      <c r="K67">
        <v>15</v>
      </c>
      <c r="L67">
        <f>VLOOKUP(J67,total_visual_stym!$A$2:$D$129,2,FALSE)</f>
        <v>2114</v>
      </c>
      <c r="M67" t="str">
        <f>VLOOKUP(J67,total_visual_stym!$A$2:$D$129,3,FALSE)</f>
        <v>pics\\Noni_2.jpg</v>
      </c>
      <c r="N67">
        <f>VLOOKUP(J67,total_visual_stym!$A$1:$D$129,4,FALSE)</f>
        <v>212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130</v>
      </c>
      <c r="Z67" t="str">
        <f>IF(G67="экспл",VLOOKUP(J67,quest_экспл!$A$1:$N$129,12,FALSE),IF(G67="импл_",0,0))</f>
        <v>sound\\Rebristiy_li_on.wav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2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>
        <f t="shared" si="28"/>
        <v>0</v>
      </c>
      <c r="AI67" t="s">
        <v>68</v>
      </c>
      <c r="AO67">
        <f t="shared" ref="AO67:AO129" ca="1" si="33">RAND()</f>
        <v>0.7059722894613385</v>
      </c>
      <c r="AP67" t="str">
        <f t="shared" ref="AP67:AP129" ca="1" si="34">INDEX($AI$66:$AI$129,(RANK(AO67,$AO$66:$AO$129)))</f>
        <v>pics\\Goroh_4.jpg</v>
      </c>
      <c r="AT67">
        <f t="shared" ca="1" si="29"/>
        <v>0.53343935749456006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_Ребристый_ли_он?</v>
      </c>
      <c r="BA67" t="e">
        <f>VLOOKUP(Q67,audio_list_stym!$B$2:$BQ$299,68,FALSE)</f>
        <v>#N/A</v>
      </c>
      <c r="BB67" t="str">
        <f t="shared" si="31"/>
        <v>Посмотрите,_вот_РЕНАН._Ребристый_ли_он?</v>
      </c>
      <c r="BD67" cm="1">
        <f t="array" aca="1" ref="BD67" ca="1">INDEX(L67:L74,(RANK(AT3,$AT$2:$AT$9)))</f>
        <v>2129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VLOOKUP(B68,audio_list_stym!$A$3:$BP$18,62,FALSE)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VLOOKUP(B68,audio_list_stym!$A$3:$AJ$18,30,FALSE)</f>
        <v>Noni</v>
      </c>
      <c r="I68" t="s">
        <v>690</v>
      </c>
      <c r="J68" t="str">
        <f t="shared" si="27"/>
        <v>Noni_3</v>
      </c>
      <c r="K68">
        <v>15</v>
      </c>
      <c r="L68">
        <f>VLOOKUP(J68,total_visual_stym!$A$2:$D$129,2,FALSE)</f>
        <v>2115</v>
      </c>
      <c r="M68" t="str">
        <f>VLOOKUP(J68,total_visual_stym!$A$2:$D$129,3,FALSE)</f>
        <v>pics\\Noni_3.jpg</v>
      </c>
      <c r="N68">
        <f>VLOOKUP(J68,total_visual_stym!$A$1:$D$129,4,FALSE)</f>
        <v>212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131</v>
      </c>
      <c r="Z68" t="str">
        <f>IF(G68="экспл",VLOOKUP(J68,quest_экспл!$A$1:$N$129,12,FALSE),IF(G68="импл_",0,0))</f>
        <v>sound\\Goluboy_li_on.wav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2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>
        <f t="shared" si="28"/>
        <v>0</v>
      </c>
      <c r="AI68" t="s">
        <v>69</v>
      </c>
      <c r="AO68">
        <f t="shared" ca="1" si="33"/>
        <v>0.91957477368540319</v>
      </c>
      <c r="AP68" t="str">
        <f t="shared" ca="1" si="34"/>
        <v>pics\\Banan_5.jpg</v>
      </c>
      <c r="AT68">
        <f t="shared" ca="1" si="29"/>
        <v>0.46696225329156993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_Голубой_ли_он?</v>
      </c>
      <c r="BA68" t="e">
        <f>VLOOKUP(Q68,audio_list_stym!$B$2:$BQ$299,68,FALSE)</f>
        <v>#N/A</v>
      </c>
      <c r="BB68" t="str">
        <f t="shared" si="31"/>
        <v>Вот_РЕНАН._Голубой_ли_он?</v>
      </c>
      <c r="BD68" cm="1">
        <f t="array" aca="1" ref="BD68" ca="1">INDEX(L68:L75,(RANK(AT4,$AT$2:$AT$9)))</f>
        <v>2115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VLOOKUP(B69,audio_list_stym!$A$3:$BP$18,62,FALSE)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VLOOKUP(B69,audio_list_stym!$A$3:$AJ$18,30,FALSE)</f>
        <v>Noni</v>
      </c>
      <c r="I69" t="s">
        <v>691</v>
      </c>
      <c r="J69" t="str">
        <f t="shared" si="27"/>
        <v>Noni_4</v>
      </c>
      <c r="K69">
        <v>15</v>
      </c>
      <c r="L69">
        <f>VLOOKUP(J69,total_visual_stym!$A$2:$D$129,2,FALSE)</f>
        <v>2116</v>
      </c>
      <c r="M69" t="str">
        <f>VLOOKUP(J69,total_visual_stym!$A$2:$D$129,3,FALSE)</f>
        <v>pics\\Noni_4.jpg</v>
      </c>
      <c r="N69">
        <f>VLOOKUP(J69,total_visual_stym!$A$1:$D$129,4,FALSE)</f>
        <v>212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132</v>
      </c>
      <c r="Z69" t="str">
        <f>IF(G69="экспл",VLOOKUP(J69,quest_экспл!$A$1:$N$129,12,FALSE),IF(G69="импл_",0,0))</f>
        <v>sound\\On_s_bugorkami.wav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2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>
        <f t="shared" si="28"/>
        <v>0</v>
      </c>
      <c r="AI69" t="s">
        <v>70</v>
      </c>
      <c r="AO69">
        <f t="shared" ca="1" si="33"/>
        <v>0.13837150849296687</v>
      </c>
      <c r="AP69" t="str">
        <f t="shared" ca="1" si="34"/>
        <v>pics\\Redis_7.jpg</v>
      </c>
      <c r="AT69">
        <f t="shared" ca="1" si="29"/>
        <v>0.19778877436711351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_Он_с_бугорками?</v>
      </c>
      <c r="BA69" t="e">
        <f>VLOOKUP(Q69,audio_list_stym!$B$2:$BQ$299,68,FALSE)</f>
        <v>#N/A</v>
      </c>
      <c r="BB69" t="str">
        <f t="shared" si="31"/>
        <v>Это_РЕНАН._Он_с_бугорками?</v>
      </c>
      <c r="BD69" cm="1">
        <f t="array" aca="1" ref="BD69" ca="1">INDEX(L69:L76,(RANK(AT5,$AT$2:$AT$9)))</f>
        <v>2120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VLOOKUP(B70,audio_list_stym!$A$3:$BP$18,62,FALSE)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VLOOKUP(B70,audio_list_stym!$A$3:$AJ$18,30,FALSE)</f>
        <v>Noni</v>
      </c>
      <c r="I70" t="s">
        <v>692</v>
      </c>
      <c r="J70" t="str">
        <f t="shared" si="27"/>
        <v>Noni_5</v>
      </c>
      <c r="K70">
        <v>15</v>
      </c>
      <c r="L70">
        <f>VLOOKUP(J70,total_visual_stym!$A$2:$D$129,2,FALSE)</f>
        <v>2117</v>
      </c>
      <c r="M70" t="str">
        <f>VLOOKUP(J70,total_visual_stym!$A$2:$D$129,3,FALSE)</f>
        <v>pics\\Noni_5.jpg</v>
      </c>
      <c r="N70">
        <f>VLOOKUP(J70,total_visual_stym!$A$1:$D$129,4,FALSE)</f>
        <v>212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133</v>
      </c>
      <c r="Z70" t="str">
        <f>IF(G70="экспл",VLOOKUP(J70,quest_экспл!$A$1:$N$129,12,FALSE),IF(G70="импл_",0,0))</f>
        <v>sound\\Ovalniy_li_on.wav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2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>
        <f t="shared" si="28"/>
        <v>0</v>
      </c>
      <c r="AI70" t="s">
        <v>71</v>
      </c>
      <c r="AO70">
        <f t="shared" ca="1" si="33"/>
        <v>0.62786338462667102</v>
      </c>
      <c r="AP70" t="str">
        <f t="shared" ca="1" si="34"/>
        <v>pics\\Kokos_1.jpg</v>
      </c>
      <c r="AT70">
        <f t="shared" ca="1" si="29"/>
        <v>0.35915361967472403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_Овальный_ли_он?</v>
      </c>
      <c r="BA70" t="e">
        <f>VLOOKUP(Q70,audio_list_stym!$B$2:$BQ$299,68,FALSE)</f>
        <v>#N/A</v>
      </c>
      <c r="BB70" t="str">
        <f t="shared" si="31"/>
        <v>На_картинке_РЕНАН._Овальный_ли_он?</v>
      </c>
      <c r="BD70" cm="1">
        <f t="array" aca="1" ref="BD70" ca="1">INDEX(L70:L77,(RANK(AT6,$AT$2:$AT$9)))</f>
        <v>2120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VLOOKUP(B71,audio_list_stym!$A$3:$BP$18,62,FALSE)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VLOOKUP(B71,audio_list_stym!$A$3:$AJ$18,30,FALSE)</f>
        <v>Noni</v>
      </c>
      <c r="I71" t="s">
        <v>693</v>
      </c>
      <c r="J71" t="str">
        <f t="shared" si="27"/>
        <v>Noni_6</v>
      </c>
      <c r="K71">
        <v>15</v>
      </c>
      <c r="L71">
        <f>VLOOKUP(J71,total_visual_stym!$A$2:$D$129,2,FALSE)</f>
        <v>2118</v>
      </c>
      <c r="M71" t="str">
        <f>VLOOKUP(J71,total_visual_stym!$A$2:$D$129,3,FALSE)</f>
        <v>pics\\Noni_6.jpg</v>
      </c>
      <c r="N71">
        <f>VLOOKUP(J71,total_visual_stym!$A$1:$D$129,4,FALSE)</f>
        <v>212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134</v>
      </c>
      <c r="Z71" t="str">
        <f>IF(G71="экспл",VLOOKUP(J71,quest_экспл!$A$1:$N$129,12,FALSE),IF(G71="импл_",0,0))</f>
        <v>sound\\Zhidkiy_li_on.wav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2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>
        <f t="shared" si="28"/>
        <v>0</v>
      </c>
      <c r="AI71" t="s">
        <v>72</v>
      </c>
      <c r="AO71">
        <f t="shared" ca="1" si="33"/>
        <v>0.78791969796888739</v>
      </c>
      <c r="AP71" t="str">
        <f t="shared" ca="1" si="34"/>
        <v>pics\\Finik_7.jpg</v>
      </c>
      <c r="AT71">
        <f t="shared" ca="1" si="29"/>
        <v>0.6063667318046706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_Жидкий_ли_он?</v>
      </c>
      <c r="BA71" t="e">
        <f>VLOOKUP(Q71,audio_list_stym!$B$2:$BQ$299,68,FALSE)</f>
        <v>#N/A</v>
      </c>
      <c r="BB71" t="str">
        <f t="shared" si="31"/>
        <v>На_мониторе_РЕНАН._Жидкий_ли_он?</v>
      </c>
      <c r="BD71" cm="1">
        <f t="array" aca="1" ref="BD71" ca="1">INDEX(L71:L78,(RANK(AT7,$AT$2:$AT$9)))</f>
        <v>2119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VLOOKUP(B72,audio_list_stym!$A$3:$BP$18,62,FALSE)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VLOOKUP(B72,audio_list_stym!$A$3:$AJ$18,30,FALSE)</f>
        <v>Noni</v>
      </c>
      <c r="I72" t="s">
        <v>694</v>
      </c>
      <c r="J72" t="str">
        <f t="shared" si="27"/>
        <v>Noni_7</v>
      </c>
      <c r="K72">
        <v>15</v>
      </c>
      <c r="L72">
        <f>VLOOKUP(J72,total_visual_stym!$A$2:$D$129,2,FALSE)</f>
        <v>2119</v>
      </c>
      <c r="M72" t="str">
        <f>VLOOKUP(J72,total_visual_stym!$A$2:$D$129,3,FALSE)</f>
        <v>pics\\Noni_7.jpg</v>
      </c>
      <c r="N72">
        <f>VLOOKUP(J72,total_visual_stym!$A$1:$D$129,4,FALSE)</f>
        <v>212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135</v>
      </c>
      <c r="Z72" t="str">
        <f>IF(G72="экспл",VLOOKUP(J72,quest_экспл!$A$1:$N$129,12,FALSE),IF(G72="импл_",0,0))</f>
        <v>sound\\On_lohmatiy.wav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>
        <f t="shared" si="28"/>
        <v>0</v>
      </c>
      <c r="AI72" t="s">
        <v>73</v>
      </c>
      <c r="AO72">
        <f t="shared" ca="1" si="33"/>
        <v>0.58779053554797089</v>
      </c>
      <c r="AP72" t="str">
        <f t="shared" ca="1" si="34"/>
        <v>pics\\Kokos_3.jpg</v>
      </c>
      <c r="AT72">
        <f t="shared" ca="1" si="29"/>
        <v>0.16426746626805111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_Он_лохматый?</v>
      </c>
      <c r="BA72" t="e">
        <f>VLOOKUP(Q72,audio_list_stym!$B$2:$BQ$299,68,FALSE)</f>
        <v>#N/A</v>
      </c>
      <c r="BB72" t="str">
        <f t="shared" si="31"/>
        <v>Перед_Вами_РЕНАН._Он_лохматый?</v>
      </c>
      <c r="BD72" cm="1">
        <f t="array" aca="1" ref="BD72" ca="1">INDEX(L72:L79,(RANK(AT8,$AT$2:$AT$9)))</f>
        <v>2129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VLOOKUP(B73,audio_list_stym!$A$3:$BP$18,62,FALSE)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VLOOKUP(B73,audio_list_stym!$A$3:$AJ$18,30,FALSE)</f>
        <v>Noni</v>
      </c>
      <c r="I73" t="s">
        <v>695</v>
      </c>
      <c r="J73" t="str">
        <f t="shared" si="27"/>
        <v>Noni_8</v>
      </c>
      <c r="K73">
        <v>15</v>
      </c>
      <c r="L73">
        <f>VLOOKUP(J73,total_visual_stym!$A$2:$D$129,2,FALSE)</f>
        <v>2120</v>
      </c>
      <c r="M73" t="str">
        <f>VLOOKUP(J73,total_visual_stym!$A$2:$D$129,3,FALSE)</f>
        <v>pics\\Noni_8.jpg</v>
      </c>
      <c r="N73">
        <f>VLOOKUP(J73,total_visual_stym!$A$1:$D$129,4,FALSE)</f>
        <v>212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136</v>
      </c>
      <c r="Z73" t="str">
        <f>IF(G73="экспл",VLOOKUP(J73,quest_экспл!$A$1:$N$129,12,FALSE),IF(G73="импл_",0,0))</f>
        <v>sound\\On_zolotistiy.wav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>
        <f t="shared" si="28"/>
        <v>0</v>
      </c>
      <c r="AI73" t="s">
        <v>74</v>
      </c>
      <c r="AO73">
        <f t="shared" ca="1" si="33"/>
        <v>0.44267673993694712</v>
      </c>
      <c r="AP73" t="str">
        <f t="shared" ca="1" si="34"/>
        <v>pics\\Limon_4.jpg</v>
      </c>
      <c r="AT73">
        <f t="shared" ca="1" si="29"/>
        <v>0.63217807766343237</v>
      </c>
      <c r="AU73" t="s">
        <v>697</v>
      </c>
      <c r="AV73" t="str">
        <f t="shared" ca="1" si="30"/>
        <v>sound\\Noviy_plod.wav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_Он_золотистый?</v>
      </c>
      <c r="BA73" t="e">
        <f>VLOOKUP(Q73,audio_list_stym!$B$2:$BQ$299,68,FALSE)</f>
        <v>#N/A</v>
      </c>
      <c r="BB73" t="str">
        <f t="shared" si="31"/>
        <v>Вы_видите_РЕНАН._Он_золотистый?</v>
      </c>
      <c r="BD73" cm="1">
        <f t="array" aca="1" ref="BD73" ca="1">INDEX(L73:L80,(RANK(AT9,$AT$2:$AT$9)))</f>
        <v>2134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VLOOKUP(B74,audio_list_stym!$A$3:$BP$18,62,FALSE)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VLOOKUP(B74,audio_list_stym!$A$3:$AJ$18,30,FALSE)</f>
        <v>Sapota</v>
      </c>
      <c r="I74" t="s">
        <v>688</v>
      </c>
      <c r="J74" t="str">
        <f t="shared" si="27"/>
        <v>Sapota_1</v>
      </c>
      <c r="K74">
        <v>16</v>
      </c>
      <c r="L74">
        <f>VLOOKUP(J74,total_visual_stym!$A$2:$D$129,2,FALSE)</f>
        <v>2129</v>
      </c>
      <c r="M74" t="str">
        <f>VLOOKUP(J74,total_visual_stym!$A$2:$D$129,3,FALSE)</f>
        <v>pics\\Sapota_1.jpg</v>
      </c>
      <c r="N74">
        <f>VLOOKUP(J74,total_visual_stym!$A$1:$D$129,4,FALSE)</f>
        <v>213</v>
      </c>
      <c r="P74">
        <f>IF(G74="экспл",0,IF(G74="импл_",VLOOKUP(J74,quest_импл!$A$1:$J$129,7,FALSE),0))</f>
        <v>265</v>
      </c>
      <c r="Q74" t="str">
        <f>IF(G74="экспл",0,IF(G74="импл_",VLOOKUP(J74,quest_импл!$A$1:$J$129,8,FALSE),0))</f>
        <v>sound\\Sharoobrazniy_li.wav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2061</v>
      </c>
      <c r="AD74" t="str">
        <f t="shared" ca="1" si="32"/>
        <v>pics\\Tomat_5.jpg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pics\\Tomat_5.jpg</v>
      </c>
      <c r="AI74" t="s">
        <v>76</v>
      </c>
      <c r="AO74">
        <f t="shared" ca="1" si="33"/>
        <v>7.3314233087982572E-2</v>
      </c>
      <c r="AP74" t="str">
        <f t="shared" ca="1" si="34"/>
        <v>pics\\Tomat_5.jpg</v>
      </c>
      <c r="AR74" t="str">
        <f>IF(AH74="sound\\Ogorod",AP2,"")</f>
        <v/>
      </c>
      <c r="AS74" t="str">
        <f t="shared" ref="AS74:AS129" ca="1" si="35">IF(G74="импл_",AP74,"")</f>
        <v>pics\\Tomat_5.jpg</v>
      </c>
      <c r="AT74">
        <f t="shared" ca="1" si="29"/>
        <v>0.88835042449356805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_Шарообразный_ли_</v>
      </c>
      <c r="BB74" t="str">
        <f t="shared" si="31"/>
        <v>_Шарообразный_ли_XXXXX?</v>
      </c>
      <c r="BC74">
        <f>A74</f>
        <v>1210</v>
      </c>
      <c r="BD74" cm="1">
        <f t="array" aca="1" ref="BD74" ca="1">INDEX($L$74:$L$81,(RANK(AT2,$AT$2:$AT$9)))</f>
        <v>2134</v>
      </c>
      <c r="BE74" cm="1">
        <f t="array" aca="1" ref="BE74" ca="1">INDEX(BD66:BD73,(RANK(AT3,$AT$2:$AT$9)))</f>
        <v>2134</v>
      </c>
      <c r="BF74" cm="1">
        <f t="array" aca="1" ref="BF74" ca="1">INDEX(BD82:BD105,(RANK(AT3,$AT$2:$AT$17)))</f>
        <v>2147</v>
      </c>
      <c r="BG74" cm="1">
        <f t="array" aca="1" ref="BG74" ca="1">INDEX(BD106:BD129,(RANK(AT3,$AT$2:$AT$9)))</f>
        <v>2079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VLOOKUP(B75,audio_list_stym!$A$3:$BP$18,62,FALSE)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VLOOKUP(B75,audio_list_stym!$A$3:$AJ$18,30,FALSE)</f>
        <v>Sapota</v>
      </c>
      <c r="I75" t="s">
        <v>689</v>
      </c>
      <c r="J75" t="str">
        <f t="shared" si="27"/>
        <v>Sapota_2</v>
      </c>
      <c r="K75">
        <v>16</v>
      </c>
      <c r="L75">
        <f>VLOOKUP(J75,total_visual_stym!$A$2:$D$129,2,FALSE)</f>
        <v>2130</v>
      </c>
      <c r="M75" t="str">
        <f>VLOOKUP(J75,total_visual_stym!$A$2:$D$129,3,FALSE)</f>
        <v>pics\\Sapota_2.jpg</v>
      </c>
      <c r="N75">
        <f>VLOOKUP(J75,total_visual_stym!$A$1:$D$129,4,FALSE)</f>
        <v>213</v>
      </c>
      <c r="P75">
        <f>IF(G75="экспл",0,IF(G75="импл_",VLOOKUP(J75,quest_импл!$A$1:$J$129,7,FALSE),0))</f>
        <v>266</v>
      </c>
      <c r="Q75" t="str">
        <f>IF(G75="экспл",0,IF(G75="импл_",VLOOKUP(J75,quest_импл!$A$1:$J$129,8,FALSE),0))</f>
        <v>sound\\Nadrezan_li.wav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2014</v>
      </c>
      <c r="AD75" t="str">
        <f t="shared" ca="1" si="32"/>
        <v>pics\\Finik_6.jpg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pics\\Finik_6.jpg</v>
      </c>
      <c r="AI75" t="s">
        <v>77</v>
      </c>
      <c r="AO75">
        <f t="shared" ca="1" si="33"/>
        <v>0.79108588113669021</v>
      </c>
      <c r="AP75" t="str">
        <f t="shared" ca="1" si="34"/>
        <v>pics\\Finik_6.jpg</v>
      </c>
      <c r="AR75" t="str">
        <f t="shared" ref="AR75:AR97" si="36">IF(AH75="sound\\Ogorod",AP3,"")</f>
        <v/>
      </c>
      <c r="AS75" t="str">
        <f t="shared" ca="1" si="35"/>
        <v>pics\\Finik_6.jpg</v>
      </c>
      <c r="AT75">
        <f t="shared" ca="1" si="29"/>
        <v>3.0583738269026495E-2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_Надрезан_ли_</v>
      </c>
      <c r="BB75" t="str">
        <f t="shared" si="31"/>
        <v>_Надрезан_ли_XXXXX?</v>
      </c>
      <c r="BD75" cm="1">
        <f t="array" aca="1" ref="BD75" ca="1">INDEX($L$74:$L$81,(RANK(AT3,$AT$2:$AT$9)))</f>
        <v>2136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VLOOKUP(B76,audio_list_stym!$A$3:$BP$18,62,FALSE)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VLOOKUP(B76,audio_list_stym!$A$3:$AJ$18,30,FALSE)</f>
        <v>Sapota</v>
      </c>
      <c r="I76" t="s">
        <v>690</v>
      </c>
      <c r="J76" t="str">
        <f t="shared" si="27"/>
        <v>Sapota_3</v>
      </c>
      <c r="K76">
        <v>16</v>
      </c>
      <c r="L76">
        <f>VLOOKUP(J76,total_visual_stym!$A$2:$D$129,2,FALSE)</f>
        <v>2131</v>
      </c>
      <c r="M76" t="str">
        <f>VLOOKUP(J76,total_visual_stym!$A$2:$D$129,3,FALSE)</f>
        <v>pics\\Sapota_3.jpg</v>
      </c>
      <c r="N76">
        <f>VLOOKUP(J76,total_visual_stym!$A$1:$D$129,4,FALSE)</f>
        <v>213</v>
      </c>
      <c r="P76">
        <f>IF(G76="экспл",0,IF(G76="импл_",VLOOKUP(J76,quest_импл!$A$1:$J$129,7,FALSE),0))</f>
        <v>267</v>
      </c>
      <c r="Q76" t="str">
        <f>IF(G76="экспл",0,IF(G76="импл_",VLOOKUP(J76,quest_импл!$A$1:$J$129,8,FALSE),0))</f>
        <v>sound\\Perekruchen_li.wav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2054</v>
      </c>
      <c r="AD76" t="str">
        <f t="shared" ca="1" si="32"/>
        <v>pics\\Redis_6.jpg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pics\\Redis_6.jpg</v>
      </c>
      <c r="AI76" t="s">
        <v>78</v>
      </c>
      <c r="AO76">
        <f t="shared" ca="1" si="33"/>
        <v>0.17121707646755457</v>
      </c>
      <c r="AP76" t="str">
        <f t="shared" ca="1" si="34"/>
        <v>pics\\Redis_6.jpg</v>
      </c>
      <c r="AR76" t="str">
        <f t="shared" si="36"/>
        <v/>
      </c>
      <c r="AS76" t="str">
        <f t="shared" ca="1" si="35"/>
        <v>pics\\Redis_6.jpg</v>
      </c>
      <c r="AT76">
        <f t="shared" ca="1" si="29"/>
        <v>0.22212588125400778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_Перекручен_ли_</v>
      </c>
      <c r="BB76" t="str">
        <f t="shared" si="31"/>
        <v>_Перекручен_ли_XXXXX?</v>
      </c>
      <c r="BD76" cm="1">
        <f t="array" aca="1" ref="BD76" ca="1">INDEX($L$74:$L$81,(RANK(AT4,$AT$2:$AT$9)))</f>
        <v>2129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VLOOKUP(B77,audio_list_stym!$A$3:$BP$18,62,FALSE)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VLOOKUP(B77,audio_list_stym!$A$3:$AJ$18,30,FALSE)</f>
        <v>Sapota</v>
      </c>
      <c r="I77" t="s">
        <v>691</v>
      </c>
      <c r="J77" t="str">
        <f t="shared" si="27"/>
        <v>Sapota_4</v>
      </c>
      <c r="K77">
        <v>16</v>
      </c>
      <c r="L77">
        <f>VLOOKUP(J77,total_visual_stym!$A$2:$D$129,2,FALSE)</f>
        <v>2132</v>
      </c>
      <c r="M77" t="str">
        <f>VLOOKUP(J77,total_visual_stym!$A$2:$D$129,3,FALSE)</f>
        <v>pics\\Sapota_4.jpg</v>
      </c>
      <c r="N77">
        <f>VLOOKUP(J77,total_visual_stym!$A$1:$D$129,4,FALSE)</f>
        <v>213</v>
      </c>
      <c r="P77">
        <f>IF(G77="экспл",0,IF(G77="импл_",VLOOKUP(J77,quest_импл!$A$1:$J$129,7,FALSE),0))</f>
        <v>268</v>
      </c>
      <c r="Q77" t="str">
        <f>IF(G77="экспл",0,IF(G77="импл_",VLOOKUP(J77,quest_импл!$A$1:$J$129,8,FALSE),0))</f>
        <v>sound\\Sorvan_li.wav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да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2001</v>
      </c>
      <c r="AD77" t="str">
        <f t="shared" ca="1" si="32"/>
        <v>pics\\Banan_1.jpg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pics\\Banan_1.jpg</v>
      </c>
      <c r="AI77" t="s">
        <v>79</v>
      </c>
      <c r="AO77">
        <f t="shared" ca="1" si="33"/>
        <v>0.98488188938082877</v>
      </c>
      <c r="AP77" t="str">
        <f t="shared" ca="1" si="34"/>
        <v>pics\\Banan_1.jpg</v>
      </c>
      <c r="AR77" t="str">
        <f t="shared" si="36"/>
        <v/>
      </c>
      <c r="AS77" t="str">
        <f t="shared" ca="1" si="35"/>
        <v>pics\\Banan_1.jpg</v>
      </c>
      <c r="AT77">
        <f t="shared" ca="1" si="29"/>
        <v>4.905026042775118E-2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_Сорван_ли_</v>
      </c>
      <c r="BB77" t="str">
        <f t="shared" si="31"/>
        <v>_Сорван_ли_XXXXX?</v>
      </c>
      <c r="BD77" cm="1">
        <f t="array" aca="1" ref="BD77" ca="1">INDEX($L$74:$L$81,(RANK(AT5,$AT$2:$AT$9)))</f>
        <v>2133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VLOOKUP(B78,audio_list_stym!$A$3:$BP$18,62,FALSE)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VLOOKUP(B78,audio_list_stym!$A$3:$AJ$18,30,FALSE)</f>
        <v>Sapota</v>
      </c>
      <c r="I78" t="s">
        <v>692</v>
      </c>
      <c r="J78" t="str">
        <f t="shared" si="27"/>
        <v>Sapota_5</v>
      </c>
      <c r="K78">
        <v>16</v>
      </c>
      <c r="L78">
        <f>VLOOKUP(J78,total_visual_stym!$A$2:$D$129,2,FALSE)</f>
        <v>2133</v>
      </c>
      <c r="M78" t="str">
        <f>VLOOKUP(J78,total_visual_stym!$A$2:$D$129,3,FALSE)</f>
        <v>pics\\Sapota_5.jpg</v>
      </c>
      <c r="N78">
        <f>VLOOKUP(J78,total_visual_stym!$A$1:$D$129,4,FALSE)</f>
        <v>213</v>
      </c>
      <c r="P78">
        <f>IF(G78="экспл",0,IF(G78="импл_",VLOOKUP(J78,quest_импл!$A$1:$J$129,7,FALSE),0))</f>
        <v>269</v>
      </c>
      <c r="Q78" t="str">
        <f>IF(G78="экспл",0,IF(G78="импл_",VLOOKUP(J78,quest_импл!$A$1:$J$129,8,FALSE),0))</f>
        <v>sound\\Spresovan_li.wav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2026</v>
      </c>
      <c r="AD78" t="str">
        <f t="shared" ca="1" si="32"/>
        <v>pics\\Kokos_2.jpg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pics\\Kokos_2.jpg</v>
      </c>
      <c r="AI78" t="s">
        <v>80</v>
      </c>
      <c r="AO78">
        <f t="shared" ca="1" si="33"/>
        <v>0.60017744271566398</v>
      </c>
      <c r="AP78" t="str">
        <f t="shared" ca="1" si="34"/>
        <v>pics\\Kokos_2.jpg</v>
      </c>
      <c r="AR78" t="str">
        <f t="shared" si="36"/>
        <v/>
      </c>
      <c r="AS78" t="str">
        <f t="shared" ca="1" si="35"/>
        <v>pics\\Kokos_2.jpg</v>
      </c>
      <c r="AT78">
        <f t="shared" ca="1" si="29"/>
        <v>0.6743221009838527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_Спрессован_ли_</v>
      </c>
      <c r="BB78" t="str">
        <f t="shared" si="31"/>
        <v>_Спрессован_ли_XXXXX?</v>
      </c>
      <c r="BD78" cm="1">
        <f t="array" aca="1" ref="BD78" ca="1">INDEX($L$74:$L$81,(RANK(AT6,$AT$2:$AT$9)))</f>
        <v>2132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VLOOKUP(B79,audio_list_stym!$A$3:$BP$18,62,FALSE)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VLOOKUP(B79,audio_list_stym!$A$3:$AJ$18,30,FALSE)</f>
        <v>Sapota</v>
      </c>
      <c r="I79" t="s">
        <v>693</v>
      </c>
      <c r="J79" t="str">
        <f t="shared" si="27"/>
        <v>Sapota_6</v>
      </c>
      <c r="K79">
        <v>16</v>
      </c>
      <c r="L79">
        <f>VLOOKUP(J79,total_visual_stym!$A$2:$D$129,2,FALSE)</f>
        <v>2134</v>
      </c>
      <c r="M79" t="str">
        <f>VLOOKUP(J79,total_visual_stym!$A$2:$D$129,3,FALSE)</f>
        <v>pics\\Sapota_6.jpg</v>
      </c>
      <c r="N79">
        <f>VLOOKUP(J79,total_visual_stym!$A$1:$D$129,4,FALSE)</f>
        <v>213</v>
      </c>
      <c r="P79">
        <f>IF(G79="экспл",0,IF(G79="импл_",VLOOKUP(J79,quest_импл!$A$1:$J$129,7,FALSE),0))</f>
        <v>270</v>
      </c>
      <c r="Q79" t="str">
        <f>IF(G79="экспл",0,IF(G79="импл_",VLOOKUP(J79,quest_импл!$A$1:$J$129,8,FALSE),0))</f>
        <v>sound\\Zheltiy_li.wav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2050</v>
      </c>
      <c r="AD79" t="str">
        <f t="shared" ca="1" si="32"/>
        <v>pics\\Redis_2.jpg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pics\\Redis_2.jpg</v>
      </c>
      <c r="AI79" t="s">
        <v>81</v>
      </c>
      <c r="AO79">
        <f t="shared" ca="1" si="33"/>
        <v>0.22316282342868676</v>
      </c>
      <c r="AP79" t="str">
        <f t="shared" ca="1" si="34"/>
        <v>pics\\Redis_2.jpg</v>
      </c>
      <c r="AR79" t="str">
        <f t="shared" si="36"/>
        <v/>
      </c>
      <c r="AS79" t="str">
        <f t="shared" ca="1" si="35"/>
        <v>pics\\Redis_2.jpg</v>
      </c>
      <c r="AT79">
        <f t="shared" ca="1" si="29"/>
        <v>0.37385761081057334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_Желтый_ли_</v>
      </c>
      <c r="BB79" t="str">
        <f t="shared" si="31"/>
        <v>_Желтый_ли_XXXXX?</v>
      </c>
      <c r="BD79" cm="1">
        <f t="array" aca="1" ref="BD79" ca="1">INDEX($L$74:$L$81,(RANK(AT7,$AT$2:$AT$9)))</f>
        <v>2130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VLOOKUP(B80,audio_list_stym!$A$3:$BP$18,62,FALSE)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VLOOKUP(B80,audio_list_stym!$A$3:$AJ$18,30,FALSE)</f>
        <v>Sapota</v>
      </c>
      <c r="I80" t="s">
        <v>694</v>
      </c>
      <c r="J80" t="str">
        <f t="shared" si="27"/>
        <v>Sapota_7</v>
      </c>
      <c r="K80">
        <v>16</v>
      </c>
      <c r="L80">
        <f>VLOOKUP(J80,total_visual_stym!$A$2:$D$129,2,FALSE)</f>
        <v>2135</v>
      </c>
      <c r="M80" t="str">
        <f>VLOOKUP(J80,total_visual_stym!$A$2:$D$129,3,FALSE)</f>
        <v>pics\\Sapota_7.jpg</v>
      </c>
      <c r="N80">
        <f>VLOOKUP(J80,total_visual_stym!$A$1:$D$129,4,FALSE)</f>
        <v>213</v>
      </c>
      <c r="P80">
        <f>IF(G80="экспл",0,IF(G80="импл_",VLOOKUP(J80,quest_импл!$A$1:$J$129,7,FALSE),0))</f>
        <v>271</v>
      </c>
      <c r="Q80" t="str">
        <f>IF(G80="экспл",0,IF(G80="импл_",VLOOKUP(J80,quest_импл!$A$1:$J$129,8,FALSE),0))</f>
        <v>sound\\Rovniy_li.wav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2035</v>
      </c>
      <c r="AD80" t="str">
        <f t="shared" ca="1" si="32"/>
        <v>pics\\Limon_3.jpg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pics\\Limon_3.jpg</v>
      </c>
      <c r="AI80" t="s">
        <v>82</v>
      </c>
      <c r="AO80">
        <f t="shared" ca="1" si="33"/>
        <v>0.45098499207668918</v>
      </c>
      <c r="AP80" t="str">
        <f t="shared" ca="1" si="34"/>
        <v>pics\\Limon_3.jpg</v>
      </c>
      <c r="AR80" t="str">
        <f t="shared" si="36"/>
        <v/>
      </c>
      <c r="AS80" t="str">
        <f t="shared" ca="1" si="35"/>
        <v>pics\\Limon_3.jpg</v>
      </c>
      <c r="AT80">
        <f t="shared" ca="1" si="29"/>
        <v>0.16846031161324426</v>
      </c>
      <c r="AU80" t="s">
        <v>697</v>
      </c>
      <c r="AV80" t="str">
        <f t="shared" ca="1" si="30"/>
        <v>sound\\Redkiy_plod.wav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_Ровный_ли_</v>
      </c>
      <c r="BB80" t="str">
        <f t="shared" si="31"/>
        <v>_Ровный_ли_XXXXX?</v>
      </c>
      <c r="BD80" cm="1">
        <f t="array" aca="1" ref="BD80" ca="1">INDEX($L$74:$L$81,(RANK(AT8,$AT$2:$AT$9)))</f>
        <v>2131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VLOOKUP(B81,audio_list_stym!$A$3:$BP$18,62,FALSE)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VLOOKUP(B81,audio_list_stym!$A$3:$AJ$18,30,FALSE)</f>
        <v>Sapota</v>
      </c>
      <c r="I81" t="s">
        <v>695</v>
      </c>
      <c r="J81" t="str">
        <f t="shared" si="27"/>
        <v>Sapota_8</v>
      </c>
      <c r="K81">
        <v>16</v>
      </c>
      <c r="L81">
        <f>VLOOKUP(J81,total_visual_stym!$A$2:$D$129,2,FALSE)</f>
        <v>2136</v>
      </c>
      <c r="M81" t="str">
        <f>VLOOKUP(J81,total_visual_stym!$A$2:$D$129,3,FALSE)</f>
        <v>pics\\Sapota_8.jpg</v>
      </c>
      <c r="N81">
        <f>VLOOKUP(J81,total_visual_stym!$A$1:$D$129,4,FALSE)</f>
        <v>213</v>
      </c>
      <c r="P81">
        <f>IF(G81="экспл",0,IF(G81="импл_",VLOOKUP(J81,quest_импл!$A$1:$J$129,7,FALSE),0))</f>
        <v>272</v>
      </c>
      <c r="Q81" t="str">
        <f>IF(G81="экспл",0,IF(G81="импл_",VLOOKUP(J81,quest_импл!$A$1:$J$129,8,FALSE),0))</f>
        <v>sound\\Imeet_li_shipi.wav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нет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2028</v>
      </c>
      <c r="AD81" t="str">
        <f t="shared" ca="1" si="32"/>
        <v>pics\\Kokos_4.jpg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pics\\Kokos_4.jpg</v>
      </c>
      <c r="AI81" t="s">
        <v>83</v>
      </c>
      <c r="AO81">
        <f t="shared" ca="1" si="33"/>
        <v>0.57169296609470266</v>
      </c>
      <c r="AP81" t="str">
        <f t="shared" ca="1" si="34"/>
        <v>pics\\Kokos_4.jpg</v>
      </c>
      <c r="AR81" t="str">
        <f t="shared" si="36"/>
        <v/>
      </c>
      <c r="AS81" t="str">
        <f t="shared" ca="1" si="35"/>
        <v>pics\\Kokos_4.jpg</v>
      </c>
      <c r="AT81">
        <f t="shared" ca="1" si="29"/>
        <v>0.27066693909246653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_Имеет_ли_шипы_</v>
      </c>
      <c r="BB81" t="str">
        <f t="shared" si="31"/>
        <v>_Имеет_ли_шипы_XXXXX?</v>
      </c>
      <c r="BD81" cm="1">
        <f t="array" aca="1" ref="BD81" ca="1">INDEX($L$74:$L$81,(RANK(AT9,$AT$2:$AT$9)))</f>
        <v>2135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VLOOKUP(B82,audio_list_stym!$A$3:$BP$18,62,FALSE)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VLOOKUP(B82,audio_list_stym!$A$3:$AJ$18,30,FALSE)</f>
        <v>Tamanid</v>
      </c>
      <c r="I82" t="s">
        <v>688</v>
      </c>
      <c r="J82" t="str">
        <f t="shared" si="27"/>
        <v>Tamanid_1</v>
      </c>
      <c r="K82">
        <v>17</v>
      </c>
      <c r="L82">
        <f>VLOOKUP(J82,total_visual_stym!$A$2:$D$129,2,FALSE)</f>
        <v>2137</v>
      </c>
      <c r="M82" t="str">
        <f>VLOOKUP(J82,total_visual_stym!$A$2:$D$129,3,FALSE)</f>
        <v>pics\\Tamanid_1.jpg</v>
      </c>
      <c r="N82">
        <f>VLOOKUP(J82,total_visual_stym!$A$1:$D$129,4,FALSE)</f>
        <v>214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145</v>
      </c>
      <c r="Z82" t="str">
        <f>IF(G82="экспл",VLOOKUP(J82,quest_экспл!$A$1:$N$129,12,FALSE),IF(G82="импл_",0,0))</f>
        <v>sound\\On_krasnovatiy.wav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2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8"/>
        <v/>
      </c>
      <c r="AI82" t="s">
        <v>84</v>
      </c>
      <c r="AO82">
        <f t="shared" ca="1" si="33"/>
        <v>0.39849396893128675</v>
      </c>
      <c r="AP82" t="str">
        <f t="shared" ca="1" si="34"/>
        <v>pics\\Limon_7.jpg</v>
      </c>
      <c r="AR82" t="str">
        <f t="shared" si="36"/>
        <v/>
      </c>
      <c r="AS82" t="str">
        <f t="shared" si="35"/>
        <v/>
      </c>
      <c r="AT82">
        <f t="shared" ca="1" si="29"/>
        <v>0.13694761486972251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_Он_красноватый?</v>
      </c>
      <c r="BA82" t="e">
        <f>VLOOKUP(Q82,audio_list_stym!$B$2:$BQ$299,68,FALSE)</f>
        <v>#N/A</v>
      </c>
      <c r="BB82" t="str">
        <f t="shared" si="31"/>
        <v>На_экране_XXXXX._Он_красноватый?</v>
      </c>
      <c r="BC82">
        <f>A82</f>
        <v>1211</v>
      </c>
      <c r="BD82" cm="1">
        <f t="array" aca="1" ref="BD82" ca="1">INDEX($L$82:$L$89,(RANK(AT2,$AT$2:$AT$9)))</f>
        <v>2142</v>
      </c>
      <c r="BE82" cm="1">
        <f t="array" aca="1" ref="BE82" ca="1">INDEX(BD66:BD81,(RANK(AT4,$AT$2:$AT$17)))</f>
        <v>2118</v>
      </c>
      <c r="BF82" cm="1">
        <f t="array" aca="1" ref="BF82" ca="1">INDEX(BD90:BD105,(RANK(AT4,$AT$2:$AT$17)))</f>
        <v>2150</v>
      </c>
      <c r="BG82" cm="1">
        <f t="array" aca="1" ref="BG82" ca="1">INDEX(BD106:BD129,(RANK(AT4,$AT$2:$AT$9)))</f>
        <v>2078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VLOOKUP(B83,audio_list_stym!$A$3:$BP$18,62,FALSE)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VLOOKUP(B83,audio_list_stym!$A$3:$AJ$18,30,FALSE)</f>
        <v>Tamanid</v>
      </c>
      <c r="I83" t="s">
        <v>689</v>
      </c>
      <c r="J83" t="str">
        <f t="shared" si="27"/>
        <v>Tamanid_2</v>
      </c>
      <c r="K83">
        <v>17</v>
      </c>
      <c r="L83">
        <f>VLOOKUP(J83,total_visual_stym!$A$2:$D$129,2,FALSE)</f>
        <v>2138</v>
      </c>
      <c r="M83" t="str">
        <f>VLOOKUP(J83,total_visual_stym!$A$2:$D$129,3,FALSE)</f>
        <v>pics\\Tamanid_2.jpg</v>
      </c>
      <c r="N83">
        <f>VLOOKUP(J83,total_visual_stym!$A$1:$D$129,4,FALSE)</f>
        <v>214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146</v>
      </c>
      <c r="Z83" t="str">
        <f>IF(G83="экспл",VLOOKUP(J83,quest_экспл!$A$1:$N$129,12,FALSE),IF(G83="импл_",0,0))</f>
        <v>sound\\Izognut_li_on.wav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2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8"/>
        <v/>
      </c>
      <c r="AI83" t="s">
        <v>85</v>
      </c>
      <c r="AO83">
        <f t="shared" ca="1" si="33"/>
        <v>0.548824766596681</v>
      </c>
      <c r="AP83" t="str">
        <f t="shared" ca="1" si="34"/>
        <v>pics\\Kokos_8.jpg</v>
      </c>
      <c r="AR83" t="str">
        <f t="shared" si="36"/>
        <v/>
      </c>
      <c r="AS83" t="str">
        <f t="shared" si="35"/>
        <v/>
      </c>
      <c r="AT83">
        <f t="shared" ca="1" si="29"/>
        <v>3.5402896107529447E-2</v>
      </c>
      <c r="AU83" t="s">
        <v>697</v>
      </c>
      <c r="AV83" t="str">
        <f t="shared" ca="1" si="30"/>
        <v>sound\\Redkiy_plod.wav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_Изогнут_ли_он?</v>
      </c>
      <c r="BA83" t="e">
        <f>VLOOKUP(Q83,audio_list_stym!$B$2:$BQ$299,68,FALSE)</f>
        <v>#N/A</v>
      </c>
      <c r="BB83" t="str">
        <f t="shared" si="31"/>
        <v>Посмотрите,_вот_XXXXX._Изогнут_ли_он?</v>
      </c>
      <c r="BD83" cm="1">
        <f t="array" aca="1" ref="BD83" ca="1">INDEX($L$82:$L$89,(RANK(AT3,$AT$2:$AT$9)))</f>
        <v>2144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VLOOKUP(B84,audio_list_stym!$A$3:$BP$18,62,FALSE)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VLOOKUP(B84,audio_list_stym!$A$3:$AJ$18,30,FALSE)</f>
        <v>Tamanid</v>
      </c>
      <c r="I84" t="s">
        <v>690</v>
      </c>
      <c r="J84" t="str">
        <f t="shared" si="27"/>
        <v>Tamanid_3</v>
      </c>
      <c r="K84">
        <v>17</v>
      </c>
      <c r="L84">
        <f>VLOOKUP(J84,total_visual_stym!$A$2:$D$129,2,FALSE)</f>
        <v>2139</v>
      </c>
      <c r="M84" t="str">
        <f>VLOOKUP(J84,total_visual_stym!$A$2:$D$129,3,FALSE)</f>
        <v>pics\\Tamanid_3.jpg</v>
      </c>
      <c r="N84">
        <f>VLOOKUP(J84,total_visual_stym!$A$1:$D$129,4,FALSE)</f>
        <v>214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147</v>
      </c>
      <c r="Z84" t="str">
        <f>IF(G84="экспл",VLOOKUP(J84,quest_экспл!$A$1:$N$129,12,FALSE),IF(G84="импл_",0,0))</f>
        <v>sound\\On_barhatistiy.wav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3"/>
        <v>0.33121671968000999</v>
      </c>
      <c r="AP84" t="str">
        <f t="shared" ca="1" si="34"/>
        <v>pics\\Peper_3.jpg</v>
      </c>
      <c r="AR84" t="str">
        <f t="shared" si="36"/>
        <v/>
      </c>
      <c r="AS84" t="str">
        <f t="shared" si="35"/>
        <v/>
      </c>
      <c r="AT84">
        <f t="shared" ca="1" si="29"/>
        <v>0.38756496077063862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_Он_бархатистый?</v>
      </c>
      <c r="BA84" t="e">
        <f>VLOOKUP(Q84,audio_list_stym!$B$2:$BQ$299,68,FALSE)</f>
        <v>#N/A</v>
      </c>
      <c r="BB84" t="str">
        <f t="shared" si="31"/>
        <v>Вот_XXXXX._Он_бархатистый?</v>
      </c>
      <c r="BD84" cm="1">
        <f t="array" aca="1" ref="BD84" ca="1">INDEX($L$82:$L$89,(RANK(AT4,$AT$2:$AT$9)))</f>
        <v>2137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VLOOKUP(B85,audio_list_stym!$A$3:$BP$18,62,FALSE)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VLOOKUP(B85,audio_list_stym!$A$3:$AJ$18,30,FALSE)</f>
        <v>Tamanid</v>
      </c>
      <c r="I85" t="s">
        <v>691</v>
      </c>
      <c r="J85" t="str">
        <f t="shared" si="27"/>
        <v>Tamanid_4</v>
      </c>
      <c r="K85">
        <v>17</v>
      </c>
      <c r="L85">
        <f>VLOOKUP(J85,total_visual_stym!$A$2:$D$129,2,FALSE)</f>
        <v>2140</v>
      </c>
      <c r="M85" t="str">
        <f>VLOOKUP(J85,total_visual_stym!$A$2:$D$129,3,FALSE)</f>
        <v>pics\\Tamanid_4.jpg</v>
      </c>
      <c r="N85">
        <f>VLOOKUP(J85,total_visual_stym!$A$1:$D$129,4,FALSE)</f>
        <v>214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148</v>
      </c>
      <c r="Z85" t="str">
        <f>IF(G85="экспл",VLOOKUP(J85,quest_экспл!$A$1:$N$129,12,FALSE),IF(G85="импл_",0,0))</f>
        <v>sound\\Odnotonniy_li_on.wav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2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8"/>
        <v/>
      </c>
      <c r="AI85" t="s">
        <v>95</v>
      </c>
      <c r="AO85">
        <f t="shared" ca="1" si="33"/>
        <v>0.86543289240269017</v>
      </c>
      <c r="AP85" t="str">
        <f t="shared" ca="1" si="34"/>
        <v>pics\\Finik_1.jpg</v>
      </c>
      <c r="AR85" t="str">
        <f t="shared" si="36"/>
        <v/>
      </c>
      <c r="AS85" t="str">
        <f t="shared" si="35"/>
        <v/>
      </c>
      <c r="AT85">
        <f t="shared" ca="1" si="29"/>
        <v>0.18199374792615519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_Однотонный_ли_он?</v>
      </c>
      <c r="BA85" t="e">
        <f>VLOOKUP(Q85,audio_list_stym!$B$2:$BQ$299,68,FALSE)</f>
        <v>#N/A</v>
      </c>
      <c r="BB85" t="str">
        <f t="shared" si="31"/>
        <v>Это_XXXXX._Однотонный_ли_он?</v>
      </c>
      <c r="BD85" cm="1">
        <f t="array" aca="1" ref="BD85" ca="1">INDEX($L$82:$L$89,(RANK(AT5,$AT$2:$AT$9)))</f>
        <v>2141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VLOOKUP(B86,audio_list_stym!$A$3:$BP$18,62,FALSE)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VLOOKUP(B86,audio_list_stym!$A$3:$AJ$18,30,FALSE)</f>
        <v>Tamanid</v>
      </c>
      <c r="I86" t="s">
        <v>692</v>
      </c>
      <c r="J86" t="str">
        <f t="shared" si="27"/>
        <v>Tamanid_5</v>
      </c>
      <c r="K86">
        <v>17</v>
      </c>
      <c r="L86">
        <f>VLOOKUP(J86,total_visual_stym!$A$2:$D$129,2,FALSE)</f>
        <v>2141</v>
      </c>
      <c r="M86" t="str">
        <f>VLOOKUP(J86,total_visual_stym!$A$2:$D$129,3,FALSE)</f>
        <v>pics\\Tamanid_5.jpg</v>
      </c>
      <c r="N86">
        <f>VLOOKUP(J86,total_visual_stym!$A$1:$D$129,4,FALSE)</f>
        <v>214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149</v>
      </c>
      <c r="Z86" t="str">
        <f>IF(G86="экспл",VLOOKUP(J86,quest_экспл!$A$1:$N$129,12,FALSE),IF(G86="импл_",0,0))</f>
        <v>sound\\On_prozrachniy.wav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2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8"/>
        <v/>
      </c>
      <c r="AI86" t="s">
        <v>96</v>
      </c>
      <c r="AO86">
        <f t="shared" ca="1" si="33"/>
        <v>4.9099907559019607E-2</v>
      </c>
      <c r="AP86" t="str">
        <f t="shared" ca="1" si="34"/>
        <v>pics\\Tomat_8.jpg</v>
      </c>
      <c r="AR86" t="str">
        <f t="shared" si="36"/>
        <v/>
      </c>
      <c r="AS86" t="str">
        <f t="shared" si="35"/>
        <v/>
      </c>
      <c r="AT86">
        <f t="shared" ca="1" si="29"/>
        <v>0.43483735737276286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_Он_прозрачный?</v>
      </c>
      <c r="BA86" t="e">
        <f>VLOOKUP(Q86,audio_list_stym!$B$2:$BQ$299,68,FALSE)</f>
        <v>#N/A</v>
      </c>
      <c r="BB86" t="str">
        <f t="shared" si="31"/>
        <v>На_картинке_XXXXX._Он_прозрачный?</v>
      </c>
      <c r="BD86" cm="1">
        <f t="array" aca="1" ref="BD86" ca="1">INDEX($L$82:$L$89,(RANK(AT6,$AT$2:$AT$9)))</f>
        <v>2140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VLOOKUP(B87,audio_list_stym!$A$3:$BP$18,62,FALSE)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VLOOKUP(B87,audio_list_stym!$A$3:$AJ$18,30,FALSE)</f>
        <v>Tamanid</v>
      </c>
      <c r="I87" t="s">
        <v>693</v>
      </c>
      <c r="J87" t="str">
        <f t="shared" si="27"/>
        <v>Tamanid_6</v>
      </c>
      <c r="K87">
        <v>17</v>
      </c>
      <c r="L87">
        <f>VLOOKUP(J87,total_visual_stym!$A$2:$D$129,2,FALSE)</f>
        <v>2142</v>
      </c>
      <c r="M87" t="str">
        <f>VLOOKUP(J87,total_visual_stym!$A$2:$D$129,3,FALSE)</f>
        <v>pics\\Tamanid_6.jpg</v>
      </c>
      <c r="N87">
        <f>VLOOKUP(J87,total_visual_stym!$A$1:$D$129,4,FALSE)</f>
        <v>214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150</v>
      </c>
      <c r="Z87" t="str">
        <f>IF(G87="экспл",VLOOKUP(J87,quest_экспл!$A$1:$N$129,12,FALSE),IF(G87="импл_",0,0))</f>
        <v>sound\\On_izmelchen.wav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2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8"/>
        <v/>
      </c>
      <c r="AI87" t="s">
        <v>97</v>
      </c>
      <c r="AO87">
        <f t="shared" ca="1" si="33"/>
        <v>0.33760914246541174</v>
      </c>
      <c r="AP87" t="str">
        <f t="shared" ca="1" si="34"/>
        <v>pics\\Peper_2.jpg</v>
      </c>
      <c r="AR87" t="str">
        <f t="shared" si="36"/>
        <v/>
      </c>
      <c r="AS87" t="str">
        <f t="shared" si="35"/>
        <v/>
      </c>
      <c r="AT87">
        <f t="shared" ca="1" si="29"/>
        <v>0.10121332998726695</v>
      </c>
      <c r="AU87" t="s">
        <v>697</v>
      </c>
      <c r="AV87" t="str">
        <f t="shared" ca="1" si="30"/>
        <v>sound\\Redkiy_plod.wav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_Он_измельчен?</v>
      </c>
      <c r="BA87" t="e">
        <f>VLOOKUP(Q87,audio_list_stym!$B$2:$BQ$299,68,FALSE)</f>
        <v>#N/A</v>
      </c>
      <c r="BB87" t="str">
        <f t="shared" si="31"/>
        <v>На_мониторе_XXXXX._Он_измельчен?</v>
      </c>
      <c r="BD87" cm="1">
        <f t="array" aca="1" ref="BD87" ca="1">INDEX($L$82:$L$89,(RANK(AT7,$AT$2:$AT$9)))</f>
        <v>2138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VLOOKUP(B88,audio_list_stym!$A$3:$BP$18,62,FALSE)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VLOOKUP(B88,audio_list_stym!$A$3:$AJ$18,30,FALSE)</f>
        <v>Tamanid</v>
      </c>
      <c r="I88" t="s">
        <v>694</v>
      </c>
      <c r="J88" t="str">
        <f t="shared" si="27"/>
        <v>Tamanid_7</v>
      </c>
      <c r="K88">
        <v>17</v>
      </c>
      <c r="L88">
        <f>VLOOKUP(J88,total_visual_stym!$A$2:$D$129,2,FALSE)</f>
        <v>2143</v>
      </c>
      <c r="M88" t="str">
        <f>VLOOKUP(J88,total_visual_stym!$A$2:$D$129,3,FALSE)</f>
        <v>pics\\Tamanid_7.jpg</v>
      </c>
      <c r="N88">
        <f>VLOOKUP(J88,total_visual_stym!$A$1:$D$129,4,FALSE)</f>
        <v>214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151</v>
      </c>
      <c r="Z88" t="str">
        <f>IF(G88="экспл",VLOOKUP(J88,quest_экспл!$A$1:$N$129,12,FALSE),IF(G88="импл_",0,0))</f>
        <v>sound\\Cvetushiy_li_on.wav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2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8"/>
        <v/>
      </c>
      <c r="AI88" t="s">
        <v>98</v>
      </c>
      <c r="AO88">
        <f t="shared" ca="1" si="33"/>
        <v>0.77762707143566545</v>
      </c>
      <c r="AP88" t="str">
        <f t="shared" ca="1" si="34"/>
        <v>pics\\Goroh_1.jpg</v>
      </c>
      <c r="AR88" t="str">
        <f t="shared" si="36"/>
        <v/>
      </c>
      <c r="AS88" t="str">
        <f t="shared" si="35"/>
        <v/>
      </c>
      <c r="AT88">
        <f t="shared" ca="1" si="29"/>
        <v>0.82916285539407675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_Цветущий_ли_он?</v>
      </c>
      <c r="BA88" t="e">
        <f>VLOOKUP(Q88,audio_list_stym!$B$2:$BQ$299,68,FALSE)</f>
        <v>#N/A</v>
      </c>
      <c r="BB88" t="str">
        <f t="shared" si="31"/>
        <v>Перед_Вами_XXXXX._Цветущий_ли_он?</v>
      </c>
      <c r="BD88" cm="1">
        <f t="array" aca="1" ref="BD88" ca="1">INDEX($L$82:$L$89,(RANK(AT8,$AT$2:$AT$9)))</f>
        <v>2139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VLOOKUP(B89,audio_list_stym!$A$3:$BP$18,62,FALSE)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VLOOKUP(B89,audio_list_stym!$A$3:$AJ$18,30,FALSE)</f>
        <v>Tamanid</v>
      </c>
      <c r="I89" t="s">
        <v>695</v>
      </c>
      <c r="J89" t="str">
        <f t="shared" si="27"/>
        <v>Tamanid_8</v>
      </c>
      <c r="K89">
        <v>17</v>
      </c>
      <c r="L89">
        <f>VLOOKUP(J89,total_visual_stym!$A$2:$D$129,2,FALSE)</f>
        <v>2144</v>
      </c>
      <c r="M89" t="str">
        <f>VLOOKUP(J89,total_visual_stym!$A$2:$D$129,3,FALSE)</f>
        <v>pics\\Tamanid_8.jpg</v>
      </c>
      <c r="N89">
        <f>VLOOKUP(J89,total_visual_stym!$A$1:$D$129,4,FALSE)</f>
        <v>214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152</v>
      </c>
      <c r="Z89" t="str">
        <f>IF(G89="экспл",VLOOKUP(J89,quest_экспл!$A$1:$N$129,12,FALSE),IF(G89="импл_",0,0))</f>
        <v>sound\\Skruchen_li_on.wav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2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8"/>
        <v/>
      </c>
      <c r="AI89" t="s">
        <v>99</v>
      </c>
      <c r="AO89">
        <f t="shared" ca="1" si="33"/>
        <v>0.71696893198490275</v>
      </c>
      <c r="AP89" t="str">
        <f t="shared" ca="1" si="34"/>
        <v>pics\\Goroh_3.jpg</v>
      </c>
      <c r="AR89" t="str">
        <f t="shared" si="36"/>
        <v/>
      </c>
      <c r="AS89" t="str">
        <f t="shared" si="35"/>
        <v/>
      </c>
      <c r="AT89">
        <f t="shared" ca="1" si="29"/>
        <v>0.43347570169530902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_Скручен_ли_он?</v>
      </c>
      <c r="BA89" t="e">
        <f>VLOOKUP(Q89,audio_list_stym!$B$2:$BQ$299,68,FALSE)</f>
        <v>#N/A</v>
      </c>
      <c r="BB89" t="str">
        <f t="shared" si="31"/>
        <v>Вы_видите_XXXXX._Скручен_ли_он?</v>
      </c>
      <c r="BD89" cm="1">
        <f t="array" aca="1" ref="BD89" ca="1">INDEX($L$82:$L$89,(RANK(AT9,$AT$2:$AT$9)))</f>
        <v>2143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VLOOKUP(B90,audio_list_stym!$A$3:$BP$18,62,FALSE)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VLOOKUP(B90,audio_list_stym!$A$3:$AJ$18,30,FALSE)</f>
        <v>ZF</v>
      </c>
      <c r="I90" t="s">
        <v>688</v>
      </c>
      <c r="J90" t="str">
        <f t="shared" si="27"/>
        <v>ZF_1</v>
      </c>
      <c r="K90">
        <v>14</v>
      </c>
      <c r="L90">
        <f>VLOOKUP(J90,total_visual_stym!$A$2:$D$129,2,FALSE)</f>
        <v>2145</v>
      </c>
      <c r="M90" t="str">
        <f>VLOOKUP(J90,total_visual_stym!$A$2:$D$129,3,FALSE)</f>
        <v>pics\\ZF_1.jpg</v>
      </c>
      <c r="N90">
        <f>VLOOKUP(J90,total_visual_stym!$A$1:$D$129,4,FALSE)</f>
        <v>215</v>
      </c>
      <c r="P90">
        <f>IF(G90="экспл",0,IF(G90="импл_",VLOOKUP(J90,quest_импл!$A$1:$J$129,7,FALSE),0))</f>
        <v>281</v>
      </c>
      <c r="Q90" t="str">
        <f>IF(G90="экспл",0,IF(G90="импл_",VLOOKUP(J90,quest_импл!$A$1:$J$129,8,FALSE),0))</f>
        <v>sound\\S_chashuykami_li.wav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2003</v>
      </c>
      <c r="AD90" t="str">
        <f t="shared" ca="1" si="32"/>
        <v>pics\\Banan_3.jpg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pics\\Banan_3.jpg</v>
      </c>
      <c r="AI90" t="s">
        <v>100</v>
      </c>
      <c r="AO90">
        <f t="shared" ca="1" si="33"/>
        <v>0.95589502631267986</v>
      </c>
      <c r="AP90" t="str">
        <f t="shared" ca="1" si="34"/>
        <v>pics\\Banan_3.jpg</v>
      </c>
      <c r="AR90" t="str">
        <f t="shared" si="36"/>
        <v/>
      </c>
      <c r="AS90" t="str">
        <f t="shared" ca="1" si="35"/>
        <v>pics\\Banan_3.jpg</v>
      </c>
      <c r="AT90">
        <f t="shared" ca="1" si="29"/>
        <v>0.5833893860052104</v>
      </c>
      <c r="AU90" t="s">
        <v>697</v>
      </c>
      <c r="AV90" t="str">
        <f t="shared" ca="1" si="30"/>
        <v>sound\\Noviy_plod.wav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_С_чешуйками_ли_</v>
      </c>
      <c r="BB90" t="str">
        <f t="shared" si="31"/>
        <v>_С_чешуйками_ли_ФИМОН?</v>
      </c>
      <c r="BC90">
        <f>A90</f>
        <v>1212</v>
      </c>
      <c r="BD90" cm="1">
        <f t="array" aca="1" ref="BD90" ca="1">INDEX($L$90:$L$97,(RANK(AT2,$AT$2:$AT$9)))</f>
        <v>2150</v>
      </c>
      <c r="BE90" cm="1">
        <f t="array" aca="1" ref="BE90" ca="1">INDEX(BD66:BD81,(RANK(AT5,$AT$2:$AT$17)))</f>
        <v>2134</v>
      </c>
      <c r="BF90" cm="1">
        <f t="array" aca="1" ref="BF90" ca="1">INDEX(BD98:BD113,(RANK(AT5,$AT$2:$AT$17)))</f>
        <v>2071</v>
      </c>
      <c r="BG90" cm="1">
        <f t="array" aca="1" ref="BG90" ca="1">INDEX(BD114:BD129,(RANK(AT5,$AT$2:$AT$9)))</f>
        <v>2084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VLOOKUP(B91,audio_list_stym!$A$3:$BP$18,62,FALSE)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VLOOKUP(B91,audio_list_stym!$A$3:$AJ$18,30,FALSE)</f>
        <v>ZF</v>
      </c>
      <c r="I91" t="s">
        <v>689</v>
      </c>
      <c r="J91" t="str">
        <f t="shared" si="27"/>
        <v>ZF_2</v>
      </c>
      <c r="K91">
        <v>14</v>
      </c>
      <c r="L91">
        <f>VLOOKUP(J91,total_visual_stym!$A$2:$D$129,2,FALSE)</f>
        <v>2146</v>
      </c>
      <c r="M91" t="str">
        <f>VLOOKUP(J91,total_visual_stym!$A$2:$D$129,3,FALSE)</f>
        <v>pics\\ZF_2.jpg</v>
      </c>
      <c r="N91">
        <f>VLOOKUP(J91,total_visual_stym!$A$1:$D$129,4,FALSE)</f>
        <v>215</v>
      </c>
      <c r="P91">
        <f>IF(G91="экспл",0,IF(G91="импл_",VLOOKUP(J91,quest_импл!$A$1:$J$129,7,FALSE),0))</f>
        <v>282</v>
      </c>
      <c r="Q91" t="str">
        <f>IF(G91="экспл",0,IF(G91="импл_",VLOOKUP(J91,quest_импл!$A$1:$J$129,8,FALSE),0))</f>
        <v>sound\\Rozoviy_li.wav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нет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2046</v>
      </c>
      <c r="AD91" t="str">
        <f t="shared" ca="1" si="32"/>
        <v>pics\\Peper_6.jpg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pics\\Peper_6.jpg</v>
      </c>
      <c r="AI91" t="s">
        <v>101</v>
      </c>
      <c r="AO91">
        <f t="shared" ca="1" si="33"/>
        <v>0.28493558081277059</v>
      </c>
      <c r="AP91" t="str">
        <f t="shared" ca="1" si="34"/>
        <v>pics\\Peper_6.jpg</v>
      </c>
      <c r="AR91" t="str">
        <f t="shared" si="36"/>
        <v/>
      </c>
      <c r="AS91" t="str">
        <f t="shared" ca="1" si="35"/>
        <v>pics\\Peper_6.jpg</v>
      </c>
      <c r="AT91">
        <f t="shared" ca="1" si="29"/>
        <v>0.95102808539564021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_Розовый_ли_</v>
      </c>
      <c r="BB91" t="str">
        <f t="shared" si="31"/>
        <v>_Розовый_ли_ФИМОН?</v>
      </c>
      <c r="BD91" cm="1">
        <f t="array" aca="1" ref="BD91" ca="1">INDEX($L$90:$L$97,(RANK(AT3,$AT$2:$AT$9)))</f>
        <v>2152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VLOOKUP(B92,audio_list_stym!$A$3:$BP$18,62,FALSE)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VLOOKUP(B92,audio_list_stym!$A$3:$AJ$18,30,FALSE)</f>
        <v>ZF</v>
      </c>
      <c r="I92" t="s">
        <v>690</v>
      </c>
      <c r="J92" t="str">
        <f t="shared" si="27"/>
        <v>ZF_3</v>
      </c>
      <c r="K92">
        <v>14</v>
      </c>
      <c r="L92">
        <f>VLOOKUP(J92,total_visual_stym!$A$2:$D$129,2,FALSE)</f>
        <v>2147</v>
      </c>
      <c r="M92" t="str">
        <f>VLOOKUP(J92,total_visual_stym!$A$2:$D$129,3,FALSE)</f>
        <v>pics\\ZF_3.jpg</v>
      </c>
      <c r="N92">
        <f>VLOOKUP(J92,total_visual_stym!$A$1:$D$129,4,FALSE)</f>
        <v>215</v>
      </c>
      <c r="P92">
        <f>IF(G92="экспл",0,IF(G92="импл_",VLOOKUP(J92,quest_импл!$A$1:$J$129,7,FALSE),0))</f>
        <v>283</v>
      </c>
      <c r="Q92" t="str">
        <f>IF(G92="экспл",0,IF(G92="импл_",VLOOKUP(J92,quest_импл!$A$1:$J$129,8,FALSE),0))</f>
        <v>sound\\Tonkiy_li.wav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2023</v>
      </c>
      <c r="AD92" t="str">
        <f t="shared" ca="1" si="32"/>
        <v>pics\\Goroh_7.jpg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pics\\Goroh_7.jpg</v>
      </c>
      <c r="AI92" t="s">
        <v>102</v>
      </c>
      <c r="AO92">
        <f t="shared" ca="1" si="33"/>
        <v>0.65832948319573958</v>
      </c>
      <c r="AP92" t="str">
        <f t="shared" ca="1" si="34"/>
        <v>pics\\Goroh_7.jpg</v>
      </c>
      <c r="AR92" t="str">
        <f t="shared" si="36"/>
        <v/>
      </c>
      <c r="AS92" t="str">
        <f t="shared" ca="1" si="35"/>
        <v>pics\\Goroh_7.jpg</v>
      </c>
      <c r="AT92">
        <f t="shared" ca="1" si="29"/>
        <v>0.18397218413574279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_Тонкий_ли_</v>
      </c>
      <c r="BB92" t="str">
        <f t="shared" si="31"/>
        <v>_Тонкий_ли_ФИМОН?</v>
      </c>
      <c r="BD92" cm="1">
        <f t="array" aca="1" ref="BD92" ca="1">INDEX($L$90:$L$97,(RANK(AT4,$AT$2:$AT$9)))</f>
        <v>2145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VLOOKUP(B93,audio_list_stym!$A$3:$BP$18,62,FALSE)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VLOOKUP(B93,audio_list_stym!$A$3:$AJ$18,30,FALSE)</f>
        <v>ZF</v>
      </c>
      <c r="I93" t="s">
        <v>691</v>
      </c>
      <c r="J93" t="str">
        <f t="shared" si="27"/>
        <v>ZF_4</v>
      </c>
      <c r="K93">
        <v>14</v>
      </c>
      <c r="L93">
        <f>VLOOKUP(J93,total_visual_stym!$A$2:$D$129,2,FALSE)</f>
        <v>2148</v>
      </c>
      <c r="M93" t="str">
        <f>VLOOKUP(J93,total_visual_stym!$A$2:$D$129,3,FALSE)</f>
        <v>pics\\ZF_4.jpg</v>
      </c>
      <c r="N93">
        <f>VLOOKUP(J93,total_visual_stym!$A$1:$D$129,4,FALSE)</f>
        <v>215</v>
      </c>
      <c r="P93">
        <f>IF(G93="экспл",0,IF(G93="импл_",VLOOKUP(J93,quest_импл!$A$1:$J$129,7,FALSE),0))</f>
        <v>284</v>
      </c>
      <c r="Q93" t="str">
        <f>IF(G93="экспл",0,IF(G93="импл_",VLOOKUP(J93,quest_импл!$A$1:$J$129,8,FALSE),0))</f>
        <v>sound\\Celniy_li.wav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2030</v>
      </c>
      <c r="AD93" t="str">
        <f t="shared" ca="1" si="32"/>
        <v>pics\\Kokos_6.jpg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pics\\Kokos_6.jpg</v>
      </c>
      <c r="AI93" t="s">
        <v>103</v>
      </c>
      <c r="AO93">
        <f t="shared" ca="1" si="33"/>
        <v>0.56566186888742187</v>
      </c>
      <c r="AP93" t="str">
        <f t="shared" ca="1" si="34"/>
        <v>pics\\Kokos_6.jpg</v>
      </c>
      <c r="AR93" t="str">
        <f t="shared" si="36"/>
        <v/>
      </c>
      <c r="AS93" t="str">
        <f t="shared" ca="1" si="35"/>
        <v>pics\\Kokos_6.jpg</v>
      </c>
      <c r="AT93">
        <f t="shared" ca="1" si="29"/>
        <v>0.97046982699168338</v>
      </c>
      <c r="AU93" t="s">
        <v>697</v>
      </c>
      <c r="AV93" t="str">
        <f t="shared" ca="1" si="30"/>
        <v>sound\\Noviy_plod.wav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_Цельный_ли_</v>
      </c>
      <c r="BB93" t="str">
        <f t="shared" si="31"/>
        <v>_Цельный_ли_ФИМОН?</v>
      </c>
      <c r="BD93" cm="1">
        <f t="array" aca="1" ref="BD93" ca="1">INDEX($L$90:$L$97,(RANK(AT5,$AT$2:$AT$9)))</f>
        <v>2149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VLOOKUP(B94,audio_list_stym!$A$3:$BP$18,62,FALSE)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VLOOKUP(B94,audio_list_stym!$A$3:$AJ$18,30,FALSE)</f>
        <v>ZF</v>
      </c>
      <c r="I94" t="s">
        <v>692</v>
      </c>
      <c r="J94" t="str">
        <f t="shared" si="27"/>
        <v>ZF_5</v>
      </c>
      <c r="K94">
        <v>14</v>
      </c>
      <c r="L94">
        <f>VLOOKUP(J94,total_visual_stym!$A$2:$D$129,2,FALSE)</f>
        <v>2149</v>
      </c>
      <c r="M94" t="str">
        <f>VLOOKUP(J94,total_visual_stym!$A$2:$D$129,3,FALSE)</f>
        <v>pics\\ZF_5.jpg</v>
      </c>
      <c r="N94">
        <f>VLOOKUP(J94,total_visual_stym!$A$1:$D$129,4,FALSE)</f>
        <v>215</v>
      </c>
      <c r="P94">
        <f>IF(G94="экспл",0,IF(G94="импл_",VLOOKUP(J94,quest_импл!$A$1:$J$129,7,FALSE),0))</f>
        <v>285</v>
      </c>
      <c r="Q94" t="str">
        <f>IF(G94="экспл",0,IF(G94="импл_",VLOOKUP(J94,quest_импл!$A$1:$J$129,8,FALSE),0))</f>
        <v>sound\\Shershaviy_li.wav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2056</v>
      </c>
      <c r="AD94" t="str">
        <f t="shared" ca="1" si="32"/>
        <v>pics\\Redis_8.jpg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pics\\Redis_8.jpg</v>
      </c>
      <c r="AI94" t="s">
        <v>104</v>
      </c>
      <c r="AO94">
        <f t="shared" ca="1" si="33"/>
        <v>0.13010597697731363</v>
      </c>
      <c r="AP94" t="str">
        <f t="shared" ca="1" si="34"/>
        <v>pics\\Redis_8.jpg</v>
      </c>
      <c r="AR94" t="str">
        <f t="shared" si="36"/>
        <v/>
      </c>
      <c r="AS94" t="str">
        <f t="shared" ca="1" si="35"/>
        <v>pics\\Redis_8.jpg</v>
      </c>
      <c r="AT94">
        <f t="shared" ca="1" si="29"/>
        <v>0.65814296678164519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_Шершавый_ли_</v>
      </c>
      <c r="BB94" t="str">
        <f t="shared" si="31"/>
        <v>_Шершавый_ли_ФИМОН?</v>
      </c>
      <c r="BD94" cm="1">
        <f t="array" aca="1" ref="BD94" ca="1">INDEX($L$90:$L$97,(RANK(AT6,$AT$2:$AT$9)))</f>
        <v>2148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VLOOKUP(B95,audio_list_stym!$A$3:$BP$18,62,FALSE)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VLOOKUP(B95,audio_list_stym!$A$3:$AJ$18,30,FALSE)</f>
        <v>ZF</v>
      </c>
      <c r="I95" t="s">
        <v>693</v>
      </c>
      <c r="J95" t="str">
        <f t="shared" si="27"/>
        <v>ZF_6</v>
      </c>
      <c r="K95">
        <v>14</v>
      </c>
      <c r="L95">
        <f>VLOOKUP(J95,total_visual_stym!$A$2:$D$129,2,FALSE)</f>
        <v>2150</v>
      </c>
      <c r="M95" t="str">
        <f>VLOOKUP(J95,total_visual_stym!$A$2:$D$129,3,FALSE)</f>
        <v>pics\\ZF_6.jpg</v>
      </c>
      <c r="N95">
        <f>VLOOKUP(J95,total_visual_stym!$A$1:$D$129,4,FALSE)</f>
        <v>215</v>
      </c>
      <c r="P95">
        <f>IF(G95="экспл",0,IF(G95="импл_",VLOOKUP(J95,quest_импл!$A$1:$J$129,7,FALSE),0))</f>
        <v>286</v>
      </c>
      <c r="Q95" t="str">
        <f>IF(G95="экспл",0,IF(G95="импл_",VLOOKUP(J95,quest_импл!$A$1:$J$129,8,FALSE),0))</f>
        <v>sound\\Zaostryen_li.wav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2024</v>
      </c>
      <c r="AD95" t="str">
        <f t="shared" ca="1" si="32"/>
        <v>pics\\Goroh_8.jpg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pics\\Goroh_8.jpg</v>
      </c>
      <c r="AI95" t="s">
        <v>105</v>
      </c>
      <c r="AO95">
        <f t="shared" ca="1" si="33"/>
        <v>0.6467098848621079</v>
      </c>
      <c r="AP95" t="str">
        <f t="shared" ca="1" si="34"/>
        <v>pics\\Goroh_8.jpg</v>
      </c>
      <c r="AR95" t="str">
        <f t="shared" si="36"/>
        <v/>
      </c>
      <c r="AS95" t="str">
        <f t="shared" ca="1" si="35"/>
        <v>pics\\Goroh_8.jpg</v>
      </c>
      <c r="AT95">
        <f t="shared" ca="1" si="29"/>
        <v>0.3641612872542358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_Заострен_ли_</v>
      </c>
      <c r="BB95" t="str">
        <f t="shared" si="31"/>
        <v>_Заострен_ли_ФИМОН?</v>
      </c>
      <c r="BD95" cm="1">
        <f t="array" aca="1" ref="BD95" ca="1">INDEX($L$90:$L$97,(RANK(AT7,$AT$2:$AT$9)))</f>
        <v>2146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VLOOKUP(B96,audio_list_stym!$A$3:$BP$18,62,FALSE)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VLOOKUP(B96,audio_list_stym!$A$3:$AJ$18,30,FALSE)</f>
        <v>ZF</v>
      </c>
      <c r="I96" t="s">
        <v>694</v>
      </c>
      <c r="J96" t="str">
        <f t="shared" si="27"/>
        <v>ZF_7</v>
      </c>
      <c r="K96">
        <v>14</v>
      </c>
      <c r="L96">
        <f>VLOOKUP(J96,total_visual_stym!$A$2:$D$129,2,FALSE)</f>
        <v>2151</v>
      </c>
      <c r="M96" t="str">
        <f>VLOOKUP(J96,total_visual_stym!$A$2:$D$129,3,FALSE)</f>
        <v>pics\\ZF_7.jpg</v>
      </c>
      <c r="N96">
        <f>VLOOKUP(J96,total_visual_stym!$A$1:$D$129,4,FALSE)</f>
        <v>215</v>
      </c>
      <c r="P96">
        <f>IF(G96="экспл",0,IF(G96="импл_",VLOOKUP(J96,quest_импл!$A$1:$J$129,7,FALSE),0))</f>
        <v>287</v>
      </c>
      <c r="Q96" t="str">
        <f>IF(G96="экспл",0,IF(G96="импл_",VLOOKUP(J96,quest_импл!$A$1:$J$129,8,FALSE),0))</f>
        <v>sound\\Rassipchatiy_li.wav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2018</v>
      </c>
      <c r="AD96" t="str">
        <f t="shared" ca="1" si="32"/>
        <v>pics\\Goroh_2.jpg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pics\\Goroh_2.jpg</v>
      </c>
      <c r="AI96" t="s">
        <v>106</v>
      </c>
      <c r="AO96">
        <f t="shared" ca="1" si="33"/>
        <v>0.73499320483623443</v>
      </c>
      <c r="AP96" t="str">
        <f t="shared" ca="1" si="34"/>
        <v>pics\\Goroh_2.jpg</v>
      </c>
      <c r="AR96" t="str">
        <f t="shared" si="36"/>
        <v/>
      </c>
      <c r="AS96" t="str">
        <f t="shared" ca="1" si="35"/>
        <v>pics\\Goroh_2.jpg</v>
      </c>
      <c r="AT96">
        <f t="shared" ca="1" si="29"/>
        <v>0.97392246220525025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_Рассыпчатый_ли_</v>
      </c>
      <c r="BB96" t="str">
        <f t="shared" si="31"/>
        <v>_Рассыпчатый_ли_ФИМОН?</v>
      </c>
      <c r="BD96" cm="1">
        <f t="array" aca="1" ref="BD96" ca="1">INDEX($L$90:$L$97,(RANK(AT8,$AT$2:$AT$9)))</f>
        <v>2147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VLOOKUP(B97,audio_list_stym!$A$3:$BP$18,62,FALSE)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VLOOKUP(B97,audio_list_stym!$A$3:$AJ$18,30,FALSE)</f>
        <v>ZF</v>
      </c>
      <c r="I97" t="s">
        <v>695</v>
      </c>
      <c r="J97" t="str">
        <f t="shared" si="27"/>
        <v>ZF_8</v>
      </c>
      <c r="K97">
        <v>14</v>
      </c>
      <c r="L97">
        <f>VLOOKUP(J97,total_visual_stym!$A$2:$D$129,2,FALSE)</f>
        <v>2152</v>
      </c>
      <c r="M97" t="str">
        <f>VLOOKUP(J97,total_visual_stym!$A$2:$D$129,3,FALSE)</f>
        <v>pics\\ZF_8.jpg</v>
      </c>
      <c r="N97">
        <f>VLOOKUP(J97,total_visual_stym!$A$1:$D$129,4,FALSE)</f>
        <v>215</v>
      </c>
      <c r="P97">
        <f>IF(G97="экспл",0,IF(G97="импл_",VLOOKUP(J97,quest_импл!$A$1:$J$129,7,FALSE),0))</f>
        <v>288</v>
      </c>
      <c r="Q97" t="str">
        <f>IF(G97="экспл",0,IF(G97="импл_",VLOOKUP(J97,quest_импл!$A$1:$J$129,8,FALSE),0))</f>
        <v>sound\\Ochishen_li.wav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2045</v>
      </c>
      <c r="AD97" t="str">
        <f t="shared" ca="1" si="32"/>
        <v>pics\\Peper_5.jpg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pics\\Peper_5.jpg</v>
      </c>
      <c r="AI97" t="s">
        <v>107</v>
      </c>
      <c r="AO97">
        <f t="shared" ca="1" si="33"/>
        <v>0.29421145151497385</v>
      </c>
      <c r="AP97" t="str">
        <f t="shared" ca="1" si="34"/>
        <v>pics\\Peper_5.jpg</v>
      </c>
      <c r="AR97" t="str">
        <f t="shared" si="36"/>
        <v/>
      </c>
      <c r="AS97" t="str">
        <f t="shared" ca="1" si="35"/>
        <v>pics\\Peper_5.jpg</v>
      </c>
      <c r="AT97">
        <f t="shared" ca="1" si="29"/>
        <v>0.19083705059275591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_Очищен_ли_</v>
      </c>
      <c r="BB97" t="str">
        <f t="shared" si="31"/>
        <v>_Очищен_ли_ФИМОН?</v>
      </c>
      <c r="BD97" cm="1">
        <f t="array" aca="1" ref="BD97" ca="1">INDEX($L$90:$L$97,(RANK(AT9,$AT$2:$AT$9)))</f>
        <v>2151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VLOOKUP(B98,audio_list_stym!$A$3:$BP$18,62,FALSE)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VLOOKUP(B98,audio_list_stym!$A$3:$AJ$18,30,FALSE)</f>
        <v>Ackee</v>
      </c>
      <c r="I98" t="s">
        <v>688</v>
      </c>
      <c r="J98" t="str">
        <f t="shared" si="27"/>
        <v>Ackee_1</v>
      </c>
      <c r="K98">
        <v>15</v>
      </c>
      <c r="L98">
        <f>VLOOKUP(J98,total_visual_stym!$A$2:$D$129,2,FALSE)</f>
        <v>2065</v>
      </c>
      <c r="M98" t="str">
        <f>VLOOKUP(J98,total_visual_stym!$A$2:$D$129,3,FALSE)</f>
        <v>pics\\Ackee_1.jpg</v>
      </c>
      <c r="N98">
        <f>VLOOKUP(J98,total_visual_stym!$A$1:$D$129,4,FALSE)</f>
        <v>208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97</v>
      </c>
      <c r="Z98" t="str">
        <f>IF(G98="экспл",VLOOKUP(J98,quest_экспл!$A$1:$N$129,12,FALSE),IF(G98="импл_",0,0))</f>
        <v>sound\\Sushenniy_li_on.wav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2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8"/>
        <v/>
      </c>
      <c r="AI98" t="s">
        <v>108</v>
      </c>
      <c r="AO98">
        <f t="shared" ca="1" si="33"/>
        <v>0.48269710675504585</v>
      </c>
      <c r="AP98" t="str">
        <f t="shared" ca="1" si="34"/>
        <v>pics\\Limon_2.jpg</v>
      </c>
      <c r="AR98" t="str">
        <f>IF(AH98="sound\\Ogorod",AP26,"")</f>
        <v/>
      </c>
      <c r="AS98" t="str">
        <f t="shared" si="35"/>
        <v/>
      </c>
      <c r="AT98">
        <f t="shared" ca="1" si="29"/>
        <v>0.46005680366890922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_Сушеный_ли_он?</v>
      </c>
      <c r="BA98" t="e">
        <f>VLOOKUP(Q98,audio_list_stym!$B$2:$BQ$299,68,FALSE)</f>
        <v>#N/A</v>
      </c>
      <c r="BB98" t="str">
        <f t="shared" si="31"/>
        <v>На_экране_КОДИС._Сушеный_ли_он?</v>
      </c>
      <c r="BC98">
        <f>A98</f>
        <v>1213</v>
      </c>
      <c r="BD98" cm="1">
        <f t="array" aca="1" ref="BD98" ca="1">INDEX($L$98:$L$105,(RANK(AT2,$AT$2:$AT$9)))</f>
        <v>2070</v>
      </c>
      <c r="BE98" cm="1">
        <f t="array" aca="1" ref="BE98" ca="1">INDEX(BD66:BD81,(RANK(AT6,$AT$2:$AT$9)))</f>
        <v>2120</v>
      </c>
      <c r="BF98" cm="1">
        <f t="array" aca="1" ref="BF98" ca="1">INDEX(BD82:BD97,(RANK(AT6,$AT$2:$AT$9)))</f>
        <v>2141</v>
      </c>
      <c r="BG98" cm="1">
        <f t="array" aca="1" ref="BG98" ca="1">INDEX(BD106:BD129,(RANK(AT6,$AT$2:$AT$17)))</f>
        <v>2075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VLOOKUP(B99,audio_list_stym!$A$3:$BP$18,62,FALSE)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VLOOKUP(B99,audio_list_stym!$A$3:$AJ$18,30,FALSE)</f>
        <v>Ackee</v>
      </c>
      <c r="I99" t="s">
        <v>689</v>
      </c>
      <c r="J99" t="str">
        <f t="shared" si="27"/>
        <v>Ackee_2</v>
      </c>
      <c r="K99">
        <v>15</v>
      </c>
      <c r="L99">
        <f>VLOOKUP(J99,total_visual_stym!$A$2:$D$129,2,FALSE)</f>
        <v>2066</v>
      </c>
      <c r="M99" t="str">
        <f>VLOOKUP(J99,total_visual_stym!$A$2:$D$129,3,FALSE)</f>
        <v>pics\\Ackee_2.jpg</v>
      </c>
      <c r="N99">
        <f>VLOOKUP(J99,total_visual_stym!$A$1:$D$129,4,FALSE)</f>
        <v>208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98</v>
      </c>
      <c r="Z99" t="str">
        <f>IF(G99="экспл",VLOOKUP(J99,quest_экспл!$A$1:$N$129,12,FALSE),IF(G99="импл_",0,0))</f>
        <v>sound\\On_s_vetochkoy.wav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2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8"/>
        <v/>
      </c>
      <c r="AI99" t="s">
        <v>109</v>
      </c>
      <c r="AO99">
        <f t="shared" ca="1" si="33"/>
        <v>9.3510509044667622E-2</v>
      </c>
      <c r="AP99" t="str">
        <f t="shared" ca="1" si="34"/>
        <v>pics\\Tomat_2.jpg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0.95744385293400913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_Он_с_веточкой?</v>
      </c>
      <c r="BA99" t="e">
        <f>VLOOKUP(Q99,audio_list_stym!$B$2:$BQ$299,68,FALSE)</f>
        <v>#N/A</v>
      </c>
      <c r="BB99" t="str">
        <f t="shared" si="31"/>
        <v>Посмотрите,_вот_КОДИС._Он_с_веточкой?</v>
      </c>
      <c r="BD99" cm="1">
        <f t="array" aca="1" ref="BD99" ca="1">INDEX($L$98:$L$105,(RANK(AT3,$AT$2:$AT$9)))</f>
        <v>2072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VLOOKUP(B100,audio_list_stym!$A$3:$BP$18,62,FALSE)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VLOOKUP(B100,audio_list_stym!$A$3:$AJ$18,30,FALSE)</f>
        <v>Ackee</v>
      </c>
      <c r="I100" t="s">
        <v>690</v>
      </c>
      <c r="J100" t="str">
        <f t="shared" si="27"/>
        <v>Ackee_3</v>
      </c>
      <c r="K100">
        <v>15</v>
      </c>
      <c r="L100">
        <f>VLOOKUP(J100,total_visual_stym!$A$2:$D$129,2,FALSE)</f>
        <v>2067</v>
      </c>
      <c r="M100" t="str">
        <f>VLOOKUP(J100,total_visual_stym!$A$2:$D$129,3,FALSE)</f>
        <v>pics\\Ackee_3.jpg</v>
      </c>
      <c r="N100">
        <f>VLOOKUP(J100,total_visual_stym!$A$1:$D$129,4,FALSE)</f>
        <v>208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99</v>
      </c>
      <c r="Z100" t="str">
        <f>IF(G100="экспл",VLOOKUP(J100,quest_экспл!$A$1:$N$129,12,FALSE),IF(G100="импл_",0,0))</f>
        <v>sound\\On_rasskrit.wav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2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8"/>
        <v/>
      </c>
      <c r="AI100" t="s">
        <v>110</v>
      </c>
      <c r="AO100">
        <f t="shared" ca="1" si="33"/>
        <v>0.41337047600134214</v>
      </c>
      <c r="AP100" t="str">
        <f t="shared" ca="1" si="34"/>
        <v>pics\\Limon_5.jpg</v>
      </c>
      <c r="AR100" t="str">
        <f t="shared" si="37"/>
        <v/>
      </c>
      <c r="AS100" t="str">
        <f t="shared" si="35"/>
        <v/>
      </c>
      <c r="AT100">
        <f t="shared" ca="1" si="29"/>
        <v>0.10411594938510282</v>
      </c>
      <c r="AU100" t="s">
        <v>697</v>
      </c>
      <c r="AV100" t="str">
        <f t="shared" ca="1" si="30"/>
        <v>sound\\Redkiy_plod.wav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_Он_раскрыт?</v>
      </c>
      <c r="BA100" t="e">
        <f>VLOOKUP(Q100,audio_list_stym!$B$2:$BQ$299,68,FALSE)</f>
        <v>#N/A</v>
      </c>
      <c r="BB100" t="str">
        <f t="shared" si="31"/>
        <v>Вот_КОДИС._Он_раскрыт?</v>
      </c>
      <c r="BD100" cm="1">
        <f t="array" aca="1" ref="BD100" ca="1">INDEX($L$98:$L$105,(RANK(AT4,$AT$2:$AT$9)))</f>
        <v>2065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VLOOKUP(B101,audio_list_stym!$A$3:$BP$18,62,FALSE)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VLOOKUP(B101,audio_list_stym!$A$3:$AJ$18,30,FALSE)</f>
        <v>Ackee</v>
      </c>
      <c r="I101" t="s">
        <v>691</v>
      </c>
      <c r="J101" t="str">
        <f t="shared" si="27"/>
        <v>Ackee_4</v>
      </c>
      <c r="K101">
        <v>15</v>
      </c>
      <c r="L101">
        <f>VLOOKUP(J101,total_visual_stym!$A$2:$D$129,2,FALSE)</f>
        <v>2068</v>
      </c>
      <c r="M101" t="str">
        <f>VLOOKUP(J101,total_visual_stym!$A$2:$D$129,3,FALSE)</f>
        <v>pics\\Ackee_4.jpg</v>
      </c>
      <c r="N101">
        <f>VLOOKUP(J101,total_visual_stym!$A$1:$D$129,4,FALSE)</f>
        <v>208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100</v>
      </c>
      <c r="Z101" t="str">
        <f>IF(G101="экспл",VLOOKUP(J101,quest_экспл!$A$1:$N$129,12,FALSE),IF(G101="импл_",0,0))</f>
        <v>sound\\Pushistiy_li_on.wav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2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8"/>
        <v/>
      </c>
      <c r="AI101" t="s">
        <v>111</v>
      </c>
      <c r="AO101">
        <f t="shared" ca="1" si="33"/>
        <v>0.95254934349973996</v>
      </c>
      <c r="AP101" t="str">
        <f t="shared" ca="1" si="34"/>
        <v>pics\\Banan_4.jpg</v>
      </c>
      <c r="AR101" t="str">
        <f t="shared" si="37"/>
        <v/>
      </c>
      <c r="AS101" t="str">
        <f t="shared" si="35"/>
        <v/>
      </c>
      <c r="AT101">
        <f t="shared" ca="1" si="29"/>
        <v>0.68053734551482992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_Пушистый_ли_он?</v>
      </c>
      <c r="BA101" t="e">
        <f>VLOOKUP(Q101,audio_list_stym!$B$2:$BQ$299,68,FALSE)</f>
        <v>#N/A</v>
      </c>
      <c r="BB101" t="str">
        <f t="shared" si="31"/>
        <v>Это_КОДИС._Пушистый_ли_он?</v>
      </c>
      <c r="BD101" cm="1">
        <f t="array" aca="1" ref="BD101" ca="1">INDEX($L$98:$L$105,(RANK(AT5,$AT$2:$AT$9)))</f>
        <v>2069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VLOOKUP(B102,audio_list_stym!$A$3:$BP$18,62,FALSE)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VLOOKUP(B102,audio_list_stym!$A$3:$AJ$18,30,FALSE)</f>
        <v>Ackee</v>
      </c>
      <c r="I102" t="s">
        <v>692</v>
      </c>
      <c r="J102" t="str">
        <f t="shared" si="27"/>
        <v>Ackee_5</v>
      </c>
      <c r="K102">
        <v>15</v>
      </c>
      <c r="L102">
        <f>VLOOKUP(J102,total_visual_stym!$A$2:$D$129,2,FALSE)</f>
        <v>2069</v>
      </c>
      <c r="M102" t="str">
        <f>VLOOKUP(J102,total_visual_stym!$A$2:$D$129,3,FALSE)</f>
        <v>pics\\Ackee_5.jpg</v>
      </c>
      <c r="N102">
        <f>VLOOKUP(J102,total_visual_stym!$A$1:$D$129,4,FALSE)</f>
        <v>208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101</v>
      </c>
      <c r="Z102" t="str">
        <f>IF(G102="экспл",VLOOKUP(J102,quest_экспл!$A$1:$N$129,12,FALSE),IF(G102="импл_",0,0))</f>
        <v>sound\\On_kvadratniy.wav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2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8"/>
        <v/>
      </c>
      <c r="AI102" t="s">
        <v>112</v>
      </c>
      <c r="AO102">
        <f t="shared" ca="1" si="33"/>
        <v>7.0066128870450495E-2</v>
      </c>
      <c r="AP102" t="str">
        <f t="shared" ca="1" si="34"/>
        <v>pics\\Tomat_6.jpg</v>
      </c>
      <c r="AR102" t="str">
        <f t="shared" si="37"/>
        <v/>
      </c>
      <c r="AS102" t="str">
        <f t="shared" si="35"/>
        <v/>
      </c>
      <c r="AT102">
        <f t="shared" ca="1" si="29"/>
        <v>0.34519495603238115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_Он_квадратный?</v>
      </c>
      <c r="BA102" t="e">
        <f>VLOOKUP(Q102,audio_list_stym!$B$2:$BQ$299,68,FALSE)</f>
        <v>#N/A</v>
      </c>
      <c r="BB102" t="str">
        <f t="shared" si="31"/>
        <v>На_картинке_КОДИС._Он_квадратный?</v>
      </c>
      <c r="BD102" cm="1">
        <f t="array" aca="1" ref="BD102" ca="1">INDEX($L$98:$L$105,(RANK(AT6,$AT$2:$AT$9)))</f>
        <v>2068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VLOOKUP(B103,audio_list_stym!$A$3:$BP$18,62,FALSE)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VLOOKUP(B103,audio_list_stym!$A$3:$AJ$18,30,FALSE)</f>
        <v>Ackee</v>
      </c>
      <c r="I103" t="s">
        <v>693</v>
      </c>
      <c r="J103" t="str">
        <f t="shared" si="27"/>
        <v>Ackee_6</v>
      </c>
      <c r="K103">
        <v>15</v>
      </c>
      <c r="L103">
        <f>VLOOKUP(J103,total_visual_stym!$A$2:$D$129,2,FALSE)</f>
        <v>2070</v>
      </c>
      <c r="M103" t="str">
        <f>VLOOKUP(J103,total_visual_stym!$A$2:$D$129,3,FALSE)</f>
        <v>pics\\Ackee_6.jpg</v>
      </c>
      <c r="N103">
        <f>VLOOKUP(J103,total_visual_stym!$A$1:$D$129,4,FALSE)</f>
        <v>208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102</v>
      </c>
      <c r="Z103" t="str">
        <f>IF(G103="экспл",VLOOKUP(J103,quest_экспл!$A$1:$N$129,12,FALSE),IF(G103="импл_",0,0))</f>
        <v>sound\\Raznocvetniy_li_on.wav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2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8"/>
        <v/>
      </c>
      <c r="AI103" t="s">
        <v>113</v>
      </c>
      <c r="AO103">
        <f t="shared" ca="1" si="33"/>
        <v>0.56746123175873109</v>
      </c>
      <c r="AP103" t="str">
        <f t="shared" ca="1" si="34"/>
        <v>pics\\Kokos_5.jpg</v>
      </c>
      <c r="AR103" t="str">
        <f t="shared" si="37"/>
        <v/>
      </c>
      <c r="AS103" t="str">
        <f t="shared" si="35"/>
        <v/>
      </c>
      <c r="AT103">
        <f t="shared" ca="1" si="29"/>
        <v>0.70034434751026775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_Разноцветный_ли_он?</v>
      </c>
      <c r="BA103" t="e">
        <f>VLOOKUP(Q103,audio_list_stym!$B$2:$BQ$299,68,FALSE)</f>
        <v>#N/A</v>
      </c>
      <c r="BB103" t="str">
        <f t="shared" si="31"/>
        <v>На_мониторе_КОДИС._Разноцветный_ли_он?</v>
      </c>
      <c r="BD103" cm="1">
        <f t="array" aca="1" ref="BD103" ca="1">INDEX($L$98:$L$105,(RANK(AT7,$AT$2:$AT$9)))</f>
        <v>2066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VLOOKUP(B104,audio_list_stym!$A$3:$BP$18,62,FALSE)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VLOOKUP(B104,audio_list_stym!$A$3:$AJ$18,30,FALSE)</f>
        <v>Ackee</v>
      </c>
      <c r="I104" t="s">
        <v>694</v>
      </c>
      <c r="J104" t="str">
        <f t="shared" si="27"/>
        <v>Ackee_7</v>
      </c>
      <c r="K104">
        <v>15</v>
      </c>
      <c r="L104">
        <f>VLOOKUP(J104,total_visual_stym!$A$2:$D$129,2,FALSE)</f>
        <v>2071</v>
      </c>
      <c r="M104" t="str">
        <f>VLOOKUP(J104,total_visual_stym!$A$2:$D$129,3,FALSE)</f>
        <v>pics\\Ackee_7.jpg</v>
      </c>
      <c r="N104">
        <f>VLOOKUP(J104,total_visual_stym!$A$1:$D$129,4,FALSE)</f>
        <v>208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103</v>
      </c>
      <c r="Z104" t="str">
        <f>IF(G104="экспл",VLOOKUP(J104,quest_экспл!$A$1:$N$129,12,FALSE),IF(G104="импл_",0,0))</f>
        <v>sound\\Uvyadshiy_li_on.wav</v>
      </c>
      <c r="AA104" t="str">
        <f>IF(G104="экспл",VLOOKUP(J104,quest_экспл!$A$1:$N$129,14,FALSE),IF(G104="импл_",0,0))</f>
        <v>да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2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8"/>
        <v/>
      </c>
      <c r="AI104" t="s">
        <v>114</v>
      </c>
      <c r="AO104">
        <f t="shared" ca="1" si="33"/>
        <v>0.40541141684845206</v>
      </c>
      <c r="AP104" t="str">
        <f t="shared" ca="1" si="34"/>
        <v>pics\\Limon_6.jpg</v>
      </c>
      <c r="AR104" t="str">
        <f t="shared" si="37"/>
        <v/>
      </c>
      <c r="AS104" t="str">
        <f t="shared" si="35"/>
        <v/>
      </c>
      <c r="AT104">
        <f t="shared" ca="1" si="29"/>
        <v>3.1912186611876225E-2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_Увядший_ли_он?</v>
      </c>
      <c r="BA104" t="e">
        <f>VLOOKUP(Q104,audio_list_stym!$B$2:$BQ$299,68,FALSE)</f>
        <v>#N/A</v>
      </c>
      <c r="BB104" t="str">
        <f t="shared" si="31"/>
        <v>Перед_Вами_КОДИС._Увядший_ли_он?</v>
      </c>
      <c r="BD104" cm="1">
        <f t="array" aca="1" ref="BD104" ca="1">INDEX($L$98:$L$105,(RANK(AT8,$AT$2:$AT$9)))</f>
        <v>2067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VLOOKUP(B105,audio_list_stym!$A$3:$BP$18,62,FALSE)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VLOOKUP(B105,audio_list_stym!$A$3:$AJ$18,30,FALSE)</f>
        <v>Ackee</v>
      </c>
      <c r="I105" t="s">
        <v>695</v>
      </c>
      <c r="J105" t="str">
        <f t="shared" si="27"/>
        <v>Ackee_8</v>
      </c>
      <c r="K105">
        <v>15</v>
      </c>
      <c r="L105">
        <f>VLOOKUP(J105,total_visual_stym!$A$2:$D$129,2,FALSE)</f>
        <v>2072</v>
      </c>
      <c r="M105" t="str">
        <f>VLOOKUP(J105,total_visual_stym!$A$2:$D$129,3,FALSE)</f>
        <v>pics\\Ackee_8.jpg</v>
      </c>
      <c r="N105">
        <f>VLOOKUP(J105,total_visual_stym!$A$1:$D$129,4,FALSE)</f>
        <v>208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104</v>
      </c>
      <c r="Z105" t="str">
        <f>IF(G105="экспл",VLOOKUP(J105,quest_экспл!$A$1:$N$129,12,FALSE),IF(G105="импл_",0,0))</f>
        <v>sound\\On_sklizskiy.wav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2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8"/>
        <v/>
      </c>
      <c r="AI105" t="s">
        <v>115</v>
      </c>
      <c r="AO105">
        <f t="shared" ca="1" si="33"/>
        <v>7.8172768920976243E-2</v>
      </c>
      <c r="AP105" t="str">
        <f t="shared" ca="1" si="34"/>
        <v>pics\\Tomat_4.jpg</v>
      </c>
      <c r="AR105" t="str">
        <f t="shared" si="37"/>
        <v/>
      </c>
      <c r="AS105" t="str">
        <f t="shared" si="35"/>
        <v/>
      </c>
      <c r="AT105">
        <f t="shared" ca="1" si="29"/>
        <v>0.47845411505154212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_Он_склизкий?</v>
      </c>
      <c r="BA105" t="e">
        <f>VLOOKUP(Q105,audio_list_stym!$B$2:$BQ$299,68,FALSE)</f>
        <v>#N/A</v>
      </c>
      <c r="BB105" t="str">
        <f t="shared" si="31"/>
        <v>Вы_видите_КОДИС._Он_склизкий?</v>
      </c>
      <c r="BD105" cm="1">
        <f t="array" aca="1" ref="BD105" ca="1">INDEX($L$98:$L$105,(RANK(AT9,$AT$2:$AT$9)))</f>
        <v>2071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VLOOKUP(B106,audio_list_stym!$A$3:$BP$18,62,FALSE)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VLOOKUP(B106,audio_list_stym!$A$3:$AJ$18,30,FALSE)</f>
        <v>Ake</v>
      </c>
      <c r="I106" t="s">
        <v>688</v>
      </c>
      <c r="J106" t="str">
        <f t="shared" si="27"/>
        <v>Ake_1</v>
      </c>
      <c r="K106">
        <v>16</v>
      </c>
      <c r="L106">
        <f>VLOOKUP(J106,total_visual_stym!$A$2:$D$129,2,FALSE)</f>
        <v>2073</v>
      </c>
      <c r="M106" t="str">
        <f>VLOOKUP(J106,total_visual_stym!$A$2:$D$129,3,FALSE)</f>
        <v>pics\\Ake_1.jpg</v>
      </c>
      <c r="N106">
        <f>VLOOKUP(J106,total_visual_stym!$A$1:$D$129,4,FALSE)</f>
        <v>209</v>
      </c>
      <c r="P106">
        <f>IF(G106="экспл",0,IF(G106="импл_",VLOOKUP(J106,quest_импл!$A$1:$J$129,7,FALSE),0))</f>
        <v>233</v>
      </c>
      <c r="Q106" t="str">
        <f>IF(G106="экспл",0,IF(G106="импл_",VLOOKUP(J106,quest_импл!$A$1:$J$129,8,FALSE),0))</f>
        <v>sound\\Imeet_li_myakot.wav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2044</v>
      </c>
      <c r="AD106" t="str">
        <f t="shared" ca="1" si="32"/>
        <v>pics\\Peper_4.jpg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pics\\Peper_4.jpg</v>
      </c>
      <c r="AI106" t="s">
        <v>116</v>
      </c>
      <c r="AO106">
        <f t="shared" ca="1" si="33"/>
        <v>0.31948446415841925</v>
      </c>
      <c r="AP106" t="str">
        <f t="shared" ca="1" si="34"/>
        <v>pics\\Peper_4.jpg</v>
      </c>
      <c r="AR106" t="str">
        <f t="shared" si="37"/>
        <v/>
      </c>
      <c r="AS106" t="str">
        <f t="shared" ca="1" si="35"/>
        <v>pics\\Peper_4.jpg</v>
      </c>
      <c r="AT106">
        <f t="shared" ca="1" si="29"/>
        <v>0.54504790417967997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_Имеет_ли_мякоть_</v>
      </c>
      <c r="BB106" t="str">
        <f t="shared" si="31"/>
        <v>_Имеет_ли_мякоть_XXXXX?</v>
      </c>
      <c r="BC106">
        <f>A106</f>
        <v>1214</v>
      </c>
      <c r="BD106" cm="1">
        <f t="array" aca="1" ref="BD106" ca="1">INDEX($L$106:$L$113,(RANK(AT2,$AT$2:$AT$9)))</f>
        <v>2078</v>
      </c>
      <c r="BE106" cm="1">
        <f t="array" aca="1" ref="BE106" ca="1">INDEX(BD66:BD81,(RANK(AT7,$AT$2:$AT$17)))</f>
        <v>2120</v>
      </c>
      <c r="BF106" cm="1">
        <f t="array" aca="1" ref="BF106" ca="1">INDEX(BD90:BD105,(RANK(AT7,$AT$2:$AT$17)))</f>
        <v>2149</v>
      </c>
      <c r="BG106" cm="1">
        <f t="array" aca="1" ref="BG106" ca="1">INDEX(BD114:BD129,(RANK(AT7,$AT$2:$AT$9)))</f>
        <v>2088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VLOOKUP(B107,audio_list_stym!$A$3:$BP$18,62,FALSE)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VLOOKUP(B107,audio_list_stym!$A$3:$AJ$18,30,FALSE)</f>
        <v>Ake</v>
      </c>
      <c r="I107" t="s">
        <v>689</v>
      </c>
      <c r="J107" t="str">
        <f t="shared" si="27"/>
        <v>Ake_2</v>
      </c>
      <c r="K107">
        <v>16</v>
      </c>
      <c r="L107">
        <f>VLOOKUP(J107,total_visual_stym!$A$2:$D$129,2,FALSE)</f>
        <v>2074</v>
      </c>
      <c r="M107" t="str">
        <f>VLOOKUP(J107,total_visual_stym!$A$2:$D$129,3,FALSE)</f>
        <v>pics\\Ake_2.jpg</v>
      </c>
      <c r="N107">
        <f>VLOOKUP(J107,total_visual_stym!$A$1:$D$129,4,FALSE)</f>
        <v>209</v>
      </c>
      <c r="P107">
        <f>IF(G107="экспл",0,IF(G107="импл_",VLOOKUP(J107,quest_импл!$A$1:$J$129,7,FALSE),0))</f>
        <v>234</v>
      </c>
      <c r="Q107" t="str">
        <f>IF(G107="экспл",0,IF(G107="импл_",VLOOKUP(J107,quest_импл!$A$1:$J$129,8,FALSE),0))</f>
        <v>sound\\Prodolgovatiy_li.wav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2022</v>
      </c>
      <c r="AD107" t="str">
        <f t="shared" ca="1" si="32"/>
        <v>pics\\Goroh_6.jpg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pics\\Goroh_6.jpg</v>
      </c>
      <c r="AI107" t="s">
        <v>117</v>
      </c>
      <c r="AO107">
        <f t="shared" ca="1" si="33"/>
        <v>0.68160488894528592</v>
      </c>
      <c r="AP107" t="str">
        <f t="shared" ca="1" si="34"/>
        <v>pics\\Goroh_6.jpg</v>
      </c>
      <c r="AR107" t="str">
        <f t="shared" si="37"/>
        <v/>
      </c>
      <c r="AS107" t="str">
        <f t="shared" ca="1" si="35"/>
        <v>pics\\Goroh_6.jpg</v>
      </c>
      <c r="AT107">
        <f t="shared" ca="1" si="29"/>
        <v>0.53853066945242833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_Продолговатый_ли_</v>
      </c>
      <c r="BB107" t="str">
        <f t="shared" si="31"/>
        <v>_Продолговатый_ли_XXXXX?</v>
      </c>
      <c r="BD107" cm="1">
        <f t="array" aca="1" ref="BD107" ca="1">INDEX($L$106:$L$113,(RANK(AT3,$AT$2:$AT$9)))</f>
        <v>2080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VLOOKUP(B108,audio_list_stym!$A$3:$BP$18,62,FALSE)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VLOOKUP(B108,audio_list_stym!$A$3:$AJ$18,30,FALSE)</f>
        <v>Ake</v>
      </c>
      <c r="I108" t="s">
        <v>690</v>
      </c>
      <c r="J108" t="str">
        <f t="shared" si="27"/>
        <v>Ake_3</v>
      </c>
      <c r="K108">
        <v>16</v>
      </c>
      <c r="L108">
        <f>VLOOKUP(J108,total_visual_stym!$A$2:$D$129,2,FALSE)</f>
        <v>2075</v>
      </c>
      <c r="M108" t="str">
        <f>VLOOKUP(J108,total_visual_stym!$A$2:$D$129,3,FALSE)</f>
        <v>pics\\Ake_3.jpg</v>
      </c>
      <c r="N108">
        <f>VLOOKUP(J108,total_visual_stym!$A$1:$D$129,4,FALSE)</f>
        <v>209</v>
      </c>
      <c r="P108">
        <f>IF(G108="экспл",0,IF(G108="импл_",VLOOKUP(J108,quest_импл!$A$1:$J$129,7,FALSE),0))</f>
        <v>235</v>
      </c>
      <c r="Q108" t="str">
        <f>IF(G108="экспл",0,IF(G108="импл_",VLOOKUP(J108,quest_импл!$A$1:$J$129,8,FALSE),0))</f>
        <v>sound\\Pyatnistyi_li.wav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2040</v>
      </c>
      <c r="AD108" t="str">
        <f t="shared" ca="1" si="32"/>
        <v>pics\\Limon_8.jpg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pics\\Limon_8.jpg</v>
      </c>
      <c r="AI108" t="s">
        <v>118</v>
      </c>
      <c r="AO108">
        <f t="shared" ca="1" si="33"/>
        <v>0.37266318205543036</v>
      </c>
      <c r="AP108" t="str">
        <f t="shared" ca="1" si="34"/>
        <v>pics\\Limon_8.jpg</v>
      </c>
      <c r="AR108" t="str">
        <f t="shared" si="37"/>
        <v/>
      </c>
      <c r="AS108" t="str">
        <f t="shared" ca="1" si="35"/>
        <v>pics\\Limon_8.jpg</v>
      </c>
      <c r="AT108">
        <f t="shared" ca="1" si="29"/>
        <v>0.28625807677968762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_Пятнистый_ли_</v>
      </c>
      <c r="BB108" t="str">
        <f t="shared" si="31"/>
        <v>_Пятнистый_ли_XXXXX?</v>
      </c>
      <c r="BD108" cm="1">
        <f t="array" aca="1" ref="BD108" ca="1">INDEX($L$106:$L$113,(RANK(AT4,$AT$2:$AT$9)))</f>
        <v>2073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VLOOKUP(B109,audio_list_stym!$A$3:$BP$18,62,FALSE)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VLOOKUP(B109,audio_list_stym!$A$3:$AJ$18,30,FALSE)</f>
        <v>Ake</v>
      </c>
      <c r="I109" t="s">
        <v>691</v>
      </c>
      <c r="J109" t="str">
        <f t="shared" si="27"/>
        <v>Ake_4</v>
      </c>
      <c r="K109">
        <v>16</v>
      </c>
      <c r="L109">
        <f>VLOOKUP(J109,total_visual_stym!$A$2:$D$129,2,FALSE)</f>
        <v>2076</v>
      </c>
      <c r="M109" t="str">
        <f>VLOOKUP(J109,total_visual_stym!$A$2:$D$129,3,FALSE)</f>
        <v>pics\\Ake_4.jpg</v>
      </c>
      <c r="N109">
        <f>VLOOKUP(J109,total_visual_stym!$A$1:$D$129,4,FALSE)</f>
        <v>209</v>
      </c>
      <c r="P109">
        <f>IF(G109="экспл",0,IF(G109="импл_",VLOOKUP(J109,quest_импл!$A$1:$J$129,7,FALSE),0))</f>
        <v>236</v>
      </c>
      <c r="Q109" t="str">
        <f>IF(G109="экспл",0,IF(G109="импл_",VLOOKUP(J109,quest_импл!$A$1:$J$129,8,FALSE),0))</f>
        <v>sound\\S_kochuroy_li.wav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2053</v>
      </c>
      <c r="AD109" t="str">
        <f t="shared" ca="1" si="32"/>
        <v>pics\\Redis_5.jpg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pics\\Redis_5.jpg</v>
      </c>
      <c r="AI109" t="s">
        <v>119</v>
      </c>
      <c r="AO109">
        <f t="shared" ca="1" si="33"/>
        <v>0.17229253544323686</v>
      </c>
      <c r="AP109" t="str">
        <f t="shared" ca="1" si="34"/>
        <v>pics\\Redis_5.jpg</v>
      </c>
      <c r="AR109" t="str">
        <f t="shared" si="37"/>
        <v/>
      </c>
      <c r="AS109" t="str">
        <f t="shared" ca="1" si="35"/>
        <v>pics\\Redis_5.jpg</v>
      </c>
      <c r="AT109">
        <f t="shared" ca="1" si="29"/>
        <v>0.60899901647927424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_С_косточкой_ли_</v>
      </c>
      <c r="BB109" t="str">
        <f t="shared" si="31"/>
        <v>_С_косточкой_ли_XXXXX?</v>
      </c>
      <c r="BD109" cm="1">
        <f t="array" aca="1" ref="BD109" ca="1">INDEX($L$106:$L$113,(RANK(AT5,$AT$2:$AT$9)))</f>
        <v>2077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VLOOKUP(B110,audio_list_stym!$A$3:$BP$18,62,FALSE)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VLOOKUP(B110,audio_list_stym!$A$3:$AJ$18,30,FALSE)</f>
        <v>Ake</v>
      </c>
      <c r="I110" t="s">
        <v>692</v>
      </c>
      <c r="J110" t="str">
        <f t="shared" si="27"/>
        <v>Ake_5</v>
      </c>
      <c r="K110">
        <v>16</v>
      </c>
      <c r="L110">
        <f>VLOOKUP(J110,total_visual_stym!$A$2:$D$129,2,FALSE)</f>
        <v>2077</v>
      </c>
      <c r="M110" t="str">
        <f>VLOOKUP(J110,total_visual_stym!$A$2:$D$129,3,FALSE)</f>
        <v>pics\\Ake_5.jpg</v>
      </c>
      <c r="N110">
        <f>VLOOKUP(J110,total_visual_stym!$A$1:$D$129,4,FALSE)</f>
        <v>209</v>
      </c>
      <c r="P110">
        <f>IF(G110="экспл",0,IF(G110="импл_",VLOOKUP(J110,quest_импл!$A$1:$J$129,7,FALSE),0))</f>
        <v>237</v>
      </c>
      <c r="Q110" t="str">
        <f>IF(G110="экспл",0,IF(G110="импл_",VLOOKUP(J110,quest_импл!$A$1:$J$129,8,FALSE),0))</f>
        <v>sound\\Fioletoviy_li.wav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2008</v>
      </c>
      <c r="AD110" t="str">
        <f t="shared" ca="1" si="32"/>
        <v>pics\\Banan_8.jpg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pics\\Banan_8.jpg</v>
      </c>
      <c r="AI110" t="s">
        <v>120</v>
      </c>
      <c r="AO110">
        <f t="shared" ca="1" si="33"/>
        <v>0.86907141741005256</v>
      </c>
      <c r="AP110" t="str">
        <f t="shared" ca="1" si="34"/>
        <v>pics\\Banan_8.jpg</v>
      </c>
      <c r="AR110" t="str">
        <f t="shared" si="37"/>
        <v/>
      </c>
      <c r="AS110" t="str">
        <f t="shared" ca="1" si="35"/>
        <v>pics\\Banan_8.jpg</v>
      </c>
      <c r="AT110">
        <f t="shared" ca="1" si="29"/>
        <v>0.32443682540652974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_Синий_ли_</v>
      </c>
      <c r="BB110" t="str">
        <f t="shared" si="31"/>
        <v>_Синий_ли_XXXXX?</v>
      </c>
      <c r="BD110" cm="1">
        <f t="array" aca="1" ref="BD110" ca="1">INDEX($L$106:$L$113,(RANK(AT6,$AT$2:$AT$9)))</f>
        <v>2076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VLOOKUP(B111,audio_list_stym!$A$3:$BP$18,62,FALSE)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VLOOKUP(B111,audio_list_stym!$A$3:$AJ$18,30,FALSE)</f>
        <v>Ake</v>
      </c>
      <c r="I111" t="s">
        <v>693</v>
      </c>
      <c r="J111" t="str">
        <f t="shared" si="27"/>
        <v>Ake_6</v>
      </c>
      <c r="K111">
        <v>16</v>
      </c>
      <c r="L111">
        <f>VLOOKUP(J111,total_visual_stym!$A$2:$D$129,2,FALSE)</f>
        <v>2078</v>
      </c>
      <c r="M111" t="str">
        <f>VLOOKUP(J111,total_visual_stym!$A$2:$D$129,3,FALSE)</f>
        <v>pics\\Ake_6.jpg</v>
      </c>
      <c r="N111">
        <f>VLOOKUP(J111,total_visual_stym!$A$1:$D$129,4,FALSE)</f>
        <v>209</v>
      </c>
      <c r="P111">
        <f>IF(G111="экспл",0,IF(G111="импл_",VLOOKUP(J111,quest_импл!$A$1:$J$129,7,FALSE),0))</f>
        <v>238</v>
      </c>
      <c r="Q111" t="str">
        <f>IF(G111="экспл",0,IF(G111="импл_",VLOOKUP(J111,quest_импл!$A$1:$J$129,8,FALSE),0))</f>
        <v>sound\\S_dolkami_li.wav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2052</v>
      </c>
      <c r="AD111" t="str">
        <f t="shared" ca="1" si="32"/>
        <v>pics\\Redis_4.jpg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pics\\Redis_4.jpg</v>
      </c>
      <c r="AI111" t="s">
        <v>121</v>
      </c>
      <c r="AO111">
        <f t="shared" ca="1" si="33"/>
        <v>0.18539805374434926</v>
      </c>
      <c r="AP111" t="str">
        <f t="shared" ca="1" si="34"/>
        <v>pics\\Redis_4.jpg</v>
      </c>
      <c r="AR111" t="str">
        <f t="shared" si="37"/>
        <v/>
      </c>
      <c r="AS111" t="str">
        <f t="shared" ca="1" si="35"/>
        <v>pics\\Redis_4.jpg</v>
      </c>
      <c r="AT111">
        <f t="shared" ca="1" si="29"/>
        <v>0.87018531558716439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_С_дольками_ли_</v>
      </c>
      <c r="BB111" t="str">
        <f t="shared" si="31"/>
        <v>_С_дольками_ли_XXXXX?</v>
      </c>
      <c r="BD111" cm="1">
        <f t="array" aca="1" ref="BD111" ca="1">INDEX($L$106:$L$113,(RANK(AT7,$AT$2:$AT$9)))</f>
        <v>2074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VLOOKUP(B112,audio_list_stym!$A$3:$BP$18,62,FALSE)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VLOOKUP(B112,audio_list_stym!$A$3:$AJ$18,30,FALSE)</f>
        <v>Ake</v>
      </c>
      <c r="I112" t="s">
        <v>694</v>
      </c>
      <c r="J112" t="str">
        <f t="shared" si="27"/>
        <v>Ake_7</v>
      </c>
      <c r="K112">
        <v>16</v>
      </c>
      <c r="L112">
        <f>VLOOKUP(J112,total_visual_stym!$A$2:$D$129,2,FALSE)</f>
        <v>2079</v>
      </c>
      <c r="M112" t="str">
        <f>VLOOKUP(J112,total_visual_stym!$A$2:$D$129,3,FALSE)</f>
        <v>pics\\Ake_7.jpg</v>
      </c>
      <c r="N112">
        <f>VLOOKUP(J112,total_visual_stym!$A$1:$D$129,4,FALSE)</f>
        <v>209</v>
      </c>
      <c r="P112">
        <f>IF(G112="экспл",0,IF(G112="импл_",VLOOKUP(J112,quest_импл!$A$1:$J$129,7,FALSE),0))</f>
        <v>239</v>
      </c>
      <c r="Q112" t="str">
        <f>IF(G112="экспл",0,IF(G112="импл_",VLOOKUP(J112,quest_импл!$A$1:$J$129,8,FALSE),0))</f>
        <v>sound\\Visushenniy_li.wav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2041</v>
      </c>
      <c r="AD112" t="str">
        <f t="shared" ca="1" si="32"/>
        <v>pics\\Peper_1.jpg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pics\\Peper_1.jpg</v>
      </c>
      <c r="AI112" t="s">
        <v>122</v>
      </c>
      <c r="AO112">
        <f t="shared" ca="1" si="33"/>
        <v>0.35450832749170058</v>
      </c>
      <c r="AP112" t="str">
        <f t="shared" ca="1" si="34"/>
        <v>pics\\Peper_1.jpg</v>
      </c>
      <c r="AR112" t="str">
        <f t="shared" si="37"/>
        <v/>
      </c>
      <c r="AS112" t="str">
        <f t="shared" ca="1" si="35"/>
        <v>pics\\Peper_1.jpg</v>
      </c>
      <c r="AT112">
        <f t="shared" ca="1" si="29"/>
        <v>0.61373753355831473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_Высушенный_ли_</v>
      </c>
      <c r="BB112" t="str">
        <f t="shared" si="31"/>
        <v>_Высушенный_ли_XXXXX?</v>
      </c>
      <c r="BD112" cm="1">
        <f t="array" aca="1" ref="BD112" ca="1">INDEX($L$106:$L$113,(RANK(AT8,$AT$2:$AT$9)))</f>
        <v>2075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VLOOKUP(B113,audio_list_stym!$A$3:$BP$18,62,FALSE)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VLOOKUP(B113,audio_list_stym!$A$3:$AJ$18,30,FALSE)</f>
        <v>Ake</v>
      </c>
      <c r="I113" t="s">
        <v>695</v>
      </c>
      <c r="J113" t="str">
        <f t="shared" si="27"/>
        <v>Ake_8</v>
      </c>
      <c r="K113">
        <v>16</v>
      </c>
      <c r="L113">
        <f>VLOOKUP(J113,total_visual_stym!$A$2:$D$129,2,FALSE)</f>
        <v>2080</v>
      </c>
      <c r="M113" t="str">
        <f>VLOOKUP(J113,total_visual_stym!$A$2:$D$129,3,FALSE)</f>
        <v>pics\\Ake_8.jpg</v>
      </c>
      <c r="N113">
        <f>VLOOKUP(J113,total_visual_stym!$A$1:$D$129,4,FALSE)</f>
        <v>209</v>
      </c>
      <c r="P113">
        <f>IF(G113="экспл",0,IF(G113="импл_",VLOOKUP(J113,quest_импл!$A$1:$J$129,7,FALSE),0))</f>
        <v>240</v>
      </c>
      <c r="Q113" t="str">
        <f>IF(G113="экспл",0,IF(G113="импл_",VLOOKUP(J113,quest_импл!$A$1:$J$129,8,FALSE),0))</f>
        <v>sound\\Myatiy_li.wav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2049</v>
      </c>
      <c r="AD113" t="str">
        <f t="shared" ca="1" si="32"/>
        <v>pics\\Redis_1.jpg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pics\\Redis_1.jpg</v>
      </c>
      <c r="AI113" t="s">
        <v>123</v>
      </c>
      <c r="AO113">
        <f t="shared" ca="1" si="33"/>
        <v>0.22947099152874373</v>
      </c>
      <c r="AP113" t="str">
        <f t="shared" ca="1" si="34"/>
        <v>pics\\Redis_1.jpg</v>
      </c>
      <c r="AR113" t="str">
        <f t="shared" si="37"/>
        <v/>
      </c>
      <c r="AS113" t="str">
        <f t="shared" ca="1" si="35"/>
        <v>pics\\Redis_1.jpg</v>
      </c>
      <c r="AT113">
        <f t="shared" ca="1" si="29"/>
        <v>0.65610366351281024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_Мятый_ли_</v>
      </c>
      <c r="BB113" t="str">
        <f t="shared" si="31"/>
        <v>_Мятый_ли_XXXXX?</v>
      </c>
      <c r="BD113" cm="1">
        <f t="array" aca="1" ref="BD113" ca="1">INDEX($L$106:$L$113,(RANK(AT9,$AT$2:$AT$9)))</f>
        <v>2079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VLOOKUP(B114,audio_list_stym!$A$3:$BP$18,62,FALSE)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VLOOKUP(B114,audio_list_stym!$A$3:$AJ$18,30,FALSE)</f>
        <v>Finger</v>
      </c>
      <c r="I114" t="s">
        <v>688</v>
      </c>
      <c r="J114" t="str">
        <f t="shared" si="27"/>
        <v>Finger_1</v>
      </c>
      <c r="K114">
        <v>17</v>
      </c>
      <c r="L114">
        <f>VLOOKUP(J114,total_visual_stym!$A$2:$D$129,2,FALSE)</f>
        <v>2081</v>
      </c>
      <c r="M114" t="str">
        <f>VLOOKUP(J114,total_visual_stym!$A$2:$D$129,3,FALSE)</f>
        <v>pics\\Finger_1.jpg</v>
      </c>
      <c r="N114">
        <f>VLOOKUP(J114,total_visual_stym!$A$1:$D$129,4,FALSE)</f>
        <v>210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113</v>
      </c>
      <c r="Z114" t="str">
        <f>IF(G114="экспл",VLOOKUP(J114,quest_экспл!$A$1:$N$129,12,FALSE),IF(G114="импл_",0,0))</f>
        <v>sound\\On_vizhatiy.wav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2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8"/>
        <v/>
      </c>
      <c r="AI114" t="s">
        <v>86</v>
      </c>
      <c r="AO114">
        <f t="shared" ca="1" si="33"/>
        <v>0.89366019270180475</v>
      </c>
      <c r="AP114" t="str">
        <f t="shared" ca="1" si="34"/>
        <v>pics\\Banan_7.jpg</v>
      </c>
      <c r="AR114" t="str">
        <f t="shared" si="37"/>
        <v/>
      </c>
      <c r="AS114" t="str">
        <f t="shared" si="35"/>
        <v/>
      </c>
      <c r="AT114">
        <f t="shared" ca="1" si="29"/>
        <v>0.46880978219613234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_Он_выжатый?</v>
      </c>
      <c r="BA114" t="e">
        <f>VLOOKUP(Q114,audio_list_stym!$B$2:$BQ$299,68,FALSE)</f>
        <v>#N/A</v>
      </c>
      <c r="BB114" t="str">
        <f t="shared" si="31"/>
        <v>На_экране_XXXXX._Он_выжатый?</v>
      </c>
      <c r="BC114">
        <f>A114</f>
        <v>1215</v>
      </c>
      <c r="BD114" cm="1">
        <f t="array" aca="1" ref="BD114" ca="1">INDEX($L$114:$L$121,(RANK(AT2,$AT$2:$AT$9)))</f>
        <v>2086</v>
      </c>
      <c r="BE114" cm="1">
        <f t="array" aca="1" ref="BE114" ca="1">INDEX(BD66:BD81,(RANK(AT8,$AT$2:$AT$17)))</f>
        <v>2119</v>
      </c>
      <c r="BF114" cm="1">
        <f t="array" aca="1" ref="BF114" ca="1">INDEX(BD82:BD97,(RANK(AT8,$AT$2:$AT$9)))</f>
        <v>2137</v>
      </c>
      <c r="BG114" cm="1">
        <f t="array" aca="1" ref="BG114" ca="1">INDEX(BD98:BD113,(RANK(AT8,$AT$2:$AT$9)))</f>
        <v>2065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VLOOKUP(B115,audio_list_stym!$A$3:$BP$18,62,FALSE)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VLOOKUP(B115,audio_list_stym!$A$3:$AJ$18,30,FALSE)</f>
        <v>Finger</v>
      </c>
      <c r="I115" t="s">
        <v>689</v>
      </c>
      <c r="J115" t="str">
        <f t="shared" si="27"/>
        <v>Finger_2</v>
      </c>
      <c r="K115">
        <v>17</v>
      </c>
      <c r="L115">
        <f>VLOOKUP(J115,total_visual_stym!$A$2:$D$129,2,FALSE)</f>
        <v>2082</v>
      </c>
      <c r="M115" t="str">
        <f>VLOOKUP(J115,total_visual_stym!$A$2:$D$129,3,FALSE)</f>
        <v>pics\\Finger_2.jpg</v>
      </c>
      <c r="N115">
        <f>VLOOKUP(J115,total_visual_stym!$A$1:$D$129,4,FALSE)</f>
        <v>210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114</v>
      </c>
      <c r="Z115" t="str">
        <f>IF(G115="экспл",VLOOKUP(J115,quest_экспл!$A$1:$N$129,12,FALSE),IF(G115="импл_",0,0))</f>
        <v>sound\\On_nadloman.wav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2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8"/>
        <v/>
      </c>
      <c r="AI115" t="s">
        <v>87</v>
      </c>
      <c r="AO115">
        <f t="shared" ca="1" si="33"/>
        <v>0.78762219177194115</v>
      </c>
      <c r="AP115" t="str">
        <f t="shared" ca="1" si="34"/>
        <v>pics\\Finik_8.jpg</v>
      </c>
      <c r="AR115" t="str">
        <f t="shared" si="37"/>
        <v/>
      </c>
      <c r="AS115" t="str">
        <f t="shared" si="35"/>
        <v/>
      </c>
      <c r="AT115">
        <f t="shared" ca="1" si="29"/>
        <v>0.53107642123252086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_Он_надломан?</v>
      </c>
      <c r="BA115" t="e">
        <f>VLOOKUP(Q115,audio_list_stym!$B$2:$BQ$299,68,FALSE)</f>
        <v>#N/A</v>
      </c>
      <c r="BB115" t="str">
        <f t="shared" si="31"/>
        <v>Посмотрите,_вот_XXXXX._Он_надломан?</v>
      </c>
      <c r="BD115" cm="1">
        <f t="array" aca="1" ref="BD115" ca="1">INDEX($L$114:$L$121,(RANK(AT3,$AT$2:$AT$9)))</f>
        <v>2088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VLOOKUP(B116,audio_list_stym!$A$3:$BP$18,62,FALSE)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VLOOKUP(B116,audio_list_stym!$A$3:$AJ$18,30,FALSE)</f>
        <v>Finger</v>
      </c>
      <c r="I116" t="s">
        <v>690</v>
      </c>
      <c r="J116" t="str">
        <f t="shared" si="27"/>
        <v>Finger_3</v>
      </c>
      <c r="K116">
        <v>17</v>
      </c>
      <c r="L116">
        <f>VLOOKUP(J116,total_visual_stym!$A$2:$D$129,2,FALSE)</f>
        <v>2083</v>
      </c>
      <c r="M116" t="str">
        <f>VLOOKUP(J116,total_visual_stym!$A$2:$D$129,3,FALSE)</f>
        <v>pics\\Finger_3.jpg</v>
      </c>
      <c r="N116">
        <f>VLOOKUP(J116,total_visual_stym!$A$1:$D$129,4,FALSE)</f>
        <v>210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115</v>
      </c>
      <c r="Z116" t="str">
        <f>IF(G116="экспл",VLOOKUP(J116,quest_экспл!$A$1:$N$129,12,FALSE),IF(G116="импл_",0,0))</f>
        <v>sound\\On_volnistiy.wav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2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8"/>
        <v/>
      </c>
      <c r="AI116" t="s">
        <v>88</v>
      </c>
      <c r="AO116">
        <f t="shared" ca="1" si="33"/>
        <v>0.2461566624977759</v>
      </c>
      <c r="AP116" t="str">
        <f t="shared" ca="1" si="34"/>
        <v>pics\\Peper_7.jpg</v>
      </c>
      <c r="AR116" t="str">
        <f t="shared" si="37"/>
        <v/>
      </c>
      <c r="AS116" t="str">
        <f t="shared" si="35"/>
        <v/>
      </c>
      <c r="AT116">
        <f t="shared" ca="1" si="29"/>
        <v>0.8897643609231336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_Он_волнистый?</v>
      </c>
      <c r="BA116" t="e">
        <f>VLOOKUP(Q116,audio_list_stym!$B$2:$BQ$299,68,FALSE)</f>
        <v>#N/A</v>
      </c>
      <c r="BB116" t="str">
        <f t="shared" si="31"/>
        <v>Вот_XXXXX._Он_волнистый?</v>
      </c>
      <c r="BD116" cm="1">
        <f t="array" aca="1" ref="BD116" ca="1">INDEX($L$114:$L$121,(RANK(AT4,$AT$2:$AT$9)))</f>
        <v>2081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VLOOKUP(B117,audio_list_stym!$A$3:$BP$18,62,FALSE)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VLOOKUP(B117,audio_list_stym!$A$3:$AJ$18,30,FALSE)</f>
        <v>Finger</v>
      </c>
      <c r="I117" t="s">
        <v>691</v>
      </c>
      <c r="J117" t="str">
        <f t="shared" si="27"/>
        <v>Finger_4</v>
      </c>
      <c r="K117">
        <v>17</v>
      </c>
      <c r="L117">
        <f>VLOOKUP(J117,total_visual_stym!$A$2:$D$129,2,FALSE)</f>
        <v>2084</v>
      </c>
      <c r="M117" t="str">
        <f>VLOOKUP(J117,total_visual_stym!$A$2:$D$129,3,FALSE)</f>
        <v>pics\\Finger_4.jpg</v>
      </c>
      <c r="N117">
        <f>VLOOKUP(J117,total_visual_stym!$A$1:$D$129,4,FALSE)</f>
        <v>210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116</v>
      </c>
      <c r="Z117" t="str">
        <f>IF(G117="экспл",VLOOKUP(J117,quest_экспл!$A$1:$N$129,12,FALSE),IF(G117="импл_",0,0))</f>
        <v>sound\\On_buriy.wav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2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8"/>
        <v/>
      </c>
      <c r="AI117" t="s">
        <v>89</v>
      </c>
      <c r="AO117">
        <f t="shared" ca="1" si="33"/>
        <v>0.79306219037130588</v>
      </c>
      <c r="AP117" t="str">
        <f t="shared" ca="1" si="34"/>
        <v>pics\\Finik_4.jpg</v>
      </c>
      <c r="AR117" t="str">
        <f t="shared" si="37"/>
        <v/>
      </c>
      <c r="AS117" t="str">
        <f t="shared" si="35"/>
        <v/>
      </c>
      <c r="AT117">
        <f t="shared" ca="1" si="29"/>
        <v>0.85320947425868998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_Он_бурый?</v>
      </c>
      <c r="BA117" t="e">
        <f>VLOOKUP(Q117,audio_list_stym!$B$2:$BQ$299,68,FALSE)</f>
        <v>#N/A</v>
      </c>
      <c r="BB117" t="str">
        <f t="shared" si="31"/>
        <v>Это_XXXXX._Он_бурый?</v>
      </c>
      <c r="BD117" cm="1">
        <f t="array" aca="1" ref="BD117" ca="1">INDEX($L$114:$L$121,(RANK(AT5,$AT$2:$AT$9)))</f>
        <v>2085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VLOOKUP(B118,audio_list_stym!$A$3:$BP$18,62,FALSE)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VLOOKUP(B118,audio_list_stym!$A$3:$AJ$18,30,FALSE)</f>
        <v>Finger</v>
      </c>
      <c r="I118" t="s">
        <v>692</v>
      </c>
      <c r="J118" t="str">
        <f t="shared" si="27"/>
        <v>Finger_5</v>
      </c>
      <c r="K118">
        <v>17</v>
      </c>
      <c r="L118">
        <f>VLOOKUP(J118,total_visual_stym!$A$2:$D$129,2,FALSE)</f>
        <v>2085</v>
      </c>
      <c r="M118" t="str">
        <f>VLOOKUP(J118,total_visual_stym!$A$2:$D$129,3,FALSE)</f>
        <v>pics\\Finger_5.jpg</v>
      </c>
      <c r="N118">
        <f>VLOOKUP(J118,total_visual_stym!$A$1:$D$129,4,FALSE)</f>
        <v>210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117</v>
      </c>
      <c r="Z118" t="str">
        <f>IF(G118="экспл",VLOOKUP(J118,quest_экспл!$A$1:$N$129,12,FALSE),IF(G118="импл_",0,0))</f>
        <v>sound\\Vityanut_li_on.wav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2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8"/>
        <v/>
      </c>
      <c r="AI118" t="s">
        <v>90</v>
      </c>
      <c r="AO118">
        <f t="shared" ca="1" si="33"/>
        <v>5.7892156032815056E-2</v>
      </c>
      <c r="AP118" t="str">
        <f t="shared" ca="1" si="34"/>
        <v>pics\\Tomat_7.jpg</v>
      </c>
      <c r="AR118" t="str">
        <f t="shared" si="37"/>
        <v/>
      </c>
      <c r="AS118" t="str">
        <f t="shared" si="35"/>
        <v/>
      </c>
      <c r="AT118">
        <f t="shared" ca="1" si="29"/>
        <v>0.45380611357368672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_Вытянут_ли_он?</v>
      </c>
      <c r="BA118" t="e">
        <f>VLOOKUP(Q118,audio_list_stym!$B$2:$BQ$299,68,FALSE)</f>
        <v>#N/A</v>
      </c>
      <c r="BB118" t="str">
        <f t="shared" si="31"/>
        <v>На_картинке_XXXXX._Вытянут_ли_он?</v>
      </c>
      <c r="BD118" cm="1">
        <f t="array" aca="1" ref="BD118" ca="1">INDEX($L$114:$L$121,(RANK(AT6,$AT$2:$AT$9)))</f>
        <v>2084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VLOOKUP(B119,audio_list_stym!$A$3:$BP$18,62,FALSE)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VLOOKUP(B119,audio_list_stym!$A$3:$AJ$18,30,FALSE)</f>
        <v>Finger</v>
      </c>
      <c r="I119" t="s">
        <v>693</v>
      </c>
      <c r="J119" t="str">
        <f t="shared" si="27"/>
        <v>Finger_6</v>
      </c>
      <c r="K119">
        <v>17</v>
      </c>
      <c r="L119">
        <f>VLOOKUP(J119,total_visual_stym!$A$2:$D$129,2,FALSE)</f>
        <v>2086</v>
      </c>
      <c r="M119" t="str">
        <f>VLOOKUP(J119,total_visual_stym!$A$2:$D$129,3,FALSE)</f>
        <v>pics\\Finger_6.jpg</v>
      </c>
      <c r="N119">
        <f>VLOOKUP(J119,total_visual_stym!$A$1:$D$129,4,FALSE)</f>
        <v>210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118</v>
      </c>
      <c r="Z119" t="str">
        <f>IF(G119="экспл",VLOOKUP(J119,quest_экспл!$A$1:$N$129,12,FALSE),IF(G119="импл_",0,0))</f>
        <v>sound\\Obyemniy_li_on.wav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2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8"/>
        <v/>
      </c>
      <c r="AI119" t="s">
        <v>91</v>
      </c>
      <c r="AO119">
        <f t="shared" ca="1" si="33"/>
        <v>0.68455238398686202</v>
      </c>
      <c r="AP119" t="str">
        <f t="shared" ca="1" si="34"/>
        <v>pics\\Goroh_5.jpg</v>
      </c>
      <c r="AR119" t="str">
        <f t="shared" si="37"/>
        <v/>
      </c>
      <c r="AS119" t="str">
        <f t="shared" si="35"/>
        <v/>
      </c>
      <c r="AT119">
        <f t="shared" ca="1" si="29"/>
        <v>0.29837427992607479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_Объемный_ли_он?</v>
      </c>
      <c r="BA119" t="e">
        <f>VLOOKUP(Q119,audio_list_stym!$B$2:$BQ$299,68,FALSE)</f>
        <v>#N/A</v>
      </c>
      <c r="BB119" t="str">
        <f t="shared" si="31"/>
        <v>На_мониторе_XXXXX._Объемный_ли_он?</v>
      </c>
      <c r="BD119" cm="1">
        <f t="array" aca="1" ref="BD119" ca="1">INDEX($L$114:$L$121,(RANK(AT7,$AT$2:$AT$9)))</f>
        <v>2082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VLOOKUP(B120,audio_list_stym!$A$3:$BP$18,62,FALSE)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VLOOKUP(B120,audio_list_stym!$A$3:$AJ$18,30,FALSE)</f>
        <v>Finger</v>
      </c>
      <c r="I120" t="s">
        <v>694</v>
      </c>
      <c r="J120" t="str">
        <f t="shared" si="27"/>
        <v>Finger_7</v>
      </c>
      <c r="K120">
        <v>17</v>
      </c>
      <c r="L120">
        <f>VLOOKUP(J120,total_visual_stym!$A$2:$D$129,2,FALSE)</f>
        <v>2087</v>
      </c>
      <c r="M120" t="str">
        <f>VLOOKUP(J120,total_visual_stym!$A$2:$D$129,3,FALSE)</f>
        <v>pics\\Finger_7.jpg</v>
      </c>
      <c r="N120">
        <f>VLOOKUP(J120,total_visual_stym!$A$1:$D$129,4,FALSE)</f>
        <v>210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119</v>
      </c>
      <c r="Z120" t="str">
        <f>IF(G120="экспл",VLOOKUP(J120,quest_экспл!$A$1:$N$129,12,FALSE),IF(G120="импл_",0,0))</f>
        <v>sound\\Pustoy_li_on.wav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2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8"/>
        <v/>
      </c>
      <c r="AI120" t="s">
        <v>92</v>
      </c>
      <c r="AO120">
        <f t="shared" ca="1" si="33"/>
        <v>0.89411354504157003</v>
      </c>
      <c r="AP120" t="str">
        <f t="shared" ca="1" si="34"/>
        <v>pics\\Banan_6.jpg</v>
      </c>
      <c r="AR120" t="str">
        <f t="shared" si="37"/>
        <v/>
      </c>
      <c r="AS120" t="str">
        <f t="shared" si="35"/>
        <v/>
      </c>
      <c r="AT120">
        <f t="shared" ca="1" si="29"/>
        <v>0.73397126581925176</v>
      </c>
      <c r="AU120" t="s">
        <v>697</v>
      </c>
      <c r="AV120" t="str">
        <f t="shared" ca="1" si="30"/>
        <v>sound\\Noviy_plod.wav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_Пустой_ли_он?</v>
      </c>
      <c r="BA120" t="e">
        <f>VLOOKUP(Q120,audio_list_stym!$B$2:$BQ$299,68,FALSE)</f>
        <v>#N/A</v>
      </c>
      <c r="BB120" t="str">
        <f t="shared" si="31"/>
        <v>Перед_Вами_XXXXX._Пустой_ли_он?</v>
      </c>
      <c r="BD120" cm="1">
        <f t="array" aca="1" ref="BD120" ca="1">INDEX($L$114:$L$121,(RANK(AT8,$AT$2:$AT$9)))</f>
        <v>2083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VLOOKUP(B121,audio_list_stym!$A$3:$BP$18,62,FALSE)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VLOOKUP(B121,audio_list_stym!$A$3:$AJ$18,30,FALSE)</f>
        <v>Finger</v>
      </c>
      <c r="I121" t="s">
        <v>695</v>
      </c>
      <c r="J121" t="str">
        <f t="shared" si="27"/>
        <v>Finger_8</v>
      </c>
      <c r="K121">
        <v>17</v>
      </c>
      <c r="L121">
        <f>VLOOKUP(J121,total_visual_stym!$A$2:$D$129,2,FALSE)</f>
        <v>2088</v>
      </c>
      <c r="M121" t="str">
        <f>VLOOKUP(J121,total_visual_stym!$A$2:$D$129,3,FALSE)</f>
        <v>pics\\Finger_8.jpg</v>
      </c>
      <c r="N121">
        <f>VLOOKUP(J121,total_visual_stym!$A$1:$D$129,4,FALSE)</f>
        <v>210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120</v>
      </c>
      <c r="Z121" t="str">
        <f>IF(G121="экспл",VLOOKUP(J121,quest_экспл!$A$1:$N$129,12,FALSE),IF(G121="импл_",0,0))</f>
        <v>sound\\Belyi_li_on.wav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2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8"/>
        <v/>
      </c>
      <c r="AI121" t="s">
        <v>93</v>
      </c>
      <c r="AO121">
        <f t="shared" ca="1" si="33"/>
        <v>0.96094785271961469</v>
      </c>
      <c r="AP121" t="str">
        <f t="shared" ca="1" si="34"/>
        <v>pics\\Banan_2.jpg</v>
      </c>
      <c r="AR121" t="str">
        <f>IF(AH121="sound\\Ogorod",AP49,"")</f>
        <v/>
      </c>
      <c r="AS121" t="str">
        <f t="shared" si="35"/>
        <v/>
      </c>
      <c r="AT121">
        <f t="shared" ca="1" si="29"/>
        <v>0.20976389895279557</v>
      </c>
      <c r="AU121" t="s">
        <v>697</v>
      </c>
      <c r="AV121" t="str">
        <f t="shared" ca="1" si="30"/>
        <v>sound\\Redkiy_plod.wav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_Белый_ли_он?</v>
      </c>
      <c r="BA121" t="e">
        <f>VLOOKUP(Q121,audio_list_stym!$B$2:$BQ$299,68,FALSE)</f>
        <v>#N/A</v>
      </c>
      <c r="BB121" t="str">
        <f t="shared" si="31"/>
        <v>Вы_видите_XXXXX._Белый_ли_он?</v>
      </c>
      <c r="BD121" cm="1">
        <f t="array" aca="1" ref="BD121" ca="1">INDEX($L$114:$L$121,(RANK(AT9,$AT$2:$AT$9)))</f>
        <v>2087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VLOOKUP(B122,audio_list_stym!$A$3:$BP$18,62,FALSE)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VLOOKUP(B122,audio_list_stym!$A$3:$AJ$18,30,FALSE)</f>
        <v>Gac</v>
      </c>
      <c r="I122" t="s">
        <v>688</v>
      </c>
      <c r="J122" t="str">
        <f t="shared" si="27"/>
        <v>Gac_1</v>
      </c>
      <c r="K122">
        <v>14</v>
      </c>
      <c r="L122">
        <f>VLOOKUP(J122,total_visual_stym!$A$2:$D$129,2,FALSE)</f>
        <v>2089</v>
      </c>
      <c r="M122" t="str">
        <f>VLOOKUP(J122,total_visual_stym!$A$2:$D$129,3,FALSE)</f>
        <v>pics\\Gac_1.jpg</v>
      </c>
      <c r="N122">
        <f>VLOOKUP(J122,total_visual_stym!$A$1:$D$129,4,FALSE)</f>
        <v>211</v>
      </c>
      <c r="P122">
        <f>IF(G122="экспл",0,IF(G122="импл_",VLOOKUP(J122,quest_импл!$A$1:$J$129,7,FALSE),0))</f>
        <v>249</v>
      </c>
      <c r="Q122" t="str">
        <f>IF(G122="экспл",0,IF(G122="импл_",VLOOKUP(J122,quest_импл!$A$1:$J$129,8,FALSE),0))</f>
        <v>sound\\Ispachkan_li.wav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нет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2011</v>
      </c>
      <c r="AD122" t="str">
        <f t="shared" ca="1" si="32"/>
        <v>pics\\Finik_3.jpg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pics\\Finik_3.jpg</v>
      </c>
      <c r="AI122" t="s">
        <v>124</v>
      </c>
      <c r="AO122">
        <f t="shared" ca="1" si="33"/>
        <v>0.83125483208808404</v>
      </c>
      <c r="AP122" t="str">
        <f t="shared" ca="1" si="34"/>
        <v>pics\\Finik_3.jpg</v>
      </c>
      <c r="AR122" t="str">
        <f t="shared" ref="AR122:AR129" si="38">IF(AH122="sound\\Ogorod",AP50,"")</f>
        <v/>
      </c>
      <c r="AS122" t="str">
        <f t="shared" ca="1" si="35"/>
        <v>pics\\Finik_3.jpg</v>
      </c>
      <c r="AT122">
        <f t="shared" ca="1" si="29"/>
        <v>0.6803439997164108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_Испачкан_ли_</v>
      </c>
      <c r="BB122" t="str">
        <f t="shared" si="31"/>
        <v>_Испачкан_ли_ПЕМАТ?</v>
      </c>
      <c r="BC122">
        <f>A122</f>
        <v>1216</v>
      </c>
      <c r="BD122" cm="1">
        <f t="array" aca="1" ref="BD122" ca="1">INDEX($L$122:$L$129,(RANK(AT2,$AT$2:$AT$9)))</f>
        <v>2094</v>
      </c>
      <c r="BE122" cm="1">
        <f t="array" aca="1" ref="BE122" ca="1">INDEX(BD66:BD81,(RANK(AT9,$AT$2:$AT$17)))</f>
        <v>2130</v>
      </c>
      <c r="BF122" cm="1">
        <f t="array" aca="1" ref="BF122" ca="1">INDEX(BD90:BD105,(RANK(AT9,$AT$2:$AT$17)))</f>
        <v>2066</v>
      </c>
      <c r="BG122" cm="1">
        <f t="array" aca="1" ref="BG122" ca="1">INDEX(BD106:BD121,(RANK(AT9,$AT$2:$AT$17)))</f>
        <v>2082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VLOOKUP(B123,audio_list_stym!$A$3:$BP$18,62,FALSE)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VLOOKUP(B123,audio_list_stym!$A$3:$AJ$18,30,FALSE)</f>
        <v>Gac</v>
      </c>
      <c r="I123" t="s">
        <v>689</v>
      </c>
      <c r="J123" t="str">
        <f t="shared" si="27"/>
        <v>Gac_2</v>
      </c>
      <c r="K123">
        <v>14</v>
      </c>
      <c r="L123">
        <f>VLOOKUP(J123,total_visual_stym!$A$2:$D$129,2,FALSE)</f>
        <v>2090</v>
      </c>
      <c r="M123" t="str">
        <f>VLOOKUP(J123,total_visual_stym!$A$2:$D$129,3,FALSE)</f>
        <v>pics\\Gac_2.jpg</v>
      </c>
      <c r="N123">
        <f>VLOOKUP(J123,total_visual_stym!$A$1:$D$129,4,FALSE)</f>
        <v>211</v>
      </c>
      <c r="P123">
        <f>IF(G123="экспл",0,IF(G123="импл_",VLOOKUP(J123,quest_импл!$A$1:$J$129,7,FALSE),0))</f>
        <v>250</v>
      </c>
      <c r="Q123" t="str">
        <f>IF(G123="экспл",0,IF(G123="импл_",VLOOKUP(J123,quest_импл!$A$1:$J$129,8,FALSE),0))</f>
        <v>sound\\Farshirovanniy_li.wav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нет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2013</v>
      </c>
      <c r="AD123" t="str">
        <f t="shared" ca="1" si="32"/>
        <v>pics\\Finik_5.jpg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pics\\Finik_5.jpg</v>
      </c>
      <c r="AI123" t="s">
        <v>125</v>
      </c>
      <c r="AO123">
        <f t="shared" ca="1" si="33"/>
        <v>0.7926809558258574</v>
      </c>
      <c r="AP123" t="str">
        <f t="shared" ca="1" si="34"/>
        <v>pics\\Finik_5.jpg</v>
      </c>
      <c r="AR123" t="str">
        <f t="shared" si="38"/>
        <v/>
      </c>
      <c r="AS123" t="str">
        <f t="shared" ca="1" si="35"/>
        <v>pics\\Finik_5.jpg</v>
      </c>
      <c r="AT123">
        <f t="shared" ca="1" si="29"/>
        <v>6.5197908891815426E-2</v>
      </c>
      <c r="AU123" t="s">
        <v>697</v>
      </c>
      <c r="AV123" t="str">
        <f t="shared" ca="1" si="30"/>
        <v>sound\\Redkiy_plod.wav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_Фаршированный_ли_</v>
      </c>
      <c r="BB123" t="str">
        <f t="shared" si="31"/>
        <v>_Фаршированный_ли_ПЕМАТ?</v>
      </c>
      <c r="BD123" cm="1">
        <f t="array" aca="1" ref="BD123" ca="1">INDEX($L$122:$L$129,(RANK(AT3,$AT$2:$AT$9)))</f>
        <v>2096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VLOOKUP(B124,audio_list_stym!$A$3:$BP$18,62,FALSE)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VLOOKUP(B124,audio_list_stym!$A$3:$AJ$18,30,FALSE)</f>
        <v>Gac</v>
      </c>
      <c r="I124" t="s">
        <v>690</v>
      </c>
      <c r="J124" t="str">
        <f t="shared" si="27"/>
        <v>Gac_3</v>
      </c>
      <c r="K124">
        <v>14</v>
      </c>
      <c r="L124">
        <f>VLOOKUP(J124,total_visual_stym!$A$2:$D$129,2,FALSE)</f>
        <v>2091</v>
      </c>
      <c r="M124" t="str">
        <f>VLOOKUP(J124,total_visual_stym!$A$2:$D$129,3,FALSE)</f>
        <v>pics\\Gac_3.jpg</v>
      </c>
      <c r="N124">
        <f>VLOOKUP(J124,total_visual_stym!$A$1:$D$129,4,FALSE)</f>
        <v>211</v>
      </c>
      <c r="P124">
        <f>IF(G124="экспл",0,IF(G124="импл_",VLOOKUP(J124,quest_импл!$A$1:$J$129,7,FALSE),0))</f>
        <v>251</v>
      </c>
      <c r="Q124" t="str">
        <f>IF(G124="экспл",0,IF(G124="импл_",VLOOKUP(J124,quest_импл!$A$1:$J$129,8,FALSE),0))</f>
        <v>sound\\Razrezan_li.wav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2031</v>
      </c>
      <c r="AD124" t="str">
        <f t="shared" ca="1" si="32"/>
        <v>pics\\Kokos_7.jpg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pics\\Kokos_7.jpg</v>
      </c>
      <c r="AI124" t="s">
        <v>126</v>
      </c>
      <c r="AO124">
        <f t="shared" ca="1" si="33"/>
        <v>0.55214357221300536</v>
      </c>
      <c r="AP124" t="str">
        <f t="shared" ca="1" si="34"/>
        <v>pics\\Kokos_7.jpg</v>
      </c>
      <c r="AR124" t="str">
        <f t="shared" si="38"/>
        <v/>
      </c>
      <c r="AS124" t="str">
        <f t="shared" ca="1" si="35"/>
        <v>pics\\Kokos_7.jpg</v>
      </c>
      <c r="AT124">
        <f t="shared" ca="1" si="29"/>
        <v>0.74550725505713311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_Разрезан_ли_</v>
      </c>
      <c r="BB124" t="str">
        <f t="shared" si="31"/>
        <v>_Разрезан_ли_ПЕМАТ?</v>
      </c>
      <c r="BD124" cm="1">
        <f t="array" aca="1" ref="BD124" ca="1">INDEX($L$122:$L$129,(RANK(AT4,$AT$2:$AT$9)))</f>
        <v>2089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VLOOKUP(B125,audio_list_stym!$A$3:$BP$18,62,FALSE)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VLOOKUP(B125,audio_list_stym!$A$3:$AJ$18,30,FALSE)</f>
        <v>Gac</v>
      </c>
      <c r="I125" t="s">
        <v>691</v>
      </c>
      <c r="J125" t="str">
        <f t="shared" si="27"/>
        <v>Gac_4</v>
      </c>
      <c r="K125">
        <v>14</v>
      </c>
      <c r="L125">
        <f>VLOOKUP(J125,total_visual_stym!$A$2:$D$129,2,FALSE)</f>
        <v>2092</v>
      </c>
      <c r="M125" t="str">
        <f>VLOOKUP(J125,total_visual_stym!$A$2:$D$129,3,FALSE)</f>
        <v>pics\\Gac_4.jpg</v>
      </c>
      <c r="N125">
        <f>VLOOKUP(J125,total_visual_stym!$A$1:$D$129,4,FALSE)</f>
        <v>211</v>
      </c>
      <c r="P125">
        <f>IF(G125="экспл",0,IF(G125="импл_",VLOOKUP(J125,quest_импл!$A$1:$J$129,7,FALSE),0))</f>
        <v>252</v>
      </c>
      <c r="Q125" t="str">
        <f>IF(G125="экспл",0,IF(G125="импл_",VLOOKUP(J125,quest_импл!$A$1:$J$129,8,FALSE),0))</f>
        <v>sound\\S_lepestkami_li.wav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2048</v>
      </c>
      <c r="AD125" t="str">
        <f t="shared" ca="1" si="32"/>
        <v>pics\\Peper_8.jpg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pics\\Peper_8.jpg</v>
      </c>
      <c r="AI125" t="s">
        <v>127</v>
      </c>
      <c r="AO125">
        <f t="shared" ca="1" si="33"/>
        <v>0.23738049020945251</v>
      </c>
      <c r="AP125" t="str">
        <f t="shared" ca="1" si="34"/>
        <v>pics\\Peper_8.jpg</v>
      </c>
      <c r="AR125" t="str">
        <f t="shared" si="38"/>
        <v/>
      </c>
      <c r="AS125" t="str">
        <f t="shared" ca="1" si="35"/>
        <v>pics\\Peper_8.jpg</v>
      </c>
      <c r="AT125">
        <f t="shared" ca="1" si="29"/>
        <v>0.11081695986763018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_С_лепестками_ли_</v>
      </c>
      <c r="BB125" t="str">
        <f t="shared" si="31"/>
        <v>_С_лепестками_ли_ПЕМАТ?</v>
      </c>
      <c r="BD125" cm="1">
        <f t="array" aca="1" ref="BD125" ca="1">INDEX($L$122:$L$129,(RANK(AT5,$AT$2:$AT$9)))</f>
        <v>2093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VLOOKUP(B126,audio_list_stym!$A$3:$BP$18,62,FALSE)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VLOOKUP(B126,audio_list_stym!$A$3:$AJ$18,30,FALSE)</f>
        <v>Gac</v>
      </c>
      <c r="I126" t="s">
        <v>692</v>
      </c>
      <c r="J126" t="str">
        <f t="shared" si="27"/>
        <v>Gac_5</v>
      </c>
      <c r="K126">
        <v>14</v>
      </c>
      <c r="L126">
        <f>VLOOKUP(J126,total_visual_stym!$A$2:$D$129,2,FALSE)</f>
        <v>2093</v>
      </c>
      <c r="M126" t="str">
        <f>VLOOKUP(J126,total_visual_stym!$A$2:$D$129,3,FALSE)</f>
        <v>pics\\Gac_5.jpg</v>
      </c>
      <c r="N126">
        <f>VLOOKUP(J126,total_visual_stym!$A$1:$D$129,4,FALSE)</f>
        <v>211</v>
      </c>
      <c r="P126">
        <f>IF(G126="экспл",0,IF(G126="импл_",VLOOKUP(J126,quest_импл!$A$1:$J$129,7,FALSE),0))</f>
        <v>253</v>
      </c>
      <c r="Q126" t="str">
        <f>IF(G126="экспл",0,IF(G126="импл_",VLOOKUP(J126,quest_импл!$A$1:$J$129,8,FALSE),0))</f>
        <v>sound\\Kolyuchiy_li.wav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2033</v>
      </c>
      <c r="AD126" t="str">
        <f t="shared" ca="1" si="32"/>
        <v>pics\\Limon_1.jpg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pics\\Limon_1.jpg</v>
      </c>
      <c r="AI126" t="s">
        <v>128</v>
      </c>
      <c r="AO126">
        <f t="shared" ca="1" si="33"/>
        <v>0.50472199876628066</v>
      </c>
      <c r="AP126" t="str">
        <f t="shared" ca="1" si="34"/>
        <v>pics\\Limon_1.jpg</v>
      </c>
      <c r="AR126" t="str">
        <f t="shared" si="38"/>
        <v/>
      </c>
      <c r="AS126" t="str">
        <f t="shared" ca="1" si="35"/>
        <v>pics\\Limon_1.jpg</v>
      </c>
      <c r="AT126">
        <f t="shared" ca="1" si="29"/>
        <v>0.96054960144974566</v>
      </c>
      <c r="AU126" t="s">
        <v>697</v>
      </c>
      <c r="AV126" t="str">
        <f t="shared" ca="1" si="30"/>
        <v>sound\\Noviy_plod.wav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_Колючий_ли_</v>
      </c>
      <c r="BB126" t="str">
        <f t="shared" si="31"/>
        <v>_Колючий_ли_ПЕМАТ?</v>
      </c>
      <c r="BD126" cm="1">
        <f t="array" aca="1" ref="BD126" ca="1">INDEX($L$122:$L$129,(RANK(AT6,$AT$2:$AT$9)))</f>
        <v>2092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VLOOKUP(B127,audio_list_stym!$A$3:$BP$18,62,FALSE)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VLOOKUP(B127,audio_list_stym!$A$3:$AJ$18,30,FALSE)</f>
        <v>Gac</v>
      </c>
      <c r="I127" t="s">
        <v>693</v>
      </c>
      <c r="J127" t="str">
        <f t="shared" si="27"/>
        <v>Gac_6</v>
      </c>
      <c r="K127">
        <v>14</v>
      </c>
      <c r="L127">
        <f>VLOOKUP(J127,total_visual_stym!$A$2:$D$129,2,FALSE)</f>
        <v>2094</v>
      </c>
      <c r="M127" t="str">
        <f>VLOOKUP(J127,total_visual_stym!$A$2:$D$129,3,FALSE)</f>
        <v>pics\\Gac_6.jpg</v>
      </c>
      <c r="N127">
        <f>VLOOKUP(J127,total_visual_stym!$A$1:$D$129,4,FALSE)</f>
        <v>211</v>
      </c>
      <c r="P127">
        <f>IF(G127="экспл",0,IF(G127="импл_",VLOOKUP(J127,quest_импл!$A$1:$J$129,7,FALSE),0))</f>
        <v>254</v>
      </c>
      <c r="Q127" t="str">
        <f>IF(G127="экспл",0,IF(G127="импл_",VLOOKUP(J127,quest_импл!$A$1:$J$129,8,FALSE),0))</f>
        <v>sound\\Oranzhrviy_li.wav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да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2010</v>
      </c>
      <c r="AD127" t="str">
        <f t="shared" ca="1" si="32"/>
        <v>pics\\Finik_2.jpg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pics\\Finik_2.jpg</v>
      </c>
      <c r="AI127" t="s">
        <v>129</v>
      </c>
      <c r="AO127">
        <f t="shared" ca="1" si="33"/>
        <v>0.84154181119625604</v>
      </c>
      <c r="AP127" t="str">
        <f t="shared" ca="1" si="34"/>
        <v>pics\\Finik_2.jpg</v>
      </c>
      <c r="AR127" t="str">
        <f t="shared" si="38"/>
        <v/>
      </c>
      <c r="AS127" t="str">
        <f t="shared" ca="1" si="35"/>
        <v>pics\\Finik_2.jpg</v>
      </c>
      <c r="AT127">
        <f t="shared" ca="1" si="29"/>
        <v>0.93565723757946995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_Оранжевый_ли_</v>
      </c>
      <c r="BB127" t="str">
        <f t="shared" si="31"/>
        <v>_Оранжевый_ли_ПЕМАТ?</v>
      </c>
      <c r="BD127" cm="1">
        <f t="array" aca="1" ref="BD127" ca="1">INDEX($L$122:$L$129,(RANK(AT7,$AT$2:$AT$9)))</f>
        <v>2090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VLOOKUP(B128,audio_list_stym!$A$3:$BP$18,62,FALSE)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VLOOKUP(B128,audio_list_stym!$A$3:$AJ$18,30,FALSE)</f>
        <v>Gac</v>
      </c>
      <c r="I128" t="s">
        <v>694</v>
      </c>
      <c r="J128" t="str">
        <f t="shared" si="27"/>
        <v>Gac_7</v>
      </c>
      <c r="K128">
        <v>14</v>
      </c>
      <c r="L128">
        <f>VLOOKUP(J128,total_visual_stym!$A$2:$D$129,2,FALSE)</f>
        <v>2095</v>
      </c>
      <c r="M128" t="str">
        <f>VLOOKUP(J128,total_visual_stym!$A$2:$D$129,3,FALSE)</f>
        <v>pics\\Gac_7.jpg</v>
      </c>
      <c r="N128">
        <f>VLOOKUP(J128,total_visual_stym!$A$1:$D$129,4,FALSE)</f>
        <v>211</v>
      </c>
      <c r="P128">
        <f>IF(G128="экспл",0,IF(G128="импл_",VLOOKUP(J128,quest_импл!$A$1:$J$129,7,FALSE),0))</f>
        <v>255</v>
      </c>
      <c r="Q128" t="str">
        <f>IF(G128="экспл",0,IF(G128="импл_",VLOOKUP(J128,quest_импл!$A$1:$J$129,8,FALSE),0))</f>
        <v>sound\\Zernistiy_li.wav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2057</v>
      </c>
      <c r="AD128" t="str">
        <f t="shared" ca="1" si="32"/>
        <v>pics\\Tomat_1.jpg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pics\\Tomat_1.jpg</v>
      </c>
      <c r="AI128" t="s">
        <v>130</v>
      </c>
      <c r="AO128">
        <f t="shared" ca="1" si="33"/>
        <v>0.11632615678445757</v>
      </c>
      <c r="AP128" t="str">
        <f t="shared" ca="1" si="34"/>
        <v>pics\\Tomat_1.jpg</v>
      </c>
      <c r="AR128" t="str">
        <f t="shared" si="38"/>
        <v/>
      </c>
      <c r="AS128" t="str">
        <f t="shared" ca="1" si="35"/>
        <v>pics\\Tomat_1.jpg</v>
      </c>
      <c r="AT128">
        <f t="shared" ca="1" si="29"/>
        <v>0.79176276480575292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_Зернистый_ли_</v>
      </c>
      <c r="BB128" t="str">
        <f t="shared" si="31"/>
        <v>_Зернистый_ли_ПЕМАТ?</v>
      </c>
      <c r="BD128" cm="1">
        <f t="array" aca="1" ref="BD128" ca="1">INDEX($L$122:$L$129,(RANK(AT8,$AT$2:$AT$9)))</f>
        <v>2091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VLOOKUP(B129,audio_list_stym!$A$3:$BP$18,62,FALSE)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VLOOKUP(B129,audio_list_stym!$A$3:$AJ$18,30,FALSE)</f>
        <v>Gac</v>
      </c>
      <c r="I129" t="s">
        <v>695</v>
      </c>
      <c r="J129" t="str">
        <f t="shared" si="27"/>
        <v>Gac_8</v>
      </c>
      <c r="K129">
        <v>14</v>
      </c>
      <c r="L129">
        <f>VLOOKUP(J129,total_visual_stym!$A$2:$D$129,2,FALSE)</f>
        <v>2096</v>
      </c>
      <c r="M129" t="str">
        <f>VLOOKUP(J129,total_visual_stym!$A$2:$D$129,3,FALSE)</f>
        <v>pics\\Gac_8.jpg</v>
      </c>
      <c r="N129">
        <f>VLOOKUP(J129,total_visual_stym!$A$1:$D$129,4,FALSE)</f>
        <v>211</v>
      </c>
      <c r="P129">
        <f>IF(G129="экспл",0,IF(G129="импл_",VLOOKUP(J129,quest_импл!$A$1:$J$129,7,FALSE),0))</f>
        <v>256</v>
      </c>
      <c r="Q129" t="str">
        <f>IF(G129="экспл",0,IF(G129="импл_",VLOOKUP(J129,quest_импл!$A$1:$J$129,8,FALSE),0))</f>
        <v>sound\\Okrugliy_li.wav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2051</v>
      </c>
      <c r="AD129" t="str">
        <f t="shared" ca="1" si="32"/>
        <v>pics\\Redis_3.jpg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pics\\Redis_3.jpg</v>
      </c>
      <c r="AI129" t="s">
        <v>131</v>
      </c>
      <c r="AO129">
        <f t="shared" ca="1" si="33"/>
        <v>0.18638390220159173</v>
      </c>
      <c r="AP129" t="str">
        <f t="shared" ca="1" si="34"/>
        <v>pics\\Redis_3.jpg</v>
      </c>
      <c r="AR129" t="str">
        <f t="shared" si="38"/>
        <v/>
      </c>
      <c r="AS129" t="str">
        <f t="shared" ca="1" si="35"/>
        <v>pics\\Redis_3.jpg</v>
      </c>
      <c r="AT129">
        <f t="shared" ca="1" si="29"/>
        <v>0.40315451485915632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_Округлый_ли_</v>
      </c>
      <c r="BB129" t="str">
        <f t="shared" si="31"/>
        <v>_Округлый_ли_ПЕМАТ?</v>
      </c>
      <c r="BD129" cm="1">
        <f t="array" aca="1" ref="BD129" ca="1">INDEX($L$122:$L$129,(RANK(AT9,$AT$2:$AT$9)))</f>
        <v>2095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900-000000000000}"/>
  <pageMargins left="0.7" right="0.7" top="0.75" bottom="0.75" header="0.3" footer="0.3"/>
  <pageSetup paperSize="9" orientation="portrait" horizontalDpi="4294967293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VLOOKUP(B2,audio_list_stym!$A$3:$BP$18,63,FALSE)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VLOOKUP(B2,audio_list_stym!$A$3:$AJ$18,31,FALSE)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pics\\Injir_2.jpg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0.20426836498065515</v>
      </c>
      <c r="AP2" t="str">
        <f ca="1">INDEX($AM$2:$AM$25,(RANK(AO2,$AO$2:$AO$25)))</f>
        <v>pics\\Injir_2.jpg</v>
      </c>
      <c r="AQ2" t="str">
        <f ca="1">INDEX($AN$2:$AN$25,(RANK(AO2,$AO$2:$AO$25)))</f>
        <v>pics\\Tikva_2.jpg</v>
      </c>
      <c r="AR2" t="str">
        <f t="shared" ref="AR2:AR9" ca="1" si="6">IF(AH2="sound\\Ogorod",AP2,"")</f>
        <v>pics\\Injir_2.jpg</v>
      </c>
      <c r="AT2">
        <f t="shared" ref="AT2:AT65" ca="1" si="7">RAND()</f>
        <v>0.81359247964231174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9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2060</v>
      </c>
      <c r="BE2" cm="1">
        <f t="array" aca="1" ref="BE2" ca="1">INDEX(BD10:BD25,(RANK(AT2,$AT$2:$AT$16)))</f>
        <v>2040</v>
      </c>
      <c r="BF2" cm="1">
        <f t="array" aca="1" ref="BF2" ca="1">INDEX(BD26:BD49,(RANK(AT2,$AT$2:$AT$16)))</f>
        <v>2056</v>
      </c>
      <c r="BG2" cm="1">
        <f t="array" aca="1" ref="BG2" ca="1">INDEX(BD50:BD65,(RANK(AT2,$AT$2:$AT$16)))</f>
        <v>2016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VLOOKUP(B3,audio_list_stym!$A$3:$BP$18,63,FALSE)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VLOOKUP(B3,audio_list_stym!$A$3:$AJ$18,31,FALSE)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2153</v>
      </c>
      <c r="AD3" t="str">
        <f t="shared" ref="AD3:AD66" ca="1" si="10">IF(ISTEXT(AE3),AE3,IF(ISTEXT(AF3),AF3,""))</f>
        <v>pics\\Injir_1.jpg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1">RAND()</f>
        <v>0.21414719972865581</v>
      </c>
      <c r="AP3" t="str">
        <f t="shared" ref="AP3:AP25" ca="1" si="12">INDEX($AM$2:$AM$25,(RANK(AO3,$AO$2:$AO$25)))</f>
        <v>pics\\Injir_1.jpg</v>
      </c>
      <c r="AQ3" t="str">
        <f t="shared" ref="AQ3:AQ25" ca="1" si="13">INDEX($AN$2:$AN$25,(RANK(AO3,$AO$2:$AO$25)))</f>
        <v>pics\\Tikva_1.jpg</v>
      </c>
      <c r="AR3" t="str">
        <f t="shared" ca="1" si="6"/>
        <v>pics\\Injir_1.jpg</v>
      </c>
      <c r="AT3">
        <f t="shared" ca="1" si="7"/>
        <v>0.47029967979138509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9"/>
        <v>_Мясистый_ли_XXXXX?</v>
      </c>
      <c r="BD3" cm="1">
        <f t="array" aca="1" ref="BD3" ca="1">INDEX($L$2:$L$9,(RANK(AT3,$AT$2:$AT$9)))</f>
        <v>2061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VLOOKUP(B4,audio_list_stym!$A$3:$BP$18,63,FALSE)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VLOOKUP(B4,audio_list_stym!$A$3:$AJ$18,31,FALSE)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2039</v>
      </c>
      <c r="AD4" t="str">
        <f t="shared" ca="1" si="10"/>
        <v>pics\\Limon_7.jpg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pics\\Limon_7.jpg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1"/>
        <v>0.48552674790237427</v>
      </c>
      <c r="AP4" t="str">
        <f t="shared" ca="1" si="12"/>
        <v>pics\\Limon_7.jpg</v>
      </c>
      <c r="AQ4" t="str">
        <f t="shared" ca="1" si="13"/>
        <v>pics\\Redis_7.jpg</v>
      </c>
      <c r="AR4" t="str">
        <f t="shared" ca="1" si="6"/>
        <v>pics\\Limon_7.jpg</v>
      </c>
      <c r="AT4">
        <f t="shared" ca="1" si="7"/>
        <v>0.45861047498944041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9"/>
        <v>_Горький_ли_XXXXX?</v>
      </c>
      <c r="BD4" cm="1">
        <f t="array" aca="1" ref="BD4" ca="1">INDEX($L$2:$L$9,(RANK(AT4,$AT$2:$AT$9)))</f>
        <v>2062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VLOOKUP(B5,audio_list_stym!$A$3:$BP$18,63,FALSE)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VLOOKUP(B5,audio_list_stym!$A$3:$AJ$18,31,FALSE)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2038</v>
      </c>
      <c r="AD5" t="str">
        <f t="shared" ca="1" si="10"/>
        <v>pics\\Limon_6.jpg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pics\\Limon_6.jpg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1"/>
        <v>0.57567811110004241</v>
      </c>
      <c r="AP5" t="str">
        <f t="shared" ca="1" si="12"/>
        <v>pics\\Limon_6.jpg</v>
      </c>
      <c r="AQ5" t="str">
        <f t="shared" ca="1" si="13"/>
        <v>pics\\Redis_6.jpg</v>
      </c>
      <c r="AR5" t="str">
        <f t="shared" ca="1" si="6"/>
        <v>pics\\Limon_6.jpg</v>
      </c>
      <c r="AT5">
        <f t="shared" ca="1" si="7"/>
        <v>7.8066564971844055E-2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9"/>
        <v>_Яркий_ли_XXXXX?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VLOOKUP(B6,audio_list_stym!$A$3:$BP$18,63,FALSE)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VLOOKUP(B6,audio_list_stym!$A$3:$AJ$18,31,FALSE)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2001</v>
      </c>
      <c r="AD6" t="str">
        <f t="shared" ca="1" si="10"/>
        <v>pics\\Banan_1.jpg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pics\\Banan_1.jpg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1"/>
        <v>0.4656827326149221</v>
      </c>
      <c r="AP6" t="str">
        <f t="shared" ca="1" si="12"/>
        <v>pics\\Banan_1.jpg</v>
      </c>
      <c r="AQ6" t="str">
        <f t="shared" ca="1" si="13"/>
        <v>pics\\Goroh_1.jpg</v>
      </c>
      <c r="AR6" t="str">
        <f t="shared" ca="1" si="6"/>
        <v>pics\\Banan_1.jpg</v>
      </c>
      <c r="AT6">
        <f t="shared" ca="1" si="7"/>
        <v>0.90562814469547992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sound\\Noviy_plod.wav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9"/>
        <v>_Острый_ли_XXXXX?</v>
      </c>
      <c r="BD6" cm="1">
        <f t="array" aca="1" ref="BD6" ca="1">INDEX($L$2:$L$9,(RANK(AT6,$AT$2:$AT$9)))</f>
        <v>2058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VLOOKUP(B7,audio_list_stym!$A$3:$BP$18,63,FALSE)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VLOOKUP(B7,audio_list_stym!$A$3:$AJ$18,31,FALSE)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2036</v>
      </c>
      <c r="AD7" t="str">
        <f t="shared" ca="1" si="10"/>
        <v>pics\\Limon_4.jpg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pics\\Limon_4.jpg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1"/>
        <v>0.80213717380716987</v>
      </c>
      <c r="AP7" t="str">
        <f t="shared" ca="1" si="12"/>
        <v>pics\\Limon_4.jpg</v>
      </c>
      <c r="AQ7" t="str">
        <f t="shared" ca="1" si="13"/>
        <v>pics\\Redis_4.jpg</v>
      </c>
      <c r="AR7" t="str">
        <f t="shared" ca="1" si="6"/>
        <v>pics\\Limon_4.jpg</v>
      </c>
      <c r="AT7">
        <f t="shared" ca="1" si="7"/>
        <v>0.2431887781858888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9"/>
        <v>_Спелый_ли_XXXXX?</v>
      </c>
      <c r="BD7" cm="1">
        <f t="array" aca="1" ref="BD7" ca="1">INDEX($L$2:$L$9,(RANK(AT7,$AT$2:$AT$9)))</f>
        <v>2063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VLOOKUP(B8,audio_list_stym!$A$3:$BP$18,63,FALSE)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VLOOKUP(B8,audio_list_stym!$A$3:$AJ$18,31,FALSE)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2037</v>
      </c>
      <c r="AD8" t="str">
        <f t="shared" ca="1" si="10"/>
        <v>pics\\Limon_5.jpg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pics\\Limon_5.jpg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1"/>
        <v>0.75937252983708881</v>
      </c>
      <c r="AP8" t="str">
        <f t="shared" ca="1" si="12"/>
        <v>pics\\Limon_5.jpg</v>
      </c>
      <c r="AQ8" t="str">
        <f t="shared" ca="1" si="13"/>
        <v>pics\\Redis_5.jpg</v>
      </c>
      <c r="AR8" t="str">
        <f t="shared" ca="1" si="6"/>
        <v>pics\\Limon_5.jpg</v>
      </c>
      <c r="AT8">
        <f t="shared" ca="1" si="7"/>
        <v>0.93451091842656342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9"/>
        <v>_Серый_ли_XXXXX?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VLOOKUP(B9,audio_list_stym!$A$3:$BP$18,63,FALSE)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VLOOKUP(B9,audio_list_stym!$A$3:$AJ$18,31,FALSE)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2160</v>
      </c>
      <c r="AD9" t="str">
        <f t="shared" ca="1" si="10"/>
        <v>pics\\Injir_8.jpg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pics\\Injir_8.jpg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1"/>
        <v>8.4860270807292082E-3</v>
      </c>
      <c r="AP9" t="str">
        <f t="shared" ca="1" si="12"/>
        <v>pics\\Injir_8.jpg</v>
      </c>
      <c r="AQ9" t="str">
        <f t="shared" ca="1" si="13"/>
        <v>pics\\Tikva_8.jpg</v>
      </c>
      <c r="AR9" t="str">
        <f t="shared" ca="1" si="6"/>
        <v>pics\\Injir_8.jpg</v>
      </c>
      <c r="AT9">
        <f t="shared" ca="1" si="7"/>
        <v>0.88728574131800919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9"/>
        <v>_Вязкий_ли_XXXXX?</v>
      </c>
      <c r="BD9" cm="1">
        <f t="array" aca="1" ref="BD9" ca="1">INDEX($L$2:$L$9,(RANK(AT9,$AT$2:$AT$9)))</f>
        <v>2059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VLOOKUP(B10,audio_list_stym!$A$3:$BP$18,63,FALSE)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VLOOKUP(B10,audio_list_stym!$A$3:$AJ$18,31,FALSE)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10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1"/>
        <v>4.8491275159849856E-2</v>
      </c>
      <c r="AP10" t="str">
        <f t="shared" ca="1" si="12"/>
        <v>pics\\Injir_6.jpg</v>
      </c>
      <c r="AQ10" t="str">
        <f t="shared" ca="1" si="13"/>
        <v>pics\\Tikva_6.jpg</v>
      </c>
      <c r="AT10">
        <f t="shared" ca="1" si="7"/>
        <v>0.24947027610473438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9"/>
        <v>На_экране_XXXXX._Он_старый?</v>
      </c>
      <c r="BC10">
        <f>A10</f>
        <v>1202</v>
      </c>
      <c r="BD10" cm="1">
        <f t="array" aca="1" ref="BD10" ca="1">INDEX($L$10:$L$17,(RANK(AT2,$AT$2:$AT$9)))</f>
        <v>2036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2025</v>
      </c>
      <c r="BG10" cm="1">
        <f t="array" aca="1" ref="BG10" ca="1">INDEX(BD34:BD65,(RANK(AT3,$AT$2:$AT$16)))</f>
        <v>2041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VLOOKUP(B11,audio_list_stym!$A$3:$BP$18,63,FALSE)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VLOOKUP(B11,audio_list_stym!$A$3:$AJ$18,31,FALSE)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10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1"/>
        <v>0.97214643340036988</v>
      </c>
      <c r="AP11" t="str">
        <f t="shared" ca="1" si="12"/>
        <v>pics\\Limon_2.jpg</v>
      </c>
      <c r="AQ11" t="str">
        <f t="shared" ca="1" si="13"/>
        <v>pics\\Redis_2.jpg</v>
      </c>
      <c r="AT11">
        <f t="shared" ca="1" si="7"/>
        <v>0.4723752925971888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9"/>
        <v>Посмотрите,_вот_XXXXX._Фиолетовый_ли_он?</v>
      </c>
      <c r="BD11" cm="1">
        <f t="array" aca="1" ref="BD11" ca="1">INDEX($L$10:$L$17,(RANK(AT3,$AT$2:$AT$9)))</f>
        <v>2037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VLOOKUP(B12,audio_list_stym!$A$3:$BP$18,63,FALSE)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VLOOKUP(B12,audio_list_stym!$A$3:$AJ$18,31,FALSE)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10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1"/>
        <v>0.28629643709153818</v>
      </c>
      <c r="AP12" t="str">
        <f t="shared" ca="1" si="12"/>
        <v>pics\\Banan_6.jpg</v>
      </c>
      <c r="AQ12" t="str">
        <f t="shared" ca="1" si="13"/>
        <v>pics\\Goroh_6.jpg</v>
      </c>
      <c r="AT12">
        <f t="shared" ca="1" si="7"/>
        <v>0.1288919121285389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9"/>
        <v>Вот_XXXXX._Он_с_цедрой?</v>
      </c>
      <c r="BD12" cm="1">
        <f t="array" aca="1" ref="BD12" ca="1">INDEX($L$10:$L$17,(RANK(AT4,$AT$2:$AT$9)))</f>
        <v>2038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VLOOKUP(B13,audio_list_stym!$A$3:$BP$18,63,FALSE)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VLOOKUP(B13,audio_list_stym!$A$3:$AJ$18,31,FALSE)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10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1"/>
        <v>0.23628334089317393</v>
      </c>
      <c r="AP13" t="str">
        <f t="shared" ca="1" si="12"/>
        <v>pics\\Banan_7.jpg</v>
      </c>
      <c r="AQ13" t="str">
        <f t="shared" ca="1" si="13"/>
        <v>pics\\Goroh_7.jpg</v>
      </c>
      <c r="AT13">
        <f t="shared" ca="1" si="7"/>
        <v>6.4169122169436599E-2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9"/>
        <v>Это_XXXXX._Кислый_ли_он?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VLOOKUP(B14,audio_list_stym!$A$3:$BP$18,63,FALSE)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VLOOKUP(B14,audio_list_stym!$A$3:$AJ$18,31,FALSE)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10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1"/>
        <v>0.21510786161276729</v>
      </c>
      <c r="AP14" t="str">
        <f t="shared" ca="1" si="12"/>
        <v>pics\\Banan_8.jpg</v>
      </c>
      <c r="AQ14" t="str">
        <f t="shared" ca="1" si="13"/>
        <v>pics\\Goroh_8.jpg</v>
      </c>
      <c r="AT14">
        <f t="shared" ca="1" si="7"/>
        <v>0.53199596214045597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9"/>
        <v>На_картинке_XXXXX._Сочный_ли_он?</v>
      </c>
      <c r="BD14" cm="1">
        <f t="array" aca="1" ref="BD14" ca="1">INDEX($L$10:$L$17,(RANK(AT6,$AT$2:$AT$9)))</f>
        <v>2034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VLOOKUP(B15,audio_list_stym!$A$3:$BP$18,63,FALSE)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VLOOKUP(B15,audio_list_stym!$A$3:$AJ$18,31,FALSE)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10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1"/>
        <v>0.29100572748071374</v>
      </c>
      <c r="AP15" t="str">
        <f t="shared" ca="1" si="12"/>
        <v>pics\\Banan_5.jpg</v>
      </c>
      <c r="AQ15" t="str">
        <f t="shared" ca="1" si="13"/>
        <v>pics\\Goroh_5.jpg</v>
      </c>
      <c r="AT15">
        <f t="shared" ca="1" si="7"/>
        <v>0.26830770359219946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9"/>
        <v>На_мониторе_XXXXX._Упругий_ли_он?</v>
      </c>
      <c r="BD15" cm="1">
        <f t="array" aca="1" ref="BD15" ca="1">INDEX($L$10:$L$17,(RANK(AT7,$AT$2:$AT$9)))</f>
        <v>2039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VLOOKUP(B16,audio_list_stym!$A$3:$BP$18,63,FALSE)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VLOOKUP(B16,audio_list_stym!$A$3:$AJ$18,31,FALSE)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10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1"/>
        <v>0.45573118517347233</v>
      </c>
      <c r="AP16" t="str">
        <f t="shared" ca="1" si="12"/>
        <v>pics\\Banan_2.jpg</v>
      </c>
      <c r="AQ16" t="str">
        <f t="shared" ca="1" si="13"/>
        <v>pics\\Goroh_2.jpg</v>
      </c>
      <c r="AT16">
        <f t="shared" ca="1" si="7"/>
        <v>0.10149017341152011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9"/>
        <v>Перед_Вами_XXXXX._Он_длинный?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VLOOKUP(B17,audio_list_stym!$A$3:$BP$18,63,FALSE)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VLOOKUP(B17,audio_list_stym!$A$3:$AJ$18,31,FALSE)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10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1"/>
        <v>0.11087383178624266</v>
      </c>
      <c r="AP17" t="str">
        <f t="shared" ca="1" si="12"/>
        <v>pics\\Injir_4.jpg</v>
      </c>
      <c r="AQ17" t="str">
        <f t="shared" ca="1" si="13"/>
        <v>pics\\Tikva_4.jpg</v>
      </c>
      <c r="AT17">
        <f t="shared" ca="1" si="7"/>
        <v>0.7439414955894893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9"/>
        <v>Вы_видите_XXXXX._Он_без_кожуры?</v>
      </c>
      <c r="BD17" cm="1">
        <f t="array" aca="1" ref="BD17" ca="1">INDEX($L$10:$L$17,(RANK(AT9,$AT$2:$AT$9)))</f>
        <v>2035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VLOOKUP(B18,audio_list_stym!$A$3:$BP$18,63,FALSE)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VLOOKUP(B18,audio_list_stym!$A$3:$AJ$18,31,FALSE)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2020</v>
      </c>
      <c r="AD18" t="str">
        <f t="shared" ca="1" si="10"/>
        <v>pics\\Goroh_4.jpg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pics\\Goroh_4.jpg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0.29843870072254153</v>
      </c>
      <c r="AP18" t="str">
        <f t="shared" ca="1" si="12"/>
        <v>pics\\Banan_4.jpg</v>
      </c>
      <c r="AQ18" t="str">
        <f t="shared" ca="1" si="13"/>
        <v>pics\\Goroh_4.jpg</v>
      </c>
      <c r="AS18" t="str">
        <f t="shared" ref="AS18:AS25" ca="1" si="17">IF(AH18="sound\\Tropic",AQ18,"")</f>
        <v>pics\\Goroh_4.jpg</v>
      </c>
      <c r="AT18">
        <f t="shared" ca="1" si="7"/>
        <v>0.50345966635594885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9"/>
        <v>_С_молоком_ли_КОКОС?</v>
      </c>
      <c r="BC18">
        <f>A18</f>
        <v>1203</v>
      </c>
      <c r="BD18" cm="1">
        <f t="array" aca="1" ref="BD18" ca="1">INDEX($L$18:$L$25,(RANK(AT2,$AT$2:$AT$9)))</f>
        <v>2028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VLOOKUP(B19,audio_list_stym!$A$3:$BP$18,63,FALSE)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VLOOKUP(B19,audio_list_stym!$A$3:$AJ$18,31,FALSE)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2167</v>
      </c>
      <c r="AD19" t="str">
        <f t="shared" ca="1" si="10"/>
        <v>pics\\Tikva_7.jpg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pics\\Tikva_7.jpg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1.7603853462230701E-2</v>
      </c>
      <c r="AP19" t="str">
        <f t="shared" ca="1" si="12"/>
        <v>pics\\Injir_7.jpg</v>
      </c>
      <c r="AQ19" t="str">
        <f t="shared" ca="1" si="13"/>
        <v>pics\\Tikva_7.jpg</v>
      </c>
      <c r="AS19" t="str">
        <f t="shared" ca="1" si="17"/>
        <v>pics\\Tikva_7.jpg</v>
      </c>
      <c r="AT19">
        <f t="shared" ca="1" si="7"/>
        <v>8.3759377741299268E-5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9"/>
        <v>_Полый_ли_КОКОС?</v>
      </c>
      <c r="BD19" cm="1">
        <f t="array" aca="1" ref="BD19" ca="1">INDEX($L$18:$L$25,(RANK(AT3,$AT$2:$AT$9)))</f>
        <v>2029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VLOOKUP(B20,audio_list_stym!$A$3:$BP$18,63,FALSE)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VLOOKUP(B20,audio_list_stym!$A$3:$AJ$18,31,FALSE)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2056</v>
      </c>
      <c r="AD20" t="str">
        <f t="shared" ca="1" si="10"/>
        <v>pics\\Redis_8.jpg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pics\\Redis_8.jpg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0.48396962831707246</v>
      </c>
      <c r="AP20" t="str">
        <f t="shared" ca="1" si="12"/>
        <v>pics\\Limon_8.jpg</v>
      </c>
      <c r="AQ20" t="str">
        <f t="shared" ca="1" si="13"/>
        <v>pics\\Redis_8.jpg</v>
      </c>
      <c r="AS20" t="str">
        <f t="shared" ca="1" si="17"/>
        <v>pics\\Redis_8.jpg</v>
      </c>
      <c r="AT20">
        <f t="shared" ca="1" si="7"/>
        <v>0.70937821798567402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9"/>
        <v>_Гладкий_ли_КОКОС?</v>
      </c>
      <c r="BD20" cm="1">
        <f t="array" aca="1" ref="BD20" ca="1">INDEX($L$18:$L$25,(RANK(AT4,$AT$2:$AT$9)))</f>
        <v>2030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VLOOKUP(B21,audio_list_stym!$A$3:$BP$18,63,FALSE)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VLOOKUP(B21,audio_list_stym!$A$3:$AJ$18,31,FALSE)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2019</v>
      </c>
      <c r="AD21" t="str">
        <f t="shared" ca="1" si="10"/>
        <v>pics\\Goroh_3.jpg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0.32188949030830738</v>
      </c>
      <c r="AP21" t="str">
        <f t="shared" ca="1" si="12"/>
        <v>pics\\Banan_3.jpg</v>
      </c>
      <c r="AQ21" t="str">
        <f t="shared" ca="1" si="13"/>
        <v>pics\\Goroh_3.jpg</v>
      </c>
      <c r="AS21" t="str">
        <f t="shared" ca="1" si="17"/>
        <v>pics\\Goroh_3.jpg</v>
      </c>
      <c r="AT21">
        <f t="shared" ca="1" si="7"/>
        <v>0.56221459117242967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9"/>
        <v>_Пористый_ли_КОКОС?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VLOOKUP(B22,audio_list_stym!$A$3:$BP$18,63,FALSE)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VLOOKUP(B22,audio_list_stym!$A$3:$AJ$18,31,FALSE)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2051</v>
      </c>
      <c r="AD22" t="str">
        <f t="shared" ca="1" si="10"/>
        <v>pics\\Redis_3.jpg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pics\\Redis_3.jpg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0.90797027588609736</v>
      </c>
      <c r="AP22" t="str">
        <f t="shared" ca="1" si="12"/>
        <v>pics\\Limon_3.jpg</v>
      </c>
      <c r="AQ22" t="str">
        <f t="shared" ca="1" si="13"/>
        <v>pics\\Redis_3.jpg</v>
      </c>
      <c r="AS22" t="str">
        <f t="shared" ca="1" si="17"/>
        <v>pics\\Redis_3.jpg</v>
      </c>
      <c r="AT22">
        <f t="shared" ca="1" si="7"/>
        <v>0.96493545074302745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9"/>
        <v>_Вареный_ли_КОКОС?</v>
      </c>
      <c r="BD22" cm="1">
        <f t="array" aca="1" ref="BD22" ca="1">INDEX($L$18:$L$25,(RANK(AT6,$AT$2:$AT$9)))</f>
        <v>2026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VLOOKUP(B23,audio_list_stym!$A$3:$BP$18,63,FALSE)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VLOOKUP(B23,audio_list_stym!$A$3:$AJ$18,31,FALSE)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10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0.16717812166132895</v>
      </c>
      <c r="AP23" t="str">
        <f t="shared" ca="1" si="12"/>
        <v>pics\\Injir_3.jpg</v>
      </c>
      <c r="AQ23" t="str">
        <f t="shared" ca="1" si="13"/>
        <v>pics\\Tikva_3.jpg</v>
      </c>
      <c r="AS23" t="str">
        <f t="shared" ca="1" si="17"/>
        <v>pics\\Tikva_3.jpg</v>
      </c>
      <c r="AT23">
        <f t="shared" ca="1" si="7"/>
        <v>0.17222367133235217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9"/>
        <v>_Плотный_ли_КОКОС?</v>
      </c>
      <c r="BD23" cm="1">
        <f t="array" aca="1" ref="BD23" ca="1">INDEX($L$18:$L$25,(RANK(AT7,$AT$2:$AT$9)))</f>
        <v>2031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VLOOKUP(B24,audio_list_stym!$A$3:$BP$18,63,FALSE)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VLOOKUP(B24,audio_list_stym!$A$3:$AJ$18,31,FALSE)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2049</v>
      </c>
      <c r="AD24" t="str">
        <f t="shared" ca="1" si="10"/>
        <v>pics\\Redis_1.jpg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pics\\Redis_1.jpg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0.98217525292743668</v>
      </c>
      <c r="AP24" t="str">
        <f t="shared" ca="1" si="12"/>
        <v>pics\\Limon_1.jpg</v>
      </c>
      <c r="AQ24" t="str">
        <f t="shared" ca="1" si="13"/>
        <v>pics\\Redis_1.jpg</v>
      </c>
      <c r="AS24" t="str">
        <f t="shared" ca="1" si="17"/>
        <v>pics\\Redis_1.jpg</v>
      </c>
      <c r="AT24">
        <f t="shared" ca="1" si="7"/>
        <v>0.60312713546189201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sound\\Noviy_plod.wav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9"/>
        <v>_Ворсистый_ли_КОКОС?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VLOOKUP(B25,audio_list_stym!$A$3:$BP$18,63,FALSE)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VLOOKUP(B25,audio_list_stym!$A$3:$AJ$18,31,FALSE)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10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6.2266647655230489E-2</v>
      </c>
      <c r="AP25" t="str">
        <f t="shared" ca="1" si="12"/>
        <v>pics\\Injir_5.jpg</v>
      </c>
      <c r="AQ25" t="str">
        <f t="shared" ca="1" si="13"/>
        <v>pics\\Tikva_5.jpg</v>
      </c>
      <c r="AS25" t="str">
        <f t="shared" ca="1" si="17"/>
        <v>pics\\Tikva_5.jpg</v>
      </c>
      <c r="AT25">
        <f t="shared" ca="1" si="7"/>
        <v>0.50546322207930106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sound\\Noviy_plod.wav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9"/>
        <v>_Мягкий_ли_КОКОС?</v>
      </c>
      <c r="BD25" cm="1">
        <f t="array" aca="1" ref="BD25" ca="1">INDEX($L$18:$L$25,(RANK(AT9,$AT$2:$AT$9)))</f>
        <v>2027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VLOOKUP(B26,audio_list_stym!$A$3:$BP$18,63,FALSE)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VLOOKUP(B26,audio_list_stym!$A$3:$AJ$18,31,FALSE)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10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7"/>
        <v>0.57744921257387505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9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2052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VLOOKUP(B27,audio_list_stym!$A$3:$BP$18,63,FALSE)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VLOOKUP(B27,audio_list_stym!$A$3:$AJ$18,31,FALSE)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10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7"/>
        <v>0.37929874591631763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9"/>
        <v>Посмотрите,_вот_РЕДИС._Он_алый?</v>
      </c>
      <c r="BD27" cm="1">
        <f t="array" aca="1" ref="BD27" ca="1">INDEX($L$26:$L$33,(RANK(AT3,$AT$2:$AT$9)))</f>
        <v>2053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VLOOKUP(B28,audio_list_stym!$A$3:$BP$18,63,FALSE)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VLOOKUP(B28,audio_list_stym!$A$3:$AJ$18,31,FALSE)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10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7"/>
        <v>0.68384324638338478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9"/>
        <v>Вот_РЕДИС._Пряный_ли_он?</v>
      </c>
      <c r="BD28" cm="1">
        <f t="array" aca="1" ref="BD28" ca="1">INDEX($L$26:$L$33,(RANK(AT4,$AT$2:$AT$9)))</f>
        <v>2054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VLOOKUP(B29,audio_list_stym!$A$3:$BP$18,63,FALSE)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VLOOKUP(B29,audio_list_stym!$A$3:$AJ$18,31,FALSE)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10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7"/>
        <v>0.64146720173032179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9"/>
        <v>Это_РЕДИС._Жирный_ли_он?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VLOOKUP(B30,audio_list_stym!$A$3:$BP$18,63,FALSE)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VLOOKUP(B30,audio_list_stym!$A$3:$AJ$18,31,FALSE)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10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7"/>
        <v>0.14264156194179445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9"/>
        <v>На_картинке_РЕДИС._Он_соленый?</v>
      </c>
      <c r="BD30" cm="1">
        <f t="array" aca="1" ref="BD30" ca="1">INDEX($L$26:$L$33,(RANK(AT6,$AT$2:$AT$9)))</f>
        <v>2050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VLOOKUP(B31,audio_list_stym!$A$3:$BP$18,63,FALSE)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VLOOKUP(B31,audio_list_stym!$A$3:$AJ$18,31,FALSE)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10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7"/>
        <v>0.38459591379658731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sound\\Redkiy_plod.wav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9"/>
        <v>На_мониторе_РЕДИС._Пышный_ли_он?</v>
      </c>
      <c r="BD31" cm="1">
        <f t="array" aca="1" ref="BD31" ca="1">INDEX($L$26:$L$33,(RANK(AT7,$AT$2:$AT$9)))</f>
        <v>2055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VLOOKUP(B32,audio_list_stym!$A$3:$BP$18,63,FALSE)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VLOOKUP(B32,audio_list_stym!$A$3:$AJ$18,31,FALSE)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10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7"/>
        <v>0.6899999235672335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9"/>
        <v>Перед_Вами_РЕДИС._Крепкий_ли_он?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VLOOKUP(B33,audio_list_stym!$A$3:$BP$18,63,FALSE)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VLOOKUP(B33,audio_list_stym!$A$3:$AJ$18,31,FALSE)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10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7"/>
        <v>0.13884230074927373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9"/>
        <v>Вы_видите_РЕДИС._Он_круглый?</v>
      </c>
      <c r="BD33" cm="1">
        <f t="array" aca="1" ref="BD33" ca="1">INDEX($L$26:$L$33,(RANK(AT9,$AT$2:$AT$9)))</f>
        <v>2051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VLOOKUP(B34,audio_list_stym!$A$3:$BP$18,63,FALSE)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VLOOKUP(B34,audio_list_stym!$A$3:$AJ$18,31,FALSE)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2158</v>
      </c>
      <c r="AD34" t="str">
        <f t="shared" ca="1" si="10"/>
        <v>pics\\Injir_6.jpg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pics\\Injir_6.jpg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pics\\Injir_6.jpg</v>
      </c>
      <c r="AT34">
        <f t="shared" ca="1" si="7"/>
        <v>6.2084087136449417E-2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9"/>
        <v>_Сырой_ли_XXXXX?</v>
      </c>
      <c r="BC34">
        <f>A34</f>
        <v>1205</v>
      </c>
      <c r="BD34" cm="1">
        <f t="array" aca="1" ref="BD34" ca="1">INDEX($L$34:$L$41,(RANK(AT2,$AT$2:$AT$9)))</f>
        <v>2044</v>
      </c>
      <c r="BE34" cm="1">
        <f t="array" aca="1" ref="BE34" ca="1">INDEX(BD2:BD17,(RANK(AT5,$AT$2:$AT$17)))</f>
        <v>2033</v>
      </c>
      <c r="BF34" cm="1">
        <f t="array" aca="1" ref="BF34" ca="1">INDEX(BD18:BD33,(RANK(AT5,$AT$2:$AT$7)))</f>
        <v>2031</v>
      </c>
      <c r="BG34" cm="1">
        <f t="array" aca="1" ref="BG34" ca="1">INDEX(BD42:BD65,(RANK(AT5,$AT$2:$AT$17)))</f>
        <v>2009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VLOOKUP(B35,audio_list_stym!$A$3:$BP$18,63,FALSE)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VLOOKUP(B35,audio_list_stym!$A$3:$AJ$18,31,FALSE)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2034</v>
      </c>
      <c r="AD35" t="str">
        <f t="shared" ca="1" si="10"/>
        <v>pics\\Limon_2.jpg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pics\\Limon_2.jpg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pics\\Limon_2.jpg</v>
      </c>
      <c r="AT35">
        <f t="shared" ca="1" si="7"/>
        <v>0.74190489850818375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9"/>
        <v>_Слоеный_ли_XXXXX?</v>
      </c>
      <c r="BD35" cm="1">
        <f t="array" aca="1" ref="BD35" ca="1">INDEX($L$34:$L$41,(RANK(AT3,$AT$2:$AT$9)))</f>
        <v>2045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VLOOKUP(B36,audio_list_stym!$A$3:$BP$18,63,FALSE)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VLOOKUP(B36,audio_list_stym!$A$3:$AJ$18,31,FALSE)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2006</v>
      </c>
      <c r="AD36" t="str">
        <f t="shared" ca="1" si="10"/>
        <v>pics\\Banan_6.jpg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pics\\Banan_6.jpg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pics\\Banan_6.jpg</v>
      </c>
      <c r="AT36">
        <f t="shared" ca="1" si="7"/>
        <v>0.50978952876824934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9"/>
        <v>_Гнилой_ли_XXXXX?</v>
      </c>
      <c r="BD36" cm="1">
        <f t="array" aca="1" ref="BD36" ca="1">INDEX($L$34:$L$41,(RANK(AT4,$AT$2:$AT$9)))</f>
        <v>2046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VLOOKUP(B37,audio_list_stym!$A$3:$BP$18,63,FALSE)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VLOOKUP(B37,audio_list_stym!$A$3:$AJ$18,31,FALSE)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2007</v>
      </c>
      <c r="AD37" t="str">
        <f t="shared" ca="1" si="10"/>
        <v>pics\\Banan_7.jpg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pics\\Banan_7.jpg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pics\\Banan_7.jpg</v>
      </c>
      <c r="AT37">
        <f t="shared" ca="1" si="7"/>
        <v>0.24066285027092738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9"/>
        <v>_Бугристый_ли_XXXXX?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VLOOKUP(B38,audio_list_stym!$A$3:$BP$18,63,FALSE)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VLOOKUP(B38,audio_list_stym!$A$3:$AJ$18,31,FALSE)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2008</v>
      </c>
      <c r="AD38" t="str">
        <f t="shared" ca="1" si="10"/>
        <v>pics\\Banan_8.jpg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pics\\Banan_8.jpg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pics\\Banan_8.jpg</v>
      </c>
      <c r="AT38">
        <f t="shared" ca="1" si="7"/>
        <v>5.3743066349082103E-2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sound\\Redkiy_plod.wav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9"/>
        <v>_Черный_ли_XXXXX?</v>
      </c>
      <c r="BD38" cm="1">
        <f t="array" aca="1" ref="BD38" ca="1">INDEX($L$34:$L$41,(RANK(AT6,$AT$2:$AT$9)))</f>
        <v>2042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VLOOKUP(B39,audio_list_stym!$A$3:$BP$18,63,FALSE)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VLOOKUP(B39,audio_list_stym!$A$3:$AJ$18,31,FALSE)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2005</v>
      </c>
      <c r="AD39" t="str">
        <f t="shared" ca="1" si="10"/>
        <v>pics\\Banan_5.jpg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pics\\Banan_5.jpg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pics\\Banan_5.jpg</v>
      </c>
      <c r="AT39">
        <f t="shared" ca="1" si="7"/>
        <v>0.62957360677430196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9"/>
        <v>_Хрустящий_ли_XXXXX?</v>
      </c>
      <c r="BD39" cm="1">
        <f t="array" aca="1" ref="BD39" ca="1">INDEX($L$34:$L$41,(RANK(AT7,$AT$2:$AT$9)))</f>
        <v>2047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VLOOKUP(B40,audio_list_stym!$A$3:$BP$18,63,FALSE)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VLOOKUP(B40,audio_list_stym!$A$3:$AJ$18,31,FALSE)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2002</v>
      </c>
      <c r="AD40" t="str">
        <f t="shared" ca="1" si="10"/>
        <v>pics\\Banan_2.jpg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pics\\Banan_2.jpg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pics\\Banan_2.jpg</v>
      </c>
      <c r="AT40">
        <f t="shared" ca="1" si="7"/>
        <v>0.64984843818428006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9"/>
        <v>_Блестит_ли_XXXXX?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VLOOKUP(B41,audio_list_stym!$A$3:$BP$18,63,FALSE)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VLOOKUP(B41,audio_list_stym!$A$3:$AJ$18,31,FALSE)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2156</v>
      </c>
      <c r="AD41" t="str">
        <f t="shared" ca="1" si="10"/>
        <v>pics\\Injir_4.jpg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pics\\Injir_4.jpg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pics\\Injir_4.jpg</v>
      </c>
      <c r="AT41">
        <f t="shared" ca="1" si="7"/>
        <v>0.59867706566616563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9"/>
        <v>_Цитрусовый_ли_XXXXX?</v>
      </c>
      <c r="BD41" cm="1">
        <f t="array" aca="1" ref="BD41" ca="1">INDEX($L$34:$L$41,(RANK(AT9,$AT$2:$AT$9)))</f>
        <v>2043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VLOOKUP(B42,audio_list_stym!$A$3:$BP$18,63,FALSE)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VLOOKUP(B42,audio_list_stym!$A$3:$AJ$18,31,FALSE)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10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7"/>
        <v>0.10689084851036212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9"/>
        <v>На_экране_XXXXX._Он_чистый?</v>
      </c>
      <c r="BC42">
        <f>A42</f>
        <v>1206</v>
      </c>
      <c r="BD42" cm="1">
        <f t="array" aca="1" ref="BD42" ca="1">INDEX($L$42:$L$49,(RANK(AT2,$AT$2:$AT$9)))</f>
        <v>2004</v>
      </c>
      <c r="BE42" cm="1">
        <f t="array" aca="1" ref="BE42" ca="1">INDEX(BD2:BD17,(RANK(AT6,$AT$2:$AT17)))</f>
        <v>2061</v>
      </c>
      <c r="BF42" cm="1">
        <f t="array" aca="1" ref="BF42" ca="1">INDEX(BD26:BD41,(RANK(AT6,$AT$2:$AT$17)))</f>
        <v>2053</v>
      </c>
      <c r="BG42" cm="1">
        <f t="array" aca="1" ref="BG42" ca="1">INDEX(BD50:BD65,(RANK(AT6,$AT$2:$AT$17)))</f>
        <v>2013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VLOOKUP(B43,audio_list_stym!$A$3:$BP$18,63,FALSE)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VLOOKUP(B43,audio_list_stym!$A$3:$AJ$18,31,FALSE)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10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7"/>
        <v>0.28429104781664527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9"/>
        <v>Посмотрите,_вот_XXXXX._Свежий_ли_он?</v>
      </c>
      <c r="BD43" cm="1">
        <f t="array" aca="1" ref="BD43" ca="1">INDEX($L$42:$L$49,(RANK(AT3,$AT$2:$AT$9)))</f>
        <v>2005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VLOOKUP(B44,audio_list_stym!$A$3:$BP$18,63,FALSE)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VLOOKUP(B44,audio_list_stym!$A$3:$AJ$18,31,FALSE)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10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7"/>
        <v>0.33767814297304766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9"/>
        <v>Вот_XXXXX._Он_жаренный?</v>
      </c>
      <c r="BD44" cm="1">
        <f t="array" aca="1" ref="BD44" ca="1">INDEX($L$42:$L$49,(RANK(AT4,$AT$2:$AT$9)))</f>
        <v>2006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VLOOKUP(B45,audio_list_stym!$A$3:$BP$18,63,FALSE)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VLOOKUP(B45,audio_list_stym!$A$3:$AJ$18,31,FALSE)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10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7"/>
        <v>0.8179883419910311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9"/>
        <v>Это_XXXXX._Сладкий_ли_он?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VLOOKUP(B46,audio_list_stym!$A$3:$BP$18,63,FALSE)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VLOOKUP(B46,audio_list_stym!$A$3:$AJ$18,31,FALSE)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10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7"/>
        <v>6.9302596898802915E-2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9"/>
        <v>На_картинке_XXXXX._Влажный_ли_он?</v>
      </c>
      <c r="BD46" cm="1">
        <f t="array" aca="1" ref="BD46" ca="1">INDEX($L$42:$L$49,(RANK(AT6,$AT$2:$AT$9)))</f>
        <v>2002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VLOOKUP(B47,audio_list_stym!$A$3:$BP$18,63,FALSE)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VLOOKUP(B47,audio_list_stym!$A$3:$AJ$18,31,FALSE)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10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7"/>
        <v>0.60031076525287286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9"/>
        <v>На_мониторе_XXXXX._Он_съедобный?</v>
      </c>
      <c r="BD47" cm="1">
        <f t="array" aca="1" ref="BD47" ca="1">INDEX($L$42:$L$49,(RANK(AT7,$AT$2:$AT$9)))</f>
        <v>2007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VLOOKUP(B48,audio_list_stym!$A$3:$BP$18,63,FALSE)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VLOOKUP(B48,audio_list_stym!$A$3:$AJ$18,31,FALSE)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10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7"/>
        <v>0.30165004110740645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9"/>
        <v>Перед_Вами_XXXXX._Сиреневый_ли_он?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VLOOKUP(B49,audio_list_stym!$A$3:$BP$18,63,FALSE)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VLOOKUP(B49,audio_list_stym!$A$3:$AJ$18,31,FALSE)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10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7"/>
        <v>7.0666127068282458E-2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9"/>
        <v>Вы_видите_XXXXX._Он_репчатый?</v>
      </c>
      <c r="BD49" cm="1">
        <f t="array" aca="1" ref="BD49" ca="1">INDEX($L$42:$L$49,(RANK(AT9,$AT$2:$AT$9)))</f>
        <v>2003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VLOOKUP(B50,audio_list_stym!$A$3:$BP$18,63,FALSE)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VLOOKUP(B50,audio_list_stym!$A$3:$AJ$18,31,FALSE)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2162</v>
      </c>
      <c r="AD50" t="str">
        <f t="shared" ca="1" si="10"/>
        <v>pics\\Tikva_2.jpg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pics\\Tikva_2.jpg</v>
      </c>
      <c r="AH50" t="str">
        <f t="shared" si="3"/>
        <v>sound\\Tropic</v>
      </c>
      <c r="AS50" t="str">
        <f ca="1">IF(AH50="sound\\Tropic",AQ2,"")</f>
        <v>pics\\Tikva_2.jpg</v>
      </c>
      <c r="AT50">
        <f t="shared" ca="1" si="7"/>
        <v>0.78290012444415313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9"/>
        <v>_Коричневый_ли_ФИНИК?</v>
      </c>
      <c r="BC50">
        <f>A50</f>
        <v>1207</v>
      </c>
      <c r="BD50" cm="1">
        <f t="array" aca="1" ref="BD50" ca="1">INDEX($L$50:$L$57,(RANK(AT2,$AT$2:$AT$9)))</f>
        <v>2012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VLOOKUP(B51,audio_list_stym!$A$3:$BP$18,63,FALSE)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VLOOKUP(B51,audio_list_stym!$A$3:$AJ$18,31,FALSE)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2161</v>
      </c>
      <c r="AD51" t="str">
        <f t="shared" ca="1" si="10"/>
        <v>pics\\Tikva_1.jpg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pics\\Tikva_1.jpg</v>
      </c>
      <c r="AH51" t="str">
        <f t="shared" si="3"/>
        <v>sound\\Tropic</v>
      </c>
      <c r="AS51" t="str">
        <f t="shared" ref="AS51:AS57" ca="1" si="25">IF(AH51="sound\\Tropic",AQ3,"")</f>
        <v>pics\\Tikva_1.jpg</v>
      </c>
      <c r="AT51">
        <f t="shared" ca="1" si="7"/>
        <v>0.71179055402757208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9"/>
        <v>_Сахаристый_ли_ФИНИК?</v>
      </c>
      <c r="BD51" cm="1">
        <f t="array" aca="1" ref="BD51" ca="1">INDEX($L$50:$L$57,(RANK(AT3,$AT$2:$AT$9)))</f>
        <v>2013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VLOOKUP(B52,audio_list_stym!$A$3:$BP$18,63,FALSE)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VLOOKUP(B52,audio_list_stym!$A$3:$AJ$18,31,FALSE)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2055</v>
      </c>
      <c r="AD52" t="str">
        <f t="shared" ca="1" si="10"/>
        <v>pics\\Redis_7.jpg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pics\\Redis_7.jpg</v>
      </c>
      <c r="AH52" t="str">
        <f t="shared" si="3"/>
        <v>sound\\Tropic</v>
      </c>
      <c r="AS52" t="str">
        <f t="shared" ca="1" si="25"/>
        <v>pics\\Redis_7.jpg</v>
      </c>
      <c r="AT52">
        <f t="shared" ca="1" si="7"/>
        <v>0.86598945246672765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9"/>
        <v>_Скользкий_ли_ФИНИК?</v>
      </c>
      <c r="BD52" cm="1">
        <f t="array" aca="1" ref="BD52" ca="1">INDEX($L$50:$L$57,(RANK(AT4,$AT$2:$AT$9)))</f>
        <v>2014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VLOOKUP(B53,audio_list_stym!$A$3:$BP$18,63,FALSE)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VLOOKUP(B53,audio_list_stym!$A$3:$AJ$18,31,FALSE)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2054</v>
      </c>
      <c r="AD53" t="str">
        <f t="shared" ca="1" si="10"/>
        <v>pics\\Redis_6.jpg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pics\\Redis_6.jpg</v>
      </c>
      <c r="AH53" t="str">
        <f t="shared" si="3"/>
        <v>sound\\Tropic</v>
      </c>
      <c r="AS53" t="str">
        <f t="shared" ca="1" si="25"/>
        <v>pics\\Redis_6.jpg</v>
      </c>
      <c r="AT53">
        <f t="shared" ca="1" si="7"/>
        <v>0.67238709944492547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9"/>
        <v>_Ломкий_ли_ФИНИК?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VLOOKUP(B54,audio_list_stym!$A$3:$BP$18,63,FALSE)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VLOOKUP(B54,audio_list_stym!$A$3:$AJ$18,31,FALSE)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2017</v>
      </c>
      <c r="AD54" t="str">
        <f t="shared" ca="1" si="10"/>
        <v>pics\\Goroh_1.jpg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pics\\Goroh_1.jpg</v>
      </c>
      <c r="AH54" t="str">
        <f t="shared" si="3"/>
        <v>sound\\Tropic</v>
      </c>
      <c r="AI54" s="11"/>
      <c r="AS54" t="str">
        <f t="shared" ca="1" si="25"/>
        <v>pics\\Goroh_1.jpg</v>
      </c>
      <c r="AT54">
        <f t="shared" ca="1" si="7"/>
        <v>0.71431272092637288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9"/>
        <v>_Мохнатый_ли_ФИНИК?</v>
      </c>
      <c r="BD54" cm="1">
        <f t="array" aca="1" ref="BD54" ca="1">INDEX($L$50:$L$57,(RANK(AT6,$AT$2:$AT$9)))</f>
        <v>2010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VLOOKUP(B55,audio_list_stym!$A$3:$BP$18,63,FALSE)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VLOOKUP(B55,audio_list_stym!$A$3:$AJ$18,31,FALSE)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2052</v>
      </c>
      <c r="AD55" t="str">
        <f t="shared" ca="1" si="10"/>
        <v>pics\\Redis_4.jpg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pics\\Redis_4.jpg</v>
      </c>
      <c r="AH55" t="str">
        <f t="shared" si="3"/>
        <v>sound\\Tropic</v>
      </c>
      <c r="AS55" t="str">
        <f t="shared" ca="1" si="25"/>
        <v>pics\\Redis_4.jpg</v>
      </c>
      <c r="AT55">
        <f t="shared" ca="1" si="7"/>
        <v>6.9023700617080297E-2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9"/>
        <v>_Сморщенный_ли_ФИНИК?</v>
      </c>
      <c r="BD55" cm="1">
        <f t="array" aca="1" ref="BD55" ca="1">INDEX($L$50:$L$57,(RANK(AT7,$AT$2:$AT$9)))</f>
        <v>2015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VLOOKUP(B56,audio_list_stym!$A$3:$BP$18,63,FALSE)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VLOOKUP(B56,audio_list_stym!$A$3:$AJ$18,31,FALSE)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2053</v>
      </c>
      <c r="AD56" t="str">
        <f t="shared" ca="1" si="10"/>
        <v>pics\\Redis_5.jpg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pics\\Redis_5.jpg</v>
      </c>
      <c r="AH56" t="str">
        <f t="shared" si="3"/>
        <v>sound\\Tropic</v>
      </c>
      <c r="AS56" t="str">
        <f t="shared" ca="1" si="25"/>
        <v>pics\\Redis_5.jpg</v>
      </c>
      <c r="AT56">
        <f t="shared" ca="1" si="7"/>
        <v>0.97678849264742051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9"/>
        <v>_С_косточкой_ли_ФИНИК?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VLOOKUP(B57,audio_list_stym!$A$3:$BP$18,63,FALSE)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VLOOKUP(B57,audio_list_stym!$A$3:$AJ$18,31,FALSE)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2168</v>
      </c>
      <c r="AD57" t="str">
        <f t="shared" ca="1" si="10"/>
        <v>pics\\Tikva_8.jpg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pics\\Tikva_8.jpg</v>
      </c>
      <c r="AH57" t="str">
        <f t="shared" si="3"/>
        <v>sound\\Tropic</v>
      </c>
      <c r="AI57" s="11"/>
      <c r="AS57" t="str">
        <f t="shared" ca="1" si="25"/>
        <v>pics\\Tikva_8.jpg</v>
      </c>
      <c r="AT57">
        <f t="shared" ca="1" si="7"/>
        <v>0.76386279555286984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9"/>
        <v>_Треугольный_ли_ФИНИК?</v>
      </c>
      <c r="BD57" cm="1">
        <f t="array" aca="1" ref="BD57" ca="1">INDEX($L$50:$L$57,(RANK(AT9,$AT$2:$AT$9)))</f>
        <v>2011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VLOOKUP(B58,audio_list_stym!$A$3:$BP$18,63,FALSE)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VLOOKUP(B58,audio_list_stym!$A$3:$AJ$18,31,FALSE)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10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65" si="27">IF(OR(E58=11,E58=13),M58,"")</f>
        <v>pics\\Goroh_1.jpg</v>
      </c>
      <c r="AH58">
        <f t="shared" si="3"/>
        <v>0</v>
      </c>
      <c r="AI58" s="11"/>
      <c r="AT58">
        <f t="shared" ca="1" si="7"/>
        <v>0.42705681339374035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9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2020</v>
      </c>
      <c r="BE58" cm="1">
        <f t="array" aca="1" ref="BE58" ca="1">INDEX(BD2:BD17,(RANK(AT8,$AT$2:$AT$17)))</f>
        <v>2060</v>
      </c>
      <c r="BF58" cm="1">
        <f t="array" aca="1" ref="BF58" ca="1">INDEX(BD18:BD33,(RANK(AT8,$AT$2:$AT$17)))</f>
        <v>2028</v>
      </c>
      <c r="BG58" cm="1">
        <f t="array" aca="1" ref="BG58" ca="1">INDEX(BD42:BD57,(RANK(AT8,$AT$2:$AT$9)))</f>
        <v>2004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VLOOKUP(B59,audio_list_stym!$A$3:$BP$18,63,FALSE)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VLOOKUP(B59,audio_list_stym!$A$3:$AJ$18,31,FALSE)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10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7"/>
        <v>0.96437072383421796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9"/>
        <v>Посмотрите,_вот_ГОРОХ._Он_в_стручке?</v>
      </c>
      <c r="BD59" cm="1">
        <f t="array" aca="1" ref="BD59" ca="1">INDEX($L$58:$L$65,(RANK(AT3,$AT$2:$AT$9)))</f>
        <v>2021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VLOOKUP(B60,audio_list_stym!$A$3:$BP$18,63,FALSE)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VLOOKUP(B60,audio_list_stym!$A$3:$AJ$18,31,FALSE)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10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7"/>
        <v>0.18752999919384772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9"/>
        <v>Вот_ГОРОХ._Ядовитый_ли_он?</v>
      </c>
      <c r="BD60" cm="1">
        <f t="array" aca="1" ref="BD60" ca="1">INDEX($L$58:$L$65,(RANK(AT4,$AT$2:$AT$9)))</f>
        <v>2022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VLOOKUP(B61,audio_list_stym!$A$3:$BP$18,63,FALSE)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VLOOKUP(B61,audio_list_stym!$A$3:$AJ$18,31,FALSE)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10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7"/>
        <v>0.36588185706536558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9"/>
        <v>Это_ГОРОХ._Он_полосатый?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VLOOKUP(B62,audio_list_stym!$A$3:$BP$18,63,FALSE)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VLOOKUP(B62,audio_list_stym!$A$3:$AJ$18,31,FALSE)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10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7"/>
        <v>0.29454174531834987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9"/>
        <v>На_картинке_ГОРОХ._Он_плоский?</v>
      </c>
      <c r="BD62" cm="1">
        <f t="array" aca="1" ref="BD62" ca="1">INDEX($L$58:$L$65,(RANK(AT6,$AT$2:$AT$9)))</f>
        <v>2018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VLOOKUP(B63,audio_list_stym!$A$3:$BP$18,63,FALSE)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VLOOKUP(B63,audio_list_stym!$A$3:$AJ$18,31,FALSE)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10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7"/>
        <v>0.46412092013400086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9"/>
        <v>На_мониторе_ГОРОХ._Он_толченый?</v>
      </c>
      <c r="BD63" cm="1">
        <f t="array" aca="1" ref="BD63" ca="1">INDEX($L$58:$L$65,(RANK(AT7,$AT$2:$AT$9)))</f>
        <v>2023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VLOOKUP(B64,audio_list_stym!$A$3:$BP$18,63,FALSE)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VLOOKUP(B64,audio_list_stym!$A$3:$AJ$18,31,FALSE)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10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7"/>
        <v>0.47875391542267498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9"/>
        <v>Перед_Вами_ГОРОХ._Зеленый_ли_он?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VLOOKUP(B65,audio_list_stym!$A$3:$BP$18,63,FALSE)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VLOOKUP(B65,audio_list_stym!$A$3:$AJ$18,31,FALSE)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10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7"/>
        <v>0.25647732583159022</v>
      </c>
      <c r="AU65" t="s">
        <v>697</v>
      </c>
      <c r="AV65" t="str">
        <f t="shared" ca="1" si="8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9"/>
        <v>Вы_видите_ГОРОХ._Легкий_ли_он?</v>
      </c>
      <c r="BD65" cm="1">
        <f t="array" aca="1" ref="BD65" ca="1">INDEX($L$58:$L$65,(RANK(AT9,$AT$2:$AT$9)))</f>
        <v>2019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VLOOKUP(B66,audio_list_stym!$A$3:$BP$18,63,FALSE)</f>
        <v>16</v>
      </c>
      <c r="F66" t="str">
        <f>VLOOKUP(E66,metki!$A$2:$B$9,2,FALSE)</f>
        <v>импл_новые_без_названия</v>
      </c>
      <c r="G66" t="str">
        <f t="shared" ref="G66:G129" si="28">LEFT(F66,5)</f>
        <v>импл_</v>
      </c>
      <c r="H66" t="str">
        <f>VLOOKUP(B66,audio_list_stym!$A$3:$AJ$18,31,FALSE)</f>
        <v>Sapota</v>
      </c>
      <c r="I66" t="s">
        <v>688</v>
      </c>
      <c r="J66" t="str">
        <f t="shared" ref="J66:J129" si="29">H66&amp;I66</f>
        <v>Sapota_1</v>
      </c>
      <c r="K66">
        <v>16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265</v>
      </c>
      <c r="Q66" t="str">
        <f>IF(G66="экспл",0,IF(G66="импл_",VLOOKUP(J66,quest_импл!$A$1:$J$129,8,FALSE),0))</f>
        <v>sound\\Sharoobrazniy_li.wav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2016</v>
      </c>
      <c r="AD66" t="str">
        <f t="shared" ca="1" si="10"/>
        <v>pics\\Finik_8.jpg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pics\\Finik_8.jpg</v>
      </c>
      <c r="AI66" t="s">
        <v>67</v>
      </c>
      <c r="AO66">
        <f ca="1">RAND()</f>
        <v>0.68419869060834126</v>
      </c>
      <c r="AP66" t="str">
        <f ca="1">INDEX($AI$66:$AI$129,(RANK(AO66,$AO$66:$AO$129)))</f>
        <v>pics\\Finik_8.jpg</v>
      </c>
      <c r="AS66" t="str">
        <f t="shared" ref="AS66:AS81" ca="1" si="31">IF(G66="импл_",AP66,"")</f>
        <v>pics\\Finik_8.jpg</v>
      </c>
      <c r="AT66">
        <f t="shared" ref="AT66:AT129" ca="1" si="32">RAND()</f>
        <v>0.3457456218577114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_Шарообразный_ли_</v>
      </c>
      <c r="BB66" t="str">
        <f t="shared" ref="BB66:BB129" si="34">IF(G66="экспл",AY66&amp;AX66&amp;"."&amp;AZ66,IF(G66="импл_",BA66&amp;AX66&amp;"?"))</f>
        <v>_Шарообразный_ли_XXXXX?</v>
      </c>
      <c r="BC66">
        <f>A66</f>
        <v>1209</v>
      </c>
      <c r="BD66" cm="1">
        <f t="array" aca="1" ref="BD66" ca="1">INDEX(L66:L73,(RANK(AT2,$AT$2:$AT$9)))</f>
        <v>2132</v>
      </c>
      <c r="BE66" cm="1">
        <f t="array" aca="1" ref="BE66" ca="1">INDEX(BD74:BD89,(RANK(AT2,$AT$2:$AT$7)))</f>
        <v>2141</v>
      </c>
      <c r="BF66" cm="1">
        <f t="array" aca="1" ref="BF66" ca="1">INDEX(BD90:BD113,(RANK(AT2,$AT$2:$AT$17)))</f>
        <v>2072</v>
      </c>
      <c r="BG66" cm="1">
        <f t="array" aca="1" ref="BG66" ca="1">INDEX(BD114:BD129,(RANK(AT2,$AT$2:$AT$17)))</f>
        <v>2096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VLOOKUP(B67,audio_list_stym!$A$3:$BP$18,63,FALSE)</f>
        <v>16</v>
      </c>
      <c r="F67" t="str">
        <f>VLOOKUP(E67,metki!$A$2:$B$9,2,FALSE)</f>
        <v>импл_новые_без_названия</v>
      </c>
      <c r="G67" t="str">
        <f t="shared" si="28"/>
        <v>импл_</v>
      </c>
      <c r="H67" t="str">
        <f>VLOOKUP(B67,audio_list_stym!$A$3:$AJ$18,31,FALSE)</f>
        <v>Sapota</v>
      </c>
      <c r="I67" t="s">
        <v>689</v>
      </c>
      <c r="J67" t="str">
        <f t="shared" si="29"/>
        <v>Sapota_2</v>
      </c>
      <c r="K67">
        <v>16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266</v>
      </c>
      <c r="Q67" t="str">
        <f>IF(G67="экспл",0,IF(G67="импл_",VLOOKUP(J67,quest_импл!$A$1:$J$129,8,FALSE),0))</f>
        <v>sound\\Nadrezan_li.wav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2022</v>
      </c>
      <c r="AD67" t="str">
        <f t="shared" ref="AD67:AD129" ca="1" si="35">IF(ISTEXT(AE67),AE67,IF(ISTEXT(AF67),AF67,""))</f>
        <v>pics\\Goroh_6.jpg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pics\\Goroh_6.jpg</v>
      </c>
      <c r="AI67" t="s">
        <v>68</v>
      </c>
      <c r="AO67">
        <f t="shared" ref="AO67:AO129" ca="1" si="36">RAND()</f>
        <v>0.58624725066063277</v>
      </c>
      <c r="AP67" t="str">
        <f t="shared" ref="AP67:AP129" ca="1" si="37">INDEX($AI$66:$AI$129,(RANK(AO67,$AO$66:$AO$129)))</f>
        <v>pics\\Goroh_6.jpg</v>
      </c>
      <c r="AS67" t="str">
        <f t="shared" ca="1" si="31"/>
        <v>pics\\Goroh_6.jpg</v>
      </c>
      <c r="AT67">
        <f t="shared" ca="1" si="32"/>
        <v>0.59682066378387255</v>
      </c>
      <c r="AU67" t="s">
        <v>697</v>
      </c>
      <c r="AV67" t="str">
        <f t="shared" ca="1" si="33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_Надрезан_ли_</v>
      </c>
      <c r="BB67" t="str">
        <f t="shared" si="34"/>
        <v>_Надрезан_ли_XXXXX?</v>
      </c>
      <c r="BD67" cm="1">
        <f t="array" aca="1" ref="BD67" ca="1">INDEX(L67:L74,(RANK(AT3,$AT$2:$AT$9)))</f>
        <v>2134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VLOOKUP(B68,audio_list_stym!$A$3:$BP$18,63,FALSE)</f>
        <v>16</v>
      </c>
      <c r="F68" t="str">
        <f>VLOOKUP(E68,metki!$A$2:$B$9,2,FALSE)</f>
        <v>импл_новые_без_названия</v>
      </c>
      <c r="G68" t="str">
        <f t="shared" si="28"/>
        <v>импл_</v>
      </c>
      <c r="H68" t="str">
        <f>VLOOKUP(B68,audio_list_stym!$A$3:$AJ$18,31,FALSE)</f>
        <v>Sapota</v>
      </c>
      <c r="I68" t="s">
        <v>690</v>
      </c>
      <c r="J68" t="str">
        <f t="shared" si="29"/>
        <v>Sapota_3</v>
      </c>
      <c r="K68">
        <v>16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267</v>
      </c>
      <c r="Q68" t="str">
        <f>IF(G68="экспл",0,IF(G68="импл_",VLOOKUP(J68,quest_импл!$A$1:$J$129,8,FALSE),0))</f>
        <v>sound\\Perekruchen_li.wav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2055</v>
      </c>
      <c r="AD68" t="str">
        <f t="shared" ca="1" si="35"/>
        <v>pics\\Redis_7.jpg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pics\\Redis_7.jpg</v>
      </c>
      <c r="AI68" t="s">
        <v>69</v>
      </c>
      <c r="AO68">
        <f t="shared" ca="1" si="36"/>
        <v>0.11500491989485073</v>
      </c>
      <c r="AP68" t="str">
        <f t="shared" ca="1" si="37"/>
        <v>pics\\Redis_7.jpg</v>
      </c>
      <c r="AS68" t="str">
        <f t="shared" ca="1" si="31"/>
        <v>pics\\Redis_7.jpg</v>
      </c>
      <c r="AT68">
        <f t="shared" ca="1" si="32"/>
        <v>0.36765145378126185</v>
      </c>
      <c r="AU68" t="s">
        <v>697</v>
      </c>
      <c r="AV68" t="str">
        <f t="shared" ca="1" si="33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_Перекручен_ли_</v>
      </c>
      <c r="BB68" t="str">
        <f t="shared" si="34"/>
        <v>_Перекручен_ли_XXXXX?</v>
      </c>
      <c r="BD68" cm="1">
        <f t="array" aca="1" ref="BD68" ca="1">INDEX(L68:L75,(RANK(AT4,$AT$2:$AT$9)))</f>
        <v>2136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VLOOKUP(B69,audio_list_stym!$A$3:$BP$18,63,FALSE)</f>
        <v>16</v>
      </c>
      <c r="F69" t="str">
        <f>VLOOKUP(E69,metki!$A$2:$B$9,2,FALSE)</f>
        <v>импл_новые_без_названия</v>
      </c>
      <c r="G69" t="str">
        <f t="shared" si="28"/>
        <v>импл_</v>
      </c>
      <c r="H69" t="str">
        <f>VLOOKUP(B69,audio_list_stym!$A$3:$AJ$18,31,FALSE)</f>
        <v>Sapota</v>
      </c>
      <c r="I69" t="s">
        <v>691</v>
      </c>
      <c r="J69" t="str">
        <f t="shared" si="29"/>
        <v>Sapota_4</v>
      </c>
      <c r="K69">
        <v>16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268</v>
      </c>
      <c r="Q69" t="str">
        <f>IF(G69="экспл",0,IF(G69="импл_",VLOOKUP(J69,quest_импл!$A$1:$J$129,8,FALSE),0))</f>
        <v>sound\\Sorvan_li.wav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да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2002</v>
      </c>
      <c r="AD69" t="str">
        <f t="shared" ca="1" si="35"/>
        <v>pics\\Banan_2.jpg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pics\\Banan_2.jpg</v>
      </c>
      <c r="AI69" t="s">
        <v>70</v>
      </c>
      <c r="AO69">
        <f t="shared" ca="1" si="36"/>
        <v>0.96887486749411311</v>
      </c>
      <c r="AP69" t="str">
        <f t="shared" ca="1" si="37"/>
        <v>pics\\Banan_2.jpg</v>
      </c>
      <c r="AS69" t="str">
        <f t="shared" ca="1" si="31"/>
        <v>pics\\Banan_2.jpg</v>
      </c>
      <c r="AT69">
        <f t="shared" ca="1" si="32"/>
        <v>0.36912807660715896</v>
      </c>
      <c r="AU69" t="s">
        <v>697</v>
      </c>
      <c r="AV69" t="str">
        <f t="shared" ca="1" si="33"/>
        <v>sound\\Redkiy_plod.wav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_Сорван_ли_</v>
      </c>
      <c r="BB69" t="str">
        <f t="shared" si="34"/>
        <v>_Сорван_ли_XXXXX?</v>
      </c>
      <c r="BD69" cm="1">
        <f t="array" aca="1" ref="BD69" ca="1">INDEX(L69:L76,(RANK(AT5,$AT$2:$AT$9)))</f>
        <v>2139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VLOOKUP(B70,audio_list_stym!$A$3:$BP$18,63,FALSE)</f>
        <v>16</v>
      </c>
      <c r="F70" t="str">
        <f>VLOOKUP(E70,metki!$A$2:$B$9,2,FALSE)</f>
        <v>импл_новые_без_названия</v>
      </c>
      <c r="G70" t="str">
        <f t="shared" si="28"/>
        <v>импл_</v>
      </c>
      <c r="H70" t="str">
        <f>VLOOKUP(B70,audio_list_stym!$A$3:$AJ$18,31,FALSE)</f>
        <v>Sapota</v>
      </c>
      <c r="I70" t="s">
        <v>692</v>
      </c>
      <c r="J70" t="str">
        <f t="shared" si="29"/>
        <v>Sapota_5</v>
      </c>
      <c r="K70">
        <v>16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269</v>
      </c>
      <c r="Q70" t="str">
        <f>IF(G70="экспл",0,IF(G70="импл_",VLOOKUP(J70,quest_импл!$A$1:$J$129,8,FALSE),0))</f>
        <v>sound\\Spresovan_li.wav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2059</v>
      </c>
      <c r="AD70" t="str">
        <f t="shared" ca="1" si="35"/>
        <v>pics\\Tomat_3.jpg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pics\\Tomat_3.jpg</v>
      </c>
      <c r="AI70" t="s">
        <v>71</v>
      </c>
      <c r="AO70">
        <f t="shared" ca="1" si="36"/>
        <v>8.4699464831568427E-2</v>
      </c>
      <c r="AP70" t="str">
        <f t="shared" ca="1" si="37"/>
        <v>pics\\Tomat_3.jpg</v>
      </c>
      <c r="AS70" t="str">
        <f t="shared" ca="1" si="31"/>
        <v>pics\\Tomat_3.jpg</v>
      </c>
      <c r="AT70">
        <f t="shared" ca="1" si="32"/>
        <v>0.46661615113399402</v>
      </c>
      <c r="AU70" t="s">
        <v>697</v>
      </c>
      <c r="AV70" t="str">
        <f t="shared" ca="1" si="33"/>
        <v>sound\\Redkiy_plod.wav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_Спрессован_ли_</v>
      </c>
      <c r="BB70" t="str">
        <f t="shared" si="34"/>
        <v>_Спрессован_ли_XXXXX?</v>
      </c>
      <c r="BD70" cm="1">
        <f t="array" aca="1" ref="BD70" ca="1">INDEX(L70:L77,(RANK(AT6,$AT$2:$AT$9)))</f>
        <v>2134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VLOOKUP(B71,audio_list_stym!$A$3:$BP$18,63,FALSE)</f>
        <v>16</v>
      </c>
      <c r="F71" t="str">
        <f>VLOOKUP(E71,metki!$A$2:$B$9,2,FALSE)</f>
        <v>импл_новые_без_названия</v>
      </c>
      <c r="G71" t="str">
        <f t="shared" si="28"/>
        <v>импл_</v>
      </c>
      <c r="H71" t="str">
        <f>VLOOKUP(B71,audio_list_stym!$A$3:$AJ$18,31,FALSE)</f>
        <v>Sapota</v>
      </c>
      <c r="I71" t="s">
        <v>693</v>
      </c>
      <c r="J71" t="str">
        <f t="shared" si="29"/>
        <v>Sapota_6</v>
      </c>
      <c r="K71">
        <v>16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270</v>
      </c>
      <c r="Q71" t="str">
        <f>IF(G71="экспл",0,IF(G71="импл_",VLOOKUP(J71,quest_импл!$A$1:$J$129,8,FALSE),0))</f>
        <v>sound\\Zheltiy_li.wav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2010</v>
      </c>
      <c r="AD71" t="str">
        <f t="shared" ca="1" si="35"/>
        <v>pics\\Finik_2.jpg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pics\\Finik_2.jpg</v>
      </c>
      <c r="AI71" t="s">
        <v>72</v>
      </c>
      <c r="AO71">
        <f t="shared" ca="1" si="36"/>
        <v>0.81729327954874875</v>
      </c>
      <c r="AP71" t="str">
        <f t="shared" ca="1" si="37"/>
        <v>pics\\Finik_2.jpg</v>
      </c>
      <c r="AS71" t="str">
        <f t="shared" ca="1" si="31"/>
        <v>pics\\Finik_2.jpg</v>
      </c>
      <c r="AT71">
        <f t="shared" ca="1" si="32"/>
        <v>0.46891207047284533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_Желтый_ли_</v>
      </c>
      <c r="BB71" t="str">
        <f t="shared" si="34"/>
        <v>_Желтый_ли_XXXXX?</v>
      </c>
      <c r="BD71" cm="1">
        <f t="array" aca="1" ref="BD71" ca="1">INDEX(L71:L78,(RANK(AT7,$AT$2:$AT$9)))</f>
        <v>2140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VLOOKUP(B72,audio_list_stym!$A$3:$BP$18,63,FALSE)</f>
        <v>16</v>
      </c>
      <c r="F72" t="str">
        <f>VLOOKUP(E72,metki!$A$2:$B$9,2,FALSE)</f>
        <v>импл_новые_без_названия</v>
      </c>
      <c r="G72" t="str">
        <f t="shared" si="28"/>
        <v>импл_</v>
      </c>
      <c r="H72" t="str">
        <f>VLOOKUP(B72,audio_list_stym!$A$3:$AJ$18,31,FALSE)</f>
        <v>Sapota</v>
      </c>
      <c r="I72" t="s">
        <v>694</v>
      </c>
      <c r="J72" t="str">
        <f t="shared" si="29"/>
        <v>Sapota_7</v>
      </c>
      <c r="K72">
        <v>16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271</v>
      </c>
      <c r="Q72" t="str">
        <f>IF(G72="экспл",0,IF(G72="импл_",VLOOKUP(J72,quest_импл!$A$1:$J$129,8,FALSE),0))</f>
        <v>sound\\Rovniy_li.wav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да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2007</v>
      </c>
      <c r="AD72" t="str">
        <f t="shared" ca="1" si="35"/>
        <v>pics\\Banan_7.jpg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pics\\Banan_7.jpg</v>
      </c>
      <c r="AI72" t="s">
        <v>73</v>
      </c>
      <c r="AO72">
        <f t="shared" ca="1" si="36"/>
        <v>0.85303844830314413</v>
      </c>
      <c r="AP72" t="str">
        <f t="shared" ca="1" si="37"/>
        <v>pics\\Banan_7.jpg</v>
      </c>
      <c r="AS72" t="str">
        <f t="shared" ca="1" si="31"/>
        <v>pics\\Banan_7.jpg</v>
      </c>
      <c r="AT72">
        <f t="shared" ca="1" si="32"/>
        <v>0.1448544634293033</v>
      </c>
      <c r="AU72" t="s">
        <v>697</v>
      </c>
      <c r="AV72" t="str">
        <f t="shared" ca="1" si="33"/>
        <v>sound\\Redkiy_plod.wav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_Ровный_ли_</v>
      </c>
      <c r="BB72" t="str">
        <f t="shared" si="34"/>
        <v>_Ровный_ли_XXXXX?</v>
      </c>
      <c r="BD72" cm="1">
        <f t="array" aca="1" ref="BD72" ca="1">INDEX(L72:L79,(RANK(AT8,$AT$2:$AT$9)))</f>
        <v>2135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VLOOKUP(B73,audio_list_stym!$A$3:$BP$18,63,FALSE)</f>
        <v>16</v>
      </c>
      <c r="F73" t="str">
        <f>VLOOKUP(E73,metki!$A$2:$B$9,2,FALSE)</f>
        <v>импл_новые_без_названия</v>
      </c>
      <c r="G73" t="str">
        <f t="shared" si="28"/>
        <v>импл_</v>
      </c>
      <c r="H73" t="str">
        <f>VLOOKUP(B73,audio_list_stym!$A$3:$AJ$18,31,FALSE)</f>
        <v>Sapota</v>
      </c>
      <c r="I73" t="s">
        <v>695</v>
      </c>
      <c r="J73" t="str">
        <f t="shared" si="29"/>
        <v>Sapota_8</v>
      </c>
      <c r="K73">
        <v>16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272</v>
      </c>
      <c r="Q73" t="str">
        <f>IF(G73="экспл",0,IF(G73="импл_",VLOOKUP(J73,quest_импл!$A$1:$J$129,8,FALSE),0))</f>
        <v>sound\\Imeet_li_shipi.wav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нет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2053</v>
      </c>
      <c r="AD73" t="str">
        <f t="shared" ca="1" si="35"/>
        <v>pics\\Redis_5.jpg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pics\\Redis_5.jpg</v>
      </c>
      <c r="AI73" t="s">
        <v>74</v>
      </c>
      <c r="AO73">
        <f t="shared" ca="1" si="36"/>
        <v>0.13061916861756095</v>
      </c>
      <c r="AP73" t="str">
        <f t="shared" ca="1" si="37"/>
        <v>pics\\Redis_5.jpg</v>
      </c>
      <c r="AS73" t="str">
        <f t="shared" ca="1" si="31"/>
        <v>pics\\Redis_5.jpg</v>
      </c>
      <c r="AT73">
        <f t="shared" ca="1" si="32"/>
        <v>0.8424542870940066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_Имеет_ли_шипы_</v>
      </c>
      <c r="BB73" t="str">
        <f t="shared" si="34"/>
        <v>_Имеет_ли_шипы_XXXXX?</v>
      </c>
      <c r="BD73" cm="1">
        <f t="array" aca="1" ref="BD73" ca="1">INDEX(L73:L80,(RANK(AT9,$AT$2:$AT$9)))</f>
        <v>2138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VLOOKUP(B74,audio_list_stym!$A$3:$BP$18,63,FALSE)</f>
        <v>17</v>
      </c>
      <c r="F74" t="str">
        <f>VLOOKUP(E74,metki!$A$2:$B$9,2,FALSE)</f>
        <v>экспл_новые_без_названия</v>
      </c>
      <c r="G74" t="str">
        <f t="shared" si="28"/>
        <v>экспл</v>
      </c>
      <c r="H74" t="str">
        <f>VLOOKUP(B74,audio_list_stym!$A$3:$AJ$18,31,FALSE)</f>
        <v>Tamanid</v>
      </c>
      <c r="I74" t="s">
        <v>688</v>
      </c>
      <c r="J74" t="str">
        <f t="shared" si="29"/>
        <v>Tamanid_1</v>
      </c>
      <c r="K74">
        <v>17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145</v>
      </c>
      <c r="Z74" t="str">
        <f>IF(G74="экспл",VLOOKUP(J74,quest_экспл!$A$1:$N$129,12,FALSE),IF(G74="импл_",0,0))</f>
        <v>sound\\On_krasnovatiy.wav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5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0"/>
        <v/>
      </c>
      <c r="AI74" t="s">
        <v>76</v>
      </c>
      <c r="AO74">
        <f t="shared" ca="1" si="36"/>
        <v>0.39499741060056703</v>
      </c>
      <c r="AP74" t="str">
        <f t="shared" ca="1" si="37"/>
        <v>pics\\Limon_4.jpg</v>
      </c>
      <c r="AR74" t="str">
        <f>IF(AH74="sound\\Ogorod",AP2,"")</f>
        <v/>
      </c>
      <c r="AS74" t="str">
        <f t="shared" si="31"/>
        <v/>
      </c>
      <c r="AT74">
        <f t="shared" ca="1" si="32"/>
        <v>0.26693671064148483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_Он_красноватый?</v>
      </c>
      <c r="BA74" t="e">
        <f>VLOOKUP(Q74,audio_list_stym!$B$2:$BQ$299,68,FALSE)</f>
        <v>#N/A</v>
      </c>
      <c r="BB74" t="str">
        <f t="shared" si="34"/>
        <v>На_экране_XXXXX._Он_красноватый?</v>
      </c>
      <c r="BC74">
        <f>A74</f>
        <v>1210</v>
      </c>
      <c r="BD74" cm="1">
        <f t="array" aca="1" ref="BD74" ca="1">INDEX($L$74:$L$81,(RANK(AT2,$AT$2:$AT$9)))</f>
        <v>2140</v>
      </c>
      <c r="BE74" cm="1">
        <f t="array" aca="1" ref="BE74" ca="1">INDEX(BD66:BD73,(RANK(AT3,$AT$2:$AT$9)))</f>
        <v>2134</v>
      </c>
      <c r="BF74" cm="1">
        <f t="array" aca="1" ref="BF74" ca="1">INDEX(BD82:BD105,(RANK(AT3,$AT$2:$AT$17)))</f>
        <v>2147</v>
      </c>
      <c r="BG74" cm="1">
        <f t="array" aca="1" ref="BG74" ca="1">INDEX(BD106:BD129,(RANK(AT3,$AT$2:$AT$9)))</f>
        <v>2082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VLOOKUP(B75,audio_list_stym!$A$3:$BP$18,63,FALSE)</f>
        <v>17</v>
      </c>
      <c r="F75" t="str">
        <f>VLOOKUP(E75,metki!$A$2:$B$9,2,FALSE)</f>
        <v>экспл_новые_без_названия</v>
      </c>
      <c r="G75" t="str">
        <f t="shared" si="28"/>
        <v>экспл</v>
      </c>
      <c r="H75" t="str">
        <f>VLOOKUP(B75,audio_list_stym!$A$3:$AJ$18,31,FALSE)</f>
        <v>Tamanid</v>
      </c>
      <c r="I75" t="s">
        <v>689</v>
      </c>
      <c r="J75" t="str">
        <f t="shared" si="29"/>
        <v>Tamanid_2</v>
      </c>
      <c r="K75">
        <v>17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146</v>
      </c>
      <c r="Z75" t="str">
        <f>IF(G75="экспл",VLOOKUP(J75,quest_экспл!$A$1:$N$129,12,FALSE),IF(G75="импл_",0,0))</f>
        <v>sound\\Izognut_li_on.wav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5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0"/>
        <v/>
      </c>
      <c r="AI75" t="s">
        <v>77</v>
      </c>
      <c r="AO75">
        <f t="shared" ca="1" si="36"/>
        <v>0.61182561262321189</v>
      </c>
      <c r="AP75" t="str">
        <f t="shared" ca="1" si="37"/>
        <v>pics\\Goroh_5.jpg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0.72984100394828944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_Изогнут_ли_он?</v>
      </c>
      <c r="BA75" t="e">
        <f>VLOOKUP(Q75,audio_list_stym!$B$2:$BQ$299,68,FALSE)</f>
        <v>#N/A</v>
      </c>
      <c r="BB75" t="str">
        <f t="shared" si="34"/>
        <v>Посмотрите,_вот_XXXXX._Изогнут_ли_он?</v>
      </c>
      <c r="BD75" cm="1">
        <f t="array" aca="1" ref="BD75" ca="1">INDEX($L$74:$L$81,(RANK(AT3,$AT$2:$AT$9)))</f>
        <v>2141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VLOOKUP(B76,audio_list_stym!$A$3:$BP$18,63,FALSE)</f>
        <v>17</v>
      </c>
      <c r="F76" t="str">
        <f>VLOOKUP(E76,metki!$A$2:$B$9,2,FALSE)</f>
        <v>экспл_новые_без_названия</v>
      </c>
      <c r="G76" t="str">
        <f t="shared" si="28"/>
        <v>экспл</v>
      </c>
      <c r="H76" t="str">
        <f>VLOOKUP(B76,audio_list_stym!$A$3:$AJ$18,31,FALSE)</f>
        <v>Tamanid</v>
      </c>
      <c r="I76" t="s">
        <v>690</v>
      </c>
      <c r="J76" t="str">
        <f t="shared" si="29"/>
        <v>Tamanid_3</v>
      </c>
      <c r="K76">
        <v>17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147</v>
      </c>
      <c r="Z76" t="str">
        <f>IF(G76="экспл",VLOOKUP(J76,quest_экспл!$A$1:$N$129,12,FALSE),IF(G76="импл_",0,0))</f>
        <v>sound\\On_barhatistiy.wav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5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0"/>
        <v/>
      </c>
      <c r="AI76" t="s">
        <v>78</v>
      </c>
      <c r="AO76">
        <f t="shared" ca="1" si="36"/>
        <v>0.33953272357576481</v>
      </c>
      <c r="AP76" t="str">
        <f t="shared" ca="1" si="37"/>
        <v>pics\\Limon_8.jpg</v>
      </c>
      <c r="AR76" t="str">
        <f t="shared" si="38"/>
        <v/>
      </c>
      <c r="AS76" t="str">
        <f t="shared" si="31"/>
        <v/>
      </c>
      <c r="AT76">
        <f t="shared" ca="1" si="32"/>
        <v>0.93192140754237296</v>
      </c>
      <c r="AU76" t="s">
        <v>697</v>
      </c>
      <c r="AV76" t="str">
        <f t="shared" ca="1" si="33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_Он_бархатистый?</v>
      </c>
      <c r="BA76" t="e">
        <f>VLOOKUP(Q76,audio_list_stym!$B$2:$BQ$299,68,FALSE)</f>
        <v>#N/A</v>
      </c>
      <c r="BB76" t="str">
        <f t="shared" si="34"/>
        <v>Вот_XXXXX._Он_бархатистый?</v>
      </c>
      <c r="BD76" cm="1">
        <f t="array" aca="1" ref="BD76" ca="1">INDEX($L$74:$L$81,(RANK(AT4,$AT$2:$AT$9)))</f>
        <v>2142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VLOOKUP(B77,audio_list_stym!$A$3:$BP$18,63,FALSE)</f>
        <v>17</v>
      </c>
      <c r="F77" t="str">
        <f>VLOOKUP(E77,metki!$A$2:$B$9,2,FALSE)</f>
        <v>экспл_новые_без_названия</v>
      </c>
      <c r="G77" t="str">
        <f t="shared" si="28"/>
        <v>экспл</v>
      </c>
      <c r="H77" t="str">
        <f>VLOOKUP(B77,audio_list_stym!$A$3:$AJ$18,31,FALSE)</f>
        <v>Tamanid</v>
      </c>
      <c r="I77" t="s">
        <v>691</v>
      </c>
      <c r="J77" t="str">
        <f t="shared" si="29"/>
        <v>Tamanid_4</v>
      </c>
      <c r="K77">
        <v>17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148</v>
      </c>
      <c r="Z77" t="str">
        <f>IF(G77="экспл",VLOOKUP(J77,quest_экспл!$A$1:$N$129,12,FALSE),IF(G77="импл_",0,0))</f>
        <v>sound\\Odnotonniy_li_on.wav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5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0"/>
        <v/>
      </c>
      <c r="AI77" t="s">
        <v>79</v>
      </c>
      <c r="AO77">
        <f t="shared" ca="1" si="36"/>
        <v>0.43337229259136001</v>
      </c>
      <c r="AP77" t="str">
        <f t="shared" ca="1" si="37"/>
        <v>pics\\Limon_2.jpg</v>
      </c>
      <c r="AR77" t="str">
        <f t="shared" si="38"/>
        <v/>
      </c>
      <c r="AS77" t="str">
        <f t="shared" si="31"/>
        <v/>
      </c>
      <c r="AT77">
        <f t="shared" ca="1" si="32"/>
        <v>0.37344525149255903</v>
      </c>
      <c r="AU77" t="s">
        <v>697</v>
      </c>
      <c r="AV77" t="str">
        <f t="shared" ca="1" si="33"/>
        <v>sound\\Redkiy_plod.wav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_Однотонный_ли_он?</v>
      </c>
      <c r="BA77" t="e">
        <f>VLOOKUP(Q77,audio_list_stym!$B$2:$BQ$299,68,FALSE)</f>
        <v>#N/A</v>
      </c>
      <c r="BB77" t="str">
        <f t="shared" si="34"/>
        <v>Это_XXXXX._Однотонный_ли_он?</v>
      </c>
      <c r="BD77" cm="1">
        <f t="array" aca="1" ref="BD77" ca="1">INDEX($L$74:$L$81,(RANK(AT5,$AT$2:$AT$9)))</f>
        <v>2144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VLOOKUP(B78,audio_list_stym!$A$3:$BP$18,63,FALSE)</f>
        <v>17</v>
      </c>
      <c r="F78" t="str">
        <f>VLOOKUP(E78,metki!$A$2:$B$9,2,FALSE)</f>
        <v>экспл_новые_без_названия</v>
      </c>
      <c r="G78" t="str">
        <f t="shared" si="28"/>
        <v>экспл</v>
      </c>
      <c r="H78" t="str">
        <f>VLOOKUP(B78,audio_list_stym!$A$3:$AJ$18,31,FALSE)</f>
        <v>Tamanid</v>
      </c>
      <c r="I78" t="s">
        <v>692</v>
      </c>
      <c r="J78" t="str">
        <f t="shared" si="29"/>
        <v>Tamanid_5</v>
      </c>
      <c r="K78">
        <v>17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149</v>
      </c>
      <c r="Z78" t="str">
        <f>IF(G78="экспл",VLOOKUP(J78,quest_экспл!$A$1:$N$129,12,FALSE),IF(G78="импл_",0,0))</f>
        <v>sound\\On_prozrachniy.wav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5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0"/>
        <v/>
      </c>
      <c r="AI78" t="s">
        <v>80</v>
      </c>
      <c r="AO78">
        <f t="shared" ca="1" si="36"/>
        <v>0.83333139798087252</v>
      </c>
      <c r="AP78" t="str">
        <f t="shared" ca="1" si="37"/>
        <v>pics\\Finik_1.jpg</v>
      </c>
      <c r="AR78" t="str">
        <f t="shared" si="38"/>
        <v/>
      </c>
      <c r="AS78" t="str">
        <f t="shared" si="31"/>
        <v/>
      </c>
      <c r="AT78">
        <f t="shared" ca="1" si="32"/>
        <v>0.62225686604017427</v>
      </c>
      <c r="AU78" t="s">
        <v>697</v>
      </c>
      <c r="AV78" t="str">
        <f t="shared" ca="1" si="33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_Он_прозрачный?</v>
      </c>
      <c r="BA78" t="e">
        <f>VLOOKUP(Q78,audio_list_stym!$B$2:$BQ$299,68,FALSE)</f>
        <v>#N/A</v>
      </c>
      <c r="BB78" t="str">
        <f t="shared" si="34"/>
        <v>На_картинке_XXXXX._Он_прозрачный?</v>
      </c>
      <c r="BD78" cm="1">
        <f t="array" aca="1" ref="BD78" ca="1">INDEX($L$74:$L$81,(RANK(AT6,$AT$2:$AT$9)))</f>
        <v>2138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VLOOKUP(B79,audio_list_stym!$A$3:$BP$18,63,FALSE)</f>
        <v>17</v>
      </c>
      <c r="F79" t="str">
        <f>VLOOKUP(E79,metki!$A$2:$B$9,2,FALSE)</f>
        <v>экспл_новые_без_названия</v>
      </c>
      <c r="G79" t="str">
        <f t="shared" si="28"/>
        <v>экспл</v>
      </c>
      <c r="H79" t="str">
        <f>VLOOKUP(B79,audio_list_stym!$A$3:$AJ$18,31,FALSE)</f>
        <v>Tamanid</v>
      </c>
      <c r="I79" t="s">
        <v>693</v>
      </c>
      <c r="J79" t="str">
        <f t="shared" si="29"/>
        <v>Tamanid_6</v>
      </c>
      <c r="K79">
        <v>17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150</v>
      </c>
      <c r="Z79" t="str">
        <f>IF(G79="экспл",VLOOKUP(J79,quest_экспл!$A$1:$N$129,12,FALSE),IF(G79="импл_",0,0))</f>
        <v>sound\\On_izmelchen.wav</v>
      </c>
      <c r="AA79" t="str">
        <f>IF(G79="экспл",VLOOKUP(J79,quest_экспл!$A$1:$N$129,14,FALSE),IF(G79="импл_",0,0))</f>
        <v>нет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5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0"/>
        <v/>
      </c>
      <c r="AI79" t="s">
        <v>81</v>
      </c>
      <c r="AO79">
        <f t="shared" ca="1" si="36"/>
        <v>0.39328871667916354</v>
      </c>
      <c r="AP79" t="str">
        <f t="shared" ca="1" si="37"/>
        <v>pics\\Limon_5.jpg</v>
      </c>
      <c r="AR79" t="str">
        <f t="shared" si="38"/>
        <v/>
      </c>
      <c r="AS79" t="str">
        <f t="shared" si="31"/>
        <v/>
      </c>
      <c r="AT79">
        <f t="shared" ca="1" si="32"/>
        <v>0.31407606574218649</v>
      </c>
      <c r="AU79" t="s">
        <v>697</v>
      </c>
      <c r="AV79" t="str">
        <f t="shared" ca="1" si="33"/>
        <v>sound\\Redkiy_plod.wav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_Он_измельчен?</v>
      </c>
      <c r="BA79" t="e">
        <f>VLOOKUP(Q79,audio_list_stym!$B$2:$BQ$299,68,FALSE)</f>
        <v>#N/A</v>
      </c>
      <c r="BB79" t="str">
        <f t="shared" si="34"/>
        <v>На_мониторе_XXXXX._Он_измельчен?</v>
      </c>
      <c r="BD79" cm="1">
        <f t="array" aca="1" ref="BD79" ca="1">INDEX($L$74:$L$81,(RANK(AT7,$AT$2:$AT$9)))</f>
        <v>2143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VLOOKUP(B80,audio_list_stym!$A$3:$BP$18,63,FALSE)</f>
        <v>17</v>
      </c>
      <c r="F80" t="str">
        <f>VLOOKUP(E80,metki!$A$2:$B$9,2,FALSE)</f>
        <v>экспл_новые_без_названия</v>
      </c>
      <c r="G80" t="str">
        <f t="shared" si="28"/>
        <v>экспл</v>
      </c>
      <c r="H80" t="str">
        <f>VLOOKUP(B80,audio_list_stym!$A$3:$AJ$18,31,FALSE)</f>
        <v>Tamanid</v>
      </c>
      <c r="I80" t="s">
        <v>694</v>
      </c>
      <c r="J80" t="str">
        <f t="shared" si="29"/>
        <v>Tamanid_7</v>
      </c>
      <c r="K80">
        <v>17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151</v>
      </c>
      <c r="Z80" t="str">
        <f>IF(G80="экспл",VLOOKUP(J80,quest_экспл!$A$1:$N$129,12,FALSE),IF(G80="импл_",0,0))</f>
        <v>sound\\Cvetushiy_li_on.wav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0"/>
        <v/>
      </c>
      <c r="AI80" t="s">
        <v>82</v>
      </c>
      <c r="AO80">
        <f t="shared" ca="1" si="36"/>
        <v>0.1106200659504718</v>
      </c>
      <c r="AP80" t="str">
        <f t="shared" ca="1" si="37"/>
        <v>pics\\Redis_8.jpg</v>
      </c>
      <c r="AR80" t="str">
        <f t="shared" si="38"/>
        <v/>
      </c>
      <c r="AS80" t="str">
        <f t="shared" si="31"/>
        <v/>
      </c>
      <c r="AT80">
        <f t="shared" ca="1" si="32"/>
        <v>0.83811054115440675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_Цветущий_ли_он?</v>
      </c>
      <c r="BA80" t="e">
        <f>VLOOKUP(Q80,audio_list_stym!$B$2:$BQ$299,68,FALSE)</f>
        <v>#N/A</v>
      </c>
      <c r="BB80" t="str">
        <f t="shared" si="34"/>
        <v>Перед_Вами_XXXXX._Цветущий_ли_он?</v>
      </c>
      <c r="BD80" cm="1">
        <f t="array" aca="1" ref="BD80" ca="1">INDEX($L$74:$L$81,(RANK(AT8,$AT$2:$AT$9)))</f>
        <v>2137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VLOOKUP(B81,audio_list_stym!$A$3:$BP$18,63,FALSE)</f>
        <v>17</v>
      </c>
      <c r="F81" t="str">
        <f>VLOOKUP(E81,metki!$A$2:$B$9,2,FALSE)</f>
        <v>экспл_новые_без_названия</v>
      </c>
      <c r="G81" t="str">
        <f t="shared" si="28"/>
        <v>экспл</v>
      </c>
      <c r="H81" t="str">
        <f>VLOOKUP(B81,audio_list_stym!$A$3:$AJ$18,31,FALSE)</f>
        <v>Tamanid</v>
      </c>
      <c r="I81" t="s">
        <v>695</v>
      </c>
      <c r="J81" t="str">
        <f t="shared" si="29"/>
        <v>Tamanid_8</v>
      </c>
      <c r="K81">
        <v>17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152</v>
      </c>
      <c r="Z81" t="str">
        <f>IF(G81="экспл",VLOOKUP(J81,quest_экспл!$A$1:$N$129,12,FALSE),IF(G81="импл_",0,0))</f>
        <v>sound\\Skruchen_li_on.wav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5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0"/>
        <v/>
      </c>
      <c r="AI81" t="s">
        <v>83</v>
      </c>
      <c r="AO81">
        <f t="shared" ca="1" si="36"/>
        <v>5.1948159433428454E-2</v>
      </c>
      <c r="AP81" t="str">
        <f t="shared" ca="1" si="37"/>
        <v>pics\\Tomat_6.jpg</v>
      </c>
      <c r="AR81" t="str">
        <f t="shared" si="38"/>
        <v/>
      </c>
      <c r="AS81" t="str">
        <f t="shared" si="31"/>
        <v/>
      </c>
      <c r="AT81">
        <f t="shared" ca="1" si="32"/>
        <v>0.99770180818845589</v>
      </c>
      <c r="AU81" t="s">
        <v>697</v>
      </c>
      <c r="AV81" t="str">
        <f t="shared" ca="1" si="33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_Скручен_ли_он?</v>
      </c>
      <c r="BA81" t="e">
        <f>VLOOKUP(Q81,audio_list_stym!$B$2:$BQ$299,68,FALSE)</f>
        <v>#N/A</v>
      </c>
      <c r="BB81" t="str">
        <f t="shared" si="34"/>
        <v>Вы_видите_XXXXX._Скручен_ли_он?</v>
      </c>
      <c r="BD81" cm="1">
        <f t="array" aca="1" ref="BD81" ca="1">INDEX($L$74:$L$81,(RANK(AT9,$AT$2:$AT$9)))</f>
        <v>2139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VLOOKUP(B82,audio_list_stym!$A$3:$BP$18,63,FALSE)</f>
        <v>14</v>
      </c>
      <c r="F82" t="str">
        <f>VLOOKUP(E82,metki!$A$2:$B$9,2,FALSE)</f>
        <v>импл_новые_с_названием</v>
      </c>
      <c r="G82" t="str">
        <f t="shared" si="28"/>
        <v>импл_</v>
      </c>
      <c r="H82" t="str">
        <f>VLOOKUP(B82,audio_list_stym!$A$3:$AJ$18,31,FALSE)</f>
        <v>ZF</v>
      </c>
      <c r="I82" t="s">
        <v>688</v>
      </c>
      <c r="J82" t="str">
        <f t="shared" si="29"/>
        <v>ZF_1</v>
      </c>
      <c r="K82">
        <v>14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281</v>
      </c>
      <c r="Q82" t="str">
        <f>IF(G82="экспл",0,IF(G82="импл_",VLOOKUP(J82,quest_импл!$A$1:$J$129,8,FALSE),0))</f>
        <v>sound\\S_chashuykami_li.wav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2064</v>
      </c>
      <c r="AD82" t="str">
        <f t="shared" ca="1" si="35"/>
        <v>pics\\Tomat_8.jpg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pics\\Tomat_8.jpg</v>
      </c>
      <c r="AI82" t="s">
        <v>84</v>
      </c>
      <c r="AO82">
        <f t="shared" ca="1" si="36"/>
        <v>4.4083000407996176E-3</v>
      </c>
      <c r="AP82" t="str">
        <f t="shared" ca="1" si="37"/>
        <v>pics\\Tomat_8.jpg</v>
      </c>
      <c r="AR82" t="str">
        <f t="shared" si="38"/>
        <v/>
      </c>
      <c r="AS82" t="str">
        <f t="shared" ref="AS82:AS129" ca="1" si="39">IF(G82="импл_",AP82,"")</f>
        <v>pics\\Tomat_8.jpg</v>
      </c>
      <c r="AT82">
        <f t="shared" ca="1" si="32"/>
        <v>0.11474342750426603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_С_чешуйками_ли_</v>
      </c>
      <c r="BB82" t="str">
        <f t="shared" si="34"/>
        <v>_С_чешуйками_ли_ЛИРОХ?</v>
      </c>
      <c r="BC82">
        <f>A82</f>
        <v>1211</v>
      </c>
      <c r="BD82" cm="1">
        <f t="array" aca="1" ref="BD82" ca="1">INDEX($L$82:$L$89,(RANK(AT2,$AT$2:$AT$9)))</f>
        <v>2148</v>
      </c>
      <c r="BE82" cm="1">
        <f t="array" aca="1" ref="BE82" ca="1">INDEX(BD66:BD81,(RANK(AT4,$AT$2:$AT$17)))</f>
        <v>2140</v>
      </c>
      <c r="BF82" cm="1">
        <f t="array" aca="1" ref="BF82" ca="1">INDEX(BD90:BD105,(RANK(AT4,$AT$2:$AT$17)))</f>
        <v>2076</v>
      </c>
      <c r="BG82" cm="1">
        <f t="array" aca="1" ref="BG82" ca="1">INDEX(BD106:BD129,(RANK(AT4,$AT$2:$AT$9)))</f>
        <v>2087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VLOOKUP(B83,audio_list_stym!$A$3:$BP$18,63,FALSE)</f>
        <v>14</v>
      </c>
      <c r="F83" t="str">
        <f>VLOOKUP(E83,metki!$A$2:$B$9,2,FALSE)</f>
        <v>импл_новые_с_названием</v>
      </c>
      <c r="G83" t="str">
        <f t="shared" si="28"/>
        <v>импл_</v>
      </c>
      <c r="H83" t="str">
        <f>VLOOKUP(B83,audio_list_stym!$A$3:$AJ$18,31,FALSE)</f>
        <v>ZF</v>
      </c>
      <c r="I83" t="s">
        <v>689</v>
      </c>
      <c r="J83" t="str">
        <f t="shared" si="29"/>
        <v>ZF_2</v>
      </c>
      <c r="K83">
        <v>14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282</v>
      </c>
      <c r="Q83" t="str">
        <f>IF(G83="экспл",0,IF(G83="импл_",VLOOKUP(J83,quest_импл!$A$1:$J$129,8,FALSE),0))</f>
        <v>sound\\Rozoviy_li.wav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нет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2001</v>
      </c>
      <c r="AD83" t="str">
        <f t="shared" ca="1" si="35"/>
        <v>pics\\Banan_1.jpg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pics\\Banan_1.jpg</v>
      </c>
      <c r="AI83" t="s">
        <v>85</v>
      </c>
      <c r="AO83">
        <f t="shared" ca="1" si="36"/>
        <v>0.98455407434827202</v>
      </c>
      <c r="AP83" t="str">
        <f t="shared" ca="1" si="37"/>
        <v>pics\\Banan_1.jpg</v>
      </c>
      <c r="AR83" t="str">
        <f t="shared" si="38"/>
        <v/>
      </c>
      <c r="AS83" t="str">
        <f t="shared" ca="1" si="39"/>
        <v>pics\\Banan_1.jpg</v>
      </c>
      <c r="AT83">
        <f t="shared" ca="1" si="32"/>
        <v>0.37497863360697736</v>
      </c>
      <c r="AU83" t="s">
        <v>697</v>
      </c>
      <c r="AV83" t="str">
        <f t="shared" ca="1" si="33"/>
        <v>sound\\Redkiy_plod.wav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_Розовый_ли_</v>
      </c>
      <c r="BB83" t="str">
        <f t="shared" si="34"/>
        <v>_Розовый_ли_ЛИРОХ?</v>
      </c>
      <c r="BD83" cm="1">
        <f t="array" aca="1" ref="BD83" ca="1">INDEX($L$82:$L$89,(RANK(AT3,$AT$2:$AT$9)))</f>
        <v>2149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VLOOKUP(B84,audio_list_stym!$A$3:$BP$18,63,FALSE)</f>
        <v>14</v>
      </c>
      <c r="F84" t="str">
        <f>VLOOKUP(E84,metki!$A$2:$B$9,2,FALSE)</f>
        <v>импл_новые_с_названием</v>
      </c>
      <c r="G84" t="str">
        <f t="shared" si="28"/>
        <v>импл_</v>
      </c>
      <c r="H84" t="str">
        <f>VLOOKUP(B84,audio_list_stym!$A$3:$AJ$18,31,FALSE)</f>
        <v>ZF</v>
      </c>
      <c r="I84" t="s">
        <v>690</v>
      </c>
      <c r="J84" t="str">
        <f t="shared" si="29"/>
        <v>ZF_3</v>
      </c>
      <c r="K84">
        <v>14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283</v>
      </c>
      <c r="Q84" t="str">
        <f>IF(G84="экспл",0,IF(G84="импл_",VLOOKUP(J84,quest_импл!$A$1:$J$129,8,FALSE),0))</f>
        <v>sound\\Tonkiy_li.wav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2013</v>
      </c>
      <c r="AD84" t="str">
        <f t="shared" ca="1" si="35"/>
        <v>pics\\Finik_5.jpg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pics\\Finik_5.jpg</v>
      </c>
      <c r="AI84" t="s">
        <v>94</v>
      </c>
      <c r="AO84">
        <f t="shared" ca="1" si="36"/>
        <v>0.76348388109567833</v>
      </c>
      <c r="AP84" t="str">
        <f t="shared" ca="1" si="37"/>
        <v>pics\\Finik_5.jpg</v>
      </c>
      <c r="AR84" t="str">
        <f t="shared" si="38"/>
        <v/>
      </c>
      <c r="AS84" t="str">
        <f t="shared" ca="1" si="39"/>
        <v>pics\\Finik_5.jpg</v>
      </c>
      <c r="AT84">
        <f t="shared" ca="1" si="32"/>
        <v>0.67436002544366946</v>
      </c>
      <c r="AU84" t="s">
        <v>697</v>
      </c>
      <c r="AV84" t="str">
        <f t="shared" ca="1" si="33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_Тонкий_ли_</v>
      </c>
      <c r="BB84" t="str">
        <f t="shared" si="34"/>
        <v>_Тонкий_ли_ЛИРОХ?</v>
      </c>
      <c r="BD84" cm="1">
        <f t="array" aca="1" ref="BD84" ca="1">INDEX($L$82:$L$89,(RANK(AT4,$AT$2:$AT$9)))</f>
        <v>2150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VLOOKUP(B85,audio_list_stym!$A$3:$BP$18,63,FALSE)</f>
        <v>14</v>
      </c>
      <c r="F85" t="str">
        <f>VLOOKUP(E85,metki!$A$2:$B$9,2,FALSE)</f>
        <v>импл_новые_с_названием</v>
      </c>
      <c r="G85" t="str">
        <f t="shared" si="28"/>
        <v>импл_</v>
      </c>
      <c r="H85" t="str">
        <f>VLOOKUP(B85,audio_list_stym!$A$3:$AJ$18,31,FALSE)</f>
        <v>ZF</v>
      </c>
      <c r="I85" t="s">
        <v>691</v>
      </c>
      <c r="J85" t="str">
        <f t="shared" si="29"/>
        <v>ZF_4</v>
      </c>
      <c r="K85">
        <v>14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284</v>
      </c>
      <c r="Q85" t="str">
        <f>IF(G85="экспл",0,IF(G85="импл_",VLOOKUP(J85,quest_импл!$A$1:$J$129,8,FALSE),0))</f>
        <v>sound\\Celniy_li.wav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2004</v>
      </c>
      <c r="AD85" t="str">
        <f t="shared" ca="1" si="35"/>
        <v>pics\\Banan_4.jpg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pics\\Banan_4.jpg</v>
      </c>
      <c r="AI85" t="s">
        <v>95</v>
      </c>
      <c r="AO85">
        <f t="shared" ca="1" si="36"/>
        <v>0.89991481993350875</v>
      </c>
      <c r="AP85" t="str">
        <f t="shared" ca="1" si="37"/>
        <v>pics\\Banan_4.jpg</v>
      </c>
      <c r="AR85" t="str">
        <f t="shared" si="38"/>
        <v/>
      </c>
      <c r="AS85" t="str">
        <f t="shared" ca="1" si="39"/>
        <v>pics\\Banan_4.jpg</v>
      </c>
      <c r="AT85">
        <f t="shared" ca="1" si="32"/>
        <v>1.5031699148648991E-2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_Цельный_ли_</v>
      </c>
      <c r="BB85" t="str">
        <f t="shared" si="34"/>
        <v>_Цельный_ли_ЛИРОХ?</v>
      </c>
      <c r="BD85" cm="1">
        <f t="array" aca="1" ref="BD85" ca="1">INDEX($L$82:$L$89,(RANK(AT5,$AT$2:$AT$9)))</f>
        <v>2152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VLOOKUP(B86,audio_list_stym!$A$3:$BP$18,63,FALSE)</f>
        <v>14</v>
      </c>
      <c r="F86" t="str">
        <f>VLOOKUP(E86,metki!$A$2:$B$9,2,FALSE)</f>
        <v>импл_новые_с_названием</v>
      </c>
      <c r="G86" t="str">
        <f t="shared" si="28"/>
        <v>импл_</v>
      </c>
      <c r="H86" t="str">
        <f>VLOOKUP(B86,audio_list_stym!$A$3:$AJ$18,31,FALSE)</f>
        <v>ZF</v>
      </c>
      <c r="I86" t="s">
        <v>692</v>
      </c>
      <c r="J86" t="str">
        <f t="shared" si="29"/>
        <v>ZF_5</v>
      </c>
      <c r="K86">
        <v>14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285</v>
      </c>
      <c r="Q86" t="str">
        <f>IF(G86="экспл",0,IF(G86="импл_",VLOOKUP(J86,quest_импл!$A$1:$J$129,8,FALSE),0))</f>
        <v>sound\\Shershaviy_li.wav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2015</v>
      </c>
      <c r="AD86" t="str">
        <f t="shared" ca="1" si="35"/>
        <v>pics\\Finik_7.jpg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pics\\Finik_7.jpg</v>
      </c>
      <c r="AI86" t="s">
        <v>96</v>
      </c>
      <c r="AO86">
        <f t="shared" ca="1" si="36"/>
        <v>0.7328455175551789</v>
      </c>
      <c r="AP86" t="str">
        <f t="shared" ca="1" si="37"/>
        <v>pics\\Finik_7.jpg</v>
      </c>
      <c r="AR86" t="str">
        <f t="shared" si="38"/>
        <v/>
      </c>
      <c r="AS86" t="str">
        <f t="shared" ca="1" si="39"/>
        <v>pics\\Finik_7.jpg</v>
      </c>
      <c r="AT86">
        <f t="shared" ca="1" si="32"/>
        <v>0.1074571130066766</v>
      </c>
      <c r="AU86" t="s">
        <v>697</v>
      </c>
      <c r="AV86" t="str">
        <f t="shared" ca="1" si="33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_Шершавый_ли_</v>
      </c>
      <c r="BB86" t="str">
        <f t="shared" si="34"/>
        <v>_Шершавый_ли_ЛИРОХ?</v>
      </c>
      <c r="BD86" cm="1">
        <f t="array" aca="1" ref="BD86" ca="1">INDEX($L$82:$L$89,(RANK(AT6,$AT$2:$AT$9)))</f>
        <v>2146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VLOOKUP(B87,audio_list_stym!$A$3:$BP$18,63,FALSE)</f>
        <v>14</v>
      </c>
      <c r="F87" t="str">
        <f>VLOOKUP(E87,metki!$A$2:$B$9,2,FALSE)</f>
        <v>импл_новые_с_названием</v>
      </c>
      <c r="G87" t="str">
        <f t="shared" si="28"/>
        <v>импл_</v>
      </c>
      <c r="H87" t="str">
        <f>VLOOKUP(B87,audio_list_stym!$A$3:$AJ$18,31,FALSE)</f>
        <v>ZF</v>
      </c>
      <c r="I87" t="s">
        <v>693</v>
      </c>
      <c r="J87" t="str">
        <f t="shared" si="29"/>
        <v>ZF_6</v>
      </c>
      <c r="K87">
        <v>14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286</v>
      </c>
      <c r="Q87" t="str">
        <f>IF(G87="экспл",0,IF(G87="импл_",VLOOKUP(J87,quest_импл!$A$1:$J$129,8,FALSE),0))</f>
        <v>sound\\Zaostryen_li.wav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да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2052</v>
      </c>
      <c r="AD87" t="str">
        <f t="shared" ca="1" si="35"/>
        <v>pics\\Redis_4.jpg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pics\\Redis_4.jpg</v>
      </c>
      <c r="AI87" t="s">
        <v>97</v>
      </c>
      <c r="AO87">
        <f t="shared" ca="1" si="36"/>
        <v>0.16682378071073134</v>
      </c>
      <c r="AP87" t="str">
        <f t="shared" ca="1" si="37"/>
        <v>pics\\Redis_4.jpg</v>
      </c>
      <c r="AR87" t="str">
        <f t="shared" si="38"/>
        <v/>
      </c>
      <c r="AS87" t="str">
        <f t="shared" ca="1" si="39"/>
        <v>pics\\Redis_4.jpg</v>
      </c>
      <c r="AT87">
        <f t="shared" ca="1" si="32"/>
        <v>0.99867848966880668</v>
      </c>
      <c r="AU87" t="s">
        <v>697</v>
      </c>
      <c r="AV87" t="str">
        <f t="shared" ca="1" si="33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_Заострен_ли_</v>
      </c>
      <c r="BB87" t="str">
        <f t="shared" si="34"/>
        <v>_Заострен_ли_ЛИРОХ?</v>
      </c>
      <c r="BD87" cm="1">
        <f t="array" aca="1" ref="BD87" ca="1">INDEX($L$82:$L$89,(RANK(AT7,$AT$2:$AT$9)))</f>
        <v>2151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VLOOKUP(B88,audio_list_stym!$A$3:$BP$18,63,FALSE)</f>
        <v>14</v>
      </c>
      <c r="F88" t="str">
        <f>VLOOKUP(E88,metki!$A$2:$B$9,2,FALSE)</f>
        <v>импл_новые_с_названием</v>
      </c>
      <c r="G88" t="str">
        <f t="shared" si="28"/>
        <v>импл_</v>
      </c>
      <c r="H88" t="str">
        <f>VLOOKUP(B88,audio_list_stym!$A$3:$AJ$18,31,FALSE)</f>
        <v>ZF</v>
      </c>
      <c r="I88" t="s">
        <v>694</v>
      </c>
      <c r="J88" t="str">
        <f t="shared" si="29"/>
        <v>ZF_7</v>
      </c>
      <c r="K88">
        <v>14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287</v>
      </c>
      <c r="Q88" t="str">
        <f>IF(G88="экспл",0,IF(G88="импл_",VLOOKUP(J88,quest_импл!$A$1:$J$129,8,FALSE),0))</f>
        <v>sound\\Rassipchatiy_li.wav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2031</v>
      </c>
      <c r="AD88" t="str">
        <f t="shared" ca="1" si="35"/>
        <v>pics\\Kokos_7.jpg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pics\\Kokos_7.jpg</v>
      </c>
      <c r="AI88" t="s">
        <v>98</v>
      </c>
      <c r="AO88">
        <f t="shared" ca="1" si="36"/>
        <v>0.50225299879451513</v>
      </c>
      <c r="AP88" t="str">
        <f t="shared" ca="1" si="37"/>
        <v>pics\\Kokos_7.jpg</v>
      </c>
      <c r="AR88" t="str">
        <f t="shared" si="38"/>
        <v/>
      </c>
      <c r="AS88" t="str">
        <f t="shared" ca="1" si="39"/>
        <v>pics\\Kokos_7.jpg</v>
      </c>
      <c r="AT88">
        <f t="shared" ca="1" si="32"/>
        <v>0.70232303807881458</v>
      </c>
      <c r="AU88" t="s">
        <v>697</v>
      </c>
      <c r="AV88" t="str">
        <f t="shared" ca="1" si="33"/>
        <v>sound\\Noviy_plod.wav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_Рассыпчатый_ли_</v>
      </c>
      <c r="BB88" t="str">
        <f t="shared" si="34"/>
        <v>_Рассыпчатый_ли_ЛИРОХ?</v>
      </c>
      <c r="BD88" cm="1">
        <f t="array" aca="1" ref="BD88" ca="1">INDEX($L$82:$L$89,(RANK(AT8,$AT$2:$AT$9)))</f>
        <v>2145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VLOOKUP(B89,audio_list_stym!$A$3:$BP$18,63,FALSE)</f>
        <v>14</v>
      </c>
      <c r="F89" t="str">
        <f>VLOOKUP(E89,metki!$A$2:$B$9,2,FALSE)</f>
        <v>импл_новые_с_названием</v>
      </c>
      <c r="G89" t="str">
        <f t="shared" si="28"/>
        <v>импл_</v>
      </c>
      <c r="H89" t="str">
        <f>VLOOKUP(B89,audio_list_stym!$A$3:$AJ$18,31,FALSE)</f>
        <v>ZF</v>
      </c>
      <c r="I89" t="s">
        <v>695</v>
      </c>
      <c r="J89" t="str">
        <f t="shared" si="29"/>
        <v>ZF_8</v>
      </c>
      <c r="K89">
        <v>14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288</v>
      </c>
      <c r="Q89" t="str">
        <f>IF(G89="экспл",0,IF(G89="импл_",VLOOKUP(J89,quest_импл!$A$1:$J$129,8,FALSE),0))</f>
        <v>sound\\Ochishen_li.wav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2048</v>
      </c>
      <c r="AD89" t="str">
        <f t="shared" ca="1" si="35"/>
        <v>pics\\Peper_8.jpg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pics\\Peper_8.jpg</v>
      </c>
      <c r="AI89" t="s">
        <v>99</v>
      </c>
      <c r="AO89">
        <f t="shared" ca="1" si="36"/>
        <v>0.24445207630975063</v>
      </c>
      <c r="AP89" t="str">
        <f t="shared" ca="1" si="37"/>
        <v>pics\\Peper_8.jpg</v>
      </c>
      <c r="AR89" t="str">
        <f t="shared" si="38"/>
        <v/>
      </c>
      <c r="AS89" t="str">
        <f t="shared" ca="1" si="39"/>
        <v>pics\\Peper_8.jpg</v>
      </c>
      <c r="AT89">
        <f t="shared" ca="1" si="32"/>
        <v>0.3146650563780139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_Очищен_ли_</v>
      </c>
      <c r="BB89" t="str">
        <f t="shared" si="34"/>
        <v>_Очищен_ли_ЛИРОХ?</v>
      </c>
      <c r="BD89" cm="1">
        <f t="array" aca="1" ref="BD89" ca="1">INDEX($L$82:$L$89,(RANK(AT9,$AT$2:$AT$9)))</f>
        <v>2147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VLOOKUP(B90,audio_list_stym!$A$3:$BP$18,63,FALSE)</f>
        <v>15</v>
      </c>
      <c r="F90" t="str">
        <f>VLOOKUP(E90,metki!$A$2:$B$9,2,FALSE)</f>
        <v>экспл_новые_с_названием</v>
      </c>
      <c r="G90" t="str">
        <f t="shared" si="28"/>
        <v>экспл</v>
      </c>
      <c r="H90" t="str">
        <f>VLOOKUP(B90,audio_list_stym!$A$3:$AJ$18,31,FALSE)</f>
        <v>Ackee</v>
      </c>
      <c r="I90" t="s">
        <v>688</v>
      </c>
      <c r="J90" t="str">
        <f t="shared" si="29"/>
        <v>Ackee_1</v>
      </c>
      <c r="K90">
        <v>15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97</v>
      </c>
      <c r="Z90" t="str">
        <f>IF(G90="экспл",VLOOKUP(J90,quest_экспл!$A$1:$N$129,12,FALSE),IF(G90="импл_",0,0))</f>
        <v>sound\\Sushenniy_li_on.wav</v>
      </c>
      <c r="AA90" t="str">
        <f>IF(G90="экспл",VLOOKUP(J90,quest_экспл!$A$1:$N$129,14,FALSE),IF(G90="импл_",0,0))</f>
        <v>нет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5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0"/>
        <v/>
      </c>
      <c r="AI90" t="s">
        <v>100</v>
      </c>
      <c r="AO90">
        <f t="shared" ca="1" si="36"/>
        <v>0.29249179882284504</v>
      </c>
      <c r="AP90" t="str">
        <f t="shared" ca="1" si="37"/>
        <v>pics\\Peper_3.jpg</v>
      </c>
      <c r="AR90" t="str">
        <f t="shared" si="38"/>
        <v/>
      </c>
      <c r="AS90" t="str">
        <f t="shared" si="39"/>
        <v/>
      </c>
      <c r="AT90">
        <f t="shared" ca="1" si="32"/>
        <v>0.41607646032610079</v>
      </c>
      <c r="AU90" t="s">
        <v>697</v>
      </c>
      <c r="AV90" t="str">
        <f t="shared" ca="1" si="33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_Сушеный_ли_он?</v>
      </c>
      <c r="BA90" t="e">
        <f>VLOOKUP(Q90,audio_list_stym!$B$2:$BQ$299,68,FALSE)</f>
        <v>#N/A</v>
      </c>
      <c r="BB90" t="str">
        <f t="shared" si="34"/>
        <v>На_экране_ФИМОН._Сушеный_ли_он?</v>
      </c>
      <c r="BC90">
        <f>A90</f>
        <v>1212</v>
      </c>
      <c r="BD90" cm="1">
        <f t="array" aca="1" ref="BD90" ca="1">INDEX($L$90:$L$97,(RANK(AT2,$AT$2:$AT$9)))</f>
        <v>2068</v>
      </c>
      <c r="BE90" cm="1">
        <f t="array" aca="1" ref="BE90" ca="1">INDEX(BD66:BD81,(RANK(AT5,$AT$2:$AT$17)))</f>
        <v>2137</v>
      </c>
      <c r="BF90" cm="1">
        <f t="array" aca="1" ref="BF90" ca="1">INDEX(BD98:BD113,(RANK(AT5,$AT$2:$AT$17)))</f>
        <v>2081</v>
      </c>
      <c r="BG90" cm="1">
        <f t="array" aca="1" ref="BG90" ca="1">INDEX(BD114:BD129,(RANK(AT5,$AT$2:$AT$9)))</f>
        <v>2091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VLOOKUP(B91,audio_list_stym!$A$3:$BP$18,63,FALSE)</f>
        <v>15</v>
      </c>
      <c r="F91" t="str">
        <f>VLOOKUP(E91,metki!$A$2:$B$9,2,FALSE)</f>
        <v>экспл_новые_с_названием</v>
      </c>
      <c r="G91" t="str">
        <f t="shared" si="28"/>
        <v>экспл</v>
      </c>
      <c r="H91" t="str">
        <f>VLOOKUP(B91,audio_list_stym!$A$3:$AJ$18,31,FALSE)</f>
        <v>Ackee</v>
      </c>
      <c r="I91" t="s">
        <v>689</v>
      </c>
      <c r="J91" t="str">
        <f t="shared" si="29"/>
        <v>Ackee_2</v>
      </c>
      <c r="K91">
        <v>15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98</v>
      </c>
      <c r="Z91" t="str">
        <f>IF(G91="экспл",VLOOKUP(J91,quest_экспл!$A$1:$N$129,12,FALSE),IF(G91="импл_",0,0))</f>
        <v>sound\\On_s_vetochkoy.wav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5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0"/>
        <v/>
      </c>
      <c r="AI91" t="s">
        <v>101</v>
      </c>
      <c r="AO91">
        <f t="shared" ca="1" si="36"/>
        <v>0.53679447615242548</v>
      </c>
      <c r="AP91" t="str">
        <f t="shared" ca="1" si="37"/>
        <v>pics\\Kokos_2.jpg</v>
      </c>
      <c r="AR91" t="str">
        <f t="shared" si="38"/>
        <v/>
      </c>
      <c r="AS91" t="str">
        <f t="shared" si="39"/>
        <v/>
      </c>
      <c r="AT91">
        <f t="shared" ca="1" si="32"/>
        <v>0.76654630192684803</v>
      </c>
      <c r="AU91" t="s">
        <v>697</v>
      </c>
      <c r="AV91" t="str">
        <f t="shared" ca="1" si="33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_Он_с_веточкой?</v>
      </c>
      <c r="BA91" t="e">
        <f>VLOOKUP(Q91,audio_list_stym!$B$2:$BQ$299,68,FALSE)</f>
        <v>#N/A</v>
      </c>
      <c r="BB91" t="str">
        <f t="shared" si="34"/>
        <v>Посмотрите,_вот_ФИМОН._Он_с_веточкой?</v>
      </c>
      <c r="BD91" cm="1">
        <f t="array" aca="1" ref="BD91" ca="1">INDEX($L$90:$L$97,(RANK(AT3,$AT$2:$AT$9)))</f>
        <v>2069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VLOOKUP(B92,audio_list_stym!$A$3:$BP$18,63,FALSE)</f>
        <v>15</v>
      </c>
      <c r="F92" t="str">
        <f>VLOOKUP(E92,metki!$A$2:$B$9,2,FALSE)</f>
        <v>экспл_новые_с_названием</v>
      </c>
      <c r="G92" t="str">
        <f t="shared" si="28"/>
        <v>экспл</v>
      </c>
      <c r="H92" t="str">
        <f>VLOOKUP(B92,audio_list_stym!$A$3:$AJ$18,31,FALSE)</f>
        <v>Ackee</v>
      </c>
      <c r="I92" t="s">
        <v>690</v>
      </c>
      <c r="J92" t="str">
        <f t="shared" si="29"/>
        <v>Ackee_3</v>
      </c>
      <c r="K92">
        <v>15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99</v>
      </c>
      <c r="Z92" t="str">
        <f>IF(G92="экспл",VLOOKUP(J92,quest_экспл!$A$1:$N$129,12,FALSE),IF(G92="импл_",0,0))</f>
        <v>sound\\On_rasskrit.wav</v>
      </c>
      <c r="AA92" t="str">
        <f>IF(G92="экспл",VLOOKUP(J92,quest_экспл!$A$1:$N$129,14,FALSE),IF(G92="импл_",0,0))</f>
        <v>да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5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0"/>
        <v/>
      </c>
      <c r="AI92" t="s">
        <v>102</v>
      </c>
      <c r="AO92">
        <f t="shared" ca="1" si="36"/>
        <v>0.92221224502583721</v>
      </c>
      <c r="AP92" t="str">
        <f t="shared" ca="1" si="37"/>
        <v>pics\\Banan_3.jpg</v>
      </c>
      <c r="AR92" t="str">
        <f t="shared" si="38"/>
        <v/>
      </c>
      <c r="AS92" t="str">
        <f t="shared" si="39"/>
        <v/>
      </c>
      <c r="AT92">
        <f t="shared" ca="1" si="32"/>
        <v>0.31737467626863758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_Он_раскрыт?</v>
      </c>
      <c r="BA92" t="e">
        <f>VLOOKUP(Q92,audio_list_stym!$B$2:$BQ$299,68,FALSE)</f>
        <v>#N/A</v>
      </c>
      <c r="BB92" t="str">
        <f t="shared" si="34"/>
        <v>Вот_ФИМОН._Он_раскрыт?</v>
      </c>
      <c r="BD92" cm="1">
        <f t="array" aca="1" ref="BD92" ca="1">INDEX($L$90:$L$97,(RANK(AT4,$AT$2:$AT$9)))</f>
        <v>2070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VLOOKUP(B93,audio_list_stym!$A$3:$BP$18,63,FALSE)</f>
        <v>15</v>
      </c>
      <c r="F93" t="str">
        <f>VLOOKUP(E93,metki!$A$2:$B$9,2,FALSE)</f>
        <v>экспл_новые_с_названием</v>
      </c>
      <c r="G93" t="str">
        <f t="shared" si="28"/>
        <v>экспл</v>
      </c>
      <c r="H93" t="str">
        <f>VLOOKUP(B93,audio_list_stym!$A$3:$AJ$18,31,FALSE)</f>
        <v>Ackee</v>
      </c>
      <c r="I93" t="s">
        <v>691</v>
      </c>
      <c r="J93" t="str">
        <f t="shared" si="29"/>
        <v>Ackee_4</v>
      </c>
      <c r="K93">
        <v>15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100</v>
      </c>
      <c r="Z93" t="str">
        <f>IF(G93="экспл",VLOOKUP(J93,quest_экспл!$A$1:$N$129,12,FALSE),IF(G93="импл_",0,0))</f>
        <v>sound\\Pushistiy_li_on.wav</v>
      </c>
      <c r="AA93" t="str">
        <f>IF(G93="экспл",VLOOKUP(J93,quest_экспл!$A$1:$N$129,14,FALSE),IF(G93="импл_",0,0))</f>
        <v>нет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5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0"/>
        <v/>
      </c>
      <c r="AI93" t="s">
        <v>103</v>
      </c>
      <c r="AO93">
        <f t="shared" ca="1" si="36"/>
        <v>0.89235118767415667</v>
      </c>
      <c r="AP93" t="str">
        <f t="shared" ca="1" si="37"/>
        <v>pics\\Banan_5.jpg</v>
      </c>
      <c r="AR93" t="str">
        <f t="shared" si="38"/>
        <v/>
      </c>
      <c r="AS93" t="str">
        <f t="shared" si="39"/>
        <v/>
      </c>
      <c r="AT93">
        <f t="shared" ca="1" si="32"/>
        <v>0.85826914794519404</v>
      </c>
      <c r="AU93" t="s">
        <v>697</v>
      </c>
      <c r="AV93" t="str">
        <f t="shared" ca="1" si="33"/>
        <v>sound\\Noviy_plod.wav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_Пушистый_ли_он?</v>
      </c>
      <c r="BA93" t="e">
        <f>VLOOKUP(Q93,audio_list_stym!$B$2:$BQ$299,68,FALSE)</f>
        <v>#N/A</v>
      </c>
      <c r="BB93" t="str">
        <f t="shared" si="34"/>
        <v>Это_ФИМОН._Пушистый_ли_он?</v>
      </c>
      <c r="BD93" cm="1">
        <f t="array" aca="1" ref="BD93" ca="1">INDEX($L$90:$L$97,(RANK(AT5,$AT$2:$AT$9)))</f>
        <v>2072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VLOOKUP(B94,audio_list_stym!$A$3:$BP$18,63,FALSE)</f>
        <v>15</v>
      </c>
      <c r="F94" t="str">
        <f>VLOOKUP(E94,metki!$A$2:$B$9,2,FALSE)</f>
        <v>экспл_новые_с_названием</v>
      </c>
      <c r="G94" t="str">
        <f t="shared" si="28"/>
        <v>экспл</v>
      </c>
      <c r="H94" t="str">
        <f>VLOOKUP(B94,audio_list_stym!$A$3:$AJ$18,31,FALSE)</f>
        <v>Ackee</v>
      </c>
      <c r="I94" t="s">
        <v>692</v>
      </c>
      <c r="J94" t="str">
        <f t="shared" si="29"/>
        <v>Ackee_5</v>
      </c>
      <c r="K94">
        <v>15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101</v>
      </c>
      <c r="Z94" t="str">
        <f>IF(G94="экспл",VLOOKUP(J94,quest_экспл!$A$1:$N$129,12,FALSE),IF(G94="импл_",0,0))</f>
        <v>sound\\On_kvadratniy.wav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5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0"/>
        <v/>
      </c>
      <c r="AI94" t="s">
        <v>104</v>
      </c>
      <c r="AO94">
        <f t="shared" ca="1" si="36"/>
        <v>0.12182640145621182</v>
      </c>
      <c r="AP94" t="str">
        <f t="shared" ca="1" si="37"/>
        <v>pics\\Redis_6.jpg</v>
      </c>
      <c r="AR94" t="str">
        <f t="shared" si="38"/>
        <v/>
      </c>
      <c r="AS94" t="str">
        <f t="shared" si="39"/>
        <v/>
      </c>
      <c r="AT94">
        <f t="shared" ca="1" si="32"/>
        <v>7.1675485864631683E-2</v>
      </c>
      <c r="AU94" t="s">
        <v>697</v>
      </c>
      <c r="AV94" t="str">
        <f t="shared" ca="1" si="33"/>
        <v>sound\\Redkiy_plod.wav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_Он_квадратный?</v>
      </c>
      <c r="BA94" t="e">
        <f>VLOOKUP(Q94,audio_list_stym!$B$2:$BQ$299,68,FALSE)</f>
        <v>#N/A</v>
      </c>
      <c r="BB94" t="str">
        <f t="shared" si="34"/>
        <v>На_картинке_ФИМОН._Он_квадратный?</v>
      </c>
      <c r="BD94" cm="1">
        <f t="array" aca="1" ref="BD94" ca="1">INDEX($L$90:$L$97,(RANK(AT6,$AT$2:$AT$9)))</f>
        <v>2066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VLOOKUP(B95,audio_list_stym!$A$3:$BP$18,63,FALSE)</f>
        <v>15</v>
      </c>
      <c r="F95" t="str">
        <f>VLOOKUP(E95,metki!$A$2:$B$9,2,FALSE)</f>
        <v>экспл_новые_с_названием</v>
      </c>
      <c r="G95" t="str">
        <f t="shared" si="28"/>
        <v>экспл</v>
      </c>
      <c r="H95" t="str">
        <f>VLOOKUP(B95,audio_list_stym!$A$3:$AJ$18,31,FALSE)</f>
        <v>Ackee</v>
      </c>
      <c r="I95" t="s">
        <v>693</v>
      </c>
      <c r="J95" t="str">
        <f t="shared" si="29"/>
        <v>Ackee_6</v>
      </c>
      <c r="K95">
        <v>15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102</v>
      </c>
      <c r="Z95" t="str">
        <f>IF(G95="экспл",VLOOKUP(J95,quest_экспл!$A$1:$N$129,12,FALSE),IF(G95="импл_",0,0))</f>
        <v>sound\\Raznocvetniy_li_on.wav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5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0"/>
        <v/>
      </c>
      <c r="AI95" t="s">
        <v>105</v>
      </c>
      <c r="AO95">
        <f t="shared" ca="1" si="36"/>
        <v>0.44375662119344139</v>
      </c>
      <c r="AP95" t="str">
        <f t="shared" ca="1" si="37"/>
        <v>pics\\Limon_1.jpg</v>
      </c>
      <c r="AR95" t="str">
        <f t="shared" si="38"/>
        <v/>
      </c>
      <c r="AS95" t="str">
        <f t="shared" si="39"/>
        <v/>
      </c>
      <c r="AT95">
        <f t="shared" ca="1" si="32"/>
        <v>0.76385161138709445</v>
      </c>
      <c r="AU95" t="s">
        <v>697</v>
      </c>
      <c r="AV95" t="str">
        <f t="shared" ca="1" si="33"/>
        <v>sound\\Noviy_plod.wav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_Разноцветный_ли_он?</v>
      </c>
      <c r="BA95" t="e">
        <f>VLOOKUP(Q95,audio_list_stym!$B$2:$BQ$299,68,FALSE)</f>
        <v>#N/A</v>
      </c>
      <c r="BB95" t="str">
        <f t="shared" si="34"/>
        <v>На_мониторе_ФИМОН._Разноцветный_ли_он?</v>
      </c>
      <c r="BD95" cm="1">
        <f t="array" aca="1" ref="BD95" ca="1">INDEX($L$90:$L$97,(RANK(AT7,$AT$2:$AT$9)))</f>
        <v>2071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VLOOKUP(B96,audio_list_stym!$A$3:$BP$18,63,FALSE)</f>
        <v>15</v>
      </c>
      <c r="F96" t="str">
        <f>VLOOKUP(E96,metki!$A$2:$B$9,2,FALSE)</f>
        <v>экспл_новые_с_названием</v>
      </c>
      <c r="G96" t="str">
        <f t="shared" si="28"/>
        <v>экспл</v>
      </c>
      <c r="H96" t="str">
        <f>VLOOKUP(B96,audio_list_stym!$A$3:$AJ$18,31,FALSE)</f>
        <v>Ackee</v>
      </c>
      <c r="I96" t="s">
        <v>694</v>
      </c>
      <c r="J96" t="str">
        <f t="shared" si="29"/>
        <v>Ackee_7</v>
      </c>
      <c r="K96">
        <v>15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103</v>
      </c>
      <c r="Z96" t="str">
        <f>IF(G96="экспл",VLOOKUP(J96,quest_экспл!$A$1:$N$129,12,FALSE),IF(G96="импл_",0,0))</f>
        <v>sound\\Uvyadshiy_li_on.wav</v>
      </c>
      <c r="AA96" t="str">
        <f>IF(G96="экспл",VLOOKUP(J96,quest_экспл!$A$1:$N$129,14,FALSE),IF(G96="импл_",0,0))</f>
        <v>да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5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0"/>
        <v/>
      </c>
      <c r="AI96" t="s">
        <v>106</v>
      </c>
      <c r="AO96">
        <f t="shared" ca="1" si="36"/>
        <v>0.25015798837759951</v>
      </c>
      <c r="AP96" t="str">
        <f t="shared" ca="1" si="37"/>
        <v>pics\\Peper_6.jpg</v>
      </c>
      <c r="AR96" t="str">
        <f t="shared" si="38"/>
        <v/>
      </c>
      <c r="AS96" t="str">
        <f t="shared" si="39"/>
        <v/>
      </c>
      <c r="AT96">
        <f t="shared" ca="1" si="32"/>
        <v>0.22544123548649475</v>
      </c>
      <c r="AU96" t="s">
        <v>697</v>
      </c>
      <c r="AV96" t="str">
        <f t="shared" ca="1" si="33"/>
        <v>sound\\Redkiy_plod.wav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_Увядший_ли_он?</v>
      </c>
      <c r="BA96" t="e">
        <f>VLOOKUP(Q96,audio_list_stym!$B$2:$BQ$299,68,FALSE)</f>
        <v>#N/A</v>
      </c>
      <c r="BB96" t="str">
        <f t="shared" si="34"/>
        <v>Перед_Вами_ФИМОН._Увядший_ли_он?</v>
      </c>
      <c r="BD96" cm="1">
        <f t="array" aca="1" ref="BD96" ca="1">INDEX($L$90:$L$97,(RANK(AT8,$AT$2:$AT$9)))</f>
        <v>2065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VLOOKUP(B97,audio_list_stym!$A$3:$BP$18,63,FALSE)</f>
        <v>15</v>
      </c>
      <c r="F97" t="str">
        <f>VLOOKUP(E97,metki!$A$2:$B$9,2,FALSE)</f>
        <v>экспл_новые_с_названием</v>
      </c>
      <c r="G97" t="str">
        <f t="shared" si="28"/>
        <v>экспл</v>
      </c>
      <c r="H97" t="str">
        <f>VLOOKUP(B97,audio_list_stym!$A$3:$AJ$18,31,FALSE)</f>
        <v>Ackee</v>
      </c>
      <c r="I97" t="s">
        <v>695</v>
      </c>
      <c r="J97" t="str">
        <f t="shared" si="29"/>
        <v>Ackee_8</v>
      </c>
      <c r="K97">
        <v>15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104</v>
      </c>
      <c r="Z97" t="str">
        <f>IF(G97="экспл",VLOOKUP(J97,quest_экспл!$A$1:$N$129,12,FALSE),IF(G97="импл_",0,0))</f>
        <v>sound\\On_sklizskiy.wav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5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0"/>
        <v/>
      </c>
      <c r="AI97" t="s">
        <v>107</v>
      </c>
      <c r="AO97">
        <f t="shared" ca="1" si="36"/>
        <v>0.46775283894370179</v>
      </c>
      <c r="AP97" t="str">
        <f t="shared" ca="1" si="37"/>
        <v>pics\\Kokos_8.jpg</v>
      </c>
      <c r="AR97" t="str">
        <f t="shared" si="38"/>
        <v/>
      </c>
      <c r="AS97" t="str">
        <f t="shared" si="39"/>
        <v/>
      </c>
      <c r="AT97">
        <f t="shared" ca="1" si="32"/>
        <v>0.51323157435103206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_Он_склизкий?</v>
      </c>
      <c r="BA97" t="e">
        <f>VLOOKUP(Q97,audio_list_stym!$B$2:$BQ$299,68,FALSE)</f>
        <v>#N/A</v>
      </c>
      <c r="BB97" t="str">
        <f t="shared" si="34"/>
        <v>Вы_видите_ФИМОН._Он_склизкий?</v>
      </c>
      <c r="BD97" cm="1">
        <f t="array" aca="1" ref="BD97" ca="1">INDEX($L$90:$L$97,(RANK(AT9,$AT$2:$AT$9)))</f>
        <v>2067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VLOOKUP(B98,audio_list_stym!$A$3:$BP$18,63,FALSE)</f>
        <v>16</v>
      </c>
      <c r="F98" t="str">
        <f>VLOOKUP(E98,metki!$A$2:$B$9,2,FALSE)</f>
        <v>импл_новые_без_названия</v>
      </c>
      <c r="G98" t="str">
        <f t="shared" si="28"/>
        <v>импл_</v>
      </c>
      <c r="H98" t="str">
        <f>VLOOKUP(B98,audio_list_stym!$A$3:$AJ$18,31,FALSE)</f>
        <v>Ake</v>
      </c>
      <c r="I98" t="s">
        <v>688</v>
      </c>
      <c r="J98" t="str">
        <f t="shared" si="29"/>
        <v>Ake_1</v>
      </c>
      <c r="K98">
        <v>16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233</v>
      </c>
      <c r="Q98" t="str">
        <f>IF(G98="экспл",0,IF(G98="импл_",VLOOKUP(J98,quest_импл!$A$1:$J$129,8,FALSE),0))</f>
        <v>sound\\Imeet_li_myakot.wav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2057</v>
      </c>
      <c r="AD98" t="str">
        <f t="shared" ca="1" si="35"/>
        <v>pics\\Tomat_1.jpg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pics\\Tomat_1.jpg</v>
      </c>
      <c r="AI98" t="s">
        <v>108</v>
      </c>
      <c r="AO98">
        <f t="shared" ca="1" si="36"/>
        <v>0.10116226482522361</v>
      </c>
      <c r="AP98" t="str">
        <f t="shared" ca="1" si="37"/>
        <v>pics\\Tomat_1.jpg</v>
      </c>
      <c r="AR98" t="str">
        <f>IF(AH98="sound\\Ogorod",AP26,"")</f>
        <v/>
      </c>
      <c r="AS98" t="str">
        <f t="shared" ca="1" si="39"/>
        <v>pics\\Tomat_1.jpg</v>
      </c>
      <c r="AT98">
        <f t="shared" ca="1" si="32"/>
        <v>8.5179474939617195E-2</v>
      </c>
      <c r="AU98" t="s">
        <v>697</v>
      </c>
      <c r="AV98" t="str">
        <f t="shared" ca="1" si="33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_Имеет_ли_мякоть_</v>
      </c>
      <c r="BB98" t="str">
        <f t="shared" si="34"/>
        <v>_Имеет_ли_мякоть_XXXXX?</v>
      </c>
      <c r="BC98">
        <f>A98</f>
        <v>1213</v>
      </c>
      <c r="BD98" cm="1">
        <f t="array" aca="1" ref="BD98" ca="1">INDEX($L$98:$L$105,(RANK(AT2,$AT$2:$AT$9)))</f>
        <v>2076</v>
      </c>
      <c r="BE98" cm="1">
        <f t="array" aca="1" ref="BE98" ca="1">INDEX(BD66:BD81,(RANK(AT6,$AT$2:$AT$9)))</f>
        <v>2134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2085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VLOOKUP(B99,audio_list_stym!$A$3:$BP$18,63,FALSE)</f>
        <v>16</v>
      </c>
      <c r="F99" t="str">
        <f>VLOOKUP(E99,metki!$A$2:$B$9,2,FALSE)</f>
        <v>импл_новые_без_названия</v>
      </c>
      <c r="G99" t="str">
        <f t="shared" si="28"/>
        <v>импл_</v>
      </c>
      <c r="H99" t="str">
        <f>VLOOKUP(B99,audio_list_stym!$A$3:$AJ$18,31,FALSE)</f>
        <v>Ake</v>
      </c>
      <c r="I99" t="s">
        <v>689</v>
      </c>
      <c r="J99" t="str">
        <f t="shared" si="29"/>
        <v>Ake_2</v>
      </c>
      <c r="K99">
        <v>16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234</v>
      </c>
      <c r="Q99" t="str">
        <f>IF(G99="экспл",0,IF(G99="импл_",VLOOKUP(J99,quest_импл!$A$1:$J$129,8,FALSE),0))</f>
        <v>sound\\Prodolgovatiy_li.wav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2041</v>
      </c>
      <c r="AD99" t="str">
        <f t="shared" ca="1" si="35"/>
        <v>pics\\Peper_1.jpg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pics\\Peper_1.jpg</v>
      </c>
      <c r="AI99" t="s">
        <v>109</v>
      </c>
      <c r="AO99">
        <f t="shared" ca="1" si="36"/>
        <v>0.32466582951528145</v>
      </c>
      <c r="AP99" t="str">
        <f t="shared" ca="1" si="37"/>
        <v>pics\\Peper_1.jpg</v>
      </c>
      <c r="AR99" t="str">
        <f t="shared" ref="AR99:AR120" si="40">IF(AH99="sound\\Ogorod",AP27,"")</f>
        <v/>
      </c>
      <c r="AS99" t="str">
        <f t="shared" ca="1" si="39"/>
        <v>pics\\Peper_1.jpg</v>
      </c>
      <c r="AT99">
        <f t="shared" ca="1" si="32"/>
        <v>5.8239215977031522E-2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_Продолговатый_ли_</v>
      </c>
      <c r="BB99" t="str">
        <f t="shared" si="34"/>
        <v>_Продолговатый_ли_XXXXX?</v>
      </c>
      <c r="BD99" cm="1">
        <f t="array" aca="1" ref="BD99" ca="1">INDEX($L$98:$L$105,(RANK(AT3,$AT$2:$AT$9)))</f>
        <v>2077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VLOOKUP(B100,audio_list_stym!$A$3:$BP$18,63,FALSE)</f>
        <v>16</v>
      </c>
      <c r="F100" t="str">
        <f>VLOOKUP(E100,metki!$A$2:$B$9,2,FALSE)</f>
        <v>импл_новые_без_названия</v>
      </c>
      <c r="G100" t="str">
        <f t="shared" si="28"/>
        <v>импл_</v>
      </c>
      <c r="H100" t="str">
        <f>VLOOKUP(B100,audio_list_stym!$A$3:$AJ$18,31,FALSE)</f>
        <v>Ake</v>
      </c>
      <c r="I100" t="s">
        <v>690</v>
      </c>
      <c r="J100" t="str">
        <f t="shared" si="29"/>
        <v>Ake_3</v>
      </c>
      <c r="K100">
        <v>16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235</v>
      </c>
      <c r="Q100" t="str">
        <f>IF(G100="экспл",0,IF(G100="импл_",VLOOKUP(J100,quest_импл!$A$1:$J$129,8,FALSE),0))</f>
        <v>sound\\Pyatnistyi_li.wav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2006</v>
      </c>
      <c r="AD100" t="str">
        <f t="shared" ca="1" si="35"/>
        <v>pics\\Banan_6.jpg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pics\\Banan_6.jpg</v>
      </c>
      <c r="AI100" t="s">
        <v>110</v>
      </c>
      <c r="AO100">
        <f t="shared" ca="1" si="36"/>
        <v>0.86773936926017592</v>
      </c>
      <c r="AP100" t="str">
        <f t="shared" ca="1" si="37"/>
        <v>pics\\Banan_6.jpg</v>
      </c>
      <c r="AR100" t="str">
        <f t="shared" si="40"/>
        <v/>
      </c>
      <c r="AS100" t="str">
        <f t="shared" ca="1" si="39"/>
        <v>pics\\Banan_6.jpg</v>
      </c>
      <c r="AT100">
        <f t="shared" ca="1" si="32"/>
        <v>0.7817332285446752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_Пятнистый_ли_</v>
      </c>
      <c r="BB100" t="str">
        <f t="shared" si="34"/>
        <v>_Пятнистый_ли_XXXXX?</v>
      </c>
      <c r="BD100" cm="1">
        <f t="array" aca="1" ref="BD100" ca="1">INDEX($L$98:$L$105,(RANK(AT4,$AT$2:$AT$9)))</f>
        <v>2078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VLOOKUP(B101,audio_list_stym!$A$3:$BP$18,63,FALSE)</f>
        <v>16</v>
      </c>
      <c r="F101" t="str">
        <f>VLOOKUP(E101,metki!$A$2:$B$9,2,FALSE)</f>
        <v>импл_новые_без_названия</v>
      </c>
      <c r="G101" t="str">
        <f t="shared" si="28"/>
        <v>импл_</v>
      </c>
      <c r="H101" t="str">
        <f>VLOOKUP(B101,audio_list_stym!$A$3:$AJ$18,31,FALSE)</f>
        <v>Ake</v>
      </c>
      <c r="I101" t="s">
        <v>691</v>
      </c>
      <c r="J101" t="str">
        <f t="shared" si="29"/>
        <v>Ake_4</v>
      </c>
      <c r="K101">
        <v>16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236</v>
      </c>
      <c r="Q101" t="str">
        <f>IF(G101="экспл",0,IF(G101="импл_",VLOOKUP(J101,quest_импл!$A$1:$J$129,8,FALSE),0))</f>
        <v>sound\\S_kochuroy_li.wav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2018</v>
      </c>
      <c r="AD101" t="str">
        <f t="shared" ca="1" si="35"/>
        <v>pics\\Goroh_2.jpg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pics\\Goroh_2.jpg</v>
      </c>
      <c r="AI101" t="s">
        <v>111</v>
      </c>
      <c r="AO101">
        <f t="shared" ca="1" si="36"/>
        <v>0.63705125174688904</v>
      </c>
      <c r="AP101" t="str">
        <f t="shared" ca="1" si="37"/>
        <v>pics\\Goroh_2.jpg</v>
      </c>
      <c r="AR101" t="str">
        <f t="shared" si="40"/>
        <v/>
      </c>
      <c r="AS101" t="str">
        <f t="shared" ca="1" si="39"/>
        <v>pics\\Goroh_2.jpg</v>
      </c>
      <c r="AT101">
        <f t="shared" ca="1" si="32"/>
        <v>0.54128684800861526</v>
      </c>
      <c r="AU101" t="s">
        <v>697</v>
      </c>
      <c r="AV101" t="str">
        <f t="shared" ca="1" si="33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_С_косточкой_ли_</v>
      </c>
      <c r="BB101" t="str">
        <f t="shared" si="34"/>
        <v>_С_косточкой_ли_XXXXX?</v>
      </c>
      <c r="BD101" cm="1">
        <f t="array" aca="1" ref="BD101" ca="1">INDEX($L$98:$L$105,(RANK(AT5,$AT$2:$AT$9)))</f>
        <v>2080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VLOOKUP(B102,audio_list_stym!$A$3:$BP$18,63,FALSE)</f>
        <v>16</v>
      </c>
      <c r="F102" t="str">
        <f>VLOOKUP(E102,metki!$A$2:$B$9,2,FALSE)</f>
        <v>импл_новые_без_названия</v>
      </c>
      <c r="G102" t="str">
        <f t="shared" si="28"/>
        <v>импл_</v>
      </c>
      <c r="H102" t="str">
        <f>VLOOKUP(B102,audio_list_stym!$A$3:$AJ$18,31,FALSE)</f>
        <v>Ake</v>
      </c>
      <c r="I102" t="s">
        <v>692</v>
      </c>
      <c r="J102" t="str">
        <f t="shared" si="29"/>
        <v>Ake_5</v>
      </c>
      <c r="K102">
        <v>16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237</v>
      </c>
      <c r="Q102" t="str">
        <f>IF(G102="экспл",0,IF(G102="импл_",VLOOKUP(J102,quest_импл!$A$1:$J$129,8,FALSE),0))</f>
        <v>sound\\Fioletoviy_li.wav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2029</v>
      </c>
      <c r="AD102" t="str">
        <f t="shared" ca="1" si="35"/>
        <v>pics\\Kokos_5.jpg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pics\\Kokos_5.jpg</v>
      </c>
      <c r="AI102" t="s">
        <v>112</v>
      </c>
      <c r="AO102">
        <f t="shared" ca="1" si="36"/>
        <v>0.50913829124792243</v>
      </c>
      <c r="AP102" t="str">
        <f t="shared" ca="1" si="37"/>
        <v>pics\\Kokos_5.jpg</v>
      </c>
      <c r="AR102" t="str">
        <f t="shared" si="40"/>
        <v/>
      </c>
      <c r="AS102" t="str">
        <f t="shared" ca="1" si="39"/>
        <v>pics\\Kokos_5.jpg</v>
      </c>
      <c r="AT102">
        <f t="shared" ca="1" si="32"/>
        <v>0.88557027740471317</v>
      </c>
      <c r="AU102" t="s">
        <v>697</v>
      </c>
      <c r="AV102" t="str">
        <f t="shared" ca="1" si="33"/>
        <v>sound\\Noviy_plod.wav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_Синий_ли_</v>
      </c>
      <c r="BB102" t="str">
        <f t="shared" si="34"/>
        <v>_Синий_ли_XXXXX?</v>
      </c>
      <c r="BD102" cm="1">
        <f t="array" aca="1" ref="BD102" ca="1">INDEX($L$98:$L$105,(RANK(AT6,$AT$2:$AT$9)))</f>
        <v>2074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VLOOKUP(B103,audio_list_stym!$A$3:$BP$18,63,FALSE)</f>
        <v>16</v>
      </c>
      <c r="F103" t="str">
        <f>VLOOKUP(E103,metki!$A$2:$B$9,2,FALSE)</f>
        <v>импл_новые_без_названия</v>
      </c>
      <c r="G103" t="str">
        <f t="shared" si="28"/>
        <v>импл_</v>
      </c>
      <c r="H103" t="str">
        <f>VLOOKUP(B103,audio_list_stym!$A$3:$AJ$18,31,FALSE)</f>
        <v>Ake</v>
      </c>
      <c r="I103" t="s">
        <v>693</v>
      </c>
      <c r="J103" t="str">
        <f t="shared" si="29"/>
        <v>Ake_6</v>
      </c>
      <c r="K103">
        <v>16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238</v>
      </c>
      <c r="Q103" t="str">
        <f>IF(G103="экспл",0,IF(G103="импл_",VLOOKUP(J103,quest_импл!$A$1:$J$129,8,FALSE),0))</f>
        <v>sound\\S_dolkami_li.wav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нет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2050</v>
      </c>
      <c r="AD103" t="str">
        <f t="shared" ca="1" si="35"/>
        <v>pics\\Redis_2.jpg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pics\\Redis_2.jpg</v>
      </c>
      <c r="AI103" t="s">
        <v>113</v>
      </c>
      <c r="AO103">
        <f t="shared" ca="1" si="36"/>
        <v>0.23979121870964926</v>
      </c>
      <c r="AP103" t="str">
        <f t="shared" ca="1" si="37"/>
        <v>pics\\Redis_2.jpg</v>
      </c>
      <c r="AR103" t="str">
        <f t="shared" si="40"/>
        <v/>
      </c>
      <c r="AS103" t="str">
        <f t="shared" ca="1" si="39"/>
        <v>pics\\Redis_2.jpg</v>
      </c>
      <c r="AT103">
        <f t="shared" ca="1" si="32"/>
        <v>0.61003903951171157</v>
      </c>
      <c r="AU103" t="s">
        <v>697</v>
      </c>
      <c r="AV103" t="str">
        <f t="shared" ca="1" si="33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_С_дольками_ли_</v>
      </c>
      <c r="BB103" t="str">
        <f t="shared" si="34"/>
        <v>_С_дольками_ли_XXXXX?</v>
      </c>
      <c r="BD103" cm="1">
        <f t="array" aca="1" ref="BD103" ca="1">INDEX($L$98:$L$105,(RANK(AT7,$AT$2:$AT$9)))</f>
        <v>2079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VLOOKUP(B104,audio_list_stym!$A$3:$BP$18,63,FALSE)</f>
        <v>16</v>
      </c>
      <c r="F104" t="str">
        <f>VLOOKUP(E104,metki!$A$2:$B$9,2,FALSE)</f>
        <v>импл_новые_без_названия</v>
      </c>
      <c r="G104" t="str">
        <f t="shared" si="28"/>
        <v>импл_</v>
      </c>
      <c r="H104" t="str">
        <f>VLOOKUP(B104,audio_list_stym!$A$3:$AJ$18,31,FALSE)</f>
        <v>Ake</v>
      </c>
      <c r="I104" t="s">
        <v>694</v>
      </c>
      <c r="J104" t="str">
        <f t="shared" si="29"/>
        <v>Ake_7</v>
      </c>
      <c r="K104">
        <v>16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239</v>
      </c>
      <c r="Q104" t="str">
        <f>IF(G104="экспл",0,IF(G104="импл_",VLOOKUP(J104,quest_импл!$A$1:$J$129,8,FALSE),0))</f>
        <v>sound\\Visushenniy_li.wav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2044</v>
      </c>
      <c r="AD104" t="str">
        <f t="shared" ca="1" si="35"/>
        <v>pics\\Peper_4.jpg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pics\\Peper_4.jpg</v>
      </c>
      <c r="AI104" t="s">
        <v>114</v>
      </c>
      <c r="AO104">
        <f t="shared" ca="1" si="36"/>
        <v>0.28823421267150928</v>
      </c>
      <c r="AP104" t="str">
        <f t="shared" ca="1" si="37"/>
        <v>pics\\Peper_4.jpg</v>
      </c>
      <c r="AR104" t="str">
        <f t="shared" si="40"/>
        <v/>
      </c>
      <c r="AS104" t="str">
        <f t="shared" ca="1" si="39"/>
        <v>pics\\Peper_4.jpg</v>
      </c>
      <c r="AT104">
        <f t="shared" ca="1" si="32"/>
        <v>0.57580973897710319</v>
      </c>
      <c r="AU104" t="s">
        <v>697</v>
      </c>
      <c r="AV104" t="str">
        <f t="shared" ca="1" si="33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_Высушенный_ли_</v>
      </c>
      <c r="BB104" t="str">
        <f t="shared" si="34"/>
        <v>_Высушенный_ли_XXXXX?</v>
      </c>
      <c r="BD104" cm="1">
        <f t="array" aca="1" ref="BD104" ca="1">INDEX($L$98:$L$105,(RANK(AT8,$AT$2:$AT$9)))</f>
        <v>2073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VLOOKUP(B105,audio_list_stym!$A$3:$BP$18,63,FALSE)</f>
        <v>16</v>
      </c>
      <c r="F105" t="str">
        <f>VLOOKUP(E105,metki!$A$2:$B$9,2,FALSE)</f>
        <v>импл_новые_без_названия</v>
      </c>
      <c r="G105" t="str">
        <f t="shared" si="28"/>
        <v>импл_</v>
      </c>
      <c r="H105" t="str">
        <f>VLOOKUP(B105,audio_list_stym!$A$3:$AJ$18,31,FALSE)</f>
        <v>Ake</v>
      </c>
      <c r="I105" t="s">
        <v>695</v>
      </c>
      <c r="J105" t="str">
        <f t="shared" si="29"/>
        <v>Ake_8</v>
      </c>
      <c r="K105">
        <v>16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240</v>
      </c>
      <c r="Q105" t="str">
        <f>IF(G105="экспл",0,IF(G105="импл_",VLOOKUP(J105,quest_импл!$A$1:$J$129,8,FALSE),0))</f>
        <v>sound\\Myatiy_li.wav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2049</v>
      </c>
      <c r="AD105" t="str">
        <f t="shared" ca="1" si="35"/>
        <v>pics\\Redis_1.jpg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pics\\Redis_1.jpg</v>
      </c>
      <c r="AI105" t="s">
        <v>115</v>
      </c>
      <c r="AO105">
        <f t="shared" ca="1" si="36"/>
        <v>0.24250160973674972</v>
      </c>
      <c r="AP105" t="str">
        <f t="shared" ca="1" si="37"/>
        <v>pics\\Redis_1.jpg</v>
      </c>
      <c r="AR105" t="str">
        <f t="shared" si="40"/>
        <v/>
      </c>
      <c r="AS105" t="str">
        <f t="shared" ca="1" si="39"/>
        <v>pics\\Redis_1.jpg</v>
      </c>
      <c r="AT105">
        <f t="shared" ca="1" si="32"/>
        <v>0.14112059624690432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_Мятый_ли_</v>
      </c>
      <c r="BB105" t="str">
        <f t="shared" si="34"/>
        <v>_Мятый_ли_XXXXX?</v>
      </c>
      <c r="BD105" cm="1">
        <f t="array" aca="1" ref="BD105" ca="1">INDEX($L$98:$L$105,(RANK(AT9,$AT$2:$AT$9)))</f>
        <v>2075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VLOOKUP(B106,audio_list_stym!$A$3:$BP$18,63,FALSE)</f>
        <v>17</v>
      </c>
      <c r="F106" t="str">
        <f>VLOOKUP(E106,metki!$A$2:$B$9,2,FALSE)</f>
        <v>экспл_новые_без_названия</v>
      </c>
      <c r="G106" t="str">
        <f t="shared" si="28"/>
        <v>экспл</v>
      </c>
      <c r="H106" t="str">
        <f>VLOOKUP(B106,audio_list_stym!$A$3:$AJ$18,31,FALSE)</f>
        <v>Finger</v>
      </c>
      <c r="I106" t="s">
        <v>688</v>
      </c>
      <c r="J106" t="str">
        <f t="shared" si="29"/>
        <v>Finger_1</v>
      </c>
      <c r="K106">
        <v>17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113</v>
      </c>
      <c r="Z106" t="str">
        <f>IF(G106="экспл",VLOOKUP(J106,quest_экспл!$A$1:$N$129,12,FALSE),IF(G106="импл_",0,0))</f>
        <v>sound\\On_vizhatiy.wav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5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0"/>
        <v/>
      </c>
      <c r="AI106" t="s">
        <v>116</v>
      </c>
      <c r="AO106">
        <f t="shared" ca="1" si="36"/>
        <v>4.658420743748759E-2</v>
      </c>
      <c r="AP106" t="str">
        <f t="shared" ca="1" si="37"/>
        <v>pics\\Tomat_7.jpg</v>
      </c>
      <c r="AR106" t="str">
        <f t="shared" si="40"/>
        <v/>
      </c>
      <c r="AS106" t="str">
        <f t="shared" si="39"/>
        <v/>
      </c>
      <c r="AT106">
        <f t="shared" ca="1" si="32"/>
        <v>0.71496553059393786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_Он_выжатый?</v>
      </c>
      <c r="BA106" t="e">
        <f>VLOOKUP(Q106,audio_list_stym!$B$2:$BQ$299,68,FALSE)</f>
        <v>#N/A</v>
      </c>
      <c r="BB106" t="str">
        <f t="shared" si="34"/>
        <v>На_экране_XXXXX._Он_выжатый?</v>
      </c>
      <c r="BC106">
        <f>A106</f>
        <v>1214</v>
      </c>
      <c r="BD106" cm="1">
        <f t="array" aca="1" ref="BD106" ca="1">INDEX($L$106:$L$113,(RANK(AT2,$AT$2:$AT$9)))</f>
        <v>2084</v>
      </c>
      <c r="BE106" cm="1">
        <f t="array" aca="1" ref="BE106" ca="1">INDEX(BD66:BD81,(RANK(AT7,$AT$2:$AT$17)))</f>
        <v>2144</v>
      </c>
      <c r="BF106" cm="1">
        <f t="array" aca="1" ref="BF106" ca="1">INDEX(BD90:BD105,(RANK(AT7,$AT$2:$AT$17)))</f>
        <v>2080</v>
      </c>
      <c r="BG106" cm="1">
        <f t="array" aca="1" ref="BG106" ca="1">INDEX(BD114:BD129,(RANK(AT7,$AT$2:$AT$9)))</f>
        <v>2089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VLOOKUP(B107,audio_list_stym!$A$3:$BP$18,63,FALSE)</f>
        <v>17</v>
      </c>
      <c r="F107" t="str">
        <f>VLOOKUP(E107,metki!$A$2:$B$9,2,FALSE)</f>
        <v>экспл_новые_без_названия</v>
      </c>
      <c r="G107" t="str">
        <f t="shared" si="28"/>
        <v>экспл</v>
      </c>
      <c r="H107" t="str">
        <f>VLOOKUP(B107,audio_list_stym!$A$3:$AJ$18,31,FALSE)</f>
        <v>Finger</v>
      </c>
      <c r="I107" t="s">
        <v>689</v>
      </c>
      <c r="J107" t="str">
        <f t="shared" si="29"/>
        <v>Finger_2</v>
      </c>
      <c r="K107">
        <v>17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114</v>
      </c>
      <c r="Z107" t="str">
        <f>IF(G107="экспл",VLOOKUP(J107,quest_экспл!$A$1:$N$129,12,FALSE),IF(G107="импл_",0,0))</f>
        <v>sound\\On_nadloman.wav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5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0"/>
        <v/>
      </c>
      <c r="AI107" t="s">
        <v>117</v>
      </c>
      <c r="AO107">
        <f t="shared" ca="1" si="36"/>
        <v>0.35269114070784546</v>
      </c>
      <c r="AP107" t="str">
        <f t="shared" ca="1" si="37"/>
        <v>pics\\Limon_7.jpg</v>
      </c>
      <c r="AR107" t="str">
        <f t="shared" si="40"/>
        <v/>
      </c>
      <c r="AS107" t="str">
        <f t="shared" si="39"/>
        <v/>
      </c>
      <c r="AT107">
        <f t="shared" ca="1" si="32"/>
        <v>0.22809670661575532</v>
      </c>
      <c r="AU107" t="s">
        <v>697</v>
      </c>
      <c r="AV107" t="str">
        <f t="shared" ca="1" si="33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_Он_надломан?</v>
      </c>
      <c r="BA107" t="e">
        <f>VLOOKUP(Q107,audio_list_stym!$B$2:$BQ$299,68,FALSE)</f>
        <v>#N/A</v>
      </c>
      <c r="BB107" t="str">
        <f t="shared" si="34"/>
        <v>Посмотрите,_вот_XXXXX._Он_надломан?</v>
      </c>
      <c r="BD107" cm="1">
        <f t="array" aca="1" ref="BD107" ca="1">INDEX($L$106:$L$113,(RANK(AT3,$AT$2:$AT$9)))</f>
        <v>2085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VLOOKUP(B108,audio_list_stym!$A$3:$BP$18,63,FALSE)</f>
        <v>17</v>
      </c>
      <c r="F108" t="str">
        <f>VLOOKUP(E108,metki!$A$2:$B$9,2,FALSE)</f>
        <v>экспл_новые_без_названия</v>
      </c>
      <c r="G108" t="str">
        <f t="shared" si="28"/>
        <v>экспл</v>
      </c>
      <c r="H108" t="str">
        <f>VLOOKUP(B108,audio_list_stym!$A$3:$AJ$18,31,FALSE)</f>
        <v>Finger</v>
      </c>
      <c r="I108" t="s">
        <v>690</v>
      </c>
      <c r="J108" t="str">
        <f t="shared" si="29"/>
        <v>Finger_3</v>
      </c>
      <c r="K108">
        <v>17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115</v>
      </c>
      <c r="Z108" t="str">
        <f>IF(G108="экспл",VLOOKUP(J108,quest_экспл!$A$1:$N$129,12,FALSE),IF(G108="импл_",0,0))</f>
        <v>sound\\On_volnistiy.wav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5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0"/>
        <v/>
      </c>
      <c r="AI108" t="s">
        <v>118</v>
      </c>
      <c r="AO108">
        <f t="shared" ca="1" si="36"/>
        <v>0.54920545436113244</v>
      </c>
      <c r="AP108" t="str">
        <f t="shared" ca="1" si="37"/>
        <v>pics\\Kokos_1.jpg</v>
      </c>
      <c r="AR108" t="str">
        <f t="shared" si="40"/>
        <v/>
      </c>
      <c r="AS108" t="str">
        <f t="shared" si="39"/>
        <v/>
      </c>
      <c r="AT108">
        <f t="shared" ca="1" si="32"/>
        <v>0.75906533492483907</v>
      </c>
      <c r="AU108" t="s">
        <v>697</v>
      </c>
      <c r="AV108" t="str">
        <f t="shared" ca="1" si="33"/>
        <v>sound\\Noviy_plod.wav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_Он_волнистый?</v>
      </c>
      <c r="BA108" t="e">
        <f>VLOOKUP(Q108,audio_list_stym!$B$2:$BQ$299,68,FALSE)</f>
        <v>#N/A</v>
      </c>
      <c r="BB108" t="str">
        <f t="shared" si="34"/>
        <v>Вот_XXXXX._Он_волнистый?</v>
      </c>
      <c r="BD108" cm="1">
        <f t="array" aca="1" ref="BD108" ca="1">INDEX($L$106:$L$113,(RANK(AT4,$AT$2:$AT$9)))</f>
        <v>2086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VLOOKUP(B109,audio_list_stym!$A$3:$BP$18,63,FALSE)</f>
        <v>17</v>
      </c>
      <c r="F109" t="str">
        <f>VLOOKUP(E109,metki!$A$2:$B$9,2,FALSE)</f>
        <v>экспл_новые_без_названия</v>
      </c>
      <c r="G109" t="str">
        <f t="shared" si="28"/>
        <v>экспл</v>
      </c>
      <c r="H109" t="str">
        <f>VLOOKUP(B109,audio_list_stym!$A$3:$AJ$18,31,FALSE)</f>
        <v>Finger</v>
      </c>
      <c r="I109" t="s">
        <v>691</v>
      </c>
      <c r="J109" t="str">
        <f t="shared" si="29"/>
        <v>Finger_4</v>
      </c>
      <c r="K109">
        <v>17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116</v>
      </c>
      <c r="Z109" t="str">
        <f>IF(G109="экспл",VLOOKUP(J109,quest_экспл!$A$1:$N$129,12,FALSE),IF(G109="импл_",0,0))</f>
        <v>sound\\On_buriy.wav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5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0"/>
        <v/>
      </c>
      <c r="AI109" t="s">
        <v>119</v>
      </c>
      <c r="AO109">
        <f t="shared" ca="1" si="36"/>
        <v>0.67548525121522285</v>
      </c>
      <c r="AP109" t="str">
        <f t="shared" ca="1" si="37"/>
        <v>pics\\Goroh_1.jpg</v>
      </c>
      <c r="AR109" t="str">
        <f t="shared" si="40"/>
        <v/>
      </c>
      <c r="AS109" t="str">
        <f t="shared" si="39"/>
        <v/>
      </c>
      <c r="AT109">
        <f t="shared" ca="1" si="32"/>
        <v>0.7449719514160017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_Он_бурый?</v>
      </c>
      <c r="BA109" t="e">
        <f>VLOOKUP(Q109,audio_list_stym!$B$2:$BQ$299,68,FALSE)</f>
        <v>#N/A</v>
      </c>
      <c r="BB109" t="str">
        <f t="shared" si="34"/>
        <v>Это_XXXXX._Он_бурый?</v>
      </c>
      <c r="BD109" cm="1">
        <f t="array" aca="1" ref="BD109" ca="1">INDEX($L$106:$L$113,(RANK(AT5,$AT$2:$AT$9)))</f>
        <v>2088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VLOOKUP(B110,audio_list_stym!$A$3:$BP$18,63,FALSE)</f>
        <v>17</v>
      </c>
      <c r="F110" t="str">
        <f>VLOOKUP(E110,metki!$A$2:$B$9,2,FALSE)</f>
        <v>экспл_новые_без_названия</v>
      </c>
      <c r="G110" t="str">
        <f t="shared" si="28"/>
        <v>экспл</v>
      </c>
      <c r="H110" t="str">
        <f>VLOOKUP(B110,audio_list_stym!$A$3:$AJ$18,31,FALSE)</f>
        <v>Finger</v>
      </c>
      <c r="I110" t="s">
        <v>692</v>
      </c>
      <c r="J110" t="str">
        <f t="shared" si="29"/>
        <v>Finger_5</v>
      </c>
      <c r="K110">
        <v>17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117</v>
      </c>
      <c r="Z110" t="str">
        <f>IF(G110="экспл",VLOOKUP(J110,quest_экспл!$A$1:$N$129,12,FALSE),IF(G110="импл_",0,0))</f>
        <v>sound\\Vityanut_li_on.wav</v>
      </c>
      <c r="AA110" t="str">
        <f>IF(G110="экспл",VLOOKUP(J110,quest_экспл!$A$1:$N$129,14,FALSE),IF(G110="импл_",0,0))</f>
        <v>нет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5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0"/>
        <v/>
      </c>
      <c r="AI110" t="s">
        <v>120</v>
      </c>
      <c r="AO110">
        <f t="shared" ca="1" si="36"/>
        <v>0.50833714041562084</v>
      </c>
      <c r="AP110" t="str">
        <f t="shared" ca="1" si="37"/>
        <v>pics\\Kokos_6.jpg</v>
      </c>
      <c r="AR110" t="str">
        <f t="shared" si="40"/>
        <v/>
      </c>
      <c r="AS110" t="str">
        <f t="shared" si="39"/>
        <v/>
      </c>
      <c r="AT110">
        <f t="shared" ca="1" si="32"/>
        <v>0.93384901175535207</v>
      </c>
      <c r="AU110" t="s">
        <v>697</v>
      </c>
      <c r="AV110" t="str">
        <f t="shared" ca="1" si="33"/>
        <v>sound\\Noviy_plod.wav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_Вытянут_ли_он?</v>
      </c>
      <c r="BA110" t="e">
        <f>VLOOKUP(Q110,audio_list_stym!$B$2:$BQ$299,68,FALSE)</f>
        <v>#N/A</v>
      </c>
      <c r="BB110" t="str">
        <f t="shared" si="34"/>
        <v>На_картинке_XXXXX._Вытянут_ли_он?</v>
      </c>
      <c r="BD110" cm="1">
        <f t="array" aca="1" ref="BD110" ca="1">INDEX($L$106:$L$113,(RANK(AT6,$AT$2:$AT$9)))</f>
        <v>2082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VLOOKUP(B111,audio_list_stym!$A$3:$BP$18,63,FALSE)</f>
        <v>17</v>
      </c>
      <c r="F111" t="str">
        <f>VLOOKUP(E111,metki!$A$2:$B$9,2,FALSE)</f>
        <v>экспл_новые_без_названия</v>
      </c>
      <c r="G111" t="str">
        <f t="shared" si="28"/>
        <v>экспл</v>
      </c>
      <c r="H111" t="str">
        <f>VLOOKUP(B111,audio_list_stym!$A$3:$AJ$18,31,FALSE)</f>
        <v>Finger</v>
      </c>
      <c r="I111" t="s">
        <v>693</v>
      </c>
      <c r="J111" t="str">
        <f t="shared" si="29"/>
        <v>Finger_6</v>
      </c>
      <c r="K111">
        <v>17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118</v>
      </c>
      <c r="Z111" t="str">
        <f>IF(G111="экспл",VLOOKUP(J111,quest_экспл!$A$1:$N$129,12,FALSE),IF(G111="импл_",0,0))</f>
        <v>sound\\Obyemniy_li_on.wav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5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0"/>
        <v/>
      </c>
      <c r="AI111" t="s">
        <v>121</v>
      </c>
      <c r="AO111">
        <f t="shared" ca="1" si="36"/>
        <v>0.80454220527018239</v>
      </c>
      <c r="AP111" t="str">
        <f t="shared" ca="1" si="37"/>
        <v>pics\\Finik_3.jpg</v>
      </c>
      <c r="AR111" t="str">
        <f t="shared" si="40"/>
        <v/>
      </c>
      <c r="AS111" t="str">
        <f t="shared" si="39"/>
        <v/>
      </c>
      <c r="AT111">
        <f t="shared" ca="1" si="32"/>
        <v>0.50522942402700433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_Объемный_ли_он?</v>
      </c>
      <c r="BA111" t="e">
        <f>VLOOKUP(Q111,audio_list_stym!$B$2:$BQ$299,68,FALSE)</f>
        <v>#N/A</v>
      </c>
      <c r="BB111" t="str">
        <f t="shared" si="34"/>
        <v>На_мониторе_XXXXX._Объемный_ли_он?</v>
      </c>
      <c r="BD111" cm="1">
        <f t="array" aca="1" ref="BD111" ca="1">INDEX($L$106:$L$113,(RANK(AT7,$AT$2:$AT$9)))</f>
        <v>2087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VLOOKUP(B112,audio_list_stym!$A$3:$BP$18,63,FALSE)</f>
        <v>17</v>
      </c>
      <c r="F112" t="str">
        <f>VLOOKUP(E112,metki!$A$2:$B$9,2,FALSE)</f>
        <v>экспл_новые_без_названия</v>
      </c>
      <c r="G112" t="str">
        <f t="shared" si="28"/>
        <v>экспл</v>
      </c>
      <c r="H112" t="str">
        <f>VLOOKUP(B112,audio_list_stym!$A$3:$AJ$18,31,FALSE)</f>
        <v>Finger</v>
      </c>
      <c r="I112" t="s">
        <v>694</v>
      </c>
      <c r="J112" t="str">
        <f t="shared" si="29"/>
        <v>Finger_7</v>
      </c>
      <c r="K112">
        <v>17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119</v>
      </c>
      <c r="Z112" t="str">
        <f>IF(G112="экспл",VLOOKUP(J112,quest_экспл!$A$1:$N$129,12,FALSE),IF(G112="импл_",0,0))</f>
        <v>sound\\Pustoy_li_on.wav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5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0"/>
        <v/>
      </c>
      <c r="AI112" t="s">
        <v>122</v>
      </c>
      <c r="AO112">
        <f t="shared" ca="1" si="36"/>
        <v>0.56330126579770357</v>
      </c>
      <c r="AP112" t="str">
        <f t="shared" ca="1" si="37"/>
        <v>pics\\Goroh_7.jpg</v>
      </c>
      <c r="AR112" t="str">
        <f t="shared" si="40"/>
        <v/>
      </c>
      <c r="AS112" t="str">
        <f t="shared" si="39"/>
        <v/>
      </c>
      <c r="AT112">
        <f t="shared" ca="1" si="32"/>
        <v>0.20121606988401708</v>
      </c>
      <c r="AU112" t="s">
        <v>697</v>
      </c>
      <c r="AV112" t="str">
        <f t="shared" ca="1" si="33"/>
        <v>sound\\Redkiy_plod.wav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_Пустой_ли_он?</v>
      </c>
      <c r="BA112" t="e">
        <f>VLOOKUP(Q112,audio_list_stym!$B$2:$BQ$299,68,FALSE)</f>
        <v>#N/A</v>
      </c>
      <c r="BB112" t="str">
        <f t="shared" si="34"/>
        <v>Перед_Вами_XXXXX._Пустой_ли_он?</v>
      </c>
      <c r="BD112" cm="1">
        <f t="array" aca="1" ref="BD112" ca="1">INDEX($L$106:$L$113,(RANK(AT8,$AT$2:$AT$9)))</f>
        <v>2081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VLOOKUP(B113,audio_list_stym!$A$3:$BP$18,63,FALSE)</f>
        <v>17</v>
      </c>
      <c r="F113" t="str">
        <f>VLOOKUP(E113,metki!$A$2:$B$9,2,FALSE)</f>
        <v>экспл_новые_без_названия</v>
      </c>
      <c r="G113" t="str">
        <f t="shared" si="28"/>
        <v>экспл</v>
      </c>
      <c r="H113" t="str">
        <f>VLOOKUP(B113,audio_list_stym!$A$3:$AJ$18,31,FALSE)</f>
        <v>Finger</v>
      </c>
      <c r="I113" t="s">
        <v>695</v>
      </c>
      <c r="J113" t="str">
        <f t="shared" si="29"/>
        <v>Finger_8</v>
      </c>
      <c r="K113">
        <v>17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120</v>
      </c>
      <c r="Z113" t="str">
        <f>IF(G113="экспл",VLOOKUP(J113,quest_экспл!$A$1:$N$129,12,FALSE),IF(G113="импл_",0,0))</f>
        <v>sound\\Belyi_li_on.wav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5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0"/>
        <v/>
      </c>
      <c r="AI113" t="s">
        <v>123</v>
      </c>
      <c r="AO113">
        <f t="shared" ca="1" si="36"/>
        <v>0.31956132524612124</v>
      </c>
      <c r="AP113" t="str">
        <f t="shared" ca="1" si="37"/>
        <v>pics\\Peper_2.jpg</v>
      </c>
      <c r="AR113" t="str">
        <f t="shared" si="40"/>
        <v/>
      </c>
      <c r="AS113" t="str">
        <f t="shared" si="39"/>
        <v/>
      </c>
      <c r="AT113">
        <f t="shared" ca="1" si="32"/>
        <v>0.50918347754709514</v>
      </c>
      <c r="AU113" t="s">
        <v>697</v>
      </c>
      <c r="AV113" t="str">
        <f t="shared" ca="1" si="33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_Белый_ли_он?</v>
      </c>
      <c r="BA113" t="e">
        <f>VLOOKUP(Q113,audio_list_stym!$B$2:$BQ$299,68,FALSE)</f>
        <v>#N/A</v>
      </c>
      <c r="BB113" t="str">
        <f t="shared" si="34"/>
        <v>Вы_видите_XXXXX._Белый_ли_он?</v>
      </c>
      <c r="BD113" cm="1">
        <f t="array" aca="1" ref="BD113" ca="1">INDEX($L$106:$L$113,(RANK(AT9,$AT$2:$AT$9)))</f>
        <v>2083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VLOOKUP(B114,audio_list_stym!$A$3:$BP$18,63,FALSE)</f>
        <v>14</v>
      </c>
      <c r="F114" t="str">
        <f>VLOOKUP(E114,metki!$A$2:$B$9,2,FALSE)</f>
        <v>импл_новые_с_названием</v>
      </c>
      <c r="G114" t="str">
        <f t="shared" si="28"/>
        <v>импл_</v>
      </c>
      <c r="H114" t="str">
        <f>VLOOKUP(B114,audio_list_stym!$A$3:$AJ$18,31,FALSE)</f>
        <v>Gac</v>
      </c>
      <c r="I114" t="s">
        <v>688</v>
      </c>
      <c r="J114" t="str">
        <f t="shared" si="29"/>
        <v>Gac_1</v>
      </c>
      <c r="K114">
        <v>14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249</v>
      </c>
      <c r="Q114" t="str">
        <f>IF(G114="экспл",0,IF(G114="импл_",VLOOKUP(J114,quest_импл!$A$1:$J$129,8,FALSE),0))</f>
        <v>sound\\Ispachkan_li.wav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нет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2058</v>
      </c>
      <c r="AD114" t="str">
        <f t="shared" ca="1" si="35"/>
        <v>pics\\Tomat_2.jpg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pics\\Tomat_2.jpg</v>
      </c>
      <c r="AI114" t="s">
        <v>86</v>
      </c>
      <c r="AO114">
        <f t="shared" ca="1" si="36"/>
        <v>8.5365797748785832E-2</v>
      </c>
      <c r="AP114" t="str">
        <f t="shared" ca="1" si="37"/>
        <v>pics\\Tomat_2.jpg</v>
      </c>
      <c r="AR114" t="str">
        <f t="shared" si="40"/>
        <v/>
      </c>
      <c r="AS114" t="str">
        <f t="shared" ca="1" si="39"/>
        <v>pics\\Tomat_2.jpg</v>
      </c>
      <c r="AT114">
        <f t="shared" ca="1" si="32"/>
        <v>0.12637815357807525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_Испачкан_ли_</v>
      </c>
      <c r="BB114" t="str">
        <f t="shared" si="34"/>
        <v>_Испачкан_ли_ТОДИС?</v>
      </c>
      <c r="BC114">
        <f>A114</f>
        <v>1215</v>
      </c>
      <c r="BD114" cm="1">
        <f t="array" aca="1" ref="BD114" ca="1">INDEX($L$114:$L$121,(RANK(AT2,$AT$2:$AT$9)))</f>
        <v>2092</v>
      </c>
      <c r="BE114" cm="1">
        <f t="array" aca="1" ref="BE114" ca="1">INDEX(BD66:BD81,(RANK(AT8,$AT$2:$AT$17)))</f>
        <v>2132</v>
      </c>
      <c r="BF114" cm="1">
        <f t="array" aca="1" ref="BF114" ca="1">INDEX(BD82:BD97,(RANK(AT8,$AT$2:$AT$9)))</f>
        <v>2148</v>
      </c>
      <c r="BG114" cm="1">
        <f t="array" aca="1" ref="BG114" ca="1">INDEX(BD98:BD113,(RANK(AT8,$AT$2:$AT$9)))</f>
        <v>2076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VLOOKUP(B115,audio_list_stym!$A$3:$BP$18,63,FALSE)</f>
        <v>14</v>
      </c>
      <c r="F115" t="str">
        <f>VLOOKUP(E115,metki!$A$2:$B$9,2,FALSE)</f>
        <v>импл_новые_с_названием</v>
      </c>
      <c r="G115" t="str">
        <f t="shared" si="28"/>
        <v>импл_</v>
      </c>
      <c r="H115" t="str">
        <f>VLOOKUP(B115,audio_list_stym!$A$3:$AJ$18,31,FALSE)</f>
        <v>Gac</v>
      </c>
      <c r="I115" t="s">
        <v>689</v>
      </c>
      <c r="J115" t="str">
        <f t="shared" si="29"/>
        <v>Gac_2</v>
      </c>
      <c r="K115">
        <v>14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250</v>
      </c>
      <c r="Q115" t="str">
        <f>IF(G115="экспл",0,IF(G115="импл_",VLOOKUP(J115,quest_импл!$A$1:$J$129,8,FALSE),0))</f>
        <v>sound\\Farshirovanniy_li.wav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нет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2024</v>
      </c>
      <c r="AD115" t="str">
        <f t="shared" ca="1" si="35"/>
        <v>pics\\Goroh_8.jpg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pics\\Goroh_8.jpg</v>
      </c>
      <c r="AI115" t="s">
        <v>87</v>
      </c>
      <c r="AO115">
        <f t="shared" ca="1" si="36"/>
        <v>0.56044149725395032</v>
      </c>
      <c r="AP115" t="str">
        <f t="shared" ca="1" si="37"/>
        <v>pics\\Goroh_8.jpg</v>
      </c>
      <c r="AR115" t="str">
        <f t="shared" si="40"/>
        <v/>
      </c>
      <c r="AS115" t="str">
        <f t="shared" ca="1" si="39"/>
        <v>pics\\Goroh_8.jpg</v>
      </c>
      <c r="AT115">
        <f t="shared" ca="1" si="32"/>
        <v>0.50524326375582351</v>
      </c>
      <c r="AU115" t="s">
        <v>697</v>
      </c>
      <c r="AV115" t="str">
        <f t="shared" ca="1" si="33"/>
        <v>sound\\Noviy_plod.wav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_Фаршированный_ли_</v>
      </c>
      <c r="BB115" t="str">
        <f t="shared" si="34"/>
        <v>_Фаршированный_ли_ТОДИС?</v>
      </c>
      <c r="BD115" cm="1">
        <f t="array" aca="1" ref="BD115" ca="1">INDEX($L$114:$L$121,(RANK(AT3,$AT$2:$AT$9)))</f>
        <v>2093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VLOOKUP(B116,audio_list_stym!$A$3:$BP$18,63,FALSE)</f>
        <v>14</v>
      </c>
      <c r="F116" t="str">
        <f>VLOOKUP(E116,metki!$A$2:$B$9,2,FALSE)</f>
        <v>импл_новые_с_названием</v>
      </c>
      <c r="G116" t="str">
        <f t="shared" si="28"/>
        <v>импл_</v>
      </c>
      <c r="H116" t="str">
        <f>VLOOKUP(B116,audio_list_stym!$A$3:$AJ$18,31,FALSE)</f>
        <v>Gac</v>
      </c>
      <c r="I116" t="s">
        <v>690</v>
      </c>
      <c r="J116" t="str">
        <f t="shared" si="29"/>
        <v>Gac_3</v>
      </c>
      <c r="K116">
        <v>14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251</v>
      </c>
      <c r="Q116" t="str">
        <f>IF(G116="экспл",0,IF(G116="импл_",VLOOKUP(J116,quest_импл!$A$1:$J$129,8,FALSE),0))</f>
        <v>sound\\Razrezan_li.wav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да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2047</v>
      </c>
      <c r="AD116" t="str">
        <f t="shared" ca="1" si="35"/>
        <v>pics\\Peper_7.jpg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pics\\Peper_7.jpg</v>
      </c>
      <c r="AI116" t="s">
        <v>88</v>
      </c>
      <c r="AO116">
        <f t="shared" ca="1" si="36"/>
        <v>0.24648830703324587</v>
      </c>
      <c r="AP116" t="str">
        <f t="shared" ca="1" si="37"/>
        <v>pics\\Peper_7.jpg</v>
      </c>
      <c r="AR116" t="str">
        <f t="shared" si="40"/>
        <v/>
      </c>
      <c r="AS116" t="str">
        <f t="shared" ca="1" si="39"/>
        <v>pics\\Peper_7.jpg</v>
      </c>
      <c r="AT116">
        <f t="shared" ca="1" si="32"/>
        <v>0.10809263974663219</v>
      </c>
      <c r="AU116" t="s">
        <v>697</v>
      </c>
      <c r="AV116" t="str">
        <f t="shared" ca="1" si="33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_Разрезан_ли_</v>
      </c>
      <c r="BB116" t="str">
        <f t="shared" si="34"/>
        <v>_Разрезан_ли_ТОДИС?</v>
      </c>
      <c r="BD116" cm="1">
        <f t="array" aca="1" ref="BD116" ca="1">INDEX($L$114:$L$121,(RANK(AT4,$AT$2:$AT$9)))</f>
        <v>2094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VLOOKUP(B117,audio_list_stym!$A$3:$BP$18,63,FALSE)</f>
        <v>14</v>
      </c>
      <c r="F117" t="str">
        <f>VLOOKUP(E117,metki!$A$2:$B$9,2,FALSE)</f>
        <v>импл_новые_с_названием</v>
      </c>
      <c r="G117" t="str">
        <f t="shared" si="28"/>
        <v>импл_</v>
      </c>
      <c r="H117" t="str">
        <f>VLOOKUP(B117,audio_list_stym!$A$3:$AJ$18,31,FALSE)</f>
        <v>Gac</v>
      </c>
      <c r="I117" t="s">
        <v>691</v>
      </c>
      <c r="J117" t="str">
        <f t="shared" si="29"/>
        <v>Gac_4</v>
      </c>
      <c r="K117">
        <v>14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252</v>
      </c>
      <c r="Q117" t="str">
        <f>IF(G117="экспл",0,IF(G117="импл_",VLOOKUP(J117,quest_импл!$A$1:$J$129,8,FALSE),0))</f>
        <v>sound\\S_lepestkami_li.wav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нет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2038</v>
      </c>
      <c r="AD117" t="str">
        <f t="shared" ca="1" si="35"/>
        <v>pics\\Limon_6.jpg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pics\\Limon_6.jpg</v>
      </c>
      <c r="AI117" t="s">
        <v>89</v>
      </c>
      <c r="AO117">
        <f t="shared" ca="1" si="36"/>
        <v>0.38607651126031106</v>
      </c>
      <c r="AP117" t="str">
        <f t="shared" ca="1" si="37"/>
        <v>pics\\Limon_6.jpg</v>
      </c>
      <c r="AR117" t="str">
        <f t="shared" si="40"/>
        <v/>
      </c>
      <c r="AS117" t="str">
        <f t="shared" ca="1" si="39"/>
        <v>pics\\Limon_6.jpg</v>
      </c>
      <c r="AT117">
        <f t="shared" ca="1" si="32"/>
        <v>0.73386041927833912</v>
      </c>
      <c r="AU117" t="s">
        <v>697</v>
      </c>
      <c r="AV117" t="str">
        <f t="shared" ca="1" si="33"/>
        <v>sound\\Noviy_plod.wav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_С_лепестками_ли_</v>
      </c>
      <c r="BB117" t="str">
        <f t="shared" si="34"/>
        <v>_С_лепестками_ли_ТОДИС?</v>
      </c>
      <c r="BD117" cm="1">
        <f t="array" aca="1" ref="BD117" ca="1">INDEX($L$114:$L$121,(RANK(AT5,$AT$2:$AT$9)))</f>
        <v>2096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VLOOKUP(B118,audio_list_stym!$A$3:$BP$18,63,FALSE)</f>
        <v>14</v>
      </c>
      <c r="F118" t="str">
        <f>VLOOKUP(E118,metki!$A$2:$B$9,2,FALSE)</f>
        <v>импл_новые_с_названием</v>
      </c>
      <c r="G118" t="str">
        <f t="shared" si="28"/>
        <v>импл_</v>
      </c>
      <c r="H118" t="str">
        <f>VLOOKUP(B118,audio_list_stym!$A$3:$AJ$18,31,FALSE)</f>
        <v>Gac</v>
      </c>
      <c r="I118" t="s">
        <v>692</v>
      </c>
      <c r="J118" t="str">
        <f t="shared" si="29"/>
        <v>Gac_5</v>
      </c>
      <c r="K118">
        <v>14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253</v>
      </c>
      <c r="Q118" t="str">
        <f>IF(G118="экспл",0,IF(G118="импл_",VLOOKUP(J118,quest_импл!$A$1:$J$129,8,FALSE),0))</f>
        <v>sound\\Kolyuchiy_li.wav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2045</v>
      </c>
      <c r="AD118" t="str">
        <f t="shared" ca="1" si="35"/>
        <v>pics\\Peper_5.jpg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pics\\Peper_5.jpg</v>
      </c>
      <c r="AI118" t="s">
        <v>90</v>
      </c>
      <c r="AO118">
        <f t="shared" ca="1" si="36"/>
        <v>0.2695021435540772</v>
      </c>
      <c r="AP118" t="str">
        <f t="shared" ca="1" si="37"/>
        <v>pics\\Peper_5.jpg</v>
      </c>
      <c r="AR118" t="str">
        <f t="shared" si="40"/>
        <v/>
      </c>
      <c r="AS118" t="str">
        <f t="shared" ca="1" si="39"/>
        <v>pics\\Peper_5.jpg</v>
      </c>
      <c r="AT118">
        <f t="shared" ca="1" si="32"/>
        <v>0.71817856126130386</v>
      </c>
      <c r="AU118" t="s">
        <v>697</v>
      </c>
      <c r="AV118" t="str">
        <f t="shared" ca="1" si="33"/>
        <v>sound\\Noviy_plod.wav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_Колючий_ли_</v>
      </c>
      <c r="BB118" t="str">
        <f t="shared" si="34"/>
        <v>_Колючий_ли_ТОДИС?</v>
      </c>
      <c r="BD118" cm="1">
        <f t="array" aca="1" ref="BD118" ca="1">INDEX($L$114:$L$121,(RANK(AT6,$AT$2:$AT$9)))</f>
        <v>2090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VLOOKUP(B119,audio_list_stym!$A$3:$BP$18,63,FALSE)</f>
        <v>14</v>
      </c>
      <c r="F119" t="str">
        <f>VLOOKUP(E119,metki!$A$2:$B$9,2,FALSE)</f>
        <v>импл_новые_с_названием</v>
      </c>
      <c r="G119" t="str">
        <f t="shared" si="28"/>
        <v>импл_</v>
      </c>
      <c r="H119" t="str">
        <f>VLOOKUP(B119,audio_list_stym!$A$3:$AJ$18,31,FALSE)</f>
        <v>Gac</v>
      </c>
      <c r="I119" t="s">
        <v>693</v>
      </c>
      <c r="J119" t="str">
        <f t="shared" si="29"/>
        <v>Gac_6</v>
      </c>
      <c r="K119">
        <v>14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254</v>
      </c>
      <c r="Q119" t="str">
        <f>IF(G119="экспл",0,IF(G119="импл_",VLOOKUP(J119,quest_импл!$A$1:$J$129,8,FALSE),0))</f>
        <v>sound\\Oranzhrviy_li.wav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да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2061</v>
      </c>
      <c r="AD119" t="str">
        <f t="shared" ca="1" si="35"/>
        <v>pics\\Tomat_5.jpg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pics\\Tomat_5.jpg</v>
      </c>
      <c r="AI119" t="s">
        <v>91</v>
      </c>
      <c r="AO119">
        <f t="shared" ca="1" si="36"/>
        <v>5.2981136485007019E-2</v>
      </c>
      <c r="AP119" t="str">
        <f t="shared" ca="1" si="37"/>
        <v>pics\\Tomat_5.jpg</v>
      </c>
      <c r="AR119" t="str">
        <f t="shared" si="40"/>
        <v/>
      </c>
      <c r="AS119" t="str">
        <f t="shared" ca="1" si="39"/>
        <v>pics\\Tomat_5.jpg</v>
      </c>
      <c r="AT119">
        <f t="shared" ca="1" si="32"/>
        <v>0.69498115498444768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_Оранжевый_ли_</v>
      </c>
      <c r="BB119" t="str">
        <f t="shared" si="34"/>
        <v>_Оранжевый_ли_ТОДИС?</v>
      </c>
      <c r="BD119" cm="1">
        <f t="array" aca="1" ref="BD119" ca="1">INDEX($L$114:$L$121,(RANK(AT7,$AT$2:$AT$9)))</f>
        <v>2095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VLOOKUP(B120,audio_list_stym!$A$3:$BP$18,63,FALSE)</f>
        <v>14</v>
      </c>
      <c r="F120" t="str">
        <f>VLOOKUP(E120,metki!$A$2:$B$9,2,FALSE)</f>
        <v>импл_новые_с_названием</v>
      </c>
      <c r="G120" t="str">
        <f t="shared" si="28"/>
        <v>импл_</v>
      </c>
      <c r="H120" t="str">
        <f>VLOOKUP(B120,audio_list_stym!$A$3:$AJ$18,31,FALSE)</f>
        <v>Gac</v>
      </c>
      <c r="I120" t="s">
        <v>694</v>
      </c>
      <c r="J120" t="str">
        <f t="shared" si="29"/>
        <v>Gac_7</v>
      </c>
      <c r="K120">
        <v>14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255</v>
      </c>
      <c r="Q120" t="str">
        <f>IF(G120="экспл",0,IF(G120="импл_",VLOOKUP(J120,quest_импл!$A$1:$J$129,8,FALSE),0))</f>
        <v>sound\\Zernistiy_li.wav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2028</v>
      </c>
      <c r="AD120" t="str">
        <f t="shared" ca="1" si="35"/>
        <v>pics\\Kokos_4.jpg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pics\\Kokos_4.jpg</v>
      </c>
      <c r="AI120" t="s">
        <v>92</v>
      </c>
      <c r="AO120">
        <f t="shared" ca="1" si="36"/>
        <v>0.51419641412884842</v>
      </c>
      <c r="AP120" t="str">
        <f t="shared" ca="1" si="37"/>
        <v>pics\\Kokos_4.jpg</v>
      </c>
      <c r="AR120" t="str">
        <f t="shared" si="40"/>
        <v/>
      </c>
      <c r="AS120" t="str">
        <f t="shared" ca="1" si="39"/>
        <v>pics\\Kokos_4.jpg</v>
      </c>
      <c r="AT120">
        <f t="shared" ca="1" si="32"/>
        <v>0.79845846904773843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_Зернистый_ли_</v>
      </c>
      <c r="BB120" t="str">
        <f t="shared" si="34"/>
        <v>_Зернистый_ли_ТОДИС?</v>
      </c>
      <c r="BD120" cm="1">
        <f t="array" aca="1" ref="BD120" ca="1">INDEX($L$114:$L$121,(RANK(AT8,$AT$2:$AT$9)))</f>
        <v>2089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VLOOKUP(B121,audio_list_stym!$A$3:$BP$18,63,FALSE)</f>
        <v>14</v>
      </c>
      <c r="F121" t="str">
        <f>VLOOKUP(E121,metki!$A$2:$B$9,2,FALSE)</f>
        <v>импл_новые_с_названием</v>
      </c>
      <c r="G121" t="str">
        <f t="shared" si="28"/>
        <v>импл_</v>
      </c>
      <c r="H121" t="str">
        <f>VLOOKUP(B121,audio_list_stym!$A$3:$AJ$18,31,FALSE)</f>
        <v>Gac</v>
      </c>
      <c r="I121" t="s">
        <v>695</v>
      </c>
      <c r="J121" t="str">
        <f t="shared" si="29"/>
        <v>Gac_8</v>
      </c>
      <c r="K121">
        <v>14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256</v>
      </c>
      <c r="Q121" t="str">
        <f>IF(G121="экспл",0,IF(G121="импл_",VLOOKUP(J121,quest_импл!$A$1:$J$129,8,FALSE),0))</f>
        <v>sound\\Okrugliy_li.wav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да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2019</v>
      </c>
      <c r="AD121" t="str">
        <f t="shared" ca="1" si="35"/>
        <v>pics\\Goroh_3.jpg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pics\\Goroh_3.jpg</v>
      </c>
      <c r="AI121" t="s">
        <v>93</v>
      </c>
      <c r="AO121">
        <f t="shared" ca="1" si="36"/>
        <v>0.63469704565350549</v>
      </c>
      <c r="AP121" t="str">
        <f t="shared" ca="1" si="37"/>
        <v>pics\\Goroh_3.jpg</v>
      </c>
      <c r="AR121" t="str">
        <f>IF(AH121="sound\\Ogorod",AP49,"")</f>
        <v/>
      </c>
      <c r="AS121" t="str">
        <f t="shared" ca="1" si="39"/>
        <v>pics\\Goroh_3.jpg</v>
      </c>
      <c r="AT121">
        <f t="shared" ca="1" si="32"/>
        <v>0.20023145780588025</v>
      </c>
      <c r="AU121" t="s">
        <v>697</v>
      </c>
      <c r="AV121" t="str">
        <f t="shared" ca="1" si="33"/>
        <v>sound\\Redkiy_plod.wav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_Округлый_ли_</v>
      </c>
      <c r="BB121" t="str">
        <f t="shared" si="34"/>
        <v>_Округлый_ли_ТОДИС?</v>
      </c>
      <c r="BD121" cm="1">
        <f t="array" aca="1" ref="BD121" ca="1">INDEX($L$114:$L$121,(RANK(AT9,$AT$2:$AT$9)))</f>
        <v>2091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VLOOKUP(B122,audio_list_stym!$A$3:$BP$18,63,FALSE)</f>
        <v>15</v>
      </c>
      <c r="F122" t="str">
        <f>VLOOKUP(E122,metki!$A$2:$B$9,2,FALSE)</f>
        <v>экспл_новые_с_названием</v>
      </c>
      <c r="G122" t="str">
        <f t="shared" si="28"/>
        <v>экспл</v>
      </c>
      <c r="H122" t="str">
        <f>VLOOKUP(B122,audio_list_stym!$A$3:$AJ$18,31,FALSE)</f>
        <v>Noni</v>
      </c>
      <c r="I122" t="s">
        <v>688</v>
      </c>
      <c r="J122" t="str">
        <f t="shared" si="29"/>
        <v>Noni_1</v>
      </c>
      <c r="K122">
        <v>15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129</v>
      </c>
      <c r="Z122" t="str">
        <f>IF(G122="экспл",VLOOKUP(J122,quest_экспл!$A$1:$N$129,12,FALSE),IF(G122="импл_",0,0))</f>
        <v>sound\\On_beliy_vnutri.wav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0"/>
        <v/>
      </c>
      <c r="AI122" t="s">
        <v>124</v>
      </c>
      <c r="AO122">
        <f t="shared" ca="1" si="36"/>
        <v>0.74364677098548937</v>
      </c>
      <c r="AP122" t="str">
        <f t="shared" ca="1" si="37"/>
        <v>pics\\Finik_6.jpg</v>
      </c>
      <c r="AR122" t="str">
        <f t="shared" ref="AR122:AR129" si="41">IF(AH122="sound\\Ogorod",AP50,"")</f>
        <v/>
      </c>
      <c r="AS122" t="str">
        <f t="shared" si="39"/>
        <v/>
      </c>
      <c r="AT122">
        <f t="shared" ca="1" si="32"/>
        <v>0.41086515664004664</v>
      </c>
      <c r="AU122" t="s">
        <v>697</v>
      </c>
      <c r="AV122" t="str">
        <f t="shared" ca="1" si="33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_Он_белый_внутри?</v>
      </c>
      <c r="BA122" t="e">
        <f>VLOOKUP(Q122,audio_list_stym!$B$2:$BQ$299,68,FALSE)</f>
        <v>#N/A</v>
      </c>
      <c r="BB122" t="str">
        <f t="shared" si="34"/>
        <v>На_экране_ПЕМАТ._Он_белый_внутри?</v>
      </c>
      <c r="BC122">
        <f>A122</f>
        <v>1216</v>
      </c>
      <c r="BD122" cm="1">
        <f t="array" aca="1" ref="BD122" ca="1">INDEX($L$122:$L$129,(RANK(AT2,$AT$2:$AT$9)))</f>
        <v>2116</v>
      </c>
      <c r="BE122" cm="1">
        <f t="array" aca="1" ref="BE122" ca="1">INDEX(BD66:BD81,(RANK(AT9,$AT$2:$AT$17)))</f>
        <v>2136</v>
      </c>
      <c r="BF122" cm="1">
        <f t="array" aca="1" ref="BF122" ca="1">INDEX(BD90:BD105,(RANK(AT9,$AT$2:$AT$17)))</f>
        <v>2070</v>
      </c>
      <c r="BG122" cm="1">
        <f t="array" aca="1" ref="BG122" ca="1">INDEX(BD106:BD121,(RANK(AT9,$AT$2:$AT$17)))</f>
        <v>2086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VLOOKUP(B123,audio_list_stym!$A$3:$BP$18,63,FALSE)</f>
        <v>15</v>
      </c>
      <c r="F123" t="str">
        <f>VLOOKUP(E123,metki!$A$2:$B$9,2,FALSE)</f>
        <v>экспл_новые_с_названием</v>
      </c>
      <c r="G123" t="str">
        <f t="shared" si="28"/>
        <v>экспл</v>
      </c>
      <c r="H123" t="str">
        <f>VLOOKUP(B123,audio_list_stym!$A$3:$AJ$18,31,FALSE)</f>
        <v>Noni</v>
      </c>
      <c r="I123" t="s">
        <v>689</v>
      </c>
      <c r="J123" t="str">
        <f t="shared" si="29"/>
        <v>Noni_2</v>
      </c>
      <c r="K123">
        <v>15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130</v>
      </c>
      <c r="Z123" t="str">
        <f>IF(G123="экспл",VLOOKUP(J123,quest_экспл!$A$1:$N$129,12,FALSE),IF(G123="импл_",0,0))</f>
        <v>sound\\Rebristiy_li_on.wav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5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0"/>
        <v/>
      </c>
      <c r="AI123" t="s">
        <v>125</v>
      </c>
      <c r="AO123">
        <f t="shared" ca="1" si="36"/>
        <v>0.21939646922341616</v>
      </c>
      <c r="AP123" t="str">
        <f t="shared" ca="1" si="37"/>
        <v>pics\\Redis_3.jpg</v>
      </c>
      <c r="AR123" t="str">
        <f t="shared" si="41"/>
        <v/>
      </c>
      <c r="AS123" t="str">
        <f t="shared" si="39"/>
        <v/>
      </c>
      <c r="AT123">
        <f t="shared" ca="1" si="32"/>
        <v>0.24925447720097071</v>
      </c>
      <c r="AU123" t="s">
        <v>697</v>
      </c>
      <c r="AV123" t="str">
        <f t="shared" ca="1" si="33"/>
        <v>sound\\Redkiy_plod.wav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_Ребристый_ли_он?</v>
      </c>
      <c r="BA123" t="e">
        <f>VLOOKUP(Q123,audio_list_stym!$B$2:$BQ$299,68,FALSE)</f>
        <v>#N/A</v>
      </c>
      <c r="BB123" t="str">
        <f t="shared" si="34"/>
        <v>Посмотрите,_вот_ПЕМАТ._Ребристый_ли_он?</v>
      </c>
      <c r="BD123" cm="1">
        <f t="array" aca="1" ref="BD123" ca="1">INDEX($L$122:$L$129,(RANK(AT3,$AT$2:$AT$9)))</f>
        <v>2117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VLOOKUP(B124,audio_list_stym!$A$3:$BP$18,63,FALSE)</f>
        <v>15</v>
      </c>
      <c r="F124" t="str">
        <f>VLOOKUP(E124,metki!$A$2:$B$9,2,FALSE)</f>
        <v>экспл_новые_с_названием</v>
      </c>
      <c r="G124" t="str">
        <f t="shared" si="28"/>
        <v>экспл</v>
      </c>
      <c r="H124" t="str">
        <f>VLOOKUP(B124,audio_list_stym!$A$3:$AJ$18,31,FALSE)</f>
        <v>Noni</v>
      </c>
      <c r="I124" t="s">
        <v>690</v>
      </c>
      <c r="J124" t="str">
        <f t="shared" si="29"/>
        <v>Noni_3</v>
      </c>
      <c r="K124">
        <v>15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131</v>
      </c>
      <c r="Z124" t="str">
        <f>IF(G124="экспл",VLOOKUP(J124,quest_экспл!$A$1:$N$129,12,FALSE),IF(G124="импл_",0,0))</f>
        <v>sound\\Goluboy_li_on.wav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5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0"/>
        <v/>
      </c>
      <c r="AI124" t="s">
        <v>126</v>
      </c>
      <c r="AO124">
        <f t="shared" ca="1" si="36"/>
        <v>7.9430790937798923E-2</v>
      </c>
      <c r="AP124" t="str">
        <f t="shared" ca="1" si="37"/>
        <v>pics\\Tomat_4.jpg</v>
      </c>
      <c r="AR124" t="str">
        <f t="shared" si="41"/>
        <v/>
      </c>
      <c r="AS124" t="str">
        <f t="shared" si="39"/>
        <v/>
      </c>
      <c r="AT124">
        <f t="shared" ca="1" si="32"/>
        <v>0.41937499977103798</v>
      </c>
      <c r="AU124" t="s">
        <v>697</v>
      </c>
      <c r="AV124" t="str">
        <f t="shared" ca="1" si="33"/>
        <v>sound\\Redkiy_plod.wav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_Голубой_ли_он?</v>
      </c>
      <c r="BA124" t="e">
        <f>VLOOKUP(Q124,audio_list_stym!$B$2:$BQ$299,68,FALSE)</f>
        <v>#N/A</v>
      </c>
      <c r="BB124" t="str">
        <f t="shared" si="34"/>
        <v>Вот_ПЕМАТ._Голубой_ли_он?</v>
      </c>
      <c r="BD124" cm="1">
        <f t="array" aca="1" ref="BD124" ca="1">INDEX($L$122:$L$129,(RANK(AT4,$AT$2:$AT$9)))</f>
        <v>2118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VLOOKUP(B125,audio_list_stym!$A$3:$BP$18,63,FALSE)</f>
        <v>15</v>
      </c>
      <c r="F125" t="str">
        <f>VLOOKUP(E125,metki!$A$2:$B$9,2,FALSE)</f>
        <v>экспл_новые_с_названием</v>
      </c>
      <c r="G125" t="str">
        <f t="shared" si="28"/>
        <v>экспл</v>
      </c>
      <c r="H125" t="str">
        <f>VLOOKUP(B125,audio_list_stym!$A$3:$AJ$18,31,FALSE)</f>
        <v>Noni</v>
      </c>
      <c r="I125" t="s">
        <v>691</v>
      </c>
      <c r="J125" t="str">
        <f t="shared" si="29"/>
        <v>Noni_4</v>
      </c>
      <c r="K125">
        <v>15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132</v>
      </c>
      <c r="Z125" t="str">
        <f>IF(G125="экспл",VLOOKUP(J125,quest_экспл!$A$1:$N$129,12,FALSE),IF(G125="импл_",0,0))</f>
        <v>sound\\On_s_bugorkami.wav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5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0"/>
        <v/>
      </c>
      <c r="AI125" t="s">
        <v>127</v>
      </c>
      <c r="AO125">
        <f t="shared" ca="1" si="36"/>
        <v>0.837652409968486</v>
      </c>
      <c r="AP125" t="str">
        <f t="shared" ca="1" si="37"/>
        <v>pics\\Banan_8.jpg</v>
      </c>
      <c r="AR125" t="str">
        <f t="shared" si="41"/>
        <v/>
      </c>
      <c r="AS125" t="str">
        <f t="shared" si="39"/>
        <v/>
      </c>
      <c r="AT125">
        <f t="shared" ca="1" si="32"/>
        <v>1.6829379586178361E-2</v>
      </c>
      <c r="AU125" t="s">
        <v>697</v>
      </c>
      <c r="AV125" t="str">
        <f t="shared" ca="1" si="33"/>
        <v>sound\\Redkiy_plod.wav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_Он_с_бугорками?</v>
      </c>
      <c r="BA125" t="e">
        <f>VLOOKUP(Q125,audio_list_stym!$B$2:$BQ$299,68,FALSE)</f>
        <v>#N/A</v>
      </c>
      <c r="BB125" t="str">
        <f t="shared" si="34"/>
        <v>Это_ПЕМАТ._Он_с_бугорками?</v>
      </c>
      <c r="BD125" cm="1">
        <f t="array" aca="1" ref="BD125" ca="1">INDEX($L$122:$L$129,(RANK(AT5,$AT$2:$AT$9)))</f>
        <v>2120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VLOOKUP(B126,audio_list_stym!$A$3:$BP$18,63,FALSE)</f>
        <v>15</v>
      </c>
      <c r="F126" t="str">
        <f>VLOOKUP(E126,metki!$A$2:$B$9,2,FALSE)</f>
        <v>экспл_новые_с_названием</v>
      </c>
      <c r="G126" t="str">
        <f t="shared" si="28"/>
        <v>экспл</v>
      </c>
      <c r="H126" t="str">
        <f>VLOOKUP(B126,audio_list_stym!$A$3:$AJ$18,31,FALSE)</f>
        <v>Noni</v>
      </c>
      <c r="I126" t="s">
        <v>692</v>
      </c>
      <c r="J126" t="str">
        <f t="shared" si="29"/>
        <v>Noni_5</v>
      </c>
      <c r="K126">
        <v>15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133</v>
      </c>
      <c r="Z126" t="str">
        <f>IF(G126="экспл",VLOOKUP(J126,quest_экспл!$A$1:$N$129,12,FALSE),IF(G126="импл_",0,0))</f>
        <v>sound\\Ovalniy_li_on.wav</v>
      </c>
      <c r="AA126" t="str">
        <f>IF(G126="экспл",VLOOKUP(J126,quest_экспл!$A$1:$N$129,14,FALSE),IF(G126="импл_",0,0))</f>
        <v>да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5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0"/>
        <v/>
      </c>
      <c r="AI126" t="s">
        <v>128</v>
      </c>
      <c r="AO126">
        <f t="shared" ca="1" si="36"/>
        <v>0.51963573056427814</v>
      </c>
      <c r="AP126" t="str">
        <f t="shared" ca="1" si="37"/>
        <v>pics\\Kokos_3.jpg</v>
      </c>
      <c r="AR126" t="str">
        <f t="shared" si="41"/>
        <v/>
      </c>
      <c r="AS126" t="str">
        <f t="shared" si="39"/>
        <v/>
      </c>
      <c r="AT126">
        <f t="shared" ca="1" si="32"/>
        <v>0.84581335618948428</v>
      </c>
      <c r="AU126" t="s">
        <v>697</v>
      </c>
      <c r="AV126" t="str">
        <f t="shared" ca="1" si="33"/>
        <v>sound\\Noviy_plod.wav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_Овальный_ли_он?</v>
      </c>
      <c r="BA126" t="e">
        <f>VLOOKUP(Q126,audio_list_stym!$B$2:$BQ$299,68,FALSE)</f>
        <v>#N/A</v>
      </c>
      <c r="BB126" t="str">
        <f t="shared" si="34"/>
        <v>На_картинке_ПЕМАТ._Овальный_ли_он?</v>
      </c>
      <c r="BD126" cm="1">
        <f t="array" aca="1" ref="BD126" ca="1">INDEX($L$122:$L$129,(RANK(AT6,$AT$2:$AT$9)))</f>
        <v>2114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VLOOKUP(B127,audio_list_stym!$A$3:$BP$18,63,FALSE)</f>
        <v>15</v>
      </c>
      <c r="F127" t="str">
        <f>VLOOKUP(E127,metki!$A$2:$B$9,2,FALSE)</f>
        <v>экспл_новые_с_названием</v>
      </c>
      <c r="G127" t="str">
        <f t="shared" si="28"/>
        <v>экспл</v>
      </c>
      <c r="H127" t="str">
        <f>VLOOKUP(B127,audio_list_stym!$A$3:$AJ$18,31,FALSE)</f>
        <v>Noni</v>
      </c>
      <c r="I127" t="s">
        <v>693</v>
      </c>
      <c r="J127" t="str">
        <f t="shared" si="29"/>
        <v>Noni_6</v>
      </c>
      <c r="K127">
        <v>15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134</v>
      </c>
      <c r="Z127" t="str">
        <f>IF(G127="экспл",VLOOKUP(J127,quest_экспл!$A$1:$N$129,12,FALSE),IF(G127="импл_",0,0))</f>
        <v>sound\\Zhidkiy_li_on.wav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5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0"/>
        <v/>
      </c>
      <c r="AI127" t="s">
        <v>129</v>
      </c>
      <c r="AO127">
        <f t="shared" ca="1" si="36"/>
        <v>0.62191955845530444</v>
      </c>
      <c r="AP127" t="str">
        <f t="shared" ca="1" si="37"/>
        <v>pics\\Goroh_4.jpg</v>
      </c>
      <c r="AR127" t="str">
        <f t="shared" si="41"/>
        <v/>
      </c>
      <c r="AS127" t="str">
        <f t="shared" si="39"/>
        <v/>
      </c>
      <c r="AT127">
        <f t="shared" ca="1" si="32"/>
        <v>0.53207170871181719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_Жидкий_ли_он?</v>
      </c>
      <c r="BA127" t="e">
        <f>VLOOKUP(Q127,audio_list_stym!$B$2:$BQ$299,68,FALSE)</f>
        <v>#N/A</v>
      </c>
      <c r="BB127" t="str">
        <f t="shared" si="34"/>
        <v>На_мониторе_ПЕМАТ._Жидкий_ли_он?</v>
      </c>
      <c r="BD127" cm="1">
        <f t="array" aca="1" ref="BD127" ca="1">INDEX($L$122:$L$129,(RANK(AT7,$AT$2:$AT$9)))</f>
        <v>2119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VLOOKUP(B128,audio_list_stym!$A$3:$BP$18,63,FALSE)</f>
        <v>15</v>
      </c>
      <c r="F128" t="str">
        <f>VLOOKUP(E128,metki!$A$2:$B$9,2,FALSE)</f>
        <v>экспл_новые_с_названием</v>
      </c>
      <c r="G128" t="str">
        <f t="shared" si="28"/>
        <v>экспл</v>
      </c>
      <c r="H128" t="str">
        <f>VLOOKUP(B128,audio_list_stym!$A$3:$AJ$18,31,FALSE)</f>
        <v>Noni</v>
      </c>
      <c r="I128" t="s">
        <v>694</v>
      </c>
      <c r="J128" t="str">
        <f t="shared" si="29"/>
        <v>Noni_7</v>
      </c>
      <c r="K128">
        <v>15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135</v>
      </c>
      <c r="Z128" t="str">
        <f>IF(G128="экспл",VLOOKUP(J128,quest_экспл!$A$1:$N$129,12,FALSE),IF(G128="импл_",0,0))</f>
        <v>sound\\On_lohmatiy.wav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5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0"/>
        <v/>
      </c>
      <c r="AI128" t="s">
        <v>130</v>
      </c>
      <c r="AO128">
        <f t="shared" ca="1" si="36"/>
        <v>0.40696139456862968</v>
      </c>
      <c r="AP128" t="str">
        <f t="shared" ca="1" si="37"/>
        <v>pics\\Limon_3.jpg</v>
      </c>
      <c r="AR128" t="str">
        <f t="shared" si="41"/>
        <v/>
      </c>
      <c r="AS128" t="str">
        <f t="shared" si="39"/>
        <v/>
      </c>
      <c r="AT128">
        <f t="shared" ca="1" si="32"/>
        <v>0.72709064813352153</v>
      </c>
      <c r="AU128" t="s">
        <v>697</v>
      </c>
      <c r="AV128" t="str">
        <f t="shared" ca="1" si="33"/>
        <v>sound\\Noviy_plod.wav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_Он_лохматый?</v>
      </c>
      <c r="BA128" t="e">
        <f>VLOOKUP(Q128,audio_list_stym!$B$2:$BQ$299,68,FALSE)</f>
        <v>#N/A</v>
      </c>
      <c r="BB128" t="str">
        <f t="shared" si="34"/>
        <v>Перед_Вами_ПЕМАТ._Он_лохматый?</v>
      </c>
      <c r="BD128" cm="1">
        <f t="array" aca="1" ref="BD128" ca="1">INDEX($L$122:$L$129,(RANK(AT8,$AT$2:$AT$9)))</f>
        <v>2113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VLOOKUP(B129,audio_list_stym!$A$3:$BP$18,63,FALSE)</f>
        <v>15</v>
      </c>
      <c r="F129" t="str">
        <f>VLOOKUP(E129,metki!$A$2:$B$9,2,FALSE)</f>
        <v>экспл_новые_с_названием</v>
      </c>
      <c r="G129" t="str">
        <f t="shared" si="28"/>
        <v>экспл</v>
      </c>
      <c r="H129" t="str">
        <f>VLOOKUP(B129,audio_list_stym!$A$3:$AJ$18,31,FALSE)</f>
        <v>Noni</v>
      </c>
      <c r="I129" t="s">
        <v>695</v>
      </c>
      <c r="J129" t="str">
        <f t="shared" si="29"/>
        <v>Noni_8</v>
      </c>
      <c r="K129">
        <v>15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136</v>
      </c>
      <c r="Z129" t="str">
        <f>IF(G129="экспл",VLOOKUP(J129,quest_экспл!$A$1:$N$129,12,FALSE),IF(G129="импл_",0,0))</f>
        <v>sound\\On_zolotistiy.wav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5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0"/>
        <v/>
      </c>
      <c r="AI129" t="s">
        <v>131</v>
      </c>
      <c r="AO129">
        <f t="shared" ca="1" si="36"/>
        <v>0.77534605862032435</v>
      </c>
      <c r="AP129" t="str">
        <f t="shared" ca="1" si="37"/>
        <v>pics\\Finik_4.jpg</v>
      </c>
      <c r="AR129" t="str">
        <f t="shared" si="41"/>
        <v/>
      </c>
      <c r="AS129" t="str">
        <f t="shared" si="39"/>
        <v/>
      </c>
      <c r="AT129">
        <f t="shared" ca="1" si="32"/>
        <v>0.82727450067088648</v>
      </c>
      <c r="AU129" t="s">
        <v>697</v>
      </c>
      <c r="AV129" t="str">
        <f t="shared" ca="1" si="33"/>
        <v>sound\\Noviy_plod.wav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_Он_золотистый?</v>
      </c>
      <c r="BA129" t="e">
        <f>VLOOKUP(Q129,audio_list_stym!$B$2:$BQ$299,68,FALSE)</f>
        <v>#N/A</v>
      </c>
      <c r="BB129" t="str">
        <f t="shared" si="34"/>
        <v>Вы_видите_ПЕМАТ._Он_золотистый?</v>
      </c>
      <c r="BD129" cm="1">
        <f t="array" aca="1" ref="BD129" ca="1">INDEX($L$122:$L$129,(RANK(AT9,$AT$2:$AT$9)))</f>
        <v>2115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B00-000000000000}"/>
  <pageMargins left="0.7" right="0.7" top="0.75" bottom="0.75" header="0.3" footer="0.3"/>
  <pageSetup paperSize="9" orientation="portrait" horizontalDpi="4294967293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VLOOKUP(B2,audio_list_stym!$A$3:$BP$18,64,FALSE)</f>
        <v>13</v>
      </c>
      <c r="F2" t="str">
        <f>VLOOKUP(E2,metki!$A$2:$B$9,2,FALSE)</f>
        <v>экспл_реал_без_названия</v>
      </c>
      <c r="G2" t="str">
        <f t="shared" ref="G2:G65" si="0">LEFT(F2,5)</f>
        <v>экспл</v>
      </c>
      <c r="H2" t="str">
        <f>VLOOKUP(B2,audio_list_stym!$A$3:$AJ$18,32,FALSE)</f>
        <v>Tomat</v>
      </c>
      <c r="I2" t="s">
        <v>688</v>
      </c>
      <c r="J2" t="str">
        <f t="shared" ref="J2:J65" si="1"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9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0.24018937728339029</v>
      </c>
      <c r="AP2" t="str">
        <f ca="1">INDEX($AM$2:$AM$25,(RANK(AO2,$AO$2:$AO$25)))</f>
        <v>pics\\Injir_4.jpg</v>
      </c>
      <c r="AQ2" t="str">
        <f ca="1">INDEX($AN$2:$AN$25,(RANK(AO2,$AO$2:$AO$25)))</f>
        <v>pics\\Tikva_4.jpg</v>
      </c>
      <c r="AT2">
        <f t="shared" ref="AT2:AT65" ca="1" si="7">RAND()</f>
        <v>2.8251908978903284E-2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2064</v>
      </c>
      <c r="BE2" cm="1">
        <f t="array" aca="1" ref="BE2" ca="1">INDEX(BD10:BD25,(RANK(AT2,$AT$2:$AT$16)))</f>
        <v>2028</v>
      </c>
      <c r="BF2" cm="1">
        <f t="array" aca="1" ref="BF2" ca="1">INDEX(BD26:BD49,(RANK(AT2,$AT$2:$AT$16)))</f>
        <v>2044</v>
      </c>
      <c r="BG2" cm="1">
        <f t="array" aca="1" ref="BG2" ca="1">INDEX(BD50:BD65,(RANK(AT2,$AT$2:$AT$16)))</f>
        <v>2020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VLOOKUP(B3,audio_list_stym!$A$3:$BP$18,64,FALSE)</f>
        <v>13</v>
      </c>
      <c r="F3" t="str">
        <f>VLOOKUP(E3,metki!$A$2:$B$9,2,FALSE)</f>
        <v>экспл_реал_без_названия</v>
      </c>
      <c r="G3" t="str">
        <f t="shared" si="0"/>
        <v>экспл</v>
      </c>
      <c r="H3" t="str">
        <f>VLOOKUP(B3,audio_list_stym!$A$3:$AJ$18,32,FALSE)</f>
        <v>Tomat</v>
      </c>
      <c r="I3" t="s">
        <v>689</v>
      </c>
      <c r="J3" t="str">
        <f t="shared" si="1"/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0.2564507335815549</v>
      </c>
      <c r="AP3" t="str">
        <f t="shared" ref="AP3:AP25" ca="1" si="12">INDEX($AM$2:$AM$25,(RANK(AO3,$AO$2:$AO$25)))</f>
        <v>pics\\Injir_3.jpg</v>
      </c>
      <c r="AQ3" t="str">
        <f t="shared" ref="AQ3:AQ25" ca="1" si="13">INDEX($AN$2:$AN$25,(RANK(AO3,$AO$2:$AO$25)))</f>
        <v>pics\\Tikva_3.jpg</v>
      </c>
      <c r="AT3">
        <f t="shared" ca="1" si="7"/>
        <v>0.24058467333758049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Посмотрите,_вот_XXXXX._Мясистый_ли_он?</v>
      </c>
      <c r="BD3" cm="1">
        <f t="array" aca="1" ref="BD3" ca="1">INDEX($L$2:$L$9,(RANK(AT3,$AT$2:$AT$9)))</f>
        <v>2062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VLOOKUP(B4,audio_list_stym!$A$3:$BP$18,64,FALSE)</f>
        <v>13</v>
      </c>
      <c r="F4" t="str">
        <f>VLOOKUP(E4,metki!$A$2:$B$9,2,FALSE)</f>
        <v>экспл_реал_без_названия</v>
      </c>
      <c r="G4" t="str">
        <f t="shared" si="0"/>
        <v>экспл</v>
      </c>
      <c r="H4" t="str">
        <f>VLOOKUP(B4,audio_list_stym!$A$3:$AJ$18,32,FALSE)</f>
        <v>Tomat</v>
      </c>
      <c r="I4" t="s">
        <v>690</v>
      </c>
      <c r="J4" t="str">
        <f t="shared" si="1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0.77542099844122603</v>
      </c>
      <c r="AP4" t="str">
        <f t="shared" ca="1" si="12"/>
        <v>pics\\Kokos_7.jpg</v>
      </c>
      <c r="AQ4" t="str">
        <f t="shared" ca="1" si="13"/>
        <v>pics\\Tomat_7.jpg</v>
      </c>
      <c r="AT4">
        <f t="shared" ca="1" si="7"/>
        <v>0.89935270000737533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VLOOKUP(B5,audio_list_stym!$A$3:$BP$18,64,FALSE)</f>
        <v>13</v>
      </c>
      <c r="F5" t="str">
        <f>VLOOKUP(E5,metki!$A$2:$B$9,2,FALSE)</f>
        <v>экспл_реал_без_названия</v>
      </c>
      <c r="G5" t="str">
        <f t="shared" si="0"/>
        <v>экспл</v>
      </c>
      <c r="H5" t="str">
        <f>VLOOKUP(B5,audio_list_stym!$A$3:$AJ$18,32,FALSE)</f>
        <v>Tomat</v>
      </c>
      <c r="I5" t="s">
        <v>691</v>
      </c>
      <c r="J5" t="str">
        <f t="shared" si="1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0.63510307252666631</v>
      </c>
      <c r="AP5" t="str">
        <f t="shared" ca="1" si="12"/>
        <v>pics\\Finik_2.jpg</v>
      </c>
      <c r="AQ5" t="str">
        <f t="shared" ca="1" si="13"/>
        <v>pics\\Peper_2.jpg</v>
      </c>
      <c r="AT5">
        <f t="shared" ca="1" si="7"/>
        <v>0.96627165620905098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sound\\Noviy_plod.wav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Это_XXXXX._Он_яркий?</v>
      </c>
      <c r="BD5" cm="1">
        <f t="array" aca="1" ref="BD5" ca="1">INDEX($L$2:$L$9,(RANK(AT5,$AT$2:$AT$9)))</f>
        <v>2057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VLOOKUP(B6,audio_list_stym!$A$3:$BP$18,64,FALSE)</f>
        <v>13</v>
      </c>
      <c r="F6" t="str">
        <f>VLOOKUP(E6,metki!$A$2:$B$9,2,FALSE)</f>
        <v>экспл_реал_без_названия</v>
      </c>
      <c r="G6" t="str">
        <f t="shared" si="0"/>
        <v>экспл</v>
      </c>
      <c r="H6" t="str">
        <f>VLOOKUP(B6,audio_list_stym!$A$3:$AJ$18,32,FALSE)</f>
        <v>Tomat</v>
      </c>
      <c r="I6" t="s">
        <v>692</v>
      </c>
      <c r="J6" t="str">
        <f t="shared" si="1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0.8298323980734208</v>
      </c>
      <c r="AP6" t="str">
        <f t="shared" ca="1" si="12"/>
        <v>pics\\Kokos_4.jpg</v>
      </c>
      <c r="AQ6" t="str">
        <f t="shared" ca="1" si="13"/>
        <v>pics\\Tomat_4.jpg</v>
      </c>
      <c r="AT6">
        <f t="shared" ca="1" si="7"/>
        <v>0.30640255173889153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На_картинке_XXXXX._Он_острый?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VLOOKUP(B7,audio_list_stym!$A$3:$BP$18,64,FALSE)</f>
        <v>13</v>
      </c>
      <c r="F7" t="str">
        <f>VLOOKUP(E7,metki!$A$2:$B$9,2,FALSE)</f>
        <v>экспл_реал_без_названия</v>
      </c>
      <c r="G7" t="str">
        <f t="shared" si="0"/>
        <v>экспл</v>
      </c>
      <c r="H7" t="str">
        <f>VLOOKUP(B7,audio_list_stym!$A$3:$AJ$18,32,FALSE)</f>
        <v>Tomat</v>
      </c>
      <c r="I7" t="s">
        <v>693</v>
      </c>
      <c r="J7" t="str">
        <f t="shared" si="1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0.38104602097525719</v>
      </c>
      <c r="AP7" t="str">
        <f t="shared" ca="1" si="12"/>
        <v>pics\\Finik_8.jpg</v>
      </c>
      <c r="AQ7" t="str">
        <f t="shared" ca="1" si="13"/>
        <v>pics\\Peper_8.jpg</v>
      </c>
      <c r="AT7">
        <f t="shared" ca="1" si="7"/>
        <v>0.606562325199417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sound\\Noviy_plod.wav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На_мониторе_XXXXX._Он_спелый?</v>
      </c>
      <c r="BD7" cm="1">
        <f t="array" aca="1" ref="BD7" ca="1">INDEX($L$2:$L$9,(RANK(AT7,$AT$2:$AT$9)))</f>
        <v>2060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VLOOKUP(B8,audio_list_stym!$A$3:$BP$18,64,FALSE)</f>
        <v>13</v>
      </c>
      <c r="F8" t="str">
        <f>VLOOKUP(E8,metki!$A$2:$B$9,2,FALSE)</f>
        <v>экспл_реал_без_названия</v>
      </c>
      <c r="G8" t="str">
        <f t="shared" si="0"/>
        <v>экспл</v>
      </c>
      <c r="H8" t="str">
        <f>VLOOKUP(B8,audio_list_stym!$A$3:$AJ$18,32,FALSE)</f>
        <v>Tomat</v>
      </c>
      <c r="I8" t="s">
        <v>694</v>
      </c>
      <c r="J8" t="str">
        <f t="shared" si="1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0.12690395793027831</v>
      </c>
      <c r="AP8" t="str">
        <f t="shared" ca="1" si="12"/>
        <v>pics\\Injir_6.jpg</v>
      </c>
      <c r="AQ8" t="str">
        <f t="shared" ca="1" si="13"/>
        <v>pics\\Tikva_6.jpg</v>
      </c>
      <c r="AT8">
        <f t="shared" ca="1" si="7"/>
        <v>0.91719684198855977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Перед_Вами_XXXXX._Он_серый?</v>
      </c>
      <c r="BD8" cm="1">
        <f t="array" aca="1" ref="BD8" ca="1">INDEX($L$2:$L$9,(RANK(AT8,$AT$2:$AT$9)))</f>
        <v>2058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VLOOKUP(B9,audio_list_stym!$A$3:$BP$18,64,FALSE)</f>
        <v>13</v>
      </c>
      <c r="F9" t="str">
        <f>VLOOKUP(E9,metki!$A$2:$B$9,2,FALSE)</f>
        <v>экспл_реал_без_названия</v>
      </c>
      <c r="G9" t="str">
        <f t="shared" si="0"/>
        <v>экспл</v>
      </c>
      <c r="H9" t="str">
        <f>VLOOKUP(B9,audio_list_stym!$A$3:$AJ$18,32,FALSE)</f>
        <v>Tomat</v>
      </c>
      <c r="I9" t="s">
        <v>695</v>
      </c>
      <c r="J9" t="str">
        <f t="shared" si="1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0.79351460399745921</v>
      </c>
      <c r="AP9" t="str">
        <f t="shared" ca="1" si="12"/>
        <v>pics\\Kokos_6.jpg</v>
      </c>
      <c r="AQ9" t="str">
        <f t="shared" ca="1" si="13"/>
        <v>pics\\Tomat_6.jpg</v>
      </c>
      <c r="AT9">
        <f t="shared" ca="1" si="7"/>
        <v>0.11764928923857798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Вы_видите_XXXXX._Вязкий_ли_он?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VLOOKUP(B10,audio_list_stym!$A$3:$BP$18,64,FALSE)</f>
        <v>10</v>
      </c>
      <c r="F10" t="str">
        <f>VLOOKUP(E10,metki!$A$2:$B$9,2,FALSE)</f>
        <v>импл_реал_с_названием</v>
      </c>
      <c r="G10" t="str">
        <f t="shared" si="0"/>
        <v>импл_</v>
      </c>
      <c r="H10" t="str">
        <f>VLOOKUP(B10,audio_list_stym!$A$3:$AJ$18,32,FALSE)</f>
        <v>Limon</v>
      </c>
      <c r="I10" t="s">
        <v>688</v>
      </c>
      <c r="J10" t="str">
        <f t="shared" si="1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2043</v>
      </c>
      <c r="AD10" t="str">
        <f t="shared" ca="1" si="10"/>
        <v>pics\\Peper_3.jpg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pics\\Peper_3.jpg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0.63315819684907637</v>
      </c>
      <c r="AP10" t="str">
        <f t="shared" ca="1" si="12"/>
        <v>pics\\Finik_3.jpg</v>
      </c>
      <c r="AQ10" t="str">
        <f t="shared" ca="1" si="13"/>
        <v>pics\\Peper_3.jpg</v>
      </c>
      <c r="AS10" t="str">
        <f t="shared" ref="AS10:AS17" ca="1" si="15">IF(AH10="sound\\Tropic",AQ10,"")</f>
        <v>pics\\Peper_3.jpg</v>
      </c>
      <c r="AT10">
        <f t="shared" ca="1" si="7"/>
        <v>0.82963592764815319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_Старый_ли_ЛИМОН?</v>
      </c>
      <c r="BC10">
        <f>A10</f>
        <v>1202</v>
      </c>
      <c r="BD10" cm="1">
        <f t="array" aca="1" ref="BD10" ca="1">INDEX($L$10:$L$17,(RANK(AT2,$AT$2:$AT$9)))</f>
        <v>2040</v>
      </c>
      <c r="BE10" cm="1">
        <f t="array" aca="1" ref="BE10" ca="1">INDEX(BD2:BD9,(RANK(AT3,$AT$2:$AT$9)))</f>
        <v>2060</v>
      </c>
      <c r="BF10" cm="1">
        <f t="array" aca="1" ref="BF10" ca="1">INDEX(BD18:BD33,(RANK(AT3,$AT$2:$AT$16)))</f>
        <v>2049</v>
      </c>
      <c r="BG10" cm="1">
        <f t="array" aca="1" ref="BG10" ca="1">INDEX(BD34:BD65,(RANK(AT3,$AT$2:$AT$16)))</f>
        <v>2001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VLOOKUP(B11,audio_list_stym!$A$3:$BP$18,64,FALSE)</f>
        <v>10</v>
      </c>
      <c r="F11" t="str">
        <f>VLOOKUP(E11,metki!$A$2:$B$9,2,FALSE)</f>
        <v>импл_реал_с_названием</v>
      </c>
      <c r="G11" t="str">
        <f t="shared" si="0"/>
        <v>импл_</v>
      </c>
      <c r="H11" t="str">
        <f>VLOOKUP(B11,audio_list_stym!$A$3:$AJ$18,32,FALSE)</f>
        <v>Limon</v>
      </c>
      <c r="I11" t="s">
        <v>689</v>
      </c>
      <c r="J11" t="str">
        <f t="shared" si="1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2167</v>
      </c>
      <c r="AD11" t="str">
        <f t="shared" ca="1" si="10"/>
        <v>pics\\Tikva_7.jpg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pics\\Tikva_7.jpg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0.12491575242921571</v>
      </c>
      <c r="AP11" t="str">
        <f t="shared" ca="1" si="12"/>
        <v>pics\\Injir_7.jpg</v>
      </c>
      <c r="AQ11" t="str">
        <f t="shared" ca="1" si="13"/>
        <v>pics\\Tikva_7.jpg</v>
      </c>
      <c r="AS11" t="str">
        <f t="shared" ca="1" si="15"/>
        <v>pics\\Tikva_7.jpg</v>
      </c>
      <c r="AT11">
        <f t="shared" ca="1" si="7"/>
        <v>0.36042226125917831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_Фиолетовый_ли_ЛИМОН?</v>
      </c>
      <c r="BD11" cm="1">
        <f t="array" aca="1" ref="BD11" ca="1">INDEX($L$10:$L$17,(RANK(AT3,$AT$2:$AT$9)))</f>
        <v>2038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VLOOKUP(B12,audio_list_stym!$A$3:$BP$18,64,FALSE)</f>
        <v>10</v>
      </c>
      <c r="F12" t="str">
        <f>VLOOKUP(E12,metki!$A$2:$B$9,2,FALSE)</f>
        <v>импл_реал_с_названием</v>
      </c>
      <c r="G12" t="str">
        <f t="shared" si="0"/>
        <v>импл_</v>
      </c>
      <c r="H12" t="str">
        <f>VLOOKUP(B12,audio_list_stym!$A$3:$AJ$18,32,FALSE)</f>
        <v>Limon</v>
      </c>
      <c r="I12" t="s">
        <v>690</v>
      </c>
      <c r="J12" t="str">
        <f t="shared" si="1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2162</v>
      </c>
      <c r="AD12" t="str">
        <f t="shared" ca="1" si="10"/>
        <v>pics\\Tikva_2.jpg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pics\\Tikva_2.jpg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0.32729909317684802</v>
      </c>
      <c r="AP12" t="str">
        <f t="shared" ca="1" si="12"/>
        <v>pics\\Injir_2.jpg</v>
      </c>
      <c r="AQ12" t="str">
        <f t="shared" ca="1" si="13"/>
        <v>pics\\Tikva_2.jpg</v>
      </c>
      <c r="AS12" t="str">
        <f t="shared" ca="1" si="15"/>
        <v>pics\\Tikva_2.jpg</v>
      </c>
      <c r="AT12">
        <f t="shared" ca="1" si="7"/>
        <v>0.44859137178233888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VLOOKUP(B13,audio_list_stym!$A$3:$BP$18,64,FALSE)</f>
        <v>10</v>
      </c>
      <c r="F13" t="str">
        <f>VLOOKUP(E13,metki!$A$2:$B$9,2,FALSE)</f>
        <v>импл_реал_с_названием</v>
      </c>
      <c r="G13" t="str">
        <f t="shared" si="0"/>
        <v>импл_</v>
      </c>
      <c r="H13" t="str">
        <f>VLOOKUP(B13,audio_list_stym!$A$3:$AJ$18,32,FALSE)</f>
        <v>Limon</v>
      </c>
      <c r="I13" t="s">
        <v>691</v>
      </c>
      <c r="J13" t="str">
        <f t="shared" si="1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2061</v>
      </c>
      <c r="AD13" t="str">
        <f t="shared" ca="1" si="10"/>
        <v>pics\\Tomat_5.jpg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pics\\Tomat_5.jpg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0.81351646243549469</v>
      </c>
      <c r="AP13" t="str">
        <f t="shared" ca="1" si="12"/>
        <v>pics\\Kokos_5.jpg</v>
      </c>
      <c r="AQ13" t="str">
        <f t="shared" ca="1" si="13"/>
        <v>pics\\Tomat_5.jpg</v>
      </c>
      <c r="AS13" t="str">
        <f t="shared" ca="1" si="15"/>
        <v>pics\\Tomat_5.jpg</v>
      </c>
      <c r="AT13">
        <f t="shared" ca="1" si="7"/>
        <v>0.45026554789797379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_Кислый_ли_ЛИМОН?</v>
      </c>
      <c r="BD13" cm="1">
        <f t="array" aca="1" ref="BD13" ca="1">INDEX($L$10:$L$17,(RANK(AT5,$AT$2:$AT$9)))</f>
        <v>2033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VLOOKUP(B14,audio_list_stym!$A$3:$BP$18,64,FALSE)</f>
        <v>10</v>
      </c>
      <c r="F14" t="str">
        <f>VLOOKUP(E14,metki!$A$2:$B$9,2,FALSE)</f>
        <v>импл_реал_с_названием</v>
      </c>
      <c r="G14" t="str">
        <f t="shared" si="0"/>
        <v>импл_</v>
      </c>
      <c r="H14" t="str">
        <f>VLOOKUP(B14,audio_list_stym!$A$3:$AJ$18,32,FALSE)</f>
        <v>Limon</v>
      </c>
      <c r="I14" t="s">
        <v>692</v>
      </c>
      <c r="J14" t="str">
        <f t="shared" si="1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2168</v>
      </c>
      <c r="AD14" t="str">
        <f t="shared" ca="1" si="10"/>
        <v>pics\\Tikva_8.jpg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pics\\Tikva_8.jpg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0.12422961526755638</v>
      </c>
      <c r="AP14" t="str">
        <f t="shared" ca="1" si="12"/>
        <v>pics\\Injir_8.jpg</v>
      </c>
      <c r="AQ14" t="str">
        <f t="shared" ca="1" si="13"/>
        <v>pics\\Tikva_8.jpg</v>
      </c>
      <c r="AS14" t="str">
        <f t="shared" ca="1" si="15"/>
        <v>pics\\Tikva_8.jpg</v>
      </c>
      <c r="AT14">
        <f t="shared" ca="1" si="7"/>
        <v>0.47537859263212801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_Сочный_ли_ЛИМОН?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VLOOKUP(B15,audio_list_stym!$A$3:$BP$18,64,FALSE)</f>
        <v>10</v>
      </c>
      <c r="F15" t="str">
        <f>VLOOKUP(E15,metki!$A$2:$B$9,2,FALSE)</f>
        <v>импл_реал_с_названием</v>
      </c>
      <c r="G15" t="str">
        <f t="shared" si="0"/>
        <v>импл_</v>
      </c>
      <c r="H15" t="str">
        <f>VLOOKUP(B15,audio_list_stym!$A$3:$AJ$18,32,FALSE)</f>
        <v>Limon</v>
      </c>
      <c r="I15" t="s">
        <v>693</v>
      </c>
      <c r="J15" t="str">
        <f t="shared" si="1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2058</v>
      </c>
      <c r="AD15" t="str">
        <f t="shared" ca="1" si="10"/>
        <v>pics\\Tomat_2.jpg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pics\\Tomat_2.jpg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0.9357763601074538</v>
      </c>
      <c r="AP15" t="str">
        <f t="shared" ca="1" si="12"/>
        <v>pics\\Kokos_2.jpg</v>
      </c>
      <c r="AQ15" t="str">
        <f t="shared" ca="1" si="13"/>
        <v>pics\\Tomat_2.jpg</v>
      </c>
      <c r="AS15" t="str">
        <f t="shared" ca="1" si="15"/>
        <v>pics\\Tomat_2.jpg</v>
      </c>
      <c r="AT15">
        <f t="shared" ca="1" si="7"/>
        <v>2.2334046913028316E-2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_Длинный_ли_ЛИМОН?</v>
      </c>
      <c r="BD15" cm="1">
        <f t="array" aca="1" ref="BD15" ca="1">INDEX($L$10:$L$17,(RANK(AT7,$AT$2:$AT$9)))</f>
        <v>2036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VLOOKUP(B16,audio_list_stym!$A$3:$BP$18,64,FALSE)</f>
        <v>10</v>
      </c>
      <c r="F16" t="str">
        <f>VLOOKUP(E16,metki!$A$2:$B$9,2,FALSE)</f>
        <v>импл_реал_с_названием</v>
      </c>
      <c r="G16" t="str">
        <f t="shared" si="0"/>
        <v>импл_</v>
      </c>
      <c r="H16" t="str">
        <f>VLOOKUP(B16,audio_list_stym!$A$3:$AJ$18,32,FALSE)</f>
        <v>Limon</v>
      </c>
      <c r="I16" t="s">
        <v>694</v>
      </c>
      <c r="J16" t="str">
        <f t="shared" si="1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2047</v>
      </c>
      <c r="AD16" t="str">
        <f t="shared" ca="1" si="10"/>
        <v>pics\\Peper_7.jpg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pics\\Peper_7.jpg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0.50201066200385747</v>
      </c>
      <c r="AP16" t="str">
        <f t="shared" ca="1" si="12"/>
        <v>pics\\Finik_7.jpg</v>
      </c>
      <c r="AQ16" t="str">
        <f t="shared" ca="1" si="13"/>
        <v>pics\\Peper_7.jpg</v>
      </c>
      <c r="AS16" t="str">
        <f t="shared" ca="1" si="15"/>
        <v>pics\\Peper_7.jpg</v>
      </c>
      <c r="AT16">
        <f t="shared" ca="1" si="7"/>
        <v>0.61350701508352878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_Упругий_ли_ЛИМОН?</v>
      </c>
      <c r="BD16" cm="1">
        <f t="array" aca="1" ref="BD16" ca="1">INDEX($L$10:$L$17,(RANK(AT8,$AT$2:$AT$9)))</f>
        <v>2034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VLOOKUP(B17,audio_list_stym!$A$3:$BP$18,64,FALSE)</f>
        <v>10</v>
      </c>
      <c r="F17" t="str">
        <f>VLOOKUP(E17,metki!$A$2:$B$9,2,FALSE)</f>
        <v>импл_реал_с_названием</v>
      </c>
      <c r="G17" t="str">
        <f t="shared" si="0"/>
        <v>импл_</v>
      </c>
      <c r="H17" t="str">
        <f>VLOOKUP(B17,audio_list_stym!$A$3:$AJ$18,32,FALSE)</f>
        <v>Limon</v>
      </c>
      <c r="I17" t="s">
        <v>695</v>
      </c>
      <c r="J17" t="str">
        <f t="shared" si="1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2059</v>
      </c>
      <c r="AD17" t="str">
        <f t="shared" ca="1" si="10"/>
        <v>pics\\Tomat_3.jpg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pics\\Tomat_3.jpg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0.91318933160972315</v>
      </c>
      <c r="AP17" t="str">
        <f t="shared" ca="1" si="12"/>
        <v>pics\\Kokos_3.jpg</v>
      </c>
      <c r="AQ17" t="str">
        <f t="shared" ca="1" si="13"/>
        <v>pics\\Tomat_3.jpg</v>
      </c>
      <c r="AS17" t="str">
        <f t="shared" ca="1" si="15"/>
        <v>pics\\Tomat_3.jpg</v>
      </c>
      <c r="AT17">
        <f t="shared" ca="1" si="7"/>
        <v>0.10625106768485926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_Без_кожуры_ли_ЛИМОН?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VLOOKUP(B18,audio_list_stym!$A$3:$BP$18,64,FALSE)</f>
        <v>11</v>
      </c>
      <c r="F18" t="str">
        <f>VLOOKUP(E18,metki!$A$2:$B$9,2,FALSE)</f>
        <v>экспл_реал_с_названием</v>
      </c>
      <c r="G18" t="str">
        <f t="shared" si="0"/>
        <v>экспл</v>
      </c>
      <c r="H18" t="str">
        <f>VLOOKUP(B18,audio_list_stym!$A$3:$AJ$18,32,FALSE)</f>
        <v>Kokos</v>
      </c>
      <c r="I18" t="s">
        <v>688</v>
      </c>
      <c r="J18" t="str">
        <f t="shared" si="1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73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ref="AL18:AL25" si="18">IF(OR(AJ18="pics\\Redis",AJ18="pics\\Goroh",AJ18="pics\\Tikva",AJ18="pics\\Peper",AJ18="pics\\Tomat"),AI18, )</f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0.38001794617172135</v>
      </c>
      <c r="AP18" t="str">
        <f t="shared" ca="1" si="12"/>
        <v>pics\\Injir_1.jpg</v>
      </c>
      <c r="AQ18" t="str">
        <f t="shared" ca="1" si="13"/>
        <v>pics\\Tikva_1.jpg</v>
      </c>
      <c r="AT18">
        <f t="shared" ca="1" si="7"/>
        <v>0.15033917618156811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sound\\Redkiy_plod.wav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2032</v>
      </c>
      <c r="BE18" cm="1">
        <f t="array" aca="1" ref="BE18" ca="1">INDEX(BD2:BD17,(RANK(AT4,$AT$2:$AT$16)))</f>
        <v>2059</v>
      </c>
      <c r="BF18" cm="1">
        <f t="array" aca="1" ref="BF18" ca="1">INDEX(BD26:BD49,(RANK(AT4,$AT$2:$AT$16)))</f>
        <v>2051</v>
      </c>
      <c r="BG18" cm="1">
        <f t="array" aca="1" ref="BG18" ca="1">INDEX(BD50:BD65,(RANK(AT4,$AT$2:$AT$16)))</f>
        <v>2011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VLOOKUP(B19,audio_list_stym!$A$3:$BP$18,64,FALSE)</f>
        <v>11</v>
      </c>
      <c r="F19" t="str">
        <f>VLOOKUP(E19,metki!$A$2:$B$9,2,FALSE)</f>
        <v>экспл_реал_с_названием</v>
      </c>
      <c r="G19" t="str">
        <f t="shared" si="0"/>
        <v>экспл</v>
      </c>
      <c r="H19" t="str">
        <f>VLOOKUP(B19,audio_list_stym!$A$3:$AJ$18,32,FALSE)</f>
        <v>Kokos</v>
      </c>
      <c r="I19" t="s">
        <v>689</v>
      </c>
      <c r="J19" t="str">
        <f t="shared" si="1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18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0.15417698602090035</v>
      </c>
      <c r="AP19" t="str">
        <f t="shared" ca="1" si="12"/>
        <v>pics\\Injir_5.jpg</v>
      </c>
      <c r="AQ19" t="str">
        <f t="shared" ca="1" si="13"/>
        <v>pics\\Tikva_5.jpg</v>
      </c>
      <c r="AT19">
        <f t="shared" ca="1" si="7"/>
        <v>0.67132958037324209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Посмотрите,_вот_КОКОС._Полый_ли_он?</v>
      </c>
      <c r="BD19" cm="1">
        <f t="array" aca="1" ref="BD19" ca="1">INDEX($L$18:$L$25,(RANK(AT3,$AT$2:$AT$9)))</f>
        <v>2030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VLOOKUP(B20,audio_list_stym!$A$3:$BP$18,64,FALSE)</f>
        <v>11</v>
      </c>
      <c r="F20" t="str">
        <f>VLOOKUP(E20,metki!$A$2:$B$9,2,FALSE)</f>
        <v>экспл_реал_с_названием</v>
      </c>
      <c r="G20" t="str">
        <f t="shared" si="0"/>
        <v>экспл</v>
      </c>
      <c r="H20" t="str">
        <f>VLOOKUP(B20,audio_list_stym!$A$3:$AJ$18,32,FALSE)</f>
        <v>Kokos</v>
      </c>
      <c r="I20" t="s">
        <v>690</v>
      </c>
      <c r="J20" t="str">
        <f t="shared" si="1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18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0.50594583105126278</v>
      </c>
      <c r="AP20" t="str">
        <f t="shared" ca="1" si="12"/>
        <v>pics\\Finik_6.jpg</v>
      </c>
      <c r="AQ20" t="str">
        <f t="shared" ca="1" si="13"/>
        <v>pics\\Peper_6.jpg</v>
      </c>
      <c r="AT20">
        <f t="shared" ca="1" si="7"/>
        <v>0.78491793838968027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VLOOKUP(B21,audio_list_stym!$A$3:$BP$18,64,FALSE)</f>
        <v>11</v>
      </c>
      <c r="F21" t="str">
        <f>VLOOKUP(E21,metki!$A$2:$B$9,2,FALSE)</f>
        <v>экспл_реал_с_названием</v>
      </c>
      <c r="G21" t="str">
        <f t="shared" si="0"/>
        <v>экспл</v>
      </c>
      <c r="H21" t="str">
        <f>VLOOKUP(B21,audio_list_stym!$A$3:$AJ$18,32,FALSE)</f>
        <v>Kokos</v>
      </c>
      <c r="I21" t="s">
        <v>691</v>
      </c>
      <c r="J21" t="str">
        <f t="shared" si="1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18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0.93747174354818608</v>
      </c>
      <c r="AP21" t="str">
        <f t="shared" ca="1" si="12"/>
        <v>pics\\Kokos_1.jpg</v>
      </c>
      <c r="AQ21" t="str">
        <f t="shared" ca="1" si="13"/>
        <v>pics\\Tomat_1.jpg</v>
      </c>
      <c r="AT21">
        <f t="shared" ca="1" si="7"/>
        <v>0.81719107476444586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Это_КОКОС._Пористый_ли_он?</v>
      </c>
      <c r="BD21" cm="1">
        <f t="array" aca="1" ref="BD21" ca="1">INDEX($L$18:$L$25,(RANK(AT5,$AT$2:$AT$9)))</f>
        <v>2025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VLOOKUP(B22,audio_list_stym!$A$3:$BP$18,64,FALSE)</f>
        <v>11</v>
      </c>
      <c r="F22" t="str">
        <f>VLOOKUP(E22,metki!$A$2:$B$9,2,FALSE)</f>
        <v>экспл_реал_с_названием</v>
      </c>
      <c r="G22" t="str">
        <f t="shared" si="0"/>
        <v>экспл</v>
      </c>
      <c r="H22" t="str">
        <f>VLOOKUP(B22,audio_list_stym!$A$3:$AJ$18,32,FALSE)</f>
        <v>Kokos</v>
      </c>
      <c r="I22" t="s">
        <v>692</v>
      </c>
      <c r="J22" t="str">
        <f t="shared" si="1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18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0.59930213854217795</v>
      </c>
      <c r="AP22" t="str">
        <f t="shared" ca="1" si="12"/>
        <v>pics\\Finik_5.jpg</v>
      </c>
      <c r="AQ22" t="str">
        <f t="shared" ca="1" si="13"/>
        <v>pics\\Peper_5.jpg</v>
      </c>
      <c r="AT22">
        <f t="shared" ca="1" si="7"/>
        <v>0.71096293741272665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На_картинке_КОКОС._Он_вареный?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VLOOKUP(B23,audio_list_stym!$A$3:$BP$18,64,FALSE)</f>
        <v>11</v>
      </c>
      <c r="F23" t="str">
        <f>VLOOKUP(E23,metki!$A$2:$B$9,2,FALSE)</f>
        <v>экспл_реал_с_названием</v>
      </c>
      <c r="G23" t="str">
        <f t="shared" si="0"/>
        <v>экспл</v>
      </c>
      <c r="H23" t="str">
        <f>VLOOKUP(B23,audio_list_stym!$A$3:$AJ$18,32,FALSE)</f>
        <v>Kokos</v>
      </c>
      <c r="I23" t="s">
        <v>693</v>
      </c>
      <c r="J23" t="str">
        <f t="shared" si="1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18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0.69266654236062164</v>
      </c>
      <c r="AP23" t="str">
        <f t="shared" ca="1" si="12"/>
        <v>pics\\Finik_1.jpg</v>
      </c>
      <c r="AQ23" t="str">
        <f t="shared" ca="1" si="13"/>
        <v>pics\\Peper_1.jpg</v>
      </c>
      <c r="AT23">
        <f t="shared" ca="1" si="7"/>
        <v>0.39761351824267765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На_мониторе_КОКОС._Плотный_ли_он?</v>
      </c>
      <c r="BD23" cm="1">
        <f t="array" aca="1" ref="BD23" ca="1">INDEX($L$18:$L$25,(RANK(AT7,$AT$2:$AT$9)))</f>
        <v>2028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VLOOKUP(B24,audio_list_stym!$A$3:$BP$18,64,FALSE)</f>
        <v>11</v>
      </c>
      <c r="F24" t="str">
        <f>VLOOKUP(E24,metki!$A$2:$B$9,2,FALSE)</f>
        <v>экспл_реал_с_названием</v>
      </c>
      <c r="G24" t="str">
        <f t="shared" si="0"/>
        <v>экспл</v>
      </c>
      <c r="H24" t="str">
        <f>VLOOKUP(B24,audio_list_stym!$A$3:$AJ$18,32,FALSE)</f>
        <v>Kokos</v>
      </c>
      <c r="I24" t="s">
        <v>694</v>
      </c>
      <c r="J24" t="str">
        <f t="shared" si="1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18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0.70446537939372889</v>
      </c>
      <c r="AP24" t="str">
        <f t="shared" ca="1" si="12"/>
        <v>pics\\Kokos_8.jpg</v>
      </c>
      <c r="AQ24" t="str">
        <f t="shared" ca="1" si="13"/>
        <v>pics\\Tomat_8.jpg</v>
      </c>
      <c r="AT24">
        <f t="shared" ca="1" si="7"/>
        <v>0.20574432632455175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Перед_Вами_КОКОС._Он_ворсистый?</v>
      </c>
      <c r="BD24" cm="1">
        <f t="array" aca="1" ref="BD24" ca="1">INDEX($L$18:$L$25,(RANK(AT8,$AT$2:$AT$9)))</f>
        <v>2026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VLOOKUP(B25,audio_list_stym!$A$3:$BP$18,64,FALSE)</f>
        <v>11</v>
      </c>
      <c r="F25" t="str">
        <f>VLOOKUP(E25,metki!$A$2:$B$9,2,FALSE)</f>
        <v>экспл_реал_с_названием</v>
      </c>
      <c r="G25" t="str">
        <f t="shared" si="0"/>
        <v>экспл</v>
      </c>
      <c r="H25" t="str">
        <f>VLOOKUP(B25,audio_list_stym!$A$3:$AJ$18,32,FALSE)</f>
        <v>Kokos</v>
      </c>
      <c r="I25" t="s">
        <v>695</v>
      </c>
      <c r="J25" t="str">
        <f t="shared" si="1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18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0.61894006648573674</v>
      </c>
      <c r="AP25" t="str">
        <f t="shared" ca="1" si="12"/>
        <v>pics\\Finik_4.jpg</v>
      </c>
      <c r="AQ25" t="str">
        <f t="shared" ca="1" si="13"/>
        <v>pics\\Peper_4.jpg</v>
      </c>
      <c r="AT25">
        <f t="shared" ca="1" si="7"/>
        <v>0.51346453638799527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Вы_видите_КОКОС._Он_мягкий?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VLOOKUP(B26,audio_list_stym!$A$3:$BP$18,64,FALSE)</f>
        <v>12</v>
      </c>
      <c r="F26" t="str">
        <f>VLOOKUP(E26,metki!$A$2:$B$9,2,FALSE)</f>
        <v>импл_реал_без_названия</v>
      </c>
      <c r="G26" t="str">
        <f t="shared" si="0"/>
        <v>импл_</v>
      </c>
      <c r="H26" t="str">
        <f>VLOOKUP(B26,audio_list_stym!$A$3:$AJ$18,32,FALSE)</f>
        <v>Redis</v>
      </c>
      <c r="I26" t="s">
        <v>688</v>
      </c>
      <c r="J26" t="str">
        <f t="shared" si="1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2156</v>
      </c>
      <c r="AD26" t="str">
        <f t="shared" ca="1" si="10"/>
        <v>pics\\Injir_4.jpg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pics\\Injir_4.jpg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t="shared" ref="AR26:AR33" ca="1" si="19">IF(AH26="sound\\Ogorod",AP2,"")</f>
        <v>pics\\Injir_4.jpg</v>
      </c>
      <c r="AT26">
        <f t="shared" ca="1" si="7"/>
        <v>0.39960869448208169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_С_ботвой_ли_XXXXX?</v>
      </c>
      <c r="BC26">
        <f>A26</f>
        <v>1204</v>
      </c>
      <c r="BD26" cm="1">
        <f t="array" aca="1" ref="BD26" ca="1">INDEX($L$26:$L$33,(RANK(AT2,$AT$2:$AT$9)))</f>
        <v>2056</v>
      </c>
      <c r="BE26" cm="1">
        <f t="array" aca="1" ref="BE26" ca="1">INDEX(BD2:BD25,(RANK(AT5,$AT$2:$AT$16)))</f>
        <v>2064</v>
      </c>
      <c r="BF26" cm="1">
        <f t="array" aca="1" ref="BF26" ca="1">INDEX(BD34:BD49,(RANK(AT5,$AT$2:$AT$16)))</f>
        <v>2048</v>
      </c>
      <c r="BG26" cm="1">
        <f t="array" aca="1" ref="BG26" ca="1">INDEX(BD50:BD65,(RANK(AT5,$AT$2:$AT$16)))</f>
        <v>2016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VLOOKUP(B27,audio_list_stym!$A$3:$BP$18,64,FALSE)</f>
        <v>12</v>
      </c>
      <c r="F27" t="str">
        <f>VLOOKUP(E27,metki!$A$2:$B$9,2,FALSE)</f>
        <v>импл_реал_без_названия</v>
      </c>
      <c r="G27" t="str">
        <f t="shared" si="0"/>
        <v>импл_</v>
      </c>
      <c r="H27" t="str">
        <f>VLOOKUP(B27,audio_list_stym!$A$3:$AJ$18,32,FALSE)</f>
        <v>Redis</v>
      </c>
      <c r="I27" t="s">
        <v>689</v>
      </c>
      <c r="J27" t="str">
        <f t="shared" si="1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2155</v>
      </c>
      <c r="AD27" t="str">
        <f t="shared" ca="1" si="10"/>
        <v>pics\\Injir_3.jpg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pics\\Injir_3.jpg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ca="1" si="19"/>
        <v>pics\\Injir_3.jpg</v>
      </c>
      <c r="AT27">
        <f t="shared" ca="1" si="7"/>
        <v>0.18422619537277185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_Алый_ли_XXXXX?</v>
      </c>
      <c r="BD27" cm="1">
        <f t="array" aca="1" ref="BD27" ca="1">INDEX($L$26:$L$33,(RANK(AT3,$AT$2:$AT$9)))</f>
        <v>2054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VLOOKUP(B28,audio_list_stym!$A$3:$BP$18,64,FALSE)</f>
        <v>12</v>
      </c>
      <c r="F28" t="str">
        <f>VLOOKUP(E28,metki!$A$2:$B$9,2,FALSE)</f>
        <v>импл_реал_без_названия</v>
      </c>
      <c r="G28" t="str">
        <f t="shared" si="0"/>
        <v>импл_</v>
      </c>
      <c r="H28" t="str">
        <f>VLOOKUP(B28,audio_list_stym!$A$3:$AJ$18,32,FALSE)</f>
        <v>Redis</v>
      </c>
      <c r="I28" t="s">
        <v>690</v>
      </c>
      <c r="J28" t="str">
        <f t="shared" si="1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2031</v>
      </c>
      <c r="AD28" t="str">
        <f t="shared" ca="1" si="10"/>
        <v>pics\\Kokos_7.jpg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pics\\Kokos_7.jpg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pics\\Kokos_7.jpg</v>
      </c>
      <c r="AT28">
        <f t="shared" ca="1" si="7"/>
        <v>0.56050313786605621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VLOOKUP(B29,audio_list_stym!$A$3:$BP$18,64,FALSE)</f>
        <v>12</v>
      </c>
      <c r="F29" t="str">
        <f>VLOOKUP(E29,metki!$A$2:$B$9,2,FALSE)</f>
        <v>импл_реал_без_названия</v>
      </c>
      <c r="G29" t="str">
        <f t="shared" si="0"/>
        <v>импл_</v>
      </c>
      <c r="H29" t="str">
        <f>VLOOKUP(B29,audio_list_stym!$A$3:$AJ$18,32,FALSE)</f>
        <v>Redis</v>
      </c>
      <c r="I29" t="s">
        <v>691</v>
      </c>
      <c r="J29" t="str">
        <f t="shared" si="1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2010</v>
      </c>
      <c r="AD29" t="str">
        <f t="shared" ca="1" si="10"/>
        <v>pics\\Finik_2.jpg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pics\\Finik_2.jpg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pics\\Finik_2.jpg</v>
      </c>
      <c r="AT29">
        <f t="shared" ca="1" si="7"/>
        <v>0.77384570596892632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_Жирный_ли_XXXXX?</v>
      </c>
      <c r="BD29" cm="1">
        <f t="array" aca="1" ref="BD29" ca="1">INDEX($L$26:$L$33,(RANK(AT5,$AT$2:$AT$9)))</f>
        <v>2049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VLOOKUP(B30,audio_list_stym!$A$3:$BP$18,64,FALSE)</f>
        <v>12</v>
      </c>
      <c r="F30" t="str">
        <f>VLOOKUP(E30,metki!$A$2:$B$9,2,FALSE)</f>
        <v>импл_реал_без_названия</v>
      </c>
      <c r="G30" t="str">
        <f t="shared" si="0"/>
        <v>импл_</v>
      </c>
      <c r="H30" t="str">
        <f>VLOOKUP(B30,audio_list_stym!$A$3:$AJ$18,32,FALSE)</f>
        <v>Redis</v>
      </c>
      <c r="I30" t="s">
        <v>692</v>
      </c>
      <c r="J30" t="str">
        <f t="shared" si="1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2028</v>
      </c>
      <c r="AD30" t="str">
        <f t="shared" ca="1" si="10"/>
        <v>pics\\Kokos_4.jpg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pics\\Kokos_4.jpg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pics\\Kokos_4.jpg</v>
      </c>
      <c r="AT30">
        <f t="shared" ca="1" si="7"/>
        <v>0.28627678190186301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_Соленый_ли_XXXXX?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VLOOKUP(B31,audio_list_stym!$A$3:$BP$18,64,FALSE)</f>
        <v>12</v>
      </c>
      <c r="F31" t="str">
        <f>VLOOKUP(E31,metki!$A$2:$B$9,2,FALSE)</f>
        <v>импл_реал_без_названия</v>
      </c>
      <c r="G31" t="str">
        <f t="shared" si="0"/>
        <v>импл_</v>
      </c>
      <c r="H31" t="str">
        <f>VLOOKUP(B31,audio_list_stym!$A$3:$AJ$18,32,FALSE)</f>
        <v>Redis</v>
      </c>
      <c r="I31" t="s">
        <v>693</v>
      </c>
      <c r="J31" t="str">
        <f t="shared" si="1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2016</v>
      </c>
      <c r="AD31" t="str">
        <f t="shared" ca="1" si="10"/>
        <v>pics\\Finik_8.jpg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pics\\Finik_8.jpg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pics\\Finik_8.jpg</v>
      </c>
      <c r="AT31">
        <f t="shared" ca="1" si="7"/>
        <v>0.99315217677432666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_Пышный_ли_XXXXX?</v>
      </c>
      <c r="BD31" cm="1">
        <f t="array" aca="1" ref="BD31" ca="1">INDEX($L$26:$L$33,(RANK(AT7,$AT$2:$AT$9)))</f>
        <v>2052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VLOOKUP(B32,audio_list_stym!$A$3:$BP$18,64,FALSE)</f>
        <v>12</v>
      </c>
      <c r="F32" t="str">
        <f>VLOOKUP(E32,metki!$A$2:$B$9,2,FALSE)</f>
        <v>импл_реал_без_названия</v>
      </c>
      <c r="G32" t="str">
        <f t="shared" si="0"/>
        <v>импл_</v>
      </c>
      <c r="H32" t="str">
        <f>VLOOKUP(B32,audio_list_stym!$A$3:$AJ$18,32,FALSE)</f>
        <v>Redis</v>
      </c>
      <c r="I32" t="s">
        <v>694</v>
      </c>
      <c r="J32" t="str">
        <f t="shared" si="1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2158</v>
      </c>
      <c r="AD32" t="str">
        <f t="shared" ca="1" si="10"/>
        <v>pics\\Injir_6.jpg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pics\\Injir_6.jpg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pics\\Injir_6.jpg</v>
      </c>
      <c r="AT32">
        <f t="shared" ca="1" si="7"/>
        <v>0.55074730861492793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_Крепкий_ли_XXXXX?</v>
      </c>
      <c r="BD32" cm="1">
        <f t="array" aca="1" ref="BD32" ca="1">INDEX($L$26:$L$33,(RANK(AT8,$AT$2:$AT$9)))</f>
        <v>2050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VLOOKUP(B33,audio_list_stym!$A$3:$BP$18,64,FALSE)</f>
        <v>12</v>
      </c>
      <c r="F33" t="str">
        <f>VLOOKUP(E33,metki!$A$2:$B$9,2,FALSE)</f>
        <v>импл_реал_без_названия</v>
      </c>
      <c r="G33" t="str">
        <f t="shared" si="0"/>
        <v>импл_</v>
      </c>
      <c r="H33" t="str">
        <f>VLOOKUP(B33,audio_list_stym!$A$3:$AJ$18,32,FALSE)</f>
        <v>Redis</v>
      </c>
      <c r="I33" t="s">
        <v>695</v>
      </c>
      <c r="J33" t="str">
        <f t="shared" si="1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2030</v>
      </c>
      <c r="AD33" t="str">
        <f t="shared" ca="1" si="10"/>
        <v>pics\\Kokos_6.jpg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pics\\Kokos_6.jpg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pics\\Kokos_6.jpg</v>
      </c>
      <c r="AT33">
        <f t="shared" ca="1" si="7"/>
        <v>0.37951629880375348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_Круглый_ли_XXXXX?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VLOOKUP(B34,audio_list_stym!$A$3:$BP$18,64,FALSE)</f>
        <v>13</v>
      </c>
      <c r="F34" t="str">
        <f>VLOOKUP(E34,metki!$A$2:$B$9,2,FALSE)</f>
        <v>экспл_реал_без_названия</v>
      </c>
      <c r="G34" t="str">
        <f t="shared" si="0"/>
        <v>экспл</v>
      </c>
      <c r="H34" t="str">
        <f>VLOOKUP(B34,audio_list_stym!$A$3:$AJ$18,32,FALSE)</f>
        <v>Peper</v>
      </c>
      <c r="I34" t="s">
        <v>688</v>
      </c>
      <c r="J34" t="str">
        <f t="shared" si="1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0.30512360271687489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2048</v>
      </c>
      <c r="BE34" cm="1">
        <f t="array" aca="1" ref="BE34" ca="1">INDEX(BD2:BD17,(RANK(AT5,$AT$2:$AT$17)))</f>
        <v>2064</v>
      </c>
      <c r="BF34" cm="1">
        <f t="array" aca="1" ref="BF34" ca="1">INDEX(BD18:BD33,(RANK(AT5,$AT$2:$AT$7)))</f>
        <v>2032</v>
      </c>
      <c r="BG34" cm="1">
        <f t="array" aca="1" ref="BG34" ca="1">INDEX(BD42:BD65,(RANK(AT5,$AT$2:$AT$17)))</f>
        <v>2008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VLOOKUP(B35,audio_list_stym!$A$3:$BP$18,64,FALSE)</f>
        <v>13</v>
      </c>
      <c r="F35" t="str">
        <f>VLOOKUP(E35,metki!$A$2:$B$9,2,FALSE)</f>
        <v>экспл_реал_без_названия</v>
      </c>
      <c r="G35" t="str">
        <f t="shared" si="0"/>
        <v>экспл</v>
      </c>
      <c r="H35" t="str">
        <f>VLOOKUP(B35,audio_list_stym!$A$3:$AJ$18,32,FALSE)</f>
        <v>Peper</v>
      </c>
      <c r="I35" t="s">
        <v>689</v>
      </c>
      <c r="J35" t="str">
        <f t="shared" si="1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0.73567937623573076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sound\\Noviy_plod.wav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Посмотрите,_вот_XXXXX._Черный_ли_он?</v>
      </c>
      <c r="BD35" cm="1">
        <f t="array" aca="1" ref="BD35" ca="1">INDEX($L$34:$L$41,(RANK(AT3,$AT$2:$AT$9)))</f>
        <v>2046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VLOOKUP(B36,audio_list_stym!$A$3:$BP$18,64,FALSE)</f>
        <v>13</v>
      </c>
      <c r="F36" t="str">
        <f>VLOOKUP(E36,metki!$A$2:$B$9,2,FALSE)</f>
        <v>экспл_реал_без_названия</v>
      </c>
      <c r="G36" t="str">
        <f t="shared" si="0"/>
        <v>экспл</v>
      </c>
      <c r="H36" t="str">
        <f>VLOOKUP(B36,audio_list_stym!$A$3:$AJ$18,32,FALSE)</f>
        <v>Peper</v>
      </c>
      <c r="I36" t="s">
        <v>690</v>
      </c>
      <c r="J36" t="str">
        <f t="shared" si="1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0.33590017146557327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VLOOKUP(B37,audio_list_stym!$A$3:$BP$18,64,FALSE)</f>
        <v>13</v>
      </c>
      <c r="F37" t="str">
        <f>VLOOKUP(E37,metki!$A$2:$B$9,2,FALSE)</f>
        <v>экспл_реал_без_названия</v>
      </c>
      <c r="G37" t="str">
        <f t="shared" si="0"/>
        <v>экспл</v>
      </c>
      <c r="H37" t="str">
        <f>VLOOKUP(B37,audio_list_stym!$A$3:$AJ$18,32,FALSE)</f>
        <v>Peper</v>
      </c>
      <c r="I37" t="s">
        <v>691</v>
      </c>
      <c r="J37" t="str">
        <f t="shared" si="1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1.5760244809938428E-2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Это_XXXXX._Он_бугристый?</v>
      </c>
      <c r="BD37" cm="1">
        <f t="array" aca="1" ref="BD37" ca="1">INDEX($L$34:$L$41,(RANK(AT5,$AT$2:$AT$9)))</f>
        <v>2041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VLOOKUP(B38,audio_list_stym!$A$3:$BP$18,64,FALSE)</f>
        <v>13</v>
      </c>
      <c r="F38" t="str">
        <f>VLOOKUP(E38,metki!$A$2:$B$9,2,FALSE)</f>
        <v>экспл_реал_без_названия</v>
      </c>
      <c r="G38" t="str">
        <f t="shared" si="0"/>
        <v>экспл</v>
      </c>
      <c r="H38" t="str">
        <f>VLOOKUP(B38,audio_list_stym!$A$3:$AJ$18,32,FALSE)</f>
        <v>Peper</v>
      </c>
      <c r="I38" t="s">
        <v>692</v>
      </c>
      <c r="J38" t="str">
        <f t="shared" si="1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0.701985858067257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На_картинке_XXXXX._Он_слоеный?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VLOOKUP(B39,audio_list_stym!$A$3:$BP$18,64,FALSE)</f>
        <v>13</v>
      </c>
      <c r="F39" t="str">
        <f>VLOOKUP(E39,metki!$A$2:$B$9,2,FALSE)</f>
        <v>экспл_реал_без_названия</v>
      </c>
      <c r="G39" t="str">
        <f t="shared" si="0"/>
        <v>экспл</v>
      </c>
      <c r="H39" t="str">
        <f>VLOOKUP(B39,audio_list_stym!$A$3:$AJ$18,32,FALSE)</f>
        <v>Peper</v>
      </c>
      <c r="I39" t="s">
        <v>693</v>
      </c>
      <c r="J39" t="str">
        <f t="shared" si="1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0.39561995498337899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На_мониторе_XXXXX._Хрустящий_ли_он?</v>
      </c>
      <c r="BD39" cm="1">
        <f t="array" aca="1" ref="BD39" ca="1">INDEX($L$34:$L$41,(RANK(AT7,$AT$2:$AT$9)))</f>
        <v>2044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VLOOKUP(B40,audio_list_stym!$A$3:$BP$18,64,FALSE)</f>
        <v>13</v>
      </c>
      <c r="F40" t="str">
        <f>VLOOKUP(E40,metki!$A$2:$B$9,2,FALSE)</f>
        <v>экспл_реал_без_названия</v>
      </c>
      <c r="G40" t="str">
        <f t="shared" si="0"/>
        <v>экспл</v>
      </c>
      <c r="H40" t="str">
        <f>VLOOKUP(B40,audio_list_stym!$A$3:$AJ$18,32,FALSE)</f>
        <v>Peper</v>
      </c>
      <c r="I40" t="s">
        <v>694</v>
      </c>
      <c r="J40" t="str">
        <f t="shared" si="1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0.23557405327493819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Перед_Вами_XXXXX._Блестит_ли_он?</v>
      </c>
      <c r="BD40" cm="1">
        <f t="array" aca="1" ref="BD40" ca="1">INDEX($L$34:$L$41,(RANK(AT8,$AT$2:$AT$9)))</f>
        <v>2042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VLOOKUP(B41,audio_list_stym!$A$3:$BP$18,64,FALSE)</f>
        <v>13</v>
      </c>
      <c r="F41" t="str">
        <f>VLOOKUP(E41,metki!$A$2:$B$9,2,FALSE)</f>
        <v>экспл_реал_без_названия</v>
      </c>
      <c r="G41" t="str">
        <f t="shared" si="0"/>
        <v>экспл</v>
      </c>
      <c r="H41" t="str">
        <f>VLOOKUP(B41,audio_list_stym!$A$3:$AJ$18,32,FALSE)</f>
        <v>Peper</v>
      </c>
      <c r="I41" t="s">
        <v>695</v>
      </c>
      <c r="J41" t="str">
        <f t="shared" si="1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0.77703495230921882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Вы_видите_XXXXX._Он_цитрусовый?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VLOOKUP(B42,audio_list_stym!$A$3:$BP$18,64,FALSE)</f>
        <v>10</v>
      </c>
      <c r="F42" t="str">
        <f>VLOOKUP(E42,metki!$A$2:$B$9,2,FALSE)</f>
        <v>импл_реал_с_названием</v>
      </c>
      <c r="G42" t="str">
        <f t="shared" si="0"/>
        <v>импл_</v>
      </c>
      <c r="H42" t="str">
        <f>VLOOKUP(B42,audio_list_stym!$A$3:$AJ$18,32,FALSE)</f>
        <v>Banan</v>
      </c>
      <c r="I42" t="s">
        <v>688</v>
      </c>
      <c r="J42" t="str">
        <f t="shared" si="1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2161</v>
      </c>
      <c r="AD42" t="str">
        <f t="shared" ca="1" si="10"/>
        <v>pics\\Tikva_1.jpg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pics\\Tikva_1.jpg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pics\\Tikva_1.jpg</v>
      </c>
      <c r="AT42">
        <f t="shared" ca="1" si="7"/>
        <v>0.54730086628449215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sound\\Redkiy_plod.wav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_Чистый_ли_БАНАН?</v>
      </c>
      <c r="BC42">
        <f>A42</f>
        <v>1206</v>
      </c>
      <c r="BD42" cm="1">
        <f t="array" aca="1" ref="BD42" ca="1">INDEX($L$42:$L$49,(RANK(AT2,$AT$2:$AT$9)))</f>
        <v>2008</v>
      </c>
      <c r="BE42" cm="1">
        <f t="array" aca="1" ref="BE42" ca="1">INDEX(BD2:BD17,(RANK(AT6,$AT$2:$AT17)))</f>
        <v>2035</v>
      </c>
      <c r="BF42" cm="1">
        <f t="array" aca="1" ref="BF42" ca="1">INDEX(BD26:BD41,(RANK(AT6,$AT$2:$AT$17)))</f>
        <v>2043</v>
      </c>
      <c r="BG42" cm="1">
        <f t="array" aca="1" ref="BG42" ca="1">INDEX(BD50:BD65,(RANK(AT6,$AT$2:$AT$17)))</f>
        <v>2019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VLOOKUP(B43,audio_list_stym!$A$3:$BP$18,64,FALSE)</f>
        <v>10</v>
      </c>
      <c r="F43" t="str">
        <f>VLOOKUP(E43,metki!$A$2:$B$9,2,FALSE)</f>
        <v>импл_реал_с_названием</v>
      </c>
      <c r="G43" t="str">
        <f t="shared" si="0"/>
        <v>импл_</v>
      </c>
      <c r="H43" t="str">
        <f>VLOOKUP(B43,audio_list_stym!$A$3:$AJ$18,32,FALSE)</f>
        <v>Banan</v>
      </c>
      <c r="I43" t="s">
        <v>689</v>
      </c>
      <c r="J43" t="str">
        <f t="shared" si="1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2165</v>
      </c>
      <c r="AD43" t="str">
        <f t="shared" ca="1" si="10"/>
        <v>pics\\Tikva_5.jpg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pics\\Tikva_5.jpg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pics\\Tikva_5.jpg</v>
      </c>
      <c r="AT43">
        <f t="shared" ca="1" si="7"/>
        <v>0.84062281549452411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sound\\Noviy_plod.wav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_Свежий_ли_БАНАН?</v>
      </c>
      <c r="BD43" cm="1">
        <f t="array" aca="1" ref="BD43" ca="1">INDEX($L$42:$L$49,(RANK(AT3,$AT$2:$AT$9)))</f>
        <v>2006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VLOOKUP(B44,audio_list_stym!$A$3:$BP$18,64,FALSE)</f>
        <v>10</v>
      </c>
      <c r="F44" t="str">
        <f>VLOOKUP(E44,metki!$A$2:$B$9,2,FALSE)</f>
        <v>импл_реал_с_названием</v>
      </c>
      <c r="G44" t="str">
        <f t="shared" si="0"/>
        <v>импл_</v>
      </c>
      <c r="H44" t="str">
        <f>VLOOKUP(B44,audio_list_stym!$A$3:$AJ$18,32,FALSE)</f>
        <v>Banan</v>
      </c>
      <c r="I44" t="s">
        <v>690</v>
      </c>
      <c r="J44" t="str">
        <f t="shared" si="1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2046</v>
      </c>
      <c r="AD44" t="str">
        <f t="shared" ca="1" si="10"/>
        <v>pics\\Peper_6.jpg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pics\\Peper_6.jpg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pics\\Peper_6.jpg</v>
      </c>
      <c r="AT44">
        <f t="shared" ca="1" si="7"/>
        <v>0.40639144593797438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VLOOKUP(B45,audio_list_stym!$A$3:$BP$18,64,FALSE)</f>
        <v>10</v>
      </c>
      <c r="F45" t="str">
        <f>VLOOKUP(E45,metki!$A$2:$B$9,2,FALSE)</f>
        <v>импл_реал_с_названием</v>
      </c>
      <c r="G45" t="str">
        <f t="shared" si="0"/>
        <v>импл_</v>
      </c>
      <c r="H45" t="str">
        <f>VLOOKUP(B45,audio_list_stym!$A$3:$AJ$18,32,FALSE)</f>
        <v>Banan</v>
      </c>
      <c r="I45" t="s">
        <v>691</v>
      </c>
      <c r="J45" t="str">
        <f t="shared" si="1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2057</v>
      </c>
      <c r="AD45" t="str">
        <f t="shared" ca="1" si="10"/>
        <v>pics\\Tomat_1.jpg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pics\\Tomat_1.jpg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pics\\Tomat_1.jpg</v>
      </c>
      <c r="AT45">
        <f t="shared" ca="1" si="7"/>
        <v>0.43714231920513946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sound\\Redkiy_plod.wav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_Сладкий_ли_БАНАН?</v>
      </c>
      <c r="BD45" cm="1">
        <f t="array" aca="1" ref="BD45" ca="1">INDEX($L$42:$L$49,(RANK(AT5,$AT$2:$AT$9)))</f>
        <v>2001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VLOOKUP(B46,audio_list_stym!$A$3:$BP$18,64,FALSE)</f>
        <v>10</v>
      </c>
      <c r="F46" t="str">
        <f>VLOOKUP(E46,metki!$A$2:$B$9,2,FALSE)</f>
        <v>импл_реал_с_названием</v>
      </c>
      <c r="G46" t="str">
        <f t="shared" si="0"/>
        <v>импл_</v>
      </c>
      <c r="H46" t="str">
        <f>VLOOKUP(B46,audio_list_stym!$A$3:$AJ$18,32,FALSE)</f>
        <v>Banan</v>
      </c>
      <c r="I46" t="s">
        <v>692</v>
      </c>
      <c r="J46" t="str">
        <f t="shared" si="1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2045</v>
      </c>
      <c r="AD46" t="str">
        <f t="shared" ca="1" si="10"/>
        <v>pics\\Peper_5.jpg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pics\\Peper_5.jpg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pics\\Peper_5.jpg</v>
      </c>
      <c r="AT46">
        <f t="shared" ca="1" si="7"/>
        <v>0.36764214771561765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_Влажный_ли_БАНАН?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VLOOKUP(B47,audio_list_stym!$A$3:$BP$18,64,FALSE)</f>
        <v>10</v>
      </c>
      <c r="F47" t="str">
        <f>VLOOKUP(E47,metki!$A$2:$B$9,2,FALSE)</f>
        <v>импл_реал_с_названием</v>
      </c>
      <c r="G47" t="str">
        <f t="shared" si="0"/>
        <v>импл_</v>
      </c>
      <c r="H47" t="str">
        <f>VLOOKUP(B47,audio_list_stym!$A$3:$AJ$18,32,FALSE)</f>
        <v>Banan</v>
      </c>
      <c r="I47" t="s">
        <v>693</v>
      </c>
      <c r="J47" t="str">
        <f t="shared" si="1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2041</v>
      </c>
      <c r="AD47" t="str">
        <f t="shared" ca="1" si="10"/>
        <v>pics\\Peper_1.jpg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pics\\Peper_1.jpg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pics\\Peper_1.jpg</v>
      </c>
      <c r="AT47">
        <f t="shared" ca="1" si="7"/>
        <v>0.5091569921052902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_Съедобный_ли_БАНАН?</v>
      </c>
      <c r="BD47" cm="1">
        <f t="array" aca="1" ref="BD47" ca="1">INDEX($L$42:$L$49,(RANK(AT7,$AT$2:$AT$9)))</f>
        <v>2004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VLOOKUP(B48,audio_list_stym!$A$3:$BP$18,64,FALSE)</f>
        <v>10</v>
      </c>
      <c r="F48" t="str">
        <f>VLOOKUP(E48,metki!$A$2:$B$9,2,FALSE)</f>
        <v>импл_реал_с_названием</v>
      </c>
      <c r="G48" t="str">
        <f t="shared" si="0"/>
        <v>импл_</v>
      </c>
      <c r="H48" t="str">
        <f>VLOOKUP(B48,audio_list_stym!$A$3:$AJ$18,32,FALSE)</f>
        <v>Banan</v>
      </c>
      <c r="I48" t="s">
        <v>694</v>
      </c>
      <c r="J48" t="str">
        <f t="shared" si="1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2064</v>
      </c>
      <c r="AD48" t="str">
        <f t="shared" ca="1" si="10"/>
        <v>pics\\Tomat_8.jpg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pics\\Tomat_8.jpg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pics\\Tomat_8.jpg</v>
      </c>
      <c r="AT48">
        <f t="shared" ca="1" si="7"/>
        <v>0.61013415553095329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_Сиреневый_ли_БАНАН?</v>
      </c>
      <c r="BD48" cm="1">
        <f t="array" aca="1" ref="BD48" ca="1">INDEX($L$42:$L$49,(RANK(AT8,$AT$2:$AT$9)))</f>
        <v>2002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VLOOKUP(B49,audio_list_stym!$A$3:$BP$18,64,FALSE)</f>
        <v>10</v>
      </c>
      <c r="F49" t="str">
        <f>VLOOKUP(E49,metki!$A$2:$B$9,2,FALSE)</f>
        <v>импл_реал_с_названием</v>
      </c>
      <c r="G49" t="str">
        <f t="shared" si="0"/>
        <v>импл_</v>
      </c>
      <c r="H49" t="str">
        <f>VLOOKUP(B49,audio_list_stym!$A$3:$AJ$18,32,FALSE)</f>
        <v>Banan</v>
      </c>
      <c r="I49" t="s">
        <v>695</v>
      </c>
      <c r="J49" t="str">
        <f t="shared" si="1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2044</v>
      </c>
      <c r="AD49" t="str">
        <f t="shared" ca="1" si="10"/>
        <v>pics\\Peper_4.jpg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pics\\Peper_4.jpg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pics\\Peper_4.jpg</v>
      </c>
      <c r="AT49">
        <f t="shared" ca="1" si="7"/>
        <v>0.15030488249411944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_Репчатый_ли_БАНАН?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VLOOKUP(B50,audio_list_stym!$A$3:$BP$18,64,FALSE)</f>
        <v>11</v>
      </c>
      <c r="F50" t="str">
        <f>VLOOKUP(E50,metki!$A$2:$B$9,2,FALSE)</f>
        <v>экспл_реал_с_названием</v>
      </c>
      <c r="G50" t="str">
        <f t="shared" si="0"/>
        <v>экспл</v>
      </c>
      <c r="H50" t="str">
        <f>VLOOKUP(B50,audio_list_stym!$A$3:$AJ$18,32,FALSE)</f>
        <v>Finik</v>
      </c>
      <c r="I50" t="s">
        <v>688</v>
      </c>
      <c r="J50" t="str">
        <f t="shared" si="1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si="17"/>
        <v>pics\\Finik_1.jpg</v>
      </c>
      <c r="AH50">
        <f t="shared" si="4"/>
        <v>0</v>
      </c>
      <c r="AT50">
        <f t="shared" ca="1" si="7"/>
        <v>9.4601954332344196E-2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2016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2017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VLOOKUP(B51,audio_list_stym!$A$3:$BP$18,64,FALSE)</f>
        <v>11</v>
      </c>
      <c r="F51" t="str">
        <f>VLOOKUP(E51,metki!$A$2:$B$9,2,FALSE)</f>
        <v>экспл_реал_с_названием</v>
      </c>
      <c r="G51" t="str">
        <f t="shared" si="0"/>
        <v>экспл</v>
      </c>
      <c r="H51" t="str">
        <f>VLOOKUP(B51,audio_list_stym!$A$3:$AJ$18,32,FALSE)</f>
        <v>Finik</v>
      </c>
      <c r="I51" t="s">
        <v>689</v>
      </c>
      <c r="J51" t="str">
        <f t="shared" si="1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17"/>
        <v>pics\\Finik_2.jpg</v>
      </c>
      <c r="AH51">
        <f t="shared" si="4"/>
        <v>0</v>
      </c>
      <c r="AT51">
        <f t="shared" ca="1" si="7"/>
        <v>7.649216465669384E-2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Посмотрите,_вот_ФИНИК._Сахаристый_ли_он?</v>
      </c>
      <c r="BD51" cm="1">
        <f t="array" aca="1" ref="BD51" ca="1">INDEX($L$50:$L$57,(RANK(AT3,$AT$2:$AT$9)))</f>
        <v>2014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VLOOKUP(B52,audio_list_stym!$A$3:$BP$18,64,FALSE)</f>
        <v>11</v>
      </c>
      <c r="F52" t="str">
        <f>VLOOKUP(E52,metki!$A$2:$B$9,2,FALSE)</f>
        <v>экспл_реал_с_названием</v>
      </c>
      <c r="G52" t="str">
        <f t="shared" si="0"/>
        <v>экспл</v>
      </c>
      <c r="H52" t="str">
        <f>VLOOKUP(B52,audio_list_stym!$A$3:$AJ$18,32,FALSE)</f>
        <v>Finik</v>
      </c>
      <c r="I52" t="s">
        <v>690</v>
      </c>
      <c r="J52" t="str">
        <f t="shared" si="1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17"/>
        <v>pics\\Finik_3.jpg</v>
      </c>
      <c r="AH52">
        <f t="shared" si="4"/>
        <v>0</v>
      </c>
      <c r="AT52">
        <f t="shared" ca="1" si="7"/>
        <v>0.84659970555797726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VLOOKUP(B53,audio_list_stym!$A$3:$BP$18,64,FALSE)</f>
        <v>11</v>
      </c>
      <c r="F53" t="str">
        <f>VLOOKUP(E53,metki!$A$2:$B$9,2,FALSE)</f>
        <v>экспл_реал_с_названием</v>
      </c>
      <c r="G53" t="str">
        <f t="shared" si="0"/>
        <v>экспл</v>
      </c>
      <c r="H53" t="str">
        <f>VLOOKUP(B53,audio_list_stym!$A$3:$AJ$18,32,FALSE)</f>
        <v>Finik</v>
      </c>
      <c r="I53" t="s">
        <v>691</v>
      </c>
      <c r="J53" t="str">
        <f t="shared" si="1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17"/>
        <v>pics\\Finik_4.jpg</v>
      </c>
      <c r="AH53">
        <f t="shared" si="4"/>
        <v>0</v>
      </c>
      <c r="AT53">
        <f t="shared" ca="1" si="7"/>
        <v>0.80979698833376823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Это_ФИНИК._Ломкий_ли_он?</v>
      </c>
      <c r="BD53" cm="1">
        <f t="array" aca="1" ref="BD53" ca="1">INDEX($L$50:$L$57,(RANK(AT5,$AT$2:$AT$9)))</f>
        <v>2009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VLOOKUP(B54,audio_list_stym!$A$3:$BP$18,64,FALSE)</f>
        <v>11</v>
      </c>
      <c r="F54" t="str">
        <f>VLOOKUP(E54,metki!$A$2:$B$9,2,FALSE)</f>
        <v>экспл_реал_с_названием</v>
      </c>
      <c r="G54" t="str">
        <f t="shared" si="0"/>
        <v>экспл</v>
      </c>
      <c r="H54" t="str">
        <f>VLOOKUP(B54,audio_list_stym!$A$3:$AJ$18,32,FALSE)</f>
        <v>Finik</v>
      </c>
      <c r="I54" t="s">
        <v>692</v>
      </c>
      <c r="J54" t="str">
        <f t="shared" si="1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0.83938289644647024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На_картинке_ФИНИК._Мохнатый_ли_он?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VLOOKUP(B55,audio_list_stym!$A$3:$BP$18,64,FALSE)</f>
        <v>11</v>
      </c>
      <c r="F55" t="str">
        <f>VLOOKUP(E55,metki!$A$2:$B$9,2,FALSE)</f>
        <v>экспл_реал_с_названием</v>
      </c>
      <c r="G55" t="str">
        <f t="shared" si="0"/>
        <v>экспл</v>
      </c>
      <c r="H55" t="str">
        <f>VLOOKUP(B55,audio_list_stym!$A$3:$AJ$18,32,FALSE)</f>
        <v>Finik</v>
      </c>
      <c r="I55" t="s">
        <v>693</v>
      </c>
      <c r="J55" t="str">
        <f t="shared" si="1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17"/>
        <v>pics\\Finik_6.jpg</v>
      </c>
      <c r="AH55">
        <f t="shared" si="4"/>
        <v>0</v>
      </c>
      <c r="AT55">
        <f t="shared" ca="1" si="7"/>
        <v>0.16105691956205259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На_мониторе_ФИНИК._Он_сморщенный?</v>
      </c>
      <c r="BD55" cm="1">
        <f t="array" aca="1" ref="BD55" ca="1">INDEX($L$50:$L$57,(RANK(AT7,$AT$2:$AT$9)))</f>
        <v>2012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VLOOKUP(B56,audio_list_stym!$A$3:$BP$18,64,FALSE)</f>
        <v>11</v>
      </c>
      <c r="F56" t="str">
        <f>VLOOKUP(E56,metki!$A$2:$B$9,2,FALSE)</f>
        <v>экспл_реал_с_названием</v>
      </c>
      <c r="G56" t="str">
        <f t="shared" si="0"/>
        <v>экспл</v>
      </c>
      <c r="H56" t="str">
        <f>VLOOKUP(B56,audio_list_stym!$A$3:$AJ$18,32,FALSE)</f>
        <v>Finik</v>
      </c>
      <c r="I56" t="s">
        <v>694</v>
      </c>
      <c r="J56" t="str">
        <f t="shared" si="1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0.95402545578015863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Перед_Вами_ФИНИК._Он_с_косточкой?</v>
      </c>
      <c r="BD56" cm="1">
        <f t="array" aca="1" ref="BD56" ca="1">INDEX($L$50:$L$57,(RANK(AT8,$AT$2:$AT$9)))</f>
        <v>2010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VLOOKUP(B57,audio_list_stym!$A$3:$BP$18,64,FALSE)</f>
        <v>11</v>
      </c>
      <c r="F57" t="str">
        <f>VLOOKUP(E57,metki!$A$2:$B$9,2,FALSE)</f>
        <v>экспл_реал_с_названием</v>
      </c>
      <c r="G57" t="str">
        <f t="shared" si="0"/>
        <v>экспл</v>
      </c>
      <c r="H57" t="str">
        <f>VLOOKUP(B57,audio_list_stym!$A$3:$AJ$18,32,FALSE)</f>
        <v>Finik</v>
      </c>
      <c r="I57" t="s">
        <v>695</v>
      </c>
      <c r="J57" t="str">
        <f t="shared" si="1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0.48842443943939096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Вы_видите_ФИНИК._Он_треугольный?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VLOOKUP(B58,audio_list_stym!$A$3:$BP$18,64,FALSE)</f>
        <v>12</v>
      </c>
      <c r="F58" t="str">
        <f>VLOOKUP(E58,metki!$A$2:$B$9,2,FALSE)</f>
        <v>импл_реал_без_названия</v>
      </c>
      <c r="G58" t="str">
        <f t="shared" si="0"/>
        <v>импл_</v>
      </c>
      <c r="H58" t="str">
        <f>VLOOKUP(B58,audio_list_stym!$A$3:$AJ$18,32,FALSE)</f>
        <v>Goroh</v>
      </c>
      <c r="I58" t="s">
        <v>688</v>
      </c>
      <c r="J58" t="str">
        <f t="shared" si="1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2011</v>
      </c>
      <c r="AD58" t="str">
        <f t="shared" ca="1" si="10"/>
        <v>pics\\Finik_3.jpg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pics\\Finik_3.jpg</v>
      </c>
      <c r="AG58" t="str">
        <f t="shared" si="17"/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pics\\Finik_3.jpg</v>
      </c>
      <c r="AT58">
        <f t="shared" ca="1" si="7"/>
        <v>7.8884615605871122E-2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sound\\Redkiy_plod.wav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_Рыхлый_ли_XXXXX?</v>
      </c>
      <c r="BC58">
        <f>A58</f>
        <v>1208</v>
      </c>
      <c r="BD58" cm="1">
        <f t="array" aca="1" ref="BD58" ca="1">INDEX($L$58:$L$65,(RANK(AT2,$AT$2:$AT$9)))</f>
        <v>2024</v>
      </c>
      <c r="BE58" cm="1">
        <f t="array" aca="1" ref="BE58" ca="1">INDEX(BD2:BD17,(RANK(AT8,$AT$2:$AT$17)))</f>
        <v>2062</v>
      </c>
      <c r="BF58" cm="1">
        <f t="array" aca="1" ref="BF58" ca="1">INDEX(BD18:BD33,(RANK(AT8,$AT$2:$AT$17)))</f>
        <v>2030</v>
      </c>
      <c r="BG58" cm="1">
        <f t="array" aca="1" ref="BG58" ca="1">INDEX(BD42:BD57,(RANK(AT8,$AT$2:$AT$9)))</f>
        <v>2006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VLOOKUP(B59,audio_list_stym!$A$3:$BP$18,64,FALSE)</f>
        <v>12</v>
      </c>
      <c r="F59" t="str">
        <f>VLOOKUP(E59,metki!$A$2:$B$9,2,FALSE)</f>
        <v>импл_реал_без_названия</v>
      </c>
      <c r="G59" t="str">
        <f t="shared" si="0"/>
        <v>импл_</v>
      </c>
      <c r="H59" t="str">
        <f>VLOOKUP(B59,audio_list_stym!$A$3:$AJ$18,32,FALSE)</f>
        <v>Goroh</v>
      </c>
      <c r="I59" t="s">
        <v>689</v>
      </c>
      <c r="J59" t="str">
        <f t="shared" si="1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2159</v>
      </c>
      <c r="AD59" t="str">
        <f t="shared" ca="1" si="10"/>
        <v>pics\\Injir_7.jpg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pics\\Injir_7.jpg</v>
      </c>
      <c r="AG59" t="str">
        <f t="shared" si="17"/>
        <v/>
      </c>
      <c r="AH59" t="str">
        <f t="shared" si="4"/>
        <v>sound\\Ogorod</v>
      </c>
      <c r="AR59" t="str">
        <f t="shared" ca="1" si="25"/>
        <v>pics\\Injir_7.jpg</v>
      </c>
      <c r="AT59">
        <f t="shared" ca="1" si="7"/>
        <v>0.28083573585672916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_В_стручке_ли_XXXXX?</v>
      </c>
      <c r="BD59" cm="1">
        <f t="array" aca="1" ref="BD59" ca="1">INDEX($L$58:$L$65,(RANK(AT3,$AT$2:$AT$9)))</f>
        <v>2022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VLOOKUP(B60,audio_list_stym!$A$3:$BP$18,64,FALSE)</f>
        <v>12</v>
      </c>
      <c r="F60" t="str">
        <f>VLOOKUP(E60,metki!$A$2:$B$9,2,FALSE)</f>
        <v>импл_реал_без_названия</v>
      </c>
      <c r="G60" t="str">
        <f t="shared" si="0"/>
        <v>импл_</v>
      </c>
      <c r="H60" t="str">
        <f>VLOOKUP(B60,audio_list_stym!$A$3:$AJ$18,32,FALSE)</f>
        <v>Goroh</v>
      </c>
      <c r="I60" t="s">
        <v>690</v>
      </c>
      <c r="J60" t="str">
        <f t="shared" si="1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2154</v>
      </c>
      <c r="AD60" t="str">
        <f t="shared" ca="1" si="10"/>
        <v>pics\\Injir_2.jpg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pics\\Injir_2.jpg</v>
      </c>
      <c r="AG60" t="str">
        <f t="shared" si="17"/>
        <v/>
      </c>
      <c r="AH60" t="str">
        <f t="shared" si="4"/>
        <v>sound\\Ogorod</v>
      </c>
      <c r="AR60" t="str">
        <f t="shared" ca="1" si="25"/>
        <v>pics\\Injir_2.jpg</v>
      </c>
      <c r="AT60">
        <f t="shared" ca="1" si="7"/>
        <v>0.69367001178405396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VLOOKUP(B61,audio_list_stym!$A$3:$BP$18,64,FALSE)</f>
        <v>12</v>
      </c>
      <c r="F61" t="str">
        <f>VLOOKUP(E61,metki!$A$2:$B$9,2,FALSE)</f>
        <v>импл_реал_без_названия</v>
      </c>
      <c r="G61" t="str">
        <f t="shared" si="0"/>
        <v>импл_</v>
      </c>
      <c r="H61" t="str">
        <f>VLOOKUP(B61,audio_list_stym!$A$3:$AJ$18,32,FALSE)</f>
        <v>Goroh</v>
      </c>
      <c r="I61" t="s">
        <v>691</v>
      </c>
      <c r="J61" t="str">
        <f t="shared" si="1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2029</v>
      </c>
      <c r="AD61" t="str">
        <f t="shared" ca="1" si="10"/>
        <v>pics\\Kokos_5.jpg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pics\\Kokos_5.jpg</v>
      </c>
      <c r="AG61" t="str">
        <f t="shared" si="17"/>
        <v/>
      </c>
      <c r="AH61" t="str">
        <f t="shared" si="4"/>
        <v>sound\\Ogorod</v>
      </c>
      <c r="AR61" t="str">
        <f t="shared" ca="1" si="25"/>
        <v>pics\\Kokos_5.jpg</v>
      </c>
      <c r="AT61">
        <f t="shared" ca="1" si="7"/>
        <v>0.93627703382281369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_Полосатый_ли_XXXXX?</v>
      </c>
      <c r="BD61" cm="1">
        <f t="array" aca="1" ref="BD61" ca="1">INDEX($L$58:$L$65,(RANK(AT5,$AT$2:$AT$9)))</f>
        <v>2017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VLOOKUP(B62,audio_list_stym!$A$3:$BP$18,64,FALSE)</f>
        <v>12</v>
      </c>
      <c r="F62" t="str">
        <f>VLOOKUP(E62,metki!$A$2:$B$9,2,FALSE)</f>
        <v>импл_реал_без_названия</v>
      </c>
      <c r="G62" t="str">
        <f t="shared" si="0"/>
        <v>импл_</v>
      </c>
      <c r="H62" t="str">
        <f>VLOOKUP(B62,audio_list_stym!$A$3:$AJ$18,32,FALSE)</f>
        <v>Goroh</v>
      </c>
      <c r="I62" t="s">
        <v>692</v>
      </c>
      <c r="J62" t="str">
        <f t="shared" si="1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2160</v>
      </c>
      <c r="AD62" t="str">
        <f t="shared" ca="1" si="10"/>
        <v>pics\\Injir_8.jpg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pics\\Injir_8.jpg</v>
      </c>
      <c r="AG62" t="str">
        <f t="shared" si="17"/>
        <v/>
      </c>
      <c r="AH62" t="str">
        <f t="shared" si="4"/>
        <v>sound\\Ogorod</v>
      </c>
      <c r="AR62" t="str">
        <f t="shared" ca="1" si="25"/>
        <v>pics\\Injir_8.jpg</v>
      </c>
      <c r="AT62">
        <f t="shared" ca="1" si="7"/>
        <v>0.76460727157910258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_Плоский_ли_XXXXX?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VLOOKUP(B63,audio_list_stym!$A$3:$BP$18,64,FALSE)</f>
        <v>12</v>
      </c>
      <c r="F63" t="str">
        <f>VLOOKUP(E63,metki!$A$2:$B$9,2,FALSE)</f>
        <v>импл_реал_без_названия</v>
      </c>
      <c r="G63" t="str">
        <f t="shared" si="0"/>
        <v>импл_</v>
      </c>
      <c r="H63" t="str">
        <f>VLOOKUP(B63,audio_list_stym!$A$3:$AJ$18,32,FALSE)</f>
        <v>Goroh</v>
      </c>
      <c r="I63" t="s">
        <v>693</v>
      </c>
      <c r="J63" t="str">
        <f t="shared" si="1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2026</v>
      </c>
      <c r="AD63" t="str">
        <f t="shared" ca="1" si="10"/>
        <v>pics\\Kokos_2.jpg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pics\\Kokos_2.jpg</v>
      </c>
      <c r="AG63" t="str">
        <f t="shared" si="17"/>
        <v/>
      </c>
      <c r="AH63" t="str">
        <f t="shared" si="4"/>
        <v>sound\\Ogorod</v>
      </c>
      <c r="AR63" t="str">
        <f t="shared" ca="1" si="25"/>
        <v>pics\\Kokos_2.jpg</v>
      </c>
      <c r="AT63">
        <f t="shared" ca="1" si="7"/>
        <v>0.45912501617548374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_Толченый_ли_XXXXX?</v>
      </c>
      <c r="BD63" cm="1">
        <f t="array" aca="1" ref="BD63" ca="1">INDEX($L$58:$L$65,(RANK(AT7,$AT$2:$AT$9)))</f>
        <v>2020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VLOOKUP(B64,audio_list_stym!$A$3:$BP$18,64,FALSE)</f>
        <v>12</v>
      </c>
      <c r="F64" t="str">
        <f>VLOOKUP(E64,metki!$A$2:$B$9,2,FALSE)</f>
        <v>импл_реал_без_названия</v>
      </c>
      <c r="G64" t="str">
        <f t="shared" si="0"/>
        <v>импл_</v>
      </c>
      <c r="H64" t="str">
        <f>VLOOKUP(B64,audio_list_stym!$A$3:$AJ$18,32,FALSE)</f>
        <v>Goroh</v>
      </c>
      <c r="I64" t="s">
        <v>694</v>
      </c>
      <c r="J64" t="str">
        <f t="shared" si="1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2015</v>
      </c>
      <c r="AD64" t="str">
        <f t="shared" ca="1" si="10"/>
        <v>pics\\Finik_7.jpg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pics\\Finik_7.jpg</v>
      </c>
      <c r="AG64" t="str">
        <f t="shared" si="17"/>
        <v/>
      </c>
      <c r="AH64" t="str">
        <f t="shared" si="4"/>
        <v>sound\\Ogorod</v>
      </c>
      <c r="AI64" s="11"/>
      <c r="AR64" t="str">
        <f t="shared" ca="1" si="25"/>
        <v>pics\\Finik_7.jpg</v>
      </c>
      <c r="AT64">
        <f t="shared" ca="1" si="7"/>
        <v>0.78839175062200029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_Зеленый_ли_XXXXX?</v>
      </c>
      <c r="BD64" cm="1">
        <f t="array" aca="1" ref="BD64" ca="1">INDEX($L$58:$L$65,(RANK(AT8,$AT$2:$AT$9)))</f>
        <v>2018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VLOOKUP(B65,audio_list_stym!$A$3:$BP$18,64,FALSE)</f>
        <v>12</v>
      </c>
      <c r="F65" t="str">
        <f>VLOOKUP(E65,metki!$A$2:$B$9,2,FALSE)</f>
        <v>импл_реал_без_названия</v>
      </c>
      <c r="G65" t="str">
        <f t="shared" si="0"/>
        <v>импл_</v>
      </c>
      <c r="H65" t="str">
        <f>VLOOKUP(B65,audio_list_stym!$A$3:$AJ$18,32,FALSE)</f>
        <v>Goroh</v>
      </c>
      <c r="I65" t="s">
        <v>695</v>
      </c>
      <c r="J65" t="str">
        <f t="shared" si="1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2027</v>
      </c>
      <c r="AD65" t="str">
        <f t="shared" ca="1" si="10"/>
        <v>pics\\Kokos_3.jpg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pics\\Kokos_3.jpg</v>
      </c>
      <c r="AG65" t="str">
        <f t="shared" si="17"/>
        <v/>
      </c>
      <c r="AH65" t="str">
        <f t="shared" si="4"/>
        <v>sound\\Ogorod</v>
      </c>
      <c r="AR65" t="str">
        <f t="shared" ca="1" si="25"/>
        <v>pics\\Kokos_3.jpg</v>
      </c>
      <c r="AT65">
        <f t="shared" ca="1" si="7"/>
        <v>0.83728919713438543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_Легкий_ли_XXXXX?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VLOOKUP(B66,audio_list_stym!$A$3:$BP$18,64,FALSE)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VLOOKUP(B66,audio_list_stym!$A$3:$AJ$18,32,FALSE)</f>
        <v>Sapota</v>
      </c>
      <c r="I66" t="s">
        <v>688</v>
      </c>
      <c r="J66" t="str">
        <f t="shared" ref="J66:J129" si="27">H66&amp;I66</f>
        <v>Sapota_1</v>
      </c>
      <c r="K66">
        <v>17</v>
      </c>
      <c r="L66">
        <f>VLOOKUP(J66,total_visual_stym!$A$2:$D$129,2,FALSE)</f>
        <v>2129</v>
      </c>
      <c r="M66" t="str">
        <f>VLOOKUP(J66,total_visual_stym!$A$2:$D$129,3,FALSE)</f>
        <v>pics\\Sapota_1.jpg</v>
      </c>
      <c r="N66">
        <f>VLOOKUP(J66,total_visual_stym!$A$1:$D$129,4,FALSE)</f>
        <v>213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137</v>
      </c>
      <c r="Z66" t="str">
        <f>IF(G66="экспл",VLOOKUP(J66,quest_экспл!$A$1:$N$129,12,FALSE),IF(G66="импл_",0,0))</f>
        <v>sound\\On_sharoobraxniy.wav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129" si="28">AS66</f>
        <v/>
      </c>
      <c r="AG66" t="str">
        <f t="shared" si="17"/>
        <v/>
      </c>
      <c r="AI66" t="s">
        <v>67</v>
      </c>
      <c r="AO66">
        <f ca="1">RAND()</f>
        <v>0.51975784170947381</v>
      </c>
      <c r="AP66" t="str">
        <f ca="1">INDEX($AI$66:$AI$129,(RANK(AO66,$AO$66:$AO$129)))</f>
        <v>pics\\Kokos_5.jpg</v>
      </c>
      <c r="AS66" t="str">
        <f t="shared" ref="AS66:AS129" si="29">IF(G66="импл_",AP66,"")</f>
        <v/>
      </c>
      <c r="AT66">
        <f t="shared" ref="AT66:AT129" ca="1" si="30">RAND()</f>
        <v>0.59424168549206569</v>
      </c>
      <c r="AU66" t="s">
        <v>697</v>
      </c>
      <c r="AV66" t="str">
        <f t="shared" ref="AV66:AV129" ca="1" si="31">INDEX($AU$2:$AU$129,(RANK(AT66,$AT$2:$AT$129)))</f>
        <v>sound\\Noviy_plod.wav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_Он_шарообразный?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На_экране_XXXXX._Он_шарообразный?</v>
      </c>
      <c r="BC66">
        <f>A66</f>
        <v>1209</v>
      </c>
      <c r="BD66" cm="1">
        <f t="array" aca="1" ref="BD66" ca="1">INDEX(L66:L73,(RANK(AT2,$AT$2:$AT$9)))</f>
        <v>2136</v>
      </c>
      <c r="BE66" cm="1">
        <f t="array" aca="1" ref="BE66" ca="1">INDEX(BD74:BD89,(RANK(AT2,$AT$2:$AT$7)))</f>
        <v>2140</v>
      </c>
      <c r="BF66" cm="1">
        <f t="array" aca="1" ref="BF66" ca="1">INDEX(BD90:BD113,(RANK(AT2,$AT$2:$AT$17)))</f>
        <v>2074</v>
      </c>
      <c r="BG66" cm="1">
        <f t="array" aca="1" ref="BG66" ca="1">INDEX(BD114:BD129,(RANK(AT2,$AT$2:$AT$17)))</f>
        <v>2114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VLOOKUP(B67,audio_list_stym!$A$3:$BP$18,64,FALSE)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VLOOKUP(B67,audio_list_stym!$A$3:$AJ$18,32,FALSE)</f>
        <v>Sapota</v>
      </c>
      <c r="I67" t="s">
        <v>689</v>
      </c>
      <c r="J67" t="str">
        <f t="shared" si="27"/>
        <v>Sapota_2</v>
      </c>
      <c r="K67">
        <v>17</v>
      </c>
      <c r="L67">
        <f>VLOOKUP(J67,total_visual_stym!$A$2:$D$129,2,FALSE)</f>
        <v>2130</v>
      </c>
      <c r="M67" t="str">
        <f>VLOOKUP(J67,total_visual_stym!$A$2:$D$129,3,FALSE)</f>
        <v>pics\\Sapota_2.jpg</v>
      </c>
      <c r="N67">
        <f>VLOOKUP(J67,total_visual_stym!$A$1:$D$129,4,FALSE)</f>
        <v>213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138</v>
      </c>
      <c r="Z67" t="str">
        <f>IF(G67="экспл",VLOOKUP(J67,quest_экспл!$A$1:$N$129,12,FALSE),IF(G67="импл_",0,0))</f>
        <v>sound\\On_nadrezan.wav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3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8"/>
        <v/>
      </c>
      <c r="AG67" t="str">
        <f t="shared" si="17"/>
        <v/>
      </c>
      <c r="AI67" t="s">
        <v>68</v>
      </c>
      <c r="AO67">
        <f t="shared" ref="AO67:AO129" ca="1" si="34">RAND()</f>
        <v>0.5083179315002172</v>
      </c>
      <c r="AP67" t="str">
        <f t="shared" ref="AP67:AP129" ca="1" si="35">INDEX($AI$66:$AI$129,(RANK(AO67,$AO$66:$AO$129)))</f>
        <v>pics\\Kokos_6.jpg</v>
      </c>
      <c r="AS67" t="str">
        <f t="shared" si="29"/>
        <v/>
      </c>
      <c r="AT67">
        <f t="shared" ca="1" si="30"/>
        <v>0.38582244611850824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_Он_надрезан?</v>
      </c>
      <c r="BA67" t="e">
        <f>VLOOKUP(Q67,audio_list_stym!$B$2:$BQ$299,68,FALSE)</f>
        <v>#N/A</v>
      </c>
      <c r="BB67" t="str">
        <f t="shared" si="32"/>
        <v>Посмотрите,_вот_XXXXX._Он_надрезан?</v>
      </c>
      <c r="BD67" cm="1">
        <f t="array" aca="1" ref="BD67" ca="1">INDEX(L67:L74,(RANK(AT3,$AT$2:$AT$9)))</f>
        <v>2135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VLOOKUP(B68,audio_list_stym!$A$3:$BP$18,64,FALSE)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VLOOKUP(B68,audio_list_stym!$A$3:$AJ$18,32,FALSE)</f>
        <v>Sapota</v>
      </c>
      <c r="I68" t="s">
        <v>690</v>
      </c>
      <c r="J68" t="str">
        <f t="shared" si="27"/>
        <v>Sapota_3</v>
      </c>
      <c r="K68">
        <v>17</v>
      </c>
      <c r="L68">
        <f>VLOOKUP(J68,total_visual_stym!$A$2:$D$129,2,FALSE)</f>
        <v>2131</v>
      </c>
      <c r="M68" t="str">
        <f>VLOOKUP(J68,total_visual_stym!$A$2:$D$129,3,FALSE)</f>
        <v>pics\\Sapota_3.jpg</v>
      </c>
      <c r="N68">
        <f>VLOOKUP(J68,total_visual_stym!$A$1:$D$129,4,FALSE)</f>
        <v>213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139</v>
      </c>
      <c r="Z68" t="str">
        <f>IF(G68="экспл",VLOOKUP(J68,quest_экспл!$A$1:$N$129,12,FALSE),IF(G68="импл_",0,0))</f>
        <v>sound\\On_perekruchen.wav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3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8"/>
        <v/>
      </c>
      <c r="AG68" t="str">
        <f t="shared" si="17"/>
        <v/>
      </c>
      <c r="AI68" t="s">
        <v>69</v>
      </c>
      <c r="AO68">
        <f t="shared" ca="1" si="34"/>
        <v>6.7032149084573778E-2</v>
      </c>
      <c r="AP68" t="str">
        <f t="shared" ca="1" si="35"/>
        <v>pics\\Tomat_1.jpg</v>
      </c>
      <c r="AS68" t="str">
        <f t="shared" si="29"/>
        <v/>
      </c>
      <c r="AT68">
        <f t="shared" ca="1" si="30"/>
        <v>0.13303774765604925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_Он_перекручен?</v>
      </c>
      <c r="BA68" t="e">
        <f>VLOOKUP(Q68,audio_list_stym!$B$2:$BQ$299,68,FALSE)</f>
        <v>#N/A</v>
      </c>
      <c r="BB68" t="str">
        <f t="shared" si="32"/>
        <v>Вот_XXXXX._Он_перекручен?</v>
      </c>
      <c r="BD68" cm="1">
        <f t="array" aca="1" ref="BD68" ca="1">INDEX(L68:L75,(RANK(AT4,$AT$2:$AT$9)))</f>
        <v>2133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VLOOKUP(B69,audio_list_stym!$A$3:$BP$18,64,FALSE)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VLOOKUP(B69,audio_list_stym!$A$3:$AJ$18,32,FALSE)</f>
        <v>Sapota</v>
      </c>
      <c r="I69" t="s">
        <v>691</v>
      </c>
      <c r="J69" t="str">
        <f t="shared" si="27"/>
        <v>Sapota_4</v>
      </c>
      <c r="K69">
        <v>17</v>
      </c>
      <c r="L69">
        <f>VLOOKUP(J69,total_visual_stym!$A$2:$D$129,2,FALSE)</f>
        <v>2132</v>
      </c>
      <c r="M69" t="str">
        <f>VLOOKUP(J69,total_visual_stym!$A$2:$D$129,3,FALSE)</f>
        <v>pics\\Sapota_4.jpg</v>
      </c>
      <c r="N69">
        <f>VLOOKUP(J69,total_visual_stym!$A$1:$D$129,4,FALSE)</f>
        <v>213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140</v>
      </c>
      <c r="Z69" t="str">
        <f>IF(G69="экспл",VLOOKUP(J69,quest_экспл!$A$1:$N$129,12,FALSE),IF(G69="импл_",0,0))</f>
        <v>sound\\Sorvan_li_on.wav</v>
      </c>
      <c r="AA69" t="str">
        <f>IF(G69="экспл",VLOOKUP(J69,quest_экспл!$A$1:$N$129,14,FALSE),IF(G69="импл_",0,0))</f>
        <v>да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3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8"/>
        <v/>
      </c>
      <c r="AG69" t="str">
        <f t="shared" si="17"/>
        <v/>
      </c>
      <c r="AI69" t="s">
        <v>70</v>
      </c>
      <c r="AO69">
        <f t="shared" ca="1" si="34"/>
        <v>0.38227592516905251</v>
      </c>
      <c r="AP69" t="str">
        <f t="shared" ca="1" si="35"/>
        <v>pics\\Limon_5.jpg</v>
      </c>
      <c r="AS69" t="str">
        <f t="shared" si="29"/>
        <v/>
      </c>
      <c r="AT69">
        <f t="shared" ca="1" si="30"/>
        <v>0.94434788060975761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_Сорван_ли_он?</v>
      </c>
      <c r="BA69" t="e">
        <f>VLOOKUP(Q69,audio_list_stym!$B$2:$BQ$299,68,FALSE)</f>
        <v>#N/A</v>
      </c>
      <c r="BB69" t="str">
        <f t="shared" si="32"/>
        <v>Это_XXXXX._Сорван_ли_он?</v>
      </c>
      <c r="BD69" cm="1">
        <f t="array" aca="1" ref="BD69" ca="1">INDEX(L69:L76,(RANK(AT5,$AT$2:$AT$9)))</f>
        <v>2132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VLOOKUP(B70,audio_list_stym!$A$3:$BP$18,64,FALSE)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VLOOKUP(B70,audio_list_stym!$A$3:$AJ$18,32,FALSE)</f>
        <v>Sapota</v>
      </c>
      <c r="I70" t="s">
        <v>692</v>
      </c>
      <c r="J70" t="str">
        <f t="shared" si="27"/>
        <v>Sapota_5</v>
      </c>
      <c r="K70">
        <v>17</v>
      </c>
      <c r="L70">
        <f>VLOOKUP(J70,total_visual_stym!$A$2:$D$129,2,FALSE)</f>
        <v>2133</v>
      </c>
      <c r="M70" t="str">
        <f>VLOOKUP(J70,total_visual_stym!$A$2:$D$129,3,FALSE)</f>
        <v>pics\\Sapota_5.jpg</v>
      </c>
      <c r="N70">
        <f>VLOOKUP(J70,total_visual_stym!$A$1:$D$129,4,FALSE)</f>
        <v>213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141</v>
      </c>
      <c r="Z70" t="str">
        <f>IF(G70="экспл",VLOOKUP(J70,quest_экспл!$A$1:$N$129,12,FALSE),IF(G70="импл_",0,0))</f>
        <v>sound\\Spressovan_li_on.wav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3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8"/>
        <v/>
      </c>
      <c r="AG70" t="str">
        <f t="shared" si="17"/>
        <v/>
      </c>
      <c r="AI70" t="s">
        <v>71</v>
      </c>
      <c r="AO70">
        <f t="shared" ca="1" si="34"/>
        <v>0.6623218145503148</v>
      </c>
      <c r="AP70" t="str">
        <f t="shared" ca="1" si="35"/>
        <v>pics\\Goroh_1.jpg</v>
      </c>
      <c r="AS70" t="str">
        <f t="shared" si="29"/>
        <v/>
      </c>
      <c r="AT70">
        <f t="shared" ca="1" si="30"/>
        <v>0.745164556621142</v>
      </c>
      <c r="AU70" t="s">
        <v>697</v>
      </c>
      <c r="AV70" t="str">
        <f t="shared" ca="1" si="31"/>
        <v>sound\\Noviy_plod.wav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_Спрессован_ли_он?</v>
      </c>
      <c r="BA70" t="e">
        <f>VLOOKUP(Q70,audio_list_stym!$B$2:$BQ$299,68,FALSE)</f>
        <v>#N/A</v>
      </c>
      <c r="BB70" t="str">
        <f t="shared" si="32"/>
        <v>На_картинке_XXXXX._Спрессован_ли_он?</v>
      </c>
      <c r="BD70" cm="1">
        <f t="array" aca="1" ref="BD70" ca="1">INDEX(L70:L77,(RANK(AT6,$AT$2:$AT$9)))</f>
        <v>2137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VLOOKUP(B71,audio_list_stym!$A$3:$BP$18,64,FALSE)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VLOOKUP(B71,audio_list_stym!$A$3:$AJ$18,32,FALSE)</f>
        <v>Sapota</v>
      </c>
      <c r="I71" t="s">
        <v>693</v>
      </c>
      <c r="J71" t="str">
        <f t="shared" si="27"/>
        <v>Sapota_6</v>
      </c>
      <c r="K71">
        <v>17</v>
      </c>
      <c r="L71">
        <f>VLOOKUP(J71,total_visual_stym!$A$2:$D$129,2,FALSE)</f>
        <v>2134</v>
      </c>
      <c r="M71" t="str">
        <f>VLOOKUP(J71,total_visual_stym!$A$2:$D$129,3,FALSE)</f>
        <v>pics\\Sapota_6.jpg</v>
      </c>
      <c r="N71">
        <f>VLOOKUP(J71,total_visual_stym!$A$1:$D$129,4,FALSE)</f>
        <v>213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142</v>
      </c>
      <c r="Z71" t="str">
        <f>IF(G71="экспл",VLOOKUP(J71,quest_экспл!$A$1:$N$129,12,FALSE),IF(G71="импл_",0,0))</f>
        <v>sound\\Zheltiy_li_on.wav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3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8"/>
        <v/>
      </c>
      <c r="AG71" t="str">
        <f t="shared" si="17"/>
        <v/>
      </c>
      <c r="AI71" t="s">
        <v>72</v>
      </c>
      <c r="AO71">
        <f t="shared" ca="1" si="34"/>
        <v>0.8908924800583764</v>
      </c>
      <c r="AP71" t="str">
        <f t="shared" ca="1" si="35"/>
        <v>pics\\Banan_5.jpg</v>
      </c>
      <c r="AS71" t="str">
        <f t="shared" si="29"/>
        <v/>
      </c>
      <c r="AT71">
        <f t="shared" ca="1" si="30"/>
        <v>0.33549298578297349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_Желтый_ли_он?</v>
      </c>
      <c r="BA71" t="e">
        <f>VLOOKUP(Q71,audio_list_stym!$B$2:$BQ$299,68,FALSE)</f>
        <v>#N/A</v>
      </c>
      <c r="BB71" t="str">
        <f t="shared" si="32"/>
        <v>На_мониторе_XXXXX._Желтый_ли_он?</v>
      </c>
      <c r="BD71" cm="1">
        <f t="array" aca="1" ref="BD71" ca="1">INDEX(L71:L78,(RANK(AT7,$AT$2:$AT$9)))</f>
        <v>2137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VLOOKUP(B72,audio_list_stym!$A$3:$BP$18,64,FALSE)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VLOOKUP(B72,audio_list_stym!$A$3:$AJ$18,32,FALSE)</f>
        <v>Sapota</v>
      </c>
      <c r="I72" t="s">
        <v>694</v>
      </c>
      <c r="J72" t="str">
        <f t="shared" si="27"/>
        <v>Sapota_7</v>
      </c>
      <c r="K72">
        <v>17</v>
      </c>
      <c r="L72">
        <f>VLOOKUP(J72,total_visual_stym!$A$2:$D$129,2,FALSE)</f>
        <v>2135</v>
      </c>
      <c r="M72" t="str">
        <f>VLOOKUP(J72,total_visual_stym!$A$2:$D$129,3,FALSE)</f>
        <v>pics\\Sapota_7.jpg</v>
      </c>
      <c r="N72">
        <f>VLOOKUP(J72,total_visual_stym!$A$1:$D$129,4,FALSE)</f>
        <v>213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143</v>
      </c>
      <c r="Z72" t="str">
        <f>IF(G72="экспл",VLOOKUP(J72,quest_экспл!$A$1:$N$129,12,FALSE),IF(G72="импл_",0,0))</f>
        <v>sound\\Rovniy_li_on.wav</v>
      </c>
      <c r="AA72" t="str">
        <f>IF(G72="экспл",VLOOKUP(J72,quest_экспл!$A$1:$N$129,14,FALSE),IF(G72="импл_",0,0))</f>
        <v>да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G72" t="str">
        <f t="shared" si="17"/>
        <v/>
      </c>
      <c r="AI72" t="s">
        <v>73</v>
      </c>
      <c r="AO72">
        <f t="shared" ca="1" si="34"/>
        <v>4.3522193025450906E-2</v>
      </c>
      <c r="AP72" t="str">
        <f t="shared" ca="1" si="35"/>
        <v>pics\\Tomat_5.jpg</v>
      </c>
      <c r="AS72" t="str">
        <f t="shared" si="29"/>
        <v/>
      </c>
      <c r="AT72">
        <f t="shared" ca="1" si="30"/>
        <v>4.4040560364693504E-2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_Ровный_ли_он?</v>
      </c>
      <c r="BA72" t="e">
        <f>VLOOKUP(Q72,audio_list_stym!$B$2:$BQ$299,68,FALSE)</f>
        <v>#N/A</v>
      </c>
      <c r="BB72" t="str">
        <f t="shared" si="32"/>
        <v>Перед_Вами_XXXXX._Ровный_ли_он?</v>
      </c>
      <c r="BD72" cm="1">
        <f t="array" aca="1" ref="BD72" ca="1">INDEX(L72:L79,(RANK(AT8,$AT$2:$AT$9)))</f>
        <v>2136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VLOOKUP(B73,audio_list_stym!$A$3:$BP$18,64,FALSE)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VLOOKUP(B73,audio_list_stym!$A$3:$AJ$18,32,FALSE)</f>
        <v>Sapota</v>
      </c>
      <c r="I73" t="s">
        <v>695</v>
      </c>
      <c r="J73" t="str">
        <f t="shared" si="27"/>
        <v>Sapota_8</v>
      </c>
      <c r="K73">
        <v>17</v>
      </c>
      <c r="L73">
        <f>VLOOKUP(J73,total_visual_stym!$A$2:$D$129,2,FALSE)</f>
        <v>2136</v>
      </c>
      <c r="M73" t="str">
        <f>VLOOKUP(J73,total_visual_stym!$A$2:$D$129,3,FALSE)</f>
        <v>pics\\Sapota_8.jpg</v>
      </c>
      <c r="N73">
        <f>VLOOKUP(J73,total_visual_stym!$A$1:$D$129,4,FALSE)</f>
        <v>213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144</v>
      </c>
      <c r="Z73" t="str">
        <f>IF(G73="экспл",VLOOKUP(J73,quest_экспл!$A$1:$N$129,12,FALSE),IF(G73="импл_",0,0))</f>
        <v>sound\\On_imeet_shipi.wav</v>
      </c>
      <c r="AA73" t="str">
        <f>IF(G73="экспл",VLOOKUP(J73,quest_экспл!$A$1:$N$129,14,FALSE),IF(G73="импл_",0,0))</f>
        <v>нет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G73" t="str">
        <f t="shared" si="17"/>
        <v/>
      </c>
      <c r="AI73" t="s">
        <v>74</v>
      </c>
      <c r="AO73">
        <f t="shared" ca="1" si="34"/>
        <v>0.63299699489778161</v>
      </c>
      <c r="AP73" t="str">
        <f t="shared" ca="1" si="35"/>
        <v>pics\\Goroh_4.jpg</v>
      </c>
      <c r="AS73" t="str">
        <f t="shared" si="29"/>
        <v/>
      </c>
      <c r="AT73">
        <f t="shared" ca="1" si="30"/>
        <v>0.73091971450717841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_Он_имеет_шипы?</v>
      </c>
      <c r="BA73" t="e">
        <f>VLOOKUP(Q73,audio_list_stym!$B$2:$BQ$299,68,FALSE)</f>
        <v>#N/A</v>
      </c>
      <c r="BB73" t="str">
        <f t="shared" si="32"/>
        <v>Вы_видите_XXXXX._Он_имеет_шипы?</v>
      </c>
      <c r="BD73" cm="1">
        <f t="array" aca="1" ref="BD73" ca="1">INDEX(L73:L80,(RANK(AT9,$AT$2:$AT$9)))</f>
        <v>2142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VLOOKUP(B74,audio_list_stym!$A$3:$BP$18,64,FALSE)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VLOOKUP(B74,audio_list_stym!$A$3:$AJ$18,32,FALSE)</f>
        <v>Tamanid</v>
      </c>
      <c r="I74" t="s">
        <v>688</v>
      </c>
      <c r="J74" t="str">
        <f t="shared" si="27"/>
        <v>Tamanid_1</v>
      </c>
      <c r="K74">
        <v>14</v>
      </c>
      <c r="L74">
        <f>VLOOKUP(J74,total_visual_stym!$A$2:$D$129,2,FALSE)</f>
        <v>2137</v>
      </c>
      <c r="M74" t="str">
        <f>VLOOKUP(J74,total_visual_stym!$A$2:$D$129,3,FALSE)</f>
        <v>pics\\Tamanid_1.jpg</v>
      </c>
      <c r="N74">
        <f>VLOOKUP(J74,total_visual_stym!$A$1:$D$129,4,FALSE)</f>
        <v>214</v>
      </c>
      <c r="P74">
        <f>IF(G74="экспл",0,IF(G74="импл_",VLOOKUP(J74,quest_импл!$A$1:$J$129,7,FALSE),0))</f>
        <v>273</v>
      </c>
      <c r="Q74" t="str">
        <f>IF(G74="экспл",0,IF(G74="импл_",VLOOKUP(J74,quest_импл!$A$1:$J$129,8,FALSE),0))</f>
        <v>sound\\Krasnovatiy_li.wav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2015</v>
      </c>
      <c r="AD74" t="str">
        <f t="shared" ca="1" si="33"/>
        <v>pics\\Finik_7.jpg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pics\\Finik_7.jpg</v>
      </c>
      <c r="AI74" t="s">
        <v>76</v>
      </c>
      <c r="AO74">
        <f t="shared" ca="1" si="34"/>
        <v>0.66610400374698997</v>
      </c>
      <c r="AP74" t="str">
        <f t="shared" ca="1" si="35"/>
        <v>pics\\Finik_7.jpg</v>
      </c>
      <c r="AR74" t="str">
        <f>IF(AH74="sound\\Ogorod",AP2,"")</f>
        <v/>
      </c>
      <c r="AS74" t="str">
        <f t="shared" ca="1" si="29"/>
        <v>pics\\Finik_7.jpg</v>
      </c>
      <c r="AT74">
        <f t="shared" ca="1" si="30"/>
        <v>0.29664801793326789</v>
      </c>
      <c r="AU74" t="s">
        <v>697</v>
      </c>
      <c r="AV74" t="str">
        <f t="shared" ca="1" si="31"/>
        <v>sound\\Redkiy_plod.wav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_Красноватый_ли_</v>
      </c>
      <c r="BB74" t="str">
        <f t="shared" si="32"/>
        <v>_Красноватый_ли_БАРОХ?</v>
      </c>
      <c r="BC74">
        <f>A74</f>
        <v>1210</v>
      </c>
      <c r="BD74" cm="1">
        <f t="array" aca="1" ref="BD74" ca="1">INDEX($L$74:$L$81,(RANK(AT2,$AT$2:$AT$9)))</f>
        <v>2144</v>
      </c>
      <c r="BE74" cm="1">
        <f t="array" aca="1" ref="BE74" ca="1">INDEX(BD66:BD73,(RANK(AT3,$AT$2:$AT$9)))</f>
        <v>2137</v>
      </c>
      <c r="BF74" cm="1">
        <f t="array" aca="1" ref="BF74" ca="1">INDEX(BD82:BD105,(RANK(AT3,$AT$2:$AT$17)))</f>
        <v>2065</v>
      </c>
      <c r="BG74" cm="1">
        <f t="array" aca="1" ref="BG74" ca="1">INDEX(BD106:BD129,(RANK(AT3,$AT$2:$AT$9)))</f>
        <v>2084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VLOOKUP(B75,audio_list_stym!$A$3:$BP$18,64,FALSE)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VLOOKUP(B75,audio_list_stym!$A$3:$AJ$18,32,FALSE)</f>
        <v>Tamanid</v>
      </c>
      <c r="I75" t="s">
        <v>689</v>
      </c>
      <c r="J75" t="str">
        <f t="shared" si="27"/>
        <v>Tamanid_2</v>
      </c>
      <c r="K75">
        <v>14</v>
      </c>
      <c r="L75">
        <f>VLOOKUP(J75,total_visual_stym!$A$2:$D$129,2,FALSE)</f>
        <v>2138</v>
      </c>
      <c r="M75" t="str">
        <f>VLOOKUP(J75,total_visual_stym!$A$2:$D$129,3,FALSE)</f>
        <v>pics\\Tamanid_2.jpg</v>
      </c>
      <c r="N75">
        <f>VLOOKUP(J75,total_visual_stym!$A$1:$D$129,4,FALSE)</f>
        <v>214</v>
      </c>
      <c r="P75">
        <f>IF(G75="экспл",0,IF(G75="импл_",VLOOKUP(J75,quest_импл!$A$1:$J$129,7,FALSE),0))</f>
        <v>274</v>
      </c>
      <c r="Q75" t="str">
        <f>IF(G75="экспл",0,IF(G75="импл_",VLOOKUP(J75,quest_импл!$A$1:$J$129,8,FALSE),0))</f>
        <v>sound\\Izognut_li.wav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2011</v>
      </c>
      <c r="AD75" t="str">
        <f t="shared" ca="1" si="33"/>
        <v>pics\\Finik_3.jpg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pics\\Finik_3.jpg</v>
      </c>
      <c r="AI75" t="s">
        <v>77</v>
      </c>
      <c r="AO75">
        <f t="shared" ca="1" si="34"/>
        <v>0.77629753861878625</v>
      </c>
      <c r="AP75" t="str">
        <f t="shared" ca="1" si="35"/>
        <v>pics\\Finik_3.jpg</v>
      </c>
      <c r="AR75" t="str">
        <f t="shared" ref="AR75:AR97" si="36">IF(AH75="sound\\Ogorod",AP3,"")</f>
        <v/>
      </c>
      <c r="AS75" t="str">
        <f t="shared" ca="1" si="29"/>
        <v>pics\\Finik_3.jpg</v>
      </c>
      <c r="AT75">
        <f t="shared" ca="1" si="30"/>
        <v>0.45347843575274338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_Изогнут_ли_</v>
      </c>
      <c r="BB75" t="str">
        <f t="shared" si="32"/>
        <v>_Изогнут_ли_БАРОХ?</v>
      </c>
      <c r="BD75" cm="1">
        <f t="array" aca="1" ref="BD75" ca="1">INDEX($L$74:$L$81,(RANK(AT3,$AT$2:$AT$9)))</f>
        <v>2142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VLOOKUP(B76,audio_list_stym!$A$3:$BP$18,64,FALSE)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VLOOKUP(B76,audio_list_stym!$A$3:$AJ$18,32,FALSE)</f>
        <v>Tamanid</v>
      </c>
      <c r="I76" t="s">
        <v>690</v>
      </c>
      <c r="J76" t="str">
        <f t="shared" si="27"/>
        <v>Tamanid_3</v>
      </c>
      <c r="K76">
        <v>14</v>
      </c>
      <c r="L76">
        <f>VLOOKUP(J76,total_visual_stym!$A$2:$D$129,2,FALSE)</f>
        <v>2139</v>
      </c>
      <c r="M76" t="str">
        <f>VLOOKUP(J76,total_visual_stym!$A$2:$D$129,3,FALSE)</f>
        <v>pics\\Tamanid_3.jpg</v>
      </c>
      <c r="N76">
        <f>VLOOKUP(J76,total_visual_stym!$A$1:$D$129,4,FALSE)</f>
        <v>214</v>
      </c>
      <c r="P76">
        <f>IF(G76="экспл",0,IF(G76="импл_",VLOOKUP(J76,quest_импл!$A$1:$J$129,7,FALSE),0))</f>
        <v>275</v>
      </c>
      <c r="Q76" t="str">
        <f>IF(G76="экспл",0,IF(G76="импл_",VLOOKUP(J76,quest_импл!$A$1:$J$129,8,FALSE),0))</f>
        <v>sound\\Barhatistiy_li.wav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2007</v>
      </c>
      <c r="AD76" t="str">
        <f t="shared" ca="1" si="33"/>
        <v>pics\\Banan_7.jpg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pics\\Banan_7.jpg</v>
      </c>
      <c r="AI76" t="s">
        <v>78</v>
      </c>
      <c r="AO76">
        <f t="shared" ca="1" si="34"/>
        <v>0.8352445960669671</v>
      </c>
      <c r="AP76" t="str">
        <f t="shared" ca="1" si="35"/>
        <v>pics\\Banan_7.jpg</v>
      </c>
      <c r="AR76" t="str">
        <f t="shared" si="36"/>
        <v/>
      </c>
      <c r="AS76" t="str">
        <f t="shared" ca="1" si="29"/>
        <v>pics\\Banan_7.jpg</v>
      </c>
      <c r="AT76">
        <f t="shared" ca="1" si="30"/>
        <v>0.27836979089355318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_Бархатистый_ли_</v>
      </c>
      <c r="BB76" t="str">
        <f t="shared" si="32"/>
        <v>_Бархатистый_ли_БАРОХ?</v>
      </c>
      <c r="BD76" cm="1">
        <f t="array" aca="1" ref="BD76" ca="1">INDEX($L$74:$L$81,(RANK(AT4,$AT$2:$AT$9)))</f>
        <v>2139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VLOOKUP(B77,audio_list_stym!$A$3:$BP$18,64,FALSE)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VLOOKUP(B77,audio_list_stym!$A$3:$AJ$18,32,FALSE)</f>
        <v>Tamanid</v>
      </c>
      <c r="I77" t="s">
        <v>691</v>
      </c>
      <c r="J77" t="str">
        <f t="shared" si="27"/>
        <v>Tamanid_4</v>
      </c>
      <c r="K77">
        <v>14</v>
      </c>
      <c r="L77">
        <f>VLOOKUP(J77,total_visual_stym!$A$2:$D$129,2,FALSE)</f>
        <v>2140</v>
      </c>
      <c r="M77" t="str">
        <f>VLOOKUP(J77,total_visual_stym!$A$2:$D$129,3,FALSE)</f>
        <v>pics\\Tamanid_4.jpg</v>
      </c>
      <c r="N77">
        <f>VLOOKUP(J77,total_visual_stym!$A$1:$D$129,4,FALSE)</f>
        <v>214</v>
      </c>
      <c r="P77">
        <f>IF(G77="экспл",0,IF(G77="импл_",VLOOKUP(J77,quest_импл!$A$1:$J$129,7,FALSE),0))</f>
        <v>276</v>
      </c>
      <c r="Q77" t="str">
        <f>IF(G77="экспл",0,IF(G77="импл_",VLOOKUP(J77,quest_импл!$A$1:$J$129,8,FALSE),0))</f>
        <v>sound\\Odnotonniy_li.wav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2047</v>
      </c>
      <c r="AD77" t="str">
        <f t="shared" ca="1" si="33"/>
        <v>pics\\Peper_7.jpg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pics\\Peper_7.jpg</v>
      </c>
      <c r="AI77" t="s">
        <v>79</v>
      </c>
      <c r="AO77">
        <f t="shared" ca="1" si="34"/>
        <v>0.19837405664409924</v>
      </c>
      <c r="AP77" t="str">
        <f t="shared" ca="1" si="35"/>
        <v>pics\\Peper_7.jpg</v>
      </c>
      <c r="AR77" t="str">
        <f t="shared" si="36"/>
        <v/>
      </c>
      <c r="AS77" t="str">
        <f t="shared" ca="1" si="29"/>
        <v>pics\\Peper_7.jpg</v>
      </c>
      <c r="AT77">
        <f t="shared" ca="1" si="30"/>
        <v>0.70703929624918438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_Однотонный_ли_</v>
      </c>
      <c r="BB77" t="str">
        <f t="shared" si="32"/>
        <v>_Однотонный_ли_БАРОХ?</v>
      </c>
      <c r="BD77" cm="1">
        <f t="array" aca="1" ref="BD77" ca="1">INDEX($L$74:$L$81,(RANK(AT5,$AT$2:$AT$9)))</f>
        <v>2137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VLOOKUP(B78,audio_list_stym!$A$3:$BP$18,64,FALSE)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VLOOKUP(B78,audio_list_stym!$A$3:$AJ$18,32,FALSE)</f>
        <v>Tamanid</v>
      </c>
      <c r="I78" t="s">
        <v>692</v>
      </c>
      <c r="J78" t="str">
        <f t="shared" si="27"/>
        <v>Tamanid_5</v>
      </c>
      <c r="K78">
        <v>14</v>
      </c>
      <c r="L78">
        <f>VLOOKUP(J78,total_visual_stym!$A$2:$D$129,2,FALSE)</f>
        <v>2141</v>
      </c>
      <c r="M78" t="str">
        <f>VLOOKUP(J78,total_visual_stym!$A$2:$D$129,3,FALSE)</f>
        <v>pics\\Tamanid_5.jpg</v>
      </c>
      <c r="N78">
        <f>VLOOKUP(J78,total_visual_stym!$A$1:$D$129,4,FALSE)</f>
        <v>214</v>
      </c>
      <c r="P78">
        <f>IF(G78="экспл",0,IF(G78="импл_",VLOOKUP(J78,quest_импл!$A$1:$J$129,7,FALSE),0))</f>
        <v>277</v>
      </c>
      <c r="Q78" t="str">
        <f>IF(G78="экспл",0,IF(G78="импл_",VLOOKUP(J78,quest_импл!$A$1:$J$129,8,FALSE),0))</f>
        <v>sound\\Prozrachniy_li.wav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2010</v>
      </c>
      <c r="AD78" t="str">
        <f t="shared" ca="1" si="33"/>
        <v>pics\\Finik_2.jpg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pics\\Finik_2.jpg</v>
      </c>
      <c r="AI78" t="s">
        <v>80</v>
      </c>
      <c r="AO78">
        <f t="shared" ca="1" si="34"/>
        <v>0.7923866089526983</v>
      </c>
      <c r="AP78" t="str">
        <f t="shared" ca="1" si="35"/>
        <v>pics\\Finik_2.jpg</v>
      </c>
      <c r="AR78" t="str">
        <f t="shared" si="36"/>
        <v/>
      </c>
      <c r="AS78" t="str">
        <f t="shared" ca="1" si="29"/>
        <v>pics\\Finik_2.jpg</v>
      </c>
      <c r="AT78">
        <f t="shared" ca="1" si="30"/>
        <v>0.96627706102083544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_Прозрачный_ли_</v>
      </c>
      <c r="BB78" t="str">
        <f t="shared" si="32"/>
        <v>_Прозрачный_ли_БАРОХ?</v>
      </c>
      <c r="BD78" cm="1">
        <f t="array" aca="1" ref="BD78" ca="1">INDEX($L$74:$L$81,(RANK(AT6,$AT$2:$AT$9)))</f>
        <v>2141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VLOOKUP(B79,audio_list_stym!$A$3:$BP$18,64,FALSE)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VLOOKUP(B79,audio_list_stym!$A$3:$AJ$18,32,FALSE)</f>
        <v>Tamanid</v>
      </c>
      <c r="I79" t="s">
        <v>693</v>
      </c>
      <c r="J79" t="str">
        <f t="shared" si="27"/>
        <v>Tamanid_6</v>
      </c>
      <c r="K79">
        <v>14</v>
      </c>
      <c r="L79">
        <f>VLOOKUP(J79,total_visual_stym!$A$2:$D$129,2,FALSE)</f>
        <v>2142</v>
      </c>
      <c r="M79" t="str">
        <f>VLOOKUP(J79,total_visual_stym!$A$2:$D$129,3,FALSE)</f>
        <v>pics\\Tamanid_6.jpg</v>
      </c>
      <c r="N79">
        <f>VLOOKUP(J79,total_visual_stym!$A$1:$D$129,4,FALSE)</f>
        <v>214</v>
      </c>
      <c r="P79">
        <f>IF(G79="экспл",0,IF(G79="импл_",VLOOKUP(J79,quest_импл!$A$1:$J$129,7,FALSE),0))</f>
        <v>278</v>
      </c>
      <c r="Q79" t="str">
        <f>IF(G79="экспл",0,IF(G79="импл_",VLOOKUP(J79,quest_импл!$A$1:$J$129,8,FALSE),0))</f>
        <v>sound\\Izmelchen_li.wav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2023</v>
      </c>
      <c r="AD79" t="str">
        <f t="shared" ca="1" si="33"/>
        <v>pics\\Goroh_7.jpg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pics\\Goroh_7.jpg</v>
      </c>
      <c r="AI79" t="s">
        <v>81</v>
      </c>
      <c r="AO79">
        <f t="shared" ca="1" si="34"/>
        <v>0.59323364464906037</v>
      </c>
      <c r="AP79" t="str">
        <f t="shared" ca="1" si="35"/>
        <v>pics\\Goroh_7.jpg</v>
      </c>
      <c r="AR79" t="str">
        <f t="shared" si="36"/>
        <v/>
      </c>
      <c r="AS79" t="str">
        <f t="shared" ca="1" si="29"/>
        <v>pics\\Goroh_7.jpg</v>
      </c>
      <c r="AT79">
        <f t="shared" ca="1" si="30"/>
        <v>0.77819527660694821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_Измельчен_ли_</v>
      </c>
      <c r="BB79" t="str">
        <f t="shared" si="32"/>
        <v>_Измельчен_ли_БАРОХ?</v>
      </c>
      <c r="BD79" cm="1">
        <f t="array" aca="1" ref="BD79" ca="1">INDEX($L$74:$L$81,(RANK(AT7,$AT$2:$AT$9)))</f>
        <v>2140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VLOOKUP(B80,audio_list_stym!$A$3:$BP$18,64,FALSE)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VLOOKUP(B80,audio_list_stym!$A$3:$AJ$18,32,FALSE)</f>
        <v>Tamanid</v>
      </c>
      <c r="I80" t="s">
        <v>694</v>
      </c>
      <c r="J80" t="str">
        <f t="shared" si="27"/>
        <v>Tamanid_7</v>
      </c>
      <c r="K80">
        <v>14</v>
      </c>
      <c r="L80">
        <f>VLOOKUP(J80,total_visual_stym!$A$2:$D$129,2,FALSE)</f>
        <v>2143</v>
      </c>
      <c r="M80" t="str">
        <f>VLOOKUP(J80,total_visual_stym!$A$2:$D$129,3,FALSE)</f>
        <v>pics\\Tamanid_7.jpg</v>
      </c>
      <c r="N80">
        <f>VLOOKUP(J80,total_visual_stym!$A$1:$D$129,4,FALSE)</f>
        <v>214</v>
      </c>
      <c r="P80">
        <f>IF(G80="экспл",0,IF(G80="импл_",VLOOKUP(J80,quest_импл!$A$1:$J$129,7,FALSE),0))</f>
        <v>279</v>
      </c>
      <c r="Q80" t="str">
        <f>IF(G80="экспл",0,IF(G80="импл_",VLOOKUP(J80,quest_импл!$A$1:$J$129,8,FALSE),0))</f>
        <v>sound\\Cvetushiy_li.wav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2019</v>
      </c>
      <c r="AD80" t="str">
        <f t="shared" ca="1" si="33"/>
        <v>pics\\Goroh_3.jpg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pics\\Goroh_3.jpg</v>
      </c>
      <c r="AI80" t="s">
        <v>82</v>
      </c>
      <c r="AO80">
        <f t="shared" ca="1" si="34"/>
        <v>0.63584045677666934</v>
      </c>
      <c r="AP80" t="str">
        <f t="shared" ca="1" si="35"/>
        <v>pics\\Goroh_3.jpg</v>
      </c>
      <c r="AR80" t="str">
        <f t="shared" si="36"/>
        <v/>
      </c>
      <c r="AS80" t="str">
        <f t="shared" ca="1" si="29"/>
        <v>pics\\Goroh_3.jpg</v>
      </c>
      <c r="AT80">
        <f t="shared" ca="1" si="30"/>
        <v>9.4465079588632928E-2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_Цветущий_ли_</v>
      </c>
      <c r="BB80" t="str">
        <f t="shared" si="32"/>
        <v>_Цветущий_ли_БАРОХ?</v>
      </c>
      <c r="BD80" cm="1">
        <f t="array" aca="1" ref="BD80" ca="1">INDEX($L$74:$L$81,(RANK(AT8,$AT$2:$AT$9)))</f>
        <v>2138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VLOOKUP(B81,audio_list_stym!$A$3:$BP$18,64,FALSE)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VLOOKUP(B81,audio_list_stym!$A$3:$AJ$18,32,FALSE)</f>
        <v>Tamanid</v>
      </c>
      <c r="I81" t="s">
        <v>695</v>
      </c>
      <c r="J81" t="str">
        <f t="shared" si="27"/>
        <v>Tamanid_8</v>
      </c>
      <c r="K81">
        <v>14</v>
      </c>
      <c r="L81">
        <f>VLOOKUP(J81,total_visual_stym!$A$2:$D$129,2,FALSE)</f>
        <v>2144</v>
      </c>
      <c r="M81" t="str">
        <f>VLOOKUP(J81,total_visual_stym!$A$2:$D$129,3,FALSE)</f>
        <v>pics\\Tamanid_8.jpg</v>
      </c>
      <c r="N81">
        <f>VLOOKUP(J81,total_visual_stym!$A$1:$D$129,4,FALSE)</f>
        <v>214</v>
      </c>
      <c r="P81">
        <f>IF(G81="экспл",0,IF(G81="импл_",VLOOKUP(J81,quest_импл!$A$1:$J$129,7,FALSE),0))</f>
        <v>280</v>
      </c>
      <c r="Q81" t="str">
        <f>IF(G81="экспл",0,IF(G81="импл_",VLOOKUP(J81,quest_импл!$A$1:$J$129,8,FALSE),0))</f>
        <v>sound\\Skruchen_li.wav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2009</v>
      </c>
      <c r="AD81" t="str">
        <f t="shared" ca="1" si="33"/>
        <v>pics\\Finik_1.jpg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pics\\Finik_1.jpg</v>
      </c>
      <c r="AI81" t="s">
        <v>83</v>
      </c>
      <c r="AO81">
        <f t="shared" ca="1" si="34"/>
        <v>0.82595157528368446</v>
      </c>
      <c r="AP81" t="str">
        <f t="shared" ca="1" si="35"/>
        <v>pics\\Finik_1.jpg</v>
      </c>
      <c r="AR81" t="str">
        <f t="shared" si="36"/>
        <v/>
      </c>
      <c r="AS81" t="str">
        <f t="shared" ca="1" si="29"/>
        <v>pics\\Finik_1.jpg</v>
      </c>
      <c r="AT81">
        <f t="shared" ca="1" si="30"/>
        <v>0.86418813912502979</v>
      </c>
      <c r="AU81" t="s">
        <v>697</v>
      </c>
      <c r="AV81" t="str">
        <f t="shared" ca="1" si="31"/>
        <v>sound\\Noviy_plod.wav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_Скручен_ли_</v>
      </c>
      <c r="BB81" t="str">
        <f t="shared" si="32"/>
        <v>_Скручен_ли_БАРОХ?</v>
      </c>
      <c r="BD81" cm="1">
        <f t="array" aca="1" ref="BD81" ca="1">INDEX($L$74:$L$81,(RANK(AT9,$AT$2:$AT$9)))</f>
        <v>2143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VLOOKUP(B82,audio_list_stym!$A$3:$BP$18,64,FALSE)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VLOOKUP(B82,audio_list_stym!$A$3:$AJ$18,32,FALSE)</f>
        <v>ZF</v>
      </c>
      <c r="I82" t="s">
        <v>688</v>
      </c>
      <c r="J82" t="str">
        <f t="shared" si="27"/>
        <v>ZF_1</v>
      </c>
      <c r="K82">
        <v>15</v>
      </c>
      <c r="L82">
        <f>VLOOKUP(J82,total_visual_stym!$A$2:$D$129,2,FALSE)</f>
        <v>2145</v>
      </c>
      <c r="M82" t="str">
        <f>VLOOKUP(J82,total_visual_stym!$A$2:$D$129,3,FALSE)</f>
        <v>pics\\ZF_1.jpg</v>
      </c>
      <c r="N82">
        <f>VLOOKUP(J82,total_visual_stym!$A$1:$D$129,4,FALSE)</f>
        <v>215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153</v>
      </c>
      <c r="Z82" t="str">
        <f>IF(G82="экспл",VLOOKUP(J82,quest_экспл!$A$1:$N$129,12,FALSE),IF(G82="импл_",0,0))</f>
        <v>sound\\On_s_chashuykami.wav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3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8"/>
        <v/>
      </c>
      <c r="AI82" t="s">
        <v>84</v>
      </c>
      <c r="AO82">
        <f t="shared" ca="1" si="34"/>
        <v>0.21115477511151792</v>
      </c>
      <c r="AP82" t="str">
        <f t="shared" ca="1" si="35"/>
        <v>pics\\Peper_6.jpg</v>
      </c>
      <c r="AR82" t="str">
        <f t="shared" si="36"/>
        <v/>
      </c>
      <c r="AS82" t="str">
        <f t="shared" si="29"/>
        <v/>
      </c>
      <c r="AT82">
        <f t="shared" ca="1" si="30"/>
        <v>0.88790117044923733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_Он_с_чешуйками?</v>
      </c>
      <c r="BA82" t="e">
        <f>VLOOKUP(Q82,audio_list_stym!$B$2:$BQ$299,68,FALSE)</f>
        <v>#N/A</v>
      </c>
      <c r="BB82" t="str">
        <f t="shared" si="32"/>
        <v>На_экране_ЛИРОХ._Он_с_чешуйками?</v>
      </c>
      <c r="BC82">
        <f>A82</f>
        <v>1211</v>
      </c>
      <c r="BD82" cm="1">
        <f t="array" aca="1" ref="BD82" ca="1">INDEX($L$82:$L$89,(RANK(AT2,$AT$2:$AT$9)))</f>
        <v>2152</v>
      </c>
      <c r="BE82" cm="1">
        <f t="array" aca="1" ref="BE82" ca="1">INDEX(BD66:BD81,(RANK(AT4,$AT$2:$AT$17)))</f>
        <v>2133</v>
      </c>
      <c r="BF82" cm="1">
        <f t="array" aca="1" ref="BF82" ca="1">INDEX(BD90:BD105,(RANK(AT4,$AT$2:$AT$17)))</f>
        <v>2067</v>
      </c>
      <c r="BG82" cm="1">
        <f t="array" aca="1" ref="BG82" ca="1">INDEX(BD106:BD129,(RANK(AT4,$AT$2:$AT$9)))</f>
        <v>2083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VLOOKUP(B83,audio_list_stym!$A$3:$BP$18,64,FALSE)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VLOOKUP(B83,audio_list_stym!$A$3:$AJ$18,32,FALSE)</f>
        <v>ZF</v>
      </c>
      <c r="I83" t="s">
        <v>689</v>
      </c>
      <c r="J83" t="str">
        <f t="shared" si="27"/>
        <v>ZF_2</v>
      </c>
      <c r="K83">
        <v>15</v>
      </c>
      <c r="L83">
        <f>VLOOKUP(J83,total_visual_stym!$A$2:$D$129,2,FALSE)</f>
        <v>2146</v>
      </c>
      <c r="M83" t="str">
        <f>VLOOKUP(J83,total_visual_stym!$A$2:$D$129,3,FALSE)</f>
        <v>pics\\ZF_2.jpg</v>
      </c>
      <c r="N83">
        <f>VLOOKUP(J83,total_visual_stym!$A$1:$D$129,4,FALSE)</f>
        <v>215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154</v>
      </c>
      <c r="Z83" t="str">
        <f>IF(G83="экспл",VLOOKUP(J83,quest_экспл!$A$1:$N$129,12,FALSE),IF(G83="импл_",0,0))</f>
        <v>sound\\On_rozoviy.wav</v>
      </c>
      <c r="AA83" t="str">
        <f>IF(G83="экспл",VLOOKUP(J83,quest_экспл!$A$1:$N$129,14,FALSE),IF(G83="импл_",0,0))</f>
        <v>нет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3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8"/>
        <v/>
      </c>
      <c r="AI83" t="s">
        <v>85</v>
      </c>
      <c r="AO83">
        <f t="shared" ca="1" si="34"/>
        <v>0.21176357721164685</v>
      </c>
      <c r="AP83" t="str">
        <f t="shared" ca="1" si="35"/>
        <v>pics\\Peper_5.jpg</v>
      </c>
      <c r="AR83" t="str">
        <f t="shared" si="36"/>
        <v/>
      </c>
      <c r="AS83" t="str">
        <f t="shared" si="29"/>
        <v/>
      </c>
      <c r="AT83">
        <f t="shared" ca="1" si="30"/>
        <v>0.25486505217176703</v>
      </c>
      <c r="AU83" t="s">
        <v>697</v>
      </c>
      <c r="AV83" t="str">
        <f t="shared" ca="1" si="31"/>
        <v>sound\\Redkiy_plod.wav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_Он_розовый?</v>
      </c>
      <c r="BA83" t="e">
        <f>VLOOKUP(Q83,audio_list_stym!$B$2:$BQ$299,68,FALSE)</f>
        <v>#N/A</v>
      </c>
      <c r="BB83" t="str">
        <f t="shared" si="32"/>
        <v>Посмотрите,_вот_ЛИРОХ._Он_розовый?</v>
      </c>
      <c r="BD83" cm="1">
        <f t="array" aca="1" ref="BD83" ca="1">INDEX($L$82:$L$89,(RANK(AT3,$AT$2:$AT$9)))</f>
        <v>2150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VLOOKUP(B84,audio_list_stym!$A$3:$BP$18,64,FALSE)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VLOOKUP(B84,audio_list_stym!$A$3:$AJ$18,32,FALSE)</f>
        <v>ZF</v>
      </c>
      <c r="I84" t="s">
        <v>690</v>
      </c>
      <c r="J84" t="str">
        <f t="shared" si="27"/>
        <v>ZF_3</v>
      </c>
      <c r="K84">
        <v>15</v>
      </c>
      <c r="L84">
        <f>VLOOKUP(J84,total_visual_stym!$A$2:$D$129,2,FALSE)</f>
        <v>2147</v>
      </c>
      <c r="M84" t="str">
        <f>VLOOKUP(J84,total_visual_stym!$A$2:$D$129,3,FALSE)</f>
        <v>pics\\ZF_3.jpg</v>
      </c>
      <c r="N84">
        <f>VLOOKUP(J84,total_visual_stym!$A$1:$D$129,4,FALSE)</f>
        <v>215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155</v>
      </c>
      <c r="Z84" t="str">
        <f>IF(G84="экспл",VLOOKUP(J84,quest_экспл!$A$1:$N$129,12,FALSE),IF(G84="импл_",0,0))</f>
        <v>sound\\Tonkiy_li_on.wav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0.24072222632660945</v>
      </c>
      <c r="AP84" t="str">
        <f t="shared" ca="1" si="35"/>
        <v>pics\\Peper_3.jpg</v>
      </c>
      <c r="AR84" t="str">
        <f t="shared" si="36"/>
        <v/>
      </c>
      <c r="AS84" t="str">
        <f t="shared" si="29"/>
        <v/>
      </c>
      <c r="AT84">
        <f t="shared" ca="1" si="30"/>
        <v>0.88650847485013362</v>
      </c>
      <c r="AU84" t="s">
        <v>697</v>
      </c>
      <c r="AV84" t="str">
        <f t="shared" ca="1" si="31"/>
        <v>sound\\Noviy_plod.wav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_Тонкий_ли_он?</v>
      </c>
      <c r="BA84" t="e">
        <f>VLOOKUP(Q84,audio_list_stym!$B$2:$BQ$299,68,FALSE)</f>
        <v>#N/A</v>
      </c>
      <c r="BB84" t="str">
        <f t="shared" si="32"/>
        <v>Вот_ЛИРОХ._Тонкий_ли_он?</v>
      </c>
      <c r="BD84" cm="1">
        <f t="array" aca="1" ref="BD84" ca="1">INDEX($L$82:$L$89,(RANK(AT4,$AT$2:$AT$9)))</f>
        <v>2147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VLOOKUP(B85,audio_list_stym!$A$3:$BP$18,64,FALSE)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VLOOKUP(B85,audio_list_stym!$A$3:$AJ$18,32,FALSE)</f>
        <v>ZF</v>
      </c>
      <c r="I85" t="s">
        <v>691</v>
      </c>
      <c r="J85" t="str">
        <f t="shared" si="27"/>
        <v>ZF_4</v>
      </c>
      <c r="K85">
        <v>15</v>
      </c>
      <c r="L85">
        <f>VLOOKUP(J85,total_visual_stym!$A$2:$D$129,2,FALSE)</f>
        <v>2148</v>
      </c>
      <c r="M85" t="str">
        <f>VLOOKUP(J85,total_visual_stym!$A$2:$D$129,3,FALSE)</f>
        <v>pics\\ZF_4.jpg</v>
      </c>
      <c r="N85">
        <f>VLOOKUP(J85,total_visual_stym!$A$1:$D$129,4,FALSE)</f>
        <v>215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156</v>
      </c>
      <c r="Z85" t="str">
        <f>IF(G85="экспл",VLOOKUP(J85,quest_экспл!$A$1:$N$129,12,FALSE),IF(G85="импл_",0,0))</f>
        <v>sound\\Celniy_li_on.wav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3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8"/>
        <v/>
      </c>
      <c r="AI85" t="s">
        <v>95</v>
      </c>
      <c r="AO85">
        <f t="shared" ca="1" si="34"/>
        <v>0.61834106262969513</v>
      </c>
      <c r="AP85" t="str">
        <f t="shared" ca="1" si="35"/>
        <v>pics\\Goroh_5.jpg</v>
      </c>
      <c r="AR85" t="str">
        <f t="shared" si="36"/>
        <v/>
      </c>
      <c r="AS85" t="str">
        <f t="shared" si="29"/>
        <v/>
      </c>
      <c r="AT85">
        <f t="shared" ca="1" si="30"/>
        <v>0.74060189605496474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_Цельный_ли_он?</v>
      </c>
      <c r="BA85" t="e">
        <f>VLOOKUP(Q85,audio_list_stym!$B$2:$BQ$299,68,FALSE)</f>
        <v>#N/A</v>
      </c>
      <c r="BB85" t="str">
        <f t="shared" si="32"/>
        <v>Это_ЛИРОХ._Цельный_ли_он?</v>
      </c>
      <c r="BD85" cm="1">
        <f t="array" aca="1" ref="BD85" ca="1">INDEX($L$82:$L$89,(RANK(AT5,$AT$2:$AT$9)))</f>
        <v>2145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VLOOKUP(B86,audio_list_stym!$A$3:$BP$18,64,FALSE)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VLOOKUP(B86,audio_list_stym!$A$3:$AJ$18,32,FALSE)</f>
        <v>ZF</v>
      </c>
      <c r="I86" t="s">
        <v>692</v>
      </c>
      <c r="J86" t="str">
        <f t="shared" si="27"/>
        <v>ZF_5</v>
      </c>
      <c r="K86">
        <v>15</v>
      </c>
      <c r="L86">
        <f>VLOOKUP(J86,total_visual_stym!$A$2:$D$129,2,FALSE)</f>
        <v>2149</v>
      </c>
      <c r="M86" t="str">
        <f>VLOOKUP(J86,total_visual_stym!$A$2:$D$129,3,FALSE)</f>
        <v>pics\\ZF_5.jpg</v>
      </c>
      <c r="N86">
        <f>VLOOKUP(J86,total_visual_stym!$A$1:$D$129,4,FALSE)</f>
        <v>215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157</v>
      </c>
      <c r="Z86" t="str">
        <f>IF(G86="экспл",VLOOKUP(J86,quest_экспл!$A$1:$N$129,12,FALSE),IF(G86="импл_",0,0))</f>
        <v>sound\\On_shershaviy.wav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3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8"/>
        <v/>
      </c>
      <c r="AI86" t="s">
        <v>96</v>
      </c>
      <c r="AO86">
        <f t="shared" ca="1" si="34"/>
        <v>4.5359945051678063E-2</v>
      </c>
      <c r="AP86" t="str">
        <f t="shared" ca="1" si="35"/>
        <v>pics\\Tomat_4.jpg</v>
      </c>
      <c r="AR86" t="str">
        <f t="shared" si="36"/>
        <v/>
      </c>
      <c r="AS86" t="str">
        <f t="shared" si="29"/>
        <v/>
      </c>
      <c r="AT86">
        <f t="shared" ca="1" si="30"/>
        <v>0.33096922040938559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_Он_шершавый?</v>
      </c>
      <c r="BA86" t="e">
        <f>VLOOKUP(Q86,audio_list_stym!$B$2:$BQ$299,68,FALSE)</f>
        <v>#N/A</v>
      </c>
      <c r="BB86" t="str">
        <f t="shared" si="32"/>
        <v>На_картинке_ЛИРОХ._Он_шершавый?</v>
      </c>
      <c r="BD86" cm="1">
        <f t="array" aca="1" ref="BD86" ca="1">INDEX($L$82:$L$89,(RANK(AT6,$AT$2:$AT$9)))</f>
        <v>2149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VLOOKUP(B87,audio_list_stym!$A$3:$BP$18,64,FALSE)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VLOOKUP(B87,audio_list_stym!$A$3:$AJ$18,32,FALSE)</f>
        <v>ZF</v>
      </c>
      <c r="I87" t="s">
        <v>693</v>
      </c>
      <c r="J87" t="str">
        <f t="shared" si="27"/>
        <v>ZF_6</v>
      </c>
      <c r="K87">
        <v>15</v>
      </c>
      <c r="L87">
        <f>VLOOKUP(J87,total_visual_stym!$A$2:$D$129,2,FALSE)</f>
        <v>2150</v>
      </c>
      <c r="M87" t="str">
        <f>VLOOKUP(J87,total_visual_stym!$A$2:$D$129,3,FALSE)</f>
        <v>pics\\ZF_6.jpg</v>
      </c>
      <c r="N87">
        <f>VLOOKUP(J87,total_visual_stym!$A$1:$D$129,4,FALSE)</f>
        <v>215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158</v>
      </c>
      <c r="Z87" t="str">
        <f>IF(G87="экспл",VLOOKUP(J87,quest_экспл!$A$1:$N$129,12,FALSE),IF(G87="импл_",0,0))</f>
        <v>sound\\Zaostrin_li_on.wav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3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8"/>
        <v/>
      </c>
      <c r="AI87" t="s">
        <v>97</v>
      </c>
      <c r="AO87">
        <f t="shared" ca="1" si="34"/>
        <v>5.2422682866830606E-3</v>
      </c>
      <c r="AP87" t="str">
        <f t="shared" ca="1" si="35"/>
        <v>pics\\Tomat_7.jpg</v>
      </c>
      <c r="AR87" t="str">
        <f t="shared" si="36"/>
        <v/>
      </c>
      <c r="AS87" t="str">
        <f t="shared" si="29"/>
        <v/>
      </c>
      <c r="AT87">
        <f t="shared" ca="1" si="30"/>
        <v>0.48226463348580206</v>
      </c>
      <c r="AU87" t="s">
        <v>697</v>
      </c>
      <c r="AV87" t="str">
        <f t="shared" ca="1" si="31"/>
        <v>sound\\Redkiy_plod.wav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_Заострен_ли_он?</v>
      </c>
      <c r="BA87" t="e">
        <f>VLOOKUP(Q87,audio_list_stym!$B$2:$BQ$299,68,FALSE)</f>
        <v>#N/A</v>
      </c>
      <c r="BB87" t="str">
        <f t="shared" si="32"/>
        <v>На_мониторе_ЛИРОХ._Заострен_ли_он?</v>
      </c>
      <c r="BD87" cm="1">
        <f t="array" aca="1" ref="BD87" ca="1">INDEX($L$82:$L$89,(RANK(AT7,$AT$2:$AT$9)))</f>
        <v>2148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VLOOKUP(B88,audio_list_stym!$A$3:$BP$18,64,FALSE)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VLOOKUP(B88,audio_list_stym!$A$3:$AJ$18,32,FALSE)</f>
        <v>ZF</v>
      </c>
      <c r="I88" t="s">
        <v>694</v>
      </c>
      <c r="J88" t="str">
        <f t="shared" si="27"/>
        <v>ZF_7</v>
      </c>
      <c r="K88">
        <v>15</v>
      </c>
      <c r="L88">
        <f>VLOOKUP(J88,total_visual_stym!$A$2:$D$129,2,FALSE)</f>
        <v>2151</v>
      </c>
      <c r="M88" t="str">
        <f>VLOOKUP(J88,total_visual_stym!$A$2:$D$129,3,FALSE)</f>
        <v>pics\\ZF_7.jpg</v>
      </c>
      <c r="N88">
        <f>VLOOKUP(J88,total_visual_stym!$A$1:$D$129,4,FALSE)</f>
        <v>215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159</v>
      </c>
      <c r="Z88" t="str">
        <f>IF(G88="экспл",VLOOKUP(J88,quest_экспл!$A$1:$N$129,12,FALSE),IF(G88="импл_",0,0))</f>
        <v>sound\\On_rassipchatiy.wav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3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8"/>
        <v/>
      </c>
      <c r="AI88" t="s">
        <v>98</v>
      </c>
      <c r="AO88">
        <f t="shared" ca="1" si="34"/>
        <v>0.56763365799187737</v>
      </c>
      <c r="AP88" t="str">
        <f t="shared" ca="1" si="35"/>
        <v>pics\\Kokos_3.jpg</v>
      </c>
      <c r="AR88" t="str">
        <f t="shared" si="36"/>
        <v/>
      </c>
      <c r="AS88" t="str">
        <f t="shared" si="29"/>
        <v/>
      </c>
      <c r="AT88">
        <f t="shared" ca="1" si="30"/>
        <v>0.31912686751448627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_Он_рассыпчатый?</v>
      </c>
      <c r="BA88" t="e">
        <f>VLOOKUP(Q88,audio_list_stym!$B$2:$BQ$299,68,FALSE)</f>
        <v>#N/A</v>
      </c>
      <c r="BB88" t="str">
        <f t="shared" si="32"/>
        <v>Перед_Вами_ЛИРОХ._Он_рассыпчатый?</v>
      </c>
      <c r="BD88" cm="1">
        <f t="array" aca="1" ref="BD88" ca="1">INDEX($L$82:$L$89,(RANK(AT8,$AT$2:$AT$9)))</f>
        <v>2146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VLOOKUP(B89,audio_list_stym!$A$3:$BP$18,64,FALSE)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VLOOKUP(B89,audio_list_stym!$A$3:$AJ$18,32,FALSE)</f>
        <v>ZF</v>
      </c>
      <c r="I89" t="s">
        <v>695</v>
      </c>
      <c r="J89" t="str">
        <f t="shared" si="27"/>
        <v>ZF_8</v>
      </c>
      <c r="K89">
        <v>15</v>
      </c>
      <c r="L89">
        <f>VLOOKUP(J89,total_visual_stym!$A$2:$D$129,2,FALSE)</f>
        <v>2152</v>
      </c>
      <c r="M89" t="str">
        <f>VLOOKUP(J89,total_visual_stym!$A$2:$D$129,3,FALSE)</f>
        <v>pics\\ZF_8.jpg</v>
      </c>
      <c r="N89">
        <f>VLOOKUP(J89,total_visual_stym!$A$1:$D$129,4,FALSE)</f>
        <v>215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160</v>
      </c>
      <c r="Z89" t="str">
        <f>IF(G89="экспл",VLOOKUP(J89,quest_экспл!$A$1:$N$129,12,FALSE),IF(G89="импл_",0,0))</f>
        <v>sound\\Ochishen_li_on.wav</v>
      </c>
      <c r="AA89" t="str">
        <f>IF(G89="экспл",VLOOKUP(J89,quest_экспл!$A$1:$N$129,14,FALSE),IF(G89="импл_",0,0))</f>
        <v>да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3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8"/>
        <v/>
      </c>
      <c r="AI89" t="s">
        <v>99</v>
      </c>
      <c r="AO89">
        <f t="shared" ca="1" si="34"/>
        <v>2.5461270105081701E-2</v>
      </c>
      <c r="AP89" t="str">
        <f t="shared" ca="1" si="35"/>
        <v>pics\\Tomat_6.jpg</v>
      </c>
      <c r="AR89" t="str">
        <f t="shared" si="36"/>
        <v/>
      </c>
      <c r="AS89" t="str">
        <f t="shared" si="29"/>
        <v/>
      </c>
      <c r="AT89">
        <f t="shared" ca="1" si="30"/>
        <v>0.56682634122762265</v>
      </c>
      <c r="AU89" t="s">
        <v>697</v>
      </c>
      <c r="AV89" t="str">
        <f t="shared" ca="1" si="31"/>
        <v>sound\\Noviy_plod.wav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_Очищен_ли_он?</v>
      </c>
      <c r="BA89" t="e">
        <f>VLOOKUP(Q89,audio_list_stym!$B$2:$BQ$299,68,FALSE)</f>
        <v>#N/A</v>
      </c>
      <c r="BB89" t="str">
        <f t="shared" si="32"/>
        <v>Вы_видите_ЛИРОХ._Очищен_ли_он?</v>
      </c>
      <c r="BD89" cm="1">
        <f t="array" aca="1" ref="BD89" ca="1">INDEX($L$82:$L$89,(RANK(AT9,$AT$2:$AT$9)))</f>
        <v>2151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VLOOKUP(B90,audio_list_stym!$A$3:$BP$18,64,FALSE)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VLOOKUP(B90,audio_list_stym!$A$3:$AJ$18,32,FALSE)</f>
        <v>Ackee</v>
      </c>
      <c r="I90" t="s">
        <v>688</v>
      </c>
      <c r="J90" t="str">
        <f t="shared" si="27"/>
        <v>Ackee_1</v>
      </c>
      <c r="K90">
        <v>16</v>
      </c>
      <c r="L90">
        <f>VLOOKUP(J90,total_visual_stym!$A$2:$D$129,2,FALSE)</f>
        <v>2065</v>
      </c>
      <c r="M90" t="str">
        <f>VLOOKUP(J90,total_visual_stym!$A$2:$D$129,3,FALSE)</f>
        <v>pics\\Ackee_1.jpg</v>
      </c>
      <c r="N90">
        <f>VLOOKUP(J90,total_visual_stym!$A$1:$D$129,4,FALSE)</f>
        <v>208</v>
      </c>
      <c r="P90">
        <f>IF(G90="экспл",0,IF(G90="импл_",VLOOKUP(J90,quest_импл!$A$1:$J$129,7,FALSE),0))</f>
        <v>225</v>
      </c>
      <c r="Q90" t="str">
        <f>IF(G90="экспл",0,IF(G90="импл_",VLOOKUP(J90,quest_импл!$A$1:$J$129,8,FALSE),0))</f>
        <v>sound\\Sushenniy_li.wav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нет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2053</v>
      </c>
      <c r="AD90" t="str">
        <f t="shared" ca="1" si="33"/>
        <v>pics\\Redis_5.jpg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pics\\Redis_5.jpg</v>
      </c>
      <c r="AI90" t="s">
        <v>100</v>
      </c>
      <c r="AO90">
        <f t="shared" ca="1" si="34"/>
        <v>0.11868462417053705</v>
      </c>
      <c r="AP90" t="str">
        <f t="shared" ca="1" si="35"/>
        <v>pics\\Redis_5.jpg</v>
      </c>
      <c r="AR90" t="str">
        <f t="shared" si="36"/>
        <v/>
      </c>
      <c r="AS90" t="str">
        <f t="shared" ca="1" si="29"/>
        <v>pics\\Redis_5.jpg</v>
      </c>
      <c r="AT90">
        <f t="shared" ca="1" si="30"/>
        <v>0.6440705520322394</v>
      </c>
      <c r="AU90" t="s">
        <v>697</v>
      </c>
      <c r="AV90" t="str">
        <f t="shared" ca="1" si="31"/>
        <v>sound\\Noviy_plod.wav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_Сушеный_ли_</v>
      </c>
      <c r="BB90" t="str">
        <f t="shared" si="32"/>
        <v>_Сушеный_ли_XXXXX?</v>
      </c>
      <c r="BC90">
        <f>A90</f>
        <v>1212</v>
      </c>
      <c r="BD90" cm="1">
        <f t="array" aca="1" ref="BD90" ca="1">INDEX($L$90:$L$97,(RANK(AT2,$AT$2:$AT$9)))</f>
        <v>2072</v>
      </c>
      <c r="BE90" cm="1">
        <f t="array" aca="1" ref="BE90" ca="1">INDEX(BD66:BD81,(RANK(AT5,$AT$2:$AT$17)))</f>
        <v>2136</v>
      </c>
      <c r="BF90" cm="1">
        <f t="array" aca="1" ref="BF90" ca="1">INDEX(BD98:BD113,(RANK(AT5,$AT$2:$AT$17)))</f>
        <v>2080</v>
      </c>
      <c r="BG90" cm="1">
        <f t="array" aca="1" ref="BG90" ca="1">INDEX(BD114:BD129,(RANK(AT5,$AT$2:$AT$9)))</f>
        <v>2096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VLOOKUP(B91,audio_list_stym!$A$3:$BP$18,64,FALSE)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VLOOKUP(B91,audio_list_stym!$A$3:$AJ$18,32,FALSE)</f>
        <v>Ackee</v>
      </c>
      <c r="I91" t="s">
        <v>689</v>
      </c>
      <c r="J91" t="str">
        <f t="shared" si="27"/>
        <v>Ackee_2</v>
      </c>
      <c r="K91">
        <v>16</v>
      </c>
      <c r="L91">
        <f>VLOOKUP(J91,total_visual_stym!$A$2:$D$129,2,FALSE)</f>
        <v>2066</v>
      </c>
      <c r="M91" t="str">
        <f>VLOOKUP(J91,total_visual_stym!$A$2:$D$129,3,FALSE)</f>
        <v>pics\\Ackee_2.jpg</v>
      </c>
      <c r="N91">
        <f>VLOOKUP(J91,total_visual_stym!$A$1:$D$129,4,FALSE)</f>
        <v>208</v>
      </c>
      <c r="P91">
        <f>IF(G91="экспл",0,IF(G91="импл_",VLOOKUP(J91,quest_импл!$A$1:$J$129,7,FALSE),0))</f>
        <v>226</v>
      </c>
      <c r="Q91" t="str">
        <f>IF(G91="экспл",0,IF(G91="импл_",VLOOKUP(J91,quest_импл!$A$1:$J$129,8,FALSE),0))</f>
        <v>sound\\S_vetochkoy_li.wav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2032</v>
      </c>
      <c r="AD91" t="str">
        <f t="shared" ca="1" si="33"/>
        <v>pics\\Kokos_8.jpg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pics\\Kokos_8.jpg</v>
      </c>
      <c r="AI91" t="s">
        <v>101</v>
      </c>
      <c r="AO91">
        <f t="shared" ca="1" si="34"/>
        <v>0.464074982260542</v>
      </c>
      <c r="AP91" t="str">
        <f t="shared" ca="1" si="35"/>
        <v>pics\\Kokos_8.jpg</v>
      </c>
      <c r="AR91" t="str">
        <f t="shared" si="36"/>
        <v/>
      </c>
      <c r="AS91" t="str">
        <f t="shared" ca="1" si="29"/>
        <v>pics\\Kokos_8.jpg</v>
      </c>
      <c r="AT91">
        <f t="shared" ca="1" si="30"/>
        <v>0.68040614881772055</v>
      </c>
      <c r="AU91" t="s">
        <v>697</v>
      </c>
      <c r="AV91" t="str">
        <f t="shared" ca="1" si="31"/>
        <v>sound\\Noviy_plod.wav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_С_веточкой_ли_</v>
      </c>
      <c r="BB91" t="str">
        <f t="shared" si="32"/>
        <v>_С_веточкой_ли_XXXXX?</v>
      </c>
      <c r="BD91" cm="1">
        <f t="array" aca="1" ref="BD91" ca="1">INDEX($L$90:$L$97,(RANK(AT3,$AT$2:$AT$9)))</f>
        <v>2070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VLOOKUP(B92,audio_list_stym!$A$3:$BP$18,64,FALSE)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VLOOKUP(B92,audio_list_stym!$A$3:$AJ$18,32,FALSE)</f>
        <v>Ackee</v>
      </c>
      <c r="I92" t="s">
        <v>690</v>
      </c>
      <c r="J92" t="str">
        <f t="shared" si="27"/>
        <v>Ackee_3</v>
      </c>
      <c r="K92">
        <v>16</v>
      </c>
      <c r="L92">
        <f>VLOOKUP(J92,total_visual_stym!$A$2:$D$129,2,FALSE)</f>
        <v>2067</v>
      </c>
      <c r="M92" t="str">
        <f>VLOOKUP(J92,total_visual_stym!$A$2:$D$129,3,FALSE)</f>
        <v>pics\\Ackee_3.jpg</v>
      </c>
      <c r="N92">
        <f>VLOOKUP(J92,total_visual_stym!$A$1:$D$129,4,FALSE)</f>
        <v>208</v>
      </c>
      <c r="P92">
        <f>IF(G92="экспл",0,IF(G92="импл_",VLOOKUP(J92,quest_импл!$A$1:$J$129,7,FALSE),0))</f>
        <v>227</v>
      </c>
      <c r="Q92" t="str">
        <f>IF(G92="экспл",0,IF(G92="импл_",VLOOKUP(J92,quest_импл!$A$1:$J$129,8,FALSE),0))</f>
        <v>sound\\Rasskrit_li.wav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да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2051</v>
      </c>
      <c r="AD92" t="str">
        <f t="shared" ca="1" si="33"/>
        <v>pics\\Redis_3.jpg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pics\\Redis_3.jpg</v>
      </c>
      <c r="AI92" t="s">
        <v>102</v>
      </c>
      <c r="AO92">
        <f t="shared" ca="1" si="34"/>
        <v>0.13532874628448466</v>
      </c>
      <c r="AP92" t="str">
        <f t="shared" ca="1" si="35"/>
        <v>pics\\Redis_3.jpg</v>
      </c>
      <c r="AR92" t="str">
        <f t="shared" si="36"/>
        <v/>
      </c>
      <c r="AS92" t="str">
        <f t="shared" ca="1" si="29"/>
        <v>pics\\Redis_3.jpg</v>
      </c>
      <c r="AT92">
        <f t="shared" ca="1" si="30"/>
        <v>0.66061149394350882</v>
      </c>
      <c r="AU92" t="s">
        <v>697</v>
      </c>
      <c r="AV92" t="str">
        <f t="shared" ca="1" si="31"/>
        <v>sound\\Noviy_plod.wav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_Раскрыт_ли_</v>
      </c>
      <c r="BB92" t="str">
        <f t="shared" si="32"/>
        <v>_Раскрыт_ли_XXXXX?</v>
      </c>
      <c r="BD92" cm="1">
        <f t="array" aca="1" ref="BD92" ca="1">INDEX($L$90:$L$97,(RANK(AT4,$AT$2:$AT$9)))</f>
        <v>2067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VLOOKUP(B93,audio_list_stym!$A$3:$BP$18,64,FALSE)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VLOOKUP(B93,audio_list_stym!$A$3:$AJ$18,32,FALSE)</f>
        <v>Ackee</v>
      </c>
      <c r="I93" t="s">
        <v>691</v>
      </c>
      <c r="J93" t="str">
        <f t="shared" si="27"/>
        <v>Ackee_4</v>
      </c>
      <c r="K93">
        <v>16</v>
      </c>
      <c r="L93">
        <f>VLOOKUP(J93,total_visual_stym!$A$2:$D$129,2,FALSE)</f>
        <v>2068</v>
      </c>
      <c r="M93" t="str">
        <f>VLOOKUP(J93,total_visual_stym!$A$2:$D$129,3,FALSE)</f>
        <v>pics\\Ackee_4.jpg</v>
      </c>
      <c r="N93">
        <f>VLOOKUP(J93,total_visual_stym!$A$1:$D$129,4,FALSE)</f>
        <v>208</v>
      </c>
      <c r="P93">
        <f>IF(G93="экспл",0,IF(G93="импл_",VLOOKUP(J93,quest_импл!$A$1:$J$129,7,FALSE),0))</f>
        <v>228</v>
      </c>
      <c r="Q93" t="str">
        <f>IF(G93="экспл",0,IF(G93="импл_",VLOOKUP(J93,quest_импл!$A$1:$J$129,8,FALSE),0))</f>
        <v>sound\\Pushistiy_li.wav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нет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2042</v>
      </c>
      <c r="AD93" t="str">
        <f t="shared" ca="1" si="33"/>
        <v>pics\\Peper_2.jpg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pics\\Peper_2.jpg</v>
      </c>
      <c r="AI93" t="s">
        <v>103</v>
      </c>
      <c r="AO93">
        <f t="shared" ca="1" si="34"/>
        <v>0.26123589448731255</v>
      </c>
      <c r="AP93" t="str">
        <f t="shared" ca="1" si="35"/>
        <v>pics\\Peper_2.jpg</v>
      </c>
      <c r="AR93" t="str">
        <f t="shared" si="36"/>
        <v/>
      </c>
      <c r="AS93" t="str">
        <f t="shared" ca="1" si="29"/>
        <v>pics\\Peper_2.jpg</v>
      </c>
      <c r="AT93">
        <f t="shared" ca="1" si="30"/>
        <v>0.149970206622422</v>
      </c>
      <c r="AU93" t="s">
        <v>697</v>
      </c>
      <c r="AV93" t="str">
        <f t="shared" ca="1" si="31"/>
        <v>sound\\Redkiy_plod.wav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_Пушистый_ли_</v>
      </c>
      <c r="BB93" t="str">
        <f t="shared" si="32"/>
        <v>_Пушистый_ли_XXXXX?</v>
      </c>
      <c r="BD93" cm="1">
        <f t="array" aca="1" ref="BD93" ca="1">INDEX($L$90:$L$97,(RANK(AT5,$AT$2:$AT$9)))</f>
        <v>2065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VLOOKUP(B94,audio_list_stym!$A$3:$BP$18,64,FALSE)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VLOOKUP(B94,audio_list_stym!$A$3:$AJ$18,32,FALSE)</f>
        <v>Ackee</v>
      </c>
      <c r="I94" t="s">
        <v>692</v>
      </c>
      <c r="J94" t="str">
        <f t="shared" si="27"/>
        <v>Ackee_5</v>
      </c>
      <c r="K94">
        <v>16</v>
      </c>
      <c r="L94">
        <f>VLOOKUP(J94,total_visual_stym!$A$2:$D$129,2,FALSE)</f>
        <v>2069</v>
      </c>
      <c r="M94" t="str">
        <f>VLOOKUP(J94,total_visual_stym!$A$2:$D$129,3,FALSE)</f>
        <v>pics\\Ackee_5.jpg</v>
      </c>
      <c r="N94">
        <f>VLOOKUP(J94,total_visual_stym!$A$1:$D$129,4,FALSE)</f>
        <v>208</v>
      </c>
      <c r="P94">
        <f>IF(G94="экспл",0,IF(G94="импл_",VLOOKUP(J94,quest_импл!$A$1:$J$129,7,FALSE),0))</f>
        <v>229</v>
      </c>
      <c r="Q94" t="str">
        <f>IF(G94="экспл",0,IF(G94="импл_",VLOOKUP(J94,quest_импл!$A$1:$J$129,8,FALSE),0))</f>
        <v>sound\\Kvadratniy_li.wav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2006</v>
      </c>
      <c r="AD94" t="str">
        <f t="shared" ca="1" si="33"/>
        <v>pics\\Banan_6.jpg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pics\\Banan_6.jpg</v>
      </c>
      <c r="AI94" t="s">
        <v>104</v>
      </c>
      <c r="AO94">
        <f t="shared" ca="1" si="34"/>
        <v>0.84498007224263183</v>
      </c>
      <c r="AP94" t="str">
        <f t="shared" ca="1" si="35"/>
        <v>pics\\Banan_6.jpg</v>
      </c>
      <c r="AR94" t="str">
        <f t="shared" si="36"/>
        <v/>
      </c>
      <c r="AS94" t="str">
        <f t="shared" ca="1" si="29"/>
        <v>pics\\Banan_6.jpg</v>
      </c>
      <c r="AT94">
        <f t="shared" ca="1" si="30"/>
        <v>0.60592236800608645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_Квадратный_ли_</v>
      </c>
      <c r="BB94" t="str">
        <f t="shared" si="32"/>
        <v>_Квадратный_ли_XXXXX?</v>
      </c>
      <c r="BD94" cm="1">
        <f t="array" aca="1" ref="BD94" ca="1">INDEX($L$90:$L$97,(RANK(AT6,$AT$2:$AT$9)))</f>
        <v>2069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VLOOKUP(B95,audio_list_stym!$A$3:$BP$18,64,FALSE)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VLOOKUP(B95,audio_list_stym!$A$3:$AJ$18,32,FALSE)</f>
        <v>Ackee</v>
      </c>
      <c r="I95" t="s">
        <v>693</v>
      </c>
      <c r="J95" t="str">
        <f t="shared" si="27"/>
        <v>Ackee_6</v>
      </c>
      <c r="K95">
        <v>16</v>
      </c>
      <c r="L95">
        <f>VLOOKUP(J95,total_visual_stym!$A$2:$D$129,2,FALSE)</f>
        <v>2070</v>
      </c>
      <c r="M95" t="str">
        <f>VLOOKUP(J95,total_visual_stym!$A$2:$D$129,3,FALSE)</f>
        <v>pics\\Ackee_6.jpg</v>
      </c>
      <c r="N95">
        <f>VLOOKUP(J95,total_visual_stym!$A$1:$D$129,4,FALSE)</f>
        <v>208</v>
      </c>
      <c r="P95">
        <f>IF(G95="экспл",0,IF(G95="импл_",VLOOKUP(J95,quest_импл!$A$1:$J$129,7,FALSE),0))</f>
        <v>230</v>
      </c>
      <c r="Q95" t="str">
        <f>IF(G95="экспл",0,IF(G95="импл_",VLOOKUP(J95,quest_импл!$A$1:$J$129,8,FALSE),0))</f>
        <v>sound\\Sklizskiy_li.wav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2038</v>
      </c>
      <c r="AD95" t="str">
        <f t="shared" ca="1" si="33"/>
        <v>pics\\Limon_6.jpg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pics\\Limon_6.jpg</v>
      </c>
      <c r="AI95" t="s">
        <v>105</v>
      </c>
      <c r="AO95">
        <f t="shared" ca="1" si="34"/>
        <v>0.32438753634005446</v>
      </c>
      <c r="AP95" t="str">
        <f t="shared" ca="1" si="35"/>
        <v>pics\\Limon_6.jpg</v>
      </c>
      <c r="AR95" t="str">
        <f t="shared" si="36"/>
        <v/>
      </c>
      <c r="AS95" t="str">
        <f t="shared" ca="1" si="29"/>
        <v>pics\\Limon_6.jpg</v>
      </c>
      <c r="AT95">
        <f t="shared" ca="1" si="30"/>
        <v>0.13797672327100929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_Склизкий_ли_</v>
      </c>
      <c r="BB95" t="str">
        <f t="shared" si="32"/>
        <v>_Склизкий_ли_XXXXX?</v>
      </c>
      <c r="BD95" cm="1">
        <f t="array" aca="1" ref="BD95" ca="1">INDEX($L$90:$L$97,(RANK(AT7,$AT$2:$AT$9)))</f>
        <v>2068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VLOOKUP(B96,audio_list_stym!$A$3:$BP$18,64,FALSE)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VLOOKUP(B96,audio_list_stym!$A$3:$AJ$18,32,FALSE)</f>
        <v>Ackee</v>
      </c>
      <c r="I96" t="s">
        <v>694</v>
      </c>
      <c r="J96" t="str">
        <f t="shared" si="27"/>
        <v>Ackee_7</v>
      </c>
      <c r="K96">
        <v>16</v>
      </c>
      <c r="L96">
        <f>VLOOKUP(J96,total_visual_stym!$A$2:$D$129,2,FALSE)</f>
        <v>2071</v>
      </c>
      <c r="M96" t="str">
        <f>VLOOKUP(J96,total_visual_stym!$A$2:$D$129,3,FALSE)</f>
        <v>pics\\Ackee_7.jpg</v>
      </c>
      <c r="N96">
        <f>VLOOKUP(J96,total_visual_stym!$A$1:$D$129,4,FALSE)</f>
        <v>208</v>
      </c>
      <c r="P96">
        <f>IF(G96="экспл",0,IF(G96="импл_",VLOOKUP(J96,quest_импл!$A$1:$J$129,7,FALSE),0))</f>
        <v>231</v>
      </c>
      <c r="Q96" t="str">
        <f>IF(G96="экспл",0,IF(G96="импл_",VLOOKUP(J96,quest_импл!$A$1:$J$129,8,FALSE),0))</f>
        <v>sound\\Uvyadshiy_li.wav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да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2018</v>
      </c>
      <c r="AD96" t="str">
        <f t="shared" ca="1" si="33"/>
        <v>pics\\Goroh_2.jpg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pics\\Goroh_2.jpg</v>
      </c>
      <c r="AI96" t="s">
        <v>106</v>
      </c>
      <c r="AO96">
        <f t="shared" ca="1" si="34"/>
        <v>0.65865867138614542</v>
      </c>
      <c r="AP96" t="str">
        <f t="shared" ca="1" si="35"/>
        <v>pics\\Goroh_2.jpg</v>
      </c>
      <c r="AR96" t="str">
        <f t="shared" si="36"/>
        <v/>
      </c>
      <c r="AS96" t="str">
        <f t="shared" ca="1" si="29"/>
        <v>pics\\Goroh_2.jpg</v>
      </c>
      <c r="AT96">
        <f t="shared" ca="1" si="30"/>
        <v>0.89228440942208898</v>
      </c>
      <c r="AU96" t="s">
        <v>697</v>
      </c>
      <c r="AV96" t="str">
        <f t="shared" ca="1" si="31"/>
        <v>sound\\Noviy_plod.wav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_Увядший_ли_</v>
      </c>
      <c r="BB96" t="str">
        <f t="shared" si="32"/>
        <v>_Увядший_ли_XXXXX?</v>
      </c>
      <c r="BD96" cm="1">
        <f t="array" aca="1" ref="BD96" ca="1">INDEX($L$90:$L$97,(RANK(AT8,$AT$2:$AT$9)))</f>
        <v>2066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VLOOKUP(B97,audio_list_stym!$A$3:$BP$18,64,FALSE)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VLOOKUP(B97,audio_list_stym!$A$3:$AJ$18,32,FALSE)</f>
        <v>Ackee</v>
      </c>
      <c r="I97" t="s">
        <v>695</v>
      </c>
      <c r="J97" t="str">
        <f t="shared" si="27"/>
        <v>Ackee_8</v>
      </c>
      <c r="K97">
        <v>16</v>
      </c>
      <c r="L97">
        <f>VLOOKUP(J97,total_visual_stym!$A$2:$D$129,2,FALSE)</f>
        <v>2072</v>
      </c>
      <c r="M97" t="str">
        <f>VLOOKUP(J97,total_visual_stym!$A$2:$D$129,3,FALSE)</f>
        <v>pics\\Ackee_8.jpg</v>
      </c>
      <c r="N97">
        <f>VLOOKUP(J97,total_visual_stym!$A$1:$D$129,4,FALSE)</f>
        <v>208</v>
      </c>
      <c r="P97">
        <f>IF(G97="экспл",0,IF(G97="импл_",VLOOKUP(J97,quest_импл!$A$1:$J$129,7,FALSE),0))</f>
        <v>232</v>
      </c>
      <c r="Q97" t="str">
        <f>IF(G97="экспл",0,IF(G97="импл_",VLOOKUP(J97,quest_импл!$A$1:$J$129,8,FALSE),0))</f>
        <v>sound\\Raznocvetniy_li.wav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да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2025</v>
      </c>
      <c r="AD97" t="str">
        <f t="shared" ca="1" si="33"/>
        <v>pics\\Kokos_1.jpg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pics\\Kokos_1.jpg</v>
      </c>
      <c r="AI97" t="s">
        <v>107</v>
      </c>
      <c r="AO97">
        <f t="shared" ca="1" si="34"/>
        <v>0.57405348566417613</v>
      </c>
      <c r="AP97" t="str">
        <f t="shared" ca="1" si="35"/>
        <v>pics\\Kokos_1.jpg</v>
      </c>
      <c r="AR97" t="str">
        <f t="shared" si="36"/>
        <v/>
      </c>
      <c r="AS97" t="str">
        <f t="shared" ca="1" si="29"/>
        <v>pics\\Kokos_1.jpg</v>
      </c>
      <c r="AT97">
        <f t="shared" ca="1" si="30"/>
        <v>0.29373807177275202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_Разноцветный_ли_</v>
      </c>
      <c r="BB97" t="str">
        <f t="shared" si="32"/>
        <v>_Разноцветный_ли_XXXXX?</v>
      </c>
      <c r="BD97" cm="1">
        <f t="array" aca="1" ref="BD97" ca="1">INDEX($L$90:$L$97,(RANK(AT9,$AT$2:$AT$9)))</f>
        <v>2071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VLOOKUP(B98,audio_list_stym!$A$3:$BP$18,64,FALSE)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VLOOKUP(B98,audio_list_stym!$A$3:$AJ$18,32,FALSE)</f>
        <v>Ake</v>
      </c>
      <c r="I98" t="s">
        <v>688</v>
      </c>
      <c r="J98" t="str">
        <f t="shared" si="27"/>
        <v>Ake_1</v>
      </c>
      <c r="K98">
        <v>17</v>
      </c>
      <c r="L98">
        <f>VLOOKUP(J98,total_visual_stym!$A$2:$D$129,2,FALSE)</f>
        <v>2073</v>
      </c>
      <c r="M98" t="str">
        <f>VLOOKUP(J98,total_visual_stym!$A$2:$D$129,3,FALSE)</f>
        <v>pics\\Ake_1.jpg</v>
      </c>
      <c r="N98">
        <f>VLOOKUP(J98,total_visual_stym!$A$1:$D$129,4,FALSE)</f>
        <v>209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105</v>
      </c>
      <c r="Z98" t="str">
        <f>IF(G98="экспл",VLOOKUP(J98,quest_экспл!$A$1:$N$129,12,FALSE),IF(G98="импл_",0,0))</f>
        <v>sound\\On_imeet_myakot.wav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3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8"/>
        <v/>
      </c>
      <c r="AI98" t="s">
        <v>108</v>
      </c>
      <c r="AO98">
        <f t="shared" ca="1" si="34"/>
        <v>0.74750632808257544</v>
      </c>
      <c r="AP98" t="str">
        <f t="shared" ca="1" si="35"/>
        <v>pics\\Finik_5.jpg</v>
      </c>
      <c r="AR98" t="str">
        <f>IF(AH98="sound\\Ogorod",AP26,"")</f>
        <v/>
      </c>
      <c r="AS98" t="str">
        <f t="shared" si="29"/>
        <v/>
      </c>
      <c r="AT98">
        <f t="shared" ca="1" si="30"/>
        <v>0.23786215811268319</v>
      </c>
      <c r="AU98" t="s">
        <v>697</v>
      </c>
      <c r="AV98" t="str">
        <f t="shared" ca="1" si="31"/>
        <v>sound\\Redkiy_plod.wav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_Он_имеет_мякоть?</v>
      </c>
      <c r="BA98" t="e">
        <f>VLOOKUP(Q98,audio_list_stym!$B$2:$BQ$299,68,FALSE)</f>
        <v>#N/A</v>
      </c>
      <c r="BB98" t="str">
        <f t="shared" si="32"/>
        <v>На_экране_XXXXX._Он_имеет_мякоть?</v>
      </c>
      <c r="BC98">
        <f>A98</f>
        <v>1213</v>
      </c>
      <c r="BD98" cm="1">
        <f t="array" aca="1" ref="BD98" ca="1">INDEX($L$98:$L$105,(RANK(AT2,$AT$2:$AT$9)))</f>
        <v>2080</v>
      </c>
      <c r="BE98" cm="1">
        <f t="array" aca="1" ref="BE98" ca="1">INDEX(BD66:BD81,(RANK(AT6,$AT$2:$AT$9)))</f>
        <v>2137</v>
      </c>
      <c r="BF98" cm="1">
        <f t="array" aca="1" ref="BF98" ca="1">INDEX(BD82:BD97,(RANK(AT6,$AT$2:$AT$9)))</f>
        <v>2149</v>
      </c>
      <c r="BG98" cm="1">
        <f t="array" aca="1" ref="BG98" ca="1">INDEX(BD106:BD129,(RANK(AT6,$AT$2:$AT$17)))</f>
        <v>2091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VLOOKUP(B99,audio_list_stym!$A$3:$BP$18,64,FALSE)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VLOOKUP(B99,audio_list_stym!$A$3:$AJ$18,32,FALSE)</f>
        <v>Ake</v>
      </c>
      <c r="I99" t="s">
        <v>689</v>
      </c>
      <c r="J99" t="str">
        <f t="shared" si="27"/>
        <v>Ake_2</v>
      </c>
      <c r="K99">
        <v>17</v>
      </c>
      <c r="L99">
        <f>VLOOKUP(J99,total_visual_stym!$A$2:$D$129,2,FALSE)</f>
        <v>2074</v>
      </c>
      <c r="M99" t="str">
        <f>VLOOKUP(J99,total_visual_stym!$A$2:$D$129,3,FALSE)</f>
        <v>pics\\Ake_2.jpg</v>
      </c>
      <c r="N99">
        <f>VLOOKUP(J99,total_visual_stym!$A$1:$D$129,4,FALSE)</f>
        <v>209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106</v>
      </c>
      <c r="Z99" t="str">
        <f>IF(G99="экспл",VLOOKUP(J99,quest_экспл!$A$1:$N$129,12,FALSE),IF(G99="импл_",0,0))</f>
        <v>sound\\Prodolgovatiy_li_on.wav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3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8"/>
        <v/>
      </c>
      <c r="AI99" t="s">
        <v>109</v>
      </c>
      <c r="AO99">
        <f t="shared" ca="1" si="34"/>
        <v>0.31921700492279781</v>
      </c>
      <c r="AP99" t="str">
        <f t="shared" ca="1" si="35"/>
        <v>pics\\Limon_7.jpg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0.90794556068854004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_Продолговатый_ли_он?</v>
      </c>
      <c r="BA99" t="e">
        <f>VLOOKUP(Q99,audio_list_stym!$B$2:$BQ$299,68,FALSE)</f>
        <v>#N/A</v>
      </c>
      <c r="BB99" t="str">
        <f t="shared" si="32"/>
        <v>Посмотрите,_вот_XXXXX._Продолговатый_ли_он?</v>
      </c>
      <c r="BD99" cm="1">
        <f t="array" aca="1" ref="BD99" ca="1">INDEX($L$98:$L$105,(RANK(AT3,$AT$2:$AT$9)))</f>
        <v>2078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VLOOKUP(B100,audio_list_stym!$A$3:$BP$18,64,FALSE)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VLOOKUP(B100,audio_list_stym!$A$3:$AJ$18,32,FALSE)</f>
        <v>Ake</v>
      </c>
      <c r="I100" t="s">
        <v>690</v>
      </c>
      <c r="J100" t="str">
        <f t="shared" si="27"/>
        <v>Ake_3</v>
      </c>
      <c r="K100">
        <v>17</v>
      </c>
      <c r="L100">
        <f>VLOOKUP(J100,total_visual_stym!$A$2:$D$129,2,FALSE)</f>
        <v>2075</v>
      </c>
      <c r="M100" t="str">
        <f>VLOOKUP(J100,total_visual_stym!$A$2:$D$129,3,FALSE)</f>
        <v>pics\\Ake_3.jpg</v>
      </c>
      <c r="N100">
        <f>VLOOKUP(J100,total_visual_stym!$A$1:$D$129,4,FALSE)</f>
        <v>209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107</v>
      </c>
      <c r="Z100" t="str">
        <f>IF(G100="экспл",VLOOKUP(J100,quest_экспл!$A$1:$N$129,12,FALSE),IF(G100="импл_",0,0))</f>
        <v>sound\\Pyatnistiy_li_on.wav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3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8"/>
        <v/>
      </c>
      <c r="AI100" t="s">
        <v>110</v>
      </c>
      <c r="AO100">
        <f t="shared" ca="1" si="34"/>
        <v>0.11642234215396696</v>
      </c>
      <c r="AP100" t="str">
        <f t="shared" ca="1" si="35"/>
        <v>pics\\Redis_6.jpg</v>
      </c>
      <c r="AR100" t="str">
        <f t="shared" si="37"/>
        <v/>
      </c>
      <c r="AS100" t="str">
        <f t="shared" si="29"/>
        <v/>
      </c>
      <c r="AT100">
        <f t="shared" ca="1" si="30"/>
        <v>0.99746844676780499</v>
      </c>
      <c r="AU100" t="s">
        <v>697</v>
      </c>
      <c r="AV100" t="str">
        <f t="shared" ca="1" si="31"/>
        <v>sound\\Noviy_plod.wav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_Пятнистый_ли_он?</v>
      </c>
      <c r="BA100" t="e">
        <f>VLOOKUP(Q100,audio_list_stym!$B$2:$BQ$299,68,FALSE)</f>
        <v>#N/A</v>
      </c>
      <c r="BB100" t="str">
        <f t="shared" si="32"/>
        <v>Вот_XXXXX._Пятнистый_ли_он?</v>
      </c>
      <c r="BD100" cm="1">
        <f t="array" aca="1" ref="BD100" ca="1">INDEX($L$98:$L$105,(RANK(AT4,$AT$2:$AT$9)))</f>
        <v>2075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VLOOKUP(B101,audio_list_stym!$A$3:$BP$18,64,FALSE)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VLOOKUP(B101,audio_list_stym!$A$3:$AJ$18,32,FALSE)</f>
        <v>Ake</v>
      </c>
      <c r="I101" t="s">
        <v>691</v>
      </c>
      <c r="J101" t="str">
        <f t="shared" si="27"/>
        <v>Ake_4</v>
      </c>
      <c r="K101">
        <v>17</v>
      </c>
      <c r="L101">
        <f>VLOOKUP(J101,total_visual_stym!$A$2:$D$129,2,FALSE)</f>
        <v>2076</v>
      </c>
      <c r="M101" t="str">
        <f>VLOOKUP(J101,total_visual_stym!$A$2:$D$129,3,FALSE)</f>
        <v>pics\\Ake_4.jpg</v>
      </c>
      <c r="N101">
        <f>VLOOKUP(J101,total_visual_stym!$A$1:$D$129,4,FALSE)</f>
        <v>209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108</v>
      </c>
      <c r="Z101" t="str">
        <f>IF(G101="экспл",VLOOKUP(J101,quest_экспл!$A$1:$N$129,12,FALSE),IF(G101="импл_",0,0))</f>
        <v>sound\\On_s_kozhuroy.wav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3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8"/>
        <v/>
      </c>
      <c r="AI101" t="s">
        <v>111</v>
      </c>
      <c r="AO101">
        <f t="shared" ca="1" si="34"/>
        <v>0.45256581746018854</v>
      </c>
      <c r="AP101" t="str">
        <f t="shared" ca="1" si="35"/>
        <v>pics\\Limon_1.jpg</v>
      </c>
      <c r="AR101" t="str">
        <f t="shared" si="37"/>
        <v/>
      </c>
      <c r="AS101" t="str">
        <f t="shared" si="29"/>
        <v/>
      </c>
      <c r="AT101">
        <f t="shared" ca="1" si="30"/>
        <v>0.974824464486446</v>
      </c>
      <c r="AU101" t="s">
        <v>697</v>
      </c>
      <c r="AV101" t="str">
        <f t="shared" ca="1" si="31"/>
        <v>sound\\Noviy_plod.wav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_Он_с_кожурой?</v>
      </c>
      <c r="BA101" t="e">
        <f>VLOOKUP(Q101,audio_list_stym!$B$2:$BQ$299,68,FALSE)</f>
        <v>#N/A</v>
      </c>
      <c r="BB101" t="str">
        <f t="shared" si="32"/>
        <v>Это_XXXXX._Он_с_кожурой?</v>
      </c>
      <c r="BD101" cm="1">
        <f t="array" aca="1" ref="BD101" ca="1">INDEX($L$98:$L$105,(RANK(AT5,$AT$2:$AT$9)))</f>
        <v>2073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VLOOKUP(B102,audio_list_stym!$A$3:$BP$18,64,FALSE)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VLOOKUP(B102,audio_list_stym!$A$3:$AJ$18,32,FALSE)</f>
        <v>Ake</v>
      </c>
      <c r="I102" t="s">
        <v>692</v>
      </c>
      <c r="J102" t="str">
        <f t="shared" si="27"/>
        <v>Ake_5</v>
      </c>
      <c r="K102">
        <v>17</v>
      </c>
      <c r="L102">
        <f>VLOOKUP(J102,total_visual_stym!$A$2:$D$129,2,FALSE)</f>
        <v>2077</v>
      </c>
      <c r="M102" t="str">
        <f>VLOOKUP(J102,total_visual_stym!$A$2:$D$129,3,FALSE)</f>
        <v>pics\\Ake_5.jpg</v>
      </c>
      <c r="N102">
        <f>VLOOKUP(J102,total_visual_stym!$A$1:$D$129,4,FALSE)</f>
        <v>209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109</v>
      </c>
      <c r="Z102" t="str">
        <f>IF(G102="экспл",VLOOKUP(J102,quest_экспл!$A$1:$N$129,12,FALSE),IF(G102="импл_",0,0))</f>
        <v>sound\\Fioletoviy_li_on.wav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3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8"/>
        <v/>
      </c>
      <c r="AI102" t="s">
        <v>112</v>
      </c>
      <c r="AO102">
        <f t="shared" ca="1" si="34"/>
        <v>0.21566011143207897</v>
      </c>
      <c r="AP102" t="str">
        <f t="shared" ca="1" si="35"/>
        <v>pics\\Peper_4.jpg</v>
      </c>
      <c r="AR102" t="str">
        <f t="shared" si="37"/>
        <v/>
      </c>
      <c r="AS102" t="str">
        <f t="shared" si="29"/>
        <v/>
      </c>
      <c r="AT102">
        <f t="shared" ca="1" si="30"/>
        <v>0.88877620641785859</v>
      </c>
      <c r="AU102" t="s">
        <v>697</v>
      </c>
      <c r="AV102" t="str">
        <f t="shared" ca="1" si="31"/>
        <v>sound\\Noviy_plod.wav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_Синий_ли_он?</v>
      </c>
      <c r="BA102" t="e">
        <f>VLOOKUP(Q102,audio_list_stym!$B$2:$BQ$299,68,FALSE)</f>
        <v>#N/A</v>
      </c>
      <c r="BB102" t="str">
        <f t="shared" si="32"/>
        <v>На_картинке_XXXXX._Синий_ли_он?</v>
      </c>
      <c r="BD102" cm="1">
        <f t="array" aca="1" ref="BD102" ca="1">INDEX($L$98:$L$105,(RANK(AT6,$AT$2:$AT$9)))</f>
        <v>2077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VLOOKUP(B103,audio_list_stym!$A$3:$BP$18,64,FALSE)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VLOOKUP(B103,audio_list_stym!$A$3:$AJ$18,32,FALSE)</f>
        <v>Ake</v>
      </c>
      <c r="I103" t="s">
        <v>693</v>
      </c>
      <c r="J103" t="str">
        <f t="shared" si="27"/>
        <v>Ake_6</v>
      </c>
      <c r="K103">
        <v>17</v>
      </c>
      <c r="L103">
        <f>VLOOKUP(J103,total_visual_stym!$A$2:$D$129,2,FALSE)</f>
        <v>2078</v>
      </c>
      <c r="M103" t="str">
        <f>VLOOKUP(J103,total_visual_stym!$A$2:$D$129,3,FALSE)</f>
        <v>pics\\Ake_6.jpg</v>
      </c>
      <c r="N103">
        <f>VLOOKUP(J103,total_visual_stym!$A$1:$D$129,4,FALSE)</f>
        <v>209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110</v>
      </c>
      <c r="Z103" t="str">
        <f>IF(G103="экспл",VLOOKUP(J103,quest_экспл!$A$1:$N$129,12,FALSE),IF(G103="импл_",0,0))</f>
        <v>sound\\On_s_dolkami.wav</v>
      </c>
      <c r="AA103" t="str">
        <f>IF(G103="экспл",VLOOKUP(J103,quest_экспл!$A$1:$N$129,14,FALSE),IF(G103="импл_",0,0))</f>
        <v>нет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3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8"/>
        <v/>
      </c>
      <c r="AI103" t="s">
        <v>113</v>
      </c>
      <c r="AO103">
        <f t="shared" ca="1" si="34"/>
        <v>0.56508245362505893</v>
      </c>
      <c r="AP103" t="str">
        <f t="shared" ca="1" si="35"/>
        <v>pics\\Kokos_4.jpg</v>
      </c>
      <c r="AR103" t="str">
        <f t="shared" si="37"/>
        <v/>
      </c>
      <c r="AS103" t="str">
        <f t="shared" si="29"/>
        <v/>
      </c>
      <c r="AT103">
        <f t="shared" ca="1" si="30"/>
        <v>0.10982635128183527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_Он_с_дольками?</v>
      </c>
      <c r="BA103" t="e">
        <f>VLOOKUP(Q103,audio_list_stym!$B$2:$BQ$299,68,FALSE)</f>
        <v>#N/A</v>
      </c>
      <c r="BB103" t="str">
        <f t="shared" si="32"/>
        <v>На_мониторе_XXXXX._Он_с_дольками?</v>
      </c>
      <c r="BD103" cm="1">
        <f t="array" aca="1" ref="BD103" ca="1">INDEX($L$98:$L$105,(RANK(AT7,$AT$2:$AT$9)))</f>
        <v>2076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VLOOKUP(B104,audio_list_stym!$A$3:$BP$18,64,FALSE)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VLOOKUP(B104,audio_list_stym!$A$3:$AJ$18,32,FALSE)</f>
        <v>Ake</v>
      </c>
      <c r="I104" t="s">
        <v>694</v>
      </c>
      <c r="J104" t="str">
        <f t="shared" si="27"/>
        <v>Ake_7</v>
      </c>
      <c r="K104">
        <v>17</v>
      </c>
      <c r="L104">
        <f>VLOOKUP(J104,total_visual_stym!$A$2:$D$129,2,FALSE)</f>
        <v>2079</v>
      </c>
      <c r="M104" t="str">
        <f>VLOOKUP(J104,total_visual_stym!$A$2:$D$129,3,FALSE)</f>
        <v>pics\\Ake_7.jpg</v>
      </c>
      <c r="N104">
        <f>VLOOKUP(J104,total_visual_stym!$A$1:$D$129,4,FALSE)</f>
        <v>209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111</v>
      </c>
      <c r="Z104" t="str">
        <f>IF(G104="экспл",VLOOKUP(J104,quest_экспл!$A$1:$N$129,12,FALSE),IF(G104="импл_",0,0))</f>
        <v>sound\\On_visushenniy.wav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3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8"/>
        <v/>
      </c>
      <c r="AI104" t="s">
        <v>114</v>
      </c>
      <c r="AO104">
        <f t="shared" ca="1" si="34"/>
        <v>0.13038304135181078</v>
      </c>
      <c r="AP104" t="str">
        <f t="shared" ca="1" si="35"/>
        <v>pics\\Redis_4.jpg</v>
      </c>
      <c r="AR104" t="str">
        <f t="shared" si="37"/>
        <v/>
      </c>
      <c r="AS104" t="str">
        <f t="shared" si="29"/>
        <v/>
      </c>
      <c r="AT104">
        <f t="shared" ca="1" si="30"/>
        <v>0.3209549131640429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_Он_высушенный?</v>
      </c>
      <c r="BA104" t="e">
        <f>VLOOKUP(Q104,audio_list_stym!$B$2:$BQ$299,68,FALSE)</f>
        <v>#N/A</v>
      </c>
      <c r="BB104" t="str">
        <f t="shared" si="32"/>
        <v>Перед_Вами_XXXXX._Он_высушенный?</v>
      </c>
      <c r="BD104" cm="1">
        <f t="array" aca="1" ref="BD104" ca="1">INDEX($L$98:$L$105,(RANK(AT8,$AT$2:$AT$9)))</f>
        <v>2074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VLOOKUP(B105,audio_list_stym!$A$3:$BP$18,64,FALSE)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VLOOKUP(B105,audio_list_stym!$A$3:$AJ$18,32,FALSE)</f>
        <v>Ake</v>
      </c>
      <c r="I105" t="s">
        <v>695</v>
      </c>
      <c r="J105" t="str">
        <f t="shared" si="27"/>
        <v>Ake_8</v>
      </c>
      <c r="K105">
        <v>17</v>
      </c>
      <c r="L105">
        <f>VLOOKUP(J105,total_visual_stym!$A$2:$D$129,2,FALSE)</f>
        <v>2080</v>
      </c>
      <c r="M105" t="str">
        <f>VLOOKUP(J105,total_visual_stym!$A$2:$D$129,3,FALSE)</f>
        <v>pics\\Ake_8.jpg</v>
      </c>
      <c r="N105">
        <f>VLOOKUP(J105,total_visual_stym!$A$1:$D$129,4,FALSE)</f>
        <v>209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112</v>
      </c>
      <c r="Z105" t="str">
        <f>IF(G105="экспл",VLOOKUP(J105,quest_экспл!$A$1:$N$129,12,FALSE),IF(G105="импл_",0,0))</f>
        <v>sound\\Myatiy_li_on.wav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3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8"/>
        <v/>
      </c>
      <c r="AI105" t="s">
        <v>115</v>
      </c>
      <c r="AO105">
        <f t="shared" ca="1" si="34"/>
        <v>0.83253228253713729</v>
      </c>
      <c r="AP105" t="str">
        <f t="shared" ca="1" si="35"/>
        <v>pics\\Banan_8.jpg</v>
      </c>
      <c r="AR105" t="str">
        <f t="shared" si="37"/>
        <v/>
      </c>
      <c r="AS105" t="str">
        <f t="shared" si="29"/>
        <v/>
      </c>
      <c r="AT105">
        <f t="shared" ca="1" si="30"/>
        <v>0.69551710040014714</v>
      </c>
      <c r="AU105" t="s">
        <v>697</v>
      </c>
      <c r="AV105" t="str">
        <f t="shared" ca="1" si="31"/>
        <v>sound\\Noviy_plod.wav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_Мятый_ли_он?</v>
      </c>
      <c r="BA105" t="e">
        <f>VLOOKUP(Q105,audio_list_stym!$B$2:$BQ$299,68,FALSE)</f>
        <v>#N/A</v>
      </c>
      <c r="BB105" t="str">
        <f t="shared" si="32"/>
        <v>Вы_видите_XXXXX._Мятый_ли_он?</v>
      </c>
      <c r="BD105" cm="1">
        <f t="array" aca="1" ref="BD105" ca="1">INDEX($L$98:$L$105,(RANK(AT9,$AT$2:$AT$9)))</f>
        <v>2079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VLOOKUP(B106,audio_list_stym!$A$3:$BP$18,64,FALSE)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VLOOKUP(B106,audio_list_stym!$A$3:$AJ$18,32,FALSE)</f>
        <v>Finger</v>
      </c>
      <c r="I106" t="s">
        <v>688</v>
      </c>
      <c r="J106" t="str">
        <f t="shared" si="27"/>
        <v>Finger_1</v>
      </c>
      <c r="K106">
        <v>14</v>
      </c>
      <c r="L106">
        <f>VLOOKUP(J106,total_visual_stym!$A$2:$D$129,2,FALSE)</f>
        <v>2081</v>
      </c>
      <c r="M106" t="str">
        <f>VLOOKUP(J106,total_visual_stym!$A$2:$D$129,3,FALSE)</f>
        <v>pics\\Finger_1.jpg</v>
      </c>
      <c r="N106">
        <f>VLOOKUP(J106,total_visual_stym!$A$1:$D$129,4,FALSE)</f>
        <v>210</v>
      </c>
      <c r="P106">
        <f>IF(G106="экспл",0,IF(G106="импл_",VLOOKUP(J106,quest_импл!$A$1:$J$129,7,FALSE),0))</f>
        <v>241</v>
      </c>
      <c r="Q106" t="str">
        <f>IF(G106="экспл",0,IF(G106="импл_",VLOOKUP(J106,quest_импл!$A$1:$J$129,8,FALSE),0))</f>
        <v>sound\\Vityanut_li.wav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2058</v>
      </c>
      <c r="AD106" t="str">
        <f t="shared" ca="1" si="33"/>
        <v>pics\\Tomat_2.jpg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pics\\Tomat_2.jpg</v>
      </c>
      <c r="AI106" t="s">
        <v>116</v>
      </c>
      <c r="AO106">
        <f t="shared" ca="1" si="34"/>
        <v>5.8374638164987225E-2</v>
      </c>
      <c r="AP106" t="str">
        <f t="shared" ca="1" si="35"/>
        <v>pics\\Tomat_2.jpg</v>
      </c>
      <c r="AR106" t="str">
        <f t="shared" si="37"/>
        <v/>
      </c>
      <c r="AS106" t="str">
        <f t="shared" ca="1" si="29"/>
        <v>pics\\Tomat_2.jpg</v>
      </c>
      <c r="AT106">
        <f t="shared" ca="1" si="30"/>
        <v>0.61789215384028617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_Вытянут_ли_</v>
      </c>
      <c r="BB106" t="str">
        <f t="shared" si="32"/>
        <v>_Вытянут_ли_ГОНИК?</v>
      </c>
      <c r="BC106">
        <f>A106</f>
        <v>1214</v>
      </c>
      <c r="BD106" cm="1">
        <f t="array" aca="1" ref="BD106" ca="1">INDEX($L$106:$L$113,(RANK(AT2,$AT$2:$AT$9)))</f>
        <v>2088</v>
      </c>
      <c r="BE106" cm="1">
        <f t="array" aca="1" ref="BE106" ca="1">INDEX(BD66:BD81,(RANK(AT7,$AT$2:$AT$17)))</f>
        <v>2137</v>
      </c>
      <c r="BF106" cm="1">
        <f t="array" aca="1" ref="BF106" ca="1">INDEX(BD90:BD105,(RANK(AT7,$AT$2:$AT$17)))</f>
        <v>2068</v>
      </c>
      <c r="BG106" cm="1">
        <f t="array" aca="1" ref="BG106" ca="1">INDEX(BD114:BD129,(RANK(AT7,$AT$2:$AT$9)))</f>
        <v>2089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VLOOKUP(B107,audio_list_stym!$A$3:$BP$18,64,FALSE)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VLOOKUP(B107,audio_list_stym!$A$3:$AJ$18,32,FALSE)</f>
        <v>Finger</v>
      </c>
      <c r="I107" t="s">
        <v>689</v>
      </c>
      <c r="J107" t="str">
        <f t="shared" si="27"/>
        <v>Finger_2</v>
      </c>
      <c r="K107">
        <v>14</v>
      </c>
      <c r="L107">
        <f>VLOOKUP(J107,total_visual_stym!$A$2:$D$129,2,FALSE)</f>
        <v>2082</v>
      </c>
      <c r="M107" t="str">
        <f>VLOOKUP(J107,total_visual_stym!$A$2:$D$129,3,FALSE)</f>
        <v>pics\\Finger_2.jpg</v>
      </c>
      <c r="N107">
        <f>VLOOKUP(J107,total_visual_stym!$A$1:$D$129,4,FALSE)</f>
        <v>210</v>
      </c>
      <c r="P107">
        <f>IF(G107="экспл",0,IF(G107="импл_",VLOOKUP(J107,quest_импл!$A$1:$J$129,7,FALSE),0))</f>
        <v>242</v>
      </c>
      <c r="Q107" t="str">
        <f>IF(G107="экспл",0,IF(G107="импл_",VLOOKUP(J107,quest_импл!$A$1:$J$129,8,FALSE),0))</f>
        <v>sound\\Nadloman_li.wav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2055</v>
      </c>
      <c r="AD107" t="str">
        <f t="shared" ca="1" si="33"/>
        <v>pics\\Redis_7.jpg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pics\\Redis_7.jpg</v>
      </c>
      <c r="AI107" t="s">
        <v>117</v>
      </c>
      <c r="AO107">
        <f t="shared" ca="1" si="34"/>
        <v>0.11089102268969742</v>
      </c>
      <c r="AP107" t="str">
        <f t="shared" ca="1" si="35"/>
        <v>pics\\Redis_7.jpg</v>
      </c>
      <c r="AR107" t="str">
        <f t="shared" si="37"/>
        <v/>
      </c>
      <c r="AS107" t="str">
        <f t="shared" ca="1" si="29"/>
        <v>pics\\Redis_7.jpg</v>
      </c>
      <c r="AT107">
        <f t="shared" ca="1" si="30"/>
        <v>0.748653998019708</v>
      </c>
      <c r="AU107" t="s">
        <v>697</v>
      </c>
      <c r="AV107" t="str">
        <f t="shared" ca="1" si="31"/>
        <v>sound\\Noviy_plod.wav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_Надломан_ли_</v>
      </c>
      <c r="BB107" t="str">
        <f t="shared" si="32"/>
        <v>_Надломан_ли_ГОНИК?</v>
      </c>
      <c r="BD107" cm="1">
        <f t="array" aca="1" ref="BD107" ca="1">INDEX($L$106:$L$113,(RANK(AT3,$AT$2:$AT$9)))</f>
        <v>2086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VLOOKUP(B108,audio_list_stym!$A$3:$BP$18,64,FALSE)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VLOOKUP(B108,audio_list_stym!$A$3:$AJ$18,32,FALSE)</f>
        <v>Finger</v>
      </c>
      <c r="I108" t="s">
        <v>690</v>
      </c>
      <c r="J108" t="str">
        <f t="shared" si="27"/>
        <v>Finger_3</v>
      </c>
      <c r="K108">
        <v>14</v>
      </c>
      <c r="L108">
        <f>VLOOKUP(J108,total_visual_stym!$A$2:$D$129,2,FALSE)</f>
        <v>2083</v>
      </c>
      <c r="M108" t="str">
        <f>VLOOKUP(J108,total_visual_stym!$A$2:$D$129,3,FALSE)</f>
        <v>pics\\Finger_3.jpg</v>
      </c>
      <c r="N108">
        <f>VLOOKUP(J108,total_visual_stym!$A$1:$D$129,4,FALSE)</f>
        <v>210</v>
      </c>
      <c r="P108">
        <f>IF(G108="экспл",0,IF(G108="импл_",VLOOKUP(J108,quest_импл!$A$1:$J$129,7,FALSE),0))</f>
        <v>243</v>
      </c>
      <c r="Q108" t="str">
        <f>IF(G108="экспл",0,IF(G108="импл_",VLOOKUP(J108,quest_импл!$A$1:$J$129,8,FALSE),0))</f>
        <v>sound\\Volnistiy_li.wav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2016</v>
      </c>
      <c r="AD108" t="str">
        <f t="shared" ca="1" si="33"/>
        <v>pics\\Finik_8.jpg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pics\\Finik_8.jpg</v>
      </c>
      <c r="AI108" t="s">
        <v>118</v>
      </c>
      <c r="AO108">
        <f t="shared" ca="1" si="34"/>
        <v>0.6646772579103255</v>
      </c>
      <c r="AP108" t="str">
        <f t="shared" ca="1" si="35"/>
        <v>pics\\Finik_8.jpg</v>
      </c>
      <c r="AR108" t="str">
        <f t="shared" si="37"/>
        <v/>
      </c>
      <c r="AS108" t="str">
        <f t="shared" ca="1" si="29"/>
        <v>pics\\Finik_8.jpg</v>
      </c>
      <c r="AT108">
        <f t="shared" ca="1" si="30"/>
        <v>0.51277143241392475</v>
      </c>
      <c r="AU108" t="s">
        <v>697</v>
      </c>
      <c r="AV108" t="str">
        <f t="shared" ca="1" si="31"/>
        <v>sound\\Redkiy_plod.wav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_Волнистый_ли_</v>
      </c>
      <c r="BB108" t="str">
        <f t="shared" si="32"/>
        <v>_Волнистый_ли_ГОНИК?</v>
      </c>
      <c r="BD108" cm="1">
        <f t="array" aca="1" ref="BD108" ca="1">INDEX($L$106:$L$113,(RANK(AT4,$AT$2:$AT$9)))</f>
        <v>2083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VLOOKUP(B109,audio_list_stym!$A$3:$BP$18,64,FALSE)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VLOOKUP(B109,audio_list_stym!$A$3:$AJ$18,32,FALSE)</f>
        <v>Finger</v>
      </c>
      <c r="I109" t="s">
        <v>691</v>
      </c>
      <c r="J109" t="str">
        <f t="shared" si="27"/>
        <v>Finger_4</v>
      </c>
      <c r="K109">
        <v>14</v>
      </c>
      <c r="L109">
        <f>VLOOKUP(J109,total_visual_stym!$A$2:$D$129,2,FALSE)</f>
        <v>2084</v>
      </c>
      <c r="M109" t="str">
        <f>VLOOKUP(J109,total_visual_stym!$A$2:$D$129,3,FALSE)</f>
        <v>pics\\Finger_4.jpg</v>
      </c>
      <c r="N109">
        <f>VLOOKUP(J109,total_visual_stym!$A$1:$D$129,4,FALSE)</f>
        <v>210</v>
      </c>
      <c r="P109">
        <f>IF(G109="экспл",0,IF(G109="импл_",VLOOKUP(J109,quest_импл!$A$1:$J$129,7,FALSE),0))</f>
        <v>244</v>
      </c>
      <c r="Q109" t="str">
        <f>IF(G109="экспл",0,IF(G109="импл_",VLOOKUP(J109,quest_импл!$A$1:$J$129,8,FALSE),0))</f>
        <v>sound\\Buriy_li.wav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2022</v>
      </c>
      <c r="AD109" t="str">
        <f t="shared" ca="1" si="33"/>
        <v>pics\\Goroh_6.jpg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pics\\Goroh_6.jpg</v>
      </c>
      <c r="AI109" t="s">
        <v>119</v>
      </c>
      <c r="AO109">
        <f t="shared" ca="1" si="34"/>
        <v>0.59337447547485267</v>
      </c>
      <c r="AP109" t="str">
        <f t="shared" ca="1" si="35"/>
        <v>pics\\Goroh_6.jpg</v>
      </c>
      <c r="AR109" t="str">
        <f t="shared" si="37"/>
        <v/>
      </c>
      <c r="AS109" t="str">
        <f t="shared" ca="1" si="29"/>
        <v>pics\\Goroh_6.jpg</v>
      </c>
      <c r="AT109">
        <f t="shared" ca="1" si="30"/>
        <v>0.88497123066767636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_Бурый_ли_</v>
      </c>
      <c r="BB109" t="str">
        <f t="shared" si="32"/>
        <v>_Бурый_ли_ГОНИК?</v>
      </c>
      <c r="BD109" cm="1">
        <f t="array" aca="1" ref="BD109" ca="1">INDEX($L$106:$L$113,(RANK(AT5,$AT$2:$AT$9)))</f>
        <v>2081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VLOOKUP(B110,audio_list_stym!$A$3:$BP$18,64,FALSE)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VLOOKUP(B110,audio_list_stym!$A$3:$AJ$18,32,FALSE)</f>
        <v>Finger</v>
      </c>
      <c r="I110" t="s">
        <v>692</v>
      </c>
      <c r="J110" t="str">
        <f t="shared" si="27"/>
        <v>Finger_5</v>
      </c>
      <c r="K110">
        <v>14</v>
      </c>
      <c r="L110">
        <f>VLOOKUP(J110,total_visual_stym!$A$2:$D$129,2,FALSE)</f>
        <v>2085</v>
      </c>
      <c r="M110" t="str">
        <f>VLOOKUP(J110,total_visual_stym!$A$2:$D$129,3,FALSE)</f>
        <v>pics\\Finger_5.jpg</v>
      </c>
      <c r="N110">
        <f>VLOOKUP(J110,total_visual_stym!$A$1:$D$129,4,FALSE)</f>
        <v>210</v>
      </c>
      <c r="P110">
        <f>IF(G110="экспл",0,IF(G110="импл_",VLOOKUP(J110,quest_импл!$A$1:$J$129,7,FALSE),0))</f>
        <v>245</v>
      </c>
      <c r="Q110" t="str">
        <f>IF(G110="экспл",0,IF(G110="импл_",VLOOKUP(J110,quest_импл!$A$1:$J$129,8,FALSE),0))</f>
        <v>sound\\Vizhatiy_li.wav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нет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2050</v>
      </c>
      <c r="AD110" t="str">
        <f t="shared" ca="1" si="33"/>
        <v>pics\\Redis_2.jpg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pics\\Redis_2.jpg</v>
      </c>
      <c r="AI110" t="s">
        <v>120</v>
      </c>
      <c r="AO110">
        <f t="shared" ca="1" si="34"/>
        <v>0.152384134181898</v>
      </c>
      <c r="AP110" t="str">
        <f t="shared" ca="1" si="35"/>
        <v>pics\\Redis_2.jpg</v>
      </c>
      <c r="AR110" t="str">
        <f t="shared" si="37"/>
        <v/>
      </c>
      <c r="AS110" t="str">
        <f t="shared" ca="1" si="29"/>
        <v>pics\\Redis_2.jpg</v>
      </c>
      <c r="AT110">
        <f t="shared" ca="1" si="30"/>
        <v>0.72438367535753545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_Выжатый_ли_</v>
      </c>
      <c r="BB110" t="str">
        <f t="shared" si="32"/>
        <v>_Выжатый_ли_ГОНИК?</v>
      </c>
      <c r="BD110" cm="1">
        <f t="array" aca="1" ref="BD110" ca="1">INDEX($L$106:$L$113,(RANK(AT6,$AT$2:$AT$9)))</f>
        <v>2085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VLOOKUP(B111,audio_list_stym!$A$3:$BP$18,64,FALSE)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VLOOKUP(B111,audio_list_stym!$A$3:$AJ$18,32,FALSE)</f>
        <v>Finger</v>
      </c>
      <c r="I111" t="s">
        <v>693</v>
      </c>
      <c r="J111" t="str">
        <f t="shared" si="27"/>
        <v>Finger_6</v>
      </c>
      <c r="K111">
        <v>14</v>
      </c>
      <c r="L111">
        <f>VLOOKUP(J111,total_visual_stym!$A$2:$D$129,2,FALSE)</f>
        <v>2086</v>
      </c>
      <c r="M111" t="str">
        <f>VLOOKUP(J111,total_visual_stym!$A$2:$D$129,3,FALSE)</f>
        <v>pics\\Finger_6.jpg</v>
      </c>
      <c r="N111">
        <f>VLOOKUP(J111,total_visual_stym!$A$1:$D$129,4,FALSE)</f>
        <v>210</v>
      </c>
      <c r="P111">
        <f>IF(G111="экспл",0,IF(G111="импл_",VLOOKUP(J111,quest_импл!$A$1:$J$129,7,FALSE),0))</f>
        <v>246</v>
      </c>
      <c r="Q111" t="str">
        <f>IF(G111="экспл",0,IF(G111="импл_",VLOOKUP(J111,quest_импл!$A$1:$J$129,8,FALSE),0))</f>
        <v>sound\\Obemniy_li.wav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2002</v>
      </c>
      <c r="AD111" t="str">
        <f t="shared" ca="1" si="33"/>
        <v>pics\\Banan_2.jpg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pics\\Banan_2.jpg</v>
      </c>
      <c r="AI111" t="s">
        <v>121</v>
      </c>
      <c r="AO111">
        <f t="shared" ca="1" si="34"/>
        <v>0.98124577931174117</v>
      </c>
      <c r="AP111" t="str">
        <f t="shared" ca="1" si="35"/>
        <v>pics\\Banan_2.jpg</v>
      </c>
      <c r="AR111" t="str">
        <f t="shared" si="37"/>
        <v/>
      </c>
      <c r="AS111" t="str">
        <f t="shared" ca="1" si="29"/>
        <v>pics\\Banan_2.jpg</v>
      </c>
      <c r="AT111">
        <f t="shared" ca="1" si="30"/>
        <v>0.38085714259860359</v>
      </c>
      <c r="AU111" t="s">
        <v>697</v>
      </c>
      <c r="AV111" t="str">
        <f t="shared" ca="1" si="31"/>
        <v>sound\\Redkiy_plod.wav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_Объемный_ли_</v>
      </c>
      <c r="BB111" t="str">
        <f t="shared" si="32"/>
        <v>_Объемный_ли_ГОНИК?</v>
      </c>
      <c r="BD111" cm="1">
        <f t="array" aca="1" ref="BD111" ca="1">INDEX($L$106:$L$113,(RANK(AT7,$AT$2:$AT$9)))</f>
        <v>2084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VLOOKUP(B112,audio_list_stym!$A$3:$BP$18,64,FALSE)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VLOOKUP(B112,audio_list_stym!$A$3:$AJ$18,32,FALSE)</f>
        <v>Finger</v>
      </c>
      <c r="I112" t="s">
        <v>694</v>
      </c>
      <c r="J112" t="str">
        <f t="shared" si="27"/>
        <v>Finger_7</v>
      </c>
      <c r="K112">
        <v>14</v>
      </c>
      <c r="L112">
        <f>VLOOKUP(J112,total_visual_stym!$A$2:$D$129,2,FALSE)</f>
        <v>2087</v>
      </c>
      <c r="M112" t="str">
        <f>VLOOKUP(J112,total_visual_stym!$A$2:$D$129,3,FALSE)</f>
        <v>pics\\Finger_7.jpg</v>
      </c>
      <c r="N112">
        <f>VLOOKUP(J112,total_visual_stym!$A$1:$D$129,4,FALSE)</f>
        <v>210</v>
      </c>
      <c r="P112">
        <f>IF(G112="экспл",0,IF(G112="импл_",VLOOKUP(J112,quest_импл!$A$1:$J$129,7,FALSE),0))</f>
        <v>247</v>
      </c>
      <c r="Q112" t="str">
        <f>IF(G112="экспл",0,IF(G112="импл_",VLOOKUP(J112,quest_импл!$A$1:$J$129,8,FALSE),0))</f>
        <v>sound\\Pustoy_li.wav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2040</v>
      </c>
      <c r="AD112" t="str">
        <f t="shared" ca="1" si="33"/>
        <v>pics\\Limon_8.jpg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pics\\Limon_8.jpg</v>
      </c>
      <c r="AI112" t="s">
        <v>122</v>
      </c>
      <c r="AO112">
        <f t="shared" ca="1" si="34"/>
        <v>0.29837180036066535</v>
      </c>
      <c r="AP112" t="str">
        <f t="shared" ca="1" si="35"/>
        <v>pics\\Limon_8.jpg</v>
      </c>
      <c r="AR112" t="str">
        <f t="shared" si="37"/>
        <v/>
      </c>
      <c r="AS112" t="str">
        <f t="shared" ca="1" si="29"/>
        <v>pics\\Limon_8.jpg</v>
      </c>
      <c r="AT112">
        <f t="shared" ca="1" si="30"/>
        <v>0.76293141793525165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_Пустой_ли_</v>
      </c>
      <c r="BB112" t="str">
        <f t="shared" si="32"/>
        <v>_Пустой_ли_ГОНИК?</v>
      </c>
      <c r="BD112" cm="1">
        <f t="array" aca="1" ref="BD112" ca="1">INDEX($L$106:$L$113,(RANK(AT8,$AT$2:$AT$9)))</f>
        <v>2082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VLOOKUP(B113,audio_list_stym!$A$3:$BP$18,64,FALSE)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VLOOKUP(B113,audio_list_stym!$A$3:$AJ$18,32,FALSE)</f>
        <v>Finger</v>
      </c>
      <c r="I113" t="s">
        <v>695</v>
      </c>
      <c r="J113" t="str">
        <f t="shared" si="27"/>
        <v>Finger_8</v>
      </c>
      <c r="K113">
        <v>14</v>
      </c>
      <c r="L113">
        <f>VLOOKUP(J113,total_visual_stym!$A$2:$D$129,2,FALSE)</f>
        <v>2088</v>
      </c>
      <c r="M113" t="str">
        <f>VLOOKUP(J113,total_visual_stym!$A$2:$D$129,3,FALSE)</f>
        <v>pics\\Finger_8.jpg</v>
      </c>
      <c r="N113">
        <f>VLOOKUP(J113,total_visual_stym!$A$1:$D$129,4,FALSE)</f>
        <v>210</v>
      </c>
      <c r="P113">
        <f>IF(G113="экспл",0,IF(G113="импл_",VLOOKUP(J113,quest_импл!$A$1:$J$129,7,FALSE),0))</f>
        <v>248</v>
      </c>
      <c r="Q113" t="str">
        <f>IF(G113="экспл",0,IF(G113="импл_",VLOOKUP(J113,quest_импл!$A$1:$J$129,8,FALSE),0))</f>
        <v>sound\\Beliy_li.wav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2049</v>
      </c>
      <c r="AD113" t="str">
        <f t="shared" ca="1" si="33"/>
        <v>pics\\Redis_1.jpg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pics\\Redis_1.jpg</v>
      </c>
      <c r="AI113" t="s">
        <v>123</v>
      </c>
      <c r="AO113">
        <f t="shared" ca="1" si="34"/>
        <v>0.17728611240672354</v>
      </c>
      <c r="AP113" t="str">
        <f t="shared" ca="1" si="35"/>
        <v>pics\\Redis_1.jpg</v>
      </c>
      <c r="AR113" t="str">
        <f t="shared" si="37"/>
        <v/>
      </c>
      <c r="AS113" t="str">
        <f t="shared" ca="1" si="29"/>
        <v>pics\\Redis_1.jpg</v>
      </c>
      <c r="AT113">
        <f t="shared" ca="1" si="30"/>
        <v>0.63941101790440247</v>
      </c>
      <c r="AU113" t="s">
        <v>697</v>
      </c>
      <c r="AV113" t="str">
        <f t="shared" ca="1" si="31"/>
        <v>sound\\Noviy_plod.wav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_Белый_ли_</v>
      </c>
      <c r="BB113" t="str">
        <f t="shared" si="32"/>
        <v>_Белый_ли_ГОНИК?</v>
      </c>
      <c r="BD113" cm="1">
        <f t="array" aca="1" ref="BD113" ca="1">INDEX($L$106:$L$113,(RANK(AT9,$AT$2:$AT$9)))</f>
        <v>2087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VLOOKUP(B114,audio_list_stym!$A$3:$BP$18,64,FALSE)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VLOOKUP(B114,audio_list_stym!$A$3:$AJ$18,32,FALSE)</f>
        <v>Gac</v>
      </c>
      <c r="I114" t="s">
        <v>688</v>
      </c>
      <c r="J114" t="str">
        <f t="shared" si="27"/>
        <v>Gac_1</v>
      </c>
      <c r="K114">
        <v>15</v>
      </c>
      <c r="L114">
        <f>VLOOKUP(J114,total_visual_stym!$A$2:$D$129,2,FALSE)</f>
        <v>2089</v>
      </c>
      <c r="M114" t="str">
        <f>VLOOKUP(J114,total_visual_stym!$A$2:$D$129,3,FALSE)</f>
        <v>pics\\Gac_1.jpg</v>
      </c>
      <c r="N114">
        <f>VLOOKUP(J114,total_visual_stym!$A$1:$D$129,4,FALSE)</f>
        <v>211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121</v>
      </c>
      <c r="Z114" t="str">
        <f>IF(G114="экспл",VLOOKUP(J114,quest_экспл!$A$1:$N$129,12,FALSE),IF(G114="импл_",0,0))</f>
        <v>sound\\Ispachkan_li_on.wav</v>
      </c>
      <c r="AA114" t="str">
        <f>IF(G114="экспл",VLOOKUP(J114,quest_экспл!$A$1:$N$129,14,FALSE),IF(G114="импл_",0,0))</f>
        <v>нет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3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8"/>
        <v/>
      </c>
      <c r="AI114" t="s">
        <v>86</v>
      </c>
      <c r="AO114">
        <f t="shared" ca="1" si="34"/>
        <v>0.97107338591305259</v>
      </c>
      <c r="AP114" t="str">
        <f t="shared" ca="1" si="35"/>
        <v>pics\\Banan_3.jpg</v>
      </c>
      <c r="AR114" t="str">
        <f t="shared" si="37"/>
        <v/>
      </c>
      <c r="AS114" t="str">
        <f t="shared" si="29"/>
        <v/>
      </c>
      <c r="AT114">
        <f t="shared" ca="1" si="30"/>
        <v>0.38729487404306606</v>
      </c>
      <c r="AU114" t="s">
        <v>697</v>
      </c>
      <c r="AV114" t="str">
        <f t="shared" ca="1" si="31"/>
        <v>sound\\Redkiy_plod.wav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_Испачкан_ли_он?</v>
      </c>
      <c r="BA114" t="e">
        <f>VLOOKUP(Q114,audio_list_stym!$B$2:$BQ$299,68,FALSE)</f>
        <v>#N/A</v>
      </c>
      <c r="BB114" t="str">
        <f t="shared" si="32"/>
        <v>На_экране_ТОДИС._Испачкан_ли_он?</v>
      </c>
      <c r="BC114">
        <f>A114</f>
        <v>1215</v>
      </c>
      <c r="BD114" cm="1">
        <f t="array" aca="1" ref="BD114" ca="1">INDEX($L$114:$L$121,(RANK(AT2,$AT$2:$AT$9)))</f>
        <v>2096</v>
      </c>
      <c r="BE114" cm="1">
        <f t="array" aca="1" ref="BE114" ca="1">INDEX(BD66:BD81,(RANK(AT8,$AT$2:$AT$17)))</f>
        <v>2135</v>
      </c>
      <c r="BF114" cm="1">
        <f t="array" aca="1" ref="BF114" ca="1">INDEX(BD82:BD97,(RANK(AT8,$AT$2:$AT$9)))</f>
        <v>2150</v>
      </c>
      <c r="BG114" cm="1">
        <f t="array" aca="1" ref="BG114" ca="1">INDEX(BD98:BD113,(RANK(AT8,$AT$2:$AT$9)))</f>
        <v>2078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VLOOKUP(B115,audio_list_stym!$A$3:$BP$18,64,FALSE)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VLOOKUP(B115,audio_list_stym!$A$3:$AJ$18,32,FALSE)</f>
        <v>Gac</v>
      </c>
      <c r="I115" t="s">
        <v>689</v>
      </c>
      <c r="J115" t="str">
        <f t="shared" si="27"/>
        <v>Gac_2</v>
      </c>
      <c r="K115">
        <v>15</v>
      </c>
      <c r="L115">
        <f>VLOOKUP(J115,total_visual_stym!$A$2:$D$129,2,FALSE)</f>
        <v>2090</v>
      </c>
      <c r="M115" t="str">
        <f>VLOOKUP(J115,total_visual_stym!$A$2:$D$129,3,FALSE)</f>
        <v>pics\\Gac_2.jpg</v>
      </c>
      <c r="N115">
        <f>VLOOKUP(J115,total_visual_stym!$A$1:$D$129,4,FALSE)</f>
        <v>211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122</v>
      </c>
      <c r="Z115" t="str">
        <f>IF(G115="экспл",VLOOKUP(J115,quest_экспл!$A$1:$N$129,12,FALSE),IF(G115="импл_",0,0))</f>
        <v>sound\\On_farshirovanniy.wav</v>
      </c>
      <c r="AA115" t="str">
        <f>IF(G115="экспл",VLOOKUP(J115,quest_экспл!$A$1:$N$129,14,FALSE),IF(G115="импл_",0,0))</f>
        <v>нет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3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8"/>
        <v/>
      </c>
      <c r="AI115" t="s">
        <v>87</v>
      </c>
      <c r="AO115">
        <f t="shared" ca="1" si="34"/>
        <v>1.8531696208893278E-3</v>
      </c>
      <c r="AP115" t="str">
        <f t="shared" ca="1" si="35"/>
        <v>pics\\Tomat_8.jpg</v>
      </c>
      <c r="AR115" t="str">
        <f t="shared" si="37"/>
        <v/>
      </c>
      <c r="AS115" t="str">
        <f t="shared" si="29"/>
        <v/>
      </c>
      <c r="AT115">
        <f t="shared" ca="1" si="30"/>
        <v>2.7716520735054928E-4</v>
      </c>
      <c r="AU115" t="s">
        <v>697</v>
      </c>
      <c r="AV115" t="str">
        <f t="shared" ca="1" si="31"/>
        <v>sound\\Redkiy_plod.wav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_Он_фаршированный?</v>
      </c>
      <c r="BA115" t="e">
        <f>VLOOKUP(Q115,audio_list_stym!$B$2:$BQ$299,68,FALSE)</f>
        <v>#N/A</v>
      </c>
      <c r="BB115" t="str">
        <f t="shared" si="32"/>
        <v>Посмотрите,_вот_ТОДИС._Он_фаршированный?</v>
      </c>
      <c r="BD115" cm="1">
        <f t="array" aca="1" ref="BD115" ca="1">INDEX($L$114:$L$121,(RANK(AT3,$AT$2:$AT$9)))</f>
        <v>2094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VLOOKUP(B116,audio_list_stym!$A$3:$BP$18,64,FALSE)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VLOOKUP(B116,audio_list_stym!$A$3:$AJ$18,32,FALSE)</f>
        <v>Gac</v>
      </c>
      <c r="I116" t="s">
        <v>690</v>
      </c>
      <c r="J116" t="str">
        <f t="shared" si="27"/>
        <v>Gac_3</v>
      </c>
      <c r="K116">
        <v>15</v>
      </c>
      <c r="L116">
        <f>VLOOKUP(J116,total_visual_stym!$A$2:$D$129,2,FALSE)</f>
        <v>2091</v>
      </c>
      <c r="M116" t="str">
        <f>VLOOKUP(J116,total_visual_stym!$A$2:$D$129,3,FALSE)</f>
        <v>pics\\Gac_3.jpg</v>
      </c>
      <c r="N116">
        <f>VLOOKUP(J116,total_visual_stym!$A$1:$D$129,4,FALSE)</f>
        <v>211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123</v>
      </c>
      <c r="Z116" t="str">
        <f>IF(G116="экспл",VLOOKUP(J116,quest_экспл!$A$1:$N$129,12,FALSE),IF(G116="импл_",0,0))</f>
        <v>sound\\On_razrezanniy.wav</v>
      </c>
      <c r="AA116" t="str">
        <f>IF(G116="экспл",VLOOKUP(J116,quest_экспл!$A$1:$N$129,14,FALSE),IF(G116="импл_",0,0))</f>
        <v>да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3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8"/>
        <v/>
      </c>
      <c r="AI116" t="s">
        <v>88</v>
      </c>
      <c r="AO116">
        <f t="shared" ca="1" si="34"/>
        <v>0.18191762925353805</v>
      </c>
      <c r="AP116" t="str">
        <f t="shared" ca="1" si="35"/>
        <v>pics\\Peper_8.jpg</v>
      </c>
      <c r="AR116" t="str">
        <f t="shared" si="37"/>
        <v/>
      </c>
      <c r="AS116" t="str">
        <f t="shared" si="29"/>
        <v/>
      </c>
      <c r="AT116">
        <f t="shared" ca="1" si="30"/>
        <v>5.9393119486755408E-2</v>
      </c>
      <c r="AU116" t="s">
        <v>697</v>
      </c>
      <c r="AV116" t="str">
        <f t="shared" ca="1" si="31"/>
        <v>sound\\Redkiy_plod.wav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_Он_разрезанный?</v>
      </c>
      <c r="BA116" t="e">
        <f>VLOOKUP(Q116,audio_list_stym!$B$2:$BQ$299,68,FALSE)</f>
        <v>#N/A</v>
      </c>
      <c r="BB116" t="str">
        <f t="shared" si="32"/>
        <v>Вот_ТОДИС._Он_разрезанный?</v>
      </c>
      <c r="BD116" cm="1">
        <f t="array" aca="1" ref="BD116" ca="1">INDEX($L$114:$L$121,(RANK(AT4,$AT$2:$AT$9)))</f>
        <v>2091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VLOOKUP(B117,audio_list_stym!$A$3:$BP$18,64,FALSE)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VLOOKUP(B117,audio_list_stym!$A$3:$AJ$18,32,FALSE)</f>
        <v>Gac</v>
      </c>
      <c r="I117" t="s">
        <v>691</v>
      </c>
      <c r="J117" t="str">
        <f t="shared" si="27"/>
        <v>Gac_4</v>
      </c>
      <c r="K117">
        <v>15</v>
      </c>
      <c r="L117">
        <f>VLOOKUP(J117,total_visual_stym!$A$2:$D$129,2,FALSE)</f>
        <v>2092</v>
      </c>
      <c r="M117" t="str">
        <f>VLOOKUP(J117,total_visual_stym!$A$2:$D$129,3,FALSE)</f>
        <v>pics\\Gac_4.jpg</v>
      </c>
      <c r="N117">
        <f>VLOOKUP(J117,total_visual_stym!$A$1:$D$129,4,FALSE)</f>
        <v>211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124</v>
      </c>
      <c r="Z117" t="str">
        <f>IF(G117="экспл",VLOOKUP(J117,quest_экспл!$A$1:$N$129,12,FALSE),IF(G117="импл_",0,0))</f>
        <v>sound\\On_s_lepestkami.wav</v>
      </c>
      <c r="AA117" t="str">
        <f>IF(G117="экспл",VLOOKUP(J117,quest_экспл!$A$1:$N$129,14,FALSE),IF(G117="импл_",0,0))</f>
        <v>нет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3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8"/>
        <v/>
      </c>
      <c r="AI117" t="s">
        <v>89</v>
      </c>
      <c r="AO117">
        <f t="shared" ca="1" si="34"/>
        <v>0.99379039340611874</v>
      </c>
      <c r="AP117" t="str">
        <f t="shared" ca="1" si="35"/>
        <v>pics\\Banan_1.jpg</v>
      </c>
      <c r="AR117" t="str">
        <f t="shared" si="37"/>
        <v/>
      </c>
      <c r="AS117" t="str">
        <f t="shared" si="29"/>
        <v/>
      </c>
      <c r="AT117">
        <f t="shared" ca="1" si="30"/>
        <v>9.4025241642786472E-2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_Он_с_лепестками?</v>
      </c>
      <c r="BA117" t="e">
        <f>VLOOKUP(Q117,audio_list_stym!$B$2:$BQ$299,68,FALSE)</f>
        <v>#N/A</v>
      </c>
      <c r="BB117" t="str">
        <f t="shared" si="32"/>
        <v>Это_ТОДИС._Он_с_лепестками?</v>
      </c>
      <c r="BD117" cm="1">
        <f t="array" aca="1" ref="BD117" ca="1">INDEX($L$114:$L$121,(RANK(AT5,$AT$2:$AT$9)))</f>
        <v>2089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VLOOKUP(B118,audio_list_stym!$A$3:$BP$18,64,FALSE)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VLOOKUP(B118,audio_list_stym!$A$3:$AJ$18,32,FALSE)</f>
        <v>Gac</v>
      </c>
      <c r="I118" t="s">
        <v>692</v>
      </c>
      <c r="J118" t="str">
        <f t="shared" si="27"/>
        <v>Gac_5</v>
      </c>
      <c r="K118">
        <v>15</v>
      </c>
      <c r="L118">
        <f>VLOOKUP(J118,total_visual_stym!$A$2:$D$129,2,FALSE)</f>
        <v>2093</v>
      </c>
      <c r="M118" t="str">
        <f>VLOOKUP(J118,total_visual_stym!$A$2:$D$129,3,FALSE)</f>
        <v>pics\\Gac_5.jpg</v>
      </c>
      <c r="N118">
        <f>VLOOKUP(J118,total_visual_stym!$A$1:$D$129,4,FALSE)</f>
        <v>211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125</v>
      </c>
      <c r="Z118" t="str">
        <f>IF(G118="экспл",VLOOKUP(J118,quest_экспл!$A$1:$N$129,12,FALSE),IF(G118="импл_",0,0))</f>
        <v>sound\\Kolyuchiy_li_on.wav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3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8"/>
        <v/>
      </c>
      <c r="AI118" t="s">
        <v>90</v>
      </c>
      <c r="AO118">
        <f t="shared" ca="1" si="34"/>
        <v>0.76035801990903096</v>
      </c>
      <c r="AP118" t="str">
        <f t="shared" ca="1" si="35"/>
        <v>pics\\Finik_4.jpg</v>
      </c>
      <c r="AR118" t="str">
        <f t="shared" si="37"/>
        <v/>
      </c>
      <c r="AS118" t="str">
        <f t="shared" si="29"/>
        <v/>
      </c>
      <c r="AT118">
        <f t="shared" ca="1" si="30"/>
        <v>0.21074334157761754</v>
      </c>
      <c r="AU118" t="s">
        <v>697</v>
      </c>
      <c r="AV118" t="str">
        <f t="shared" ca="1" si="31"/>
        <v>sound\\Redkiy_plod.wav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_Колючий_ли_он?</v>
      </c>
      <c r="BA118" t="e">
        <f>VLOOKUP(Q118,audio_list_stym!$B$2:$BQ$299,68,FALSE)</f>
        <v>#N/A</v>
      </c>
      <c r="BB118" t="str">
        <f t="shared" si="32"/>
        <v>На_картинке_ТОДИС._Колючий_ли_он?</v>
      </c>
      <c r="BD118" cm="1">
        <f t="array" aca="1" ref="BD118" ca="1">INDEX($L$114:$L$121,(RANK(AT6,$AT$2:$AT$9)))</f>
        <v>2093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VLOOKUP(B119,audio_list_stym!$A$3:$BP$18,64,FALSE)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VLOOKUP(B119,audio_list_stym!$A$3:$AJ$18,32,FALSE)</f>
        <v>Gac</v>
      </c>
      <c r="I119" t="s">
        <v>693</v>
      </c>
      <c r="J119" t="str">
        <f t="shared" si="27"/>
        <v>Gac_6</v>
      </c>
      <c r="K119">
        <v>15</v>
      </c>
      <c r="L119">
        <f>VLOOKUP(J119,total_visual_stym!$A$2:$D$129,2,FALSE)</f>
        <v>2094</v>
      </c>
      <c r="M119" t="str">
        <f>VLOOKUP(J119,total_visual_stym!$A$2:$D$129,3,FALSE)</f>
        <v>pics\\Gac_6.jpg</v>
      </c>
      <c r="N119">
        <f>VLOOKUP(J119,total_visual_stym!$A$1:$D$129,4,FALSE)</f>
        <v>211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126</v>
      </c>
      <c r="Z119" t="str">
        <f>IF(G119="экспл",VLOOKUP(J119,quest_экспл!$A$1:$N$129,12,FALSE),IF(G119="импл_",0,0))</f>
        <v>sound\\Oranzheviy_li_on.wav</v>
      </c>
      <c r="AA119" t="str">
        <f>IF(G119="экспл",VLOOKUP(J119,quest_экспл!$A$1:$N$129,14,FALSE),IF(G119="импл_",0,0))</f>
        <v>да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3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8"/>
        <v/>
      </c>
      <c r="AI119" t="s">
        <v>91</v>
      </c>
      <c r="AO119">
        <f t="shared" ca="1" si="34"/>
        <v>0.43215528972607531</v>
      </c>
      <c r="AP119" t="str">
        <f t="shared" ca="1" si="35"/>
        <v>pics\\Limon_2.jpg</v>
      </c>
      <c r="AR119" t="str">
        <f t="shared" si="37"/>
        <v/>
      </c>
      <c r="AS119" t="str">
        <f t="shared" si="29"/>
        <v/>
      </c>
      <c r="AT119">
        <f t="shared" ca="1" si="30"/>
        <v>3.567941080943049E-2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_Оранжевый_ли_он?</v>
      </c>
      <c r="BA119" t="e">
        <f>VLOOKUP(Q119,audio_list_stym!$B$2:$BQ$299,68,FALSE)</f>
        <v>#N/A</v>
      </c>
      <c r="BB119" t="str">
        <f t="shared" si="32"/>
        <v>На_мониторе_ТОДИС._Оранжевый_ли_он?</v>
      </c>
      <c r="BD119" cm="1">
        <f t="array" aca="1" ref="BD119" ca="1">INDEX($L$114:$L$121,(RANK(AT7,$AT$2:$AT$9)))</f>
        <v>2092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VLOOKUP(B120,audio_list_stym!$A$3:$BP$18,64,FALSE)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VLOOKUP(B120,audio_list_stym!$A$3:$AJ$18,32,FALSE)</f>
        <v>Gac</v>
      </c>
      <c r="I120" t="s">
        <v>694</v>
      </c>
      <c r="J120" t="str">
        <f t="shared" si="27"/>
        <v>Gac_7</v>
      </c>
      <c r="K120">
        <v>15</v>
      </c>
      <c r="L120">
        <f>VLOOKUP(J120,total_visual_stym!$A$2:$D$129,2,FALSE)</f>
        <v>2095</v>
      </c>
      <c r="M120" t="str">
        <f>VLOOKUP(J120,total_visual_stym!$A$2:$D$129,3,FALSE)</f>
        <v>pics\\Gac_7.jpg</v>
      </c>
      <c r="N120">
        <f>VLOOKUP(J120,total_visual_stym!$A$1:$D$129,4,FALSE)</f>
        <v>211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127</v>
      </c>
      <c r="Z120" t="str">
        <f>IF(G120="экспл",VLOOKUP(J120,quest_экспл!$A$1:$N$129,12,FALSE),IF(G120="импл_",0,0))</f>
        <v>sound\\On_zernistiy.wav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3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8"/>
        <v/>
      </c>
      <c r="AI120" t="s">
        <v>92</v>
      </c>
      <c r="AO120">
        <f t="shared" ca="1" si="34"/>
        <v>0.29819329031517294</v>
      </c>
      <c r="AP120" t="str">
        <f t="shared" ca="1" si="35"/>
        <v>pics\\Peper_1.jpg</v>
      </c>
      <c r="AR120" t="str">
        <f t="shared" si="37"/>
        <v/>
      </c>
      <c r="AS120" t="str">
        <f t="shared" si="29"/>
        <v/>
      </c>
      <c r="AT120">
        <f t="shared" ca="1" si="30"/>
        <v>0.89347336286400558</v>
      </c>
      <c r="AU120" t="s">
        <v>697</v>
      </c>
      <c r="AV120" t="str">
        <f t="shared" ca="1" si="31"/>
        <v>sound\\Noviy_plod.wav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_Он_зернистый?</v>
      </c>
      <c r="BA120" t="e">
        <f>VLOOKUP(Q120,audio_list_stym!$B$2:$BQ$299,68,FALSE)</f>
        <v>#N/A</v>
      </c>
      <c r="BB120" t="str">
        <f t="shared" si="32"/>
        <v>Перед_Вами_ТОДИС._Он_зернистый?</v>
      </c>
      <c r="BD120" cm="1">
        <f t="array" aca="1" ref="BD120" ca="1">INDEX($L$114:$L$121,(RANK(AT8,$AT$2:$AT$9)))</f>
        <v>2090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VLOOKUP(B121,audio_list_stym!$A$3:$BP$18,64,FALSE)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VLOOKUP(B121,audio_list_stym!$A$3:$AJ$18,32,FALSE)</f>
        <v>Gac</v>
      </c>
      <c r="I121" t="s">
        <v>695</v>
      </c>
      <c r="J121" t="str">
        <f t="shared" si="27"/>
        <v>Gac_8</v>
      </c>
      <c r="K121">
        <v>15</v>
      </c>
      <c r="L121">
        <f>VLOOKUP(J121,total_visual_stym!$A$2:$D$129,2,FALSE)</f>
        <v>2096</v>
      </c>
      <c r="M121" t="str">
        <f>VLOOKUP(J121,total_visual_stym!$A$2:$D$129,3,FALSE)</f>
        <v>pics\\Gac_8.jpg</v>
      </c>
      <c r="N121">
        <f>VLOOKUP(J121,total_visual_stym!$A$1:$D$129,4,FALSE)</f>
        <v>211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128</v>
      </c>
      <c r="Z121" t="str">
        <f>IF(G121="экспл",VLOOKUP(J121,quest_экспл!$A$1:$N$129,12,FALSE),IF(G121="импл_",0,0))</f>
        <v>sound\\Okruglya_li_on.wav</v>
      </c>
      <c r="AA121" t="str">
        <f>IF(G121="экспл",VLOOKUP(J121,quest_экспл!$A$1:$N$129,14,FALSE),IF(G121="импл_",0,0))</f>
        <v>да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3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8"/>
        <v/>
      </c>
      <c r="AI121" t="s">
        <v>93</v>
      </c>
      <c r="AO121">
        <f t="shared" ca="1" si="34"/>
        <v>0.93963901826373164</v>
      </c>
      <c r="AP121" t="str">
        <f t="shared" ca="1" si="35"/>
        <v>pics\\Banan_4.jpg</v>
      </c>
      <c r="AR121" t="str">
        <f>IF(AH121="sound\\Ogorod",AP49,"")</f>
        <v/>
      </c>
      <c r="AS121" t="str">
        <f t="shared" si="29"/>
        <v/>
      </c>
      <c r="AT121">
        <f t="shared" ca="1" si="30"/>
        <v>0.88425252501951745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_Округлый_ли_он?</v>
      </c>
      <c r="BA121" t="e">
        <f>VLOOKUP(Q121,audio_list_stym!$B$2:$BQ$299,68,FALSE)</f>
        <v>#N/A</v>
      </c>
      <c r="BB121" t="str">
        <f t="shared" si="32"/>
        <v>Вы_видите_ТОДИС._Округлый_ли_он?</v>
      </c>
      <c r="BD121" cm="1">
        <f t="array" aca="1" ref="BD121" ca="1">INDEX($L$114:$L$121,(RANK(AT9,$AT$2:$AT$9)))</f>
        <v>2095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VLOOKUP(B122,audio_list_stym!$A$3:$BP$18,64,FALSE)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VLOOKUP(B122,audio_list_stym!$A$3:$AJ$18,32,FALSE)</f>
        <v>Noni</v>
      </c>
      <c r="I122" t="s">
        <v>688</v>
      </c>
      <c r="J122" t="str">
        <f t="shared" si="27"/>
        <v>Noni_1</v>
      </c>
      <c r="K122">
        <v>16</v>
      </c>
      <c r="L122">
        <f>VLOOKUP(J122,total_visual_stym!$A$2:$D$129,2,FALSE)</f>
        <v>2113</v>
      </c>
      <c r="M122" t="str">
        <f>VLOOKUP(J122,total_visual_stym!$A$2:$D$129,3,FALSE)</f>
        <v>pics\\Noni_1.jpg</v>
      </c>
      <c r="N122">
        <f>VLOOKUP(J122,total_visual_stym!$A$1:$D$129,4,FALSE)</f>
        <v>212</v>
      </c>
      <c r="P122">
        <f>IF(G122="экспл",0,IF(G122="импл_",VLOOKUP(J122,quest_импл!$A$1:$J$129,7,FALSE),0))</f>
        <v>257</v>
      </c>
      <c r="Q122" t="str">
        <f>IF(G122="экспл",0,IF(G122="импл_",VLOOKUP(J122,quest_импл!$A$1:$J$129,8,FALSE),0))</f>
        <v>sound\\Beliy_li_vnutri.wav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2056</v>
      </c>
      <c r="AD122" t="str">
        <f t="shared" ca="1" si="33"/>
        <v>pics\\Redis_8.jpg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pics\\Redis_8.jpg</v>
      </c>
      <c r="AI122" t="s">
        <v>124</v>
      </c>
      <c r="AO122">
        <f t="shared" ca="1" si="34"/>
        <v>8.9383980314842515E-2</v>
      </c>
      <c r="AP122" t="str">
        <f t="shared" ca="1" si="35"/>
        <v>pics\\Redis_8.jpg</v>
      </c>
      <c r="AR122" t="str">
        <f t="shared" ref="AR122:AR129" si="38">IF(AH122="sound\\Ogorod",AP50,"")</f>
        <v/>
      </c>
      <c r="AS122" t="str">
        <f t="shared" ca="1" si="29"/>
        <v>pics\\Redis_8.jpg</v>
      </c>
      <c r="AT122">
        <f t="shared" ca="1" si="30"/>
        <v>0.29825972427936631</v>
      </c>
      <c r="AU122" t="s">
        <v>697</v>
      </c>
      <c r="AV122" t="str">
        <f t="shared" ca="1" si="31"/>
        <v>sound\\Redkiy_plod.wav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_Белый_ли_внутри_</v>
      </c>
      <c r="BB122" t="str">
        <f t="shared" si="32"/>
        <v>_Белый_ли_внутри_XXXXX?</v>
      </c>
      <c r="BC122">
        <f>A122</f>
        <v>1216</v>
      </c>
      <c r="BD122" cm="1">
        <f t="array" aca="1" ref="BD122" ca="1">INDEX($L$122:$L$129,(RANK(AT2,$AT$2:$AT$9)))</f>
        <v>2120</v>
      </c>
      <c r="BE122" cm="1">
        <f t="array" aca="1" ref="BE122" ca="1">INDEX(BD66:BD81,(RANK(AT9,$AT$2:$AT$17)))</f>
        <v>2141</v>
      </c>
      <c r="BF122" cm="1">
        <f t="array" aca="1" ref="BF122" ca="1">INDEX(BD90:BD105,(RANK(AT9,$AT$2:$AT$17)))</f>
        <v>2077</v>
      </c>
      <c r="BG122" cm="1">
        <f t="array" aca="1" ref="BG122" ca="1">INDEX(BD106:BD121,(RANK(AT9,$AT$2:$AT$17)))</f>
        <v>2093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VLOOKUP(B123,audio_list_stym!$A$3:$BP$18,64,FALSE)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VLOOKUP(B123,audio_list_stym!$A$3:$AJ$18,32,FALSE)</f>
        <v>Noni</v>
      </c>
      <c r="I123" t="s">
        <v>689</v>
      </c>
      <c r="J123" t="str">
        <f t="shared" si="27"/>
        <v>Noni_2</v>
      </c>
      <c r="K123">
        <v>16</v>
      </c>
      <c r="L123">
        <f>VLOOKUP(J123,total_visual_stym!$A$2:$D$129,2,FALSE)</f>
        <v>2114</v>
      </c>
      <c r="M123" t="str">
        <f>VLOOKUP(J123,total_visual_stym!$A$2:$D$129,3,FALSE)</f>
        <v>pics\\Noni_2.jpg</v>
      </c>
      <c r="N123">
        <f>VLOOKUP(J123,total_visual_stym!$A$1:$D$129,4,FALSE)</f>
        <v>212</v>
      </c>
      <c r="P123">
        <f>IF(G123="экспл",0,IF(G123="импл_",VLOOKUP(J123,quest_импл!$A$1:$J$129,7,FALSE),0))</f>
        <v>258</v>
      </c>
      <c r="Q123" t="str">
        <f>IF(G123="экспл",0,IF(G123="импл_",VLOOKUP(J123,quest_импл!$A$1:$J$129,8,FALSE),0))</f>
        <v>sound\\Rebristiy_li.wav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2026</v>
      </c>
      <c r="AD123" t="str">
        <f t="shared" ca="1" si="33"/>
        <v>pics\\Kokos_2.jpg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pics\\Kokos_2.jpg</v>
      </c>
      <c r="AI123" t="s">
        <v>125</v>
      </c>
      <c r="AO123">
        <f t="shared" ca="1" si="34"/>
        <v>0.56833196256961416</v>
      </c>
      <c r="AP123" t="str">
        <f t="shared" ca="1" si="35"/>
        <v>pics\\Kokos_2.jpg</v>
      </c>
      <c r="AR123" t="str">
        <f t="shared" si="38"/>
        <v/>
      </c>
      <c r="AS123" t="str">
        <f t="shared" ca="1" si="29"/>
        <v>pics\\Kokos_2.jpg</v>
      </c>
      <c r="AT123">
        <f t="shared" ca="1" si="30"/>
        <v>0.68863266662977629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_Ребристый_ли_</v>
      </c>
      <c r="BB123" t="str">
        <f t="shared" si="32"/>
        <v>_Ребристый_ли_XXXXX?</v>
      </c>
      <c r="BD123" cm="1">
        <f t="array" aca="1" ref="BD123" ca="1">INDEX($L$122:$L$129,(RANK(AT3,$AT$2:$AT$9)))</f>
        <v>2118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VLOOKUP(B124,audio_list_stym!$A$3:$BP$18,64,FALSE)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VLOOKUP(B124,audio_list_stym!$A$3:$AJ$18,32,FALSE)</f>
        <v>Noni</v>
      </c>
      <c r="I124" t="s">
        <v>690</v>
      </c>
      <c r="J124" t="str">
        <f t="shared" si="27"/>
        <v>Noni_3</v>
      </c>
      <c r="K124">
        <v>16</v>
      </c>
      <c r="L124">
        <f>VLOOKUP(J124,total_visual_stym!$A$2:$D$129,2,FALSE)</f>
        <v>2115</v>
      </c>
      <c r="M124" t="str">
        <f>VLOOKUP(J124,total_visual_stym!$A$2:$D$129,3,FALSE)</f>
        <v>pics\\Noni_3.jpg</v>
      </c>
      <c r="N124">
        <f>VLOOKUP(J124,total_visual_stym!$A$1:$D$129,4,FALSE)</f>
        <v>212</v>
      </c>
      <c r="P124">
        <f>IF(G124="экспл",0,IF(G124="импл_",VLOOKUP(J124,quest_импл!$A$1:$J$129,7,FALSE),0))</f>
        <v>259</v>
      </c>
      <c r="Q124" t="str">
        <f>IF(G124="экспл",0,IF(G124="импл_",VLOOKUP(J124,quest_импл!$A$1:$J$129,8,FALSE),0))</f>
        <v>sound\\Goluboy_li.wav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2036</v>
      </c>
      <c r="AD124" t="str">
        <f t="shared" ca="1" si="33"/>
        <v>pics\\Limon_4.jpg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pics\\Limon_4.jpg</v>
      </c>
      <c r="AI124" t="s">
        <v>126</v>
      </c>
      <c r="AO124">
        <f t="shared" ca="1" si="34"/>
        <v>0.38228413683883222</v>
      </c>
      <c r="AP124" t="str">
        <f t="shared" ca="1" si="35"/>
        <v>pics\\Limon_4.jpg</v>
      </c>
      <c r="AR124" t="str">
        <f t="shared" si="38"/>
        <v/>
      </c>
      <c r="AS124" t="str">
        <f t="shared" ca="1" si="29"/>
        <v>pics\\Limon_4.jpg</v>
      </c>
      <c r="AT124">
        <f t="shared" ca="1" si="30"/>
        <v>0.55252114335819047</v>
      </c>
      <c r="AU124" t="s">
        <v>697</v>
      </c>
      <c r="AV124" t="str">
        <f t="shared" ca="1" si="31"/>
        <v>sound\\Noviy_plod.wav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_Голубой_ли_</v>
      </c>
      <c r="BB124" t="str">
        <f t="shared" si="32"/>
        <v>_Голубой_ли_XXXXX?</v>
      </c>
      <c r="BD124" cm="1">
        <f t="array" aca="1" ref="BD124" ca="1">INDEX($L$122:$L$129,(RANK(AT4,$AT$2:$AT$9)))</f>
        <v>2115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VLOOKUP(B125,audio_list_stym!$A$3:$BP$18,64,FALSE)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VLOOKUP(B125,audio_list_stym!$A$3:$AJ$18,32,FALSE)</f>
        <v>Noni</v>
      </c>
      <c r="I125" t="s">
        <v>691</v>
      </c>
      <c r="J125" t="str">
        <f t="shared" si="27"/>
        <v>Noni_4</v>
      </c>
      <c r="K125">
        <v>16</v>
      </c>
      <c r="L125">
        <f>VLOOKUP(J125,total_visual_stym!$A$2:$D$129,2,FALSE)</f>
        <v>2116</v>
      </c>
      <c r="M125" t="str">
        <f>VLOOKUP(J125,total_visual_stym!$A$2:$D$129,3,FALSE)</f>
        <v>pics\\Noni_4.jpg</v>
      </c>
      <c r="N125">
        <f>VLOOKUP(J125,total_visual_stym!$A$1:$D$129,4,FALSE)</f>
        <v>212</v>
      </c>
      <c r="P125">
        <f>IF(G125="экспл",0,IF(G125="импл_",VLOOKUP(J125,quest_импл!$A$1:$J$129,7,FALSE),0))</f>
        <v>260</v>
      </c>
      <c r="Q125" t="str">
        <f>IF(G125="экспл",0,IF(G125="импл_",VLOOKUP(J125,quest_импл!$A$1:$J$129,8,FALSE),0))</f>
        <v>sound\\S_bugorkami_li.wav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2059</v>
      </c>
      <c r="AD125" t="str">
        <f t="shared" ca="1" si="33"/>
        <v>pics\\Tomat_3.jpg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pics\\Tomat_3.jpg</v>
      </c>
      <c r="AI125" t="s">
        <v>127</v>
      </c>
      <c r="AO125">
        <f t="shared" ca="1" si="34"/>
        <v>5.5092662230414646E-2</v>
      </c>
      <c r="AP125" t="str">
        <f t="shared" ca="1" si="35"/>
        <v>pics\\Tomat_3.jpg</v>
      </c>
      <c r="AR125" t="str">
        <f t="shared" si="38"/>
        <v/>
      </c>
      <c r="AS125" t="str">
        <f t="shared" ca="1" si="29"/>
        <v>pics\\Tomat_3.jpg</v>
      </c>
      <c r="AT125">
        <f t="shared" ca="1" si="30"/>
        <v>0.94068771605758383</v>
      </c>
      <c r="AU125" t="s">
        <v>697</v>
      </c>
      <c r="AV125" t="str">
        <f t="shared" ca="1" si="31"/>
        <v>sound\\Noviy_plod.wav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_С_бугорками_ли_</v>
      </c>
      <c r="BB125" t="str">
        <f t="shared" si="32"/>
        <v>_С_бугорками_ли_XXXXX?</v>
      </c>
      <c r="BD125" cm="1">
        <f t="array" aca="1" ref="BD125" ca="1">INDEX($L$122:$L$129,(RANK(AT5,$AT$2:$AT$9)))</f>
        <v>2113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VLOOKUP(B126,audio_list_stym!$A$3:$BP$18,64,FALSE)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VLOOKUP(B126,audio_list_stym!$A$3:$AJ$18,32,FALSE)</f>
        <v>Noni</v>
      </c>
      <c r="I126" t="s">
        <v>692</v>
      </c>
      <c r="J126" t="str">
        <f t="shared" si="27"/>
        <v>Noni_5</v>
      </c>
      <c r="K126">
        <v>16</v>
      </c>
      <c r="L126">
        <f>VLOOKUP(J126,total_visual_stym!$A$2:$D$129,2,FALSE)</f>
        <v>2117</v>
      </c>
      <c r="M126" t="str">
        <f>VLOOKUP(J126,total_visual_stym!$A$2:$D$129,3,FALSE)</f>
        <v>pics\\Noni_5.jpg</v>
      </c>
      <c r="N126">
        <f>VLOOKUP(J126,total_visual_stym!$A$1:$D$129,4,FALSE)</f>
        <v>212</v>
      </c>
      <c r="P126">
        <f>IF(G126="экспл",0,IF(G126="импл_",VLOOKUP(J126,quest_импл!$A$1:$J$129,7,FALSE),0))</f>
        <v>261</v>
      </c>
      <c r="Q126" t="str">
        <f>IF(G126="экспл",0,IF(G126="импл_",VLOOKUP(J126,quest_импл!$A$1:$J$129,8,FALSE),0))</f>
        <v>sound\\Ovalniy_li.wav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да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2035</v>
      </c>
      <c r="AD126" t="str">
        <f t="shared" ca="1" si="33"/>
        <v>pics\\Limon_3.jpg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pics\\Limon_3.jpg</v>
      </c>
      <c r="AI126" t="s">
        <v>128</v>
      </c>
      <c r="AO126">
        <f t="shared" ca="1" si="34"/>
        <v>0.40213455794854502</v>
      </c>
      <c r="AP126" t="str">
        <f t="shared" ca="1" si="35"/>
        <v>pics\\Limon_3.jpg</v>
      </c>
      <c r="AR126" t="str">
        <f t="shared" si="38"/>
        <v/>
      </c>
      <c r="AS126" t="str">
        <f t="shared" ca="1" si="29"/>
        <v>pics\\Limon_3.jpg</v>
      </c>
      <c r="AT126">
        <f t="shared" ca="1" si="30"/>
        <v>0.59254273999125995</v>
      </c>
      <c r="AU126" t="s">
        <v>697</v>
      </c>
      <c r="AV126" t="str">
        <f t="shared" ca="1" si="31"/>
        <v>sound\\Noviy_plod.wav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_Овальный_ли_</v>
      </c>
      <c r="BB126" t="str">
        <f t="shared" si="32"/>
        <v>_Овальный_ли_XXXXX?</v>
      </c>
      <c r="BD126" cm="1">
        <f t="array" aca="1" ref="BD126" ca="1">INDEX($L$122:$L$129,(RANK(AT6,$AT$2:$AT$9)))</f>
        <v>2117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VLOOKUP(B127,audio_list_stym!$A$3:$BP$18,64,FALSE)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VLOOKUP(B127,audio_list_stym!$A$3:$AJ$18,32,FALSE)</f>
        <v>Noni</v>
      </c>
      <c r="I127" t="s">
        <v>693</v>
      </c>
      <c r="J127" t="str">
        <f t="shared" si="27"/>
        <v>Noni_6</v>
      </c>
      <c r="K127">
        <v>16</v>
      </c>
      <c r="L127">
        <f>VLOOKUP(J127,total_visual_stym!$A$2:$D$129,2,FALSE)</f>
        <v>2118</v>
      </c>
      <c r="M127" t="str">
        <f>VLOOKUP(J127,total_visual_stym!$A$2:$D$129,3,FALSE)</f>
        <v>pics\\Noni_6.jpg</v>
      </c>
      <c r="N127">
        <f>VLOOKUP(J127,total_visual_stym!$A$1:$D$129,4,FALSE)</f>
        <v>212</v>
      </c>
      <c r="P127">
        <f>IF(G127="экспл",0,IF(G127="импл_",VLOOKUP(J127,quest_импл!$A$1:$J$129,7,FALSE),0))</f>
        <v>262</v>
      </c>
      <c r="Q127" t="str">
        <f>IF(G127="экспл",0,IF(G127="импл_",VLOOKUP(J127,quest_импл!$A$1:$J$129,8,FALSE),0))</f>
        <v>sound\\Zhidkiy_li.wav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2031</v>
      </c>
      <c r="AD127" t="str">
        <f t="shared" ca="1" si="33"/>
        <v>pics\\Kokos_7.jpg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pics\\Kokos_7.jpg</v>
      </c>
      <c r="AI127" t="s">
        <v>129</v>
      </c>
      <c r="AO127">
        <f t="shared" ca="1" si="34"/>
        <v>0.48718366056542017</v>
      </c>
      <c r="AP127" t="str">
        <f t="shared" ca="1" si="35"/>
        <v>pics\\Kokos_7.jpg</v>
      </c>
      <c r="AR127" t="str">
        <f t="shared" si="38"/>
        <v/>
      </c>
      <c r="AS127" t="str">
        <f t="shared" ca="1" si="29"/>
        <v>pics\\Kokos_7.jpg</v>
      </c>
      <c r="AT127">
        <f t="shared" ca="1" si="30"/>
        <v>0.1403071299256583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_Жидкий_ли_</v>
      </c>
      <c r="BB127" t="str">
        <f t="shared" si="32"/>
        <v>_Жидкий_ли_XXXXX?</v>
      </c>
      <c r="BD127" cm="1">
        <f t="array" aca="1" ref="BD127" ca="1">INDEX($L$122:$L$129,(RANK(AT7,$AT$2:$AT$9)))</f>
        <v>2116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VLOOKUP(B128,audio_list_stym!$A$3:$BP$18,64,FALSE)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VLOOKUP(B128,audio_list_stym!$A$3:$AJ$18,32,FALSE)</f>
        <v>Noni</v>
      </c>
      <c r="I128" t="s">
        <v>694</v>
      </c>
      <c r="J128" t="str">
        <f t="shared" si="27"/>
        <v>Noni_7</v>
      </c>
      <c r="K128">
        <v>16</v>
      </c>
      <c r="L128">
        <f>VLOOKUP(J128,total_visual_stym!$A$2:$D$129,2,FALSE)</f>
        <v>2119</v>
      </c>
      <c r="M128" t="str">
        <f>VLOOKUP(J128,total_visual_stym!$A$2:$D$129,3,FALSE)</f>
        <v>pics\\Noni_7.jpg</v>
      </c>
      <c r="N128">
        <f>VLOOKUP(J128,total_visual_stym!$A$1:$D$129,4,FALSE)</f>
        <v>212</v>
      </c>
      <c r="P128">
        <f>IF(G128="экспл",0,IF(G128="импл_",VLOOKUP(J128,quest_импл!$A$1:$J$129,7,FALSE),0))</f>
        <v>263</v>
      </c>
      <c r="Q128" t="str">
        <f>IF(G128="экспл",0,IF(G128="импл_",VLOOKUP(J128,quest_импл!$A$1:$J$129,8,FALSE),0))</f>
        <v>sound\\Lohmatiy_li.wav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2014</v>
      </c>
      <c r="AD128" t="str">
        <f t="shared" ca="1" si="33"/>
        <v>pics\\Finik_6.jpg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pics\\Finik_6.jpg</v>
      </c>
      <c r="AI128" t="s">
        <v>130</v>
      </c>
      <c r="AO128">
        <f t="shared" ca="1" si="34"/>
        <v>0.6847386283779292</v>
      </c>
      <c r="AP128" t="str">
        <f t="shared" ca="1" si="35"/>
        <v>pics\\Finik_6.jpg</v>
      </c>
      <c r="AR128" t="str">
        <f t="shared" si="38"/>
        <v/>
      </c>
      <c r="AS128" t="str">
        <f t="shared" ca="1" si="29"/>
        <v>pics\\Finik_6.jpg</v>
      </c>
      <c r="AT128">
        <f t="shared" ca="1" si="30"/>
        <v>0.88662751640739734</v>
      </c>
      <c r="AU128" t="s">
        <v>697</v>
      </c>
      <c r="AV128" t="str">
        <f t="shared" ca="1" si="31"/>
        <v>sound\\Noviy_plod.wav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_Лохматый_ли_</v>
      </c>
      <c r="BB128" t="str">
        <f t="shared" si="32"/>
        <v>_Лохматый_ли_XXXXX?</v>
      </c>
      <c r="BD128" cm="1">
        <f t="array" aca="1" ref="BD128" ca="1">INDEX($L$122:$L$129,(RANK(AT8,$AT$2:$AT$9)))</f>
        <v>2114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VLOOKUP(B129,audio_list_stym!$A$3:$BP$18,64,FALSE)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VLOOKUP(B129,audio_list_stym!$A$3:$AJ$18,32,FALSE)</f>
        <v>Noni</v>
      </c>
      <c r="I129" t="s">
        <v>695</v>
      </c>
      <c r="J129" t="str">
        <f t="shared" si="27"/>
        <v>Noni_8</v>
      </c>
      <c r="K129">
        <v>16</v>
      </c>
      <c r="L129">
        <f>VLOOKUP(J129,total_visual_stym!$A$2:$D$129,2,FALSE)</f>
        <v>2120</v>
      </c>
      <c r="M129" t="str">
        <f>VLOOKUP(J129,total_visual_stym!$A$2:$D$129,3,FALSE)</f>
        <v>pics\\Noni_8.jpg</v>
      </c>
      <c r="N129">
        <f>VLOOKUP(J129,total_visual_stym!$A$1:$D$129,4,FALSE)</f>
        <v>212</v>
      </c>
      <c r="P129">
        <f>IF(G129="экспл",0,IF(G129="импл_",VLOOKUP(J129,quest_импл!$A$1:$J$129,7,FALSE),0))</f>
        <v>264</v>
      </c>
      <c r="Q129" t="str">
        <f>IF(G129="экспл",0,IF(G129="импл_",VLOOKUP(J129,quest_импл!$A$1:$J$129,8,FALSE),0))</f>
        <v>sound\\Zolotistiy_li.wav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2024</v>
      </c>
      <c r="AD129" t="str">
        <f t="shared" ca="1" si="33"/>
        <v>pics\\Goroh_8.jpg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pics\\Goroh_8.jpg</v>
      </c>
      <c r="AI129" t="s">
        <v>131</v>
      </c>
      <c r="AO129">
        <f t="shared" ca="1" si="34"/>
        <v>0.58343459992150104</v>
      </c>
      <c r="AP129" t="str">
        <f t="shared" ca="1" si="35"/>
        <v>pics\\Goroh_8.jpg</v>
      </c>
      <c r="AR129" t="str">
        <f t="shared" si="38"/>
        <v/>
      </c>
      <c r="AS129" t="str">
        <f t="shared" ca="1" si="29"/>
        <v>pics\\Goroh_8.jpg</v>
      </c>
      <c r="AT129">
        <f t="shared" ca="1" si="30"/>
        <v>0.31778610172883615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_Золотистый_ли_</v>
      </c>
      <c r="BB129" t="str">
        <f t="shared" si="32"/>
        <v>_Золотистый_ли_XXXXX?</v>
      </c>
      <c r="BD129" cm="1">
        <f t="array" aca="1" ref="BD129" ca="1">INDEX($L$122:$L$129,(RANK(AT9,$AT$2:$AT$9)))</f>
        <v>2119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C00-000000000000}"/>
  <pageMargins left="0.7" right="0.7" top="0.75" bottom="0.75" header="0.3" footer="0.3"/>
  <pageSetup paperSize="9" orientation="portrait" horizontalDpi="4294967293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H161"/>
  <sheetViews>
    <sheetView topLeftCell="AT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VLOOKUP(B2,audio_list_stym!$A$3:$BP$18,65,FALSE)</f>
        <v>10</v>
      </c>
      <c r="F2" t="str">
        <f>VLOOKUP(E2,metki!$A$2:$B$9,2,FALSE)</f>
        <v>импл_реал_с_названием</v>
      </c>
      <c r="G2" t="str">
        <f t="shared" ref="G2:G65" si="0">LEFT(F2,5)</f>
        <v>импл_</v>
      </c>
      <c r="H2" t="str">
        <f>VLOOKUP(B2,audio_list_stym!$A$3:$AJ$18,33,FALSE)</f>
        <v>Tomat</v>
      </c>
      <c r="I2" t="s">
        <v>688</v>
      </c>
      <c r="J2" t="str">
        <f t="shared" ref="J2:J65" si="1">H2&amp;I2</f>
        <v>Tomat_1</v>
      </c>
      <c r="K2">
        <v>10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pics\\Banan_5.jpg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0.45986180688907485</v>
      </c>
      <c r="AP2" t="str">
        <f ca="1">INDEX($AM$2:$AM$25,(RANK(AO2,$AO$2:$AO$25)))</f>
        <v>pics\\Banan_5.jpg</v>
      </c>
      <c r="AQ2" t="str">
        <f ca="1">INDEX($AN$2:$AN$25,(RANK(AO2,$AO$2:$AO$25)))</f>
        <v>pics\\Goroh_5.jpg</v>
      </c>
      <c r="AR2" t="str">
        <f ca="1">IF(AH2="sound\\Ogorod",AP2,"")</f>
        <v>pics\\Banan_5.jpg</v>
      </c>
      <c r="AT2">
        <f t="shared" ref="AT2:AT65" ca="1" si="6">RAND()</f>
        <v>0.46680183968465838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ТОМАТ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_Целый_ли_ТОМАТ?</v>
      </c>
      <c r="BC2">
        <v>1201</v>
      </c>
      <c r="BD2">
        <v>2064</v>
      </c>
      <c r="BE2">
        <v>2031</v>
      </c>
      <c r="BF2">
        <v>2047</v>
      </c>
      <c r="BG2">
        <v>2023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VLOOKUP(B3,audio_list_stym!$A$3:$BP$18,65,FALSE)</f>
        <v>10</v>
      </c>
      <c r="F3" t="str">
        <f>VLOOKUP(E3,metki!$A$2:$B$9,2,FALSE)</f>
        <v>импл_реал_с_названием</v>
      </c>
      <c r="G3" t="str">
        <f t="shared" si="0"/>
        <v>импл_</v>
      </c>
      <c r="H3" t="str">
        <f>VLOOKUP(B3,audio_list_stym!$A$3:$AJ$18,33,FALSE)</f>
        <v>Tomat</v>
      </c>
      <c r="I3" t="s">
        <v>689</v>
      </c>
      <c r="J3" t="str">
        <f t="shared" si="1"/>
        <v>Tomat_2</v>
      </c>
      <c r="K3">
        <v>10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2153</v>
      </c>
      <c r="AD3" t="str">
        <f t="shared" ref="AD3:AD66" ca="1" si="9">IF(ISTEXT(AE3),AE3,IF(ISTEXT(AF3),AF3,""))</f>
        <v>pics\\Injir_1.jpg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pics\\Injir_1.jpg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0.35872856498046357</v>
      </c>
      <c r="AP3" t="str">
        <f t="shared" ref="AP3:AP25" ca="1" si="11">INDEX($AM$2:$AM$25,(RANK(AO3,$AO$2:$AO$25)))</f>
        <v>pics\\Injir_1.jpg</v>
      </c>
      <c r="AQ3" t="str">
        <f t="shared" ref="AQ3:AQ25" ca="1" si="12">INDEX($AN$2:$AN$25,(RANK(AO3,$AO$2:$AO$25)))</f>
        <v>pics\\Tikva_1.jpg</v>
      </c>
      <c r="AR3" t="str">
        <f t="shared" ref="AR3:AR9" ca="1" si="13">IF(AH3="sound\\Ogorod",AP3,"")</f>
        <v>pics\\Injir_1.jpg</v>
      </c>
      <c r="AT3">
        <f t="shared" ca="1" si="6"/>
        <v>0.59468598314382359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_Мясистый_ли_ТОМАТ?</v>
      </c>
      <c r="BD3">
        <v>2059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VLOOKUP(B4,audio_list_stym!$A$3:$BP$18,65,FALSE)</f>
        <v>10</v>
      </c>
      <c r="F4" t="str">
        <f>VLOOKUP(E4,metki!$A$2:$B$9,2,FALSE)</f>
        <v>импл_реал_с_названием</v>
      </c>
      <c r="G4" t="str">
        <f t="shared" si="0"/>
        <v>импл_</v>
      </c>
      <c r="H4" t="str">
        <f>VLOOKUP(B4,audio_list_stym!$A$3:$AJ$18,33,FALSE)</f>
        <v>Tomat</v>
      </c>
      <c r="I4" t="s">
        <v>690</v>
      </c>
      <c r="J4" t="str">
        <f t="shared" si="1"/>
        <v>Tomat_3</v>
      </c>
      <c r="K4">
        <v>10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2003</v>
      </c>
      <c r="AD4" t="str">
        <f t="shared" ca="1" si="9"/>
        <v>pics\\Banan_3.jpg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pics\\Banan_3.jpg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0.4813153698406023</v>
      </c>
      <c r="AP4" t="str">
        <f t="shared" ca="1" si="11"/>
        <v>pics\\Banan_3.jpg</v>
      </c>
      <c r="AQ4" t="str">
        <f t="shared" ca="1" si="12"/>
        <v>pics\\Goroh_3.jpg</v>
      </c>
      <c r="AR4" t="str">
        <f t="shared" ca="1" si="13"/>
        <v>pics\\Banan_3.jpg</v>
      </c>
      <c r="AT4">
        <f t="shared" ca="1" si="6"/>
        <v>0.41763464534725159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_Горький_ли_ТОМАТ?</v>
      </c>
      <c r="BD4">
        <v>2061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VLOOKUP(B5,audio_list_stym!$A$3:$BP$18,65,FALSE)</f>
        <v>10</v>
      </c>
      <c r="F5" t="str">
        <f>VLOOKUP(E5,metki!$A$2:$B$9,2,FALSE)</f>
        <v>импл_реал_с_названием</v>
      </c>
      <c r="G5" t="str">
        <f t="shared" si="0"/>
        <v>импл_</v>
      </c>
      <c r="H5" t="str">
        <f>VLOOKUP(B5,audio_list_stym!$A$3:$AJ$18,33,FALSE)</f>
        <v>Tomat</v>
      </c>
      <c r="I5" t="s">
        <v>691</v>
      </c>
      <c r="J5" t="str">
        <f t="shared" si="1"/>
        <v>Tomat_4</v>
      </c>
      <c r="K5">
        <v>10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2006</v>
      </c>
      <c r="AD5" t="str">
        <f t="shared" ca="1" si="9"/>
        <v>pics\\Banan_6.jpg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pics\\Banan_6.jpg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0.43904447426422122</v>
      </c>
      <c r="AP5" t="str">
        <f t="shared" ca="1" si="11"/>
        <v>pics\\Banan_6.jpg</v>
      </c>
      <c r="AQ5" t="str">
        <f t="shared" ca="1" si="12"/>
        <v>pics\\Goroh_6.jpg</v>
      </c>
      <c r="AR5" t="str">
        <f t="shared" ca="1" si="13"/>
        <v>pics\\Banan_6.jpg</v>
      </c>
      <c r="AT5">
        <f t="shared" ca="1" si="6"/>
        <v>0.44156814145855228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_Яркий_ли_ТОМАТ?</v>
      </c>
      <c r="BD5">
        <v>2058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VLOOKUP(B6,audio_list_stym!$A$3:$BP$18,65,FALSE)</f>
        <v>10</v>
      </c>
      <c r="F6" t="str">
        <f>VLOOKUP(E6,metki!$A$2:$B$9,2,FALSE)</f>
        <v>импл_реал_с_названием</v>
      </c>
      <c r="G6" t="str">
        <f t="shared" si="0"/>
        <v>импл_</v>
      </c>
      <c r="H6" t="str">
        <f>VLOOKUP(B6,audio_list_stym!$A$3:$AJ$18,33,FALSE)</f>
        <v>Tomat</v>
      </c>
      <c r="I6" t="s">
        <v>692</v>
      </c>
      <c r="J6" t="str">
        <f t="shared" si="1"/>
        <v>Tomat_5</v>
      </c>
      <c r="K6">
        <v>10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2039</v>
      </c>
      <c r="AD6" t="str">
        <f t="shared" ca="1" si="9"/>
        <v>pics\\Limon_7.jpg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pics\\Limon_7.jpg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0.62956676251359878</v>
      </c>
      <c r="AP6" t="str">
        <f t="shared" ca="1" si="11"/>
        <v>pics\\Limon_7.jpg</v>
      </c>
      <c r="AQ6" t="str">
        <f t="shared" ca="1" si="12"/>
        <v>pics\\Redis_7.jpg</v>
      </c>
      <c r="AR6" t="str">
        <f t="shared" ca="1" si="13"/>
        <v>pics\\Limon_7.jpg</v>
      </c>
      <c r="AT6">
        <f t="shared" ca="1" si="6"/>
        <v>0.11806362065056253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_Острый_ли_ТОМАТ?</v>
      </c>
      <c r="BD6">
        <v>2062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VLOOKUP(B7,audio_list_stym!$A$3:$BP$18,65,FALSE)</f>
        <v>10</v>
      </c>
      <c r="F7" t="str">
        <f>VLOOKUP(E7,metki!$A$2:$B$9,2,FALSE)</f>
        <v>импл_реал_с_названием</v>
      </c>
      <c r="G7" t="str">
        <f t="shared" si="0"/>
        <v>импл_</v>
      </c>
      <c r="H7" t="str">
        <f>VLOOKUP(B7,audio_list_stym!$A$3:$AJ$18,33,FALSE)</f>
        <v>Tomat</v>
      </c>
      <c r="I7" t="s">
        <v>693</v>
      </c>
      <c r="J7" t="str">
        <f t="shared" si="1"/>
        <v>Tomat_6</v>
      </c>
      <c r="K7">
        <v>10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2035</v>
      </c>
      <c r="AD7" t="str">
        <f t="shared" ca="1" si="9"/>
        <v>pics\\Limon_3.jpg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pics\\Limon_3.jpg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0.85893353366853376</v>
      </c>
      <c r="AP7" t="str">
        <f t="shared" ca="1" si="11"/>
        <v>pics\\Limon_3.jpg</v>
      </c>
      <c r="AQ7" t="str">
        <f t="shared" ca="1" si="12"/>
        <v>pics\\Redis_3.jpg</v>
      </c>
      <c r="AR7" t="str">
        <f t="shared" ca="1" si="13"/>
        <v>pics\\Limon_3.jpg</v>
      </c>
      <c r="AT7">
        <f t="shared" ca="1" si="6"/>
        <v>0.75441857630232945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sound\\Noviy_plod.wav</v>
      </c>
      <c r="AW7" t="s">
        <v>699</v>
      </c>
      <c r="AX7" t="str">
        <f>IF(OR(E7=10,E7=11,E7=14,E7=15),VLOOKUP(B7,audio_list_stym!$A$3:$BQ$189,69,FALSE),"XXXXX")</f>
        <v>ТОМАТ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_Спелый_ли_ТОМАТ?</v>
      </c>
      <c r="BD7">
        <v>2057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VLOOKUP(B8,audio_list_stym!$A$3:$BP$18,65,FALSE)</f>
        <v>10</v>
      </c>
      <c r="F8" t="str">
        <f>VLOOKUP(E8,metki!$A$2:$B$9,2,FALSE)</f>
        <v>импл_реал_с_названием</v>
      </c>
      <c r="G8" t="str">
        <f t="shared" si="0"/>
        <v>импл_</v>
      </c>
      <c r="H8" t="str">
        <f>VLOOKUP(B8,audio_list_stym!$A$3:$AJ$18,33,FALSE)</f>
        <v>Tomat</v>
      </c>
      <c r="I8" t="s">
        <v>694</v>
      </c>
      <c r="J8" t="str">
        <f t="shared" si="1"/>
        <v>Tomat_7</v>
      </c>
      <c r="K8">
        <v>10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2001</v>
      </c>
      <c r="AD8" t="str">
        <f t="shared" ca="1" si="9"/>
        <v>pics\\Banan_1.jpg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pics\\Banan_1.jpg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0.53062907631334533</v>
      </c>
      <c r="AP8" t="str">
        <f t="shared" ca="1" si="11"/>
        <v>pics\\Banan_1.jpg</v>
      </c>
      <c r="AQ8" t="str">
        <f t="shared" ca="1" si="12"/>
        <v>pics\\Goroh_1.jpg</v>
      </c>
      <c r="AR8" t="str">
        <f t="shared" ca="1" si="13"/>
        <v>pics\\Banan_1.jpg</v>
      </c>
      <c r="AT8">
        <f t="shared" ca="1" si="6"/>
        <v>0.92457484173955717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_Серый_ли_ТОМАТ?</v>
      </c>
      <c r="BD8">
        <v>2063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VLOOKUP(B9,audio_list_stym!$A$3:$BP$18,65,FALSE)</f>
        <v>10</v>
      </c>
      <c r="F9" t="str">
        <f>VLOOKUP(E9,metki!$A$2:$B$9,2,FALSE)</f>
        <v>импл_реал_с_названием</v>
      </c>
      <c r="G9" t="str">
        <f t="shared" si="0"/>
        <v>импл_</v>
      </c>
      <c r="H9" t="str">
        <f>VLOOKUP(B9,audio_list_stym!$A$3:$AJ$18,33,FALSE)</f>
        <v>Tomat</v>
      </c>
      <c r="I9" t="s">
        <v>695</v>
      </c>
      <c r="J9" t="str">
        <f t="shared" si="1"/>
        <v>Tomat_8</v>
      </c>
      <c r="K9">
        <v>10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2004</v>
      </c>
      <c r="AD9" t="str">
        <f t="shared" ca="1" si="9"/>
        <v>pics\\Banan_4.jpg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pics\\Banan_4.jpg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0.46050600685095333</v>
      </c>
      <c r="AP9" t="str">
        <f t="shared" ca="1" si="11"/>
        <v>pics\\Banan_4.jpg</v>
      </c>
      <c r="AQ9" t="str">
        <f t="shared" ca="1" si="12"/>
        <v>pics\\Goroh_4.jpg</v>
      </c>
      <c r="AR9" t="str">
        <f t="shared" ca="1" si="13"/>
        <v>pics\\Banan_4.jpg</v>
      </c>
      <c r="AT9">
        <f t="shared" ca="1" si="6"/>
        <v>0.54071010261995467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sound\\Noviy_plod.wav</v>
      </c>
      <c r="AW9" t="s">
        <v>699</v>
      </c>
      <c r="AX9" t="str">
        <f>IF(OR(E9=10,E9=11,E9=14,E9=15),VLOOKUP(B9,audio_list_stym!$A$3:$BQ$189,69,FALSE),"XXXXX")</f>
        <v>ТОМАТ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_Вязкий_ли_ТОМАТ?</v>
      </c>
      <c r="BD9"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VLOOKUP(B10,audio_list_stym!$A$3:$BP$18,65,FALSE)</f>
        <v>11</v>
      </c>
      <c r="F10" t="str">
        <f>VLOOKUP(E10,metki!$A$2:$B$9,2,FALSE)</f>
        <v>экспл_реал_с_названием</v>
      </c>
      <c r="G10" t="str">
        <f t="shared" si="0"/>
        <v>экспл</v>
      </c>
      <c r="H10" t="str">
        <f>VLOOKUP(B10,audio_list_stym!$A$3:$AJ$18,33,FALSE)</f>
        <v>Limon</v>
      </c>
      <c r="I10" t="s">
        <v>688</v>
      </c>
      <c r="J10" t="str">
        <f t="shared" si="1"/>
        <v>Limon_1</v>
      </c>
      <c r="K10">
        <v>11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9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17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17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0.71026343350006038</v>
      </c>
      <c r="AP10" t="str">
        <f t="shared" ca="1" si="11"/>
        <v>pics\\Limon_6.jpg</v>
      </c>
      <c r="AQ10" t="str">
        <f t="shared" ca="1" si="12"/>
        <v>pics\\Redis_6.jpg</v>
      </c>
      <c r="AT10">
        <f t="shared" ca="1" si="6"/>
        <v>0.34613054381403263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sound\\Redkiy_plod.wav</v>
      </c>
      <c r="AW10" t="s">
        <v>698</v>
      </c>
      <c r="AX10" t="str">
        <f>IF(OR(E10=10,E10=11,E10=14,E10=15),VLOOKUP(B10,audio_list_stym!$A$3:$BQ$189,69,FALSE),"XXXXX")</f>
        <v>ЛИМОН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На_экране_ЛИМОН._Он_старый?</v>
      </c>
      <c r="BC10">
        <v>1202</v>
      </c>
      <c r="BD10">
        <v>2040</v>
      </c>
      <c r="BE10">
        <v>2061</v>
      </c>
      <c r="BF10">
        <v>2026</v>
      </c>
      <c r="BG10">
        <v>2042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VLOOKUP(B11,audio_list_stym!$A$3:$BP$18,65,FALSE)</f>
        <v>11</v>
      </c>
      <c r="F11" t="str">
        <f>VLOOKUP(E11,metki!$A$2:$B$9,2,FALSE)</f>
        <v>экспл_реал_с_названием</v>
      </c>
      <c r="G11" t="str">
        <f t="shared" si="0"/>
        <v>экспл</v>
      </c>
      <c r="H11" t="str">
        <f>VLOOKUP(B11,audio_list_stym!$A$3:$AJ$18,33,FALSE)</f>
        <v>Limon</v>
      </c>
      <c r="I11" t="s">
        <v>689</v>
      </c>
      <c r="J11" t="str">
        <f t="shared" si="1"/>
        <v>Limon_2</v>
      </c>
      <c r="K11">
        <v>11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9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0.72180499033363521</v>
      </c>
      <c r="AP11" t="str">
        <f t="shared" ca="1" si="11"/>
        <v>pics\\Limon_5.jpg</v>
      </c>
      <c r="AQ11" t="str">
        <f t="shared" ca="1" si="12"/>
        <v>pics\\Redis_5.jpg</v>
      </c>
      <c r="AT11">
        <f t="shared" ca="1" si="6"/>
        <v>0.32312845983299221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ЛИМОН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Посмотрите,_вот_ЛИМОН._Фиолетовый_ли_он?</v>
      </c>
      <c r="BD11">
        <v>2035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VLOOKUP(B12,audio_list_stym!$A$3:$BP$18,65,FALSE)</f>
        <v>11</v>
      </c>
      <c r="F12" t="str">
        <f>VLOOKUP(E12,metki!$A$2:$B$9,2,FALSE)</f>
        <v>экспл_реал_с_названием</v>
      </c>
      <c r="G12" t="str">
        <f t="shared" si="0"/>
        <v>экспл</v>
      </c>
      <c r="H12" t="str">
        <f>VLOOKUP(B12,audio_list_stym!$A$3:$AJ$18,33,FALSE)</f>
        <v>Limon</v>
      </c>
      <c r="I12" t="s">
        <v>690</v>
      </c>
      <c r="J12" t="str">
        <f t="shared" si="1"/>
        <v>Limon_3</v>
      </c>
      <c r="K12">
        <v>11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9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0.87768611604927116</v>
      </c>
      <c r="AP12" t="str">
        <f t="shared" ca="1" si="11"/>
        <v>pics\\Limon_1.jpg</v>
      </c>
      <c r="AQ12" t="str">
        <f t="shared" ca="1" si="12"/>
        <v>pics\\Redis_1.jpg</v>
      </c>
      <c r="AT12">
        <f t="shared" ca="1" si="6"/>
        <v>0.14613143745393675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">
        <v>698</v>
      </c>
      <c r="AX12" t="str">
        <f>IF(OR(E12=10,E12=11,E12=14,E12=15),VLOOKUP(B12,audio_list_stym!$A$3:$BQ$189,69,FALSE),"XXXXX")</f>
        <v>ЛИМОН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Вот_ЛИМОН._Он_с_цедрой?</v>
      </c>
      <c r="BD12">
        <v>2037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VLOOKUP(B13,audio_list_stym!$A$3:$BP$18,65,FALSE)</f>
        <v>11</v>
      </c>
      <c r="F13" t="str">
        <f>VLOOKUP(E13,metki!$A$2:$B$9,2,FALSE)</f>
        <v>экспл_реал_с_названием</v>
      </c>
      <c r="G13" t="str">
        <f t="shared" si="0"/>
        <v>экспл</v>
      </c>
      <c r="H13" t="str">
        <f>VLOOKUP(B13,audio_list_stym!$A$3:$AJ$18,33,FALSE)</f>
        <v>Limon</v>
      </c>
      <c r="I13" t="s">
        <v>691</v>
      </c>
      <c r="J13" t="str">
        <f t="shared" si="1"/>
        <v>Limon_4</v>
      </c>
      <c r="K13">
        <v>11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9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5.1566054184339349E-2</v>
      </c>
      <c r="AP13" t="str">
        <f t="shared" ca="1" si="11"/>
        <v>pics\\Injir_7.jpg</v>
      </c>
      <c r="AQ13" t="str">
        <f t="shared" ca="1" si="12"/>
        <v>pics\\Tikva_7.jpg</v>
      </c>
      <c r="AT13">
        <f t="shared" ca="1" si="6"/>
        <v>0.82329238449633679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sound\\Noviy_plod.wav</v>
      </c>
      <c r="AW13" t="s">
        <v>698</v>
      </c>
      <c r="AX13" t="str">
        <f>IF(OR(E13=10,E13=11,E13=14,E13=15),VLOOKUP(B13,audio_list_stym!$A$3:$BQ$189,69,FALSE),"XXXXX")</f>
        <v>ЛИМОН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Это_ЛИМОН._Кислый_ли_он?</v>
      </c>
      <c r="BD13">
        <v>2034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VLOOKUP(B14,audio_list_stym!$A$3:$BP$18,65,FALSE)</f>
        <v>11</v>
      </c>
      <c r="F14" t="str">
        <f>VLOOKUP(E14,metki!$A$2:$B$9,2,FALSE)</f>
        <v>экспл_реал_с_названием</v>
      </c>
      <c r="G14" t="str">
        <f t="shared" si="0"/>
        <v>экспл</v>
      </c>
      <c r="H14" t="str">
        <f>VLOOKUP(B14,audio_list_stym!$A$3:$AJ$18,33,FALSE)</f>
        <v>Limon</v>
      </c>
      <c r="I14" t="s">
        <v>692</v>
      </c>
      <c r="J14" t="str">
        <f t="shared" si="1"/>
        <v>Limon_5</v>
      </c>
      <c r="K14">
        <v>11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9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0.87361665907799591</v>
      </c>
      <c r="AP14" t="str">
        <f t="shared" ca="1" si="11"/>
        <v>pics\\Limon_2.jpg</v>
      </c>
      <c r="AQ14" t="str">
        <f t="shared" ca="1" si="12"/>
        <v>pics\\Redis_2.jpg</v>
      </c>
      <c r="AT14">
        <f t="shared" ca="1" si="6"/>
        <v>0.15581475140247247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На_картинке_ЛИМОН._Сочный_ли_он?</v>
      </c>
      <c r="BD14">
        <v>2038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VLOOKUP(B15,audio_list_stym!$A$3:$BP$18,65,FALSE)</f>
        <v>11</v>
      </c>
      <c r="F15" t="str">
        <f>VLOOKUP(E15,metki!$A$2:$B$9,2,FALSE)</f>
        <v>экспл_реал_с_названием</v>
      </c>
      <c r="G15" t="str">
        <f t="shared" si="0"/>
        <v>экспл</v>
      </c>
      <c r="H15" t="str">
        <f>VLOOKUP(B15,audio_list_stym!$A$3:$AJ$18,33,FALSE)</f>
        <v>Limon</v>
      </c>
      <c r="I15" t="s">
        <v>693</v>
      </c>
      <c r="J15" t="str">
        <f t="shared" si="1"/>
        <v>Limon_6</v>
      </c>
      <c r="K15">
        <v>11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9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0.81236384404771744</v>
      </c>
      <c r="AP15" t="str">
        <f t="shared" ca="1" si="11"/>
        <v>pics\\Limon_4.jpg</v>
      </c>
      <c r="AQ15" t="str">
        <f t="shared" ca="1" si="12"/>
        <v>pics\\Redis_4.jpg</v>
      </c>
      <c r="AT15">
        <f t="shared" ca="1" si="6"/>
        <v>0.68343952481958647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ЛИМОН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На_мониторе_ЛИМОН._Упругий_ли_он?</v>
      </c>
      <c r="BD15">
        <v>2033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VLOOKUP(B16,audio_list_stym!$A$3:$BP$18,65,FALSE)</f>
        <v>11</v>
      </c>
      <c r="F16" t="str">
        <f>VLOOKUP(E16,metki!$A$2:$B$9,2,FALSE)</f>
        <v>экспл_реал_с_названием</v>
      </c>
      <c r="G16" t="str">
        <f t="shared" si="0"/>
        <v>экспл</v>
      </c>
      <c r="H16" t="str">
        <f>VLOOKUP(B16,audio_list_stym!$A$3:$AJ$18,33,FALSE)</f>
        <v>Limon</v>
      </c>
      <c r="I16" t="s">
        <v>694</v>
      </c>
      <c r="J16" t="str">
        <f t="shared" si="1"/>
        <v>Limon_7</v>
      </c>
      <c r="K16">
        <v>11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9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2.3681980406523584E-3</v>
      </c>
      <c r="AP16" t="str">
        <f t="shared" ca="1" si="11"/>
        <v>pics\\Injir_8.jpg</v>
      </c>
      <c r="AQ16" t="str">
        <f t="shared" ca="1" si="12"/>
        <v>pics\\Tikva_8.jpg</v>
      </c>
      <c r="AT16">
        <f t="shared" ca="1" si="6"/>
        <v>0.8853084076490555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ЛИМОН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Перед_Вами_ЛИМОН._Он_длинный?</v>
      </c>
      <c r="BD16">
        <v>2039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VLOOKUP(B17,audio_list_stym!$A$3:$BP$18,65,FALSE)</f>
        <v>11</v>
      </c>
      <c r="F17" t="str">
        <f>VLOOKUP(E17,metki!$A$2:$B$9,2,FALSE)</f>
        <v>экспл_реал_с_названием</v>
      </c>
      <c r="G17" t="str">
        <f t="shared" si="0"/>
        <v>экспл</v>
      </c>
      <c r="H17" t="str">
        <f>VLOOKUP(B17,audio_list_stym!$A$3:$AJ$18,33,FALSE)</f>
        <v>Limon</v>
      </c>
      <c r="I17" t="s">
        <v>695</v>
      </c>
      <c r="J17" t="str">
        <f t="shared" si="1"/>
        <v>Limon_8</v>
      </c>
      <c r="K17">
        <v>11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9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0.48210922943088608</v>
      </c>
      <c r="AP17" t="str">
        <f t="shared" ca="1" si="11"/>
        <v>pics\\Banan_2.jpg</v>
      </c>
      <c r="AQ17" t="str">
        <f t="shared" ca="1" si="12"/>
        <v>pics\\Goroh_2.jpg</v>
      </c>
      <c r="AT17">
        <f t="shared" ca="1" si="6"/>
        <v>0.77186310064479902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">
        <v>698</v>
      </c>
      <c r="AX17" t="str">
        <f>IF(OR(E17=10,E17=11,E17=14,E17=15),VLOOKUP(B17,audio_list_stym!$A$3:$BQ$189,69,FALSE),"XXXXX")</f>
        <v>ЛИМОН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Вы_видите_ЛИМОН._Он_без_кожуры?</v>
      </c>
      <c r="BD17"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VLOOKUP(B18,audio_list_stym!$A$3:$BP$18,65,FALSE)</f>
        <v>12</v>
      </c>
      <c r="F18" t="str">
        <f>VLOOKUP(E18,metki!$A$2:$B$9,2,FALSE)</f>
        <v>импл_реал_без_названия</v>
      </c>
      <c r="G18" t="str">
        <f t="shared" si="0"/>
        <v>импл_</v>
      </c>
      <c r="H18" t="str">
        <f>VLOOKUP(B18,audio_list_stym!$A$3:$AJ$18,33,FALSE)</f>
        <v>Kokos</v>
      </c>
      <c r="I18" t="s">
        <v>688</v>
      </c>
      <c r="J18" t="str">
        <f t="shared" si="1"/>
        <v>Kokos_1</v>
      </c>
      <c r="K18">
        <v>12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2024</v>
      </c>
      <c r="AD18" t="str">
        <f t="shared" ca="1" si="9"/>
        <v>pics\\Goroh_8.jpg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pics\\Goroh_8.jpg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0.4274554964092705</v>
      </c>
      <c r="AP18" t="str">
        <f t="shared" ca="1" si="11"/>
        <v>pics\\Banan_8.jpg</v>
      </c>
      <c r="AQ18" t="str">
        <f t="shared" ca="1" si="12"/>
        <v>pics\\Goroh_8.jpg</v>
      </c>
      <c r="AS18" t="str">
        <f t="shared" ref="AS18:AS25" ca="1" si="17">IF(AH18="sound\\Tropic",AQ18,"")</f>
        <v>pics\\Goroh_8.jpg</v>
      </c>
      <c r="AT18">
        <f t="shared" ca="1" si="6"/>
        <v>0.76898457344073301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_С_молоком_ли_XXXXX?</v>
      </c>
      <c r="BC18">
        <v>1203</v>
      </c>
      <c r="BD18">
        <v>2032</v>
      </c>
      <c r="BE18">
        <v>2035</v>
      </c>
      <c r="BF18">
        <v>2043</v>
      </c>
      <c r="BG18">
        <v>2019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VLOOKUP(B19,audio_list_stym!$A$3:$BP$18,65,FALSE)</f>
        <v>12</v>
      </c>
      <c r="F19" t="str">
        <f>VLOOKUP(E19,metki!$A$2:$B$9,2,FALSE)</f>
        <v>импл_реал_без_названия</v>
      </c>
      <c r="G19" t="str">
        <f t="shared" si="0"/>
        <v>импл_</v>
      </c>
      <c r="H19" t="str">
        <f>VLOOKUP(B19,audio_list_stym!$A$3:$AJ$18,33,FALSE)</f>
        <v>Kokos</v>
      </c>
      <c r="I19" t="s">
        <v>689</v>
      </c>
      <c r="J19" t="str">
        <f t="shared" si="1"/>
        <v>Kokos_2</v>
      </c>
      <c r="K19">
        <v>12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2166</v>
      </c>
      <c r="AD19" t="str">
        <f t="shared" ca="1" si="9"/>
        <v>pics\\Tikva_6.jpg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pics\\Tikva_6.jpg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8.5502898277047157E-2</v>
      </c>
      <c r="AP19" t="str">
        <f t="shared" ca="1" si="11"/>
        <v>pics\\Injir_6.jpg</v>
      </c>
      <c r="AQ19" t="str">
        <f t="shared" ca="1" si="12"/>
        <v>pics\\Tikva_6.jpg</v>
      </c>
      <c r="AS19" t="str">
        <f t="shared" ca="1" si="17"/>
        <v>pics\\Tikva_6.jpg</v>
      </c>
      <c r="AT19">
        <f t="shared" ca="1" si="6"/>
        <v>0.52100187859548885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_Полый_ли_XXXXX?</v>
      </c>
      <c r="BD19">
        <v>2027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VLOOKUP(B20,audio_list_stym!$A$3:$BP$18,65,FALSE)</f>
        <v>12</v>
      </c>
      <c r="F20" t="str">
        <f>VLOOKUP(E20,metki!$A$2:$B$9,2,FALSE)</f>
        <v>импл_реал_без_названия</v>
      </c>
      <c r="G20" t="str">
        <f t="shared" si="0"/>
        <v>импл_</v>
      </c>
      <c r="H20" t="str">
        <f>VLOOKUP(B20,audio_list_stym!$A$3:$AJ$18,33,FALSE)</f>
        <v>Kokos</v>
      </c>
      <c r="I20" t="s">
        <v>690</v>
      </c>
      <c r="J20" t="str">
        <f t="shared" si="1"/>
        <v>Kokos_3</v>
      </c>
      <c r="K20">
        <v>12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2162</v>
      </c>
      <c r="AD20" t="str">
        <f t="shared" ca="1" si="9"/>
        <v>pics\\Tikva_2.jpg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pics\\Tikva_2.jpg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0.35471982424851489</v>
      </c>
      <c r="AP20" t="str">
        <f t="shared" ca="1" si="11"/>
        <v>pics\\Injir_2.jpg</v>
      </c>
      <c r="AQ20" t="str">
        <f t="shared" ca="1" si="12"/>
        <v>pics\\Tikva_2.jpg</v>
      </c>
      <c r="AS20" t="str">
        <f t="shared" ca="1" si="17"/>
        <v>pics\\Tikva_2.jpg</v>
      </c>
      <c r="AT20">
        <f t="shared" ca="1" si="6"/>
        <v>0.58478873469216996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_Гладкий_ли_XXXXX?</v>
      </c>
      <c r="BD20">
        <v>2029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VLOOKUP(B21,audio_list_stym!$A$3:$BP$18,65,FALSE)</f>
        <v>12</v>
      </c>
      <c r="F21" t="str">
        <f>VLOOKUP(E21,metki!$A$2:$B$9,2,FALSE)</f>
        <v>импл_реал_без_названия</v>
      </c>
      <c r="G21" t="str">
        <f t="shared" si="0"/>
        <v>импл_</v>
      </c>
      <c r="H21" t="str">
        <f>VLOOKUP(B21,audio_list_stym!$A$3:$AJ$18,33,FALSE)</f>
        <v>Kokos</v>
      </c>
      <c r="I21" t="s">
        <v>691</v>
      </c>
      <c r="J21" t="str">
        <f t="shared" si="1"/>
        <v>Kokos_4</v>
      </c>
      <c r="K21">
        <v>12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2056</v>
      </c>
      <c r="AD21" t="str">
        <f t="shared" ca="1" si="9"/>
        <v>pics\\Redis_8.jpg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pics\\Redis_8.jpg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0.54222041073016514</v>
      </c>
      <c r="AP21" t="str">
        <f t="shared" ca="1" si="11"/>
        <v>pics\\Limon_8.jpg</v>
      </c>
      <c r="AQ21" t="str">
        <f t="shared" ca="1" si="12"/>
        <v>pics\\Redis_8.jpg</v>
      </c>
      <c r="AS21" t="str">
        <f t="shared" ca="1" si="17"/>
        <v>pics\\Redis_8.jpg</v>
      </c>
      <c r="AT21">
        <f t="shared" ca="1" si="6"/>
        <v>0.19933061287257625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sound\\Redkiy_plod.wav</v>
      </c>
      <c r="AW21" t="s">
        <v>698</v>
      </c>
      <c r="AX21" t="str">
        <f>IF(OR(E21=10,E21=11,E21=14,E21=15),VLOOKUP(B21,audio_list_stym!$A$3:$BQ$189,69,FALSE),"XXXXX")</f>
        <v>XXXXX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_Пористый_ли_XXXXX?</v>
      </c>
      <c r="BD21">
        <v>2026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VLOOKUP(B22,audio_list_stym!$A$3:$BP$18,65,FALSE)</f>
        <v>12</v>
      </c>
      <c r="F22" t="str">
        <f>VLOOKUP(E22,metki!$A$2:$B$9,2,FALSE)</f>
        <v>импл_реал_без_названия</v>
      </c>
      <c r="G22" t="str">
        <f t="shared" si="0"/>
        <v>импл_</v>
      </c>
      <c r="H22" t="str">
        <f>VLOOKUP(B22,audio_list_stym!$A$3:$AJ$18,33,FALSE)</f>
        <v>Kokos</v>
      </c>
      <c r="I22" t="s">
        <v>692</v>
      </c>
      <c r="J22" t="str">
        <f t="shared" si="1"/>
        <v>Kokos_5</v>
      </c>
      <c r="K22">
        <v>12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2165</v>
      </c>
      <c r="AD22" t="str">
        <f t="shared" ca="1" si="9"/>
        <v>pics\\Tikva_5.jpg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pics\\Tikva_5.jpg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0.14026224692535005</v>
      </c>
      <c r="AP22" t="str">
        <f t="shared" ca="1" si="11"/>
        <v>pics\\Injir_5.jpg</v>
      </c>
      <c r="AQ22" t="str">
        <f t="shared" ca="1" si="12"/>
        <v>pics\\Tikva_5.jpg</v>
      </c>
      <c r="AS22" t="str">
        <f t="shared" ca="1" si="17"/>
        <v>pics\\Tikva_5.jpg</v>
      </c>
      <c r="AT22">
        <f t="shared" ca="1" si="6"/>
        <v>0.51351315136413334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XXXXX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_Вареный_ли_XXXXX?</v>
      </c>
      <c r="BD22">
        <v>2030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VLOOKUP(B23,audio_list_stym!$A$3:$BP$18,65,FALSE)</f>
        <v>12</v>
      </c>
      <c r="F23" t="str">
        <f>VLOOKUP(E23,metki!$A$2:$B$9,2,FALSE)</f>
        <v>импл_реал_без_названия</v>
      </c>
      <c r="G23" t="str">
        <f t="shared" si="0"/>
        <v>импл_</v>
      </c>
      <c r="H23" t="str">
        <f>VLOOKUP(B23,audio_list_stym!$A$3:$AJ$18,33,FALSE)</f>
        <v>Kokos</v>
      </c>
      <c r="I23" t="s">
        <v>693</v>
      </c>
      <c r="J23" t="str">
        <f t="shared" si="1"/>
        <v>Kokos_6</v>
      </c>
      <c r="K23">
        <v>12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2163</v>
      </c>
      <c r="AD23" t="str">
        <f t="shared" ca="1" si="9"/>
        <v>pics\\Tikva_3.jpg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pics\\Tikva_3.jpg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0.26007606183288345</v>
      </c>
      <c r="AP23" t="str">
        <f t="shared" ca="1" si="11"/>
        <v>pics\\Injir_3.jpg</v>
      </c>
      <c r="AQ23" t="str">
        <f t="shared" ca="1" si="12"/>
        <v>pics\\Tikva_3.jpg</v>
      </c>
      <c r="AS23" t="str">
        <f t="shared" ca="1" si="17"/>
        <v>pics\\Tikva_3.jpg</v>
      </c>
      <c r="AT23">
        <f t="shared" ca="1" si="6"/>
        <v>0.48671671073586176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_Плотный_ли_XXXXX?</v>
      </c>
      <c r="BD23">
        <v>2025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VLOOKUP(B24,audio_list_stym!$A$3:$BP$18,65,FALSE)</f>
        <v>12</v>
      </c>
      <c r="F24" t="str">
        <f>VLOOKUP(E24,metki!$A$2:$B$9,2,FALSE)</f>
        <v>импл_реал_без_названия</v>
      </c>
      <c r="G24" t="str">
        <f t="shared" si="0"/>
        <v>импл_</v>
      </c>
      <c r="H24" t="str">
        <f>VLOOKUP(B24,audio_list_stym!$A$3:$AJ$18,33,FALSE)</f>
        <v>Kokos</v>
      </c>
      <c r="I24" t="s">
        <v>694</v>
      </c>
      <c r="J24" t="str">
        <f t="shared" si="1"/>
        <v>Kokos_7</v>
      </c>
      <c r="K24">
        <v>12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2164</v>
      </c>
      <c r="AD24" t="str">
        <f t="shared" ca="1" si="9"/>
        <v>pics\\Tikva_4.jpg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pics\\Tikva_4.jpg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0.17551739878483141</v>
      </c>
      <c r="AP24" t="str">
        <f t="shared" ca="1" si="11"/>
        <v>pics\\Injir_4.jpg</v>
      </c>
      <c r="AQ24" t="str">
        <f t="shared" ca="1" si="12"/>
        <v>pics\\Tikva_4.jpg</v>
      </c>
      <c r="AS24" t="str">
        <f t="shared" ca="1" si="17"/>
        <v>pics\\Tikva_4.jpg</v>
      </c>
      <c r="AT24">
        <f t="shared" ca="1" si="6"/>
        <v>0.58841631566975416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sound\\Noviy_plod.wav</v>
      </c>
      <c r="AW24" t="s">
        <v>698</v>
      </c>
      <c r="AX24" t="str">
        <f>IF(OR(E24=10,E24=11,E24=14,E24=15),VLOOKUP(B24,audio_list_stym!$A$3:$BQ$189,69,FALSE),"XXXXX")</f>
        <v>XXXXX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_Ворсистый_ли_XXXXX?</v>
      </c>
      <c r="BD24">
        <v>2031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VLOOKUP(B25,audio_list_stym!$A$3:$BP$18,65,FALSE)</f>
        <v>12</v>
      </c>
      <c r="F25" t="str">
        <f>VLOOKUP(E25,metki!$A$2:$B$9,2,FALSE)</f>
        <v>импл_реал_без_названия</v>
      </c>
      <c r="G25" t="str">
        <f t="shared" si="0"/>
        <v>импл_</v>
      </c>
      <c r="H25" t="str">
        <f>VLOOKUP(B25,audio_list_stym!$A$3:$AJ$18,33,FALSE)</f>
        <v>Kokos</v>
      </c>
      <c r="I25" t="s">
        <v>695</v>
      </c>
      <c r="J25" t="str">
        <f t="shared" si="1"/>
        <v>Kokos_8</v>
      </c>
      <c r="K25">
        <v>12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2023</v>
      </c>
      <c r="AD25" t="str">
        <f t="shared" ca="1" si="9"/>
        <v>pics\\Goroh_7.jpg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pics\\Goroh_7.jpg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0.43493679057653456</v>
      </c>
      <c r="AP25" t="str">
        <f t="shared" ca="1" si="11"/>
        <v>pics\\Banan_7.jpg</v>
      </c>
      <c r="AQ25" t="str">
        <f t="shared" ca="1" si="12"/>
        <v>pics\\Goroh_7.jpg</v>
      </c>
      <c r="AS25" t="str">
        <f t="shared" ca="1" si="17"/>
        <v>pics\\Goroh_7.jpg</v>
      </c>
      <c r="AT25">
        <f t="shared" ca="1" si="6"/>
        <v>0.26696900107262544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_Мягкий_ли_XXXXX?</v>
      </c>
      <c r="BD25"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VLOOKUP(B26,audio_list_stym!$A$3:$BP$18,65,FALSE)</f>
        <v>13</v>
      </c>
      <c r="F26" t="str">
        <f>VLOOKUP(E26,metki!$A$2:$B$9,2,FALSE)</f>
        <v>экспл_реал_без_названия</v>
      </c>
      <c r="G26" t="str">
        <f t="shared" si="0"/>
        <v>экспл</v>
      </c>
      <c r="H26" t="str">
        <f>VLOOKUP(B26,audio_list_stym!$A$3:$AJ$18,33,FALSE)</f>
        <v>Redis</v>
      </c>
      <c r="I26" t="s">
        <v>688</v>
      </c>
      <c r="J26" t="str">
        <f t="shared" si="1"/>
        <v>Redis_1</v>
      </c>
      <c r="K26">
        <v>13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9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ref="AG26:AG33" si="18">IF(OR(E26=11,E26=13),M26,"")</f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ref="AL26:AL33" si="19">IF(OR(AJ26="pics\\Redis",AJ26="pics\\Goroh",AJ26="pics\\Tikva",AJ26="pics\\Peper",AJ26="pics\\Tomat"),AI26, )</f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0.29668613502859786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На_экране_XXXXX._Он_с_ботвой?</v>
      </c>
      <c r="BC26">
        <v>1204</v>
      </c>
      <c r="BD26">
        <v>2056</v>
      </c>
      <c r="BE26">
        <v>2061</v>
      </c>
      <c r="BF26">
        <v>2045</v>
      </c>
      <c r="BG26">
        <v>2013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VLOOKUP(B27,audio_list_stym!$A$3:$BP$18,65,FALSE)</f>
        <v>13</v>
      </c>
      <c r="F27" t="str">
        <f>VLOOKUP(E27,metki!$A$2:$B$9,2,FALSE)</f>
        <v>экспл_реал_без_названия</v>
      </c>
      <c r="G27" t="str">
        <f t="shared" si="0"/>
        <v>экспл</v>
      </c>
      <c r="H27" t="str">
        <f>VLOOKUP(B27,audio_list_stym!$A$3:$AJ$18,33,FALSE)</f>
        <v>Redis</v>
      </c>
      <c r="I27" t="s">
        <v>689</v>
      </c>
      <c r="J27" t="str">
        <f t="shared" si="1"/>
        <v>Redis_2</v>
      </c>
      <c r="K27">
        <v>13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9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8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9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0.39582962502272234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Посмотрите,_вот_XXXXX._Он_алый?</v>
      </c>
      <c r="BD27">
        <v>2051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VLOOKUP(B28,audio_list_stym!$A$3:$BP$18,65,FALSE)</f>
        <v>13</v>
      </c>
      <c r="F28" t="str">
        <f>VLOOKUP(E28,metki!$A$2:$B$9,2,FALSE)</f>
        <v>экспл_реал_без_названия</v>
      </c>
      <c r="G28" t="str">
        <f t="shared" si="0"/>
        <v>экспл</v>
      </c>
      <c r="H28" t="str">
        <f>VLOOKUP(B28,audio_list_stym!$A$3:$AJ$18,33,FALSE)</f>
        <v>Redis</v>
      </c>
      <c r="I28" t="s">
        <v>690</v>
      </c>
      <c r="J28" t="str">
        <f t="shared" si="1"/>
        <v>Redis_3</v>
      </c>
      <c r="K28">
        <v>13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9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8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9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0.8238741330911461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sound\\Noviy_plod.wav</v>
      </c>
      <c r="AW28" t="s">
        <v>699</v>
      </c>
      <c r="AX28" t="str">
        <f>IF(OR(E28=10,E28=11,E28=14,E28=15),VLOOKUP(B28,audio_list_stym!$A$3:$BQ$189,69,FALSE),"XXXXX")</f>
        <v>XXXXX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Вот_XXXXX._Пряный_ли_он?</v>
      </c>
      <c r="BD28">
        <v>2053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VLOOKUP(B29,audio_list_stym!$A$3:$BP$18,65,FALSE)</f>
        <v>13</v>
      </c>
      <c r="F29" t="str">
        <f>VLOOKUP(E29,metki!$A$2:$B$9,2,FALSE)</f>
        <v>экспл_реал_без_названия</v>
      </c>
      <c r="G29" t="str">
        <f t="shared" si="0"/>
        <v>экспл</v>
      </c>
      <c r="H29" t="str">
        <f>VLOOKUP(B29,audio_list_stym!$A$3:$AJ$18,33,FALSE)</f>
        <v>Redis</v>
      </c>
      <c r="I29" t="s">
        <v>691</v>
      </c>
      <c r="J29" t="str">
        <f t="shared" si="1"/>
        <v>Redis_4</v>
      </c>
      <c r="K29">
        <v>13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9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8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9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0.87052667642867587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">
        <v>699</v>
      </c>
      <c r="AX29" t="str">
        <f>IF(OR(E29=10,E29=11,E29=14,E29=15),VLOOKUP(B29,audio_list_stym!$A$3:$BQ$189,69,FALSE),"XXXXX")</f>
        <v>XXXXX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Это_XXXXX._Жирный_ли_он?</v>
      </c>
      <c r="BD29">
        <v>2050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VLOOKUP(B30,audio_list_stym!$A$3:$BP$18,65,FALSE)</f>
        <v>13</v>
      </c>
      <c r="F30" t="str">
        <f>VLOOKUP(E30,metki!$A$2:$B$9,2,FALSE)</f>
        <v>экспл_реал_без_названия</v>
      </c>
      <c r="G30" t="str">
        <f t="shared" si="0"/>
        <v>экспл</v>
      </c>
      <c r="H30" t="str">
        <f>VLOOKUP(B30,audio_list_stym!$A$3:$AJ$18,33,FALSE)</f>
        <v>Redis</v>
      </c>
      <c r="I30" t="s">
        <v>692</v>
      </c>
      <c r="J30" t="str">
        <f t="shared" si="1"/>
        <v>Redis_5</v>
      </c>
      <c r="K30">
        <v>13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9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8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9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0.11715534719713872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sound\\Redkiy_plod.wav</v>
      </c>
      <c r="AW30" t="s">
        <v>699</v>
      </c>
      <c r="AX30" t="str">
        <f>IF(OR(E30=10,E30=11,E30=14,E30=15),VLOOKUP(B30,audio_list_stym!$A$3:$BQ$189,69,FALSE),"XXXXX")</f>
        <v>XXXXX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На_картинке_XXXXX._Он_соленый?</v>
      </c>
      <c r="BD30">
        <v>2054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VLOOKUP(B31,audio_list_stym!$A$3:$BP$18,65,FALSE)</f>
        <v>13</v>
      </c>
      <c r="F31" t="str">
        <f>VLOOKUP(E31,metki!$A$2:$B$9,2,FALSE)</f>
        <v>экспл_реал_без_названия</v>
      </c>
      <c r="G31" t="str">
        <f t="shared" si="0"/>
        <v>экспл</v>
      </c>
      <c r="H31" t="str">
        <f>VLOOKUP(B31,audio_list_stym!$A$3:$AJ$18,33,FALSE)</f>
        <v>Redis</v>
      </c>
      <c r="I31" t="s">
        <v>693</v>
      </c>
      <c r="J31" t="str">
        <f t="shared" si="1"/>
        <v>Redis_6</v>
      </c>
      <c r="K31">
        <v>13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9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8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9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0.51250571801386402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sound\\Redkiy_plod.wav</v>
      </c>
      <c r="AW31" t="s">
        <v>699</v>
      </c>
      <c r="AX31" t="str">
        <f>IF(OR(E31=10,E31=11,E31=14,E31=15),VLOOKUP(B31,audio_list_stym!$A$3:$BQ$189,69,FALSE),"XXXXX")</f>
        <v>XXXXX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На_мониторе_XXXXX._Пышный_ли_он?</v>
      </c>
      <c r="BD31">
        <v>2049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VLOOKUP(B32,audio_list_stym!$A$3:$BP$18,65,FALSE)</f>
        <v>13</v>
      </c>
      <c r="F32" t="str">
        <f>VLOOKUP(E32,metki!$A$2:$B$9,2,FALSE)</f>
        <v>экспл_реал_без_названия</v>
      </c>
      <c r="G32" t="str">
        <f t="shared" si="0"/>
        <v>экспл</v>
      </c>
      <c r="H32" t="str">
        <f>VLOOKUP(B32,audio_list_stym!$A$3:$AJ$18,33,FALSE)</f>
        <v>Redis</v>
      </c>
      <c r="I32" t="s">
        <v>694</v>
      </c>
      <c r="J32" t="str">
        <f t="shared" si="1"/>
        <v>Redis_7</v>
      </c>
      <c r="K32">
        <v>13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9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8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9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0.59694240319230085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Перед_Вами_XXXXX._Крепкий_ли_он?</v>
      </c>
      <c r="BD32">
        <v>2055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VLOOKUP(B33,audio_list_stym!$A$3:$BP$18,65,FALSE)</f>
        <v>13</v>
      </c>
      <c r="F33" t="str">
        <f>VLOOKUP(E33,metki!$A$2:$B$9,2,FALSE)</f>
        <v>экспл_реал_без_названия</v>
      </c>
      <c r="G33" t="str">
        <f t="shared" si="0"/>
        <v>экспл</v>
      </c>
      <c r="H33" t="str">
        <f>VLOOKUP(B33,audio_list_stym!$A$3:$AJ$18,33,FALSE)</f>
        <v>Redis</v>
      </c>
      <c r="I33" t="s">
        <v>695</v>
      </c>
      <c r="J33" t="str">
        <f t="shared" si="1"/>
        <v>Redis_8</v>
      </c>
      <c r="K33">
        <v>13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9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8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9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0.27897233184236081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XXXXX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Вы_видите_XXXXX._Он_круглый?</v>
      </c>
      <c r="BD33"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VLOOKUP(B34,audio_list_stym!$A$3:$BP$18,65,FALSE)</f>
        <v>10</v>
      </c>
      <c r="F34" t="str">
        <f>VLOOKUP(E34,metki!$A$2:$B$9,2,FALSE)</f>
        <v>импл_реал_с_названием</v>
      </c>
      <c r="G34" t="str">
        <f t="shared" si="0"/>
        <v>импл_</v>
      </c>
      <c r="H34" t="str">
        <f>VLOOKUP(B34,audio_list_stym!$A$3:$AJ$18,33,FALSE)</f>
        <v>Peper</v>
      </c>
      <c r="I34" t="s">
        <v>688</v>
      </c>
      <c r="J34" t="str">
        <f t="shared" si="1"/>
        <v>Peper_1</v>
      </c>
      <c r="K34">
        <v>10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2038</v>
      </c>
      <c r="AD34" t="str">
        <f t="shared" ca="1" si="9"/>
        <v>pics\\Limon_6.jpg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pics\\Limon_6.jpg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21">IF(AH34="sound\\Ogorod",AP10,"")</f>
        <v>pics\\Limon_6.jpg</v>
      </c>
      <c r="AT34">
        <f t="shared" ca="1" si="6"/>
        <v>0.95908037167144844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sound\\Noviy_plod.wav</v>
      </c>
      <c r="AW34" t="s">
        <v>699</v>
      </c>
      <c r="AX34" t="str">
        <f>IF(OR(E34=10,E34=11,E34=14,E34=15),VLOOKUP(B34,audio_list_stym!$A$3:$BQ$189,69,FALSE),"XXXXX")</f>
        <v>ПЕРЕЦ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_Сырой_ли_ПЕРЕЦ?</v>
      </c>
      <c r="BC34">
        <v>1205</v>
      </c>
      <c r="BD34">
        <v>2048</v>
      </c>
      <c r="BE34">
        <v>2061</v>
      </c>
      <c r="BF34">
        <v>2027</v>
      </c>
      <c r="BG34">
        <v>2005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VLOOKUP(B35,audio_list_stym!$A$3:$BP$18,65,FALSE)</f>
        <v>10</v>
      </c>
      <c r="F35" t="str">
        <f>VLOOKUP(E35,metki!$A$2:$B$9,2,FALSE)</f>
        <v>импл_реал_с_названием</v>
      </c>
      <c r="G35" t="str">
        <f t="shared" si="0"/>
        <v>импл_</v>
      </c>
      <c r="H35" t="str">
        <f>VLOOKUP(B35,audio_list_stym!$A$3:$AJ$18,33,FALSE)</f>
        <v>Peper</v>
      </c>
      <c r="I35" t="s">
        <v>689</v>
      </c>
      <c r="J35" t="str">
        <f t="shared" si="1"/>
        <v>Peper_2</v>
      </c>
      <c r="K35">
        <v>10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2037</v>
      </c>
      <c r="AD35" t="str">
        <f t="shared" ca="1" si="9"/>
        <v>pics\\Limon_5.jpg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pics\\Limon_5.jpg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21"/>
        <v>pics\\Limon_5.jpg</v>
      </c>
      <c r="AT35">
        <f t="shared" ca="1" si="6"/>
        <v>0.16694573588692363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_Слоеный_ли_ПЕРЕЦ?</v>
      </c>
      <c r="BD35">
        <v>2043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VLOOKUP(B36,audio_list_stym!$A$3:$BP$18,65,FALSE)</f>
        <v>10</v>
      </c>
      <c r="F36" t="str">
        <f>VLOOKUP(E36,metki!$A$2:$B$9,2,FALSE)</f>
        <v>импл_реал_с_названием</v>
      </c>
      <c r="G36" t="str">
        <f t="shared" si="0"/>
        <v>импл_</v>
      </c>
      <c r="H36" t="str">
        <f>VLOOKUP(B36,audio_list_stym!$A$3:$AJ$18,33,FALSE)</f>
        <v>Peper</v>
      </c>
      <c r="I36" t="s">
        <v>690</v>
      </c>
      <c r="J36" t="str">
        <f t="shared" si="1"/>
        <v>Peper_3</v>
      </c>
      <c r="K36">
        <v>10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2033</v>
      </c>
      <c r="AD36" t="str">
        <f t="shared" ca="1" si="9"/>
        <v>pics\\Limon_1.jpg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pics\\Limon_1.jpg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21"/>
        <v>pics\\Limon_1.jpg</v>
      </c>
      <c r="AT36">
        <f t="shared" ca="1" si="6"/>
        <v>0.58741964903996657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_Гнилой_ли_ПЕРЕЦ?</v>
      </c>
      <c r="BD36">
        <v>2045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VLOOKUP(B37,audio_list_stym!$A$3:$BP$18,65,FALSE)</f>
        <v>10</v>
      </c>
      <c r="F37" t="str">
        <f>VLOOKUP(E37,metki!$A$2:$B$9,2,FALSE)</f>
        <v>импл_реал_с_названием</v>
      </c>
      <c r="G37" t="str">
        <f t="shared" si="0"/>
        <v>импл_</v>
      </c>
      <c r="H37" t="str">
        <f>VLOOKUP(B37,audio_list_stym!$A$3:$AJ$18,33,FALSE)</f>
        <v>Peper</v>
      </c>
      <c r="I37" t="s">
        <v>691</v>
      </c>
      <c r="J37" t="str">
        <f t="shared" si="1"/>
        <v>Peper_4</v>
      </c>
      <c r="K37">
        <v>10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2159</v>
      </c>
      <c r="AD37" t="str">
        <f t="shared" ca="1" si="9"/>
        <v>pics\\Injir_7.jpg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pics\\Injir_7.jpg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21"/>
        <v>pics\\Injir_7.jpg</v>
      </c>
      <c r="AT37">
        <f t="shared" ca="1" si="6"/>
        <v>0.49199163890487729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_Бугристый_ли_ПЕРЕЦ?</v>
      </c>
      <c r="BD37">
        <v>2042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VLOOKUP(B38,audio_list_stym!$A$3:$BP$18,65,FALSE)</f>
        <v>10</v>
      </c>
      <c r="F38" t="str">
        <f>VLOOKUP(E38,metki!$A$2:$B$9,2,FALSE)</f>
        <v>импл_реал_с_названием</v>
      </c>
      <c r="G38" t="str">
        <f t="shared" si="0"/>
        <v>импл_</v>
      </c>
      <c r="H38" t="str">
        <f>VLOOKUP(B38,audio_list_stym!$A$3:$AJ$18,33,FALSE)</f>
        <v>Peper</v>
      </c>
      <c r="I38" t="s">
        <v>692</v>
      </c>
      <c r="J38" t="str">
        <f t="shared" si="1"/>
        <v>Peper_5</v>
      </c>
      <c r="K38">
        <v>10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2034</v>
      </c>
      <c r="AD38" t="str">
        <f t="shared" ca="1" si="9"/>
        <v>pics\\Limon_2.jpg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pics\\Limon_2.jpg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21"/>
        <v>pics\\Limon_2.jpg</v>
      </c>
      <c r="AT38">
        <f t="shared" ca="1" si="6"/>
        <v>0.38860491800657038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sound\\Redkiy_plod.wav</v>
      </c>
      <c r="AW38" t="s">
        <v>699</v>
      </c>
      <c r="AX38" t="str">
        <f>IF(OR(E38=10,E38=11,E38=14,E38=15),VLOOKUP(B38,audio_list_stym!$A$3:$BQ$189,69,FALSE),"XXXXX")</f>
        <v>ПЕРЕЦ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_Черный_ли_ПЕРЕЦ?</v>
      </c>
      <c r="BD38">
        <v>2046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VLOOKUP(B39,audio_list_stym!$A$3:$BP$18,65,FALSE)</f>
        <v>10</v>
      </c>
      <c r="F39" t="str">
        <f>VLOOKUP(E39,metki!$A$2:$B$9,2,FALSE)</f>
        <v>импл_реал_с_названием</v>
      </c>
      <c r="G39" t="str">
        <f t="shared" si="0"/>
        <v>импл_</v>
      </c>
      <c r="H39" t="str">
        <f>VLOOKUP(B39,audio_list_stym!$A$3:$AJ$18,33,FALSE)</f>
        <v>Peper</v>
      </c>
      <c r="I39" t="s">
        <v>693</v>
      </c>
      <c r="J39" t="str">
        <f t="shared" si="1"/>
        <v>Peper_6</v>
      </c>
      <c r="K39">
        <v>10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2036</v>
      </c>
      <c r="AD39" t="str">
        <f t="shared" ca="1" si="9"/>
        <v>pics\\Limon_4.jpg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pics\\Limon_4.jpg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21"/>
        <v>pics\\Limon_4.jpg</v>
      </c>
      <c r="AT39">
        <f t="shared" ca="1" si="6"/>
        <v>0.79243927596550701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ПЕРЕЦ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_Хрустящий_ли_ПЕРЕЦ?</v>
      </c>
      <c r="BD39">
        <v>2041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VLOOKUP(B40,audio_list_stym!$A$3:$BP$18,65,FALSE)</f>
        <v>10</v>
      </c>
      <c r="F40" t="str">
        <f>VLOOKUP(E40,metki!$A$2:$B$9,2,FALSE)</f>
        <v>импл_реал_с_названием</v>
      </c>
      <c r="G40" t="str">
        <f t="shared" si="0"/>
        <v>импл_</v>
      </c>
      <c r="H40" t="str">
        <f>VLOOKUP(B40,audio_list_stym!$A$3:$AJ$18,33,FALSE)</f>
        <v>Peper</v>
      </c>
      <c r="I40" t="s">
        <v>694</v>
      </c>
      <c r="J40" t="str">
        <f t="shared" si="1"/>
        <v>Peper_7</v>
      </c>
      <c r="K40">
        <v>10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2160</v>
      </c>
      <c r="AD40" t="str">
        <f t="shared" ca="1" si="9"/>
        <v>pics\\Injir_8.jpg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pics\\Injir_8.jpg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21"/>
        <v>pics\\Injir_8.jpg</v>
      </c>
      <c r="AT40">
        <f t="shared" ca="1" si="6"/>
        <v>0.18736729757319548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_Блестит_ли_ПЕРЕЦ?</v>
      </c>
      <c r="BD40">
        <v>2047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VLOOKUP(B41,audio_list_stym!$A$3:$BP$18,65,FALSE)</f>
        <v>10</v>
      </c>
      <c r="F41" t="str">
        <f>VLOOKUP(E41,metki!$A$2:$B$9,2,FALSE)</f>
        <v>импл_реал_с_названием</v>
      </c>
      <c r="G41" t="str">
        <f t="shared" si="0"/>
        <v>импл_</v>
      </c>
      <c r="H41" t="str">
        <f>VLOOKUP(B41,audio_list_stym!$A$3:$AJ$18,33,FALSE)</f>
        <v>Peper</v>
      </c>
      <c r="I41" t="s">
        <v>695</v>
      </c>
      <c r="J41" t="str">
        <f t="shared" si="1"/>
        <v>Peper_8</v>
      </c>
      <c r="K41">
        <v>10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2002</v>
      </c>
      <c r="AD41" t="str">
        <f t="shared" ca="1" si="9"/>
        <v>pics\\Banan_2.jpg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2">IF(ISTEXT(AR41),AR41,IF(ISTEXT(AS41),AS41,""))</f>
        <v>pics\\Banan_2.jpg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21"/>
        <v>pics\\Banan_2.jpg</v>
      </c>
      <c r="AT41">
        <f t="shared" ca="1" si="6"/>
        <v>0.27793460354564814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sound\\Redkiy_plod.wav</v>
      </c>
      <c r="AW41" t="s">
        <v>699</v>
      </c>
      <c r="AX41" t="str">
        <f>IF(OR(E41=10,E41=11,E41=14,E41=15),VLOOKUP(B41,audio_list_stym!$A$3:$BQ$189,69,FALSE),"XXXXX")</f>
        <v>ПЕРЕЦ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_Цитрусовый_ли_ПЕРЕЦ?</v>
      </c>
      <c r="BD41"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VLOOKUP(B42,audio_list_stym!$A$3:$BP$18,65,FALSE)</f>
        <v>11</v>
      </c>
      <c r="F42" t="str">
        <f>VLOOKUP(E42,metki!$A$2:$B$9,2,FALSE)</f>
        <v>экспл_реал_с_названием</v>
      </c>
      <c r="G42" t="str">
        <f t="shared" si="0"/>
        <v>экспл</v>
      </c>
      <c r="H42" t="str">
        <f>VLOOKUP(B42,audio_list_stym!$A$3:$AJ$18,33,FALSE)</f>
        <v>Banan</v>
      </c>
      <c r="I42" t="s">
        <v>688</v>
      </c>
      <c r="J42" t="str">
        <f t="shared" si="1"/>
        <v>Banan_1</v>
      </c>
      <c r="K42">
        <v>11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9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2"/>
        <v/>
      </c>
      <c r="AG42" t="str">
        <f t="shared" ref="AG42:AG49" si="23">IF(OR(E42=11,E42=13),M42,"")</f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4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0.98500663518823994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На_экране_БАНАН._Он_чистый?</v>
      </c>
      <c r="BC42">
        <v>1206</v>
      </c>
      <c r="BD42">
        <v>2008</v>
      </c>
      <c r="BE42">
        <v>2034</v>
      </c>
      <c r="BF42">
        <v>2042</v>
      </c>
      <c r="BG42">
        <v>2018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VLOOKUP(B43,audio_list_stym!$A$3:$BP$18,65,FALSE)</f>
        <v>11</v>
      </c>
      <c r="F43" t="str">
        <f>VLOOKUP(E43,metki!$A$2:$B$9,2,FALSE)</f>
        <v>экспл_реал_с_названием</v>
      </c>
      <c r="G43" t="str">
        <f t="shared" si="0"/>
        <v>экспл</v>
      </c>
      <c r="H43" t="str">
        <f>VLOOKUP(B43,audio_list_stym!$A$3:$AJ$18,33,FALSE)</f>
        <v>Banan</v>
      </c>
      <c r="I43" t="s">
        <v>689</v>
      </c>
      <c r="J43" t="str">
        <f t="shared" si="1"/>
        <v>Banan_2</v>
      </c>
      <c r="K43">
        <v>11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9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2"/>
        <v/>
      </c>
      <c r="AG43" t="str">
        <f t="shared" si="23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4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8.0429317075740303E-2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Посмотрите,_вот_БАНАН._Свежий_ли_он?</v>
      </c>
      <c r="BD43">
        <v>2003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VLOOKUP(B44,audio_list_stym!$A$3:$BP$18,65,FALSE)</f>
        <v>11</v>
      </c>
      <c r="F44" t="str">
        <f>VLOOKUP(E44,metki!$A$2:$B$9,2,FALSE)</f>
        <v>экспл_реал_с_названием</v>
      </c>
      <c r="G44" t="str">
        <f t="shared" si="0"/>
        <v>экспл</v>
      </c>
      <c r="H44" t="str">
        <f>VLOOKUP(B44,audio_list_stym!$A$3:$AJ$18,33,FALSE)</f>
        <v>Banan</v>
      </c>
      <c r="I44" t="s">
        <v>690</v>
      </c>
      <c r="J44" t="str">
        <f t="shared" si="1"/>
        <v>Banan_3</v>
      </c>
      <c r="K44">
        <v>11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9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2"/>
        <v/>
      </c>
      <c r="AG44" t="str">
        <f t="shared" si="23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4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0.99747640260078585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Вот_БАНАН._Он_жаренный?</v>
      </c>
      <c r="BD44">
        <v>2005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VLOOKUP(B45,audio_list_stym!$A$3:$BP$18,65,FALSE)</f>
        <v>11</v>
      </c>
      <c r="F45" t="str">
        <f>VLOOKUP(E45,metki!$A$2:$B$9,2,FALSE)</f>
        <v>экспл_реал_с_названием</v>
      </c>
      <c r="G45" t="str">
        <f t="shared" si="0"/>
        <v>экспл</v>
      </c>
      <c r="H45" t="str">
        <f>VLOOKUP(B45,audio_list_stym!$A$3:$AJ$18,33,FALSE)</f>
        <v>Banan</v>
      </c>
      <c r="I45" t="s">
        <v>691</v>
      </c>
      <c r="J45" t="str">
        <f t="shared" si="1"/>
        <v>Banan_4</v>
      </c>
      <c r="K45">
        <v>11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9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2"/>
        <v/>
      </c>
      <c r="AG45" t="str">
        <f t="shared" si="23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4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0.92179227589264368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Это_БАНАН._Сладкий_ли_он?</v>
      </c>
      <c r="BD45">
        <v>2002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VLOOKUP(B46,audio_list_stym!$A$3:$BP$18,65,FALSE)</f>
        <v>11</v>
      </c>
      <c r="F46" t="str">
        <f>VLOOKUP(E46,metki!$A$2:$B$9,2,FALSE)</f>
        <v>экспл_реал_с_названием</v>
      </c>
      <c r="G46" t="str">
        <f t="shared" si="0"/>
        <v>экспл</v>
      </c>
      <c r="H46" t="str">
        <f>VLOOKUP(B46,audio_list_stym!$A$3:$AJ$18,33,FALSE)</f>
        <v>Banan</v>
      </c>
      <c r="I46" t="s">
        <v>692</v>
      </c>
      <c r="J46" t="str">
        <f t="shared" si="1"/>
        <v>Banan_5</v>
      </c>
      <c r="K46">
        <v>11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9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2"/>
        <v/>
      </c>
      <c r="AG46" t="str">
        <f t="shared" si="23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4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0.81744876898349927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sound\\Noviy_plod.wav</v>
      </c>
      <c r="AW46" t="s">
        <v>698</v>
      </c>
      <c r="AX46" t="str">
        <f>IF(OR(E46=10,E46=11,E46=14,E46=15),VLOOKUP(B46,audio_list_stym!$A$3:$BQ$189,69,FALSE),"XXXXX")</f>
        <v>БАНАН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На_картинке_БАНАН._Влажный_ли_он?</v>
      </c>
      <c r="BD46">
        <v>2006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VLOOKUP(B47,audio_list_stym!$A$3:$BP$18,65,FALSE)</f>
        <v>11</v>
      </c>
      <c r="F47" t="str">
        <f>VLOOKUP(E47,metki!$A$2:$B$9,2,FALSE)</f>
        <v>экспл_реал_с_названием</v>
      </c>
      <c r="G47" t="str">
        <f t="shared" si="0"/>
        <v>экспл</v>
      </c>
      <c r="H47" t="str">
        <f>VLOOKUP(B47,audio_list_stym!$A$3:$AJ$18,33,FALSE)</f>
        <v>Banan</v>
      </c>
      <c r="I47" t="s">
        <v>693</v>
      </c>
      <c r="J47" t="str">
        <f t="shared" si="1"/>
        <v>Banan_6</v>
      </c>
      <c r="K47">
        <v>11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9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2"/>
        <v/>
      </c>
      <c r="AG47" t="str">
        <f t="shared" si="23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4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0.51845073641000006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sound\\Redkiy_plod.wav</v>
      </c>
      <c r="AW47" t="s">
        <v>698</v>
      </c>
      <c r="AX47" t="str">
        <f>IF(OR(E47=10,E47=11,E47=14,E47=15),VLOOKUP(B47,audio_list_stym!$A$3:$BQ$189,69,FALSE),"XXXXX")</f>
        <v>БАНАН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На_мониторе_БАНАН._Он_съедобный?</v>
      </c>
      <c r="BD47">
        <v>2001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VLOOKUP(B48,audio_list_stym!$A$3:$BP$18,65,FALSE)</f>
        <v>11</v>
      </c>
      <c r="F48" t="str">
        <f>VLOOKUP(E48,metki!$A$2:$B$9,2,FALSE)</f>
        <v>экспл_реал_с_названием</v>
      </c>
      <c r="G48" t="str">
        <f t="shared" si="0"/>
        <v>экспл</v>
      </c>
      <c r="H48" t="str">
        <f>VLOOKUP(B48,audio_list_stym!$A$3:$AJ$18,33,FALSE)</f>
        <v>Banan</v>
      </c>
      <c r="I48" t="s">
        <v>694</v>
      </c>
      <c r="J48" t="str">
        <f t="shared" si="1"/>
        <v>Banan_7</v>
      </c>
      <c r="K48">
        <v>11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9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2"/>
        <v/>
      </c>
      <c r="AG48" t="str">
        <f t="shared" si="23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4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0.94104496009174554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sound\\Noviy_plod.wav</v>
      </c>
      <c r="AW48" t="s">
        <v>698</v>
      </c>
      <c r="AX48" t="str">
        <f>IF(OR(E48=10,E48=11,E48=14,E48=15),VLOOKUP(B48,audio_list_stym!$A$3:$BQ$189,69,FALSE),"XXXXX")</f>
        <v>БАНАН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Перед_Вами_БАНАН._Сиреневый_ли_он?</v>
      </c>
      <c r="BD48">
        <v>2007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VLOOKUP(B49,audio_list_stym!$A$3:$BP$18,65,FALSE)</f>
        <v>11</v>
      </c>
      <c r="F49" t="str">
        <f>VLOOKUP(E49,metki!$A$2:$B$9,2,FALSE)</f>
        <v>экспл_реал_с_названием</v>
      </c>
      <c r="G49" t="str">
        <f t="shared" si="0"/>
        <v>экспл</v>
      </c>
      <c r="H49" t="str">
        <f>VLOOKUP(B49,audio_list_stym!$A$3:$AJ$18,33,FALSE)</f>
        <v>Banan</v>
      </c>
      <c r="I49" t="s">
        <v>695</v>
      </c>
      <c r="J49" t="str">
        <f t="shared" si="1"/>
        <v>Banan_8</v>
      </c>
      <c r="K49">
        <v>11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9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2"/>
        <v/>
      </c>
      <c r="AG49" t="str">
        <f t="shared" si="23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4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9.8049506771431982E-2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БАНАН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Вы_видите_БАНАН._Он_репчатый?</v>
      </c>
      <c r="BD49"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VLOOKUP(B50,audio_list_stym!$A$3:$BP$18,65,FALSE)</f>
        <v>12</v>
      </c>
      <c r="F50" t="str">
        <f>VLOOKUP(E50,metki!$A$2:$B$9,2,FALSE)</f>
        <v>импл_реал_без_названия</v>
      </c>
      <c r="G50" t="str">
        <f t="shared" si="0"/>
        <v>импл_</v>
      </c>
      <c r="H50" t="str">
        <f>VLOOKUP(B50,audio_list_stym!$A$3:$AJ$18,33,FALSE)</f>
        <v>Finik</v>
      </c>
      <c r="I50" t="s">
        <v>688</v>
      </c>
      <c r="J50" t="str">
        <f t="shared" si="1"/>
        <v>Finik_1</v>
      </c>
      <c r="K50">
        <v>12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2021</v>
      </c>
      <c r="AD50" t="str">
        <f t="shared" ca="1" si="9"/>
        <v>pics\\Goroh_5.jpg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2"/>
        <v>pics\\Goroh_5.jpg</v>
      </c>
      <c r="AH50" t="str">
        <f t="shared" si="3"/>
        <v>sound\\Tropic</v>
      </c>
      <c r="AS50" t="str">
        <f ca="1">IF(AH50="sound\\Tropic",AQ2,"")</f>
        <v>pics\\Goroh_5.jpg</v>
      </c>
      <c r="AT50">
        <f t="shared" ca="1" si="6"/>
        <v>0.66840780605789696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_Коричневый_ли_XXXXX?</v>
      </c>
      <c r="BC50">
        <v>1207</v>
      </c>
      <c r="BD50">
        <v>2016</v>
      </c>
      <c r="BE50">
        <v>2059</v>
      </c>
      <c r="BF50">
        <v>2027</v>
      </c>
      <c r="BG50">
        <v>2024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VLOOKUP(B51,audio_list_stym!$A$3:$BP$18,65,FALSE)</f>
        <v>12</v>
      </c>
      <c r="F51" t="str">
        <f>VLOOKUP(E51,metki!$A$2:$B$9,2,FALSE)</f>
        <v>импл_реал_без_названия</v>
      </c>
      <c r="G51" t="str">
        <f t="shared" si="0"/>
        <v>импл_</v>
      </c>
      <c r="H51" t="str">
        <f>VLOOKUP(B51,audio_list_stym!$A$3:$AJ$18,33,FALSE)</f>
        <v>Finik</v>
      </c>
      <c r="I51" t="s">
        <v>689</v>
      </c>
      <c r="J51" t="str">
        <f t="shared" si="1"/>
        <v>Finik_2</v>
      </c>
      <c r="K51">
        <v>12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2161</v>
      </c>
      <c r="AD51" t="str">
        <f t="shared" ca="1" si="9"/>
        <v>pics\\Tikva_1.jpg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2"/>
        <v>pics\\Tikva_1.jpg</v>
      </c>
      <c r="AH51" t="str">
        <f t="shared" si="3"/>
        <v>sound\\Tropic</v>
      </c>
      <c r="AS51" t="str">
        <f t="shared" ref="AS51:AS57" ca="1" si="25">IF(AH51="sound\\Tropic",AQ3,"")</f>
        <v>pics\\Tikva_1.jpg</v>
      </c>
      <c r="AT51">
        <f t="shared" ca="1" si="6"/>
        <v>0.69644502527914598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_Сахаристый_ли_XXXXX?</v>
      </c>
      <c r="BD51">
        <v>2011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VLOOKUP(B52,audio_list_stym!$A$3:$BP$18,65,FALSE)</f>
        <v>12</v>
      </c>
      <c r="F52" t="str">
        <f>VLOOKUP(E52,metki!$A$2:$B$9,2,FALSE)</f>
        <v>импл_реал_без_названия</v>
      </c>
      <c r="G52" t="str">
        <f t="shared" si="0"/>
        <v>импл_</v>
      </c>
      <c r="H52" t="str">
        <f>VLOOKUP(B52,audio_list_stym!$A$3:$AJ$18,33,FALSE)</f>
        <v>Finik</v>
      </c>
      <c r="I52" t="s">
        <v>690</v>
      </c>
      <c r="J52" t="str">
        <f t="shared" si="1"/>
        <v>Finik_3</v>
      </c>
      <c r="K52">
        <v>12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2019</v>
      </c>
      <c r="AD52" t="str">
        <f t="shared" ca="1" si="9"/>
        <v>pics\\Goroh_3.jpg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2"/>
        <v>pics\\Goroh_3.jpg</v>
      </c>
      <c r="AH52" t="str">
        <f t="shared" si="3"/>
        <v>sound\\Tropic</v>
      </c>
      <c r="AS52" t="str">
        <f t="shared" ca="1" si="25"/>
        <v>pics\\Goroh_3.jpg</v>
      </c>
      <c r="AT52">
        <f t="shared" ca="1" si="6"/>
        <v>0.5752394478923013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_Скользкий_ли_XXXXX?</v>
      </c>
      <c r="BD52">
        <v>2013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VLOOKUP(B53,audio_list_stym!$A$3:$BP$18,65,FALSE)</f>
        <v>12</v>
      </c>
      <c r="F53" t="str">
        <f>VLOOKUP(E53,metki!$A$2:$B$9,2,FALSE)</f>
        <v>импл_реал_без_названия</v>
      </c>
      <c r="G53" t="str">
        <f t="shared" si="0"/>
        <v>импл_</v>
      </c>
      <c r="H53" t="str">
        <f>VLOOKUP(B53,audio_list_stym!$A$3:$AJ$18,33,FALSE)</f>
        <v>Finik</v>
      </c>
      <c r="I53" t="s">
        <v>691</v>
      </c>
      <c r="J53" t="str">
        <f t="shared" si="1"/>
        <v>Finik_4</v>
      </c>
      <c r="K53">
        <v>12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2022</v>
      </c>
      <c r="AD53" t="str">
        <f t="shared" ca="1" si="9"/>
        <v>pics\\Goroh_6.jpg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2"/>
        <v>pics\\Goroh_6.jpg</v>
      </c>
      <c r="AH53" t="str">
        <f t="shared" si="3"/>
        <v>sound\\Tropic</v>
      </c>
      <c r="AS53" t="str">
        <f t="shared" ca="1" si="25"/>
        <v>pics\\Goroh_6.jpg</v>
      </c>
      <c r="AT53">
        <f t="shared" ca="1" si="6"/>
        <v>0.38760350100988961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sound\\Redkiy_plod.wav</v>
      </c>
      <c r="AW53" t="s">
        <v>698</v>
      </c>
      <c r="AX53" t="str">
        <f>IF(OR(E53=10,E53=11,E53=14,E53=15),VLOOKUP(B53,audio_list_stym!$A$3:$BQ$189,69,FALSE),"XXXXX")</f>
        <v>XXXXX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_Ломкий_ли_XXXXX?</v>
      </c>
      <c r="BD53">
        <v>2010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VLOOKUP(B54,audio_list_stym!$A$3:$BP$18,65,FALSE)</f>
        <v>12</v>
      </c>
      <c r="F54" t="str">
        <f>VLOOKUP(E54,metki!$A$2:$B$9,2,FALSE)</f>
        <v>импл_реал_без_названия</v>
      </c>
      <c r="G54" t="str">
        <f t="shared" si="0"/>
        <v>импл_</v>
      </c>
      <c r="H54" t="str">
        <f>VLOOKUP(B54,audio_list_stym!$A$3:$AJ$18,33,FALSE)</f>
        <v>Finik</v>
      </c>
      <c r="I54" t="s">
        <v>692</v>
      </c>
      <c r="J54" t="str">
        <f t="shared" si="1"/>
        <v>Finik_5</v>
      </c>
      <c r="K54">
        <v>12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2055</v>
      </c>
      <c r="AD54" t="str">
        <f t="shared" ca="1" si="9"/>
        <v>pics\\Redis_7.jpg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2"/>
        <v>pics\\Redis_7.jpg</v>
      </c>
      <c r="AH54" t="str">
        <f t="shared" si="3"/>
        <v>sound\\Tropic</v>
      </c>
      <c r="AI54" s="11"/>
      <c r="AS54" t="str">
        <f t="shared" ca="1" si="25"/>
        <v>pics\\Redis_7.jpg</v>
      </c>
      <c r="AT54">
        <f t="shared" ca="1" si="6"/>
        <v>0.81375261208667893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_Мохнатый_ли_XXXXX?</v>
      </c>
      <c r="BD54">
        <v>2014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VLOOKUP(B55,audio_list_stym!$A$3:$BP$18,65,FALSE)</f>
        <v>12</v>
      </c>
      <c r="F55" t="str">
        <f>VLOOKUP(E55,metki!$A$2:$B$9,2,FALSE)</f>
        <v>импл_реал_без_названия</v>
      </c>
      <c r="G55" t="str">
        <f t="shared" si="0"/>
        <v>импл_</v>
      </c>
      <c r="H55" t="str">
        <f>VLOOKUP(B55,audio_list_stym!$A$3:$AJ$18,33,FALSE)</f>
        <v>Finik</v>
      </c>
      <c r="I55" t="s">
        <v>693</v>
      </c>
      <c r="J55" t="str">
        <f t="shared" si="1"/>
        <v>Finik_6</v>
      </c>
      <c r="K55">
        <v>12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2051</v>
      </c>
      <c r="AD55" t="str">
        <f t="shared" ca="1" si="9"/>
        <v>pics\\Redis_3.jpg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2"/>
        <v>pics\\Redis_3.jpg</v>
      </c>
      <c r="AH55" t="str">
        <f t="shared" si="3"/>
        <v>sound\\Tropic</v>
      </c>
      <c r="AS55" t="str">
        <f t="shared" ca="1" si="25"/>
        <v>pics\\Redis_3.jpg</v>
      </c>
      <c r="AT55">
        <f t="shared" ca="1" si="6"/>
        <v>0.94369592114749012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_Сморщенный_ли_XXXXX?</v>
      </c>
      <c r="BD55">
        <v>2009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VLOOKUP(B56,audio_list_stym!$A$3:$BP$18,65,FALSE)</f>
        <v>12</v>
      </c>
      <c r="F56" t="str">
        <f>VLOOKUP(E56,metki!$A$2:$B$9,2,FALSE)</f>
        <v>импл_реал_без_названия</v>
      </c>
      <c r="G56" t="str">
        <f t="shared" si="0"/>
        <v>импл_</v>
      </c>
      <c r="H56" t="str">
        <f>VLOOKUP(B56,audio_list_stym!$A$3:$AJ$18,33,FALSE)</f>
        <v>Finik</v>
      </c>
      <c r="I56" t="s">
        <v>694</v>
      </c>
      <c r="J56" t="str">
        <f t="shared" si="1"/>
        <v>Finik_7</v>
      </c>
      <c r="K56">
        <v>12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2017</v>
      </c>
      <c r="AD56" t="str">
        <f t="shared" ca="1" si="9"/>
        <v>pics\\Goroh_1.jpg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pics\\Goroh_1.jpg</v>
      </c>
      <c r="AH56" t="str">
        <f t="shared" si="3"/>
        <v>sound\\Tropic</v>
      </c>
      <c r="AS56" t="str">
        <f t="shared" ca="1" si="25"/>
        <v>pics\\Goroh_1.jpg</v>
      </c>
      <c r="AT56">
        <f t="shared" ca="1" si="6"/>
        <v>0.97349023240304633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sound\\Noviy_plod.wav</v>
      </c>
      <c r="AW56" t="s">
        <v>698</v>
      </c>
      <c r="AX56" t="str">
        <f>IF(OR(E56=10,E56=11,E56=14,E56=15),VLOOKUP(B56,audio_list_stym!$A$3:$BQ$189,69,FALSE),"XXXXX")</f>
        <v>XXXXX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_С_косточкой_ли_XXXXX?</v>
      </c>
      <c r="BD56">
        <v>2015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VLOOKUP(B57,audio_list_stym!$A$3:$BP$18,65,FALSE)</f>
        <v>12</v>
      </c>
      <c r="F57" t="str">
        <f>VLOOKUP(E57,metki!$A$2:$B$9,2,FALSE)</f>
        <v>импл_реал_без_названия</v>
      </c>
      <c r="G57" t="str">
        <f t="shared" si="0"/>
        <v>импл_</v>
      </c>
      <c r="H57" t="str">
        <f>VLOOKUP(B57,audio_list_stym!$A$3:$AJ$18,33,FALSE)</f>
        <v>Finik</v>
      </c>
      <c r="I57" t="s">
        <v>695</v>
      </c>
      <c r="J57" t="str">
        <f t="shared" si="1"/>
        <v>Finik_8</v>
      </c>
      <c r="K57">
        <v>12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2020</v>
      </c>
      <c r="AD57" t="str">
        <f t="shared" ca="1" si="9"/>
        <v>pics\\Goroh_4.jpg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pics\\Goroh_4.jpg</v>
      </c>
      <c r="AH57" t="str">
        <f t="shared" si="3"/>
        <v>sound\\Tropic</v>
      </c>
      <c r="AI57" s="11"/>
      <c r="AS57" t="str">
        <f t="shared" ca="1" si="25"/>
        <v>pics\\Goroh_4.jpg</v>
      </c>
      <c r="AT57">
        <f t="shared" ca="1" si="6"/>
        <v>0.55690445598629912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_Треугольный_ли_XXXXX?</v>
      </c>
      <c r="BD57"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VLOOKUP(B58,audio_list_stym!$A$3:$BP$18,65,FALSE)</f>
        <v>13</v>
      </c>
      <c r="F58" t="str">
        <f>VLOOKUP(E58,metki!$A$2:$B$9,2,FALSE)</f>
        <v>экспл_реал_без_названия</v>
      </c>
      <c r="G58" t="str">
        <f t="shared" si="0"/>
        <v>экспл</v>
      </c>
      <c r="H58" t="str">
        <f>VLOOKUP(B58,audio_list_stym!$A$3:$AJ$18,33,FALSE)</f>
        <v>Goroh</v>
      </c>
      <c r="I58" t="s">
        <v>688</v>
      </c>
      <c r="J58" t="str">
        <f t="shared" si="1"/>
        <v>Goroh_1</v>
      </c>
      <c r="K58">
        <v>13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6">IF(ISTEXT(AR58),AR58,IF(ISTEXT(AS58),AS58,""))</f>
        <v/>
      </c>
      <c r="AG58" t="str">
        <f t="shared" ref="AG58:AG73" si="27">IF(OR(E58=11,E58=13),M58,"")</f>
        <v>pics\\Goroh_1.jpg</v>
      </c>
      <c r="AH58">
        <f t="shared" si="3"/>
        <v>0</v>
      </c>
      <c r="AI58" s="11"/>
      <c r="AT58">
        <f t="shared" ca="1" si="6"/>
        <v>0.79250336462215942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На_экране_XXXXX._Рыхлый_ли_он?</v>
      </c>
      <c r="BC58">
        <v>1208</v>
      </c>
      <c r="BD58">
        <v>2024</v>
      </c>
      <c r="BE58">
        <v>2033</v>
      </c>
      <c r="BF58">
        <v>2049</v>
      </c>
      <c r="BG58">
        <v>2007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VLOOKUP(B59,audio_list_stym!$A$3:$BP$18,65,FALSE)</f>
        <v>13</v>
      </c>
      <c r="F59" t="str">
        <f>VLOOKUP(E59,metki!$A$2:$B$9,2,FALSE)</f>
        <v>экспл_реал_без_названия</v>
      </c>
      <c r="G59" t="str">
        <f t="shared" si="0"/>
        <v>экспл</v>
      </c>
      <c r="H59" t="str">
        <f>VLOOKUP(B59,audio_list_stym!$A$3:$AJ$18,33,FALSE)</f>
        <v>Goroh</v>
      </c>
      <c r="I59" t="s">
        <v>689</v>
      </c>
      <c r="J59" t="str">
        <f t="shared" si="1"/>
        <v>Goroh_2</v>
      </c>
      <c r="K59">
        <v>13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9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6"/>
        <v/>
      </c>
      <c r="AG59" t="str">
        <f t="shared" si="27"/>
        <v>pics\\Goroh_2.jpg</v>
      </c>
      <c r="AH59">
        <f t="shared" si="3"/>
        <v>0</v>
      </c>
      <c r="AT59">
        <f t="shared" ca="1" si="6"/>
        <v>0.80860848486547721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">
        <v>699</v>
      </c>
      <c r="AX59" t="str">
        <f>IF(OR(E59=10,E59=11,E59=14,E59=15),VLOOKUP(B59,audio_list_stym!$A$3:$BQ$189,69,FALSE),"XXXXX")</f>
        <v>XXXXX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Посмотрите,_вот_XXXXX._Он_в_стручке?</v>
      </c>
      <c r="BD59">
        <v>2019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VLOOKUP(B60,audio_list_stym!$A$3:$BP$18,65,FALSE)</f>
        <v>13</v>
      </c>
      <c r="F60" t="str">
        <f>VLOOKUP(E60,metki!$A$2:$B$9,2,FALSE)</f>
        <v>экспл_реал_без_названия</v>
      </c>
      <c r="G60" t="str">
        <f t="shared" si="0"/>
        <v>экспл</v>
      </c>
      <c r="H60" t="str">
        <f>VLOOKUP(B60,audio_list_stym!$A$3:$AJ$18,33,FALSE)</f>
        <v>Goroh</v>
      </c>
      <c r="I60" t="s">
        <v>690</v>
      </c>
      <c r="J60" t="str">
        <f t="shared" si="1"/>
        <v>Goroh_3</v>
      </c>
      <c r="K60">
        <v>13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9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6"/>
        <v/>
      </c>
      <c r="AG60" t="str">
        <f t="shared" si="27"/>
        <v>pics\\Goroh_3.jpg</v>
      </c>
      <c r="AH60">
        <f t="shared" si="3"/>
        <v>0</v>
      </c>
      <c r="AT60">
        <f t="shared" ca="1" si="6"/>
        <v>0.80259199549827809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sound\\Noviy_plod.wav</v>
      </c>
      <c r="AW60" t="s">
        <v>699</v>
      </c>
      <c r="AX60" t="str">
        <f>IF(OR(E60=10,E60=11,E60=14,E60=15),VLOOKUP(B60,audio_list_stym!$A$3:$BQ$189,69,FALSE),"XXXXX")</f>
        <v>XXXXX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Вот_XXXXX._Ядовитый_ли_он?</v>
      </c>
      <c r="BD60">
        <v>2021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VLOOKUP(B61,audio_list_stym!$A$3:$BP$18,65,FALSE)</f>
        <v>13</v>
      </c>
      <c r="F61" t="str">
        <f>VLOOKUP(E61,metki!$A$2:$B$9,2,FALSE)</f>
        <v>экспл_реал_без_названия</v>
      </c>
      <c r="G61" t="str">
        <f t="shared" si="0"/>
        <v>экспл</v>
      </c>
      <c r="H61" t="str">
        <f>VLOOKUP(B61,audio_list_stym!$A$3:$AJ$18,33,FALSE)</f>
        <v>Goroh</v>
      </c>
      <c r="I61" t="s">
        <v>691</v>
      </c>
      <c r="J61" t="str">
        <f t="shared" si="1"/>
        <v>Goroh_4</v>
      </c>
      <c r="K61">
        <v>13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9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6"/>
        <v/>
      </c>
      <c r="AG61" t="str">
        <f t="shared" si="27"/>
        <v>pics\\Goroh_4.jpg</v>
      </c>
      <c r="AH61">
        <f t="shared" si="3"/>
        <v>0</v>
      </c>
      <c r="AT61">
        <f t="shared" ca="1" si="6"/>
        <v>0.26827356397301116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sound\\Redkiy_plod.wav</v>
      </c>
      <c r="AW61" t="s">
        <v>699</v>
      </c>
      <c r="AX61" t="str">
        <f>IF(OR(E61=10,E61=11,E61=14,E61=15),VLOOKUP(B61,audio_list_stym!$A$3:$BQ$189,69,FALSE),"XXXXX")</f>
        <v>XXXXX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Это_XXXXX._Он_полосатый?</v>
      </c>
      <c r="BD61">
        <v>2018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VLOOKUP(B62,audio_list_stym!$A$3:$BP$18,65,FALSE)</f>
        <v>13</v>
      </c>
      <c r="F62" t="str">
        <f>VLOOKUP(E62,metki!$A$2:$B$9,2,FALSE)</f>
        <v>экспл_реал_без_названия</v>
      </c>
      <c r="G62" t="str">
        <f t="shared" si="0"/>
        <v>экспл</v>
      </c>
      <c r="H62" t="str">
        <f>VLOOKUP(B62,audio_list_stym!$A$3:$AJ$18,33,FALSE)</f>
        <v>Goroh</v>
      </c>
      <c r="I62" t="s">
        <v>692</v>
      </c>
      <c r="J62" t="str">
        <f t="shared" si="1"/>
        <v>Goroh_5</v>
      </c>
      <c r="K62">
        <v>13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9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6"/>
        <v/>
      </c>
      <c r="AG62" t="str">
        <f t="shared" si="27"/>
        <v>pics\\Goroh_5.jpg</v>
      </c>
      <c r="AH62">
        <f t="shared" si="3"/>
        <v>0</v>
      </c>
      <c r="AT62">
        <f t="shared" ca="1" si="6"/>
        <v>0.39936787695425169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XXXXX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На_картинке_XXXXX._Он_плоский?</v>
      </c>
      <c r="BD62">
        <v>2022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VLOOKUP(B63,audio_list_stym!$A$3:$BP$18,65,FALSE)</f>
        <v>13</v>
      </c>
      <c r="F63" t="str">
        <f>VLOOKUP(E63,metki!$A$2:$B$9,2,FALSE)</f>
        <v>экспл_реал_без_названия</v>
      </c>
      <c r="G63" t="str">
        <f t="shared" si="0"/>
        <v>экспл</v>
      </c>
      <c r="H63" t="str">
        <f>VLOOKUP(B63,audio_list_stym!$A$3:$AJ$18,33,FALSE)</f>
        <v>Goroh</v>
      </c>
      <c r="I63" t="s">
        <v>693</v>
      </c>
      <c r="J63" t="str">
        <f t="shared" si="1"/>
        <v>Goroh_6</v>
      </c>
      <c r="K63">
        <v>13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9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6"/>
        <v/>
      </c>
      <c r="AG63" t="str">
        <f t="shared" si="27"/>
        <v>pics\\Goroh_6.jpg</v>
      </c>
      <c r="AH63">
        <f t="shared" si="3"/>
        <v>0</v>
      </c>
      <c r="AT63">
        <f t="shared" ca="1" si="6"/>
        <v>0.51446120419283559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На_мониторе_XXXXX._Он_толченый?</v>
      </c>
      <c r="BD63">
        <v>2017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VLOOKUP(B64,audio_list_stym!$A$3:$BP$18,65,FALSE)</f>
        <v>13</v>
      </c>
      <c r="F64" t="str">
        <f>VLOOKUP(E64,metki!$A$2:$B$9,2,FALSE)</f>
        <v>экспл_реал_без_названия</v>
      </c>
      <c r="G64" t="str">
        <f t="shared" si="0"/>
        <v>экспл</v>
      </c>
      <c r="H64" t="str">
        <f>VLOOKUP(B64,audio_list_stym!$A$3:$AJ$18,33,FALSE)</f>
        <v>Goroh</v>
      </c>
      <c r="I64" t="s">
        <v>694</v>
      </c>
      <c r="J64" t="str">
        <f t="shared" si="1"/>
        <v>Goroh_7</v>
      </c>
      <c r="K64">
        <v>13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9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6"/>
        <v/>
      </c>
      <c r="AG64" t="str">
        <f t="shared" si="27"/>
        <v>pics\\Goroh_7.jpg</v>
      </c>
      <c r="AH64">
        <f t="shared" si="3"/>
        <v>0</v>
      </c>
      <c r="AI64" s="11"/>
      <c r="AT64">
        <f t="shared" ca="1" si="6"/>
        <v>0.7390578809244196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Перед_Вами_XXXXX._Зеленый_ли_он?</v>
      </c>
      <c r="BD64">
        <v>2023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VLOOKUP(B65,audio_list_stym!$A$3:$BP$18,65,FALSE)</f>
        <v>13</v>
      </c>
      <c r="F65" t="str">
        <f>VLOOKUP(E65,metki!$A$2:$B$9,2,FALSE)</f>
        <v>экспл_реал_без_названия</v>
      </c>
      <c r="G65" t="str">
        <f t="shared" si="0"/>
        <v>экспл</v>
      </c>
      <c r="H65" t="str">
        <f>VLOOKUP(B65,audio_list_stym!$A$3:$AJ$18,33,FALSE)</f>
        <v>Goroh</v>
      </c>
      <c r="I65" t="s">
        <v>695</v>
      </c>
      <c r="J65" t="str">
        <f t="shared" si="1"/>
        <v>Goroh_8</v>
      </c>
      <c r="K65">
        <v>13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9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6"/>
        <v/>
      </c>
      <c r="AG65" t="str">
        <f t="shared" si="27"/>
        <v>pics\\Goroh_8.jpg</v>
      </c>
      <c r="AH65">
        <f t="shared" si="3"/>
        <v>0</v>
      </c>
      <c r="AT65">
        <f t="shared" ca="1" si="6"/>
        <v>1.4951162063326362E-2</v>
      </c>
      <c r="AU65" t="s">
        <v>697</v>
      </c>
      <c r="AV65" t="str">
        <f t="shared" ca="1" si="7"/>
        <v>sound\\Redkiy_plod.wav</v>
      </c>
      <c r="AW65" t="s">
        <v>699</v>
      </c>
      <c r="AX65" t="str">
        <f>IF(OR(E65=10,E65=11,E65=14,E65=15),VLOOKUP(B65,audio_list_stym!$A$3:$BQ$189,69,FALSE),"XXXXX")</f>
        <v>XXXXX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Вы_видите_XXXXX._Легкий_ли_он?</v>
      </c>
      <c r="BD65"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VLOOKUP(B66,audio_list_stym!$A$3:$BP$18,65,FALSE)</f>
        <v>14</v>
      </c>
      <c r="F66" t="str">
        <f>VLOOKUP(E66,metki!$A$2:$B$9,2,FALSE)</f>
        <v>импл_новые_с_названием</v>
      </c>
      <c r="G66" t="str">
        <f t="shared" ref="G66:G129" si="28">LEFT(F66,5)</f>
        <v>импл_</v>
      </c>
      <c r="H66" t="str">
        <f>VLOOKUP(B66,audio_list_stym!$A$3:$AJ$18,33,FALSE)</f>
        <v>Tamanid</v>
      </c>
      <c r="I66" t="s">
        <v>688</v>
      </c>
      <c r="J66" t="str">
        <f t="shared" ref="J66:J129" si="29">H66&amp;I66</f>
        <v>Tamanid_1</v>
      </c>
      <c r="K66">
        <v>14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273</v>
      </c>
      <c r="Q66" t="str">
        <f>IF(G66="экспл",0,IF(G66="импл_",VLOOKUP(J66,quest_импл!$A$1:$J$129,8,FALSE),0))</f>
        <v>sound\\Krasnovatiy_li.wav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2009</v>
      </c>
      <c r="AD66" t="str">
        <f t="shared" ca="1" si="9"/>
        <v>pics\\Finik_1.jpg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30">AS66</f>
        <v>pics\\Finik_1.jpg</v>
      </c>
      <c r="AG66" t="str">
        <f t="shared" si="27"/>
        <v/>
      </c>
      <c r="AI66" t="s">
        <v>67</v>
      </c>
      <c r="AO66">
        <f ca="1">RAND()</f>
        <v>0.90313691885566738</v>
      </c>
      <c r="AP66" t="str">
        <f ca="1">INDEX($AI$66:$AI$129,(RANK(AO66,$AO$66:$AO$129)))</f>
        <v>pics\\Finik_1.jpg</v>
      </c>
      <c r="AS66" t="str">
        <f t="shared" ref="AS66:AS129" ca="1" si="31">IF(G66="импл_",AP66,"")</f>
        <v>pics\\Finik_1.jpg</v>
      </c>
      <c r="AT66">
        <f t="shared" ref="AT66:AT129" ca="1" si="32">RAND()</f>
        <v>0.32133227054170777</v>
      </c>
      <c r="AU66" t="s">
        <v>697</v>
      </c>
      <c r="AV66" t="str">
        <f t="shared" ref="AV66:AV129" ca="1" si="33">INDEX($AU$2:$AU$129,(RANK(AT66,$AT$2:$AT$129)))</f>
        <v>sound\\Redkiy_plod.wav</v>
      </c>
      <c r="AX66" t="str">
        <f>IF(OR(E66=10,E66=11,E66=14,E66=15),VLOOKUP(B66,audio_list_stym!$A$3:$BQ$189,69,FALSE),"XXXXX")</f>
        <v>РЕНАН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_Красноватый_ли_</v>
      </c>
      <c r="BB66" t="str">
        <f t="shared" ref="BB66:BB129" si="34">IF(G66="экспл",AY66&amp;AX66&amp;"."&amp;AZ66,IF(G66="импл_",BA66&amp;AX66&amp;"?"))</f>
        <v>_Красноватый_ли_РЕНАН?</v>
      </c>
      <c r="BC66">
        <v>1209</v>
      </c>
      <c r="BD66">
        <v>2080</v>
      </c>
      <c r="BE66">
        <v>2081</v>
      </c>
      <c r="BF66">
        <v>2132</v>
      </c>
      <c r="BG66">
        <v>2068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VLOOKUP(B67,audio_list_stym!$A$3:$BP$18,65,FALSE)</f>
        <v>14</v>
      </c>
      <c r="F67" t="str">
        <f>VLOOKUP(E67,metki!$A$2:$B$9,2,FALSE)</f>
        <v>импл_новые_с_названием</v>
      </c>
      <c r="G67" t="str">
        <f t="shared" si="28"/>
        <v>импл_</v>
      </c>
      <c r="H67" t="str">
        <f>VLOOKUP(B67,audio_list_stym!$A$3:$AJ$18,33,FALSE)</f>
        <v>Tamanid</v>
      </c>
      <c r="I67" t="s">
        <v>689</v>
      </c>
      <c r="J67" t="str">
        <f t="shared" si="29"/>
        <v>Tamanid_2</v>
      </c>
      <c r="K67">
        <v>14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274</v>
      </c>
      <c r="Q67" t="str">
        <f>IF(G67="экспл",0,IF(G67="импл_",VLOOKUP(J67,quest_импл!$A$1:$J$129,8,FALSE),0))</f>
        <v>sound\\Izognut_li.wav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да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2021</v>
      </c>
      <c r="AD67" t="str">
        <f t="shared" ref="AD67:AD129" ca="1" si="35">IF(ISTEXT(AE67),AE67,IF(ISTEXT(AF67),AF67,""))</f>
        <v>pics\\Goroh_5.jpg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30"/>
        <v>pics\\Goroh_5.jpg</v>
      </c>
      <c r="AG67" t="str">
        <f t="shared" si="27"/>
        <v/>
      </c>
      <c r="AI67" t="s">
        <v>68</v>
      </c>
      <c r="AO67">
        <f t="shared" ref="AO67:AO129" ca="1" si="36">RAND()</f>
        <v>0.75753594585982187</v>
      </c>
      <c r="AP67" t="str">
        <f t="shared" ref="AP67:AP129" ca="1" si="37">INDEX($AI$66:$AI$129,(RANK(AO67,$AO$66:$AO$129)))</f>
        <v>pics\\Goroh_5.jpg</v>
      </c>
      <c r="AS67" t="str">
        <f t="shared" ca="1" si="31"/>
        <v>pics\\Goroh_5.jpg</v>
      </c>
      <c r="AT67">
        <f t="shared" ca="1" si="32"/>
        <v>0.50803865237969892</v>
      </c>
      <c r="AU67" t="s">
        <v>697</v>
      </c>
      <c r="AV67" t="str">
        <f t="shared" ca="1" si="33"/>
        <v>sound\\Redkiy_plod.wav</v>
      </c>
      <c r="AX67" t="str">
        <f>IF(OR(E67=10,E67=11,E67=14,E67=15),VLOOKUP(B67,audio_list_stym!$A$3:$BQ$189,69,FALSE),"XXXXX")</f>
        <v>РЕНАН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_Изогнут_ли_</v>
      </c>
      <c r="BB67" t="str">
        <f t="shared" si="34"/>
        <v>_Изогнут_ли_РЕНАН?</v>
      </c>
      <c r="BD67">
        <v>2076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VLOOKUP(B68,audio_list_stym!$A$3:$BP$18,65,FALSE)</f>
        <v>14</v>
      </c>
      <c r="F68" t="str">
        <f>VLOOKUP(E68,metki!$A$2:$B$9,2,FALSE)</f>
        <v>импл_новые_с_названием</v>
      </c>
      <c r="G68" t="str">
        <f t="shared" si="28"/>
        <v>импл_</v>
      </c>
      <c r="H68" t="str">
        <f>VLOOKUP(B68,audio_list_stym!$A$3:$AJ$18,33,FALSE)</f>
        <v>Tamanid</v>
      </c>
      <c r="I68" t="s">
        <v>690</v>
      </c>
      <c r="J68" t="str">
        <f t="shared" si="29"/>
        <v>Tamanid_3</v>
      </c>
      <c r="K68">
        <v>14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275</v>
      </c>
      <c r="Q68" t="str">
        <f>IF(G68="экспл",0,IF(G68="импл_",VLOOKUP(J68,quest_импл!$A$1:$J$129,8,FALSE),0))</f>
        <v>sound\\Barhatistiy_li.wav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да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2007</v>
      </c>
      <c r="AD68" t="str">
        <f t="shared" ca="1" si="35"/>
        <v>pics\\Banan_7.jpg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30"/>
        <v>pics\\Banan_7.jpg</v>
      </c>
      <c r="AG68" t="str">
        <f t="shared" si="27"/>
        <v/>
      </c>
      <c r="AI68" t="s">
        <v>69</v>
      </c>
      <c r="AO68">
        <f t="shared" ca="1" si="36"/>
        <v>0.92727633374308904</v>
      </c>
      <c r="AP68" t="str">
        <f t="shared" ca="1" si="37"/>
        <v>pics\\Banan_7.jpg</v>
      </c>
      <c r="AS68" t="str">
        <f t="shared" ca="1" si="31"/>
        <v>pics\\Banan_7.jpg</v>
      </c>
      <c r="AT68">
        <f t="shared" ca="1" si="32"/>
        <v>0.61016807473858226</v>
      </c>
      <c r="AU68" t="s">
        <v>697</v>
      </c>
      <c r="AV68" t="str">
        <f t="shared" ca="1" si="33"/>
        <v>sound\\Noviy_plod.wav</v>
      </c>
      <c r="AX68" t="str">
        <f>IF(OR(E68=10,E68=11,E68=14,E68=15),VLOOKUP(B68,audio_list_stym!$A$3:$BQ$189,69,FALSE),"XXXXX")</f>
        <v>РЕНАН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_Бархатистый_ли_</v>
      </c>
      <c r="BB68" t="str">
        <f t="shared" si="34"/>
        <v>_Бархатистый_ли_РЕНАН?</v>
      </c>
      <c r="BD68">
        <v>2079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VLOOKUP(B69,audio_list_stym!$A$3:$BP$18,65,FALSE)</f>
        <v>14</v>
      </c>
      <c r="F69" t="str">
        <f>VLOOKUP(E69,metki!$A$2:$B$9,2,FALSE)</f>
        <v>импл_новые_с_названием</v>
      </c>
      <c r="G69" t="str">
        <f t="shared" si="28"/>
        <v>импл_</v>
      </c>
      <c r="H69" t="str">
        <f>VLOOKUP(B69,audio_list_stym!$A$3:$AJ$18,33,FALSE)</f>
        <v>Tamanid</v>
      </c>
      <c r="I69" t="s">
        <v>691</v>
      </c>
      <c r="J69" t="str">
        <f t="shared" si="29"/>
        <v>Tamanid_4</v>
      </c>
      <c r="K69">
        <v>14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276</v>
      </c>
      <c r="Q69" t="str">
        <f>IF(G69="экспл",0,IF(G69="импл_",VLOOKUP(J69,quest_импл!$A$1:$J$129,8,FALSE),0))</f>
        <v>sound\\Odnotonniy_li.wav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2018</v>
      </c>
      <c r="AD69" t="str">
        <f t="shared" ca="1" si="35"/>
        <v>pics\\Goroh_2.jpg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30"/>
        <v>pics\\Goroh_2.jpg</v>
      </c>
      <c r="AG69" t="str">
        <f t="shared" si="27"/>
        <v/>
      </c>
      <c r="AI69" t="s">
        <v>70</v>
      </c>
      <c r="AO69">
        <f t="shared" ca="1" si="36"/>
        <v>0.76707975928128791</v>
      </c>
      <c r="AP69" t="str">
        <f t="shared" ca="1" si="37"/>
        <v>pics\\Goroh_2.jpg</v>
      </c>
      <c r="AS69" t="str">
        <f t="shared" ca="1" si="31"/>
        <v>pics\\Goroh_2.jpg</v>
      </c>
      <c r="AT69">
        <f t="shared" ca="1" si="32"/>
        <v>0.6623573070569988</v>
      </c>
      <c r="AU69" t="s">
        <v>697</v>
      </c>
      <c r="AV69" t="str">
        <f t="shared" ca="1" si="33"/>
        <v>sound\\Noviy_plod.wav</v>
      </c>
      <c r="AX69" t="str">
        <f>IF(OR(E69=10,E69=11,E69=14,E69=15),VLOOKUP(B69,audio_list_stym!$A$3:$BQ$189,69,FALSE),"XXXXX")</f>
        <v>РЕНАН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_Однотонный_ли_</v>
      </c>
      <c r="BB69" t="str">
        <f t="shared" si="34"/>
        <v>_Однотонный_ли_РЕНАН?</v>
      </c>
      <c r="BD69">
        <v>2077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VLOOKUP(B70,audio_list_stym!$A$3:$BP$18,65,FALSE)</f>
        <v>14</v>
      </c>
      <c r="F70" t="str">
        <f>VLOOKUP(E70,metki!$A$2:$B$9,2,FALSE)</f>
        <v>импл_новые_с_названием</v>
      </c>
      <c r="G70" t="str">
        <f t="shared" si="28"/>
        <v>импл_</v>
      </c>
      <c r="H70" t="str">
        <f>VLOOKUP(B70,audio_list_stym!$A$3:$AJ$18,33,FALSE)</f>
        <v>Tamanid</v>
      </c>
      <c r="I70" t="s">
        <v>692</v>
      </c>
      <c r="J70" t="str">
        <f t="shared" si="29"/>
        <v>Tamanid_5</v>
      </c>
      <c r="K70">
        <v>14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277</v>
      </c>
      <c r="Q70" t="str">
        <f>IF(G70="экспл",0,IF(G70="импл_",VLOOKUP(J70,quest_импл!$A$1:$J$129,8,FALSE),0))</f>
        <v>sound\\Prozrachniy_li.wav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нет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2047</v>
      </c>
      <c r="AD70" t="str">
        <f t="shared" ca="1" si="35"/>
        <v>pics\\Peper_7.jpg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30"/>
        <v>pics\\Peper_7.jpg</v>
      </c>
      <c r="AG70" t="str">
        <f t="shared" si="27"/>
        <v/>
      </c>
      <c r="AI70" t="s">
        <v>71</v>
      </c>
      <c r="AO70">
        <f t="shared" ca="1" si="36"/>
        <v>0.40091014911690248</v>
      </c>
      <c r="AP70" t="str">
        <f t="shared" ca="1" si="37"/>
        <v>pics\\Peper_7.jpg</v>
      </c>
      <c r="AS70" t="str">
        <f t="shared" ca="1" si="31"/>
        <v>pics\\Peper_7.jpg</v>
      </c>
      <c r="AT70">
        <f t="shared" ca="1" si="32"/>
        <v>0.79100115874434096</v>
      </c>
      <c r="AU70" t="s">
        <v>697</v>
      </c>
      <c r="AV70" t="str">
        <f t="shared" ca="1" si="33"/>
        <v>sound\\Noviy_plod.wav</v>
      </c>
      <c r="AX70" t="str">
        <f>IF(OR(E70=10,E70=11,E70=14,E70=15),VLOOKUP(B70,audio_list_stym!$A$3:$BQ$189,69,FALSE),"XXXXX")</f>
        <v>РЕНАН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_Прозрачный_ли_</v>
      </c>
      <c r="BB70" t="str">
        <f t="shared" si="34"/>
        <v>_Прозрачный_ли_РЕНАН?</v>
      </c>
      <c r="BD70">
        <v>2082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VLOOKUP(B71,audio_list_stym!$A$3:$BP$18,65,FALSE)</f>
        <v>14</v>
      </c>
      <c r="F71" t="str">
        <f>VLOOKUP(E71,metki!$A$2:$B$9,2,FALSE)</f>
        <v>импл_новые_с_названием</v>
      </c>
      <c r="G71" t="str">
        <f t="shared" si="28"/>
        <v>импл_</v>
      </c>
      <c r="H71" t="str">
        <f>VLOOKUP(B71,audio_list_stym!$A$3:$AJ$18,33,FALSE)</f>
        <v>Tamanid</v>
      </c>
      <c r="I71" t="s">
        <v>693</v>
      </c>
      <c r="J71" t="str">
        <f t="shared" si="29"/>
        <v>Tamanid_6</v>
      </c>
      <c r="K71">
        <v>14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278</v>
      </c>
      <c r="Q71" t="str">
        <f>IF(G71="экспл",0,IF(G71="импл_",VLOOKUP(J71,quest_импл!$A$1:$J$129,8,FALSE),0))</f>
        <v>sound\\Izmelchen_li.wav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нет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2064</v>
      </c>
      <c r="AD71" t="str">
        <f t="shared" ca="1" si="35"/>
        <v>pics\\Tomat_8.jpg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30"/>
        <v>pics\\Tomat_8.jpg</v>
      </c>
      <c r="AG71" t="str">
        <f t="shared" si="27"/>
        <v/>
      </c>
      <c r="AI71" t="s">
        <v>72</v>
      </c>
      <c r="AO71">
        <f t="shared" ca="1" si="36"/>
        <v>1.8358573946851253E-2</v>
      </c>
      <c r="AP71" t="str">
        <f t="shared" ca="1" si="37"/>
        <v>pics\\Tomat_8.jpg</v>
      </c>
      <c r="AS71" t="str">
        <f t="shared" ca="1" si="31"/>
        <v>pics\\Tomat_8.jpg</v>
      </c>
      <c r="AT71">
        <f t="shared" ca="1" si="32"/>
        <v>0.4794519391043901</v>
      </c>
      <c r="AU71" t="s">
        <v>697</v>
      </c>
      <c r="AV71" t="str">
        <f t="shared" ca="1" si="33"/>
        <v>sound\\Redkiy_plod.wav</v>
      </c>
      <c r="AX71" t="str">
        <f>IF(OR(E71=10,E71=11,E71=14,E71=15),VLOOKUP(B71,audio_list_stym!$A$3:$BQ$189,69,FALSE),"XXXXX")</f>
        <v>РЕНАН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_Измельчен_ли_</v>
      </c>
      <c r="BB71" t="str">
        <f t="shared" si="34"/>
        <v>_Измельчен_ли_РЕНАН?</v>
      </c>
      <c r="BD71">
        <v>2078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VLOOKUP(B72,audio_list_stym!$A$3:$BP$18,65,FALSE)</f>
        <v>14</v>
      </c>
      <c r="F72" t="str">
        <f>VLOOKUP(E72,metki!$A$2:$B$9,2,FALSE)</f>
        <v>импл_новые_с_названием</v>
      </c>
      <c r="G72" t="str">
        <f t="shared" si="28"/>
        <v>импл_</v>
      </c>
      <c r="H72" t="str">
        <f>VLOOKUP(B72,audio_list_stym!$A$3:$AJ$18,33,FALSE)</f>
        <v>Tamanid</v>
      </c>
      <c r="I72" t="s">
        <v>694</v>
      </c>
      <c r="J72" t="str">
        <f t="shared" si="29"/>
        <v>Tamanid_7</v>
      </c>
      <c r="K72">
        <v>14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279</v>
      </c>
      <c r="Q72" t="str">
        <f>IF(G72="экспл",0,IF(G72="импл_",VLOOKUP(J72,quest_импл!$A$1:$J$129,8,FALSE),0))</f>
        <v>sound\\Cvetushiy_li.wav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2001</v>
      </c>
      <c r="AD72" t="str">
        <f t="shared" ca="1" si="35"/>
        <v>pics\\Banan_1.jpg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30"/>
        <v>pics\\Banan_1.jpg</v>
      </c>
      <c r="AG72" t="str">
        <f t="shared" si="27"/>
        <v/>
      </c>
      <c r="AI72" t="s">
        <v>73</v>
      </c>
      <c r="AO72">
        <f t="shared" ca="1" si="36"/>
        <v>0.99476480357181507</v>
      </c>
      <c r="AP72" t="str">
        <f t="shared" ca="1" si="37"/>
        <v>pics\\Banan_1.jpg</v>
      </c>
      <c r="AS72" t="str">
        <f t="shared" ca="1" si="31"/>
        <v>pics\\Banan_1.jpg</v>
      </c>
      <c r="AT72">
        <f t="shared" ca="1" si="32"/>
        <v>0.76841424732605756</v>
      </c>
      <c r="AU72" t="s">
        <v>697</v>
      </c>
      <c r="AV72" t="str">
        <f t="shared" ca="1" si="33"/>
        <v>sound\\Noviy_plod.wav</v>
      </c>
      <c r="AX72" t="str">
        <f>IF(OR(E72=10,E72=11,E72=14,E72=15),VLOOKUP(B72,audio_list_stym!$A$3:$BQ$189,69,FALSE),"XXXXX")</f>
        <v>РЕНАН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_Цветущий_ли_</v>
      </c>
      <c r="BB72" t="str">
        <f t="shared" si="34"/>
        <v>_Цветущий_ли_РЕНАН?</v>
      </c>
      <c r="BD72">
        <v>2085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VLOOKUP(B73,audio_list_stym!$A$3:$BP$18,65,FALSE)</f>
        <v>14</v>
      </c>
      <c r="F73" t="str">
        <f>VLOOKUP(E73,metki!$A$2:$B$9,2,FALSE)</f>
        <v>импл_новые_с_названием</v>
      </c>
      <c r="G73" t="str">
        <f t="shared" si="28"/>
        <v>импл_</v>
      </c>
      <c r="H73" t="str">
        <f>VLOOKUP(B73,audio_list_stym!$A$3:$AJ$18,33,FALSE)</f>
        <v>Tamanid</v>
      </c>
      <c r="I73" t="s">
        <v>695</v>
      </c>
      <c r="J73" t="str">
        <f t="shared" si="29"/>
        <v>Tamanid_8</v>
      </c>
      <c r="K73">
        <v>14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280</v>
      </c>
      <c r="Q73" t="str">
        <f>IF(G73="экспл",0,IF(G73="импл_",VLOOKUP(J73,quest_импл!$A$1:$J$129,8,FALSE),0))</f>
        <v>sound\\Skruchen_li.wav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2052</v>
      </c>
      <c r="AD73" t="str">
        <f t="shared" ca="1" si="35"/>
        <v>pics\\Redis_4.jpg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30"/>
        <v>pics\\Redis_4.jpg</v>
      </c>
      <c r="AG73" t="str">
        <f t="shared" si="27"/>
        <v/>
      </c>
      <c r="AI73" t="s">
        <v>74</v>
      </c>
      <c r="AO73">
        <f t="shared" ca="1" si="36"/>
        <v>0.30607039873514497</v>
      </c>
      <c r="AP73" t="str">
        <f t="shared" ca="1" si="37"/>
        <v>pics\\Redis_4.jpg</v>
      </c>
      <c r="AS73" t="str">
        <f t="shared" ca="1" si="31"/>
        <v>pics\\Redis_4.jpg</v>
      </c>
      <c r="AT73">
        <f t="shared" ca="1" si="32"/>
        <v>0.82341353356555003</v>
      </c>
      <c r="AU73" t="s">
        <v>697</v>
      </c>
      <c r="AV73" t="str">
        <f t="shared" ca="1" si="33"/>
        <v>sound\\Noviy_plod.wav</v>
      </c>
      <c r="AX73" t="str">
        <f>IF(OR(E73=10,E73=11,E73=14,E73=15),VLOOKUP(B73,audio_list_stym!$A$3:$BQ$189,69,FALSE),"XXXXX")</f>
        <v>РЕНАН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_Скручен_ли_</v>
      </c>
      <c r="BB73" t="str">
        <f t="shared" si="34"/>
        <v>_Скручен_ли_РЕНАН?</v>
      </c>
      <c r="BD73">
        <v>2083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VLOOKUP(B74,audio_list_stym!$A$3:$BP$18,65,FALSE)</f>
        <v>15</v>
      </c>
      <c r="F74" t="str">
        <f>VLOOKUP(E74,metki!$A$2:$B$9,2,FALSE)</f>
        <v>экспл_новые_с_названием</v>
      </c>
      <c r="G74" t="str">
        <f t="shared" si="28"/>
        <v>экспл</v>
      </c>
      <c r="H74" t="str">
        <f>VLOOKUP(B74,audio_list_stym!$A$3:$AJ$18,33,FALSE)</f>
        <v>ZF</v>
      </c>
      <c r="I74" t="s">
        <v>688</v>
      </c>
      <c r="J74" t="str">
        <f t="shared" si="29"/>
        <v>ZF_1</v>
      </c>
      <c r="K74">
        <v>15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153</v>
      </c>
      <c r="Z74" t="str">
        <f>IF(G74="экспл",VLOOKUP(J74,quest_экспл!$A$1:$N$129,12,FALSE),IF(G74="импл_",0,0))</f>
        <v>sound\\On_s_chashuykami.wav</v>
      </c>
      <c r="AA74" t="str">
        <f>IF(G74="экспл",VLOOKUP(J74,quest_экспл!$A$1:$N$129,14,FALSE),IF(G74="импл_",0,0))</f>
        <v>да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5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30"/>
        <v/>
      </c>
      <c r="AI74" t="s">
        <v>76</v>
      </c>
      <c r="AO74">
        <f t="shared" ca="1" si="36"/>
        <v>0.5068870950268497</v>
      </c>
      <c r="AP74" t="str">
        <f t="shared" ca="1" si="37"/>
        <v>pics\\Limon_7.jpg</v>
      </c>
      <c r="AR74" t="str">
        <f>IF(AH74="sound\\Ogorod",AP2,"")</f>
        <v/>
      </c>
      <c r="AS74" t="str">
        <f t="shared" si="31"/>
        <v/>
      </c>
      <c r="AT74">
        <f t="shared" ca="1" si="32"/>
        <v>0.35017293161318819</v>
      </c>
      <c r="AU74" t="s">
        <v>697</v>
      </c>
      <c r="AV74" t="str">
        <f t="shared" ca="1" si="33"/>
        <v>sound\\Redkiy_plod.wav</v>
      </c>
      <c r="AX74" t="str">
        <f>IF(OR(E74=10,E74=11,E74=14,E74=15),VLOOKUP(B74,audio_list_stym!$A$3:$BQ$189,69,FALSE),"XXXXX")</f>
        <v>БАРОХ</v>
      </c>
      <c r="AY74" t="str">
        <f>VLOOKUP(V74,audio_list_stym!B74:BQ371,68,FALSE)</f>
        <v>На_экране_</v>
      </c>
      <c r="AZ74" t="str">
        <f>VLOOKUP(Z74,audio_list_stym!$B$2:$BQ$299,68,FALSE)</f>
        <v>_Он_с_чешуйками?</v>
      </c>
      <c r="BA74" t="e">
        <f>VLOOKUP(Q74,audio_list_stym!$B$2:$BQ$299,68,FALSE)</f>
        <v>#N/A</v>
      </c>
      <c r="BB74" t="str">
        <f t="shared" si="34"/>
        <v>На_экране_БАРОХ._Он_с_чешуйками?</v>
      </c>
      <c r="BC74">
        <v>1210</v>
      </c>
      <c r="BD74">
        <v>2088</v>
      </c>
      <c r="BE74">
        <v>2079</v>
      </c>
      <c r="BF74">
        <v>2090</v>
      </c>
      <c r="BG74">
        <v>2141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VLOOKUP(B75,audio_list_stym!$A$3:$BP$18,65,FALSE)</f>
        <v>15</v>
      </c>
      <c r="F75" t="str">
        <f>VLOOKUP(E75,metki!$A$2:$B$9,2,FALSE)</f>
        <v>экспл_новые_с_названием</v>
      </c>
      <c r="G75" t="str">
        <f t="shared" si="28"/>
        <v>экспл</v>
      </c>
      <c r="H75" t="str">
        <f>VLOOKUP(B75,audio_list_stym!$A$3:$AJ$18,33,FALSE)</f>
        <v>ZF</v>
      </c>
      <c r="I75" t="s">
        <v>689</v>
      </c>
      <c r="J75" t="str">
        <f t="shared" si="29"/>
        <v>ZF_2</v>
      </c>
      <c r="K75">
        <v>15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154</v>
      </c>
      <c r="Z75" t="str">
        <f>IF(G75="экспл",VLOOKUP(J75,quest_экспл!$A$1:$N$129,12,FALSE),IF(G75="импл_",0,0))</f>
        <v>sound\\On_rozoviy.wav</v>
      </c>
      <c r="AA75" t="str">
        <f>IF(G75="экспл",VLOOKUP(J75,quest_экспл!$A$1:$N$129,14,FALSE),IF(G75="импл_",0,0))</f>
        <v>нет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5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30"/>
        <v/>
      </c>
      <c r="AI75" t="s">
        <v>77</v>
      </c>
      <c r="AO75">
        <f t="shared" ca="1" si="36"/>
        <v>0.88071936297665609</v>
      </c>
      <c r="AP75" t="str">
        <f t="shared" ca="1" si="37"/>
        <v>pics\\Finik_4.jpg</v>
      </c>
      <c r="AR75" t="str">
        <f t="shared" ref="AR75:AR97" si="38">IF(AH75="sound\\Ogorod",AP3,"")</f>
        <v/>
      </c>
      <c r="AS75" t="str">
        <f t="shared" si="31"/>
        <v/>
      </c>
      <c r="AT75">
        <f t="shared" ca="1" si="32"/>
        <v>0.75382015081472331</v>
      </c>
      <c r="AU75" t="s">
        <v>697</v>
      </c>
      <c r="AV75" t="str">
        <f t="shared" ca="1" si="33"/>
        <v>sound\\Noviy_plod.wav</v>
      </c>
      <c r="AX75" t="str">
        <f>IF(OR(E75=10,E75=11,E75=14,E75=15),VLOOKUP(B75,audio_list_stym!$A$3:$BQ$189,69,FALSE),"XXXXX")</f>
        <v>БАРОХ</v>
      </c>
      <c r="AY75" t="str">
        <f>VLOOKUP(V75,audio_list_stym!B75:BQ372,68,FALSE)</f>
        <v>Посмотрите,_вот_</v>
      </c>
      <c r="AZ75" t="str">
        <f>VLOOKUP(Z75,audio_list_stym!$B$2:$BQ$299,68,FALSE)</f>
        <v>_Он_розовый?</v>
      </c>
      <c r="BA75" t="e">
        <f>VLOOKUP(Q75,audio_list_stym!$B$2:$BQ$299,68,FALSE)</f>
        <v>#N/A</v>
      </c>
      <c r="BB75" t="str">
        <f t="shared" si="34"/>
        <v>Посмотрите,_вот_БАРОХ._Он_розовый?</v>
      </c>
      <c r="BD75">
        <v>2083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VLOOKUP(B76,audio_list_stym!$A$3:$BP$18,65,FALSE)</f>
        <v>15</v>
      </c>
      <c r="F76" t="str">
        <f>VLOOKUP(E76,metki!$A$2:$B$9,2,FALSE)</f>
        <v>экспл_новые_с_названием</v>
      </c>
      <c r="G76" t="str">
        <f t="shared" si="28"/>
        <v>экспл</v>
      </c>
      <c r="H76" t="str">
        <f>VLOOKUP(B76,audio_list_stym!$A$3:$AJ$18,33,FALSE)</f>
        <v>ZF</v>
      </c>
      <c r="I76" t="s">
        <v>690</v>
      </c>
      <c r="J76" t="str">
        <f t="shared" si="29"/>
        <v>ZF_3</v>
      </c>
      <c r="K76">
        <v>15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155</v>
      </c>
      <c r="Z76" t="str">
        <f>IF(G76="экспл",VLOOKUP(J76,quest_экспл!$A$1:$N$129,12,FALSE),IF(G76="импл_",0,0))</f>
        <v>sound\\Tonkiy_li_on.wav</v>
      </c>
      <c r="AA76" t="str">
        <f>IF(G76="экспл",VLOOKUP(J76,quest_экспл!$A$1:$N$129,14,FALSE),IF(G76="импл_",0,0))</f>
        <v>нет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5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30"/>
        <v/>
      </c>
      <c r="AI76" t="s">
        <v>78</v>
      </c>
      <c r="AO76">
        <f t="shared" ca="1" si="36"/>
        <v>5.393019301738855E-2</v>
      </c>
      <c r="AP76" t="str">
        <f t="shared" ca="1" si="37"/>
        <v>pics\\Tomat_4.jpg</v>
      </c>
      <c r="AR76" t="str">
        <f t="shared" si="38"/>
        <v/>
      </c>
      <c r="AS76" t="str">
        <f t="shared" si="31"/>
        <v/>
      </c>
      <c r="AT76">
        <f t="shared" ca="1" si="32"/>
        <v>0.51417619113733748</v>
      </c>
      <c r="AU76" t="s">
        <v>697</v>
      </c>
      <c r="AV76" t="str">
        <f t="shared" ca="1" si="33"/>
        <v>sound\\Redkiy_plod.wav</v>
      </c>
      <c r="AX76" t="str">
        <f>IF(OR(E76=10,E76=11,E76=14,E76=15),VLOOKUP(B76,audio_list_stym!$A$3:$BQ$189,69,FALSE),"XXXXX")</f>
        <v>БАРОХ</v>
      </c>
      <c r="AY76" t="str">
        <f>VLOOKUP(V76,audio_list_stym!B76:BQ373,68,FALSE)</f>
        <v>Вот_</v>
      </c>
      <c r="AZ76" t="str">
        <f>VLOOKUP(Z76,audio_list_stym!$B$2:$BQ$299,68,FALSE)</f>
        <v>_Тонкий_ли_он?</v>
      </c>
      <c r="BA76" t="e">
        <f>VLOOKUP(Q76,audio_list_stym!$B$2:$BQ$299,68,FALSE)</f>
        <v>#N/A</v>
      </c>
      <c r="BB76" t="str">
        <f t="shared" si="34"/>
        <v>Вот_БАРОХ._Тонкий_ли_он?</v>
      </c>
      <c r="BD76">
        <v>2085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VLOOKUP(B77,audio_list_stym!$A$3:$BP$18,65,FALSE)</f>
        <v>15</v>
      </c>
      <c r="F77" t="str">
        <f>VLOOKUP(E77,metki!$A$2:$B$9,2,FALSE)</f>
        <v>экспл_новые_с_названием</v>
      </c>
      <c r="G77" t="str">
        <f t="shared" si="28"/>
        <v>экспл</v>
      </c>
      <c r="H77" t="str">
        <f>VLOOKUP(B77,audio_list_stym!$A$3:$AJ$18,33,FALSE)</f>
        <v>ZF</v>
      </c>
      <c r="I77" t="s">
        <v>691</v>
      </c>
      <c r="J77" t="str">
        <f t="shared" si="29"/>
        <v>ZF_4</v>
      </c>
      <c r="K77">
        <v>15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156</v>
      </c>
      <c r="Z77" t="str">
        <f>IF(G77="экспл",VLOOKUP(J77,quest_экспл!$A$1:$N$129,12,FALSE),IF(G77="импл_",0,0))</f>
        <v>sound\\Celniy_li_on.wav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5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30"/>
        <v/>
      </c>
      <c r="AI77" t="s">
        <v>79</v>
      </c>
      <c r="AO77">
        <f t="shared" ca="1" si="36"/>
        <v>0.56826578053018839</v>
      </c>
      <c r="AP77" t="str">
        <f t="shared" ca="1" si="37"/>
        <v>pics\\Limon_3.jpg</v>
      </c>
      <c r="AR77" t="str">
        <f t="shared" si="38"/>
        <v/>
      </c>
      <c r="AS77" t="str">
        <f t="shared" si="31"/>
        <v/>
      </c>
      <c r="AT77">
        <f t="shared" ca="1" si="32"/>
        <v>0.60211042065549059</v>
      </c>
      <c r="AU77" t="s">
        <v>697</v>
      </c>
      <c r="AV77" t="str">
        <f t="shared" ca="1" si="33"/>
        <v>sound\\Noviy_plod.wav</v>
      </c>
      <c r="AX77" t="str">
        <f>IF(OR(E77=10,E77=11,E77=14,E77=15),VLOOKUP(B77,audio_list_stym!$A$3:$BQ$189,69,FALSE),"XXXXX")</f>
        <v>БАРОХ</v>
      </c>
      <c r="AY77" t="str">
        <f>VLOOKUP(V77,audio_list_stym!B77:BQ374,68,FALSE)</f>
        <v>Это_</v>
      </c>
      <c r="AZ77" t="str">
        <f>VLOOKUP(Z77,audio_list_stym!$B$2:$BQ$299,68,FALSE)</f>
        <v>_Цельный_ли_он?</v>
      </c>
      <c r="BA77" t="e">
        <f>VLOOKUP(Q77,audio_list_stym!$B$2:$BQ$299,68,FALSE)</f>
        <v>#N/A</v>
      </c>
      <c r="BB77" t="str">
        <f t="shared" si="34"/>
        <v>Это_БАРОХ._Цельный_ли_он?</v>
      </c>
      <c r="BD77">
        <v>2082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VLOOKUP(B78,audio_list_stym!$A$3:$BP$18,65,FALSE)</f>
        <v>15</v>
      </c>
      <c r="F78" t="str">
        <f>VLOOKUP(E78,metki!$A$2:$B$9,2,FALSE)</f>
        <v>экспл_новые_с_названием</v>
      </c>
      <c r="G78" t="str">
        <f t="shared" si="28"/>
        <v>экспл</v>
      </c>
      <c r="H78" t="str">
        <f>VLOOKUP(B78,audio_list_stym!$A$3:$AJ$18,33,FALSE)</f>
        <v>ZF</v>
      </c>
      <c r="I78" t="s">
        <v>692</v>
      </c>
      <c r="J78" t="str">
        <f t="shared" si="29"/>
        <v>ZF_5</v>
      </c>
      <c r="K78">
        <v>15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157</v>
      </c>
      <c r="Z78" t="str">
        <f>IF(G78="экспл",VLOOKUP(J78,quest_экспл!$A$1:$N$129,12,FALSE),IF(G78="импл_",0,0))</f>
        <v>sound\\On_shershaviy.wav</v>
      </c>
      <c r="AA78" t="str">
        <f>IF(G78="экспл",VLOOKUP(J78,quest_экспл!$A$1:$N$129,14,FALSE),IF(G78="импл_",0,0))</f>
        <v>да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5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30"/>
        <v/>
      </c>
      <c r="AI78" t="s">
        <v>80</v>
      </c>
      <c r="AO78">
        <f t="shared" ca="1" si="36"/>
        <v>0.96750787663230264</v>
      </c>
      <c r="AP78" t="str">
        <f t="shared" ca="1" si="37"/>
        <v>pics\\Banan_5.jpg</v>
      </c>
      <c r="AR78" t="str">
        <f t="shared" si="38"/>
        <v/>
      </c>
      <c r="AS78" t="str">
        <f t="shared" si="31"/>
        <v/>
      </c>
      <c r="AT78">
        <f t="shared" ca="1" si="32"/>
        <v>0.22697228093476751</v>
      </c>
      <c r="AU78" t="s">
        <v>697</v>
      </c>
      <c r="AV78" t="str">
        <f t="shared" ca="1" si="33"/>
        <v>sound\\Redkiy_plod.wav</v>
      </c>
      <c r="AX78" t="str">
        <f>IF(OR(E78=10,E78=11,E78=14,E78=15),VLOOKUP(B78,audio_list_stym!$A$3:$BQ$189,69,FALSE),"XXXXX")</f>
        <v>БАРОХ</v>
      </c>
      <c r="AY78" t="str">
        <f>VLOOKUP(V78,audio_list_stym!B78:BQ375,68,FALSE)</f>
        <v>На_картинке_</v>
      </c>
      <c r="AZ78" t="str">
        <f>VLOOKUP(Z78,audio_list_stym!$B$2:$BQ$299,68,FALSE)</f>
        <v>_Он_шершавый?</v>
      </c>
      <c r="BA78" t="e">
        <f>VLOOKUP(Q78,audio_list_stym!$B$2:$BQ$299,68,FALSE)</f>
        <v>#N/A</v>
      </c>
      <c r="BB78" t="str">
        <f t="shared" si="34"/>
        <v>На_картинке_БАРОХ._Он_шершавый?</v>
      </c>
      <c r="BD78">
        <v>2086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VLOOKUP(B79,audio_list_stym!$A$3:$BP$18,65,FALSE)</f>
        <v>15</v>
      </c>
      <c r="F79" t="str">
        <f>VLOOKUP(E79,metki!$A$2:$B$9,2,FALSE)</f>
        <v>экспл_новые_с_названием</v>
      </c>
      <c r="G79" t="str">
        <f t="shared" si="28"/>
        <v>экспл</v>
      </c>
      <c r="H79" t="str">
        <f>VLOOKUP(B79,audio_list_stym!$A$3:$AJ$18,33,FALSE)</f>
        <v>ZF</v>
      </c>
      <c r="I79" t="s">
        <v>693</v>
      </c>
      <c r="J79" t="str">
        <f t="shared" si="29"/>
        <v>ZF_6</v>
      </c>
      <c r="K79">
        <v>15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158</v>
      </c>
      <c r="Z79" t="str">
        <f>IF(G79="экспл",VLOOKUP(J79,quest_экспл!$A$1:$N$129,12,FALSE),IF(G79="импл_",0,0))</f>
        <v>sound\\Zaostrin_li_on.wav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5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30"/>
        <v/>
      </c>
      <c r="AI79" t="s">
        <v>81</v>
      </c>
      <c r="AO79">
        <f t="shared" ca="1" si="36"/>
        <v>0.53112649631955444</v>
      </c>
      <c r="AP79" t="str">
        <f t="shared" ca="1" si="37"/>
        <v>pics\\Limon_6.jpg</v>
      </c>
      <c r="AR79" t="str">
        <f t="shared" si="38"/>
        <v/>
      </c>
      <c r="AS79" t="str">
        <f t="shared" si="31"/>
        <v/>
      </c>
      <c r="AT79">
        <f t="shared" ca="1" si="32"/>
        <v>0.53802466877803579</v>
      </c>
      <c r="AU79" t="s">
        <v>697</v>
      </c>
      <c r="AV79" t="str">
        <f t="shared" ca="1" si="33"/>
        <v>sound\\Noviy_plod.wav</v>
      </c>
      <c r="AX79" t="str">
        <f>IF(OR(E79=10,E79=11,E79=14,E79=15),VLOOKUP(B79,audio_list_stym!$A$3:$BQ$189,69,FALSE),"XXXXX")</f>
        <v>БАРОХ</v>
      </c>
      <c r="AY79" t="str">
        <f>VLOOKUP(V79,audio_list_stym!B79:BQ376,68,FALSE)</f>
        <v>На_мониторе_</v>
      </c>
      <c r="AZ79" t="str">
        <f>VLOOKUP(Z79,audio_list_stym!$B$2:$BQ$299,68,FALSE)</f>
        <v>_Заострен_ли_он?</v>
      </c>
      <c r="BA79" t="e">
        <f>VLOOKUP(Q79,audio_list_stym!$B$2:$BQ$299,68,FALSE)</f>
        <v>#N/A</v>
      </c>
      <c r="BB79" t="str">
        <f t="shared" si="34"/>
        <v>На_мониторе_БАРОХ._Заострен_ли_он?</v>
      </c>
      <c r="BD79">
        <v>2081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VLOOKUP(B80,audio_list_stym!$A$3:$BP$18,65,FALSE)</f>
        <v>15</v>
      </c>
      <c r="F80" t="str">
        <f>VLOOKUP(E80,metki!$A$2:$B$9,2,FALSE)</f>
        <v>экспл_новые_с_названием</v>
      </c>
      <c r="G80" t="str">
        <f t="shared" si="28"/>
        <v>экспл</v>
      </c>
      <c r="H80" t="str">
        <f>VLOOKUP(B80,audio_list_stym!$A$3:$AJ$18,33,FALSE)</f>
        <v>ZF</v>
      </c>
      <c r="I80" t="s">
        <v>694</v>
      </c>
      <c r="J80" t="str">
        <f t="shared" si="29"/>
        <v>ZF_7</v>
      </c>
      <c r="K80">
        <v>15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159</v>
      </c>
      <c r="Z80" t="str">
        <f>IF(G80="экспл",VLOOKUP(J80,quest_экспл!$A$1:$N$129,12,FALSE),IF(G80="импл_",0,0))</f>
        <v>sound\\On_rassipchatiy.wav</v>
      </c>
      <c r="AA80" t="str">
        <f>IF(G80="экспл",VLOOKUP(J80,quest_экспл!$A$1:$N$129,14,FALSE),IF(G80="импл_",0,0))</f>
        <v>нет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5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30"/>
        <v/>
      </c>
      <c r="AI80" t="s">
        <v>82</v>
      </c>
      <c r="AO80">
        <f t="shared" ca="1" si="36"/>
        <v>0.55499232442645208</v>
      </c>
      <c r="AP80" t="str">
        <f t="shared" ca="1" si="37"/>
        <v>pics\\Limon_5.jpg</v>
      </c>
      <c r="AR80" t="str">
        <f t="shared" si="38"/>
        <v/>
      </c>
      <c r="AS80" t="str">
        <f t="shared" si="31"/>
        <v/>
      </c>
      <c r="AT80">
        <f t="shared" ca="1" si="32"/>
        <v>0.96257196661961197</v>
      </c>
      <c r="AU80" t="s">
        <v>697</v>
      </c>
      <c r="AV80" t="str">
        <f t="shared" ca="1" si="33"/>
        <v>sound\\Noviy_plod.wav</v>
      </c>
      <c r="AX80" t="str">
        <f>IF(OR(E80=10,E80=11,E80=14,E80=15),VLOOKUP(B80,audio_list_stym!$A$3:$BQ$189,69,FALSE),"XXXXX")</f>
        <v>БАРОХ</v>
      </c>
      <c r="AY80" t="str">
        <f>VLOOKUP(V80,audio_list_stym!B80:BQ377,68,FALSE)</f>
        <v>Перед_Вами_</v>
      </c>
      <c r="AZ80" t="str">
        <f>VLOOKUP(Z80,audio_list_stym!$B$2:$BQ$299,68,FALSE)</f>
        <v>_Он_рассыпчатый?</v>
      </c>
      <c r="BA80" t="e">
        <f>VLOOKUP(Q80,audio_list_stym!$B$2:$BQ$299,68,FALSE)</f>
        <v>#N/A</v>
      </c>
      <c r="BB80" t="str">
        <f t="shared" si="34"/>
        <v>Перед_Вами_БАРОХ._Он_рассыпчатый?</v>
      </c>
      <c r="BD80">
        <v>2087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VLOOKUP(B81,audio_list_stym!$A$3:$BP$18,65,FALSE)</f>
        <v>15</v>
      </c>
      <c r="F81" t="str">
        <f>VLOOKUP(E81,metki!$A$2:$B$9,2,FALSE)</f>
        <v>экспл_новые_с_названием</v>
      </c>
      <c r="G81" t="str">
        <f t="shared" si="28"/>
        <v>экспл</v>
      </c>
      <c r="H81" t="str">
        <f>VLOOKUP(B81,audio_list_stym!$A$3:$AJ$18,33,FALSE)</f>
        <v>ZF</v>
      </c>
      <c r="I81" t="s">
        <v>695</v>
      </c>
      <c r="J81" t="str">
        <f t="shared" si="29"/>
        <v>ZF_8</v>
      </c>
      <c r="K81">
        <v>15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160</v>
      </c>
      <c r="Z81" t="str">
        <f>IF(G81="экспл",VLOOKUP(J81,quest_экспл!$A$1:$N$129,12,FALSE),IF(G81="импл_",0,0))</f>
        <v>sound\\Ochishen_li_on.wav</v>
      </c>
      <c r="AA81" t="str">
        <f>IF(G81="экспл",VLOOKUP(J81,quest_экспл!$A$1:$N$129,14,FALSE),IF(G81="импл_",0,0))</f>
        <v>да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5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30"/>
        <v/>
      </c>
      <c r="AI81" t="s">
        <v>83</v>
      </c>
      <c r="AO81">
        <f t="shared" ca="1" si="36"/>
        <v>0.18734113633331795</v>
      </c>
      <c r="AP81" t="str">
        <f t="shared" ca="1" si="37"/>
        <v>pics\\Redis_7.jpg</v>
      </c>
      <c r="AR81" t="str">
        <f t="shared" si="38"/>
        <v/>
      </c>
      <c r="AS81" t="str">
        <f t="shared" si="31"/>
        <v/>
      </c>
      <c r="AT81">
        <f t="shared" ca="1" si="32"/>
        <v>0.45513074378600238</v>
      </c>
      <c r="AU81" t="s">
        <v>697</v>
      </c>
      <c r="AV81" t="str">
        <f t="shared" ca="1" si="33"/>
        <v>sound\\Redkiy_plod.wav</v>
      </c>
      <c r="AX81" t="str">
        <f>IF(OR(E81=10,E81=11,E81=14,E81=15),VLOOKUP(B81,audio_list_stym!$A$3:$BQ$189,69,FALSE),"XXXXX")</f>
        <v>БАРОХ</v>
      </c>
      <c r="AY81" t="str">
        <f>VLOOKUP(V81,audio_list_stym!B81:BQ378,68,FALSE)</f>
        <v>Вы_видите_</v>
      </c>
      <c r="AZ81" t="str">
        <f>VLOOKUP(Z81,audio_list_stym!$B$2:$BQ$299,68,FALSE)</f>
        <v>_Очищен_ли_он?</v>
      </c>
      <c r="BA81" t="e">
        <f>VLOOKUP(Q81,audio_list_stym!$B$2:$BQ$299,68,FALSE)</f>
        <v>#N/A</v>
      </c>
      <c r="BB81" t="str">
        <f t="shared" si="34"/>
        <v>Вы_видите_БАРОХ._Очищен_ли_он?</v>
      </c>
      <c r="BD81">
        <v>2084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VLOOKUP(B82,audio_list_stym!$A$3:$BP$18,65,FALSE)</f>
        <v>16</v>
      </c>
      <c r="F82" t="str">
        <f>VLOOKUP(E82,metki!$A$2:$B$9,2,FALSE)</f>
        <v>импл_новые_без_названия</v>
      </c>
      <c r="G82" t="str">
        <f t="shared" si="28"/>
        <v>импл_</v>
      </c>
      <c r="H82" t="str">
        <f>VLOOKUP(B82,audio_list_stym!$A$3:$AJ$18,33,FALSE)</f>
        <v>Ackee</v>
      </c>
      <c r="I82" t="s">
        <v>688</v>
      </c>
      <c r="J82" t="str">
        <f t="shared" si="29"/>
        <v>Ackee_1</v>
      </c>
      <c r="K82">
        <v>16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225</v>
      </c>
      <c r="Q82" t="str">
        <f>IF(G82="экспл",0,IF(G82="импл_",VLOOKUP(J82,quest_импл!$A$1:$J$129,8,FALSE),0))</f>
        <v>sound\\Sushenniy_li.wav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нет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2022</v>
      </c>
      <c r="AD82" t="str">
        <f t="shared" ca="1" si="35"/>
        <v>pics\\Goroh_6.jpg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30"/>
        <v>pics\\Goroh_6.jpg</v>
      </c>
      <c r="AI82" t="s">
        <v>84</v>
      </c>
      <c r="AO82">
        <f t="shared" ca="1" si="36"/>
        <v>0.75340680042220554</v>
      </c>
      <c r="AP82" t="str">
        <f t="shared" ca="1" si="37"/>
        <v>pics\\Goroh_6.jpg</v>
      </c>
      <c r="AR82" t="str">
        <f t="shared" si="38"/>
        <v/>
      </c>
      <c r="AS82" t="str">
        <f t="shared" ca="1" si="31"/>
        <v>pics\\Goroh_6.jpg</v>
      </c>
      <c r="AT82">
        <f t="shared" ca="1" si="32"/>
        <v>0.3418974043721188</v>
      </c>
      <c r="AU82" t="s">
        <v>697</v>
      </c>
      <c r="AV82" t="str">
        <f t="shared" ca="1" si="33"/>
        <v>sound\\Redkiy_plod.wav</v>
      </c>
      <c r="AX82" t="str">
        <f>IF(OR(E82=10,E82=11,E82=14,E82=15),VLOOKUP(B82,audio_list_stym!$A$3:$BQ$189,69,FALSE),"XXXXX")</f>
        <v>XXXXX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_Сушеный_ли_</v>
      </c>
      <c r="BB82" t="str">
        <f t="shared" si="34"/>
        <v>_Сушеный_ли_XXXXX?</v>
      </c>
      <c r="BC82">
        <v>1211</v>
      </c>
      <c r="BD82">
        <v>2096</v>
      </c>
      <c r="BE82">
        <v>2085</v>
      </c>
      <c r="BF82">
        <v>2133</v>
      </c>
      <c r="BG82">
        <v>2142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VLOOKUP(B83,audio_list_stym!$A$3:$BP$18,65,FALSE)</f>
        <v>16</v>
      </c>
      <c r="F83" t="str">
        <f>VLOOKUP(E83,metki!$A$2:$B$9,2,FALSE)</f>
        <v>импл_новые_без_названия</v>
      </c>
      <c r="G83" t="str">
        <f t="shared" si="28"/>
        <v>импл_</v>
      </c>
      <c r="H83" t="str">
        <f>VLOOKUP(B83,audio_list_stym!$A$3:$AJ$18,33,FALSE)</f>
        <v>Ackee</v>
      </c>
      <c r="I83" t="s">
        <v>689</v>
      </c>
      <c r="J83" t="str">
        <f t="shared" si="29"/>
        <v>Ackee_2</v>
      </c>
      <c r="K83">
        <v>16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226</v>
      </c>
      <c r="Q83" t="str">
        <f>IF(G83="экспл",0,IF(G83="импл_",VLOOKUP(J83,quest_импл!$A$1:$J$129,8,FALSE),0))</f>
        <v>sound\\S_vetochkoy_li.wav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2048</v>
      </c>
      <c r="AD83" t="str">
        <f t="shared" ca="1" si="35"/>
        <v>pics\\Peper_8.jpg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30"/>
        <v>pics\\Peper_8.jpg</v>
      </c>
      <c r="AI83" t="s">
        <v>85</v>
      </c>
      <c r="AO83">
        <f t="shared" ca="1" si="36"/>
        <v>0.38319908042075934</v>
      </c>
      <c r="AP83" t="str">
        <f t="shared" ca="1" si="37"/>
        <v>pics\\Peper_8.jpg</v>
      </c>
      <c r="AR83" t="str">
        <f t="shared" si="38"/>
        <v/>
      </c>
      <c r="AS83" t="str">
        <f t="shared" ca="1" si="31"/>
        <v>pics\\Peper_8.jpg</v>
      </c>
      <c r="AT83">
        <f t="shared" ca="1" si="32"/>
        <v>0.58833476819023423</v>
      </c>
      <c r="AU83" t="s">
        <v>697</v>
      </c>
      <c r="AV83" t="str">
        <f t="shared" ca="1" si="33"/>
        <v>sound\\Noviy_plod.wav</v>
      </c>
      <c r="AX83" t="str">
        <f>IF(OR(E83=10,E83=11,E83=14,E83=15),VLOOKUP(B83,audio_list_stym!$A$3:$BQ$189,69,FALSE),"XXXXX")</f>
        <v>XXXXX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_С_веточкой_ли_</v>
      </c>
      <c r="BB83" t="str">
        <f t="shared" si="34"/>
        <v>_С_веточкой_ли_XXXXX?</v>
      </c>
      <c r="BD83">
        <v>2091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VLOOKUP(B84,audio_list_stym!$A$3:$BP$18,65,FALSE)</f>
        <v>16</v>
      </c>
      <c r="F84" t="str">
        <f>VLOOKUP(E84,metki!$A$2:$B$9,2,FALSE)</f>
        <v>импл_новые_без_названия</v>
      </c>
      <c r="G84" t="str">
        <f t="shared" si="28"/>
        <v>импл_</v>
      </c>
      <c r="H84" t="str">
        <f>VLOOKUP(B84,audio_list_stym!$A$3:$AJ$18,33,FALSE)</f>
        <v>Ackee</v>
      </c>
      <c r="I84" t="s">
        <v>690</v>
      </c>
      <c r="J84" t="str">
        <f t="shared" si="29"/>
        <v>Ackee_3</v>
      </c>
      <c r="K84">
        <v>16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227</v>
      </c>
      <c r="Q84" t="str">
        <f>IF(G84="экспл",0,IF(G84="импл_",VLOOKUP(J84,quest_импл!$A$1:$J$129,8,FALSE),0))</f>
        <v>sound\\Rasskrit_li.wav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да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2010</v>
      </c>
      <c r="AD84" t="str">
        <f t="shared" ca="1" si="35"/>
        <v>pics\\Finik_2.jpg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30"/>
        <v>pics\\Finik_2.jpg</v>
      </c>
      <c r="AI84" t="s">
        <v>94</v>
      </c>
      <c r="AO84">
        <f t="shared" ca="1" si="36"/>
        <v>0.90086215879239573</v>
      </c>
      <c r="AP84" t="str">
        <f t="shared" ca="1" si="37"/>
        <v>pics\\Finik_2.jpg</v>
      </c>
      <c r="AR84" t="str">
        <f t="shared" si="38"/>
        <v/>
      </c>
      <c r="AS84" t="str">
        <f t="shared" ca="1" si="31"/>
        <v>pics\\Finik_2.jpg</v>
      </c>
      <c r="AT84">
        <f t="shared" ca="1" si="32"/>
        <v>0.30185697271399292</v>
      </c>
      <c r="AU84" t="s">
        <v>697</v>
      </c>
      <c r="AV84" t="str">
        <f t="shared" ca="1" si="33"/>
        <v>sound\\Redkiy_plod.wav</v>
      </c>
      <c r="AX84" t="str">
        <f>IF(OR(E84=10,E84=11,E84=14,E84=15),VLOOKUP(B84,audio_list_stym!$A$3:$BQ$189,69,FALSE),"XXXXX")</f>
        <v>XXXXX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_Раскрыт_ли_</v>
      </c>
      <c r="BB84" t="str">
        <f t="shared" si="34"/>
        <v>_Раскрыт_ли_XXXXX?</v>
      </c>
      <c r="BD84">
        <v>2093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VLOOKUP(B85,audio_list_stym!$A$3:$BP$18,65,FALSE)</f>
        <v>16</v>
      </c>
      <c r="F85" t="str">
        <f>VLOOKUP(E85,metki!$A$2:$B$9,2,FALSE)</f>
        <v>импл_новые_без_названия</v>
      </c>
      <c r="G85" t="str">
        <f t="shared" si="28"/>
        <v>импл_</v>
      </c>
      <c r="H85" t="str">
        <f>VLOOKUP(B85,audio_list_stym!$A$3:$AJ$18,33,FALSE)</f>
        <v>Ackee</v>
      </c>
      <c r="I85" t="s">
        <v>691</v>
      </c>
      <c r="J85" t="str">
        <f t="shared" si="29"/>
        <v>Ackee_4</v>
      </c>
      <c r="K85">
        <v>16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228</v>
      </c>
      <c r="Q85" t="str">
        <f>IF(G85="экспл",0,IF(G85="импл_",VLOOKUP(J85,quest_импл!$A$1:$J$129,8,FALSE),0))</f>
        <v>sound\\Pushistiy_li.wav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нет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2054</v>
      </c>
      <c r="AD85" t="str">
        <f t="shared" ca="1" si="35"/>
        <v>pics\\Redis_6.jpg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30"/>
        <v>pics\\Redis_6.jpg</v>
      </c>
      <c r="AI85" t="s">
        <v>95</v>
      </c>
      <c r="AO85">
        <f t="shared" ca="1" si="36"/>
        <v>0.28499034290234548</v>
      </c>
      <c r="AP85" t="str">
        <f t="shared" ca="1" si="37"/>
        <v>pics\\Redis_6.jpg</v>
      </c>
      <c r="AR85" t="str">
        <f t="shared" si="38"/>
        <v/>
      </c>
      <c r="AS85" t="str">
        <f t="shared" ca="1" si="31"/>
        <v>pics\\Redis_6.jpg</v>
      </c>
      <c r="AT85">
        <f t="shared" ca="1" si="32"/>
        <v>0.2286638887177137</v>
      </c>
      <c r="AU85" t="s">
        <v>697</v>
      </c>
      <c r="AV85" t="str">
        <f t="shared" ca="1" si="33"/>
        <v>sound\\Redkiy_plod.wav</v>
      </c>
      <c r="AX85" t="str">
        <f>IF(OR(E85=10,E85=11,E85=14,E85=15),VLOOKUP(B85,audio_list_stym!$A$3:$BQ$189,69,FALSE),"XXXXX")</f>
        <v>XXXXX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_Пушистый_ли_</v>
      </c>
      <c r="BB85" t="str">
        <f t="shared" si="34"/>
        <v>_Пушистый_ли_XXXXX?</v>
      </c>
      <c r="BD85">
        <v>2090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VLOOKUP(B86,audio_list_stym!$A$3:$BP$18,65,FALSE)</f>
        <v>16</v>
      </c>
      <c r="F86" t="str">
        <f>VLOOKUP(E86,metki!$A$2:$B$9,2,FALSE)</f>
        <v>импл_новые_без_названия</v>
      </c>
      <c r="G86" t="str">
        <f t="shared" si="28"/>
        <v>импл_</v>
      </c>
      <c r="H86" t="str">
        <f>VLOOKUP(B86,audio_list_stym!$A$3:$AJ$18,33,FALSE)</f>
        <v>Ackee</v>
      </c>
      <c r="I86" t="s">
        <v>692</v>
      </c>
      <c r="J86" t="str">
        <f t="shared" si="29"/>
        <v>Ackee_5</v>
      </c>
      <c r="K86">
        <v>16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229</v>
      </c>
      <c r="Q86" t="str">
        <f>IF(G86="экспл",0,IF(G86="импл_",VLOOKUP(J86,quest_импл!$A$1:$J$129,8,FALSE),0))</f>
        <v>sound\\Kvadratniy_li.wav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нет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2020</v>
      </c>
      <c r="AD86" t="str">
        <f t="shared" ca="1" si="35"/>
        <v>pics\\Goroh_4.jpg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30"/>
        <v>pics\\Goroh_4.jpg</v>
      </c>
      <c r="AI86" t="s">
        <v>96</v>
      </c>
      <c r="AO86">
        <f t="shared" ca="1" si="36"/>
        <v>0.76083883381573103</v>
      </c>
      <c r="AP86" t="str">
        <f t="shared" ca="1" si="37"/>
        <v>pics\\Goroh_4.jpg</v>
      </c>
      <c r="AR86" t="str">
        <f t="shared" si="38"/>
        <v/>
      </c>
      <c r="AS86" t="str">
        <f t="shared" ca="1" si="31"/>
        <v>pics\\Goroh_4.jpg</v>
      </c>
      <c r="AT86">
        <f t="shared" ca="1" si="32"/>
        <v>0.56523022854266103</v>
      </c>
      <c r="AU86" t="s">
        <v>697</v>
      </c>
      <c r="AV86" t="str">
        <f t="shared" ca="1" si="33"/>
        <v>sound\\Noviy_plod.wav</v>
      </c>
      <c r="AX86" t="str">
        <f>IF(OR(E86=10,E86=11,E86=14,E86=15),VLOOKUP(B86,audio_list_stym!$A$3:$BQ$189,69,FALSE),"XXXXX")</f>
        <v>XXXXX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_Квадратный_ли_</v>
      </c>
      <c r="BB86" t="str">
        <f t="shared" si="34"/>
        <v>_Квадратный_ли_XXXXX?</v>
      </c>
      <c r="BD86">
        <v>2094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VLOOKUP(B87,audio_list_stym!$A$3:$BP$18,65,FALSE)</f>
        <v>16</v>
      </c>
      <c r="F87" t="str">
        <f>VLOOKUP(E87,metki!$A$2:$B$9,2,FALSE)</f>
        <v>импл_новые_без_названия</v>
      </c>
      <c r="G87" t="str">
        <f t="shared" si="28"/>
        <v>импл_</v>
      </c>
      <c r="H87" t="str">
        <f>VLOOKUP(B87,audio_list_stym!$A$3:$AJ$18,33,FALSE)</f>
        <v>Ackee</v>
      </c>
      <c r="I87" t="s">
        <v>693</v>
      </c>
      <c r="J87" t="str">
        <f t="shared" si="29"/>
        <v>Ackee_6</v>
      </c>
      <c r="K87">
        <v>16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230</v>
      </c>
      <c r="Q87" t="str">
        <f>IF(G87="экспл",0,IF(G87="импл_",VLOOKUP(J87,quest_импл!$A$1:$J$129,8,FALSE),0))</f>
        <v>sound\\Sklizskiy_li.wav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2045</v>
      </c>
      <c r="AD87" t="str">
        <f t="shared" ca="1" si="35"/>
        <v>pics\\Peper_5.jpg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30"/>
        <v>pics\\Peper_5.jpg</v>
      </c>
      <c r="AI87" t="s">
        <v>97</v>
      </c>
      <c r="AO87">
        <f t="shared" ca="1" si="36"/>
        <v>0.41841671736399699</v>
      </c>
      <c r="AP87" t="str">
        <f t="shared" ca="1" si="37"/>
        <v>pics\\Peper_5.jpg</v>
      </c>
      <c r="AR87" t="str">
        <f t="shared" si="38"/>
        <v/>
      </c>
      <c r="AS87" t="str">
        <f t="shared" ca="1" si="31"/>
        <v>pics\\Peper_5.jpg</v>
      </c>
      <c r="AT87">
        <f t="shared" ca="1" si="32"/>
        <v>0.46859365565069877</v>
      </c>
      <c r="AU87" t="s">
        <v>697</v>
      </c>
      <c r="AV87" t="str">
        <f t="shared" ca="1" si="33"/>
        <v>sound\\Redkiy_plod.wav</v>
      </c>
      <c r="AX87" t="str">
        <f>IF(OR(E87=10,E87=11,E87=14,E87=15),VLOOKUP(B87,audio_list_stym!$A$3:$BQ$189,69,FALSE),"XXXXX")</f>
        <v>XXXXX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_Склизкий_ли_</v>
      </c>
      <c r="BB87" t="str">
        <f t="shared" si="34"/>
        <v>_Склизкий_ли_XXXXX?</v>
      </c>
      <c r="BD87">
        <v>2089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VLOOKUP(B88,audio_list_stym!$A$3:$BP$18,65,FALSE)</f>
        <v>16</v>
      </c>
      <c r="F88" t="str">
        <f>VLOOKUP(E88,metki!$A$2:$B$9,2,FALSE)</f>
        <v>импл_новые_без_названия</v>
      </c>
      <c r="G88" t="str">
        <f t="shared" si="28"/>
        <v>импл_</v>
      </c>
      <c r="H88" t="str">
        <f>VLOOKUP(B88,audio_list_stym!$A$3:$AJ$18,33,FALSE)</f>
        <v>Ackee</v>
      </c>
      <c r="I88" t="s">
        <v>694</v>
      </c>
      <c r="J88" t="str">
        <f t="shared" si="29"/>
        <v>Ackee_7</v>
      </c>
      <c r="K88">
        <v>16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231</v>
      </c>
      <c r="Q88" t="str">
        <f>IF(G88="экспл",0,IF(G88="импл_",VLOOKUP(J88,quest_импл!$A$1:$J$129,8,FALSE),0))</f>
        <v>sound\\Uvyadshiy_li.wav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да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2004</v>
      </c>
      <c r="AD88" t="str">
        <f t="shared" ca="1" si="35"/>
        <v>pics\\Banan_4.jpg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30"/>
        <v>pics\\Banan_4.jpg</v>
      </c>
      <c r="AI88" t="s">
        <v>98</v>
      </c>
      <c r="AO88">
        <f t="shared" ca="1" si="36"/>
        <v>0.96860914645403895</v>
      </c>
      <c r="AP88" t="str">
        <f t="shared" ca="1" si="37"/>
        <v>pics\\Banan_4.jpg</v>
      </c>
      <c r="AR88" t="str">
        <f t="shared" si="38"/>
        <v/>
      </c>
      <c r="AS88" t="str">
        <f t="shared" ca="1" si="31"/>
        <v>pics\\Banan_4.jpg</v>
      </c>
      <c r="AT88">
        <f t="shared" ca="1" si="32"/>
        <v>0.38992417980707261</v>
      </c>
      <c r="AU88" t="s">
        <v>697</v>
      </c>
      <c r="AV88" t="str">
        <f t="shared" ca="1" si="33"/>
        <v>sound\\Redkiy_plod.wav</v>
      </c>
      <c r="AX88" t="str">
        <f>IF(OR(E88=10,E88=11,E88=14,E88=15),VLOOKUP(B88,audio_list_stym!$A$3:$BQ$189,69,FALSE),"XXXXX")</f>
        <v>XXXXX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_Увядший_ли_</v>
      </c>
      <c r="BB88" t="str">
        <f t="shared" si="34"/>
        <v>_Увядший_ли_XXXXX?</v>
      </c>
      <c r="BD88">
        <v>2095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VLOOKUP(B89,audio_list_stym!$A$3:$BP$18,65,FALSE)</f>
        <v>16</v>
      </c>
      <c r="F89" t="str">
        <f>VLOOKUP(E89,metki!$A$2:$B$9,2,FALSE)</f>
        <v>импл_новые_без_названия</v>
      </c>
      <c r="G89" t="str">
        <f t="shared" si="28"/>
        <v>импл_</v>
      </c>
      <c r="H89" t="str">
        <f>VLOOKUP(B89,audio_list_stym!$A$3:$AJ$18,33,FALSE)</f>
        <v>Ackee</v>
      </c>
      <c r="I89" t="s">
        <v>695</v>
      </c>
      <c r="J89" t="str">
        <f t="shared" si="29"/>
        <v>Ackee_8</v>
      </c>
      <c r="K89">
        <v>16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232</v>
      </c>
      <c r="Q89" t="str">
        <f>IF(G89="экспл",0,IF(G89="импл_",VLOOKUP(J89,quest_импл!$A$1:$J$129,8,FALSE),0))</f>
        <v>sound\\Raznocvetniy_li.wav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да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2036</v>
      </c>
      <c r="AD89" t="str">
        <f t="shared" ca="1" si="35"/>
        <v>pics\\Limon_4.jpg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30"/>
        <v>pics\\Limon_4.jpg</v>
      </c>
      <c r="AI89" t="s">
        <v>99</v>
      </c>
      <c r="AO89">
        <f t="shared" ca="1" si="36"/>
        <v>0.56406672334310537</v>
      </c>
      <c r="AP89" t="str">
        <f t="shared" ca="1" si="37"/>
        <v>pics\\Limon_4.jpg</v>
      </c>
      <c r="AR89" t="str">
        <f t="shared" si="38"/>
        <v/>
      </c>
      <c r="AS89" t="str">
        <f t="shared" ca="1" si="31"/>
        <v>pics\\Limon_4.jpg</v>
      </c>
      <c r="AT89">
        <f t="shared" ca="1" si="32"/>
        <v>1.8492478274386381E-2</v>
      </c>
      <c r="AU89" t="s">
        <v>697</v>
      </c>
      <c r="AV89" t="str">
        <f t="shared" ca="1" si="33"/>
        <v>sound\\Redkiy_plod.wav</v>
      </c>
      <c r="AX89" t="str">
        <f>IF(OR(E89=10,E89=11,E89=14,E89=15),VLOOKUP(B89,audio_list_stym!$A$3:$BQ$189,69,FALSE),"XXXXX")</f>
        <v>XXXXX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_Разноцветный_ли_</v>
      </c>
      <c r="BB89" t="str">
        <f t="shared" si="34"/>
        <v>_Разноцветный_ли_XXXXX?</v>
      </c>
      <c r="BD89">
        <v>2092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VLOOKUP(B90,audio_list_stym!$A$3:$BP$18,65,FALSE)</f>
        <v>17</v>
      </c>
      <c r="F90" t="str">
        <f>VLOOKUP(E90,metki!$A$2:$B$9,2,FALSE)</f>
        <v>экспл_новые_без_названия</v>
      </c>
      <c r="G90" t="str">
        <f t="shared" si="28"/>
        <v>экспл</v>
      </c>
      <c r="H90" t="str">
        <f>VLOOKUP(B90,audio_list_stym!$A$3:$AJ$18,33,FALSE)</f>
        <v>Ake</v>
      </c>
      <c r="I90" t="s">
        <v>688</v>
      </c>
      <c r="J90" t="str">
        <f t="shared" si="29"/>
        <v>Ake_1</v>
      </c>
      <c r="K90">
        <v>17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105</v>
      </c>
      <c r="Z90" t="str">
        <f>IF(G90="экспл",VLOOKUP(J90,quest_экспл!$A$1:$N$129,12,FALSE),IF(G90="импл_",0,0))</f>
        <v>sound\\On_imeet_myakot.wav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5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30"/>
        <v/>
      </c>
      <c r="AI90" t="s">
        <v>100</v>
      </c>
      <c r="AO90">
        <f t="shared" ca="1" si="36"/>
        <v>0.85929936256177086</v>
      </c>
      <c r="AP90" t="str">
        <f t="shared" ca="1" si="37"/>
        <v>pics\\Finik_6.jpg</v>
      </c>
      <c r="AR90" t="str">
        <f t="shared" si="38"/>
        <v/>
      </c>
      <c r="AS90" t="str">
        <f t="shared" si="31"/>
        <v/>
      </c>
      <c r="AT90">
        <f t="shared" ca="1" si="32"/>
        <v>0.70310218974195049</v>
      </c>
      <c r="AU90" t="s">
        <v>697</v>
      </c>
      <c r="AV90" t="str">
        <f t="shared" ca="1" si="33"/>
        <v>sound\\Noviy_plod.wav</v>
      </c>
      <c r="AX90" t="str">
        <f>IF(OR(E90=10,E90=11,E90=14,E90=15),VLOOKUP(B90,audio_list_stym!$A$3:$BQ$189,69,FALSE),"XXXXX")</f>
        <v>XXXXX</v>
      </c>
      <c r="AY90" t="str">
        <f>VLOOKUP(V90,audio_list_stym!B90:BQ387,68,FALSE)</f>
        <v>На_экране_</v>
      </c>
      <c r="AZ90" t="str">
        <f>VLOOKUP(Z90,audio_list_stym!$B$2:$BQ$299,68,FALSE)</f>
        <v>_Он_имеет_мякоть?</v>
      </c>
      <c r="BA90" t="e">
        <f>VLOOKUP(Q90,audio_list_stym!$B$2:$BQ$299,68,FALSE)</f>
        <v>#N/A</v>
      </c>
      <c r="BB90" t="str">
        <f t="shared" si="34"/>
        <v>На_экране_XXXXX._Он_имеет_мякоть?</v>
      </c>
      <c r="BC90">
        <v>1212</v>
      </c>
      <c r="BD90">
        <v>2120</v>
      </c>
      <c r="BE90">
        <v>2079</v>
      </c>
      <c r="BF90">
        <v>2133</v>
      </c>
      <c r="BG90">
        <v>2147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VLOOKUP(B91,audio_list_stym!$A$3:$BP$18,65,FALSE)</f>
        <v>17</v>
      </c>
      <c r="F91" t="str">
        <f>VLOOKUP(E91,metki!$A$2:$B$9,2,FALSE)</f>
        <v>экспл_новые_без_названия</v>
      </c>
      <c r="G91" t="str">
        <f t="shared" si="28"/>
        <v>экспл</v>
      </c>
      <c r="H91" t="str">
        <f>VLOOKUP(B91,audio_list_stym!$A$3:$AJ$18,33,FALSE)</f>
        <v>Ake</v>
      </c>
      <c r="I91" t="s">
        <v>689</v>
      </c>
      <c r="J91" t="str">
        <f t="shared" si="29"/>
        <v>Ake_2</v>
      </c>
      <c r="K91">
        <v>17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106</v>
      </c>
      <c r="Z91" t="str">
        <f>IF(G91="экспл",VLOOKUP(J91,quest_экспл!$A$1:$N$129,12,FALSE),IF(G91="импл_",0,0))</f>
        <v>sound\\Prodolgovatiy_li_on.wav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5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30"/>
        <v/>
      </c>
      <c r="AI91" t="s">
        <v>101</v>
      </c>
      <c r="AO91">
        <f t="shared" ca="1" si="36"/>
        <v>0.35884869621984061</v>
      </c>
      <c r="AP91" t="str">
        <f t="shared" ca="1" si="37"/>
        <v>pics\\Redis_2.jpg</v>
      </c>
      <c r="AR91" t="str">
        <f t="shared" si="38"/>
        <v/>
      </c>
      <c r="AS91" t="str">
        <f t="shared" si="31"/>
        <v/>
      </c>
      <c r="AT91">
        <f t="shared" ca="1" si="32"/>
        <v>0.44015812807125609</v>
      </c>
      <c r="AU91" t="s">
        <v>697</v>
      </c>
      <c r="AV91" t="str">
        <f t="shared" ca="1" si="33"/>
        <v>sound\\Redkiy_plod.wav</v>
      </c>
      <c r="AX91" t="str">
        <f>IF(OR(E91=10,E91=11,E91=14,E91=15),VLOOKUP(B91,audio_list_stym!$A$3:$BQ$189,69,FALSE),"XXXXX")</f>
        <v>XXXXX</v>
      </c>
      <c r="AY91" t="str">
        <f>VLOOKUP(V91,audio_list_stym!B91:BQ388,68,FALSE)</f>
        <v>Посмотрите,_вот_</v>
      </c>
      <c r="AZ91" t="str">
        <f>VLOOKUP(Z91,audio_list_stym!$B$2:$BQ$299,68,FALSE)</f>
        <v>_Продолговатый_ли_он?</v>
      </c>
      <c r="BA91" t="e">
        <f>VLOOKUP(Q91,audio_list_stym!$B$2:$BQ$299,68,FALSE)</f>
        <v>#N/A</v>
      </c>
      <c r="BB91" t="str">
        <f t="shared" si="34"/>
        <v>Посмотрите,_вот_XXXXX._Продолговатый_ли_он?</v>
      </c>
      <c r="BD91">
        <v>2115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VLOOKUP(B92,audio_list_stym!$A$3:$BP$18,65,FALSE)</f>
        <v>17</v>
      </c>
      <c r="F92" t="str">
        <f>VLOOKUP(E92,metki!$A$2:$B$9,2,FALSE)</f>
        <v>экспл_новые_без_названия</v>
      </c>
      <c r="G92" t="str">
        <f t="shared" si="28"/>
        <v>экспл</v>
      </c>
      <c r="H92" t="str">
        <f>VLOOKUP(B92,audio_list_stym!$A$3:$AJ$18,33,FALSE)</f>
        <v>Ake</v>
      </c>
      <c r="I92" t="s">
        <v>690</v>
      </c>
      <c r="J92" t="str">
        <f t="shared" si="29"/>
        <v>Ake_3</v>
      </c>
      <c r="K92">
        <v>17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107</v>
      </c>
      <c r="Z92" t="str">
        <f>IF(G92="экспл",VLOOKUP(J92,quest_экспл!$A$1:$N$129,12,FALSE),IF(G92="импл_",0,0))</f>
        <v>sound\\Pyatnistiy_li_on.wav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5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30"/>
        <v/>
      </c>
      <c r="AI92" t="s">
        <v>102</v>
      </c>
      <c r="AO92">
        <f t="shared" ca="1" si="36"/>
        <v>0.98121920091081793</v>
      </c>
      <c r="AP92" t="str">
        <f t="shared" ca="1" si="37"/>
        <v>pics\\Banan_3.jpg</v>
      </c>
      <c r="AR92" t="str">
        <f t="shared" si="38"/>
        <v/>
      </c>
      <c r="AS92" t="str">
        <f t="shared" si="31"/>
        <v/>
      </c>
      <c r="AT92">
        <f t="shared" ca="1" si="32"/>
        <v>2.0037404795209435E-2</v>
      </c>
      <c r="AU92" t="s">
        <v>697</v>
      </c>
      <c r="AV92" t="str">
        <f t="shared" ca="1" si="33"/>
        <v>sound\\Redkiy_plod.wav</v>
      </c>
      <c r="AX92" t="str">
        <f>IF(OR(E92=10,E92=11,E92=14,E92=15),VLOOKUP(B92,audio_list_stym!$A$3:$BQ$189,69,FALSE),"XXXXX")</f>
        <v>XXXXX</v>
      </c>
      <c r="AY92" t="str">
        <f>VLOOKUP(V92,audio_list_stym!B92:BQ389,68,FALSE)</f>
        <v>Вот_</v>
      </c>
      <c r="AZ92" t="str">
        <f>VLOOKUP(Z92,audio_list_stym!$B$2:$BQ$299,68,FALSE)</f>
        <v>_Пятнистый_ли_он?</v>
      </c>
      <c r="BA92" t="e">
        <f>VLOOKUP(Q92,audio_list_stym!$B$2:$BQ$299,68,FALSE)</f>
        <v>#N/A</v>
      </c>
      <c r="BB92" t="str">
        <f t="shared" si="34"/>
        <v>Вот_XXXXX._Пятнистый_ли_он?</v>
      </c>
      <c r="BD92">
        <v>2117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VLOOKUP(B93,audio_list_stym!$A$3:$BP$18,65,FALSE)</f>
        <v>17</v>
      </c>
      <c r="F93" t="str">
        <f>VLOOKUP(E93,metki!$A$2:$B$9,2,FALSE)</f>
        <v>экспл_новые_без_названия</v>
      </c>
      <c r="G93" t="str">
        <f t="shared" si="28"/>
        <v>экспл</v>
      </c>
      <c r="H93" t="str">
        <f>VLOOKUP(B93,audio_list_stym!$A$3:$AJ$18,33,FALSE)</f>
        <v>Ake</v>
      </c>
      <c r="I93" t="s">
        <v>691</v>
      </c>
      <c r="J93" t="str">
        <f t="shared" si="29"/>
        <v>Ake_4</v>
      </c>
      <c r="K93">
        <v>17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108</v>
      </c>
      <c r="Z93" t="str">
        <f>IF(G93="экспл",VLOOKUP(J93,quest_экспл!$A$1:$N$129,12,FALSE),IF(G93="импл_",0,0))</f>
        <v>sound\\On_s_kozhuroy.wav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5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30"/>
        <v/>
      </c>
      <c r="AI93" t="s">
        <v>103</v>
      </c>
      <c r="AO93">
        <f t="shared" ca="1" si="36"/>
        <v>0.32430149558894938</v>
      </c>
      <c r="AP93" t="str">
        <f t="shared" ca="1" si="37"/>
        <v>pics\\Redis_3.jpg</v>
      </c>
      <c r="AR93" t="str">
        <f t="shared" si="38"/>
        <v/>
      </c>
      <c r="AS93" t="str">
        <f t="shared" si="31"/>
        <v/>
      </c>
      <c r="AT93">
        <f t="shared" ca="1" si="32"/>
        <v>4.5966543493090706E-2</v>
      </c>
      <c r="AU93" t="s">
        <v>697</v>
      </c>
      <c r="AV93" t="str">
        <f t="shared" ca="1" si="33"/>
        <v>sound\\Redkiy_plod.wav</v>
      </c>
      <c r="AX93" t="str">
        <f>IF(OR(E93=10,E93=11,E93=14,E93=15),VLOOKUP(B93,audio_list_stym!$A$3:$BQ$189,69,FALSE),"XXXXX")</f>
        <v>XXXXX</v>
      </c>
      <c r="AY93" t="str">
        <f>VLOOKUP(V93,audio_list_stym!B93:BQ390,68,FALSE)</f>
        <v>Это_</v>
      </c>
      <c r="AZ93" t="str">
        <f>VLOOKUP(Z93,audio_list_stym!$B$2:$BQ$299,68,FALSE)</f>
        <v>_Он_с_кожурой?</v>
      </c>
      <c r="BA93" t="e">
        <f>VLOOKUP(Q93,audio_list_stym!$B$2:$BQ$299,68,FALSE)</f>
        <v>#N/A</v>
      </c>
      <c r="BB93" t="str">
        <f t="shared" si="34"/>
        <v>Это_XXXXX._Он_с_кожурой?</v>
      </c>
      <c r="BD93">
        <v>2114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VLOOKUP(B94,audio_list_stym!$A$3:$BP$18,65,FALSE)</f>
        <v>17</v>
      </c>
      <c r="F94" t="str">
        <f>VLOOKUP(E94,metki!$A$2:$B$9,2,FALSE)</f>
        <v>экспл_новые_без_названия</v>
      </c>
      <c r="G94" t="str">
        <f t="shared" si="28"/>
        <v>экспл</v>
      </c>
      <c r="H94" t="str">
        <f>VLOOKUP(B94,audio_list_stym!$A$3:$AJ$18,33,FALSE)</f>
        <v>Ake</v>
      </c>
      <c r="I94" t="s">
        <v>692</v>
      </c>
      <c r="J94" t="str">
        <f t="shared" si="29"/>
        <v>Ake_5</v>
      </c>
      <c r="K94">
        <v>17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109</v>
      </c>
      <c r="Z94" t="str">
        <f>IF(G94="экспл",VLOOKUP(J94,quest_экспл!$A$1:$N$129,12,FALSE),IF(G94="импл_",0,0))</f>
        <v>sound\\Fioletoviy_li_on.wav</v>
      </c>
      <c r="AA94" t="str">
        <f>IF(G94="экспл",VLOOKUP(J94,quest_экспл!$A$1:$N$129,14,FALSE),IF(G94="импл_",0,0))</f>
        <v>да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5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30"/>
        <v/>
      </c>
      <c r="AI94" t="s">
        <v>104</v>
      </c>
      <c r="AO94">
        <f t="shared" ca="1" si="36"/>
        <v>0.57076872826729275</v>
      </c>
      <c r="AP94" t="str">
        <f t="shared" ca="1" si="37"/>
        <v>pics\\Limon_2.jpg</v>
      </c>
      <c r="AR94" t="str">
        <f t="shared" si="38"/>
        <v/>
      </c>
      <c r="AS94" t="str">
        <f t="shared" si="31"/>
        <v/>
      </c>
      <c r="AT94">
        <f t="shared" ca="1" si="32"/>
        <v>0.73249705514698094</v>
      </c>
      <c r="AU94" t="s">
        <v>697</v>
      </c>
      <c r="AV94" t="str">
        <f t="shared" ca="1" si="33"/>
        <v>sound\\Noviy_plod.wav</v>
      </c>
      <c r="AX94" t="str">
        <f>IF(OR(E94=10,E94=11,E94=14,E94=15),VLOOKUP(B94,audio_list_stym!$A$3:$BQ$189,69,FALSE),"XXXXX")</f>
        <v>XXXXX</v>
      </c>
      <c r="AY94" t="str">
        <f>VLOOKUP(V94,audio_list_stym!B94:BQ391,68,FALSE)</f>
        <v>На_картинке_</v>
      </c>
      <c r="AZ94" t="str">
        <f>VLOOKUP(Z94,audio_list_stym!$B$2:$BQ$299,68,FALSE)</f>
        <v>_Синий_ли_он?</v>
      </c>
      <c r="BA94" t="e">
        <f>VLOOKUP(Q94,audio_list_stym!$B$2:$BQ$299,68,FALSE)</f>
        <v>#N/A</v>
      </c>
      <c r="BB94" t="str">
        <f t="shared" si="34"/>
        <v>На_картинке_XXXXX._Синий_ли_он?</v>
      </c>
      <c r="BD94">
        <v>2118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VLOOKUP(B95,audio_list_stym!$A$3:$BP$18,65,FALSE)</f>
        <v>17</v>
      </c>
      <c r="F95" t="str">
        <f>VLOOKUP(E95,metki!$A$2:$B$9,2,FALSE)</f>
        <v>экспл_новые_без_названия</v>
      </c>
      <c r="G95" t="str">
        <f t="shared" si="28"/>
        <v>экспл</v>
      </c>
      <c r="H95" t="str">
        <f>VLOOKUP(B95,audio_list_stym!$A$3:$AJ$18,33,FALSE)</f>
        <v>Ake</v>
      </c>
      <c r="I95" t="s">
        <v>693</v>
      </c>
      <c r="J95" t="str">
        <f t="shared" si="29"/>
        <v>Ake_6</v>
      </c>
      <c r="K95">
        <v>17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110</v>
      </c>
      <c r="Z95" t="str">
        <f>IF(G95="экспл",VLOOKUP(J95,quest_экспл!$A$1:$N$129,12,FALSE),IF(G95="импл_",0,0))</f>
        <v>sound\\On_s_dolkami.wav</v>
      </c>
      <c r="AA95" t="str">
        <f>IF(G95="экспл",VLOOKUP(J95,quest_экспл!$A$1:$N$129,14,FALSE),IF(G95="импл_",0,0))</f>
        <v>нет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5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30"/>
        <v/>
      </c>
      <c r="AI95" t="s">
        <v>105</v>
      </c>
      <c r="AO95">
        <f t="shared" ca="1" si="36"/>
        <v>0.88865310488585836</v>
      </c>
      <c r="AP95" t="str">
        <f t="shared" ca="1" si="37"/>
        <v>pics\\Finik_3.jpg</v>
      </c>
      <c r="AR95" t="str">
        <f t="shared" si="38"/>
        <v/>
      </c>
      <c r="AS95" t="str">
        <f t="shared" si="31"/>
        <v/>
      </c>
      <c r="AT95">
        <f t="shared" ca="1" si="32"/>
        <v>4.4242068653777777E-2</v>
      </c>
      <c r="AU95" t="s">
        <v>697</v>
      </c>
      <c r="AV95" t="str">
        <f t="shared" ca="1" si="33"/>
        <v>sound\\Redkiy_plod.wav</v>
      </c>
      <c r="AX95" t="str">
        <f>IF(OR(E95=10,E95=11,E95=14,E95=15),VLOOKUP(B95,audio_list_stym!$A$3:$BQ$189,69,FALSE),"XXXXX")</f>
        <v>XXXXX</v>
      </c>
      <c r="AY95" t="str">
        <f>VLOOKUP(V95,audio_list_stym!B95:BQ392,68,FALSE)</f>
        <v>На_мониторе_</v>
      </c>
      <c r="AZ95" t="str">
        <f>VLOOKUP(Z95,audio_list_stym!$B$2:$BQ$299,68,FALSE)</f>
        <v>_Он_с_дольками?</v>
      </c>
      <c r="BA95" t="e">
        <f>VLOOKUP(Q95,audio_list_stym!$B$2:$BQ$299,68,FALSE)</f>
        <v>#N/A</v>
      </c>
      <c r="BB95" t="str">
        <f t="shared" si="34"/>
        <v>На_мониторе_XXXXX._Он_с_дольками?</v>
      </c>
      <c r="BD95">
        <v>2113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VLOOKUP(B96,audio_list_stym!$A$3:$BP$18,65,FALSE)</f>
        <v>17</v>
      </c>
      <c r="F96" t="str">
        <f>VLOOKUP(E96,metki!$A$2:$B$9,2,FALSE)</f>
        <v>экспл_новые_без_названия</v>
      </c>
      <c r="G96" t="str">
        <f t="shared" si="28"/>
        <v>экспл</v>
      </c>
      <c r="H96" t="str">
        <f>VLOOKUP(B96,audio_list_stym!$A$3:$AJ$18,33,FALSE)</f>
        <v>Ake</v>
      </c>
      <c r="I96" t="s">
        <v>694</v>
      </c>
      <c r="J96" t="str">
        <f t="shared" si="29"/>
        <v>Ake_7</v>
      </c>
      <c r="K96">
        <v>17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111</v>
      </c>
      <c r="Z96" t="str">
        <f>IF(G96="экспл",VLOOKUP(J96,quest_экспл!$A$1:$N$129,12,FALSE),IF(G96="импл_",0,0))</f>
        <v>sound\\On_visushenniy.wav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5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30"/>
        <v/>
      </c>
      <c r="AI96" t="s">
        <v>106</v>
      </c>
      <c r="AO96">
        <f t="shared" ca="1" si="36"/>
        <v>0.69557808724090209</v>
      </c>
      <c r="AP96" t="str">
        <f t="shared" ca="1" si="37"/>
        <v>pics\\Goroh_8.jpg</v>
      </c>
      <c r="AR96" t="str">
        <f t="shared" si="38"/>
        <v/>
      </c>
      <c r="AS96" t="str">
        <f t="shared" si="31"/>
        <v/>
      </c>
      <c r="AT96">
        <f t="shared" ca="1" si="32"/>
        <v>0.71426197138663661</v>
      </c>
      <c r="AU96" t="s">
        <v>697</v>
      </c>
      <c r="AV96" t="str">
        <f t="shared" ca="1" si="33"/>
        <v>sound\\Noviy_plod.wav</v>
      </c>
      <c r="AX96" t="str">
        <f>IF(OR(E96=10,E96=11,E96=14,E96=15),VLOOKUP(B96,audio_list_stym!$A$3:$BQ$189,69,FALSE),"XXXXX")</f>
        <v>XXXXX</v>
      </c>
      <c r="AY96" t="str">
        <f>VLOOKUP(V96,audio_list_stym!B96:BQ393,68,FALSE)</f>
        <v>Перед_Вами_</v>
      </c>
      <c r="AZ96" t="str">
        <f>VLOOKUP(Z96,audio_list_stym!$B$2:$BQ$299,68,FALSE)</f>
        <v>_Он_высушенный?</v>
      </c>
      <c r="BA96" t="e">
        <f>VLOOKUP(Q96,audio_list_stym!$B$2:$BQ$299,68,FALSE)</f>
        <v>#N/A</v>
      </c>
      <c r="BB96" t="str">
        <f t="shared" si="34"/>
        <v>Перед_Вами_XXXXX._Он_высушенный?</v>
      </c>
      <c r="BD96">
        <v>2119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VLOOKUP(B97,audio_list_stym!$A$3:$BP$18,65,FALSE)</f>
        <v>17</v>
      </c>
      <c r="F97" t="str">
        <f>VLOOKUP(E97,metki!$A$2:$B$9,2,FALSE)</f>
        <v>экспл_новые_без_названия</v>
      </c>
      <c r="G97" t="str">
        <f t="shared" si="28"/>
        <v>экспл</v>
      </c>
      <c r="H97" t="str">
        <f>VLOOKUP(B97,audio_list_stym!$A$3:$AJ$18,33,FALSE)</f>
        <v>Ake</v>
      </c>
      <c r="I97" t="s">
        <v>695</v>
      </c>
      <c r="J97" t="str">
        <f t="shared" si="29"/>
        <v>Ake_8</v>
      </c>
      <c r="K97">
        <v>17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112</v>
      </c>
      <c r="Z97" t="str">
        <f>IF(G97="экспл",VLOOKUP(J97,quest_экспл!$A$1:$N$129,12,FALSE),IF(G97="импл_",0,0))</f>
        <v>sound\\Myatiy_li_on.wav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5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30"/>
        <v/>
      </c>
      <c r="AI97" t="s">
        <v>107</v>
      </c>
      <c r="AO97">
        <f t="shared" ca="1" si="36"/>
        <v>0.58433364556762124</v>
      </c>
      <c r="AP97" t="str">
        <f t="shared" ca="1" si="37"/>
        <v>pics\\Kokos_8.jpg</v>
      </c>
      <c r="AR97" t="str">
        <f t="shared" si="38"/>
        <v/>
      </c>
      <c r="AS97" t="str">
        <f t="shared" si="31"/>
        <v/>
      </c>
      <c r="AT97">
        <f t="shared" ca="1" si="32"/>
        <v>0.89514072825982427</v>
      </c>
      <c r="AU97" t="s">
        <v>697</v>
      </c>
      <c r="AV97" t="str">
        <f t="shared" ca="1" si="33"/>
        <v>sound\\Noviy_plod.wav</v>
      </c>
      <c r="AX97" t="str">
        <f>IF(OR(E97=10,E97=11,E97=14,E97=15),VLOOKUP(B97,audio_list_stym!$A$3:$BQ$189,69,FALSE),"XXXXX")</f>
        <v>XXXXX</v>
      </c>
      <c r="AY97" t="str">
        <f>VLOOKUP(V97,audio_list_stym!B97:BQ394,68,FALSE)</f>
        <v>Вы_видите_</v>
      </c>
      <c r="AZ97" t="str">
        <f>VLOOKUP(Z97,audio_list_stym!$B$2:$BQ$299,68,FALSE)</f>
        <v>_Мятый_ли_он?</v>
      </c>
      <c r="BA97" t="e">
        <f>VLOOKUP(Q97,audio_list_stym!$B$2:$BQ$299,68,FALSE)</f>
        <v>#N/A</v>
      </c>
      <c r="BB97" t="str">
        <f t="shared" si="34"/>
        <v>Вы_видите_XXXXX._Мятый_ли_он?</v>
      </c>
      <c r="BD97">
        <v>2116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VLOOKUP(B98,audio_list_stym!$A$3:$BP$18,65,FALSE)</f>
        <v>14</v>
      </c>
      <c r="F98" t="str">
        <f>VLOOKUP(E98,metki!$A$2:$B$9,2,FALSE)</f>
        <v>импл_новые_с_названием</v>
      </c>
      <c r="G98" t="str">
        <f t="shared" si="28"/>
        <v>импл_</v>
      </c>
      <c r="H98" t="str">
        <f>VLOOKUP(B98,audio_list_stym!$A$3:$AJ$18,33,FALSE)</f>
        <v>Finger</v>
      </c>
      <c r="I98" t="s">
        <v>688</v>
      </c>
      <c r="J98" t="str">
        <f t="shared" si="29"/>
        <v>Finger_1</v>
      </c>
      <c r="K98">
        <v>14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241</v>
      </c>
      <c r="Q98" t="str">
        <f>IF(G98="экспл",0,IF(G98="импл_",VLOOKUP(J98,quest_импл!$A$1:$J$129,8,FALSE),0))</f>
        <v>sound\\Vityanut_li.wav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да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2028</v>
      </c>
      <c r="AD98" t="str">
        <f t="shared" ca="1" si="35"/>
        <v>pics\\Kokos_4.jpg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30"/>
        <v>pics\\Kokos_4.jpg</v>
      </c>
      <c r="AI98" t="s">
        <v>108</v>
      </c>
      <c r="AO98">
        <f t="shared" ca="1" si="36"/>
        <v>0.61166777213931001</v>
      </c>
      <c r="AP98" t="str">
        <f t="shared" ca="1" si="37"/>
        <v>pics\\Kokos_4.jpg</v>
      </c>
      <c r="AR98" t="str">
        <f>IF(AH98="sound\\Ogorod",AP26,"")</f>
        <v/>
      </c>
      <c r="AS98" t="str">
        <f t="shared" ca="1" si="31"/>
        <v>pics\\Kokos_4.jpg</v>
      </c>
      <c r="AT98">
        <f t="shared" ca="1" si="32"/>
        <v>0.78410420222341481</v>
      </c>
      <c r="AU98" t="s">
        <v>697</v>
      </c>
      <c r="AV98" t="str">
        <f t="shared" ca="1" si="33"/>
        <v>sound\\Noviy_plod.wav</v>
      </c>
      <c r="AX98" t="str">
        <f>IF(OR(E98=10,E98=11,E98=14,E98=15),VLOOKUP(B98,audio_list_stym!$A$3:$BQ$189,69,FALSE),"XXXXX")</f>
        <v>КОДИС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_Вытянут_ли_</v>
      </c>
      <c r="BB98" t="str">
        <f t="shared" si="34"/>
        <v>_Вытянут_ли_КОДИС?</v>
      </c>
      <c r="BC98">
        <v>1213</v>
      </c>
      <c r="BD98">
        <v>2136</v>
      </c>
      <c r="BE98">
        <v>2078</v>
      </c>
      <c r="BF98">
        <v>2089</v>
      </c>
      <c r="BG98">
        <v>2146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VLOOKUP(B99,audio_list_stym!$A$3:$BP$18,65,FALSE)</f>
        <v>14</v>
      </c>
      <c r="F99" t="str">
        <f>VLOOKUP(E99,metki!$A$2:$B$9,2,FALSE)</f>
        <v>импл_новые_с_названием</v>
      </c>
      <c r="G99" t="str">
        <f t="shared" si="28"/>
        <v>импл_</v>
      </c>
      <c r="H99" t="str">
        <f>VLOOKUP(B99,audio_list_stym!$A$3:$AJ$18,33,FALSE)</f>
        <v>Finger</v>
      </c>
      <c r="I99" t="s">
        <v>689</v>
      </c>
      <c r="J99" t="str">
        <f t="shared" si="29"/>
        <v>Finger_2</v>
      </c>
      <c r="K99">
        <v>14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242</v>
      </c>
      <c r="Q99" t="str">
        <f>IF(G99="экспл",0,IF(G99="импл_",VLOOKUP(J99,quest_импл!$A$1:$J$129,8,FALSE),0))</f>
        <v>sound\\Nadloman_li.wav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да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2023</v>
      </c>
      <c r="AD99" t="str">
        <f t="shared" ca="1" si="35"/>
        <v>pics\\Goroh_7.jpg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30"/>
        <v>pics\\Goroh_7.jpg</v>
      </c>
      <c r="AI99" t="s">
        <v>109</v>
      </c>
      <c r="AO99">
        <f t="shared" ca="1" si="36"/>
        <v>0.75285763036699982</v>
      </c>
      <c r="AP99" t="str">
        <f t="shared" ca="1" si="37"/>
        <v>pics\\Goroh_7.jpg</v>
      </c>
      <c r="AR99" t="str">
        <f t="shared" ref="AR99:AR120" si="39">IF(AH99="sound\\Ogorod",AP27,"")</f>
        <v/>
      </c>
      <c r="AS99" t="str">
        <f t="shared" ca="1" si="31"/>
        <v>pics\\Goroh_7.jpg</v>
      </c>
      <c r="AT99">
        <f t="shared" ca="1" si="32"/>
        <v>0.41869894838692756</v>
      </c>
      <c r="AU99" t="s">
        <v>697</v>
      </c>
      <c r="AV99" t="str">
        <f t="shared" ca="1" si="33"/>
        <v>sound\\Redkiy_plod.wav</v>
      </c>
      <c r="AX99" t="str">
        <f>IF(OR(E99=10,E99=11,E99=14,E99=15),VLOOKUP(B99,audio_list_stym!$A$3:$BQ$189,69,FALSE),"XXXXX")</f>
        <v>КОДИС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_Надломан_ли_</v>
      </c>
      <c r="BB99" t="str">
        <f t="shared" si="34"/>
        <v>_Надломан_ли_КОДИС?</v>
      </c>
      <c r="BD99">
        <v>2131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VLOOKUP(B100,audio_list_stym!$A$3:$BP$18,65,FALSE)</f>
        <v>14</v>
      </c>
      <c r="F100" t="str">
        <f>VLOOKUP(E100,metki!$A$2:$B$9,2,FALSE)</f>
        <v>импл_новые_с_названием</v>
      </c>
      <c r="G100" t="str">
        <f t="shared" si="28"/>
        <v>импл_</v>
      </c>
      <c r="H100" t="str">
        <f>VLOOKUP(B100,audio_list_stym!$A$3:$AJ$18,33,FALSE)</f>
        <v>Finger</v>
      </c>
      <c r="I100" t="s">
        <v>690</v>
      </c>
      <c r="J100" t="str">
        <f t="shared" si="29"/>
        <v>Finger_3</v>
      </c>
      <c r="K100">
        <v>14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243</v>
      </c>
      <c r="Q100" t="str">
        <f>IF(G100="экспл",0,IF(G100="импл_",VLOOKUP(J100,quest_импл!$A$1:$J$129,8,FALSE),0))</f>
        <v>sound\\Volnistiy_li.wav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нет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2029</v>
      </c>
      <c r="AD100" t="str">
        <f t="shared" ca="1" si="35"/>
        <v>pics\\Kokos_5.jpg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30"/>
        <v>pics\\Kokos_5.jpg</v>
      </c>
      <c r="AI100" t="s">
        <v>110</v>
      </c>
      <c r="AO100">
        <f t="shared" ca="1" si="36"/>
        <v>0.61045359548902545</v>
      </c>
      <c r="AP100" t="str">
        <f t="shared" ca="1" si="37"/>
        <v>pics\\Kokos_5.jpg</v>
      </c>
      <c r="AR100" t="str">
        <f t="shared" si="39"/>
        <v/>
      </c>
      <c r="AS100" t="str">
        <f t="shared" ca="1" si="31"/>
        <v>pics\\Kokos_5.jpg</v>
      </c>
      <c r="AT100">
        <f t="shared" ca="1" si="32"/>
        <v>0.98811914263993916</v>
      </c>
      <c r="AU100" t="s">
        <v>697</v>
      </c>
      <c r="AV100" t="str">
        <f t="shared" ca="1" si="33"/>
        <v>sound\\Noviy_plod.wav</v>
      </c>
      <c r="AX100" t="str">
        <f>IF(OR(E100=10,E100=11,E100=14,E100=15),VLOOKUP(B100,audio_list_stym!$A$3:$BQ$189,69,FALSE),"XXXXX")</f>
        <v>КОДИС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_Волнистый_ли_</v>
      </c>
      <c r="BB100" t="str">
        <f t="shared" si="34"/>
        <v>_Волнистый_ли_КОДИС?</v>
      </c>
      <c r="BD100">
        <v>2133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VLOOKUP(B101,audio_list_stym!$A$3:$BP$18,65,FALSE)</f>
        <v>14</v>
      </c>
      <c r="F101" t="str">
        <f>VLOOKUP(E101,metki!$A$2:$B$9,2,FALSE)</f>
        <v>импл_новые_с_названием</v>
      </c>
      <c r="G101" t="str">
        <f t="shared" si="28"/>
        <v>импл_</v>
      </c>
      <c r="H101" t="str">
        <f>VLOOKUP(B101,audio_list_stym!$A$3:$AJ$18,33,FALSE)</f>
        <v>Finger</v>
      </c>
      <c r="I101" t="s">
        <v>691</v>
      </c>
      <c r="J101" t="str">
        <f t="shared" si="29"/>
        <v>Finger_4</v>
      </c>
      <c r="K101">
        <v>14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244</v>
      </c>
      <c r="Q101" t="str">
        <f>IF(G101="экспл",0,IF(G101="импл_",VLOOKUP(J101,quest_импл!$A$1:$J$129,8,FALSE),0))</f>
        <v>sound\\Buriy_li.wav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да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2013</v>
      </c>
      <c r="AD101" t="str">
        <f t="shared" ca="1" si="35"/>
        <v>pics\\Finik_5.jpg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30"/>
        <v>pics\\Finik_5.jpg</v>
      </c>
      <c r="AI101" t="s">
        <v>111</v>
      </c>
      <c r="AO101">
        <f t="shared" ca="1" si="36"/>
        <v>0.87480814043661959</v>
      </c>
      <c r="AP101" t="str">
        <f t="shared" ca="1" si="37"/>
        <v>pics\\Finik_5.jpg</v>
      </c>
      <c r="AR101" t="str">
        <f t="shared" si="39"/>
        <v/>
      </c>
      <c r="AS101" t="str">
        <f t="shared" ca="1" si="31"/>
        <v>pics\\Finik_5.jpg</v>
      </c>
      <c r="AT101">
        <f t="shared" ca="1" si="32"/>
        <v>0.13525676340936388</v>
      </c>
      <c r="AU101" t="s">
        <v>697</v>
      </c>
      <c r="AV101" t="str">
        <f t="shared" ca="1" si="33"/>
        <v>sound\\Redkiy_plod.wav</v>
      </c>
      <c r="AX101" t="str">
        <f>IF(OR(E101=10,E101=11,E101=14,E101=15),VLOOKUP(B101,audio_list_stym!$A$3:$BQ$189,69,FALSE),"XXXXX")</f>
        <v>КОДИС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_Бурый_ли_</v>
      </c>
      <c r="BB101" t="str">
        <f t="shared" si="34"/>
        <v>_Бурый_ли_КОДИС?</v>
      </c>
      <c r="BD101">
        <v>2130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VLOOKUP(B102,audio_list_stym!$A$3:$BP$18,65,FALSE)</f>
        <v>14</v>
      </c>
      <c r="F102" t="str">
        <f>VLOOKUP(E102,metki!$A$2:$B$9,2,FALSE)</f>
        <v>импл_новые_с_названием</v>
      </c>
      <c r="G102" t="str">
        <f t="shared" si="28"/>
        <v>импл_</v>
      </c>
      <c r="H102" t="str">
        <f>VLOOKUP(B102,audio_list_stym!$A$3:$AJ$18,33,FALSE)</f>
        <v>Finger</v>
      </c>
      <c r="I102" t="s">
        <v>692</v>
      </c>
      <c r="J102" t="str">
        <f t="shared" si="29"/>
        <v>Finger_5</v>
      </c>
      <c r="K102">
        <v>14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245</v>
      </c>
      <c r="Q102" t="str">
        <f>IF(G102="экспл",0,IF(G102="импл_",VLOOKUP(J102,quest_импл!$A$1:$J$129,8,FALSE),0))</f>
        <v>sound\\Vizhatiy_li.wav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нет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2062</v>
      </c>
      <c r="AD102" t="str">
        <f t="shared" ca="1" si="35"/>
        <v>pics\\Tomat_6.jpg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30"/>
        <v>pics\\Tomat_6.jpg</v>
      </c>
      <c r="AI102" t="s">
        <v>112</v>
      </c>
      <c r="AO102">
        <f t="shared" ca="1" si="36"/>
        <v>3.884569922096659E-2</v>
      </c>
      <c r="AP102" t="str">
        <f t="shared" ca="1" si="37"/>
        <v>pics\\Tomat_6.jpg</v>
      </c>
      <c r="AR102" t="str">
        <f t="shared" si="39"/>
        <v/>
      </c>
      <c r="AS102" t="str">
        <f t="shared" ca="1" si="31"/>
        <v>pics\\Tomat_6.jpg</v>
      </c>
      <c r="AT102">
        <f t="shared" ca="1" si="32"/>
        <v>0.24436624368484816</v>
      </c>
      <c r="AU102" t="s">
        <v>697</v>
      </c>
      <c r="AV102" t="str">
        <f t="shared" ca="1" si="33"/>
        <v>sound\\Redkiy_plod.wav</v>
      </c>
      <c r="AX102" t="str">
        <f>IF(OR(E102=10,E102=11,E102=14,E102=15),VLOOKUP(B102,audio_list_stym!$A$3:$BQ$189,69,FALSE),"XXXXX")</f>
        <v>КОДИС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_Выжатый_ли_</v>
      </c>
      <c r="BB102" t="str">
        <f t="shared" si="34"/>
        <v>_Выжатый_ли_КОДИС?</v>
      </c>
      <c r="BD102">
        <v>2134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VLOOKUP(B103,audio_list_stym!$A$3:$BP$18,65,FALSE)</f>
        <v>14</v>
      </c>
      <c r="F103" t="str">
        <f>VLOOKUP(E103,metki!$A$2:$B$9,2,FALSE)</f>
        <v>импл_новые_с_названием</v>
      </c>
      <c r="G103" t="str">
        <f t="shared" si="28"/>
        <v>импл_</v>
      </c>
      <c r="H103" t="str">
        <f>VLOOKUP(B103,audio_list_stym!$A$3:$AJ$18,33,FALSE)</f>
        <v>Finger</v>
      </c>
      <c r="I103" t="s">
        <v>693</v>
      </c>
      <c r="J103" t="str">
        <f t="shared" si="29"/>
        <v>Finger_6</v>
      </c>
      <c r="K103">
        <v>14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246</v>
      </c>
      <c r="Q103" t="str">
        <f>IF(G103="экспл",0,IF(G103="импл_",VLOOKUP(J103,quest_импл!$A$1:$J$129,8,FALSE),0))</f>
        <v>sound\\Obemniy_li.wav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2043</v>
      </c>
      <c r="AD103" t="str">
        <f t="shared" ca="1" si="35"/>
        <v>pics\\Peper_3.jpg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30"/>
        <v>pics\\Peper_3.jpg</v>
      </c>
      <c r="AI103" t="s">
        <v>113</v>
      </c>
      <c r="AO103">
        <f t="shared" ca="1" si="36"/>
        <v>0.45533933374622237</v>
      </c>
      <c r="AP103" t="str">
        <f t="shared" ca="1" si="37"/>
        <v>pics\\Peper_3.jpg</v>
      </c>
      <c r="AR103" t="str">
        <f t="shared" si="39"/>
        <v/>
      </c>
      <c r="AS103" t="str">
        <f t="shared" ca="1" si="31"/>
        <v>pics\\Peper_3.jpg</v>
      </c>
      <c r="AT103">
        <f t="shared" ca="1" si="32"/>
        <v>0.19381057008078162</v>
      </c>
      <c r="AU103" t="s">
        <v>697</v>
      </c>
      <c r="AV103" t="str">
        <f t="shared" ca="1" si="33"/>
        <v>sound\\Redkiy_plod.wav</v>
      </c>
      <c r="AX103" t="str">
        <f>IF(OR(E103=10,E103=11,E103=14,E103=15),VLOOKUP(B103,audio_list_stym!$A$3:$BQ$189,69,FALSE),"XXXXX")</f>
        <v>КОДИС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_Объемный_ли_</v>
      </c>
      <c r="BB103" t="str">
        <f t="shared" si="34"/>
        <v>_Объемный_ли_КОДИС?</v>
      </c>
      <c r="BD103">
        <v>2129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VLOOKUP(B104,audio_list_stym!$A$3:$BP$18,65,FALSE)</f>
        <v>14</v>
      </c>
      <c r="F104" t="str">
        <f>VLOOKUP(E104,metki!$A$2:$B$9,2,FALSE)</f>
        <v>импл_новые_с_названием</v>
      </c>
      <c r="G104" t="str">
        <f t="shared" si="28"/>
        <v>импл_</v>
      </c>
      <c r="H104" t="str">
        <f>VLOOKUP(B104,audio_list_stym!$A$3:$AJ$18,33,FALSE)</f>
        <v>Finger</v>
      </c>
      <c r="I104" t="s">
        <v>694</v>
      </c>
      <c r="J104" t="str">
        <f t="shared" si="29"/>
        <v>Finger_7</v>
      </c>
      <c r="K104">
        <v>14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247</v>
      </c>
      <c r="Q104" t="str">
        <f>IF(G104="экспл",0,IF(G104="импл_",VLOOKUP(J104,quest_импл!$A$1:$J$129,8,FALSE),0))</f>
        <v>sound\\Pustoy_li.wav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2030</v>
      </c>
      <c r="AD104" t="str">
        <f t="shared" ca="1" si="35"/>
        <v>pics\\Kokos_6.jpg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30"/>
        <v>pics\\Kokos_6.jpg</v>
      </c>
      <c r="AI104" t="s">
        <v>114</v>
      </c>
      <c r="AO104">
        <f t="shared" ca="1" si="36"/>
        <v>0.59751560144863325</v>
      </c>
      <c r="AP104" t="str">
        <f t="shared" ca="1" si="37"/>
        <v>pics\\Kokos_6.jpg</v>
      </c>
      <c r="AR104" t="str">
        <f t="shared" si="39"/>
        <v/>
      </c>
      <c r="AS104" t="str">
        <f t="shared" ca="1" si="31"/>
        <v>pics\\Kokos_6.jpg</v>
      </c>
      <c r="AT104">
        <f t="shared" ca="1" si="32"/>
        <v>3.8986728458015873E-2</v>
      </c>
      <c r="AU104" t="s">
        <v>697</v>
      </c>
      <c r="AV104" t="str">
        <f t="shared" ca="1" si="33"/>
        <v>sound\\Redkiy_plod.wav</v>
      </c>
      <c r="AX104" t="str">
        <f>IF(OR(E104=10,E104=11,E104=14,E104=15),VLOOKUP(B104,audio_list_stym!$A$3:$BQ$189,69,FALSE),"XXXXX")</f>
        <v>КОДИС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_Пустой_ли_</v>
      </c>
      <c r="BB104" t="str">
        <f t="shared" si="34"/>
        <v>_Пустой_ли_КОДИС?</v>
      </c>
      <c r="BD104">
        <v>2135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VLOOKUP(B105,audio_list_stym!$A$3:$BP$18,65,FALSE)</f>
        <v>14</v>
      </c>
      <c r="F105" t="str">
        <f>VLOOKUP(E105,metki!$A$2:$B$9,2,FALSE)</f>
        <v>импл_новые_с_названием</v>
      </c>
      <c r="G105" t="str">
        <f t="shared" si="28"/>
        <v>импл_</v>
      </c>
      <c r="H105" t="str">
        <f>VLOOKUP(B105,audio_list_stym!$A$3:$AJ$18,33,FALSE)</f>
        <v>Finger</v>
      </c>
      <c r="I105" t="s">
        <v>695</v>
      </c>
      <c r="J105" t="str">
        <f t="shared" si="29"/>
        <v>Finger_8</v>
      </c>
      <c r="K105">
        <v>14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248</v>
      </c>
      <c r="Q105" t="str">
        <f>IF(G105="экспл",0,IF(G105="импл_",VLOOKUP(J105,quest_импл!$A$1:$J$129,8,FALSE),0))</f>
        <v>sound\\Beliy_li.wav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нет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2042</v>
      </c>
      <c r="AD105" t="str">
        <f t="shared" ca="1" si="35"/>
        <v>pics\\Peper_2.jpg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30"/>
        <v>pics\\Peper_2.jpg</v>
      </c>
      <c r="AI105" t="s">
        <v>115</v>
      </c>
      <c r="AO105">
        <f t="shared" ca="1" si="36"/>
        <v>0.47013932184734653</v>
      </c>
      <c r="AP105" t="str">
        <f t="shared" ca="1" si="37"/>
        <v>pics\\Peper_2.jpg</v>
      </c>
      <c r="AR105" t="str">
        <f t="shared" si="39"/>
        <v/>
      </c>
      <c r="AS105" t="str">
        <f t="shared" ca="1" si="31"/>
        <v>pics\\Peper_2.jpg</v>
      </c>
      <c r="AT105">
        <f t="shared" ca="1" si="32"/>
        <v>0.28342121687322919</v>
      </c>
      <c r="AU105" t="s">
        <v>697</v>
      </c>
      <c r="AV105" t="str">
        <f t="shared" ca="1" si="33"/>
        <v>sound\\Redkiy_plod.wav</v>
      </c>
      <c r="AX105" t="str">
        <f>IF(OR(E105=10,E105=11,E105=14,E105=15),VLOOKUP(B105,audio_list_stym!$A$3:$BQ$189,69,FALSE),"XXXXX")</f>
        <v>КОДИС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_Белый_ли_</v>
      </c>
      <c r="BB105" t="str">
        <f t="shared" si="34"/>
        <v>_Белый_ли_КОДИС?</v>
      </c>
      <c r="BD105">
        <v>2132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VLOOKUP(B106,audio_list_stym!$A$3:$BP$18,65,FALSE)</f>
        <v>15</v>
      </c>
      <c r="F106" t="str">
        <f>VLOOKUP(E106,metki!$A$2:$B$9,2,FALSE)</f>
        <v>экспл_новые_с_названием</v>
      </c>
      <c r="G106" t="str">
        <f t="shared" si="28"/>
        <v>экспл</v>
      </c>
      <c r="H106" t="str">
        <f>VLOOKUP(B106,audio_list_stym!$A$3:$AJ$18,33,FALSE)</f>
        <v>Gac</v>
      </c>
      <c r="I106" t="s">
        <v>688</v>
      </c>
      <c r="J106" t="str">
        <f t="shared" si="29"/>
        <v>Gac_1</v>
      </c>
      <c r="K106">
        <v>15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121</v>
      </c>
      <c r="Z106" t="str">
        <f>IF(G106="экспл",VLOOKUP(J106,quest_экспл!$A$1:$N$129,12,FALSE),IF(G106="импл_",0,0))</f>
        <v>sound\\Ispachkan_li_on.wav</v>
      </c>
      <c r="AA106" t="str">
        <f>IF(G106="экспл",VLOOKUP(J106,quest_экспл!$A$1:$N$129,14,FALSE),IF(G106="импл_",0,0))</f>
        <v>нет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5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30"/>
        <v/>
      </c>
      <c r="AI106" t="s">
        <v>116</v>
      </c>
      <c r="AO106">
        <f t="shared" ca="1" si="36"/>
        <v>0.98673089098096456</v>
      </c>
      <c r="AP106" t="str">
        <f t="shared" ca="1" si="37"/>
        <v>pics\\Banan_2.jpg</v>
      </c>
      <c r="AR106" t="str">
        <f t="shared" si="39"/>
        <v/>
      </c>
      <c r="AS106" t="str">
        <f t="shared" si="31"/>
        <v/>
      </c>
      <c r="AT106">
        <f t="shared" ca="1" si="32"/>
        <v>0.79514193968498803</v>
      </c>
      <c r="AU106" t="s">
        <v>697</v>
      </c>
      <c r="AV106" t="str">
        <f t="shared" ca="1" si="33"/>
        <v>sound\\Noviy_plod.wav</v>
      </c>
      <c r="AX106" t="str">
        <f>IF(OR(E106=10,E106=11,E106=14,E106=15),VLOOKUP(B106,audio_list_stym!$A$3:$BQ$189,69,FALSE),"XXXXX")</f>
        <v>ГОНИК</v>
      </c>
      <c r="AY106" t="str">
        <f>VLOOKUP(V106,audio_list_stym!B106:BQ403,68,FALSE)</f>
        <v>На_экране_</v>
      </c>
      <c r="AZ106" t="str">
        <f>VLOOKUP(Z106,audio_list_stym!$B$2:$BQ$299,68,FALSE)</f>
        <v>_Испачкан_ли_он?</v>
      </c>
      <c r="BA106" t="e">
        <f>VLOOKUP(Q106,audio_list_stym!$B$2:$BQ$299,68,FALSE)</f>
        <v>#N/A</v>
      </c>
      <c r="BB106" t="str">
        <f t="shared" si="34"/>
        <v>На_экране_ГОНИК._Испачкан_ли_он?</v>
      </c>
      <c r="BC106">
        <v>1214</v>
      </c>
      <c r="BD106">
        <v>2144</v>
      </c>
      <c r="BE106">
        <v>2076</v>
      </c>
      <c r="BF106">
        <v>2115</v>
      </c>
      <c r="BG106">
        <v>2152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VLOOKUP(B107,audio_list_stym!$A$3:$BP$18,65,FALSE)</f>
        <v>15</v>
      </c>
      <c r="F107" t="str">
        <f>VLOOKUP(E107,metki!$A$2:$B$9,2,FALSE)</f>
        <v>экспл_новые_с_названием</v>
      </c>
      <c r="G107" t="str">
        <f t="shared" si="28"/>
        <v>экспл</v>
      </c>
      <c r="H107" t="str">
        <f>VLOOKUP(B107,audio_list_stym!$A$3:$AJ$18,33,FALSE)</f>
        <v>Gac</v>
      </c>
      <c r="I107" t="s">
        <v>689</v>
      </c>
      <c r="J107" t="str">
        <f t="shared" si="29"/>
        <v>Gac_2</v>
      </c>
      <c r="K107">
        <v>15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122</v>
      </c>
      <c r="Z107" t="str">
        <f>IF(G107="экспл",VLOOKUP(J107,quest_экспл!$A$1:$N$129,12,FALSE),IF(G107="импл_",0,0))</f>
        <v>sound\\On_farshirovanniy.wav</v>
      </c>
      <c r="AA107" t="str">
        <f>IF(G107="экспл",VLOOKUP(J107,quest_экспл!$A$1:$N$129,14,FALSE),IF(G107="импл_",0,0))</f>
        <v>нет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5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30"/>
        <v/>
      </c>
      <c r="AI107" t="s">
        <v>117</v>
      </c>
      <c r="AO107">
        <f t="shared" ca="1" si="36"/>
        <v>0.57486821921867637</v>
      </c>
      <c r="AP107" t="str">
        <f t="shared" ca="1" si="37"/>
        <v>pics\\Limon_1.jpg</v>
      </c>
      <c r="AR107" t="str">
        <f t="shared" si="39"/>
        <v/>
      </c>
      <c r="AS107" t="str">
        <f t="shared" si="31"/>
        <v/>
      </c>
      <c r="AT107">
        <f t="shared" ca="1" si="32"/>
        <v>0.59085433237994645</v>
      </c>
      <c r="AU107" t="s">
        <v>697</v>
      </c>
      <c r="AV107" t="str">
        <f t="shared" ca="1" si="33"/>
        <v>sound\\Noviy_plod.wav</v>
      </c>
      <c r="AX107" t="str">
        <f>IF(OR(E107=10,E107=11,E107=14,E107=15),VLOOKUP(B107,audio_list_stym!$A$3:$BQ$189,69,FALSE),"XXXXX")</f>
        <v>ГОНИК</v>
      </c>
      <c r="AY107" t="str">
        <f>VLOOKUP(V107,audio_list_stym!B107:BQ404,68,FALSE)</f>
        <v>Посмотрите,_вот_</v>
      </c>
      <c r="AZ107" t="str">
        <f>VLOOKUP(Z107,audio_list_stym!$B$2:$BQ$299,68,FALSE)</f>
        <v>_Он_фаршированный?</v>
      </c>
      <c r="BA107" t="e">
        <f>VLOOKUP(Q107,audio_list_stym!$B$2:$BQ$299,68,FALSE)</f>
        <v>#N/A</v>
      </c>
      <c r="BB107" t="str">
        <f t="shared" si="34"/>
        <v>Посмотрите,_вот_ГОНИК._Он_фаршированный?</v>
      </c>
      <c r="BD107">
        <v>2139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VLOOKUP(B108,audio_list_stym!$A$3:$BP$18,65,FALSE)</f>
        <v>15</v>
      </c>
      <c r="F108" t="str">
        <f>VLOOKUP(E108,metki!$A$2:$B$9,2,FALSE)</f>
        <v>экспл_новые_с_названием</v>
      </c>
      <c r="G108" t="str">
        <f t="shared" si="28"/>
        <v>экспл</v>
      </c>
      <c r="H108" t="str">
        <f>VLOOKUP(B108,audio_list_stym!$A$3:$AJ$18,33,FALSE)</f>
        <v>Gac</v>
      </c>
      <c r="I108" t="s">
        <v>690</v>
      </c>
      <c r="J108" t="str">
        <f t="shared" si="29"/>
        <v>Gac_3</v>
      </c>
      <c r="K108">
        <v>15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123</v>
      </c>
      <c r="Z108" t="str">
        <f>IF(G108="экспл",VLOOKUP(J108,quest_экспл!$A$1:$N$129,12,FALSE),IF(G108="импл_",0,0))</f>
        <v>sound\\On_razrezanniy.wav</v>
      </c>
      <c r="AA108" t="str">
        <f>IF(G108="экспл",VLOOKUP(J108,quest_экспл!$A$1:$N$129,14,FALSE),IF(G108="импл_",0,0))</f>
        <v>да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5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30"/>
        <v/>
      </c>
      <c r="AI108" t="s">
        <v>118</v>
      </c>
      <c r="AO108">
        <f t="shared" ca="1" si="36"/>
        <v>5.7935954828298386E-2</v>
      </c>
      <c r="AP108" t="str">
        <f t="shared" ca="1" si="37"/>
        <v>pics\\Tomat_3.jpg</v>
      </c>
      <c r="AR108" t="str">
        <f t="shared" si="39"/>
        <v/>
      </c>
      <c r="AS108" t="str">
        <f t="shared" si="31"/>
        <v/>
      </c>
      <c r="AT108">
        <f t="shared" ca="1" si="32"/>
        <v>8.8329049847793772E-2</v>
      </c>
      <c r="AU108" t="s">
        <v>697</v>
      </c>
      <c r="AV108" t="str">
        <f t="shared" ca="1" si="33"/>
        <v>sound\\Redkiy_plod.wav</v>
      </c>
      <c r="AX108" t="str">
        <f>IF(OR(E108=10,E108=11,E108=14,E108=15),VLOOKUP(B108,audio_list_stym!$A$3:$BQ$189,69,FALSE),"XXXXX")</f>
        <v>ГОНИК</v>
      </c>
      <c r="AY108" t="str">
        <f>VLOOKUP(V108,audio_list_stym!B108:BQ405,68,FALSE)</f>
        <v>Вот_</v>
      </c>
      <c r="AZ108" t="str">
        <f>VLOOKUP(Z108,audio_list_stym!$B$2:$BQ$299,68,FALSE)</f>
        <v>_Он_разрезанный?</v>
      </c>
      <c r="BA108" t="e">
        <f>VLOOKUP(Q108,audio_list_stym!$B$2:$BQ$299,68,FALSE)</f>
        <v>#N/A</v>
      </c>
      <c r="BB108" t="str">
        <f t="shared" si="34"/>
        <v>Вот_ГОНИК._Он_разрезанный?</v>
      </c>
      <c r="BD108">
        <v>2141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VLOOKUP(B109,audio_list_stym!$A$3:$BP$18,65,FALSE)</f>
        <v>15</v>
      </c>
      <c r="F109" t="str">
        <f>VLOOKUP(E109,metki!$A$2:$B$9,2,FALSE)</f>
        <v>экспл_новые_с_названием</v>
      </c>
      <c r="G109" t="str">
        <f t="shared" si="28"/>
        <v>экспл</v>
      </c>
      <c r="H109" t="str">
        <f>VLOOKUP(B109,audio_list_stym!$A$3:$AJ$18,33,FALSE)</f>
        <v>Gac</v>
      </c>
      <c r="I109" t="s">
        <v>691</v>
      </c>
      <c r="J109" t="str">
        <f t="shared" si="29"/>
        <v>Gac_4</v>
      </c>
      <c r="K109">
        <v>15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124</v>
      </c>
      <c r="Z109" t="str">
        <f>IF(G109="экспл",VLOOKUP(J109,quest_экспл!$A$1:$N$129,12,FALSE),IF(G109="импл_",0,0))</f>
        <v>sound\\On_s_lepestkami.wav</v>
      </c>
      <c r="AA109" t="str">
        <f>IF(G109="экспл",VLOOKUP(J109,quest_экспл!$A$1:$N$129,14,FALSE),IF(G109="импл_",0,0))</f>
        <v>нет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5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30"/>
        <v/>
      </c>
      <c r="AI109" t="s">
        <v>119</v>
      </c>
      <c r="AO109">
        <f t="shared" ca="1" si="36"/>
        <v>0.77790580207598903</v>
      </c>
      <c r="AP109" t="str">
        <f t="shared" ca="1" si="37"/>
        <v>pics\\Finik_7.jpg</v>
      </c>
      <c r="AR109" t="str">
        <f t="shared" si="39"/>
        <v/>
      </c>
      <c r="AS109" t="str">
        <f t="shared" si="31"/>
        <v/>
      </c>
      <c r="AT109">
        <f t="shared" ca="1" si="32"/>
        <v>0.60103958247254352</v>
      </c>
      <c r="AU109" t="s">
        <v>697</v>
      </c>
      <c r="AV109" t="str">
        <f t="shared" ca="1" si="33"/>
        <v>sound\\Noviy_plod.wav</v>
      </c>
      <c r="AX109" t="str">
        <f>IF(OR(E109=10,E109=11,E109=14,E109=15),VLOOKUP(B109,audio_list_stym!$A$3:$BQ$189,69,FALSE),"XXXXX")</f>
        <v>ГОНИК</v>
      </c>
      <c r="AY109" t="str">
        <f>VLOOKUP(V109,audio_list_stym!B109:BQ406,68,FALSE)</f>
        <v>Это_</v>
      </c>
      <c r="AZ109" t="str">
        <f>VLOOKUP(Z109,audio_list_stym!$B$2:$BQ$299,68,FALSE)</f>
        <v>_Он_с_лепестками?</v>
      </c>
      <c r="BA109" t="e">
        <f>VLOOKUP(Q109,audio_list_stym!$B$2:$BQ$299,68,FALSE)</f>
        <v>#N/A</v>
      </c>
      <c r="BB109" t="str">
        <f t="shared" si="34"/>
        <v>Это_ГОНИК._Он_с_лепестками?</v>
      </c>
      <c r="BD109">
        <v>2138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VLOOKUP(B110,audio_list_stym!$A$3:$BP$18,65,FALSE)</f>
        <v>15</v>
      </c>
      <c r="F110" t="str">
        <f>VLOOKUP(E110,metki!$A$2:$B$9,2,FALSE)</f>
        <v>экспл_новые_с_названием</v>
      </c>
      <c r="G110" t="str">
        <f t="shared" si="28"/>
        <v>экспл</v>
      </c>
      <c r="H110" t="str">
        <f>VLOOKUP(B110,audio_list_stym!$A$3:$AJ$18,33,FALSE)</f>
        <v>Gac</v>
      </c>
      <c r="I110" t="s">
        <v>692</v>
      </c>
      <c r="J110" t="str">
        <f t="shared" si="29"/>
        <v>Gac_5</v>
      </c>
      <c r="K110">
        <v>15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125</v>
      </c>
      <c r="Z110" t="str">
        <f>IF(G110="экспл",VLOOKUP(J110,quest_экспл!$A$1:$N$129,12,FALSE),IF(G110="импл_",0,0))</f>
        <v>sound\\Kolyuchiy_li_on.wav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5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30"/>
        <v/>
      </c>
      <c r="AI110" t="s">
        <v>120</v>
      </c>
      <c r="AO110">
        <f t="shared" ca="1" si="36"/>
        <v>0.76866736985353667</v>
      </c>
      <c r="AP110" t="str">
        <f t="shared" ca="1" si="37"/>
        <v>pics\\Goroh_1.jpg</v>
      </c>
      <c r="AR110" t="str">
        <f t="shared" si="39"/>
        <v/>
      </c>
      <c r="AS110" t="str">
        <f t="shared" si="31"/>
        <v/>
      </c>
      <c r="AT110">
        <f t="shared" ca="1" si="32"/>
        <v>0.52410415612179329</v>
      </c>
      <c r="AU110" t="s">
        <v>697</v>
      </c>
      <c r="AV110" t="str">
        <f t="shared" ca="1" si="33"/>
        <v>sound\\Redkiy_plod.wav</v>
      </c>
      <c r="AX110" t="str">
        <f>IF(OR(E110=10,E110=11,E110=14,E110=15),VLOOKUP(B110,audio_list_stym!$A$3:$BQ$189,69,FALSE),"XXXXX")</f>
        <v>ГОНИК</v>
      </c>
      <c r="AY110" t="str">
        <f>VLOOKUP(V110,audio_list_stym!B110:BQ407,68,FALSE)</f>
        <v>На_картинке_</v>
      </c>
      <c r="AZ110" t="str">
        <f>VLOOKUP(Z110,audio_list_stym!$B$2:$BQ$299,68,FALSE)</f>
        <v>_Колючий_ли_он?</v>
      </c>
      <c r="BA110" t="e">
        <f>VLOOKUP(Q110,audio_list_stym!$B$2:$BQ$299,68,FALSE)</f>
        <v>#N/A</v>
      </c>
      <c r="BB110" t="str">
        <f t="shared" si="34"/>
        <v>На_картинке_ГОНИК._Колючий_ли_он?</v>
      </c>
      <c r="BD110">
        <v>2142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VLOOKUP(B111,audio_list_stym!$A$3:$BP$18,65,FALSE)</f>
        <v>15</v>
      </c>
      <c r="F111" t="str">
        <f>VLOOKUP(E111,metki!$A$2:$B$9,2,FALSE)</f>
        <v>экспл_новые_с_названием</v>
      </c>
      <c r="G111" t="str">
        <f t="shared" si="28"/>
        <v>экспл</v>
      </c>
      <c r="H111" t="str">
        <f>VLOOKUP(B111,audio_list_stym!$A$3:$AJ$18,33,FALSE)</f>
        <v>Gac</v>
      </c>
      <c r="I111" t="s">
        <v>693</v>
      </c>
      <c r="J111" t="str">
        <f t="shared" si="29"/>
        <v>Gac_6</v>
      </c>
      <c r="K111">
        <v>15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126</v>
      </c>
      <c r="Z111" t="str">
        <f>IF(G111="экспл",VLOOKUP(J111,quest_экспл!$A$1:$N$129,12,FALSE),IF(G111="импл_",0,0))</f>
        <v>sound\\Oranzheviy_li_on.wav</v>
      </c>
      <c r="AA111" t="str">
        <f>IF(G111="экспл",VLOOKUP(J111,quest_экспл!$A$1:$N$129,14,FALSE),IF(G111="импл_",0,0))</f>
        <v>да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5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30"/>
        <v/>
      </c>
      <c r="AI111" t="s">
        <v>121</v>
      </c>
      <c r="AO111">
        <f t="shared" ca="1" si="36"/>
        <v>0.6934599173825825</v>
      </c>
      <c r="AP111" t="str">
        <f t="shared" ca="1" si="37"/>
        <v>pics\\Kokos_1.jpg</v>
      </c>
      <c r="AR111" t="str">
        <f t="shared" si="39"/>
        <v/>
      </c>
      <c r="AS111" t="str">
        <f t="shared" si="31"/>
        <v/>
      </c>
      <c r="AT111">
        <f t="shared" ca="1" si="32"/>
        <v>0.14087613921455078</v>
      </c>
      <c r="AU111" t="s">
        <v>697</v>
      </c>
      <c r="AV111" t="str">
        <f t="shared" ca="1" si="33"/>
        <v>sound\\Redkiy_plod.wav</v>
      </c>
      <c r="AX111" t="str">
        <f>IF(OR(E111=10,E111=11,E111=14,E111=15),VLOOKUP(B111,audio_list_stym!$A$3:$BQ$189,69,FALSE),"XXXXX")</f>
        <v>ГОНИК</v>
      </c>
      <c r="AY111" t="str">
        <f>VLOOKUP(V111,audio_list_stym!B111:BQ408,68,FALSE)</f>
        <v>На_мониторе_</v>
      </c>
      <c r="AZ111" t="str">
        <f>VLOOKUP(Z111,audio_list_stym!$B$2:$BQ$299,68,FALSE)</f>
        <v>_Оранжевый_ли_он?</v>
      </c>
      <c r="BA111" t="e">
        <f>VLOOKUP(Q111,audio_list_stym!$B$2:$BQ$299,68,FALSE)</f>
        <v>#N/A</v>
      </c>
      <c r="BB111" t="str">
        <f t="shared" si="34"/>
        <v>На_мониторе_ГОНИК._Оранжевый_ли_он?</v>
      </c>
      <c r="BD111">
        <v>2137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VLOOKUP(B112,audio_list_stym!$A$3:$BP$18,65,FALSE)</f>
        <v>15</v>
      </c>
      <c r="F112" t="str">
        <f>VLOOKUP(E112,metki!$A$2:$B$9,2,FALSE)</f>
        <v>экспл_новые_с_названием</v>
      </c>
      <c r="G112" t="str">
        <f t="shared" si="28"/>
        <v>экспл</v>
      </c>
      <c r="H112" t="str">
        <f>VLOOKUP(B112,audio_list_stym!$A$3:$AJ$18,33,FALSE)</f>
        <v>Gac</v>
      </c>
      <c r="I112" t="s">
        <v>694</v>
      </c>
      <c r="J112" t="str">
        <f t="shared" si="29"/>
        <v>Gac_7</v>
      </c>
      <c r="K112">
        <v>15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127</v>
      </c>
      <c r="Z112" t="str">
        <f>IF(G112="экспл",VLOOKUP(J112,quest_экспл!$A$1:$N$129,12,FALSE),IF(G112="импл_",0,0))</f>
        <v>sound\\On_zernistiy.wav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5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30"/>
        <v/>
      </c>
      <c r="AI112" t="s">
        <v>122</v>
      </c>
      <c r="AO112">
        <f t="shared" ca="1" si="36"/>
        <v>1.8738603356831418E-2</v>
      </c>
      <c r="AP112" t="str">
        <f t="shared" ca="1" si="37"/>
        <v>pics\\Tomat_7.jpg</v>
      </c>
      <c r="AR112" t="str">
        <f t="shared" si="39"/>
        <v/>
      </c>
      <c r="AS112" t="str">
        <f t="shared" si="31"/>
        <v/>
      </c>
      <c r="AT112">
        <f t="shared" ca="1" si="32"/>
        <v>0.90894179403621556</v>
      </c>
      <c r="AU112" t="s">
        <v>697</v>
      </c>
      <c r="AV112" t="str">
        <f t="shared" ca="1" si="33"/>
        <v>sound\\Noviy_plod.wav</v>
      </c>
      <c r="AX112" t="str">
        <f>IF(OR(E112=10,E112=11,E112=14,E112=15),VLOOKUP(B112,audio_list_stym!$A$3:$BQ$189,69,FALSE),"XXXXX")</f>
        <v>ГОНИК</v>
      </c>
      <c r="AY112" t="str">
        <f>VLOOKUP(V112,audio_list_stym!B112:BQ409,68,FALSE)</f>
        <v>Перед_Вами_</v>
      </c>
      <c r="AZ112" t="str">
        <f>VLOOKUP(Z112,audio_list_stym!$B$2:$BQ$299,68,FALSE)</f>
        <v>_Он_зернистый?</v>
      </c>
      <c r="BA112" t="e">
        <f>VLOOKUP(Q112,audio_list_stym!$B$2:$BQ$299,68,FALSE)</f>
        <v>#N/A</v>
      </c>
      <c r="BB112" t="str">
        <f t="shared" si="34"/>
        <v>Перед_Вами_ГОНИК._Он_зернистый?</v>
      </c>
      <c r="BD112">
        <v>2143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VLOOKUP(B113,audio_list_stym!$A$3:$BP$18,65,FALSE)</f>
        <v>15</v>
      </c>
      <c r="F113" t="str">
        <f>VLOOKUP(E113,metki!$A$2:$B$9,2,FALSE)</f>
        <v>экспл_новые_с_названием</v>
      </c>
      <c r="G113" t="str">
        <f t="shared" si="28"/>
        <v>экспл</v>
      </c>
      <c r="H113" t="str">
        <f>VLOOKUP(B113,audio_list_stym!$A$3:$AJ$18,33,FALSE)</f>
        <v>Gac</v>
      </c>
      <c r="I113" t="s">
        <v>695</v>
      </c>
      <c r="J113" t="str">
        <f t="shared" si="29"/>
        <v>Gac_8</v>
      </c>
      <c r="K113">
        <v>15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128</v>
      </c>
      <c r="Z113" t="str">
        <f>IF(G113="экспл",VLOOKUP(J113,quest_экспл!$A$1:$N$129,12,FALSE),IF(G113="импл_",0,0))</f>
        <v>sound\\Okruglya_li_on.wav</v>
      </c>
      <c r="AA113" t="str">
        <f>IF(G113="экспл",VLOOKUP(J113,quest_экспл!$A$1:$N$129,14,FALSE),IF(G113="импл_",0,0))</f>
        <v>да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5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30"/>
        <v/>
      </c>
      <c r="AI113" t="s">
        <v>123</v>
      </c>
      <c r="AO113">
        <f t="shared" ca="1" si="36"/>
        <v>0.62687815251303003</v>
      </c>
      <c r="AP113" t="str">
        <f t="shared" ca="1" si="37"/>
        <v>pics\\Kokos_2.jpg</v>
      </c>
      <c r="AR113" t="str">
        <f t="shared" si="39"/>
        <v/>
      </c>
      <c r="AS113" t="str">
        <f t="shared" si="31"/>
        <v/>
      </c>
      <c r="AT113">
        <f t="shared" ca="1" si="32"/>
        <v>0.5281288462331496</v>
      </c>
      <c r="AU113" t="s">
        <v>697</v>
      </c>
      <c r="AV113" t="str">
        <f t="shared" ca="1" si="33"/>
        <v>sound\\Redkiy_plod.wav</v>
      </c>
      <c r="AX113" t="str">
        <f>IF(OR(E113=10,E113=11,E113=14,E113=15),VLOOKUP(B113,audio_list_stym!$A$3:$BQ$189,69,FALSE),"XXXXX")</f>
        <v>ГОНИК</v>
      </c>
      <c r="AY113" t="str">
        <f>VLOOKUP(V113,audio_list_stym!B113:BQ410,68,FALSE)</f>
        <v>Вы_видите_</v>
      </c>
      <c r="AZ113" t="str">
        <f>VLOOKUP(Z113,audio_list_stym!$B$2:$BQ$299,68,FALSE)</f>
        <v>_Округлый_ли_он?</v>
      </c>
      <c r="BA113" t="e">
        <f>VLOOKUP(Q113,audio_list_stym!$B$2:$BQ$299,68,FALSE)</f>
        <v>#N/A</v>
      </c>
      <c r="BB113" t="str">
        <f t="shared" si="34"/>
        <v>Вы_видите_ГОНИК._Округлый_ли_он?</v>
      </c>
      <c r="BD113">
        <v>2140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VLOOKUP(B114,audio_list_stym!$A$3:$BP$18,65,FALSE)</f>
        <v>16</v>
      </c>
      <c r="F114" t="str">
        <f>VLOOKUP(E114,metki!$A$2:$B$9,2,FALSE)</f>
        <v>импл_новые_без_названия</v>
      </c>
      <c r="G114" t="str">
        <f t="shared" si="28"/>
        <v>импл_</v>
      </c>
      <c r="H114" t="str">
        <f>VLOOKUP(B114,audio_list_stym!$A$3:$AJ$18,33,FALSE)</f>
        <v>Noni</v>
      </c>
      <c r="I114" t="s">
        <v>688</v>
      </c>
      <c r="J114" t="str">
        <f t="shared" si="29"/>
        <v>Noni_1</v>
      </c>
      <c r="K114">
        <v>16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257</v>
      </c>
      <c r="Q114" t="str">
        <f>IF(G114="экспл",0,IF(G114="импл_",VLOOKUP(J114,quest_импл!$A$1:$J$129,8,FALSE),0))</f>
        <v>sound\\Beliy_li_vnutri.wav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2046</v>
      </c>
      <c r="AD114" t="str">
        <f t="shared" ca="1" si="35"/>
        <v>pics\\Peper_6.jpg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30"/>
        <v>pics\\Peper_6.jpg</v>
      </c>
      <c r="AI114" t="s">
        <v>86</v>
      </c>
      <c r="AO114">
        <f t="shared" ca="1" si="36"/>
        <v>0.40584002745602166</v>
      </c>
      <c r="AP114" t="str">
        <f t="shared" ca="1" si="37"/>
        <v>pics\\Peper_6.jpg</v>
      </c>
      <c r="AR114" t="str">
        <f t="shared" si="39"/>
        <v/>
      </c>
      <c r="AS114" t="str">
        <f t="shared" ca="1" si="31"/>
        <v>pics\\Peper_6.jpg</v>
      </c>
      <c r="AT114">
        <f t="shared" ca="1" si="32"/>
        <v>0.30564579820464832</v>
      </c>
      <c r="AU114" t="s">
        <v>697</v>
      </c>
      <c r="AV114" t="str">
        <f t="shared" ca="1" si="33"/>
        <v>sound\\Redkiy_plod.wav</v>
      </c>
      <c r="AX114" t="str">
        <f>IF(OR(E114=10,E114=11,E114=14,E114=15),VLOOKUP(B114,audio_list_stym!$A$3:$BQ$189,69,FALSE),"XXXXX")</f>
        <v>XXXXX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_Белый_ли_внутри_</v>
      </c>
      <c r="BB114" t="str">
        <f t="shared" si="34"/>
        <v>_Белый_ли_внутри_XXXXX?</v>
      </c>
      <c r="BC114">
        <v>1215</v>
      </c>
      <c r="BD114">
        <v>2152</v>
      </c>
      <c r="BE114">
        <v>2081</v>
      </c>
      <c r="BF114">
        <v>2095</v>
      </c>
      <c r="BG114">
        <v>2135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VLOOKUP(B115,audio_list_stym!$A$3:$BP$18,65,FALSE)</f>
        <v>16</v>
      </c>
      <c r="F115" t="str">
        <f>VLOOKUP(E115,metki!$A$2:$B$9,2,FALSE)</f>
        <v>импл_новые_без_названия</v>
      </c>
      <c r="G115" t="str">
        <f t="shared" si="28"/>
        <v>импл_</v>
      </c>
      <c r="H115" t="str">
        <f>VLOOKUP(B115,audio_list_stym!$A$3:$AJ$18,33,FALSE)</f>
        <v>Noni</v>
      </c>
      <c r="I115" t="s">
        <v>689</v>
      </c>
      <c r="J115" t="str">
        <f t="shared" si="29"/>
        <v>Noni_2</v>
      </c>
      <c r="K115">
        <v>16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258</v>
      </c>
      <c r="Q115" t="str">
        <f>IF(G115="экспл",0,IF(G115="импл_",VLOOKUP(J115,quest_импл!$A$1:$J$129,8,FALSE),0))</f>
        <v>sound\\Rebristiy_li.wav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2008</v>
      </c>
      <c r="AD115" t="str">
        <f t="shared" ca="1" si="35"/>
        <v>pics\\Banan_8.jpg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30"/>
        <v>pics\\Banan_8.jpg</v>
      </c>
      <c r="AI115" t="s">
        <v>87</v>
      </c>
      <c r="AO115">
        <f t="shared" ca="1" si="36"/>
        <v>0.9083051085179461</v>
      </c>
      <c r="AP115" t="str">
        <f t="shared" ca="1" si="37"/>
        <v>pics\\Banan_8.jpg</v>
      </c>
      <c r="AR115" t="str">
        <f t="shared" si="39"/>
        <v/>
      </c>
      <c r="AS115" t="str">
        <f t="shared" ca="1" si="31"/>
        <v>pics\\Banan_8.jpg</v>
      </c>
      <c r="AT115">
        <f t="shared" ca="1" si="32"/>
        <v>0.34132983825137642</v>
      </c>
      <c r="AU115" t="s">
        <v>697</v>
      </c>
      <c r="AV115" t="str">
        <f t="shared" ca="1" si="33"/>
        <v>sound\\Redkiy_plod.wav</v>
      </c>
      <c r="AX115" t="str">
        <f>IF(OR(E115=10,E115=11,E115=14,E115=15),VLOOKUP(B115,audio_list_stym!$A$3:$BQ$189,69,FALSE),"XXXXX")</f>
        <v>XXXXX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_Ребристый_ли_</v>
      </c>
      <c r="BB115" t="str">
        <f t="shared" si="34"/>
        <v>_Ребристый_ли_XXXXX?</v>
      </c>
      <c r="BD115">
        <v>2147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VLOOKUP(B116,audio_list_stym!$A$3:$BP$18,65,FALSE)</f>
        <v>16</v>
      </c>
      <c r="F116" t="str">
        <f>VLOOKUP(E116,metki!$A$2:$B$9,2,FALSE)</f>
        <v>импл_новые_без_названия</v>
      </c>
      <c r="G116" t="str">
        <f t="shared" si="28"/>
        <v>импл_</v>
      </c>
      <c r="H116" t="str">
        <f>VLOOKUP(B116,audio_list_stym!$A$3:$AJ$18,33,FALSE)</f>
        <v>Noni</v>
      </c>
      <c r="I116" t="s">
        <v>690</v>
      </c>
      <c r="J116" t="str">
        <f t="shared" si="29"/>
        <v>Noni_3</v>
      </c>
      <c r="K116">
        <v>16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259</v>
      </c>
      <c r="Q116" t="str">
        <f>IF(G116="экспл",0,IF(G116="импл_",VLOOKUP(J116,quest_импл!$A$1:$J$129,8,FALSE),0))</f>
        <v>sound\\Goluboy_li.wav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2040</v>
      </c>
      <c r="AD116" t="str">
        <f t="shared" ca="1" si="35"/>
        <v>pics\\Limon_8.jpg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30"/>
        <v>pics\\Limon_8.jpg</v>
      </c>
      <c r="AI116" t="s">
        <v>88</v>
      </c>
      <c r="AO116">
        <f t="shared" ca="1" si="36"/>
        <v>0.49574761260896649</v>
      </c>
      <c r="AP116" t="str">
        <f t="shared" ca="1" si="37"/>
        <v>pics\\Limon_8.jpg</v>
      </c>
      <c r="AR116" t="str">
        <f t="shared" si="39"/>
        <v/>
      </c>
      <c r="AS116" t="str">
        <f t="shared" ca="1" si="31"/>
        <v>pics\\Limon_8.jpg</v>
      </c>
      <c r="AT116">
        <f t="shared" ca="1" si="32"/>
        <v>0.69455527244235371</v>
      </c>
      <c r="AU116" t="s">
        <v>697</v>
      </c>
      <c r="AV116" t="str">
        <f t="shared" ca="1" si="33"/>
        <v>sound\\Noviy_plod.wav</v>
      </c>
      <c r="AX116" t="str">
        <f>IF(OR(E116=10,E116=11,E116=14,E116=15),VLOOKUP(B116,audio_list_stym!$A$3:$BQ$189,69,FALSE),"XXXXX")</f>
        <v>XXXXX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_Голубой_ли_</v>
      </c>
      <c r="BB116" t="str">
        <f t="shared" si="34"/>
        <v>_Голубой_ли_XXXXX?</v>
      </c>
      <c r="BD116">
        <v>2149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VLOOKUP(B117,audio_list_stym!$A$3:$BP$18,65,FALSE)</f>
        <v>16</v>
      </c>
      <c r="F117" t="str">
        <f>VLOOKUP(E117,metki!$A$2:$B$9,2,FALSE)</f>
        <v>импл_новые_без_названия</v>
      </c>
      <c r="G117" t="str">
        <f t="shared" si="28"/>
        <v>импл_</v>
      </c>
      <c r="H117" t="str">
        <f>VLOOKUP(B117,audio_list_stym!$A$3:$AJ$18,33,FALSE)</f>
        <v>Noni</v>
      </c>
      <c r="I117" t="s">
        <v>691</v>
      </c>
      <c r="J117" t="str">
        <f t="shared" si="29"/>
        <v>Noni_4</v>
      </c>
      <c r="K117">
        <v>16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260</v>
      </c>
      <c r="Q117" t="str">
        <f>IF(G117="экспл",0,IF(G117="импл_",VLOOKUP(J117,quest_импл!$A$1:$J$129,8,FALSE),0))</f>
        <v>sound\\S_bugorkami_li.wav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2027</v>
      </c>
      <c r="AD117" t="str">
        <f t="shared" ca="1" si="35"/>
        <v>pics\\Kokos_3.jpg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30"/>
        <v>pics\\Kokos_3.jpg</v>
      </c>
      <c r="AI117" t="s">
        <v>89</v>
      </c>
      <c r="AO117">
        <f t="shared" ca="1" si="36"/>
        <v>0.61567840626743586</v>
      </c>
      <c r="AP117" t="str">
        <f t="shared" ca="1" si="37"/>
        <v>pics\\Kokos_3.jpg</v>
      </c>
      <c r="AR117" t="str">
        <f t="shared" si="39"/>
        <v/>
      </c>
      <c r="AS117" t="str">
        <f t="shared" ca="1" si="31"/>
        <v>pics\\Kokos_3.jpg</v>
      </c>
      <c r="AT117">
        <f t="shared" ca="1" si="32"/>
        <v>0.31206601403343137</v>
      </c>
      <c r="AU117" t="s">
        <v>697</v>
      </c>
      <c r="AV117" t="str">
        <f t="shared" ca="1" si="33"/>
        <v>sound\\Redkiy_plod.wav</v>
      </c>
      <c r="AX117" t="str">
        <f>IF(OR(E117=10,E117=11,E117=14,E117=15),VLOOKUP(B117,audio_list_stym!$A$3:$BQ$189,69,FALSE),"XXXXX")</f>
        <v>XXXXX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_С_бугорками_ли_</v>
      </c>
      <c r="BB117" t="str">
        <f t="shared" si="34"/>
        <v>_С_бугорками_ли_XXXXX?</v>
      </c>
      <c r="BD117">
        <v>2146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VLOOKUP(B118,audio_list_stym!$A$3:$BP$18,65,FALSE)</f>
        <v>16</v>
      </c>
      <c r="F118" t="str">
        <f>VLOOKUP(E118,metki!$A$2:$B$9,2,FALSE)</f>
        <v>импл_новые_без_названия</v>
      </c>
      <c r="G118" t="str">
        <f t="shared" si="28"/>
        <v>импл_</v>
      </c>
      <c r="H118" t="str">
        <f>VLOOKUP(B118,audio_list_stym!$A$3:$AJ$18,33,FALSE)</f>
        <v>Noni</v>
      </c>
      <c r="I118" t="s">
        <v>692</v>
      </c>
      <c r="J118" t="str">
        <f t="shared" si="29"/>
        <v>Noni_5</v>
      </c>
      <c r="K118">
        <v>16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261</v>
      </c>
      <c r="Q118" t="str">
        <f>IF(G118="экспл",0,IF(G118="импл_",VLOOKUP(J118,quest_импл!$A$1:$J$129,8,FALSE),0))</f>
        <v>sound\\Ovalniy_li.wav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да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2019</v>
      </c>
      <c r="AD118" t="str">
        <f t="shared" ca="1" si="35"/>
        <v>pics\\Goroh_3.jpg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30"/>
        <v>pics\\Goroh_3.jpg</v>
      </c>
      <c r="AI118" t="s">
        <v>90</v>
      </c>
      <c r="AO118">
        <f t="shared" ca="1" si="36"/>
        <v>0.76440819913050739</v>
      </c>
      <c r="AP118" t="str">
        <f t="shared" ca="1" si="37"/>
        <v>pics\\Goroh_3.jpg</v>
      </c>
      <c r="AR118" t="str">
        <f t="shared" si="39"/>
        <v/>
      </c>
      <c r="AS118" t="str">
        <f t="shared" ca="1" si="31"/>
        <v>pics\\Goroh_3.jpg</v>
      </c>
      <c r="AT118">
        <f t="shared" ca="1" si="32"/>
        <v>0.32437268268798347</v>
      </c>
      <c r="AU118" t="s">
        <v>697</v>
      </c>
      <c r="AV118" t="str">
        <f t="shared" ca="1" si="33"/>
        <v>sound\\Redkiy_plod.wav</v>
      </c>
      <c r="AX118" t="str">
        <f>IF(OR(E118=10,E118=11,E118=14,E118=15),VLOOKUP(B118,audio_list_stym!$A$3:$BQ$189,69,FALSE),"XXXXX")</f>
        <v>XXXXX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_Овальный_ли_</v>
      </c>
      <c r="BB118" t="str">
        <f t="shared" si="34"/>
        <v>_Овальный_ли_XXXXX?</v>
      </c>
      <c r="BD118">
        <v>2150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VLOOKUP(B119,audio_list_stym!$A$3:$BP$18,65,FALSE)</f>
        <v>16</v>
      </c>
      <c r="F119" t="str">
        <f>VLOOKUP(E119,metki!$A$2:$B$9,2,FALSE)</f>
        <v>импл_новые_без_названия</v>
      </c>
      <c r="G119" t="str">
        <f t="shared" si="28"/>
        <v>импл_</v>
      </c>
      <c r="H119" t="str">
        <f>VLOOKUP(B119,audio_list_stym!$A$3:$AJ$18,33,FALSE)</f>
        <v>Noni</v>
      </c>
      <c r="I119" t="s">
        <v>693</v>
      </c>
      <c r="J119" t="str">
        <f t="shared" si="29"/>
        <v>Noni_6</v>
      </c>
      <c r="K119">
        <v>16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262</v>
      </c>
      <c r="Q119" t="str">
        <f>IF(G119="экспл",0,IF(G119="импл_",VLOOKUP(J119,quest_импл!$A$1:$J$129,8,FALSE),0))</f>
        <v>sound\\Zhidkiy_li.wav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2053</v>
      </c>
      <c r="AD119" t="str">
        <f t="shared" ca="1" si="35"/>
        <v>pics\\Redis_5.jpg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30"/>
        <v>pics\\Redis_5.jpg</v>
      </c>
      <c r="AI119" t="s">
        <v>91</v>
      </c>
      <c r="AO119">
        <f t="shared" ca="1" si="36"/>
        <v>0.29161023528779662</v>
      </c>
      <c r="AP119" t="str">
        <f t="shared" ca="1" si="37"/>
        <v>pics\\Redis_5.jpg</v>
      </c>
      <c r="AR119" t="str">
        <f t="shared" si="39"/>
        <v/>
      </c>
      <c r="AS119" t="str">
        <f t="shared" ca="1" si="31"/>
        <v>pics\\Redis_5.jpg</v>
      </c>
      <c r="AT119">
        <f t="shared" ca="1" si="32"/>
        <v>0.59325158474253525</v>
      </c>
      <c r="AU119" t="s">
        <v>697</v>
      </c>
      <c r="AV119" t="str">
        <f t="shared" ca="1" si="33"/>
        <v>sound\\Noviy_plod.wav</v>
      </c>
      <c r="AX119" t="str">
        <f>IF(OR(E119=10,E119=11,E119=14,E119=15),VLOOKUP(B119,audio_list_stym!$A$3:$BQ$189,69,FALSE),"XXXXX")</f>
        <v>XXXXX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_Жидкий_ли_</v>
      </c>
      <c r="BB119" t="str">
        <f t="shared" si="34"/>
        <v>_Жидкий_ли_XXXXX?</v>
      </c>
      <c r="BD119">
        <v>2145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VLOOKUP(B120,audio_list_stym!$A$3:$BP$18,65,FALSE)</f>
        <v>16</v>
      </c>
      <c r="F120" t="str">
        <f>VLOOKUP(E120,metki!$A$2:$B$9,2,FALSE)</f>
        <v>импл_новые_без_названия</v>
      </c>
      <c r="G120" t="str">
        <f t="shared" si="28"/>
        <v>импл_</v>
      </c>
      <c r="H120" t="str">
        <f>VLOOKUP(B120,audio_list_stym!$A$3:$AJ$18,33,FALSE)</f>
        <v>Noni</v>
      </c>
      <c r="I120" t="s">
        <v>694</v>
      </c>
      <c r="J120" t="str">
        <f t="shared" si="29"/>
        <v>Noni_7</v>
      </c>
      <c r="K120">
        <v>16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263</v>
      </c>
      <c r="Q120" t="str">
        <f>IF(G120="экспл",0,IF(G120="импл_",VLOOKUP(J120,quest_импл!$A$1:$J$129,8,FALSE),0))</f>
        <v>sound\\Lohmatiy_li.wav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нет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2044</v>
      </c>
      <c r="AD120" t="str">
        <f t="shared" ca="1" si="35"/>
        <v>pics\\Peper_4.jpg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30"/>
        <v>pics\\Peper_4.jpg</v>
      </c>
      <c r="AI120" t="s">
        <v>92</v>
      </c>
      <c r="AO120">
        <f t="shared" ca="1" si="36"/>
        <v>0.44684639246615243</v>
      </c>
      <c r="AP120" t="str">
        <f t="shared" ca="1" si="37"/>
        <v>pics\\Peper_4.jpg</v>
      </c>
      <c r="AR120" t="str">
        <f t="shared" si="39"/>
        <v/>
      </c>
      <c r="AS120" t="str">
        <f t="shared" ca="1" si="31"/>
        <v>pics\\Peper_4.jpg</v>
      </c>
      <c r="AT120">
        <f t="shared" ca="1" si="32"/>
        <v>0.60949494130883775</v>
      </c>
      <c r="AU120" t="s">
        <v>697</v>
      </c>
      <c r="AV120" t="str">
        <f t="shared" ca="1" si="33"/>
        <v>sound\\Noviy_plod.wav</v>
      </c>
      <c r="AX120" t="str">
        <f>IF(OR(E120=10,E120=11,E120=14,E120=15),VLOOKUP(B120,audio_list_stym!$A$3:$BQ$189,69,FALSE),"XXXXX")</f>
        <v>XXXXX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_Лохматый_ли_</v>
      </c>
      <c r="BB120" t="str">
        <f t="shared" si="34"/>
        <v>_Лохматый_ли_XXXXX?</v>
      </c>
      <c r="BD120">
        <v>2151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VLOOKUP(B121,audio_list_stym!$A$3:$BP$18,65,FALSE)</f>
        <v>16</v>
      </c>
      <c r="F121" t="str">
        <f>VLOOKUP(E121,metki!$A$2:$B$9,2,FALSE)</f>
        <v>импл_новые_без_названия</v>
      </c>
      <c r="G121" t="str">
        <f t="shared" si="28"/>
        <v>импл_</v>
      </c>
      <c r="H121" t="str">
        <f>VLOOKUP(B121,audio_list_stym!$A$3:$AJ$18,33,FALSE)</f>
        <v>Noni</v>
      </c>
      <c r="I121" t="s">
        <v>695</v>
      </c>
      <c r="J121" t="str">
        <f t="shared" si="29"/>
        <v>Noni_8</v>
      </c>
      <c r="K121">
        <v>16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264</v>
      </c>
      <c r="Q121" t="str">
        <f>IF(G121="экспл",0,IF(G121="импл_",VLOOKUP(J121,quest_импл!$A$1:$J$129,8,FALSE),0))</f>
        <v>sound\\Zolotistiy_li.wav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2056</v>
      </c>
      <c r="AD121" t="str">
        <f t="shared" ca="1" si="35"/>
        <v>pics\\Redis_8.jpg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30"/>
        <v>pics\\Redis_8.jpg</v>
      </c>
      <c r="AI121" t="s">
        <v>93</v>
      </c>
      <c r="AO121">
        <f t="shared" ca="1" si="36"/>
        <v>0.13784102915209229</v>
      </c>
      <c r="AP121" t="str">
        <f t="shared" ca="1" si="37"/>
        <v>pics\\Redis_8.jpg</v>
      </c>
      <c r="AR121" t="str">
        <f>IF(AH121="sound\\Ogorod",AP49,"")</f>
        <v/>
      </c>
      <c r="AS121" t="str">
        <f t="shared" ca="1" si="31"/>
        <v>pics\\Redis_8.jpg</v>
      </c>
      <c r="AT121">
        <f t="shared" ca="1" si="32"/>
        <v>0.77545873984731784</v>
      </c>
      <c r="AU121" t="s">
        <v>697</v>
      </c>
      <c r="AV121" t="str">
        <f t="shared" ca="1" si="33"/>
        <v>sound\\Noviy_plod.wav</v>
      </c>
      <c r="AX121" t="str">
        <f>IF(OR(E121=10,E121=11,E121=14,E121=15),VLOOKUP(B121,audio_list_stym!$A$3:$BQ$189,69,FALSE),"XXXXX")</f>
        <v>XXXXX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_Золотистый_ли_</v>
      </c>
      <c r="BB121" t="str">
        <f t="shared" si="34"/>
        <v>_Золотистый_ли_XXXXX?</v>
      </c>
      <c r="BD121">
        <v>2148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VLOOKUP(B122,audio_list_stym!$A$3:$BP$18,65,FALSE)</f>
        <v>17</v>
      </c>
      <c r="F122" t="str">
        <f>VLOOKUP(E122,metki!$A$2:$B$9,2,FALSE)</f>
        <v>экспл_новые_без_названия</v>
      </c>
      <c r="G122" t="str">
        <f t="shared" si="28"/>
        <v>экспл</v>
      </c>
      <c r="H122" t="str">
        <f>VLOOKUP(B122,audio_list_stym!$A$3:$AJ$18,33,FALSE)</f>
        <v>Sapota</v>
      </c>
      <c r="I122" t="s">
        <v>688</v>
      </c>
      <c r="J122" t="str">
        <f t="shared" si="29"/>
        <v>Sapota_1</v>
      </c>
      <c r="K122">
        <v>17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137</v>
      </c>
      <c r="Z122" t="str">
        <f>IF(G122="экспл",VLOOKUP(J122,quest_экспл!$A$1:$N$129,12,FALSE),IF(G122="импл_",0,0))</f>
        <v>sound\\On_sharoobraxniy.wav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5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30"/>
        <v/>
      </c>
      <c r="AI122" t="s">
        <v>124</v>
      </c>
      <c r="AO122">
        <f t="shared" ca="1" si="36"/>
        <v>0.77074875384833086</v>
      </c>
      <c r="AP122" t="str">
        <f t="shared" ca="1" si="37"/>
        <v>pics\\Finik_8.jpg</v>
      </c>
      <c r="AR122" t="str">
        <f t="shared" ref="AR122:AR129" si="40">IF(AH122="sound\\Ogorod",AP50,"")</f>
        <v/>
      </c>
      <c r="AS122" t="str">
        <f t="shared" si="31"/>
        <v/>
      </c>
      <c r="AT122">
        <f t="shared" ca="1" si="32"/>
        <v>0.92341690312908187</v>
      </c>
      <c r="AU122" t="s">
        <v>697</v>
      </c>
      <c r="AV122" t="str">
        <f t="shared" ca="1" si="33"/>
        <v>sound\\Noviy_plod.wav</v>
      </c>
      <c r="AX122" t="str">
        <f>IF(OR(E122=10,E122=11,E122=14,E122=15),VLOOKUP(B122,audio_list_stym!$A$3:$BQ$189,69,FALSE),"XXXXX")</f>
        <v>XXXXX</v>
      </c>
      <c r="AY122" t="str">
        <f>VLOOKUP(V122,audio_list_stym!B122:BQ419,68,FALSE)</f>
        <v>На_экране_</v>
      </c>
      <c r="AZ122" t="str">
        <f>VLOOKUP(Z122,audio_list_stym!$B$2:$BQ$299,68,FALSE)</f>
        <v>_Он_шарообразный?</v>
      </c>
      <c r="BA122" t="e">
        <f>VLOOKUP(Q122,audio_list_stym!$B$2:$BQ$299,68,FALSE)</f>
        <v>#N/A</v>
      </c>
      <c r="BB122" t="str">
        <f t="shared" si="34"/>
        <v>На_экране_XXXXX._Он_шарообразный?</v>
      </c>
      <c r="BC122">
        <v>1216</v>
      </c>
      <c r="BD122">
        <v>2072</v>
      </c>
      <c r="BE122">
        <v>2083</v>
      </c>
      <c r="BF122">
        <v>2116</v>
      </c>
      <c r="BG122">
        <v>2140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VLOOKUP(B123,audio_list_stym!$A$3:$BP$18,65,FALSE)</f>
        <v>17</v>
      </c>
      <c r="F123" t="str">
        <f>VLOOKUP(E123,metki!$A$2:$B$9,2,FALSE)</f>
        <v>экспл_новые_без_названия</v>
      </c>
      <c r="G123" t="str">
        <f t="shared" si="28"/>
        <v>экспл</v>
      </c>
      <c r="H123" t="str">
        <f>VLOOKUP(B123,audio_list_stym!$A$3:$AJ$18,33,FALSE)</f>
        <v>Sapota</v>
      </c>
      <c r="I123" t="s">
        <v>689</v>
      </c>
      <c r="J123" t="str">
        <f t="shared" si="29"/>
        <v>Sapota_2</v>
      </c>
      <c r="K123">
        <v>17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138</v>
      </c>
      <c r="Z123" t="str">
        <f>IF(G123="экспл",VLOOKUP(J123,quest_экспл!$A$1:$N$129,12,FALSE),IF(G123="импл_",0,0))</f>
        <v>sound\\On_nadrezan.wav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5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30"/>
        <v/>
      </c>
      <c r="AI123" t="s">
        <v>125</v>
      </c>
      <c r="AO123">
        <f t="shared" ca="1" si="36"/>
        <v>0.48820783491470221</v>
      </c>
      <c r="AP123" t="str">
        <f t="shared" ca="1" si="37"/>
        <v>pics\\Peper_1.jpg</v>
      </c>
      <c r="AR123" t="str">
        <f t="shared" si="40"/>
        <v/>
      </c>
      <c r="AS123" t="str">
        <f t="shared" si="31"/>
        <v/>
      </c>
      <c r="AT123">
        <f t="shared" ca="1" si="32"/>
        <v>0.99980862550188387</v>
      </c>
      <c r="AU123" t="s">
        <v>697</v>
      </c>
      <c r="AV123" t="str">
        <f t="shared" ca="1" si="33"/>
        <v>sound\\Noviy_plod.wav</v>
      </c>
      <c r="AX123" t="str">
        <f>IF(OR(E123=10,E123=11,E123=14,E123=15),VLOOKUP(B123,audio_list_stym!$A$3:$BQ$189,69,FALSE),"XXXXX")</f>
        <v>XXXXX</v>
      </c>
      <c r="AY123" t="str">
        <f>VLOOKUP(V123,audio_list_stym!B123:BQ420,68,FALSE)</f>
        <v>Посмотрите,_вот_</v>
      </c>
      <c r="AZ123" t="str">
        <f>VLOOKUP(Z123,audio_list_stym!$B$2:$BQ$299,68,FALSE)</f>
        <v>_Он_надрезан?</v>
      </c>
      <c r="BA123" t="e">
        <f>VLOOKUP(Q123,audio_list_stym!$B$2:$BQ$299,68,FALSE)</f>
        <v>#N/A</v>
      </c>
      <c r="BB123" t="str">
        <f t="shared" si="34"/>
        <v>Посмотрите,_вот_XXXXX._Он_надрезан?</v>
      </c>
      <c r="BD123">
        <v>2067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VLOOKUP(B124,audio_list_stym!$A$3:$BP$18,65,FALSE)</f>
        <v>17</v>
      </c>
      <c r="F124" t="str">
        <f>VLOOKUP(E124,metki!$A$2:$B$9,2,FALSE)</f>
        <v>экспл_новые_без_названия</v>
      </c>
      <c r="G124" t="str">
        <f t="shared" si="28"/>
        <v>экспл</v>
      </c>
      <c r="H124" t="str">
        <f>VLOOKUP(B124,audio_list_stym!$A$3:$AJ$18,33,FALSE)</f>
        <v>Sapota</v>
      </c>
      <c r="I124" t="s">
        <v>690</v>
      </c>
      <c r="J124" t="str">
        <f t="shared" si="29"/>
        <v>Sapota_3</v>
      </c>
      <c r="K124">
        <v>17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139</v>
      </c>
      <c r="Z124" t="str">
        <f>IF(G124="экспл",VLOOKUP(J124,quest_экспл!$A$1:$N$129,12,FALSE),IF(G124="импл_",0,0))</f>
        <v>sound\\On_perekruchen.wav</v>
      </c>
      <c r="AA124" t="str">
        <f>IF(G124="экспл",VLOOKUP(J124,quest_экспл!$A$1:$N$129,14,FALSE),IF(G124="импл_",0,0))</f>
        <v>нет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5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30"/>
        <v/>
      </c>
      <c r="AI124" t="s">
        <v>126</v>
      </c>
      <c r="AO124">
        <f t="shared" ca="1" si="36"/>
        <v>0.93391129040274901</v>
      </c>
      <c r="AP124" t="str">
        <f t="shared" ca="1" si="37"/>
        <v>pics\\Banan_6.jpg</v>
      </c>
      <c r="AR124" t="str">
        <f t="shared" si="40"/>
        <v/>
      </c>
      <c r="AS124" t="str">
        <f t="shared" si="31"/>
        <v/>
      </c>
      <c r="AT124">
        <f t="shared" ca="1" si="32"/>
        <v>0.96225161511986779</v>
      </c>
      <c r="AU124" t="s">
        <v>697</v>
      </c>
      <c r="AV124" t="str">
        <f t="shared" ca="1" si="33"/>
        <v>sound\\Noviy_plod.wav</v>
      </c>
      <c r="AX124" t="str">
        <f>IF(OR(E124=10,E124=11,E124=14,E124=15),VLOOKUP(B124,audio_list_stym!$A$3:$BQ$189,69,FALSE),"XXXXX")</f>
        <v>XXXXX</v>
      </c>
      <c r="AY124" t="str">
        <f>VLOOKUP(V124,audio_list_stym!B124:BQ421,68,FALSE)</f>
        <v>Вот_</v>
      </c>
      <c r="AZ124" t="str">
        <f>VLOOKUP(Z124,audio_list_stym!$B$2:$BQ$299,68,FALSE)</f>
        <v>_Он_перекручен?</v>
      </c>
      <c r="BA124" t="e">
        <f>VLOOKUP(Q124,audio_list_stym!$B$2:$BQ$299,68,FALSE)</f>
        <v>#N/A</v>
      </c>
      <c r="BB124" t="str">
        <f t="shared" si="34"/>
        <v>Вот_XXXXX._Он_перекручен?</v>
      </c>
      <c r="BD124">
        <v>2069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VLOOKUP(B125,audio_list_stym!$A$3:$BP$18,65,FALSE)</f>
        <v>17</v>
      </c>
      <c r="F125" t="str">
        <f>VLOOKUP(E125,metki!$A$2:$B$9,2,FALSE)</f>
        <v>экспл_новые_без_названия</v>
      </c>
      <c r="G125" t="str">
        <f t="shared" si="28"/>
        <v>экспл</v>
      </c>
      <c r="H125" t="str">
        <f>VLOOKUP(B125,audio_list_stym!$A$3:$AJ$18,33,FALSE)</f>
        <v>Sapota</v>
      </c>
      <c r="I125" t="s">
        <v>691</v>
      </c>
      <c r="J125" t="str">
        <f t="shared" si="29"/>
        <v>Sapota_4</v>
      </c>
      <c r="K125">
        <v>17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140</v>
      </c>
      <c r="Z125" t="str">
        <f>IF(G125="экспл",VLOOKUP(J125,quest_экспл!$A$1:$N$129,12,FALSE),IF(G125="импл_",0,0))</f>
        <v>sound\\Sorvan_li_on.wav</v>
      </c>
      <c r="AA125" t="str">
        <f>IF(G125="экспл",VLOOKUP(J125,quest_экспл!$A$1:$N$129,14,FALSE),IF(G125="импл_",0,0))</f>
        <v>да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5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30"/>
        <v/>
      </c>
      <c r="AI125" t="s">
        <v>127</v>
      </c>
      <c r="AO125">
        <f t="shared" ca="1" si="36"/>
        <v>6.8217002918756542E-2</v>
      </c>
      <c r="AP125" t="str">
        <f t="shared" ca="1" si="37"/>
        <v>pics\\Tomat_2.jpg</v>
      </c>
      <c r="AR125" t="str">
        <f t="shared" si="40"/>
        <v/>
      </c>
      <c r="AS125" t="str">
        <f t="shared" si="31"/>
        <v/>
      </c>
      <c r="AT125">
        <f t="shared" ca="1" si="32"/>
        <v>0.58436874014773443</v>
      </c>
      <c r="AU125" t="s">
        <v>697</v>
      </c>
      <c r="AV125" t="str">
        <f t="shared" ca="1" si="33"/>
        <v>sound\\Noviy_plod.wav</v>
      </c>
      <c r="AX125" t="str">
        <f>IF(OR(E125=10,E125=11,E125=14,E125=15),VLOOKUP(B125,audio_list_stym!$A$3:$BQ$189,69,FALSE),"XXXXX")</f>
        <v>XXXXX</v>
      </c>
      <c r="AY125" t="str">
        <f>VLOOKUP(V125,audio_list_stym!B125:BQ422,68,FALSE)</f>
        <v>Это_</v>
      </c>
      <c r="AZ125" t="str">
        <f>VLOOKUP(Z125,audio_list_stym!$B$2:$BQ$299,68,FALSE)</f>
        <v>_Сорван_ли_он?</v>
      </c>
      <c r="BA125" t="e">
        <f>VLOOKUP(Q125,audio_list_stym!$B$2:$BQ$299,68,FALSE)</f>
        <v>#N/A</v>
      </c>
      <c r="BB125" t="str">
        <f t="shared" si="34"/>
        <v>Это_XXXXX._Сорван_ли_он?</v>
      </c>
      <c r="BD125">
        <v>2066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VLOOKUP(B126,audio_list_stym!$A$3:$BP$18,65,FALSE)</f>
        <v>17</v>
      </c>
      <c r="F126" t="str">
        <f>VLOOKUP(E126,metki!$A$2:$B$9,2,FALSE)</f>
        <v>экспл_новые_без_названия</v>
      </c>
      <c r="G126" t="str">
        <f t="shared" si="28"/>
        <v>экспл</v>
      </c>
      <c r="H126" t="str">
        <f>VLOOKUP(B126,audio_list_stym!$A$3:$AJ$18,33,FALSE)</f>
        <v>Sapota</v>
      </c>
      <c r="I126" t="s">
        <v>692</v>
      </c>
      <c r="J126" t="str">
        <f t="shared" si="29"/>
        <v>Sapota_5</v>
      </c>
      <c r="K126">
        <v>17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141</v>
      </c>
      <c r="Z126" t="str">
        <f>IF(G126="экспл",VLOOKUP(J126,quest_экспл!$A$1:$N$129,12,FALSE),IF(G126="импл_",0,0))</f>
        <v>sound\\Spressovan_li_on.wav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5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30"/>
        <v/>
      </c>
      <c r="AI126" t="s">
        <v>128</v>
      </c>
      <c r="AO126">
        <f t="shared" ca="1" si="36"/>
        <v>5.196119173909608E-2</v>
      </c>
      <c r="AP126" t="str">
        <f t="shared" ca="1" si="37"/>
        <v>pics\\Tomat_5.jpg</v>
      </c>
      <c r="AR126" t="str">
        <f t="shared" si="40"/>
        <v/>
      </c>
      <c r="AS126" t="str">
        <f t="shared" si="31"/>
        <v/>
      </c>
      <c r="AT126">
        <f t="shared" ca="1" si="32"/>
        <v>0.27272340982059984</v>
      </c>
      <c r="AU126" t="s">
        <v>697</v>
      </c>
      <c r="AV126" t="str">
        <f t="shared" ca="1" si="33"/>
        <v>sound\\Redkiy_plod.wav</v>
      </c>
      <c r="AX126" t="str">
        <f>IF(OR(E126=10,E126=11,E126=14,E126=15),VLOOKUP(B126,audio_list_stym!$A$3:$BQ$189,69,FALSE),"XXXXX")</f>
        <v>XXXXX</v>
      </c>
      <c r="AY126" t="str">
        <f>VLOOKUP(V126,audio_list_stym!B126:BQ423,68,FALSE)</f>
        <v>На_картинке_</v>
      </c>
      <c r="AZ126" t="str">
        <f>VLOOKUP(Z126,audio_list_stym!$B$2:$BQ$299,68,FALSE)</f>
        <v>_Спрессован_ли_он?</v>
      </c>
      <c r="BA126" t="e">
        <f>VLOOKUP(Q126,audio_list_stym!$B$2:$BQ$299,68,FALSE)</f>
        <v>#N/A</v>
      </c>
      <c r="BB126" t="str">
        <f t="shared" si="34"/>
        <v>На_картинке_XXXXX._Спрессован_ли_он?</v>
      </c>
      <c r="BD126">
        <v>2070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VLOOKUP(B127,audio_list_stym!$A$3:$BP$18,65,FALSE)</f>
        <v>17</v>
      </c>
      <c r="F127" t="str">
        <f>VLOOKUP(E127,metki!$A$2:$B$9,2,FALSE)</f>
        <v>экспл_новые_без_названия</v>
      </c>
      <c r="G127" t="str">
        <f t="shared" si="28"/>
        <v>экспл</v>
      </c>
      <c r="H127" t="str">
        <f>VLOOKUP(B127,audio_list_stym!$A$3:$AJ$18,33,FALSE)</f>
        <v>Sapota</v>
      </c>
      <c r="I127" t="s">
        <v>693</v>
      </c>
      <c r="J127" t="str">
        <f t="shared" si="29"/>
        <v>Sapota_6</v>
      </c>
      <c r="K127">
        <v>17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142</v>
      </c>
      <c r="Z127" t="str">
        <f>IF(G127="экспл",VLOOKUP(J127,quest_экспл!$A$1:$N$129,12,FALSE),IF(G127="импл_",0,0))</f>
        <v>sound\\Zheltiy_li_on.wav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5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30"/>
        <v/>
      </c>
      <c r="AI127" t="s">
        <v>129</v>
      </c>
      <c r="AO127">
        <f t="shared" ca="1" si="36"/>
        <v>9.3710921949099468E-2</v>
      </c>
      <c r="AP127" t="str">
        <f t="shared" ca="1" si="37"/>
        <v>pics\\Tomat_1.jpg</v>
      </c>
      <c r="AR127" t="str">
        <f t="shared" si="40"/>
        <v/>
      </c>
      <c r="AS127" t="str">
        <f t="shared" si="31"/>
        <v/>
      </c>
      <c r="AT127">
        <f t="shared" ca="1" si="32"/>
        <v>0.57368443356505849</v>
      </c>
      <c r="AU127" t="s">
        <v>697</v>
      </c>
      <c r="AV127" t="str">
        <f t="shared" ca="1" si="33"/>
        <v>sound\\Noviy_plod.wav</v>
      </c>
      <c r="AX127" t="str">
        <f>IF(OR(E127=10,E127=11,E127=14,E127=15),VLOOKUP(B127,audio_list_stym!$A$3:$BQ$189,69,FALSE),"XXXXX")</f>
        <v>XXXXX</v>
      </c>
      <c r="AY127" t="str">
        <f>VLOOKUP(V127,audio_list_stym!B127:BQ424,68,FALSE)</f>
        <v>На_мониторе_</v>
      </c>
      <c r="AZ127" t="str">
        <f>VLOOKUP(Z127,audio_list_stym!$B$2:$BQ$299,68,FALSE)</f>
        <v>_Желтый_ли_он?</v>
      </c>
      <c r="BA127" t="e">
        <f>VLOOKUP(Q127,audio_list_stym!$B$2:$BQ$299,68,FALSE)</f>
        <v>#N/A</v>
      </c>
      <c r="BB127" t="str">
        <f t="shared" si="34"/>
        <v>На_мониторе_XXXXX._Желтый_ли_он?</v>
      </c>
      <c r="BD127">
        <v>2065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VLOOKUP(B128,audio_list_stym!$A$3:$BP$18,65,FALSE)</f>
        <v>17</v>
      </c>
      <c r="F128" t="str">
        <f>VLOOKUP(E128,metki!$A$2:$B$9,2,FALSE)</f>
        <v>экспл_новые_без_названия</v>
      </c>
      <c r="G128" t="str">
        <f t="shared" si="28"/>
        <v>экспл</v>
      </c>
      <c r="H128" t="str">
        <f>VLOOKUP(B128,audio_list_stym!$A$3:$AJ$18,33,FALSE)</f>
        <v>Sapota</v>
      </c>
      <c r="I128" t="s">
        <v>694</v>
      </c>
      <c r="J128" t="str">
        <f t="shared" si="29"/>
        <v>Sapota_7</v>
      </c>
      <c r="K128">
        <v>17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143</v>
      </c>
      <c r="Z128" t="str">
        <f>IF(G128="экспл",VLOOKUP(J128,quest_экспл!$A$1:$N$129,12,FALSE),IF(G128="импл_",0,0))</f>
        <v>sound\\Rovniy_li_on.wav</v>
      </c>
      <c r="AA128" t="str">
        <f>IF(G128="экспл",VLOOKUP(J128,quest_экспл!$A$1:$N$129,14,FALSE),IF(G128="импл_",0,0))</f>
        <v>да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5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30"/>
        <v/>
      </c>
      <c r="AI128" t="s">
        <v>130</v>
      </c>
      <c r="AO128">
        <f t="shared" ca="1" si="36"/>
        <v>0.35984246318717583</v>
      </c>
      <c r="AP128" t="str">
        <f t="shared" ca="1" si="37"/>
        <v>pics\\Redis_1.jpg</v>
      </c>
      <c r="AR128" t="str">
        <f t="shared" si="40"/>
        <v/>
      </c>
      <c r="AS128" t="str">
        <f t="shared" si="31"/>
        <v/>
      </c>
      <c r="AT128">
        <f t="shared" ca="1" si="32"/>
        <v>0.24830798406811927</v>
      </c>
      <c r="AU128" t="s">
        <v>697</v>
      </c>
      <c r="AV128" t="str">
        <f t="shared" ca="1" si="33"/>
        <v>sound\\Redkiy_plod.wav</v>
      </c>
      <c r="AX128" t="str">
        <f>IF(OR(E128=10,E128=11,E128=14,E128=15),VLOOKUP(B128,audio_list_stym!$A$3:$BQ$189,69,FALSE),"XXXXX")</f>
        <v>XXXXX</v>
      </c>
      <c r="AY128" t="str">
        <f>VLOOKUP(V128,audio_list_stym!B128:BQ425,68,FALSE)</f>
        <v>Перед_Вами_</v>
      </c>
      <c r="AZ128" t="str">
        <f>VLOOKUP(Z128,audio_list_stym!$B$2:$BQ$299,68,FALSE)</f>
        <v>_Ровный_ли_он?</v>
      </c>
      <c r="BA128" t="e">
        <f>VLOOKUP(Q128,audio_list_stym!$B$2:$BQ$299,68,FALSE)</f>
        <v>#N/A</v>
      </c>
      <c r="BB128" t="str">
        <f t="shared" si="34"/>
        <v>Перед_Вами_XXXXX._Ровный_ли_он?</v>
      </c>
      <c r="BD128">
        <v>2071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VLOOKUP(B129,audio_list_stym!$A$3:$BP$18,65,FALSE)</f>
        <v>17</v>
      </c>
      <c r="F129" t="str">
        <f>VLOOKUP(E129,metki!$A$2:$B$9,2,FALSE)</f>
        <v>экспл_новые_без_названия</v>
      </c>
      <c r="G129" t="str">
        <f t="shared" si="28"/>
        <v>экспл</v>
      </c>
      <c r="H129" t="str">
        <f>VLOOKUP(B129,audio_list_stym!$A$3:$AJ$18,33,FALSE)</f>
        <v>Sapota</v>
      </c>
      <c r="I129" t="s">
        <v>695</v>
      </c>
      <c r="J129" t="str">
        <f t="shared" si="29"/>
        <v>Sapota_8</v>
      </c>
      <c r="K129">
        <v>17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144</v>
      </c>
      <c r="Z129" t="str">
        <f>IF(G129="экспл",VLOOKUP(J129,quest_экспл!$A$1:$N$129,12,FALSE),IF(G129="импл_",0,0))</f>
        <v>sound\\On_imeet_shipi.wav</v>
      </c>
      <c r="AA129" t="str">
        <f>IF(G129="экспл",VLOOKUP(J129,quest_экспл!$A$1:$N$129,14,FALSE),IF(G129="импл_",0,0))</f>
        <v>нет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5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30"/>
        <v/>
      </c>
      <c r="AI129" t="s">
        <v>131</v>
      </c>
      <c r="AO129">
        <f t="shared" ca="1" si="36"/>
        <v>0.59606142268096818</v>
      </c>
      <c r="AP129" t="str">
        <f t="shared" ca="1" si="37"/>
        <v>pics\\Kokos_7.jpg</v>
      </c>
      <c r="AR129" t="str">
        <f t="shared" si="40"/>
        <v/>
      </c>
      <c r="AS129" t="str">
        <f t="shared" si="31"/>
        <v/>
      </c>
      <c r="AT129">
        <f t="shared" ca="1" si="32"/>
        <v>0.3589872070690362</v>
      </c>
      <c r="AU129" t="s">
        <v>697</v>
      </c>
      <c r="AV129" t="str">
        <f t="shared" ca="1" si="33"/>
        <v>sound\\Redkiy_plod.wav</v>
      </c>
      <c r="AX129" t="str">
        <f>IF(OR(E129=10,E129=11,E129=14,E129=15),VLOOKUP(B129,audio_list_stym!$A$3:$BQ$189,69,FALSE),"XXXXX")</f>
        <v>XXXXX</v>
      </c>
      <c r="AY129" t="str">
        <f>VLOOKUP(V129,audio_list_stym!B129:BQ426,68,FALSE)</f>
        <v>Вы_видите_</v>
      </c>
      <c r="AZ129" t="str">
        <f>VLOOKUP(Z129,audio_list_stym!$B$2:$BQ$299,68,FALSE)</f>
        <v>_Он_имеет_шипы?</v>
      </c>
      <c r="BA129" t="e">
        <f>VLOOKUP(Q129,audio_list_stym!$B$2:$BQ$299,68,FALSE)</f>
        <v>#N/A</v>
      </c>
      <c r="BB129" t="str">
        <f t="shared" si="34"/>
        <v>Вы_видите_XXXXX._Он_имеет_шипы?</v>
      </c>
      <c r="BD129">
        <v>2068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D00-000000000000}"/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filterMode="1"/>
  <dimension ref="A1:BH161"/>
  <sheetViews>
    <sheetView zoomScale="70" zoomScaleNormal="70" zoomScaleSheetLayoutView="40" workbookViewId="0">
      <selection activeCell="E114" sqref="E114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VLOOKUP(B2,audio_list_stym!$A$3:$BP$18,66,FALSE)</f>
        <v>11</v>
      </c>
      <c r="F2" t="str">
        <f>VLOOKUP(E2,metki!$A$2:$B$9,2,FALSE)</f>
        <v>экспл_реал_с_названием</v>
      </c>
      <c r="G2" t="str">
        <f t="shared" ref="G2:G65" si="0">LEFT(F2,5)</f>
        <v>экспл</v>
      </c>
      <c r="H2" t="str">
        <f>VLOOKUP(B2,audio_list_stym!$A$3:$AJ$18,34,FALSE)</f>
        <v>Tomat</v>
      </c>
      <c r="I2" t="s">
        <v>688</v>
      </c>
      <c r="J2" t="str">
        <f t="shared" ref="J2:J65" si="1">H2&amp;I2</f>
        <v>Tomat_1</v>
      </c>
      <c r="K2">
        <v>11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2">IF(ISTEXT(AR2),AR2,IF(ISTEXT(AS2),AS2,""))</f>
        <v/>
      </c>
      <c r="AG2" t="str">
        <f t="shared" ref="AG2:AG9" si="3">IF(OR(E2=11,E2=13),M2,"")</f>
        <v>pics\\Tomat_1.jpg</v>
      </c>
      <c r="AH2">
        <f t="shared" ref="AH2:AH65" si="4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5">LEFT(AI2,11)</f>
        <v>pics\\Tomat</v>
      </c>
      <c r="AL2" t="str">
        <f t="shared" ref="AL2:AL25" si="6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0.73766715067797806</v>
      </c>
      <c r="AP2" t="str">
        <f ca="1">INDEX($AM$2:$AM$25,(RANK(AO2,$AO$2:$AO$25)))</f>
        <v>pics\\Kokos_6.jpg</v>
      </c>
      <c r="AQ2" t="str">
        <f ca="1">INDEX($AN$2:$AN$25,(RANK(AO2,$AO$2:$AO$25)))</f>
        <v>pics\\Tomat_6.jpg</v>
      </c>
      <c r="AT2">
        <f t="shared" ref="AT2:AT65" ca="1" si="7">RAND()</f>
        <v>0.8182980128888746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8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ТОМАТ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9">IF(G2="экспл",AY2&amp;AX2&amp;"."&amp;AZ2,IF(G2="импл_",BA2&amp;AX2&amp;"?"))</f>
        <v>На_экране_ТОМАТ._Целый_ли_он?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2033</v>
      </c>
      <c r="BF2" cm="1">
        <f t="array" aca="1" ref="BF2" ca="1">INDEX(BD26:BD49,(RANK(AT2,$AT$2:$AT$16)))</f>
        <v>2049</v>
      </c>
      <c r="BG2" cm="1">
        <f t="array" aca="1" ref="BG2" ca="1">INDEX(BD50:BD65,(RANK(AT2,$AT$2:$AT$16)))</f>
        <v>2009</v>
      </c>
      <c r="BH2">
        <v>1</v>
      </c>
    </row>
    <row r="3" spans="1:60" hidden="1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VLOOKUP(B3,audio_list_stym!$A$3:$BP$18,66,FALSE)</f>
        <v>11</v>
      </c>
      <c r="F3" t="str">
        <f>VLOOKUP(E3,metki!$A$2:$B$9,2,FALSE)</f>
        <v>экспл_реал_с_названием</v>
      </c>
      <c r="G3" t="str">
        <f t="shared" si="0"/>
        <v>экспл</v>
      </c>
      <c r="H3" t="str">
        <f>VLOOKUP(B3,audio_list_stym!$A$3:$AJ$18,34,FALSE)</f>
        <v>Tomat</v>
      </c>
      <c r="I3" t="s">
        <v>689</v>
      </c>
      <c r="J3" t="str">
        <f t="shared" si="1"/>
        <v>Tomat_2</v>
      </c>
      <c r="K3">
        <v>11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10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2"/>
        <v/>
      </c>
      <c r="AG3" t="str">
        <f t="shared" si="3"/>
        <v>pics\\Tomat_2.jpg</v>
      </c>
      <c r="AH3">
        <f t="shared" si="4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5"/>
        <v>pics\\Tomat</v>
      </c>
      <c r="AL3" t="str">
        <f t="shared" si="6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1">RAND()</f>
        <v>0.59326596767715756</v>
      </c>
      <c r="AP3" t="str">
        <f t="shared" ref="AP3:AP25" ca="1" si="12">INDEX($AM$2:$AM$25,(RANK(AO3,$AO$2:$AO$25)))</f>
        <v>pics\\Finik_6.jpg</v>
      </c>
      <c r="AQ3" t="str">
        <f t="shared" ref="AQ3:AQ25" ca="1" si="13">INDEX($AN$2:$AN$25,(RANK(AO3,$AO$2:$AO$25)))</f>
        <v>pics\\Peper_6.jpg</v>
      </c>
      <c r="AT3">
        <f t="shared" ca="1" si="7"/>
        <v>0.87991420621007832</v>
      </c>
      <c r="AU3" t="str">
        <f>IF(OR(G3=10,G3=11,G3=14,G3=15),VLOOKUP(AT3,audio_list_stym!$A$3:$B$18,2,FALSE),"sound\\Noviy_plod.wav")</f>
        <v>sound\\Noviy_plod.wav</v>
      </c>
      <c r="AV3" t="str">
        <f t="shared" ca="1" si="8"/>
        <v>sound\\Noviy_plod.wav</v>
      </c>
      <c r="AW3" t="s">
        <v>699</v>
      </c>
      <c r="AX3" t="str">
        <f>IF(OR(E3=10,E3=11,E3=14,E3=15),VLOOKUP(B3,audio_list_stym!$A$3:$BQ$189,69,FALSE),"XXXXX")</f>
        <v>ТОМАТ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9"/>
        <v>Посмотрите,_вот_ТОМАТ._Мясистый_ли_он?</v>
      </c>
      <c r="BD3" cm="1">
        <f t="array" aca="1" ref="BD3" ca="1">INDEX($L$2:$L$9,(RANK(AT3,$AT$2:$AT$9)))</f>
        <v>2057</v>
      </c>
    </row>
    <row r="4" spans="1:60" hidden="1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VLOOKUP(B4,audio_list_stym!$A$3:$BP$18,66,FALSE)</f>
        <v>11</v>
      </c>
      <c r="F4" t="str">
        <f>VLOOKUP(E4,metki!$A$2:$B$9,2,FALSE)</f>
        <v>экспл_реал_с_названием</v>
      </c>
      <c r="G4" t="str">
        <f t="shared" si="0"/>
        <v>экспл</v>
      </c>
      <c r="H4" t="str">
        <f>VLOOKUP(B4,audio_list_stym!$A$3:$AJ$18,34,FALSE)</f>
        <v>Tomat</v>
      </c>
      <c r="I4" t="s">
        <v>690</v>
      </c>
      <c r="J4" t="str">
        <f t="shared" si="1"/>
        <v>Tomat_3</v>
      </c>
      <c r="K4">
        <v>11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10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2"/>
        <v/>
      </c>
      <c r="AG4" t="str">
        <f t="shared" si="3"/>
        <v>pics\\Tomat_3.jpg</v>
      </c>
      <c r="AH4">
        <f t="shared" si="4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5"/>
        <v>pics\\Tomat</v>
      </c>
      <c r="AL4" t="str">
        <f t="shared" si="6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1"/>
        <v>0.66229976229615672</v>
      </c>
      <c r="AP4" t="str">
        <f t="shared" ca="1" si="12"/>
        <v>pics\\Kokos_8.jpg</v>
      </c>
      <c r="AQ4" t="str">
        <f t="shared" ca="1" si="13"/>
        <v>pics\\Tomat_8.jpg</v>
      </c>
      <c r="AT4">
        <f t="shared" ca="1" si="7"/>
        <v>1.980384226525822E-2</v>
      </c>
      <c r="AU4" t="str">
        <f>IF(OR(G4=10,G4=11,G4=14,G4=15),VLOOKUP(AT4,audio_list_stym!$A$3:$B$18,2,FALSE),"sound\\Noviy_plod.wav")</f>
        <v>sound\\Noviy_plod.wav</v>
      </c>
      <c r="AV4" t="str">
        <f t="shared" ca="1" si="8"/>
        <v>sound\\Redkiy_plod.wav</v>
      </c>
      <c r="AW4" t="s">
        <v>699</v>
      </c>
      <c r="AX4" t="str">
        <f>IF(OR(E4=10,E4=11,E4=14,E4=15),VLOOKUP(B4,audio_list_stym!$A$3:$BQ$189,69,FALSE),"XXXXX")</f>
        <v>ТОМАТ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9"/>
        <v>Вот_ТОМАТ._Горький_ли_он?</v>
      </c>
      <c r="BD4" cm="1">
        <f t="array" aca="1" ref="BD4" ca="1">INDEX($L$2:$L$9,(RANK(AT4,$AT$2:$AT$9)))</f>
        <v>2064</v>
      </c>
    </row>
    <row r="5" spans="1:60" hidden="1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VLOOKUP(B5,audio_list_stym!$A$3:$BP$18,66,FALSE)</f>
        <v>11</v>
      </c>
      <c r="F5" t="str">
        <f>VLOOKUP(E5,metki!$A$2:$B$9,2,FALSE)</f>
        <v>экспл_реал_с_названием</v>
      </c>
      <c r="G5" t="str">
        <f t="shared" si="0"/>
        <v>экспл</v>
      </c>
      <c r="H5" t="str">
        <f>VLOOKUP(B5,audio_list_stym!$A$3:$AJ$18,34,FALSE)</f>
        <v>Tomat</v>
      </c>
      <c r="I5" t="s">
        <v>691</v>
      </c>
      <c r="J5" t="str">
        <f t="shared" si="1"/>
        <v>Tomat_4</v>
      </c>
      <c r="K5">
        <v>11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10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2"/>
        <v/>
      </c>
      <c r="AG5" t="str">
        <f t="shared" si="3"/>
        <v>pics\\Tomat_4.jpg</v>
      </c>
      <c r="AH5">
        <f t="shared" si="4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5"/>
        <v>pics\\Tomat</v>
      </c>
      <c r="AL5" t="str">
        <f t="shared" si="6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1"/>
        <v>0.85168626981857576</v>
      </c>
      <c r="AP5" t="str">
        <f t="shared" ca="1" si="12"/>
        <v>pics\\Kokos_2.jpg</v>
      </c>
      <c r="AQ5" t="str">
        <f t="shared" ca="1" si="13"/>
        <v>pics\\Tomat_2.jpg</v>
      </c>
      <c r="AT5">
        <f t="shared" ca="1" si="7"/>
        <v>3.5326798950181981E-2</v>
      </c>
      <c r="AU5" t="str">
        <f>IF(OR(G5=10,G5=11,G5=14,G5=15),VLOOKUP(AT5,audio_list_stym!$A$3:$B$18,2,FALSE),"sound\\Noviy_plod.wav")</f>
        <v>sound\\Noviy_plod.wav</v>
      </c>
      <c r="AV5" t="str">
        <f t="shared" ca="1" si="8"/>
        <v>sound\\Redkiy_plod.wav</v>
      </c>
      <c r="AW5" t="s">
        <v>699</v>
      </c>
      <c r="AX5" t="str">
        <f>IF(OR(E5=10,E5=11,E5=14,E5=15),VLOOKUP(B5,audio_list_stym!$A$3:$BQ$189,69,FALSE),"XXXXX")</f>
        <v>ТОМАТ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9"/>
        <v>Это_ТОМАТ._Он_яркий?</v>
      </c>
      <c r="BD5" cm="1">
        <f t="array" aca="1" ref="BD5" ca="1">INDEX($L$2:$L$9,(RANK(AT5,$AT$2:$AT$9)))</f>
        <v>2063</v>
      </c>
    </row>
    <row r="6" spans="1:60" hidden="1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VLOOKUP(B6,audio_list_stym!$A$3:$BP$18,66,FALSE)</f>
        <v>11</v>
      </c>
      <c r="F6" t="str">
        <f>VLOOKUP(E6,metki!$A$2:$B$9,2,FALSE)</f>
        <v>экспл_реал_с_названием</v>
      </c>
      <c r="G6" t="str">
        <f t="shared" si="0"/>
        <v>экспл</v>
      </c>
      <c r="H6" t="str">
        <f>VLOOKUP(B6,audio_list_stym!$A$3:$AJ$18,34,FALSE)</f>
        <v>Tomat</v>
      </c>
      <c r="I6" t="s">
        <v>692</v>
      </c>
      <c r="J6" t="str">
        <f t="shared" si="1"/>
        <v>Tomat_5</v>
      </c>
      <c r="K6">
        <v>11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10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2"/>
        <v/>
      </c>
      <c r="AG6" t="str">
        <f t="shared" si="3"/>
        <v>pics\\Tomat_5.jpg</v>
      </c>
      <c r="AH6">
        <f t="shared" si="4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5"/>
        <v>pics\\Tomat</v>
      </c>
      <c r="AL6" t="str">
        <f t="shared" si="6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1"/>
        <v>0.935178380885481</v>
      </c>
      <c r="AP6" t="str">
        <f t="shared" ca="1" si="12"/>
        <v>pics\\Kokos_1.jpg</v>
      </c>
      <c r="AQ6" t="str">
        <f t="shared" ca="1" si="13"/>
        <v>pics\\Tomat_1.jpg</v>
      </c>
      <c r="AT6">
        <f t="shared" ca="1" si="7"/>
        <v>0.14431972870892895</v>
      </c>
      <c r="AU6" t="str">
        <f>IF(OR(G6=10,G6=11,G6=14,G6=15),VLOOKUP(AT6,audio_list_stym!$A$3:$B$18,2,FALSE),"sound\\Noviy_plod.wav")</f>
        <v>sound\\Noviy_plod.wav</v>
      </c>
      <c r="AV6" t="str">
        <f t="shared" ca="1" si="8"/>
        <v>sound\\Redkiy_plod.wav</v>
      </c>
      <c r="AW6" t="s">
        <v>699</v>
      </c>
      <c r="AX6" t="str">
        <f>IF(OR(E6=10,E6=11,E6=14,E6=15),VLOOKUP(B6,audio_list_stym!$A$3:$BQ$189,69,FALSE),"XXXXX")</f>
        <v>ТОМАТ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9"/>
        <v>На_картинке_ТОМАТ._Он_острый?</v>
      </c>
      <c r="BD6" cm="1">
        <f t="array" aca="1" ref="BD6" ca="1">INDEX($L$2:$L$9,(RANK(AT6,$AT$2:$AT$9)))</f>
        <v>2062</v>
      </c>
    </row>
    <row r="7" spans="1:60" hidden="1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VLOOKUP(B7,audio_list_stym!$A$3:$BP$18,66,FALSE)</f>
        <v>11</v>
      </c>
      <c r="F7" t="str">
        <f>VLOOKUP(E7,metki!$A$2:$B$9,2,FALSE)</f>
        <v>экспл_реал_с_названием</v>
      </c>
      <c r="G7" t="str">
        <f t="shared" si="0"/>
        <v>экспл</v>
      </c>
      <c r="H7" t="str">
        <f>VLOOKUP(B7,audio_list_stym!$A$3:$AJ$18,34,FALSE)</f>
        <v>Tomat</v>
      </c>
      <c r="I7" t="s">
        <v>693</v>
      </c>
      <c r="J7" t="str">
        <f t="shared" si="1"/>
        <v>Tomat_6</v>
      </c>
      <c r="K7">
        <v>11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10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2"/>
        <v/>
      </c>
      <c r="AG7" t="str">
        <f t="shared" si="3"/>
        <v>pics\\Tomat_6.jpg</v>
      </c>
      <c r="AH7">
        <f t="shared" si="4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5"/>
        <v>pics\\Tomat</v>
      </c>
      <c r="AL7" t="str">
        <f t="shared" si="6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1"/>
        <v>0.60182562538298601</v>
      </c>
      <c r="AP7" t="str">
        <f t="shared" ca="1" si="12"/>
        <v>pics\\Finik_4.jpg</v>
      </c>
      <c r="AQ7" t="str">
        <f t="shared" ca="1" si="13"/>
        <v>pics\\Peper_4.jpg</v>
      </c>
      <c r="AT7">
        <f t="shared" ca="1" si="7"/>
        <v>0.42861601298508745</v>
      </c>
      <c r="AU7" t="str">
        <f>IF(OR(G7=10,G7=11,G7=14,G7=15),VLOOKUP(AT7,audio_list_stym!$A$3:$B$18,2,FALSE),"sound\\Noviy_plod.wav")</f>
        <v>sound\\Noviy_plod.wav</v>
      </c>
      <c r="AV7" t="str">
        <f t="shared" ca="1" si="8"/>
        <v>sound\\Redkiy_plod.wav</v>
      </c>
      <c r="AW7" t="s">
        <v>699</v>
      </c>
      <c r="AX7" t="str">
        <f>IF(OR(E7=10,E7=11,E7=14,E7=15),VLOOKUP(B7,audio_list_stym!$A$3:$BQ$189,69,FALSE),"XXXXX")</f>
        <v>ТОМАТ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9"/>
        <v>На_мониторе_ТОМАТ._Он_спелый?</v>
      </c>
      <c r="BD7" cm="1">
        <f t="array" aca="1" ref="BD7" ca="1">INDEX($L$2:$L$9,(RANK(AT7,$AT$2:$AT$9)))</f>
        <v>2060</v>
      </c>
    </row>
    <row r="8" spans="1:60" hidden="1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VLOOKUP(B8,audio_list_stym!$A$3:$BP$18,66,FALSE)</f>
        <v>11</v>
      </c>
      <c r="F8" t="str">
        <f>VLOOKUP(E8,metki!$A$2:$B$9,2,FALSE)</f>
        <v>экспл_реал_с_названием</v>
      </c>
      <c r="G8" t="str">
        <f t="shared" si="0"/>
        <v>экспл</v>
      </c>
      <c r="H8" t="str">
        <f>VLOOKUP(B8,audio_list_stym!$A$3:$AJ$18,34,FALSE)</f>
        <v>Tomat</v>
      </c>
      <c r="I8" t="s">
        <v>694</v>
      </c>
      <c r="J8" t="str">
        <f t="shared" si="1"/>
        <v>Tomat_7</v>
      </c>
      <c r="K8">
        <v>11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10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2"/>
        <v/>
      </c>
      <c r="AG8" t="str">
        <f t="shared" si="3"/>
        <v>pics\\Tomat_7.jpg</v>
      </c>
      <c r="AH8">
        <f t="shared" si="4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5"/>
        <v>pics\\Tomat</v>
      </c>
      <c r="AL8" t="str">
        <f t="shared" si="6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1"/>
        <v>4.8735175199997149E-2</v>
      </c>
      <c r="AP8" t="str">
        <f t="shared" ca="1" si="12"/>
        <v>pics\\Injir_7.jpg</v>
      </c>
      <c r="AQ8" t="str">
        <f t="shared" ca="1" si="13"/>
        <v>pics\\Tikva_7.jpg</v>
      </c>
      <c r="AT8">
        <f t="shared" ca="1" si="7"/>
        <v>0.72787170828362657</v>
      </c>
      <c r="AU8" t="str">
        <f>IF(OR(G8=10,G8=11,G8=14,G8=15),VLOOKUP(AT8,audio_list_stym!$A$3:$B$18,2,FALSE),"sound\\Noviy_plod.wav")</f>
        <v>sound\\Noviy_plod.wav</v>
      </c>
      <c r="AV8" t="str">
        <f t="shared" ca="1" si="8"/>
        <v>sound\\Noviy_plod.wav</v>
      </c>
      <c r="AW8" t="s">
        <v>699</v>
      </c>
      <c r="AX8" t="str">
        <f>IF(OR(E8=10,E8=11,E8=14,E8=15),VLOOKUP(B8,audio_list_stym!$A$3:$BQ$189,69,FALSE),"XXXXX")</f>
        <v>ТОМАТ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9"/>
        <v>Перед_Вами_ТОМАТ._Он_серый?</v>
      </c>
      <c r="BD8" cm="1">
        <f t="array" aca="1" ref="BD8" ca="1">INDEX($L$2:$L$9,(RANK(AT8,$AT$2:$AT$9)))</f>
        <v>2059</v>
      </c>
    </row>
    <row r="9" spans="1:60" hidden="1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VLOOKUP(B9,audio_list_stym!$A$3:$BP$18,66,FALSE)</f>
        <v>11</v>
      </c>
      <c r="F9" t="str">
        <f>VLOOKUP(E9,metki!$A$2:$B$9,2,FALSE)</f>
        <v>экспл_реал_с_названием</v>
      </c>
      <c r="G9" t="str">
        <f t="shared" si="0"/>
        <v>экспл</v>
      </c>
      <c r="H9" t="str">
        <f>VLOOKUP(B9,audio_list_stym!$A$3:$AJ$18,34,FALSE)</f>
        <v>Tomat</v>
      </c>
      <c r="I9" t="s">
        <v>695</v>
      </c>
      <c r="J9" t="str">
        <f t="shared" si="1"/>
        <v>Tomat_8</v>
      </c>
      <c r="K9">
        <v>11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10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2"/>
        <v/>
      </c>
      <c r="AG9" t="str">
        <f t="shared" si="3"/>
        <v>pics\\Tomat_8.jpg</v>
      </c>
      <c r="AH9">
        <f t="shared" si="4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5"/>
        <v>pics\\Tomat</v>
      </c>
      <c r="AL9" t="str">
        <f t="shared" si="6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1"/>
        <v>0.76402800872579446</v>
      </c>
      <c r="AP9" t="str">
        <f t="shared" ca="1" si="12"/>
        <v>pics\\Kokos_4.jpg</v>
      </c>
      <c r="AQ9" t="str">
        <f t="shared" ca="1" si="13"/>
        <v>pics\\Tomat_4.jpg</v>
      </c>
      <c r="AT9">
        <f t="shared" ca="1" si="7"/>
        <v>0.32734659240344866</v>
      </c>
      <c r="AU9" t="str">
        <f>IF(OR(G9=10,G9=11,G9=14,G9=15),VLOOKUP(AT9,audio_list_stym!$A$3:$B$18,2,FALSE),"sound\\Noviy_plod.wav")</f>
        <v>sound\\Noviy_plod.wav</v>
      </c>
      <c r="AV9" t="str">
        <f t="shared" ca="1" si="8"/>
        <v>sound\\Redkiy_plod.wav</v>
      </c>
      <c r="AW9" t="s">
        <v>699</v>
      </c>
      <c r="AX9" t="str">
        <f>IF(OR(E9=10,E9=11,E9=14,E9=15),VLOOKUP(B9,audio_list_stym!$A$3:$BQ$189,69,FALSE),"XXXXX")</f>
        <v>ТОМАТ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9"/>
        <v>Вы_видите_ТОМАТ._Вязкий_ли_он?</v>
      </c>
      <c r="BD9" cm="1">
        <f t="array" aca="1" ref="BD9" ca="1">INDEX($L$2:$L$9,(RANK(AT9,$AT$2:$AT$9)))</f>
        <v>2061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VLOOKUP(B10,audio_list_stym!$A$3:$BP$18,66,FALSE)</f>
        <v>12</v>
      </c>
      <c r="F10" t="str">
        <f>VLOOKUP(E10,metki!$A$2:$B$9,2,FALSE)</f>
        <v>импл_реал_без_названия</v>
      </c>
      <c r="G10" t="str">
        <f t="shared" si="0"/>
        <v>импл_</v>
      </c>
      <c r="H10" t="str">
        <f>VLOOKUP(B10,audio_list_stym!$A$3:$AJ$18,34,FALSE)</f>
        <v>Limon</v>
      </c>
      <c r="I10" t="s">
        <v>688</v>
      </c>
      <c r="J10" t="str">
        <f t="shared" si="1"/>
        <v>Limon_1</v>
      </c>
      <c r="K10">
        <v>12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2162</v>
      </c>
      <c r="AD10" t="str">
        <f t="shared" ca="1" si="10"/>
        <v>pics\\Tikva_2.jpg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2"/>
        <v>pics\\Tikva_2.jpg</v>
      </c>
      <c r="AH10" t="str">
        <f t="shared" si="4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5"/>
        <v>pics\\Kokos</v>
      </c>
      <c r="AK10" t="str">
        <f t="shared" ref="AK10:AK33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1"/>
        <v>0.36606680137895897</v>
      </c>
      <c r="AP10" t="str">
        <f t="shared" ca="1" si="12"/>
        <v>pics\\Injir_2.jpg</v>
      </c>
      <c r="AQ10" t="str">
        <f t="shared" ca="1" si="13"/>
        <v>pics\\Tikva_2.jpg</v>
      </c>
      <c r="AS10" t="str">
        <f t="shared" ref="AS10:AS17" ca="1" si="15">IF(AH10="sound\\Tropic",AQ10,"")</f>
        <v>pics\\Tikva_2.jpg</v>
      </c>
      <c r="AT10">
        <f t="shared" ca="1" si="7"/>
        <v>0.15253584760180516</v>
      </c>
      <c r="AU10" t="str">
        <f>IF(OR(G10=10,G10=11,G10=14,G10=15),VLOOKUP(AT10,audio_list_stym!$A$3:$B$18,2,FALSE),"sound\\Noviy_plod.wav")</f>
        <v>sound\\Noviy_plod.wav</v>
      </c>
      <c r="AV10" t="str">
        <f t="shared" ca="1" si="8"/>
        <v>sound\\Redkiy_plod.wav</v>
      </c>
      <c r="AW10" t="s">
        <v>698</v>
      </c>
      <c r="AX10" t="str">
        <f>IF(OR(E10=10,E10=11,E10=14,E10=15),VLOOKUP(B10,audio_list_stym!$A$3:$BQ$189,69,FALSE),"XXXXX")</f>
        <v>XXXXX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9"/>
        <v>_Старый_ли_XXXXX?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2026</v>
      </c>
      <c r="BG10" cm="1">
        <f t="array" aca="1" ref="BG10" ca="1">INDEX(BD34:BD65,(RANK(AT3,$AT$2:$AT$16)))</f>
        <v>2042</v>
      </c>
      <c r="BH10">
        <v>1</v>
      </c>
    </row>
    <row r="11" spans="1:60" hidden="1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VLOOKUP(B11,audio_list_stym!$A$3:$BP$18,66,FALSE)</f>
        <v>12</v>
      </c>
      <c r="F11" t="str">
        <f>VLOOKUP(E11,metki!$A$2:$B$9,2,FALSE)</f>
        <v>импл_реал_без_названия</v>
      </c>
      <c r="G11" t="str">
        <f t="shared" si="0"/>
        <v>импл_</v>
      </c>
      <c r="H11" t="str">
        <f>VLOOKUP(B11,audio_list_stym!$A$3:$AJ$18,34,FALSE)</f>
        <v>Limon</v>
      </c>
      <c r="I11" t="s">
        <v>689</v>
      </c>
      <c r="J11" t="str">
        <f t="shared" si="1"/>
        <v>Limon_2</v>
      </c>
      <c r="K11">
        <v>12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2045</v>
      </c>
      <c r="AD11" t="str">
        <f t="shared" ca="1" si="10"/>
        <v>pics\\Peper_5.jpg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2"/>
        <v>pics\\Peper_5.jpg</v>
      </c>
      <c r="AH11" t="str">
        <f t="shared" si="4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1"/>
        <v>0.60034119359897598</v>
      </c>
      <c r="AP11" t="str">
        <f t="shared" ca="1" si="12"/>
        <v>pics\\Finik_5.jpg</v>
      </c>
      <c r="AQ11" t="str">
        <f t="shared" ca="1" si="13"/>
        <v>pics\\Peper_5.jpg</v>
      </c>
      <c r="AS11" t="str">
        <f t="shared" ca="1" si="15"/>
        <v>pics\\Peper_5.jpg</v>
      </c>
      <c r="AT11">
        <f t="shared" ca="1" si="7"/>
        <v>0.41484208362627295</v>
      </c>
      <c r="AU11" t="str">
        <f>IF(OR(G11=10,G11=11,G11=14,G11=15),VLOOKUP(AT11,audio_list_stym!$A$3:$B$18,2,FALSE),"sound\\Noviy_plod.wav")</f>
        <v>sound\\Noviy_plod.wav</v>
      </c>
      <c r="AV11" t="str">
        <f t="shared" ca="1" si="8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9"/>
        <v>_Фиолетовый_ли_XXXXX?</v>
      </c>
      <c r="BD11" cm="1">
        <f t="array" aca="1" ref="BD11" ca="1">INDEX($L$10:$L$17,(RANK(AT3,$AT$2:$AT$9)))</f>
        <v>2033</v>
      </c>
    </row>
    <row r="12" spans="1:60" hidden="1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VLOOKUP(B12,audio_list_stym!$A$3:$BP$18,66,FALSE)</f>
        <v>12</v>
      </c>
      <c r="F12" t="str">
        <f>VLOOKUP(E12,metki!$A$2:$B$9,2,FALSE)</f>
        <v>импл_реал_без_названия</v>
      </c>
      <c r="G12" t="str">
        <f t="shared" si="0"/>
        <v>импл_</v>
      </c>
      <c r="H12" t="str">
        <f>VLOOKUP(B12,audio_list_stym!$A$3:$AJ$18,34,FALSE)</f>
        <v>Limon</v>
      </c>
      <c r="I12" t="s">
        <v>690</v>
      </c>
      <c r="J12" t="str">
        <f t="shared" si="1"/>
        <v>Limon_3</v>
      </c>
      <c r="K12">
        <v>12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2042</v>
      </c>
      <c r="AD12" t="str">
        <f t="shared" ca="1" si="10"/>
        <v>pics\\Peper_2.jpg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2"/>
        <v>pics\\Peper_2.jpg</v>
      </c>
      <c r="AH12" t="str">
        <f t="shared" si="4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1"/>
        <v>0.63882751528398951</v>
      </c>
      <c r="AP12" t="str">
        <f t="shared" ca="1" si="12"/>
        <v>pics\\Finik_2.jpg</v>
      </c>
      <c r="AQ12" t="str">
        <f t="shared" ca="1" si="13"/>
        <v>pics\\Peper_2.jpg</v>
      </c>
      <c r="AS12" t="str">
        <f t="shared" ca="1" si="15"/>
        <v>pics\\Peper_2.jpg</v>
      </c>
      <c r="AT12">
        <f t="shared" ca="1" si="7"/>
        <v>0.33369389031958119</v>
      </c>
      <c r="AU12" t="str">
        <f>IF(OR(G12=10,G12=11,G12=14,G12=15),VLOOKUP(AT12,audio_list_stym!$A$3:$B$18,2,FALSE),"sound\\Noviy_plod.wav")</f>
        <v>sound\\Noviy_plod.wav</v>
      </c>
      <c r="AV12" t="str">
        <f t="shared" ca="1" si="8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9"/>
        <v>_С_цедрой_ли_XXXXX?</v>
      </c>
      <c r="BD12" cm="1">
        <f t="array" aca="1" ref="BD12" ca="1">INDEX($L$10:$L$17,(RANK(AT4,$AT$2:$AT$9)))</f>
        <v>2040</v>
      </c>
    </row>
    <row r="13" spans="1:60" hidden="1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VLOOKUP(B13,audio_list_stym!$A$3:$BP$18,66,FALSE)</f>
        <v>12</v>
      </c>
      <c r="F13" t="str">
        <f>VLOOKUP(E13,metki!$A$2:$B$9,2,FALSE)</f>
        <v>импл_реал_без_названия</v>
      </c>
      <c r="G13" t="str">
        <f t="shared" si="0"/>
        <v>импл_</v>
      </c>
      <c r="H13" t="str">
        <f>VLOOKUP(B13,audio_list_stym!$A$3:$AJ$18,34,FALSE)</f>
        <v>Limon</v>
      </c>
      <c r="I13" t="s">
        <v>691</v>
      </c>
      <c r="J13" t="str">
        <f t="shared" si="1"/>
        <v>Limon_4</v>
      </c>
      <c r="K13">
        <v>12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2161</v>
      </c>
      <c r="AD13" t="str">
        <f t="shared" ca="1" si="10"/>
        <v>pics\\Tikva_1.jpg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2"/>
        <v>pics\\Tikva_1.jpg</v>
      </c>
      <c r="AH13" t="str">
        <f t="shared" si="4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1"/>
        <v>0.41209454111119093</v>
      </c>
      <c r="AP13" t="str">
        <f t="shared" ca="1" si="12"/>
        <v>pics\\Injir_1.jpg</v>
      </c>
      <c r="AQ13" t="str">
        <f t="shared" ca="1" si="13"/>
        <v>pics\\Tikva_1.jpg</v>
      </c>
      <c r="AS13" t="str">
        <f t="shared" ca="1" si="15"/>
        <v>pics\\Tikva_1.jpg</v>
      </c>
      <c r="AT13">
        <f t="shared" ca="1" si="7"/>
        <v>3.8852650210589368E-2</v>
      </c>
      <c r="AU13" t="str">
        <f>IF(OR(G13=10,G13=11,G13=14,G13=15),VLOOKUP(AT13,audio_list_stym!$A$3:$B$18,2,FALSE),"sound\\Noviy_plod.wav")</f>
        <v>sound\\Noviy_plod.wav</v>
      </c>
      <c r="AV13" t="str">
        <f t="shared" ca="1" si="8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9"/>
        <v>_Кислый_ли_XXXXX?</v>
      </c>
      <c r="BD13" cm="1">
        <f t="array" aca="1" ref="BD13" ca="1">INDEX($L$10:$L$17,(RANK(AT5,$AT$2:$AT$9)))</f>
        <v>2039</v>
      </c>
    </row>
    <row r="14" spans="1:60" hidden="1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VLOOKUP(B14,audio_list_stym!$A$3:$BP$18,66,FALSE)</f>
        <v>12</v>
      </c>
      <c r="F14" t="str">
        <f>VLOOKUP(E14,metki!$A$2:$B$9,2,FALSE)</f>
        <v>импл_реал_без_названия</v>
      </c>
      <c r="G14" t="str">
        <f t="shared" si="0"/>
        <v>импл_</v>
      </c>
      <c r="H14" t="str">
        <f>VLOOKUP(B14,audio_list_stym!$A$3:$AJ$18,34,FALSE)</f>
        <v>Limon</v>
      </c>
      <c r="I14" t="s">
        <v>692</v>
      </c>
      <c r="J14" t="str">
        <f t="shared" si="1"/>
        <v>Limon_5</v>
      </c>
      <c r="K14">
        <v>12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2061</v>
      </c>
      <c r="AD14" t="str">
        <f t="shared" ca="1" si="10"/>
        <v>pics\\Tomat_5.jpg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2"/>
        <v>pics\\Tomat_5.jpg</v>
      </c>
      <c r="AH14" t="str">
        <f t="shared" si="4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1"/>
        <v>0.75256295160126174</v>
      </c>
      <c r="AP14" t="str">
        <f t="shared" ca="1" si="12"/>
        <v>pics\\Kokos_5.jpg</v>
      </c>
      <c r="AQ14" t="str">
        <f t="shared" ca="1" si="13"/>
        <v>pics\\Tomat_5.jpg</v>
      </c>
      <c r="AS14" t="str">
        <f t="shared" ca="1" si="15"/>
        <v>pics\\Tomat_5.jpg</v>
      </c>
      <c r="AT14">
        <f t="shared" ca="1" si="7"/>
        <v>0.27198408544833541</v>
      </c>
      <c r="AU14" t="str">
        <f>IF(OR(G14=10,G14=11,G14=14,G14=15),VLOOKUP(AT14,audio_list_stym!$A$3:$B$18,2,FALSE),"sound\\Noviy_plod.wav")</f>
        <v>sound\\Noviy_plod.wav</v>
      </c>
      <c r="AV14" t="str">
        <f t="shared" ca="1" si="8"/>
        <v>sound\\Redkiy_plod.wav</v>
      </c>
      <c r="AW14" t="s">
        <v>698</v>
      </c>
      <c r="AX14" t="str">
        <f>IF(OR(E14=10,E14=11,E14=14,E14=15),VLOOKUP(B14,audio_list_stym!$A$3:$BQ$189,69,FALSE),"XXXXX")</f>
        <v>XXXXX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9"/>
        <v>_Сочный_ли_XXXXX?</v>
      </c>
      <c r="BD14" cm="1">
        <f t="array" aca="1" ref="BD14" ca="1">INDEX($L$10:$L$17,(RANK(AT6,$AT$2:$AT$9)))</f>
        <v>2038</v>
      </c>
    </row>
    <row r="15" spans="1:60" hidden="1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VLOOKUP(B15,audio_list_stym!$A$3:$BP$18,66,FALSE)</f>
        <v>12</v>
      </c>
      <c r="F15" t="str">
        <f>VLOOKUP(E15,metki!$A$2:$B$9,2,FALSE)</f>
        <v>импл_реал_без_названия</v>
      </c>
      <c r="G15" t="str">
        <f t="shared" si="0"/>
        <v>импл_</v>
      </c>
      <c r="H15" t="str">
        <f>VLOOKUP(B15,audio_list_stym!$A$3:$AJ$18,34,FALSE)</f>
        <v>Limon</v>
      </c>
      <c r="I15" t="s">
        <v>693</v>
      </c>
      <c r="J15" t="str">
        <f t="shared" si="1"/>
        <v>Limon_6</v>
      </c>
      <c r="K15">
        <v>12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2063</v>
      </c>
      <c r="AD15" t="str">
        <f t="shared" ca="1" si="10"/>
        <v>pics\\Tomat_7.jpg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2"/>
        <v>pics\\Tomat_7.jpg</v>
      </c>
      <c r="AH15" t="str">
        <f t="shared" si="4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1"/>
        <v>0.67899893008727064</v>
      </c>
      <c r="AP15" t="str">
        <f t="shared" ca="1" si="12"/>
        <v>pics\\Kokos_7.jpg</v>
      </c>
      <c r="AQ15" t="str">
        <f t="shared" ca="1" si="13"/>
        <v>pics\\Tomat_7.jpg</v>
      </c>
      <c r="AS15" t="str">
        <f t="shared" ca="1" si="15"/>
        <v>pics\\Tomat_7.jpg</v>
      </c>
      <c r="AT15">
        <f t="shared" ca="1" si="7"/>
        <v>0.15157150659276597</v>
      </c>
      <c r="AU15" t="str">
        <f>IF(OR(G15=10,G15=11,G15=14,G15=15),VLOOKUP(AT15,audio_list_stym!$A$3:$B$18,2,FALSE),"sound\\Noviy_plod.wav")</f>
        <v>sound\\Noviy_plod.wav</v>
      </c>
      <c r="AV15" t="str">
        <f t="shared" ca="1" si="8"/>
        <v>sound\\Redkiy_plod.wav</v>
      </c>
      <c r="AW15" t="s">
        <v>698</v>
      </c>
      <c r="AX15" t="str">
        <f>IF(OR(E15=10,E15=11,E15=14,E15=15),VLOOKUP(B15,audio_list_stym!$A$3:$BQ$189,69,FALSE),"XXXXX")</f>
        <v>XXXXX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9"/>
        <v>_Длинный_ли_XXXXX?</v>
      </c>
      <c r="BD15" cm="1">
        <f t="array" aca="1" ref="BD15" ca="1">INDEX($L$10:$L$17,(RANK(AT7,$AT$2:$AT$9)))</f>
        <v>2036</v>
      </c>
    </row>
    <row r="16" spans="1:60" hidden="1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VLOOKUP(B16,audio_list_stym!$A$3:$BP$18,66,FALSE)</f>
        <v>12</v>
      </c>
      <c r="F16" t="str">
        <f>VLOOKUP(E16,metki!$A$2:$B$9,2,FALSE)</f>
        <v>импл_реал_без_названия</v>
      </c>
      <c r="G16" t="str">
        <f t="shared" si="0"/>
        <v>импл_</v>
      </c>
      <c r="H16" t="str">
        <f>VLOOKUP(B16,audio_list_stym!$A$3:$AJ$18,34,FALSE)</f>
        <v>Limon</v>
      </c>
      <c r="I16" t="s">
        <v>694</v>
      </c>
      <c r="J16" t="str">
        <f t="shared" si="1"/>
        <v>Limon_7</v>
      </c>
      <c r="K16">
        <v>12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2041</v>
      </c>
      <c r="AD16" t="str">
        <f t="shared" ca="1" si="10"/>
        <v>pics\\Peper_1.jpg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2"/>
        <v>pics\\Peper_1.jpg</v>
      </c>
      <c r="AH16" t="str">
        <f t="shared" si="4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si="14"/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1"/>
        <v>0.64747129405121351</v>
      </c>
      <c r="AP16" t="str">
        <f t="shared" ca="1" si="12"/>
        <v>pics\\Finik_1.jpg</v>
      </c>
      <c r="AQ16" t="str">
        <f t="shared" ca="1" si="13"/>
        <v>pics\\Peper_1.jpg</v>
      </c>
      <c r="AS16" t="str">
        <f t="shared" ca="1" si="15"/>
        <v>pics\\Peper_1.jpg</v>
      </c>
      <c r="AT16">
        <f t="shared" ca="1" si="7"/>
        <v>0.44584685979961935</v>
      </c>
      <c r="AU16" t="str">
        <f>IF(OR(G16=10,G16=11,G16=14,G16=15),VLOOKUP(AT16,audio_list_stym!$A$3:$B$18,2,FALSE),"sound\\Noviy_plod.wav")</f>
        <v>sound\\Noviy_plod.wav</v>
      </c>
      <c r="AV16" t="str">
        <f t="shared" ca="1" si="8"/>
        <v>sound\\Redkiy_plod.wav</v>
      </c>
      <c r="AW16" t="s">
        <v>698</v>
      </c>
      <c r="AX16" t="str">
        <f>IF(OR(E16=10,E16=11,E16=14,E16=15),VLOOKUP(B16,audio_list_stym!$A$3:$BQ$189,69,FALSE),"XXXXX")</f>
        <v>XXXXX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9"/>
        <v>_Упругий_ли_XXXXX?</v>
      </c>
      <c r="BD16" cm="1">
        <f t="array" aca="1" ref="BD16" ca="1">INDEX($L$10:$L$17,(RANK(AT8,$AT$2:$AT$9)))</f>
        <v>2035</v>
      </c>
    </row>
    <row r="17" spans="1:60" hidden="1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VLOOKUP(B17,audio_list_stym!$A$3:$BP$18,66,FALSE)</f>
        <v>12</v>
      </c>
      <c r="F17" t="str">
        <f>VLOOKUP(E17,metki!$A$2:$B$9,2,FALSE)</f>
        <v>импл_реал_без_названия</v>
      </c>
      <c r="G17" t="str">
        <f t="shared" si="0"/>
        <v>импл_</v>
      </c>
      <c r="H17" t="str">
        <f>VLOOKUP(B17,audio_list_stym!$A$3:$AJ$18,34,FALSE)</f>
        <v>Limon</v>
      </c>
      <c r="I17" t="s">
        <v>695</v>
      </c>
      <c r="J17" t="str">
        <f t="shared" si="1"/>
        <v>Limon_8</v>
      </c>
      <c r="K17">
        <v>12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2165</v>
      </c>
      <c r="AD17" t="str">
        <f t="shared" ca="1" si="10"/>
        <v>pics\\Tikva_5.jpg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2"/>
        <v>pics\\Tikva_5.jpg</v>
      </c>
      <c r="AH17" t="str">
        <f t="shared" si="4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4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1"/>
        <v>9.7627572885706781E-2</v>
      </c>
      <c r="AP17" t="str">
        <f t="shared" ca="1" si="12"/>
        <v>pics\\Injir_5.jpg</v>
      </c>
      <c r="AQ17" t="str">
        <f t="shared" ca="1" si="13"/>
        <v>pics\\Tikva_5.jpg</v>
      </c>
      <c r="AS17" t="str">
        <f t="shared" ca="1" si="15"/>
        <v>pics\\Tikva_5.jpg</v>
      </c>
      <c r="AT17">
        <f t="shared" ca="1" si="7"/>
        <v>0.83324089202081719</v>
      </c>
      <c r="AU17" t="str">
        <f>IF(OR(G17=10,G17=11,G17=14,G17=15),VLOOKUP(AT17,audio_list_stym!$A$3:$B$18,2,FALSE),"sound\\Noviy_plod.wav")</f>
        <v>sound\\Noviy_plod.wav</v>
      </c>
      <c r="AV17" t="str">
        <f t="shared" ca="1" si="8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9"/>
        <v>_Без_кожуры_ли_XXXXX?</v>
      </c>
      <c r="BD17" cm="1">
        <f t="array" aca="1" ref="BD17" ca="1">INDEX($L$10:$L$17,(RANK(AT9,$AT$2:$AT$9)))</f>
        <v>2037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VLOOKUP(B18,audio_list_stym!$A$3:$BP$18,66,FALSE)</f>
        <v>13</v>
      </c>
      <c r="F18" t="str">
        <f>VLOOKUP(E18,metki!$A$2:$B$9,2,FALSE)</f>
        <v>экспл_реал_без_названия</v>
      </c>
      <c r="G18" t="str">
        <f t="shared" si="0"/>
        <v>экспл</v>
      </c>
      <c r="H18" t="str">
        <f>VLOOKUP(B18,audio_list_stym!$A$3:$AJ$18,34,FALSE)</f>
        <v>Kokos</v>
      </c>
      <c r="I18" t="s">
        <v>688</v>
      </c>
      <c r="J18" t="str">
        <f t="shared" si="1"/>
        <v>Kokos_1</v>
      </c>
      <c r="K18">
        <v>13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10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2"/>
        <v/>
      </c>
      <c r="AG18" t="str">
        <f t="shared" ref="AG18:AG57" si="17">IF(OR(E18=11,E18=13),M18,"")</f>
        <v>pics\\Kokos_1.jpg</v>
      </c>
      <c r="AH18">
        <f t="shared" si="4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6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1"/>
        <v>8.4497980325263677E-2</v>
      </c>
      <c r="AP18" t="str">
        <f t="shared" ca="1" si="12"/>
        <v>pics\\Injir_6.jpg</v>
      </c>
      <c r="AQ18" t="str">
        <f t="shared" ca="1" si="13"/>
        <v>pics\\Tikva_6.jpg</v>
      </c>
      <c r="AT18">
        <f t="shared" ca="1" si="7"/>
        <v>0.60642038139539933</v>
      </c>
      <c r="AU18" t="str">
        <f>IF(OR(G18=10,G18=11,G18=14,G18=15),VLOOKUP(AT18,audio_list_stym!$A$3:$B$18,2,FALSE),"sound\\Noviy_plod.wav")</f>
        <v>sound\\Noviy_plod.wav</v>
      </c>
      <c r="AV18" t="str">
        <f t="shared" ca="1" si="8"/>
        <v>sound\\Noviy_plod.wav</v>
      </c>
      <c r="AW18" t="s">
        <v>698</v>
      </c>
      <c r="AX18" t="str">
        <f>IF(OR(E18=10,E18=11,E18=14,E18=15),VLOOKUP(B18,audio_list_stym!$A$3:$BQ$189,69,FALSE),"XXXXX")</f>
        <v>XXXXX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9"/>
        <v>На_экране_XXXXX._Он_с_молоком?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2035</v>
      </c>
      <c r="BF18" cm="1">
        <f t="array" aca="1" ref="BF18" ca="1">INDEX(BD26:BD49,(RANK(AT4,$AT$2:$AT$16)))</f>
        <v>2043</v>
      </c>
      <c r="BG18" cm="1">
        <f t="array" aca="1" ref="BG18" ca="1">INDEX(BD50:BD65,(RANK(AT4,$AT$2:$AT$16)))</f>
        <v>2019</v>
      </c>
      <c r="BH18">
        <v>1</v>
      </c>
    </row>
    <row r="19" spans="1:60" hidden="1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VLOOKUP(B19,audio_list_stym!$A$3:$BP$18,66,FALSE)</f>
        <v>13</v>
      </c>
      <c r="F19" t="str">
        <f>VLOOKUP(E19,metki!$A$2:$B$9,2,FALSE)</f>
        <v>экспл_реал_без_названия</v>
      </c>
      <c r="G19" t="str">
        <f t="shared" si="0"/>
        <v>экспл</v>
      </c>
      <c r="H19" t="str">
        <f>VLOOKUP(B19,audio_list_stym!$A$3:$AJ$18,34,FALSE)</f>
        <v>Kokos</v>
      </c>
      <c r="I19" t="s">
        <v>689</v>
      </c>
      <c r="J19" t="str">
        <f t="shared" si="1"/>
        <v>Kokos_2</v>
      </c>
      <c r="K19">
        <v>13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10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2"/>
        <v/>
      </c>
      <c r="AG19" t="str">
        <f t="shared" si="17"/>
        <v>pics\\Kokos_2.jpg</v>
      </c>
      <c r="AH19">
        <f t="shared" si="4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6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1"/>
        <v>0.6273980590356576</v>
      </c>
      <c r="AP19" t="str">
        <f t="shared" ca="1" si="12"/>
        <v>pics\\Finik_3.jpg</v>
      </c>
      <c r="AQ19" t="str">
        <f t="shared" ca="1" si="13"/>
        <v>pics\\Peper_3.jpg</v>
      </c>
      <c r="AT19">
        <f t="shared" ca="1" si="7"/>
        <v>0.39994914923283487</v>
      </c>
      <c r="AU19" t="str">
        <f>IF(OR(G19=10,G19=11,G19=14,G19=15),VLOOKUP(AT19,audio_list_stym!$A$3:$B$18,2,FALSE),"sound\\Noviy_plod.wav")</f>
        <v>sound\\Noviy_plod.wav</v>
      </c>
      <c r="AV19" t="str">
        <f t="shared" ca="1" si="8"/>
        <v>sound\\Redkiy_plod.wav</v>
      </c>
      <c r="AW19" t="s">
        <v>698</v>
      </c>
      <c r="AX19" t="str">
        <f>IF(OR(E19=10,E19=11,E19=14,E19=15),VLOOKUP(B19,audio_list_stym!$A$3:$BQ$189,69,FALSE),"XXXXX")</f>
        <v>XXXXX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9"/>
        <v>Посмотрите,_вот_XXXXX._Полый_ли_он?</v>
      </c>
      <c r="BD19" cm="1">
        <f t="array" aca="1" ref="BD19" ca="1">INDEX($L$18:$L$25,(RANK(AT3,$AT$2:$AT$9)))</f>
        <v>2025</v>
      </c>
    </row>
    <row r="20" spans="1:60" hidden="1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VLOOKUP(B20,audio_list_stym!$A$3:$BP$18,66,FALSE)</f>
        <v>13</v>
      </c>
      <c r="F20" t="str">
        <f>VLOOKUP(E20,metki!$A$2:$B$9,2,FALSE)</f>
        <v>экспл_реал_без_названия</v>
      </c>
      <c r="G20" t="str">
        <f t="shared" si="0"/>
        <v>экспл</v>
      </c>
      <c r="H20" t="str">
        <f>VLOOKUP(B20,audio_list_stym!$A$3:$AJ$18,34,FALSE)</f>
        <v>Kokos</v>
      </c>
      <c r="I20" t="s">
        <v>690</v>
      </c>
      <c r="J20" t="str">
        <f t="shared" si="1"/>
        <v>Kokos_3</v>
      </c>
      <c r="K20">
        <v>13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10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2"/>
        <v/>
      </c>
      <c r="AG20" t="str">
        <f t="shared" si="17"/>
        <v>pics\\Kokos_3.jpg</v>
      </c>
      <c r="AH20">
        <f t="shared" si="4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6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1"/>
        <v>0.31225383928470529</v>
      </c>
      <c r="AP20" t="str">
        <f t="shared" ca="1" si="12"/>
        <v>pics\\Injir_3.jpg</v>
      </c>
      <c r="AQ20" t="str">
        <f t="shared" ca="1" si="13"/>
        <v>pics\\Tikva_3.jpg</v>
      </c>
      <c r="AT20">
        <f t="shared" ca="1" si="7"/>
        <v>0.82861611360529341</v>
      </c>
      <c r="AU20" t="str">
        <f>IF(OR(G20=10,G20=11,G20=14,G20=15),VLOOKUP(AT20,audio_list_stym!$A$3:$B$18,2,FALSE),"sound\\Noviy_plod.wav")</f>
        <v>sound\\Noviy_plod.wav</v>
      </c>
      <c r="AV20" t="str">
        <f t="shared" ca="1" si="8"/>
        <v>sound\\Noviy_plod.wav</v>
      </c>
      <c r="AW20" t="s">
        <v>698</v>
      </c>
      <c r="AX20" t="str">
        <f>IF(OR(E20=10,E20=11,E20=14,E20=15),VLOOKUP(B20,audio_list_stym!$A$3:$BQ$189,69,FALSE),"XXXXX")</f>
        <v>XXXXX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9"/>
        <v>Вот_XXXXX._Гладкий_ли_он?</v>
      </c>
      <c r="BD20" cm="1">
        <f t="array" aca="1" ref="BD20" ca="1">INDEX($L$18:$L$25,(RANK(AT4,$AT$2:$AT$9)))</f>
        <v>2032</v>
      </c>
    </row>
    <row r="21" spans="1:60" hidden="1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VLOOKUP(B21,audio_list_stym!$A$3:$BP$18,66,FALSE)</f>
        <v>13</v>
      </c>
      <c r="F21" t="str">
        <f>VLOOKUP(E21,metki!$A$2:$B$9,2,FALSE)</f>
        <v>экспл_реал_без_названия</v>
      </c>
      <c r="G21" t="str">
        <f t="shared" si="0"/>
        <v>экспл</v>
      </c>
      <c r="H21" t="str">
        <f>VLOOKUP(B21,audio_list_stym!$A$3:$AJ$18,34,FALSE)</f>
        <v>Kokos</v>
      </c>
      <c r="I21" t="s">
        <v>691</v>
      </c>
      <c r="J21" t="str">
        <f t="shared" si="1"/>
        <v>Kokos_4</v>
      </c>
      <c r="K21">
        <v>13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10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2"/>
        <v/>
      </c>
      <c r="AG21" t="str">
        <f t="shared" si="17"/>
        <v>pics\\Kokos_4.jpg</v>
      </c>
      <c r="AH21">
        <f t="shared" si="4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6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1"/>
        <v>0.79067327287492462</v>
      </c>
      <c r="AP21" t="str">
        <f t="shared" ca="1" si="12"/>
        <v>pics\\Kokos_3.jpg</v>
      </c>
      <c r="AQ21" t="str">
        <f t="shared" ca="1" si="13"/>
        <v>pics\\Tomat_3.jpg</v>
      </c>
      <c r="AT21">
        <f t="shared" ca="1" si="7"/>
        <v>0.82079877006835855</v>
      </c>
      <c r="AU21" t="str">
        <f>IF(OR(G21=10,G21=11,G21=14,G21=15),VLOOKUP(AT21,audio_list_stym!$A$3:$B$18,2,FALSE),"sound\\Noviy_plod.wav")</f>
        <v>sound\\Noviy_plod.wav</v>
      </c>
      <c r="AV21" t="str">
        <f t="shared" ca="1" si="8"/>
        <v>sound\\Noviy_plod.wav</v>
      </c>
      <c r="AW21" t="s">
        <v>698</v>
      </c>
      <c r="AX21" t="str">
        <f>IF(OR(E21=10,E21=11,E21=14,E21=15),VLOOKUP(B21,audio_list_stym!$A$3:$BQ$189,69,FALSE),"XXXXX")</f>
        <v>XXXXX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9"/>
        <v>Это_XXXXX._Пористый_ли_он?</v>
      </c>
      <c r="BD21" cm="1">
        <f t="array" aca="1" ref="BD21" ca="1">INDEX($L$18:$L$25,(RANK(AT5,$AT$2:$AT$9)))</f>
        <v>2031</v>
      </c>
    </row>
    <row r="22" spans="1:60" hidden="1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VLOOKUP(B22,audio_list_stym!$A$3:$BP$18,66,FALSE)</f>
        <v>13</v>
      </c>
      <c r="F22" t="str">
        <f>VLOOKUP(E22,metki!$A$2:$B$9,2,FALSE)</f>
        <v>экспл_реал_без_названия</v>
      </c>
      <c r="G22" t="str">
        <f t="shared" si="0"/>
        <v>экспл</v>
      </c>
      <c r="H22" t="str">
        <f>VLOOKUP(B22,audio_list_stym!$A$3:$AJ$18,34,FALSE)</f>
        <v>Kokos</v>
      </c>
      <c r="I22" t="s">
        <v>692</v>
      </c>
      <c r="J22" t="str">
        <f t="shared" si="1"/>
        <v>Kokos_5</v>
      </c>
      <c r="K22">
        <v>13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10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2"/>
        <v/>
      </c>
      <c r="AG22" t="str">
        <f t="shared" si="17"/>
        <v>pics\\Kokos_5.jpg</v>
      </c>
      <c r="AH22">
        <f t="shared" si="4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6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1"/>
        <v>0.10899389067446486</v>
      </c>
      <c r="AP22" t="str">
        <f t="shared" ca="1" si="12"/>
        <v>pics\\Injir_4.jpg</v>
      </c>
      <c r="AQ22" t="str">
        <f t="shared" ca="1" si="13"/>
        <v>pics\\Tikva_4.jpg</v>
      </c>
      <c r="AT22">
        <f t="shared" ca="1" si="7"/>
        <v>0.928743739532922</v>
      </c>
      <c r="AU22" t="str">
        <f>IF(OR(G22=10,G22=11,G22=14,G22=15),VLOOKUP(AT22,audio_list_stym!$A$3:$B$18,2,FALSE),"sound\\Noviy_plod.wav")</f>
        <v>sound\\Noviy_plod.wav</v>
      </c>
      <c r="AV22" t="str">
        <f t="shared" ca="1" si="8"/>
        <v>sound\\Noviy_plod.wav</v>
      </c>
      <c r="AW22" t="s">
        <v>698</v>
      </c>
      <c r="AX22" t="str">
        <f>IF(OR(E22=10,E22=11,E22=14,E22=15),VLOOKUP(B22,audio_list_stym!$A$3:$BQ$189,69,FALSE),"XXXXX")</f>
        <v>XXXXX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9"/>
        <v>На_картинке_XXXXX._Он_вареный?</v>
      </c>
      <c r="BD22" cm="1">
        <f t="array" aca="1" ref="BD22" ca="1">INDEX($L$18:$L$25,(RANK(AT6,$AT$2:$AT$9)))</f>
        <v>2030</v>
      </c>
    </row>
    <row r="23" spans="1:60" hidden="1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VLOOKUP(B23,audio_list_stym!$A$3:$BP$18,66,FALSE)</f>
        <v>13</v>
      </c>
      <c r="F23" t="str">
        <f>VLOOKUP(E23,metki!$A$2:$B$9,2,FALSE)</f>
        <v>экспл_реал_без_названия</v>
      </c>
      <c r="G23" t="str">
        <f t="shared" si="0"/>
        <v>экспл</v>
      </c>
      <c r="H23" t="str">
        <f>VLOOKUP(B23,audio_list_stym!$A$3:$AJ$18,34,FALSE)</f>
        <v>Kokos</v>
      </c>
      <c r="I23" t="s">
        <v>693</v>
      </c>
      <c r="J23" t="str">
        <f t="shared" si="1"/>
        <v>Kokos_6</v>
      </c>
      <c r="K23">
        <v>13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10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2"/>
        <v/>
      </c>
      <c r="AG23" t="str">
        <f t="shared" si="17"/>
        <v>pics\\Kokos_6.jpg</v>
      </c>
      <c r="AH23">
        <f t="shared" si="4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6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1"/>
        <v>0.4711541042024795</v>
      </c>
      <c r="AP23" t="str">
        <f t="shared" ca="1" si="12"/>
        <v>pics\\Finik_8.jpg</v>
      </c>
      <c r="AQ23" t="str">
        <f t="shared" ca="1" si="13"/>
        <v>pics\\Peper_8.jpg</v>
      </c>
      <c r="AT23">
        <f t="shared" ca="1" si="7"/>
        <v>0.17611195193519158</v>
      </c>
      <c r="AU23" t="str">
        <f>IF(OR(G23=10,G23=11,G23=14,G23=15),VLOOKUP(AT23,audio_list_stym!$A$3:$B$18,2,FALSE),"sound\\Noviy_plod.wav")</f>
        <v>sound\\Noviy_plod.wav</v>
      </c>
      <c r="AV23" t="str">
        <f t="shared" ca="1" si="8"/>
        <v>sound\\Redkiy_plod.wav</v>
      </c>
      <c r="AW23" t="s">
        <v>698</v>
      </c>
      <c r="AX23" t="str">
        <f>IF(OR(E23=10,E23=11,E23=14,E23=15),VLOOKUP(B23,audio_list_stym!$A$3:$BQ$189,69,FALSE),"XXXXX")</f>
        <v>XXXXX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9"/>
        <v>На_мониторе_XXXXX._Плотный_ли_он?</v>
      </c>
      <c r="BD23" cm="1">
        <f t="array" aca="1" ref="BD23" ca="1">INDEX($L$18:$L$25,(RANK(AT7,$AT$2:$AT$9)))</f>
        <v>2028</v>
      </c>
    </row>
    <row r="24" spans="1:60" hidden="1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VLOOKUP(B24,audio_list_stym!$A$3:$BP$18,66,FALSE)</f>
        <v>13</v>
      </c>
      <c r="F24" t="str">
        <f>VLOOKUP(E24,metki!$A$2:$B$9,2,FALSE)</f>
        <v>экспл_реал_без_названия</v>
      </c>
      <c r="G24" t="str">
        <f t="shared" si="0"/>
        <v>экспл</v>
      </c>
      <c r="H24" t="str">
        <f>VLOOKUP(B24,audio_list_stym!$A$3:$AJ$18,34,FALSE)</f>
        <v>Kokos</v>
      </c>
      <c r="I24" t="s">
        <v>694</v>
      </c>
      <c r="J24" t="str">
        <f t="shared" si="1"/>
        <v>Kokos_7</v>
      </c>
      <c r="K24">
        <v>13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10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2"/>
        <v/>
      </c>
      <c r="AG24" t="str">
        <f t="shared" si="17"/>
        <v>pics\\Kokos_7.jpg</v>
      </c>
      <c r="AH24">
        <f t="shared" si="4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6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1"/>
        <v>0.57542656517371804</v>
      </c>
      <c r="AP24" t="str">
        <f t="shared" ca="1" si="12"/>
        <v>pics\\Finik_7.jpg</v>
      </c>
      <c r="AQ24" t="str">
        <f t="shared" ca="1" si="13"/>
        <v>pics\\Peper_7.jpg</v>
      </c>
      <c r="AT24">
        <f t="shared" ca="1" si="7"/>
        <v>0.11757436145076039</v>
      </c>
      <c r="AU24" t="str">
        <f>IF(OR(G24=10,G24=11,G24=14,G24=15),VLOOKUP(AT24,audio_list_stym!$A$3:$B$18,2,FALSE),"sound\\Noviy_plod.wav")</f>
        <v>sound\\Noviy_plod.wav</v>
      </c>
      <c r="AV24" t="str">
        <f t="shared" ca="1" si="8"/>
        <v>sound\\Redkiy_plod.wav</v>
      </c>
      <c r="AW24" t="s">
        <v>698</v>
      </c>
      <c r="AX24" t="str">
        <f>IF(OR(E24=10,E24=11,E24=14,E24=15),VLOOKUP(B24,audio_list_stym!$A$3:$BQ$189,69,FALSE),"XXXXX")</f>
        <v>XXXXX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9"/>
        <v>Перед_Вами_XXXXX._Он_ворсистый?</v>
      </c>
      <c r="BD24" cm="1">
        <f t="array" aca="1" ref="BD24" ca="1">INDEX($L$18:$L$25,(RANK(AT8,$AT$2:$AT$9)))</f>
        <v>2027</v>
      </c>
    </row>
    <row r="25" spans="1:60" hidden="1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VLOOKUP(B25,audio_list_stym!$A$3:$BP$18,66,FALSE)</f>
        <v>13</v>
      </c>
      <c r="F25" t="str">
        <f>VLOOKUP(E25,metki!$A$2:$B$9,2,FALSE)</f>
        <v>экспл_реал_без_названия</v>
      </c>
      <c r="G25" t="str">
        <f t="shared" si="0"/>
        <v>экспл</v>
      </c>
      <c r="H25" t="str">
        <f>VLOOKUP(B25,audio_list_stym!$A$3:$AJ$18,34,FALSE)</f>
        <v>Kokos</v>
      </c>
      <c r="I25" t="s">
        <v>695</v>
      </c>
      <c r="J25" t="str">
        <f t="shared" si="1"/>
        <v>Kokos_8</v>
      </c>
      <c r="K25">
        <v>13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10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2"/>
        <v/>
      </c>
      <c r="AG25" t="str">
        <f t="shared" si="17"/>
        <v>pics\\Kokos_8.jpg</v>
      </c>
      <c r="AH25">
        <f t="shared" si="4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6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1"/>
        <v>2.4633723056561196E-2</v>
      </c>
      <c r="AP25" t="str">
        <f t="shared" ca="1" si="12"/>
        <v>pics\\Injir_8.jpg</v>
      </c>
      <c r="AQ25" t="str">
        <f t="shared" ca="1" si="13"/>
        <v>pics\\Tikva_8.jpg</v>
      </c>
      <c r="AT25">
        <f t="shared" ca="1" si="7"/>
        <v>0.41997145074943654</v>
      </c>
      <c r="AU25" t="str">
        <f>IF(OR(G25=10,G25=11,G25=14,G25=15),VLOOKUP(AT25,audio_list_stym!$A$3:$B$18,2,FALSE),"sound\\Noviy_plod.wav")</f>
        <v>sound\\Noviy_plod.wav</v>
      </c>
      <c r="AV25" t="str">
        <f t="shared" ca="1" si="8"/>
        <v>sound\\Redkiy_plod.wav</v>
      </c>
      <c r="AW25" t="s">
        <v>698</v>
      </c>
      <c r="AX25" t="str">
        <f>IF(OR(E25=10,E25=11,E25=14,E25=15),VLOOKUP(B25,audio_list_stym!$A$3:$BQ$189,69,FALSE),"XXXXX")</f>
        <v>XXXXX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9"/>
        <v>Вы_видите_XXXXX._Он_мягкий?</v>
      </c>
      <c r="BD25" cm="1">
        <f t="array" aca="1" ref="BD25" ca="1">INDEX($L$18:$L$25,(RANK(AT9,$AT$2:$AT$9)))</f>
        <v>2029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VLOOKUP(B26,audio_list_stym!$A$3:$BP$18,66,FALSE)</f>
        <v>10</v>
      </c>
      <c r="F26" t="str">
        <f>VLOOKUP(E26,metki!$A$2:$B$9,2,FALSE)</f>
        <v>импл_реал_с_названием</v>
      </c>
      <c r="G26" t="str">
        <f t="shared" si="0"/>
        <v>импл_</v>
      </c>
      <c r="H26" t="str">
        <f>VLOOKUP(B26,audio_list_stym!$A$3:$AJ$18,34,FALSE)</f>
        <v>Redis</v>
      </c>
      <c r="I26" t="s">
        <v>688</v>
      </c>
      <c r="J26" t="str">
        <f t="shared" si="1"/>
        <v>Redis_1</v>
      </c>
      <c r="K26">
        <v>10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2030</v>
      </c>
      <c r="AD26" t="str">
        <f t="shared" ca="1" si="10"/>
        <v>pics\\Kokos_6.jpg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2"/>
        <v>pics\\Kokos_6.jpg</v>
      </c>
      <c r="AH26" t="str">
        <f t="shared" si="4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4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pics\\Kokos_6.jpg</v>
      </c>
      <c r="AT26">
        <f t="shared" ca="1" si="7"/>
        <v>0.68852072037720102</v>
      </c>
      <c r="AU26" t="str">
        <f>IF(OR(G26=10,G26=11,G26=14,G26=15),VLOOKUP(AT26,audio_list_stym!$A$3:$B$18,2,FALSE),"sound\\Noviy_plod.wav")</f>
        <v>sound\\Noviy_plod.wav</v>
      </c>
      <c r="AV26" t="str">
        <f t="shared" ca="1" si="8"/>
        <v>sound\\Noviy_plod.wav</v>
      </c>
      <c r="AW26" t="s">
        <v>699</v>
      </c>
      <c r="AX26" t="str">
        <f>IF(OR(E26=10,E26=11,E26=14,E26=15),VLOOKUP(B26,audio_list_stym!$A$3:$BQ$189,69,FALSE),"XXXXX")</f>
        <v>РЕДИС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9"/>
        <v>_С_ботвой_ли_РЕДИС?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2036</v>
      </c>
      <c r="BF26" cm="1">
        <f t="array" aca="1" ref="BF26" ca="1">INDEX(BD34:BD49,(RANK(AT5,$AT$2:$AT$16)))</f>
        <v>2004</v>
      </c>
      <c r="BG26" cm="1">
        <f t="array" aca="1" ref="BG26" ca="1">INDEX(BD50:BD65,(RANK(AT5,$AT$2:$AT$16)))</f>
        <v>2020</v>
      </c>
      <c r="BH26">
        <v>1</v>
      </c>
    </row>
    <row r="27" spans="1:60" hidden="1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VLOOKUP(B27,audio_list_stym!$A$3:$BP$18,66,FALSE)</f>
        <v>10</v>
      </c>
      <c r="F27" t="str">
        <f>VLOOKUP(E27,metki!$A$2:$B$9,2,FALSE)</f>
        <v>импл_реал_с_названием</v>
      </c>
      <c r="G27" t="str">
        <f t="shared" si="0"/>
        <v>импл_</v>
      </c>
      <c r="H27" t="str">
        <f>VLOOKUP(B27,audio_list_stym!$A$3:$AJ$18,34,FALSE)</f>
        <v>Redis</v>
      </c>
      <c r="I27" t="s">
        <v>689</v>
      </c>
      <c r="J27" t="str">
        <f t="shared" si="1"/>
        <v>Redis_2</v>
      </c>
      <c r="K27">
        <v>10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2014</v>
      </c>
      <c r="AD27" t="str">
        <f t="shared" ca="1" si="10"/>
        <v>pics\\Finik_6.jpg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2"/>
        <v>pics\\Finik_6.jpg</v>
      </c>
      <c r="AH27" t="str">
        <f t="shared" si="4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4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8">IF(AH27="sound\\Ogorod",AP3,"")</f>
        <v>pics\\Finik_6.jpg</v>
      </c>
      <c r="AT27">
        <f t="shared" ca="1" si="7"/>
        <v>2.9440467292479511E-2</v>
      </c>
      <c r="AU27" t="str">
        <f>IF(OR(G27=10,G27=11,G27=14,G27=15),VLOOKUP(AT27,audio_list_stym!$A$3:$B$18,2,FALSE),"sound\\Noviy_plod.wav")</f>
        <v>sound\\Noviy_plod.wav</v>
      </c>
      <c r="AV27" t="str">
        <f t="shared" ca="1" si="8"/>
        <v>sound\\Redkiy_plod.wav</v>
      </c>
      <c r="AW27" t="s">
        <v>699</v>
      </c>
      <c r="AX27" t="str">
        <f>IF(OR(E27=10,E27=11,E27=14,E27=15),VLOOKUP(B27,audio_list_stym!$A$3:$BQ$189,69,FALSE),"XXXXX")</f>
        <v>РЕДИС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9"/>
        <v>_Алый_ли_РЕДИС?</v>
      </c>
      <c r="BD27" cm="1">
        <f t="array" aca="1" ref="BD27" ca="1">INDEX($L$26:$L$33,(RANK(AT3,$AT$2:$AT$9)))</f>
        <v>2049</v>
      </c>
    </row>
    <row r="28" spans="1:60" hidden="1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VLOOKUP(B28,audio_list_stym!$A$3:$BP$18,66,FALSE)</f>
        <v>10</v>
      </c>
      <c r="F28" t="str">
        <f>VLOOKUP(E28,metki!$A$2:$B$9,2,FALSE)</f>
        <v>импл_реал_с_названием</v>
      </c>
      <c r="G28" t="str">
        <f t="shared" si="0"/>
        <v>импл_</v>
      </c>
      <c r="H28" t="str">
        <f>VLOOKUP(B28,audio_list_stym!$A$3:$AJ$18,34,FALSE)</f>
        <v>Redis</v>
      </c>
      <c r="I28" t="s">
        <v>690</v>
      </c>
      <c r="J28" t="str">
        <f t="shared" si="1"/>
        <v>Redis_3</v>
      </c>
      <c r="K28">
        <v>10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2032</v>
      </c>
      <c r="AD28" t="str">
        <f t="shared" ca="1" si="10"/>
        <v>pics\\Kokos_8.jpg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2"/>
        <v>pics\\Kokos_8.jpg</v>
      </c>
      <c r="AH28" t="str">
        <f t="shared" si="4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4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8"/>
        <v>pics\\Kokos_8.jpg</v>
      </c>
      <c r="AT28">
        <f t="shared" ca="1" si="7"/>
        <v>0.84325108184013486</v>
      </c>
      <c r="AU28" t="str">
        <f>IF(OR(G28=10,G28=11,G28=14,G28=15),VLOOKUP(AT28,audio_list_stym!$A$3:$B$18,2,FALSE),"sound\\Noviy_plod.wav")</f>
        <v>sound\\Noviy_plod.wav</v>
      </c>
      <c r="AV28" t="str">
        <f t="shared" ca="1" si="8"/>
        <v>sound\\Noviy_plod.wav</v>
      </c>
      <c r="AW28" t="s">
        <v>699</v>
      </c>
      <c r="AX28" t="str">
        <f>IF(OR(E28=10,E28=11,E28=14,E28=15),VLOOKUP(B28,audio_list_stym!$A$3:$BQ$189,69,FALSE),"XXXXX")</f>
        <v>РЕДИС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9"/>
        <v>_Пряный_ли_РЕДИС?</v>
      </c>
      <c r="BD28" cm="1">
        <f t="array" aca="1" ref="BD28" ca="1">INDEX($L$26:$L$33,(RANK(AT4,$AT$2:$AT$9)))</f>
        <v>2056</v>
      </c>
    </row>
    <row r="29" spans="1:60" hidden="1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VLOOKUP(B29,audio_list_stym!$A$3:$BP$18,66,FALSE)</f>
        <v>10</v>
      </c>
      <c r="F29" t="str">
        <f>VLOOKUP(E29,metki!$A$2:$B$9,2,FALSE)</f>
        <v>импл_реал_с_названием</v>
      </c>
      <c r="G29" t="str">
        <f t="shared" si="0"/>
        <v>импл_</v>
      </c>
      <c r="H29" t="str">
        <f>VLOOKUP(B29,audio_list_stym!$A$3:$AJ$18,34,FALSE)</f>
        <v>Redis</v>
      </c>
      <c r="I29" t="s">
        <v>691</v>
      </c>
      <c r="J29" t="str">
        <f t="shared" si="1"/>
        <v>Redis_4</v>
      </c>
      <c r="K29">
        <v>10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2026</v>
      </c>
      <c r="AD29" t="str">
        <f t="shared" ca="1" si="10"/>
        <v>pics\\Kokos_2.jpg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2"/>
        <v>pics\\Kokos_2.jpg</v>
      </c>
      <c r="AH29" t="str">
        <f t="shared" si="4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4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8"/>
        <v>pics\\Kokos_2.jpg</v>
      </c>
      <c r="AT29">
        <f t="shared" ca="1" si="7"/>
        <v>0.26624870156623703</v>
      </c>
      <c r="AU29" t="str">
        <f>IF(OR(G29=10,G29=11,G29=14,G29=15),VLOOKUP(AT29,audio_list_stym!$A$3:$B$18,2,FALSE),"sound\\Noviy_plod.wav")</f>
        <v>sound\\Noviy_plod.wav</v>
      </c>
      <c r="AV29" t="str">
        <f t="shared" ca="1" si="8"/>
        <v>sound\\Redkiy_plod.wav</v>
      </c>
      <c r="AW29" t="s">
        <v>699</v>
      </c>
      <c r="AX29" t="str">
        <f>IF(OR(E29=10,E29=11,E29=14,E29=15),VLOOKUP(B29,audio_list_stym!$A$3:$BQ$189,69,FALSE),"XXXXX")</f>
        <v>РЕДИС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9"/>
        <v>_Жирный_ли_РЕДИС?</v>
      </c>
      <c r="BD29" cm="1">
        <f t="array" aca="1" ref="BD29" ca="1">INDEX($L$26:$L$33,(RANK(AT5,$AT$2:$AT$9)))</f>
        <v>2055</v>
      </c>
    </row>
    <row r="30" spans="1:60" hidden="1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VLOOKUP(B30,audio_list_stym!$A$3:$BP$18,66,FALSE)</f>
        <v>10</v>
      </c>
      <c r="F30" t="str">
        <f>VLOOKUP(E30,metki!$A$2:$B$9,2,FALSE)</f>
        <v>импл_реал_с_названием</v>
      </c>
      <c r="G30" t="str">
        <f t="shared" si="0"/>
        <v>импл_</v>
      </c>
      <c r="H30" t="str">
        <f>VLOOKUP(B30,audio_list_stym!$A$3:$AJ$18,34,FALSE)</f>
        <v>Redis</v>
      </c>
      <c r="I30" t="s">
        <v>692</v>
      </c>
      <c r="J30" t="str">
        <f t="shared" si="1"/>
        <v>Redis_5</v>
      </c>
      <c r="K30">
        <v>10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2025</v>
      </c>
      <c r="AD30" t="str">
        <f t="shared" ca="1" si="10"/>
        <v>pics\\Kokos_1.jpg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2"/>
        <v>pics\\Kokos_1.jpg</v>
      </c>
      <c r="AH30" t="str">
        <f t="shared" si="4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4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8"/>
        <v>pics\\Kokos_1.jpg</v>
      </c>
      <c r="AT30">
        <f t="shared" ca="1" si="7"/>
        <v>0.70807798842231673</v>
      </c>
      <c r="AU30" t="str">
        <f>IF(OR(G30=10,G30=11,G30=14,G30=15),VLOOKUP(AT30,audio_list_stym!$A$3:$B$18,2,FALSE),"sound\\Noviy_plod.wav")</f>
        <v>sound\\Noviy_plod.wav</v>
      </c>
      <c r="AV30" t="str">
        <f t="shared" ca="1" si="8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9"/>
        <v>_Соленый_ли_РЕДИС?</v>
      </c>
      <c r="BD30" cm="1">
        <f t="array" aca="1" ref="BD30" ca="1">INDEX($L$26:$L$33,(RANK(AT6,$AT$2:$AT$9)))</f>
        <v>2054</v>
      </c>
    </row>
    <row r="31" spans="1:60" hidden="1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VLOOKUP(B31,audio_list_stym!$A$3:$BP$18,66,FALSE)</f>
        <v>10</v>
      </c>
      <c r="F31" t="str">
        <f>VLOOKUP(E31,metki!$A$2:$B$9,2,FALSE)</f>
        <v>импл_реал_с_названием</v>
      </c>
      <c r="G31" t="str">
        <f t="shared" si="0"/>
        <v>импл_</v>
      </c>
      <c r="H31" t="str">
        <f>VLOOKUP(B31,audio_list_stym!$A$3:$AJ$18,34,FALSE)</f>
        <v>Redis</v>
      </c>
      <c r="I31" t="s">
        <v>693</v>
      </c>
      <c r="J31" t="str">
        <f t="shared" si="1"/>
        <v>Redis_6</v>
      </c>
      <c r="K31">
        <v>10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2012</v>
      </c>
      <c r="AD31" t="str">
        <f t="shared" ca="1" si="10"/>
        <v>pics\\Finik_4.jpg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2"/>
        <v>pics\\Finik_4.jpg</v>
      </c>
      <c r="AH31" t="str">
        <f t="shared" si="4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4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8"/>
        <v>pics\\Finik_4.jpg</v>
      </c>
      <c r="AT31">
        <f t="shared" ca="1" si="7"/>
        <v>0.95927509640204089</v>
      </c>
      <c r="AU31" t="str">
        <f>IF(OR(G31=10,G31=11,G31=14,G31=15),VLOOKUP(AT31,audio_list_stym!$A$3:$B$18,2,FALSE),"sound\\Noviy_plod.wav")</f>
        <v>sound\\Noviy_plod.wav</v>
      </c>
      <c r="AV31" t="str">
        <f t="shared" ca="1" si="8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9"/>
        <v>_Пышный_ли_РЕДИС?</v>
      </c>
      <c r="BD31" cm="1">
        <f t="array" aca="1" ref="BD31" ca="1">INDEX($L$26:$L$33,(RANK(AT7,$AT$2:$AT$9)))</f>
        <v>2052</v>
      </c>
    </row>
    <row r="32" spans="1:60" hidden="1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VLOOKUP(B32,audio_list_stym!$A$3:$BP$18,66,FALSE)</f>
        <v>10</v>
      </c>
      <c r="F32" t="str">
        <f>VLOOKUP(E32,metki!$A$2:$B$9,2,FALSE)</f>
        <v>импл_реал_с_названием</v>
      </c>
      <c r="G32" t="str">
        <f t="shared" si="0"/>
        <v>импл_</v>
      </c>
      <c r="H32" t="str">
        <f>VLOOKUP(B32,audio_list_stym!$A$3:$AJ$18,34,FALSE)</f>
        <v>Redis</v>
      </c>
      <c r="I32" t="s">
        <v>694</v>
      </c>
      <c r="J32" t="str">
        <f t="shared" si="1"/>
        <v>Redis_7</v>
      </c>
      <c r="K32">
        <v>10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2159</v>
      </c>
      <c r="AD32" t="str">
        <f t="shared" ca="1" si="10"/>
        <v>pics\\Injir_7.jpg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2"/>
        <v>pics\\Injir_7.jpg</v>
      </c>
      <c r="AH32" t="str">
        <f t="shared" si="4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4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8"/>
        <v>pics\\Injir_7.jpg</v>
      </c>
      <c r="AT32">
        <f t="shared" ca="1" si="7"/>
        <v>0.82939420929925001</v>
      </c>
      <c r="AU32" t="str">
        <f>IF(OR(G32=10,G32=11,G32=14,G32=15),VLOOKUP(AT32,audio_list_stym!$A$3:$B$18,2,FALSE),"sound\\Noviy_plod.wav")</f>
        <v>sound\\Noviy_plod.wav</v>
      </c>
      <c r="AV32" t="str">
        <f t="shared" ca="1" si="8"/>
        <v>sound\\Noviy_plod.wav</v>
      </c>
      <c r="AW32" t="s">
        <v>699</v>
      </c>
      <c r="AX32" t="str">
        <f>IF(OR(E32=10,E32=11,E32=14,E32=15),VLOOKUP(B32,audio_list_stym!$A$3:$BQ$189,69,FALSE),"XXXXX")</f>
        <v>РЕДИС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9"/>
        <v>_Крепкий_ли_РЕДИС?</v>
      </c>
      <c r="BD32" cm="1">
        <f t="array" aca="1" ref="BD32" ca="1">INDEX($L$26:$L$33,(RANK(AT8,$AT$2:$AT$9)))</f>
        <v>2051</v>
      </c>
    </row>
    <row r="33" spans="1:60" hidden="1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VLOOKUP(B33,audio_list_stym!$A$3:$BP$18,66,FALSE)</f>
        <v>10</v>
      </c>
      <c r="F33" t="str">
        <f>VLOOKUP(E33,metki!$A$2:$B$9,2,FALSE)</f>
        <v>импл_реал_с_названием</v>
      </c>
      <c r="G33" t="str">
        <f t="shared" si="0"/>
        <v>импл_</v>
      </c>
      <c r="H33" t="str">
        <f>VLOOKUP(B33,audio_list_stym!$A$3:$AJ$18,34,FALSE)</f>
        <v>Redis</v>
      </c>
      <c r="I33" t="s">
        <v>695</v>
      </c>
      <c r="J33" t="str">
        <f t="shared" si="1"/>
        <v>Redis_8</v>
      </c>
      <c r="K33">
        <v>10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2028</v>
      </c>
      <c r="AD33" t="str">
        <f t="shared" ca="1" si="10"/>
        <v>pics\\Kokos_4.jpg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2"/>
        <v>pics\\Kokos_4.jpg</v>
      </c>
      <c r="AH33" t="str">
        <f t="shared" si="4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4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8"/>
        <v>pics\\Kokos_4.jpg</v>
      </c>
      <c r="AT33">
        <f t="shared" ca="1" si="7"/>
        <v>0.60278350958660099</v>
      </c>
      <c r="AU33" t="str">
        <f>IF(OR(G33=10,G33=11,G33=14,G33=15),VLOOKUP(AT33,audio_list_stym!$A$3:$B$18,2,FALSE),"sound\\Noviy_plod.wav")</f>
        <v>sound\\Noviy_plod.wav</v>
      </c>
      <c r="AV33" t="str">
        <f t="shared" ca="1" si="8"/>
        <v>sound\\Noviy_plod.wav</v>
      </c>
      <c r="AW33" t="s">
        <v>699</v>
      </c>
      <c r="AX33" t="str">
        <f>IF(OR(E33=10,E33=11,E33=14,E33=15),VLOOKUP(B33,audio_list_stym!$A$3:$BQ$189,69,FALSE),"XXXXX")</f>
        <v>РЕДИС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9"/>
        <v>_Круглый_ли_РЕДИС?</v>
      </c>
      <c r="BD33" cm="1">
        <f t="array" aca="1" ref="BD33" ca="1">INDEX($L$26:$L$33,(RANK(AT9,$AT$2:$AT$9)))</f>
        <v>2053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VLOOKUP(B34,audio_list_stym!$A$3:$BP$18,66,FALSE)</f>
        <v>11</v>
      </c>
      <c r="F34" t="str">
        <f>VLOOKUP(E34,metki!$A$2:$B$9,2,FALSE)</f>
        <v>экспл_реал_с_названием</v>
      </c>
      <c r="G34" t="str">
        <f t="shared" si="0"/>
        <v>экспл</v>
      </c>
      <c r="H34" t="str">
        <f>VLOOKUP(B34,audio_list_stym!$A$3:$AJ$18,34,FALSE)</f>
        <v>Peper</v>
      </c>
      <c r="I34" t="s">
        <v>688</v>
      </c>
      <c r="J34" t="str">
        <f t="shared" si="1"/>
        <v>Peper_1</v>
      </c>
      <c r="K34">
        <v>11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10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2"/>
        <v/>
      </c>
      <c r="AG34" t="str">
        <f t="shared" si="17"/>
        <v>pics\\Peper_1.jpg</v>
      </c>
      <c r="AH34">
        <f t="shared" si="4"/>
        <v>0</v>
      </c>
      <c r="AI34" t="s">
        <v>720</v>
      </c>
      <c r="AJ34" t="str">
        <f t="shared" si="16"/>
        <v>pics\\Injir</v>
      </c>
      <c r="AK34" t="str">
        <f t="shared" ref="AK34:AK41" si="19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7"/>
        <v>0.22160822296274763</v>
      </c>
      <c r="AU34" t="str">
        <f>IF(OR(G34=10,G34=11,G34=14,G34=15),VLOOKUP(AT34,audio_list_stym!$A$3:$B$18,2,FALSE),"sound\\Noviy_plod.wav")</f>
        <v>sound\\Noviy_plod.wav</v>
      </c>
      <c r="AV34" t="str">
        <f t="shared" ca="1" si="8"/>
        <v>sound\\Redkiy_plod.wav</v>
      </c>
      <c r="AW34" t="s">
        <v>699</v>
      </c>
      <c r="AX34" t="str">
        <f>IF(OR(E34=10,E34=11,E34=14,E34=15),VLOOKUP(B34,audio_list_stym!$A$3:$BQ$189,69,FALSE),"XXXXX")</f>
        <v>ПЕРЕЦ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9"/>
        <v>На_экране_ПЕРЕЦ._Сырой_ли_он?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2035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2011</v>
      </c>
      <c r="BH34">
        <v>1</v>
      </c>
    </row>
    <row r="35" spans="1:60" hidden="1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VLOOKUP(B35,audio_list_stym!$A$3:$BP$18,66,FALSE)</f>
        <v>11</v>
      </c>
      <c r="F35" t="str">
        <f>VLOOKUP(E35,metki!$A$2:$B$9,2,FALSE)</f>
        <v>экспл_реал_с_названием</v>
      </c>
      <c r="G35" t="str">
        <f t="shared" si="0"/>
        <v>экспл</v>
      </c>
      <c r="H35" t="str">
        <f>VLOOKUP(B35,audio_list_stym!$A$3:$AJ$18,34,FALSE)</f>
        <v>Peper</v>
      </c>
      <c r="I35" t="s">
        <v>689</v>
      </c>
      <c r="J35" t="str">
        <f t="shared" si="1"/>
        <v>Peper_2</v>
      </c>
      <c r="K35">
        <v>11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10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2"/>
        <v/>
      </c>
      <c r="AG35" t="str">
        <f t="shared" si="17"/>
        <v>pics\\Peper_2.jpg</v>
      </c>
      <c r="AH35">
        <f t="shared" si="4"/>
        <v>0</v>
      </c>
      <c r="AI35" t="s">
        <v>721</v>
      </c>
      <c r="AJ35" t="str">
        <f t="shared" si="16"/>
        <v>pics\\Injir</v>
      </c>
      <c r="AK35" t="str">
        <f t="shared" si="19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7"/>
        <v>0.39922686725893053</v>
      </c>
      <c r="AU35" t="str">
        <f>IF(OR(G35=10,G35=11,G35=14,G35=15),VLOOKUP(AT35,audio_list_stym!$A$3:$B$18,2,FALSE),"sound\\Noviy_plod.wav")</f>
        <v>sound\\Noviy_plod.wav</v>
      </c>
      <c r="AV35" t="str">
        <f t="shared" ca="1" si="8"/>
        <v>sound\\Redkiy_plod.wav</v>
      </c>
      <c r="AW35" t="s">
        <v>699</v>
      </c>
      <c r="AX35" t="str">
        <f>IF(OR(E35=10,E35=11,E35=14,E35=15),VLOOKUP(B35,audio_list_stym!$A$3:$BQ$189,69,FALSE),"XXXXX")</f>
        <v>ПЕРЕЦ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9"/>
        <v>Посмотрите,_вот_ПЕРЕЦ._Черный_ли_он?</v>
      </c>
      <c r="BD35" cm="1">
        <f t="array" aca="1" ref="BD35" ca="1">INDEX($L$34:$L$41,(RANK(AT3,$AT$2:$AT$9)))</f>
        <v>2041</v>
      </c>
    </row>
    <row r="36" spans="1:60" hidden="1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VLOOKUP(B36,audio_list_stym!$A$3:$BP$18,66,FALSE)</f>
        <v>11</v>
      </c>
      <c r="F36" t="str">
        <f>VLOOKUP(E36,metki!$A$2:$B$9,2,FALSE)</f>
        <v>экспл_реал_с_названием</v>
      </c>
      <c r="G36" t="str">
        <f t="shared" si="0"/>
        <v>экспл</v>
      </c>
      <c r="H36" t="str">
        <f>VLOOKUP(B36,audio_list_stym!$A$3:$AJ$18,34,FALSE)</f>
        <v>Peper</v>
      </c>
      <c r="I36" t="s">
        <v>690</v>
      </c>
      <c r="J36" t="str">
        <f t="shared" si="1"/>
        <v>Peper_3</v>
      </c>
      <c r="K36">
        <v>11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10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2"/>
        <v/>
      </c>
      <c r="AG36" t="str">
        <f t="shared" si="17"/>
        <v>pics\\Peper_3.jpg</v>
      </c>
      <c r="AH36">
        <f t="shared" si="4"/>
        <v>0</v>
      </c>
      <c r="AI36" t="s">
        <v>722</v>
      </c>
      <c r="AJ36" t="str">
        <f t="shared" si="16"/>
        <v>pics\\Injir</v>
      </c>
      <c r="AK36" t="str">
        <f t="shared" si="19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7"/>
        <v>0.97106235323087542</v>
      </c>
      <c r="AU36" t="str">
        <f>IF(OR(G36=10,G36=11,G36=14,G36=15),VLOOKUP(AT36,audio_list_stym!$A$3:$B$18,2,FALSE),"sound\\Noviy_plod.wav")</f>
        <v>sound\\Noviy_plod.wav</v>
      </c>
      <c r="AV36" t="str">
        <f t="shared" ca="1" si="8"/>
        <v>sound\\Noviy_plod.wav</v>
      </c>
      <c r="AW36" t="s">
        <v>699</v>
      </c>
      <c r="AX36" t="str">
        <f>IF(OR(E36=10,E36=11,E36=14,E36=15),VLOOKUP(B36,audio_list_stym!$A$3:$BQ$189,69,FALSE),"XXXXX")</f>
        <v>ПЕРЕЦ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9"/>
        <v>Вот_ПЕРЕЦ._Он_гнилой?</v>
      </c>
      <c r="BD36" cm="1">
        <f t="array" aca="1" ref="BD36" ca="1">INDEX($L$34:$L$41,(RANK(AT4,$AT$2:$AT$9)))</f>
        <v>2048</v>
      </c>
    </row>
    <row r="37" spans="1:60" hidden="1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VLOOKUP(B37,audio_list_stym!$A$3:$BP$18,66,FALSE)</f>
        <v>11</v>
      </c>
      <c r="F37" t="str">
        <f>VLOOKUP(E37,metki!$A$2:$B$9,2,FALSE)</f>
        <v>экспл_реал_с_названием</v>
      </c>
      <c r="G37" t="str">
        <f t="shared" si="0"/>
        <v>экспл</v>
      </c>
      <c r="H37" t="str">
        <f>VLOOKUP(B37,audio_list_stym!$A$3:$AJ$18,34,FALSE)</f>
        <v>Peper</v>
      </c>
      <c r="I37" t="s">
        <v>691</v>
      </c>
      <c r="J37" t="str">
        <f t="shared" si="1"/>
        <v>Peper_4</v>
      </c>
      <c r="K37">
        <v>11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10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2"/>
        <v/>
      </c>
      <c r="AG37" t="str">
        <f t="shared" si="17"/>
        <v>pics\\Peper_4.jpg</v>
      </c>
      <c r="AH37">
        <f t="shared" si="4"/>
        <v>0</v>
      </c>
      <c r="AI37" t="s">
        <v>723</v>
      </c>
      <c r="AJ37" t="str">
        <f t="shared" si="16"/>
        <v>pics\\Injir</v>
      </c>
      <c r="AK37" t="str">
        <f t="shared" si="19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7"/>
        <v>0.3284082215434857</v>
      </c>
      <c r="AU37" t="str">
        <f>IF(OR(G37=10,G37=11,G37=14,G37=15),VLOOKUP(AT37,audio_list_stym!$A$3:$B$18,2,FALSE),"sound\\Noviy_plod.wav")</f>
        <v>sound\\Noviy_plod.wav</v>
      </c>
      <c r="AV37" t="str">
        <f t="shared" ca="1" si="8"/>
        <v>sound\\Redkiy_plod.wav</v>
      </c>
      <c r="AW37" t="s">
        <v>699</v>
      </c>
      <c r="AX37" t="str">
        <f>IF(OR(E37=10,E37=11,E37=14,E37=15),VLOOKUP(B37,audio_list_stym!$A$3:$BQ$189,69,FALSE),"XXXXX")</f>
        <v>ПЕРЕЦ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9"/>
        <v>Это_ПЕРЕЦ._Он_бугристый?</v>
      </c>
      <c r="BD37" cm="1">
        <f t="array" aca="1" ref="BD37" ca="1">INDEX($L$34:$L$41,(RANK(AT5,$AT$2:$AT$9)))</f>
        <v>2047</v>
      </c>
    </row>
    <row r="38" spans="1:60" hidden="1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VLOOKUP(B38,audio_list_stym!$A$3:$BP$18,66,FALSE)</f>
        <v>11</v>
      </c>
      <c r="F38" t="str">
        <f>VLOOKUP(E38,metki!$A$2:$B$9,2,FALSE)</f>
        <v>экспл_реал_с_названием</v>
      </c>
      <c r="G38" t="str">
        <f t="shared" si="0"/>
        <v>экспл</v>
      </c>
      <c r="H38" t="str">
        <f>VLOOKUP(B38,audio_list_stym!$A$3:$AJ$18,34,FALSE)</f>
        <v>Peper</v>
      </c>
      <c r="I38" t="s">
        <v>692</v>
      </c>
      <c r="J38" t="str">
        <f t="shared" si="1"/>
        <v>Peper_5</v>
      </c>
      <c r="K38">
        <v>11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10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2"/>
        <v/>
      </c>
      <c r="AG38" t="str">
        <f t="shared" si="17"/>
        <v>pics\\Peper_5.jpg</v>
      </c>
      <c r="AH38">
        <f t="shared" si="4"/>
        <v>0</v>
      </c>
      <c r="AI38" t="s">
        <v>724</v>
      </c>
      <c r="AJ38" t="str">
        <f t="shared" si="16"/>
        <v>pics\\Injir</v>
      </c>
      <c r="AK38" t="str">
        <f t="shared" si="19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7"/>
        <v>0.71796783704665668</v>
      </c>
      <c r="AU38" t="str">
        <f>IF(OR(G38=10,G38=11,G38=14,G38=15),VLOOKUP(AT38,audio_list_stym!$A$3:$B$18,2,FALSE),"sound\\Noviy_plod.wav")</f>
        <v>sound\\Noviy_plod.wav</v>
      </c>
      <c r="AV38" t="str">
        <f t="shared" ca="1" si="8"/>
        <v>sound\\Noviy_plod.wav</v>
      </c>
      <c r="AW38" t="s">
        <v>699</v>
      </c>
      <c r="AX38" t="str">
        <f>IF(OR(E38=10,E38=11,E38=14,E38=15),VLOOKUP(B38,audio_list_stym!$A$3:$BQ$189,69,FALSE),"XXXXX")</f>
        <v>ПЕРЕЦ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9"/>
        <v>На_картинке_ПЕРЕЦ._Он_слоеный?</v>
      </c>
      <c r="BD38" cm="1">
        <f t="array" aca="1" ref="BD38" ca="1">INDEX($L$34:$L$41,(RANK(AT6,$AT$2:$AT$9)))</f>
        <v>2046</v>
      </c>
    </row>
    <row r="39" spans="1:60" hidden="1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VLOOKUP(B39,audio_list_stym!$A$3:$BP$18,66,FALSE)</f>
        <v>11</v>
      </c>
      <c r="F39" t="str">
        <f>VLOOKUP(E39,metki!$A$2:$B$9,2,FALSE)</f>
        <v>экспл_реал_с_названием</v>
      </c>
      <c r="G39" t="str">
        <f t="shared" si="0"/>
        <v>экспл</v>
      </c>
      <c r="H39" t="str">
        <f>VLOOKUP(B39,audio_list_stym!$A$3:$AJ$18,34,FALSE)</f>
        <v>Peper</v>
      </c>
      <c r="I39" t="s">
        <v>693</v>
      </c>
      <c r="J39" t="str">
        <f t="shared" si="1"/>
        <v>Peper_6</v>
      </c>
      <c r="K39">
        <v>11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10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7"/>
        <v>pics\\Peper_6.jpg</v>
      </c>
      <c r="AH39">
        <f t="shared" si="4"/>
        <v>0</v>
      </c>
      <c r="AI39" t="s">
        <v>725</v>
      </c>
      <c r="AJ39" t="str">
        <f t="shared" si="16"/>
        <v>pics\\Injir</v>
      </c>
      <c r="AK39" t="str">
        <f t="shared" si="19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7"/>
        <v>0.45979057184394734</v>
      </c>
      <c r="AU39" t="str">
        <f>IF(OR(G39=10,G39=11,G39=14,G39=15),VLOOKUP(AT39,audio_list_stym!$A$3:$B$18,2,FALSE),"sound\\Noviy_plod.wav")</f>
        <v>sound\\Noviy_plod.wav</v>
      </c>
      <c r="AV39" t="str">
        <f t="shared" ca="1" si="8"/>
        <v>sound\\Redkiy_plod.wav</v>
      </c>
      <c r="AW39" t="s">
        <v>699</v>
      </c>
      <c r="AX39" t="str">
        <f>IF(OR(E39=10,E39=11,E39=14,E39=15),VLOOKUP(B39,audio_list_stym!$A$3:$BQ$189,69,FALSE),"XXXXX")</f>
        <v>ПЕРЕЦ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9"/>
        <v>На_мониторе_ПЕРЕЦ._Хрустящий_ли_он?</v>
      </c>
      <c r="BD39" cm="1">
        <f t="array" aca="1" ref="BD39" ca="1">INDEX($L$34:$L$41,(RANK(AT7,$AT$2:$AT$9)))</f>
        <v>2044</v>
      </c>
    </row>
    <row r="40" spans="1:60" hidden="1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VLOOKUP(B40,audio_list_stym!$A$3:$BP$18,66,FALSE)</f>
        <v>11</v>
      </c>
      <c r="F40" t="str">
        <f>VLOOKUP(E40,metki!$A$2:$B$9,2,FALSE)</f>
        <v>экспл_реал_с_названием</v>
      </c>
      <c r="G40" t="str">
        <f t="shared" si="0"/>
        <v>экспл</v>
      </c>
      <c r="H40" t="str">
        <f>VLOOKUP(B40,audio_list_stym!$A$3:$AJ$18,34,FALSE)</f>
        <v>Peper</v>
      </c>
      <c r="I40" t="s">
        <v>694</v>
      </c>
      <c r="J40" t="str">
        <f t="shared" si="1"/>
        <v>Peper_7</v>
      </c>
      <c r="K40">
        <v>11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10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7"/>
        <v>pics\\Peper_7.jpg</v>
      </c>
      <c r="AH40">
        <f t="shared" si="4"/>
        <v>0</v>
      </c>
      <c r="AI40" t="s">
        <v>726</v>
      </c>
      <c r="AJ40" t="str">
        <f t="shared" si="16"/>
        <v>pics\\Injir</v>
      </c>
      <c r="AK40" t="str">
        <f t="shared" si="19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7"/>
        <v>0.41393727481151155</v>
      </c>
      <c r="AU40" t="str">
        <f>IF(OR(G40=10,G40=11,G40=14,G40=15),VLOOKUP(AT40,audio_list_stym!$A$3:$B$18,2,FALSE),"sound\\Noviy_plod.wav")</f>
        <v>sound\\Noviy_plod.wav</v>
      </c>
      <c r="AV40" t="str">
        <f t="shared" ca="1" si="8"/>
        <v>sound\\Redkiy_plod.wav</v>
      </c>
      <c r="AW40" t="s">
        <v>699</v>
      </c>
      <c r="AX40" t="str">
        <f>IF(OR(E40=10,E40=11,E40=14,E40=15),VLOOKUP(B40,audio_list_stym!$A$3:$BQ$189,69,FALSE),"XXXXX")</f>
        <v>ПЕРЕЦ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9"/>
        <v>Перед_Вами_ПЕРЕЦ._Блестит_ли_он?</v>
      </c>
      <c r="BD40" cm="1">
        <f t="array" aca="1" ref="BD40" ca="1">INDEX($L$34:$L$41,(RANK(AT8,$AT$2:$AT$9)))</f>
        <v>2043</v>
      </c>
    </row>
    <row r="41" spans="1:60" hidden="1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VLOOKUP(B41,audio_list_stym!$A$3:$BP$18,66,FALSE)</f>
        <v>11</v>
      </c>
      <c r="F41" t="str">
        <f>VLOOKUP(E41,metki!$A$2:$B$9,2,FALSE)</f>
        <v>экспл_реал_с_названием</v>
      </c>
      <c r="G41" t="str">
        <f t="shared" si="0"/>
        <v>экспл</v>
      </c>
      <c r="H41" t="str">
        <f>VLOOKUP(B41,audio_list_stym!$A$3:$AJ$18,34,FALSE)</f>
        <v>Peper</v>
      </c>
      <c r="I41" t="s">
        <v>695</v>
      </c>
      <c r="J41" t="str">
        <f t="shared" si="1"/>
        <v>Peper_8</v>
      </c>
      <c r="K41">
        <v>11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10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0">IF(ISTEXT(AR41),AR41,IF(ISTEXT(AS41),AS41,""))</f>
        <v/>
      </c>
      <c r="AG41" t="str">
        <f t="shared" si="17"/>
        <v>pics\\Peper_8.jpg</v>
      </c>
      <c r="AH41">
        <f t="shared" si="4"/>
        <v>0</v>
      </c>
      <c r="AI41" t="s">
        <v>727</v>
      </c>
      <c r="AJ41" t="str">
        <f t="shared" si="16"/>
        <v>pics\\Injir</v>
      </c>
      <c r="AK41" t="str">
        <f t="shared" si="19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7"/>
        <v>0.90220242172990672</v>
      </c>
      <c r="AU41" t="str">
        <f>IF(OR(G41=10,G41=11,G41=14,G41=15),VLOOKUP(AT41,audio_list_stym!$A$3:$B$18,2,FALSE),"sound\\Noviy_plod.wav")</f>
        <v>sound\\Noviy_plod.wav</v>
      </c>
      <c r="AV41" t="str">
        <f t="shared" ca="1" si="8"/>
        <v>sound\\Noviy_plod.wav</v>
      </c>
      <c r="AW41" t="s">
        <v>699</v>
      </c>
      <c r="AX41" t="str">
        <f>IF(OR(E41=10,E41=11,E41=14,E41=15),VLOOKUP(B41,audio_list_stym!$A$3:$BQ$189,69,FALSE),"XXXXX")</f>
        <v>ПЕРЕЦ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9"/>
        <v>Вы_видите_ПЕРЕЦ._Он_цитрусовый?</v>
      </c>
      <c r="BD41" cm="1">
        <f t="array" aca="1" ref="BD41" ca="1">INDEX($L$34:$L$41,(RANK(AT9,$AT$2:$AT$9)))</f>
        <v>2045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VLOOKUP(B42,audio_list_stym!$A$3:$BP$18,66,FALSE)</f>
        <v>12</v>
      </c>
      <c r="F42" t="str">
        <f>VLOOKUP(E42,metki!$A$2:$B$9,2,FALSE)</f>
        <v>импл_реал_без_названия</v>
      </c>
      <c r="G42" t="str">
        <f t="shared" si="0"/>
        <v>импл_</v>
      </c>
      <c r="H42" t="str">
        <f>VLOOKUP(B42,audio_list_stym!$A$3:$AJ$18,34,FALSE)</f>
        <v>Banan</v>
      </c>
      <c r="I42" t="s">
        <v>688</v>
      </c>
      <c r="J42" t="str">
        <f t="shared" si="1"/>
        <v>Banan_1</v>
      </c>
      <c r="K42">
        <v>12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2166</v>
      </c>
      <c r="AD42" t="str">
        <f t="shared" ca="1" si="10"/>
        <v>pics\\Tikva_6.jpg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0"/>
        <v>pics\\Tikva_6.jpg</v>
      </c>
      <c r="AH42" t="str">
        <f t="shared" si="4"/>
        <v>sound\\Tropic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2">IF(AH42="sound\\Tropic",AQ18,"")</f>
        <v>pics\\Tikva_6.jpg</v>
      </c>
      <c r="AT42">
        <f t="shared" ca="1" si="7"/>
        <v>0.82294306729400224</v>
      </c>
      <c r="AU42" t="str">
        <f>IF(OR(G42=10,G42=11,G42=14,G42=15),VLOOKUP(AT42,audio_list_stym!$A$3:$B$18,2,FALSE),"sound\\Noviy_plod.wav")</f>
        <v>sound\\Noviy_plod.wav</v>
      </c>
      <c r="AV42" t="str">
        <f t="shared" ca="1" si="8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9"/>
        <v>_Чистый_ли_XXXXX?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2038</v>
      </c>
      <c r="BF42" cm="1">
        <f t="array" aca="1" ref="BF42" ca="1">INDEX(BD26:BD41,(RANK(AT6,$AT$2:$AT$17)))</f>
        <v>2046</v>
      </c>
      <c r="BG42" cm="1">
        <f t="array" aca="1" ref="BG42" ca="1">INDEX(BD50:BD65,(RANK(AT6,$AT$2:$AT$17)))</f>
        <v>2022</v>
      </c>
      <c r="BH42">
        <v>1</v>
      </c>
    </row>
    <row r="43" spans="1:60" hidden="1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VLOOKUP(B43,audio_list_stym!$A$3:$BP$18,66,FALSE)</f>
        <v>12</v>
      </c>
      <c r="F43" t="str">
        <f>VLOOKUP(E43,metki!$A$2:$B$9,2,FALSE)</f>
        <v>импл_реал_без_названия</v>
      </c>
      <c r="G43" t="str">
        <f t="shared" si="0"/>
        <v>импл_</v>
      </c>
      <c r="H43" t="str">
        <f>VLOOKUP(B43,audio_list_stym!$A$3:$AJ$18,34,FALSE)</f>
        <v>Banan</v>
      </c>
      <c r="I43" t="s">
        <v>689</v>
      </c>
      <c r="J43" t="str">
        <f t="shared" si="1"/>
        <v>Banan_2</v>
      </c>
      <c r="K43">
        <v>12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2043</v>
      </c>
      <c r="AD43" t="str">
        <f t="shared" ca="1" si="10"/>
        <v>pics\\Peper_3.jpg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0"/>
        <v>pics\\Peper_3.jpg</v>
      </c>
      <c r="AH43" t="str">
        <f t="shared" si="4"/>
        <v>sound\\Tropic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2"/>
        <v>pics\\Peper_3.jpg</v>
      </c>
      <c r="AT43">
        <f t="shared" ca="1" si="7"/>
        <v>6.9952787843447939E-2</v>
      </c>
      <c r="AU43" t="str">
        <f>IF(OR(G43=10,G43=11,G43=14,G43=15),VLOOKUP(AT43,audio_list_stym!$A$3:$B$18,2,FALSE),"sound\\Noviy_plod.wav")</f>
        <v>sound\\Noviy_plod.wav</v>
      </c>
      <c r="AV43" t="str">
        <f t="shared" ca="1" si="8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9"/>
        <v>_Свежий_ли_XXXXX?</v>
      </c>
      <c r="BD43" cm="1">
        <f t="array" aca="1" ref="BD43" ca="1">INDEX($L$42:$L$49,(RANK(AT3,$AT$2:$AT$9)))</f>
        <v>2001</v>
      </c>
    </row>
    <row r="44" spans="1:60" hidden="1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VLOOKUP(B44,audio_list_stym!$A$3:$BP$18,66,FALSE)</f>
        <v>12</v>
      </c>
      <c r="F44" t="str">
        <f>VLOOKUP(E44,metki!$A$2:$B$9,2,FALSE)</f>
        <v>импл_реал_без_названия</v>
      </c>
      <c r="G44" t="str">
        <f t="shared" si="0"/>
        <v>импл_</v>
      </c>
      <c r="H44" t="str">
        <f>VLOOKUP(B44,audio_list_stym!$A$3:$AJ$18,34,FALSE)</f>
        <v>Banan</v>
      </c>
      <c r="I44" t="s">
        <v>690</v>
      </c>
      <c r="J44" t="str">
        <f t="shared" si="1"/>
        <v>Banan_3</v>
      </c>
      <c r="K44">
        <v>12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2163</v>
      </c>
      <c r="AD44" t="str">
        <f t="shared" ca="1" si="10"/>
        <v>pics\\Tikva_3.jpg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0"/>
        <v>pics\\Tikva_3.jpg</v>
      </c>
      <c r="AH44" t="str">
        <f t="shared" si="4"/>
        <v>sound\\Tropic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2"/>
        <v>pics\\Tikva_3.jpg</v>
      </c>
      <c r="AT44">
        <f t="shared" ca="1" si="7"/>
        <v>0.31116539757359241</v>
      </c>
      <c r="AU44" t="str">
        <f>IF(OR(G44=10,G44=11,G44=14,G44=15),VLOOKUP(AT44,audio_list_stym!$A$3:$B$18,2,FALSE),"sound\\Noviy_plod.wav")</f>
        <v>sound\\Noviy_plod.wav</v>
      </c>
      <c r="AV44" t="str">
        <f t="shared" ca="1" si="8"/>
        <v>sound\\Redkiy_plod.wav</v>
      </c>
      <c r="AW44" t="s">
        <v>698</v>
      </c>
      <c r="AX44" t="str">
        <f>IF(OR(E44=10,E44=11,E44=14,E44=15),VLOOKUP(B44,audio_list_stym!$A$3:$BQ$189,69,FALSE),"XXXXX")</f>
        <v>XXXXX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9"/>
        <v>_Жаренный_ли_XXXXX?</v>
      </c>
      <c r="BD44" cm="1">
        <f t="array" aca="1" ref="BD44" ca="1">INDEX($L$42:$L$49,(RANK(AT4,$AT$2:$AT$9)))</f>
        <v>2008</v>
      </c>
    </row>
    <row r="45" spans="1:60" hidden="1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VLOOKUP(B45,audio_list_stym!$A$3:$BP$18,66,FALSE)</f>
        <v>12</v>
      </c>
      <c r="F45" t="str">
        <f>VLOOKUP(E45,metki!$A$2:$B$9,2,FALSE)</f>
        <v>импл_реал_без_названия</v>
      </c>
      <c r="G45" t="str">
        <f t="shared" si="0"/>
        <v>импл_</v>
      </c>
      <c r="H45" t="str">
        <f>VLOOKUP(B45,audio_list_stym!$A$3:$AJ$18,34,FALSE)</f>
        <v>Banan</v>
      </c>
      <c r="I45" t="s">
        <v>691</v>
      </c>
      <c r="J45" t="str">
        <f t="shared" si="1"/>
        <v>Banan_4</v>
      </c>
      <c r="K45">
        <v>12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2059</v>
      </c>
      <c r="AD45" t="str">
        <f t="shared" ca="1" si="10"/>
        <v>pics\\Tomat_3.jpg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0"/>
        <v>pics\\Tomat_3.jpg</v>
      </c>
      <c r="AH45" t="str">
        <f t="shared" si="4"/>
        <v>sound\\Tropic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2"/>
        <v>pics\\Tomat_3.jpg</v>
      </c>
      <c r="AT45">
        <f t="shared" ca="1" si="7"/>
        <v>0.62243455764619604</v>
      </c>
      <c r="AU45" t="str">
        <f>IF(OR(G45=10,G45=11,G45=14,G45=15),VLOOKUP(AT45,audio_list_stym!$A$3:$B$18,2,FALSE),"sound\\Noviy_plod.wav")</f>
        <v>sound\\Noviy_plod.wav</v>
      </c>
      <c r="AV45" t="str">
        <f t="shared" ca="1" si="8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9"/>
        <v>_Сладкий_ли_XXXXX?</v>
      </c>
      <c r="BD45" cm="1">
        <f t="array" aca="1" ref="BD45" ca="1">INDEX($L$42:$L$49,(RANK(AT5,$AT$2:$AT$9)))</f>
        <v>2007</v>
      </c>
    </row>
    <row r="46" spans="1:60" hidden="1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VLOOKUP(B46,audio_list_stym!$A$3:$BP$18,66,FALSE)</f>
        <v>12</v>
      </c>
      <c r="F46" t="str">
        <f>VLOOKUP(E46,metki!$A$2:$B$9,2,FALSE)</f>
        <v>импл_реал_без_названия</v>
      </c>
      <c r="G46" t="str">
        <f t="shared" si="0"/>
        <v>импл_</v>
      </c>
      <c r="H46" t="str">
        <f>VLOOKUP(B46,audio_list_stym!$A$3:$AJ$18,34,FALSE)</f>
        <v>Banan</v>
      </c>
      <c r="I46" t="s">
        <v>692</v>
      </c>
      <c r="J46" t="str">
        <f t="shared" si="1"/>
        <v>Banan_5</v>
      </c>
      <c r="K46">
        <v>12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2164</v>
      </c>
      <c r="AD46" t="str">
        <f t="shared" ca="1" si="10"/>
        <v>pics\\Tikva_4.jpg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0"/>
        <v>pics\\Tikva_4.jpg</v>
      </c>
      <c r="AH46" t="str">
        <f t="shared" si="4"/>
        <v>sound\\Tropic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2"/>
        <v>pics\\Tikva_4.jpg</v>
      </c>
      <c r="AT46">
        <f t="shared" ca="1" si="7"/>
        <v>0.18203661516064296</v>
      </c>
      <c r="AU46" t="str">
        <f>IF(OR(G46=10,G46=11,G46=14,G46=15),VLOOKUP(AT46,audio_list_stym!$A$3:$B$18,2,FALSE),"sound\\Noviy_plod.wav")</f>
        <v>sound\\Noviy_plod.wav</v>
      </c>
      <c r="AV46" t="str">
        <f t="shared" ca="1" si="8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9"/>
        <v>_Влажный_ли_XXXXX?</v>
      </c>
      <c r="BD46" cm="1">
        <f t="array" aca="1" ref="BD46" ca="1">INDEX($L$42:$L$49,(RANK(AT6,$AT$2:$AT$9)))</f>
        <v>2006</v>
      </c>
    </row>
    <row r="47" spans="1:60" hidden="1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VLOOKUP(B47,audio_list_stym!$A$3:$BP$18,66,FALSE)</f>
        <v>12</v>
      </c>
      <c r="F47" t="str">
        <f>VLOOKUP(E47,metki!$A$2:$B$9,2,FALSE)</f>
        <v>импл_реал_без_названия</v>
      </c>
      <c r="G47" t="str">
        <f t="shared" si="0"/>
        <v>импл_</v>
      </c>
      <c r="H47" t="str">
        <f>VLOOKUP(B47,audio_list_stym!$A$3:$AJ$18,34,FALSE)</f>
        <v>Banan</v>
      </c>
      <c r="I47" t="s">
        <v>693</v>
      </c>
      <c r="J47" t="str">
        <f t="shared" si="1"/>
        <v>Banan_6</v>
      </c>
      <c r="K47">
        <v>12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2048</v>
      </c>
      <c r="AD47" t="str">
        <f t="shared" ca="1" si="10"/>
        <v>pics\\Peper_8.jpg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0"/>
        <v>pics\\Peper_8.jpg</v>
      </c>
      <c r="AH47" t="str">
        <f t="shared" si="4"/>
        <v>sound\\Tropic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2"/>
        <v>pics\\Peper_8.jpg</v>
      </c>
      <c r="AT47">
        <f t="shared" ca="1" si="7"/>
        <v>0.43356486170467856</v>
      </c>
      <c r="AU47" t="str">
        <f>IF(OR(G47=10,G47=11,G47=14,G47=15),VLOOKUP(AT47,audio_list_stym!$A$3:$B$18,2,FALSE),"sound\\Noviy_plod.wav")</f>
        <v>sound\\Noviy_plod.wav</v>
      </c>
      <c r="AV47" t="str">
        <f t="shared" ca="1" si="8"/>
        <v>sound\\Redkiy_plod.wav</v>
      </c>
      <c r="AW47" t="s">
        <v>698</v>
      </c>
      <c r="AX47" t="str">
        <f>IF(OR(E47=10,E47=11,E47=14,E47=15),VLOOKUP(B47,audio_list_stym!$A$3:$BQ$189,69,FALSE),"XXXXX")</f>
        <v>XXXXX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9"/>
        <v>_Съедобный_ли_XXXXX?</v>
      </c>
      <c r="BD47" cm="1">
        <f t="array" aca="1" ref="BD47" ca="1">INDEX($L$42:$L$49,(RANK(AT7,$AT$2:$AT$9)))</f>
        <v>2004</v>
      </c>
    </row>
    <row r="48" spans="1:60" hidden="1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VLOOKUP(B48,audio_list_stym!$A$3:$BP$18,66,FALSE)</f>
        <v>12</v>
      </c>
      <c r="F48" t="str">
        <f>VLOOKUP(E48,metki!$A$2:$B$9,2,FALSE)</f>
        <v>импл_реал_без_названия</v>
      </c>
      <c r="G48" t="str">
        <f t="shared" si="0"/>
        <v>импл_</v>
      </c>
      <c r="H48" t="str">
        <f>VLOOKUP(B48,audio_list_stym!$A$3:$AJ$18,34,FALSE)</f>
        <v>Banan</v>
      </c>
      <c r="I48" t="s">
        <v>694</v>
      </c>
      <c r="J48" t="str">
        <f t="shared" si="1"/>
        <v>Banan_7</v>
      </c>
      <c r="K48">
        <v>12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2047</v>
      </c>
      <c r="AD48" t="str">
        <f t="shared" ca="1" si="10"/>
        <v>pics\\Peper_7.jpg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0"/>
        <v>pics\\Peper_7.jpg</v>
      </c>
      <c r="AH48" t="str">
        <f t="shared" si="4"/>
        <v>sound\\Tropic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2"/>
        <v>pics\\Peper_7.jpg</v>
      </c>
      <c r="AT48">
        <f t="shared" ca="1" si="7"/>
        <v>0.17828560140907257</v>
      </c>
      <c r="AU48" t="str">
        <f>IF(OR(G48=10,G48=11,G48=14,G48=15),VLOOKUP(AT48,audio_list_stym!$A$3:$B$18,2,FALSE),"sound\\Noviy_plod.wav")</f>
        <v>sound\\Noviy_plod.wav</v>
      </c>
      <c r="AV48" t="str">
        <f t="shared" ca="1" si="8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9"/>
        <v>_Сиреневый_ли_XXXXX?</v>
      </c>
      <c r="BD48" cm="1">
        <f t="array" aca="1" ref="BD48" ca="1">INDEX($L$42:$L$49,(RANK(AT8,$AT$2:$AT$9)))</f>
        <v>2003</v>
      </c>
    </row>
    <row r="49" spans="1:60" hidden="1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VLOOKUP(B49,audio_list_stym!$A$3:$BP$18,66,FALSE)</f>
        <v>12</v>
      </c>
      <c r="F49" t="str">
        <f>VLOOKUP(E49,metki!$A$2:$B$9,2,FALSE)</f>
        <v>импл_реал_без_названия</v>
      </c>
      <c r="G49" t="str">
        <f t="shared" si="0"/>
        <v>импл_</v>
      </c>
      <c r="H49" t="str">
        <f>VLOOKUP(B49,audio_list_stym!$A$3:$AJ$18,34,FALSE)</f>
        <v>Banan</v>
      </c>
      <c r="I49" t="s">
        <v>695</v>
      </c>
      <c r="J49" t="str">
        <f t="shared" si="1"/>
        <v>Banan_8</v>
      </c>
      <c r="K49">
        <v>12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2168</v>
      </c>
      <c r="AD49" t="str">
        <f t="shared" ca="1" si="10"/>
        <v>pics\\Tikva_8.jpg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0"/>
        <v>pics\\Tikva_8.jpg</v>
      </c>
      <c r="AH49" t="str">
        <f t="shared" si="4"/>
        <v>sound\\Tropic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2"/>
        <v>pics\\Tikva_8.jpg</v>
      </c>
      <c r="AT49">
        <f t="shared" ca="1" si="7"/>
        <v>0.73411925248277587</v>
      </c>
      <c r="AU49" t="str">
        <f>IF(OR(G49=10,G49=11,G49=14,G49=15),VLOOKUP(AT49,audio_list_stym!$A$3:$B$18,2,FALSE),"sound\\Noviy_plod.wav")</f>
        <v>sound\\Noviy_plod.wav</v>
      </c>
      <c r="AV49" t="str">
        <f t="shared" ca="1" si="8"/>
        <v>sound\\Noviy_plod.wav</v>
      </c>
      <c r="AW49" t="s">
        <v>698</v>
      </c>
      <c r="AX49" t="str">
        <f>IF(OR(E49=10,E49=11,E49=14,E49=15),VLOOKUP(B49,audio_list_stym!$A$3:$BQ$189,69,FALSE),"XXXXX")</f>
        <v>XXXXX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9"/>
        <v>_Репчатый_ли_XXXXX?</v>
      </c>
      <c r="BD49" cm="1">
        <f t="array" aca="1" ref="BD49" ca="1">INDEX($L$42:$L$49,(RANK(AT9,$AT$2:$AT$9)))</f>
        <v>2005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VLOOKUP(B50,audio_list_stym!$A$3:$BP$18,66,FALSE)</f>
        <v>13</v>
      </c>
      <c r="F50" t="str">
        <f>VLOOKUP(E50,metki!$A$2:$B$9,2,FALSE)</f>
        <v>экспл_реал_без_названия</v>
      </c>
      <c r="G50" t="str">
        <f t="shared" si="0"/>
        <v>экспл</v>
      </c>
      <c r="H50" t="str">
        <f>VLOOKUP(B50,audio_list_stym!$A$3:$AJ$18,34,FALSE)</f>
        <v>Finik</v>
      </c>
      <c r="I50" t="s">
        <v>688</v>
      </c>
      <c r="J50" t="str">
        <f t="shared" si="1"/>
        <v>Finik_1</v>
      </c>
      <c r="K50">
        <v>13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10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0"/>
        <v/>
      </c>
      <c r="AG50" t="str">
        <f t="shared" si="17"/>
        <v>pics\\Finik_1.jpg</v>
      </c>
      <c r="AH50">
        <f t="shared" si="4"/>
        <v>0</v>
      </c>
      <c r="AT50">
        <f t="shared" ca="1" si="7"/>
        <v>0.63351084501757693</v>
      </c>
      <c r="AU50" t="str">
        <f>IF(OR(G50=10,G50=11,G50=14,G50=15),VLOOKUP(AT50,audio_list_stym!$A$3:$B$18,2,FALSE),"sound\\Noviy_plod.wav")</f>
        <v>sound\\Noviy_plod.wav</v>
      </c>
      <c r="AV50" t="str">
        <f t="shared" ca="1" si="8"/>
        <v>sound\\Noviy_plod.wav</v>
      </c>
      <c r="AW50" t="s">
        <v>698</v>
      </c>
      <c r="AX50" t="str">
        <f>IF(OR(E50=10,E50=11,E50=14,E50=15),VLOOKUP(B50,audio_list_stym!$A$3:$BQ$189,69,FALSE),"XXXXX")</f>
        <v>XXXXX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9"/>
        <v>На_экране_XXXXX._Коричневый_ли_он?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2060</v>
      </c>
      <c r="BF50" cm="1">
        <f t="array" aca="1" ref="BF50" ca="1">INDEX(BD18:BD49,(RANK(AT7,$AT$2:$AT$17)))</f>
        <v>2028</v>
      </c>
      <c r="BG50" cm="1">
        <f t="array" aca="1" ref="BG50" ca="1">INDEX(BD58:BD65,(RANK(AT7,$AT$2:$AT$9)))</f>
        <v>2023</v>
      </c>
      <c r="BH50">
        <v>1</v>
      </c>
    </row>
    <row r="51" spans="1:60" hidden="1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VLOOKUP(B51,audio_list_stym!$A$3:$BP$18,66,FALSE)</f>
        <v>13</v>
      </c>
      <c r="F51" t="str">
        <f>VLOOKUP(E51,metki!$A$2:$B$9,2,FALSE)</f>
        <v>экспл_реал_без_названия</v>
      </c>
      <c r="G51" t="str">
        <f t="shared" si="0"/>
        <v>экспл</v>
      </c>
      <c r="H51" t="str">
        <f>VLOOKUP(B51,audio_list_stym!$A$3:$AJ$18,34,FALSE)</f>
        <v>Finik</v>
      </c>
      <c r="I51" t="s">
        <v>689</v>
      </c>
      <c r="J51" t="str">
        <f t="shared" si="1"/>
        <v>Finik_2</v>
      </c>
      <c r="K51">
        <v>13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10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0"/>
        <v/>
      </c>
      <c r="AG51" t="str">
        <f t="shared" si="17"/>
        <v>pics\\Finik_2.jpg</v>
      </c>
      <c r="AH51">
        <f t="shared" si="4"/>
        <v>0</v>
      </c>
      <c r="AT51">
        <f t="shared" ca="1" si="7"/>
        <v>0.91888889276491947</v>
      </c>
      <c r="AU51" t="str">
        <f>IF(OR(G51=10,G51=11,G51=14,G51=15),VLOOKUP(AT51,audio_list_stym!$A$3:$B$18,2,FALSE),"sound\\Noviy_plod.wav")</f>
        <v>sound\\Noviy_plod.wav</v>
      </c>
      <c r="AV51" t="str">
        <f t="shared" ca="1" si="8"/>
        <v>sound\\Noviy_plod.wav</v>
      </c>
      <c r="AW51" t="s">
        <v>698</v>
      </c>
      <c r="AX51" t="str">
        <f>IF(OR(E51=10,E51=11,E51=14,E51=15),VLOOKUP(B51,audio_list_stym!$A$3:$BQ$189,69,FALSE),"XXXXX")</f>
        <v>XXXXX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9"/>
        <v>Посмотрите,_вот_XXXXX._Сахаристый_ли_он?</v>
      </c>
      <c r="BD51" cm="1">
        <f t="array" aca="1" ref="BD51" ca="1">INDEX($L$50:$L$57,(RANK(AT3,$AT$2:$AT$9)))</f>
        <v>2009</v>
      </c>
    </row>
    <row r="52" spans="1:60" hidden="1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VLOOKUP(B52,audio_list_stym!$A$3:$BP$18,66,FALSE)</f>
        <v>13</v>
      </c>
      <c r="F52" t="str">
        <f>VLOOKUP(E52,metki!$A$2:$B$9,2,FALSE)</f>
        <v>экспл_реал_без_названия</v>
      </c>
      <c r="G52" t="str">
        <f t="shared" si="0"/>
        <v>экспл</v>
      </c>
      <c r="H52" t="str">
        <f>VLOOKUP(B52,audio_list_stym!$A$3:$AJ$18,34,FALSE)</f>
        <v>Finik</v>
      </c>
      <c r="I52" t="s">
        <v>690</v>
      </c>
      <c r="J52" t="str">
        <f t="shared" si="1"/>
        <v>Finik_3</v>
      </c>
      <c r="K52">
        <v>13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10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0"/>
        <v/>
      </c>
      <c r="AG52" t="str">
        <f t="shared" si="17"/>
        <v>pics\\Finik_3.jpg</v>
      </c>
      <c r="AH52">
        <f t="shared" si="4"/>
        <v>0</v>
      </c>
      <c r="AT52">
        <f t="shared" ca="1" si="7"/>
        <v>0.59213638782974809</v>
      </c>
      <c r="AU52" t="str">
        <f>IF(OR(G52=10,G52=11,G52=14,G52=15),VLOOKUP(AT52,audio_list_stym!$A$3:$B$18,2,FALSE),"sound\\Noviy_plod.wav")</f>
        <v>sound\\Noviy_plod.wav</v>
      </c>
      <c r="AV52" t="str">
        <f t="shared" ca="1" si="8"/>
        <v>sound\\Noviy_plod.wav</v>
      </c>
      <c r="AW52" t="s">
        <v>698</v>
      </c>
      <c r="AX52" t="str">
        <f>IF(OR(E52=10,E52=11,E52=14,E52=15),VLOOKUP(B52,audio_list_stym!$A$3:$BQ$189,69,FALSE),"XXXXX")</f>
        <v>XXXXX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9"/>
        <v>Вот_XXXXX._Он_скользкий?</v>
      </c>
      <c r="BD52" cm="1">
        <f t="array" aca="1" ref="BD52" ca="1">INDEX($L$50:$L$57,(RANK(AT4,$AT$2:$AT$9)))</f>
        <v>2016</v>
      </c>
    </row>
    <row r="53" spans="1:60" hidden="1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VLOOKUP(B53,audio_list_stym!$A$3:$BP$18,66,FALSE)</f>
        <v>13</v>
      </c>
      <c r="F53" t="str">
        <f>VLOOKUP(E53,metki!$A$2:$B$9,2,FALSE)</f>
        <v>экспл_реал_без_названия</v>
      </c>
      <c r="G53" t="str">
        <f t="shared" si="0"/>
        <v>экспл</v>
      </c>
      <c r="H53" t="str">
        <f>VLOOKUP(B53,audio_list_stym!$A$3:$AJ$18,34,FALSE)</f>
        <v>Finik</v>
      </c>
      <c r="I53" t="s">
        <v>691</v>
      </c>
      <c r="J53" t="str">
        <f t="shared" si="1"/>
        <v>Finik_4</v>
      </c>
      <c r="K53">
        <v>13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10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0"/>
        <v/>
      </c>
      <c r="AG53" t="str">
        <f t="shared" si="17"/>
        <v>pics\\Finik_4.jpg</v>
      </c>
      <c r="AH53">
        <f t="shared" si="4"/>
        <v>0</v>
      </c>
      <c r="AT53">
        <f t="shared" ca="1" si="7"/>
        <v>0.77719032848698189</v>
      </c>
      <c r="AU53" t="str">
        <f>IF(OR(G53=10,G53=11,G53=14,G53=15),VLOOKUP(AT53,audio_list_stym!$A$3:$B$18,2,FALSE),"sound\\Noviy_plod.wav")</f>
        <v>sound\\Noviy_plod.wav</v>
      </c>
      <c r="AV53" t="str">
        <f t="shared" ca="1" si="8"/>
        <v>sound\\Noviy_plod.wav</v>
      </c>
      <c r="AW53" t="s">
        <v>698</v>
      </c>
      <c r="AX53" t="str">
        <f>IF(OR(E53=10,E53=11,E53=14,E53=15),VLOOKUP(B53,audio_list_stym!$A$3:$BQ$189,69,FALSE),"XXXXX")</f>
        <v>XXXXX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9"/>
        <v>Это_XXXXX._Ломкий_ли_он?</v>
      </c>
      <c r="BD53" cm="1">
        <f t="array" aca="1" ref="BD53" ca="1">INDEX($L$50:$L$57,(RANK(AT5,$AT$2:$AT$9)))</f>
        <v>2015</v>
      </c>
    </row>
    <row r="54" spans="1:60" hidden="1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VLOOKUP(B54,audio_list_stym!$A$3:$BP$18,66,FALSE)</f>
        <v>13</v>
      </c>
      <c r="F54" t="str">
        <f>VLOOKUP(E54,metki!$A$2:$B$9,2,FALSE)</f>
        <v>экспл_реал_без_названия</v>
      </c>
      <c r="G54" t="str">
        <f t="shared" si="0"/>
        <v>экспл</v>
      </c>
      <c r="H54" t="str">
        <f>VLOOKUP(B54,audio_list_stym!$A$3:$AJ$18,34,FALSE)</f>
        <v>Finik</v>
      </c>
      <c r="I54" t="s">
        <v>692</v>
      </c>
      <c r="J54" t="str">
        <f t="shared" si="1"/>
        <v>Finik_5</v>
      </c>
      <c r="K54">
        <v>13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10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0"/>
        <v/>
      </c>
      <c r="AG54" t="str">
        <f t="shared" si="17"/>
        <v>pics\\Finik_5.jpg</v>
      </c>
      <c r="AH54">
        <f t="shared" si="4"/>
        <v>0</v>
      </c>
      <c r="AI54" s="11"/>
      <c r="AT54">
        <f t="shared" ca="1" si="7"/>
        <v>0.77824859411702152</v>
      </c>
      <c r="AU54" t="str">
        <f>IF(OR(G54=10,G54=11,G54=14,G54=15),VLOOKUP(AT54,audio_list_stym!$A$3:$B$18,2,FALSE),"sound\\Noviy_plod.wav")</f>
        <v>sound\\Noviy_plod.wav</v>
      </c>
      <c r="AV54" t="str">
        <f t="shared" ca="1" si="8"/>
        <v>sound\\Noviy_plod.wav</v>
      </c>
      <c r="AW54" t="s">
        <v>698</v>
      </c>
      <c r="AX54" t="str">
        <f>IF(OR(E54=10,E54=11,E54=14,E54=15),VLOOKUP(B54,audio_list_stym!$A$3:$BQ$189,69,FALSE),"XXXXX")</f>
        <v>XXXXX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9"/>
        <v>На_картинке_XXXXX._Мохнатый_ли_он?</v>
      </c>
      <c r="BD54" cm="1">
        <f t="array" aca="1" ref="BD54" ca="1">INDEX($L$50:$L$57,(RANK(AT6,$AT$2:$AT$9)))</f>
        <v>2014</v>
      </c>
    </row>
    <row r="55" spans="1:60" hidden="1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VLOOKUP(B55,audio_list_stym!$A$3:$BP$18,66,FALSE)</f>
        <v>13</v>
      </c>
      <c r="F55" t="str">
        <f>VLOOKUP(E55,metki!$A$2:$B$9,2,FALSE)</f>
        <v>экспл_реал_без_названия</v>
      </c>
      <c r="G55" t="str">
        <f t="shared" si="0"/>
        <v>экспл</v>
      </c>
      <c r="H55" t="str">
        <f>VLOOKUP(B55,audio_list_stym!$A$3:$AJ$18,34,FALSE)</f>
        <v>Finik</v>
      </c>
      <c r="I55" t="s">
        <v>693</v>
      </c>
      <c r="J55" t="str">
        <f t="shared" si="1"/>
        <v>Finik_6</v>
      </c>
      <c r="K55">
        <v>13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10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0"/>
        <v/>
      </c>
      <c r="AG55" t="str">
        <f t="shared" si="17"/>
        <v>pics\\Finik_6.jpg</v>
      </c>
      <c r="AH55">
        <f t="shared" si="4"/>
        <v>0</v>
      </c>
      <c r="AT55">
        <f t="shared" ca="1" si="7"/>
        <v>0.556815153401087</v>
      </c>
      <c r="AU55" t="str">
        <f>IF(OR(G55=10,G55=11,G55=14,G55=15),VLOOKUP(AT55,audio_list_stym!$A$3:$B$18,2,FALSE),"sound\\Noviy_plod.wav")</f>
        <v>sound\\Noviy_plod.wav</v>
      </c>
      <c r="AV55" t="str">
        <f t="shared" ca="1" si="8"/>
        <v>sound\\Noviy_plod.wav</v>
      </c>
      <c r="AW55" t="s">
        <v>698</v>
      </c>
      <c r="AX55" t="str">
        <f>IF(OR(E55=10,E55=11,E55=14,E55=15),VLOOKUP(B55,audio_list_stym!$A$3:$BQ$189,69,FALSE),"XXXXX")</f>
        <v>XXXXX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9"/>
        <v>На_мониторе_XXXXX._Он_сморщенный?</v>
      </c>
      <c r="BD55" cm="1">
        <f t="array" aca="1" ref="BD55" ca="1">INDEX($L$50:$L$57,(RANK(AT7,$AT$2:$AT$9)))</f>
        <v>2012</v>
      </c>
    </row>
    <row r="56" spans="1:60" hidden="1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VLOOKUP(B56,audio_list_stym!$A$3:$BP$18,66,FALSE)</f>
        <v>13</v>
      </c>
      <c r="F56" t="str">
        <f>VLOOKUP(E56,metki!$A$2:$B$9,2,FALSE)</f>
        <v>экспл_реал_без_названия</v>
      </c>
      <c r="G56" t="str">
        <f t="shared" si="0"/>
        <v>экспл</v>
      </c>
      <c r="H56" t="str">
        <f>VLOOKUP(B56,audio_list_stym!$A$3:$AJ$18,34,FALSE)</f>
        <v>Finik</v>
      </c>
      <c r="I56" t="s">
        <v>694</v>
      </c>
      <c r="J56" t="str">
        <f t="shared" si="1"/>
        <v>Finik_7</v>
      </c>
      <c r="K56">
        <v>13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10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7"/>
        <v>pics\\Finik_7.jpg</v>
      </c>
      <c r="AH56">
        <f t="shared" si="4"/>
        <v>0</v>
      </c>
      <c r="AT56">
        <f t="shared" ca="1" si="7"/>
        <v>0.28266853535425152</v>
      </c>
      <c r="AU56" t="str">
        <f>IF(OR(G56=10,G56=11,G56=14,G56=15),VLOOKUP(AT56,audio_list_stym!$A$3:$B$18,2,FALSE),"sound\\Noviy_plod.wav")</f>
        <v>sound\\Noviy_plod.wav</v>
      </c>
      <c r="AV56" t="str">
        <f t="shared" ca="1" si="8"/>
        <v>sound\\Redkiy_plod.wav</v>
      </c>
      <c r="AW56" t="s">
        <v>698</v>
      </c>
      <c r="AX56" t="str">
        <f>IF(OR(E56=10,E56=11,E56=14,E56=15),VLOOKUP(B56,audio_list_stym!$A$3:$BQ$189,69,FALSE),"XXXXX")</f>
        <v>XXXXX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9"/>
        <v>Перед_Вами_XXXXX._Он_с_косточкой?</v>
      </c>
      <c r="BD56" cm="1">
        <f t="array" aca="1" ref="BD56" ca="1">INDEX($L$50:$L$57,(RANK(AT8,$AT$2:$AT$9)))</f>
        <v>2011</v>
      </c>
    </row>
    <row r="57" spans="1:60" hidden="1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VLOOKUP(B57,audio_list_stym!$A$3:$BP$18,66,FALSE)</f>
        <v>13</v>
      </c>
      <c r="F57" t="str">
        <f>VLOOKUP(E57,metki!$A$2:$B$9,2,FALSE)</f>
        <v>экспл_реал_без_названия</v>
      </c>
      <c r="G57" t="str">
        <f t="shared" si="0"/>
        <v>экспл</v>
      </c>
      <c r="H57" t="str">
        <f>VLOOKUP(B57,audio_list_stym!$A$3:$AJ$18,34,FALSE)</f>
        <v>Finik</v>
      </c>
      <c r="I57" t="s">
        <v>695</v>
      </c>
      <c r="J57" t="str">
        <f t="shared" si="1"/>
        <v>Finik_8</v>
      </c>
      <c r="K57">
        <v>13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10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7"/>
        <v>pics\\Finik_8.jpg</v>
      </c>
      <c r="AH57">
        <f t="shared" si="4"/>
        <v>0</v>
      </c>
      <c r="AI57" s="11"/>
      <c r="AT57">
        <f t="shared" ca="1" si="7"/>
        <v>0.9620436378720022</v>
      </c>
      <c r="AU57" t="str">
        <f>IF(OR(G57=10,G57=11,G57=14,G57=15),VLOOKUP(AT57,audio_list_stym!$A$3:$B$18,2,FALSE),"sound\\Noviy_plod.wav")</f>
        <v>sound\\Noviy_plod.wav</v>
      </c>
      <c r="AV57" t="str">
        <f t="shared" ca="1" si="8"/>
        <v>sound\\Noviy_plod.wav</v>
      </c>
      <c r="AW57" t="s">
        <v>698</v>
      </c>
      <c r="AX57" t="str">
        <f>IF(OR(E57=10,E57=11,E57=14,E57=15),VLOOKUP(B57,audio_list_stym!$A$3:$BQ$189,69,FALSE),"XXXXX")</f>
        <v>XXXXX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9"/>
        <v>Вы_видите_XXXXX._Он_треугольный?</v>
      </c>
      <c r="BD57" cm="1">
        <f t="array" aca="1" ref="BD57" ca="1">INDEX($L$50:$L$57,(RANK(AT9,$AT$2:$AT$9)))</f>
        <v>2013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VLOOKUP(B58,audio_list_stym!$A$3:$BP$18,66,FALSE)</f>
        <v>10</v>
      </c>
      <c r="F58" t="str">
        <f>VLOOKUP(E58,metki!$A$2:$B$9,2,FALSE)</f>
        <v>импл_реал_с_названием</v>
      </c>
      <c r="G58" t="str">
        <f t="shared" si="0"/>
        <v>импл_</v>
      </c>
      <c r="H58" t="str">
        <f>VLOOKUP(B58,audio_list_stym!$A$3:$AJ$18,34,FALSE)</f>
        <v>Goroh</v>
      </c>
      <c r="I58" t="s">
        <v>688</v>
      </c>
      <c r="J58" t="str">
        <f t="shared" si="1"/>
        <v>Goroh_1</v>
      </c>
      <c r="K58">
        <v>10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2154</v>
      </c>
      <c r="AD58" t="str">
        <f t="shared" ca="1" si="10"/>
        <v>pics\\Injir_2.jpg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3">IF(ISTEXT(AR58),AR58,IF(ISTEXT(AS58),AS58,""))</f>
        <v>pics\\Injir_2.jpg</v>
      </c>
      <c r="AG58" t="str">
        <f t="shared" ref="AG58:AG73" si="24">IF(OR(E58=11,E58=13),M58,"")</f>
        <v/>
      </c>
      <c r="AH58" t="str">
        <f t="shared" si="4"/>
        <v>sound\\Ogorod</v>
      </c>
      <c r="AI58" s="11"/>
      <c r="AR58" t="str">
        <f t="shared" ref="AR58:AR65" ca="1" si="25">IF(AH58="sound\\Ogorod",AP10,"")</f>
        <v>pics\\Injir_2.jpg</v>
      </c>
      <c r="AT58">
        <f t="shared" ca="1" si="7"/>
        <v>0.75302041995646218</v>
      </c>
      <c r="AU58" t="str">
        <f>IF(OR(G58=10,G58=11,G58=14,G58=15),VLOOKUP(AT58,audio_list_stym!$A$3:$B$18,2,FALSE),"sound\\Noviy_plod.wav")</f>
        <v>sound\\Noviy_plod.wav</v>
      </c>
      <c r="AV58" t="str">
        <f t="shared" ca="1" si="8"/>
        <v>sound\\Noviy_plod.wav</v>
      </c>
      <c r="AW58" t="s">
        <v>699</v>
      </c>
      <c r="AX58" t="str">
        <f>IF(OR(E58=10,E58=11,E58=14,E58=15),VLOOKUP(B58,audio_list_stym!$A$3:$BQ$189,69,FALSE),"XXXXX")</f>
        <v>ГОРОХ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9"/>
        <v>_Рыхлый_ли_ГОРОХ?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2063</v>
      </c>
      <c r="BF58" cm="1">
        <f t="array" aca="1" ref="BF58" ca="1">INDEX(BD18:BD33,(RANK(AT8,$AT$2:$AT$17)))</f>
        <v>2031</v>
      </c>
      <c r="BG58" cm="1">
        <f t="array" aca="1" ref="BG58" ca="1">INDEX(BD42:BD57,(RANK(AT8,$AT$2:$AT$9)))</f>
        <v>2008</v>
      </c>
      <c r="BH58">
        <v>1</v>
      </c>
    </row>
    <row r="59" spans="1:60" hidden="1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VLOOKUP(B59,audio_list_stym!$A$3:$BP$18,66,FALSE)</f>
        <v>10</v>
      </c>
      <c r="F59" t="str">
        <f>VLOOKUP(E59,metki!$A$2:$B$9,2,FALSE)</f>
        <v>импл_реал_с_названием</v>
      </c>
      <c r="G59" t="str">
        <f t="shared" si="0"/>
        <v>импл_</v>
      </c>
      <c r="H59" t="str">
        <f>VLOOKUP(B59,audio_list_stym!$A$3:$AJ$18,34,FALSE)</f>
        <v>Goroh</v>
      </c>
      <c r="I59" t="s">
        <v>689</v>
      </c>
      <c r="J59" t="str">
        <f t="shared" si="1"/>
        <v>Goroh_2</v>
      </c>
      <c r="K59">
        <v>10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2013</v>
      </c>
      <c r="AD59" t="str">
        <f t="shared" ca="1" si="10"/>
        <v>pics\\Finik_5.jpg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3"/>
        <v>pics\\Finik_5.jpg</v>
      </c>
      <c r="AG59" t="str">
        <f t="shared" si="24"/>
        <v/>
      </c>
      <c r="AH59" t="str">
        <f t="shared" si="4"/>
        <v>sound\\Ogorod</v>
      </c>
      <c r="AR59" t="str">
        <f t="shared" ca="1" si="25"/>
        <v>pics\\Finik_5.jpg</v>
      </c>
      <c r="AT59">
        <f t="shared" ca="1" si="7"/>
        <v>0.78538900486250063</v>
      </c>
      <c r="AU59" t="str">
        <f>IF(OR(G59=10,G59=11,G59=14,G59=15),VLOOKUP(AT59,audio_list_stym!$A$3:$B$18,2,FALSE),"sound\\Noviy_plod.wav")</f>
        <v>sound\\Noviy_plod.wav</v>
      </c>
      <c r="AV59" t="str">
        <f t="shared" ca="1" si="8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9"/>
        <v>_В_стручке_ли_ГОРОХ?</v>
      </c>
      <c r="BD59" cm="1">
        <f t="array" aca="1" ref="BD59" ca="1">INDEX($L$58:$L$65,(RANK(AT3,$AT$2:$AT$9)))</f>
        <v>2017</v>
      </c>
    </row>
    <row r="60" spans="1:60" hidden="1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VLOOKUP(B60,audio_list_stym!$A$3:$BP$18,66,FALSE)</f>
        <v>10</v>
      </c>
      <c r="F60" t="str">
        <f>VLOOKUP(E60,metki!$A$2:$B$9,2,FALSE)</f>
        <v>импл_реал_с_названием</v>
      </c>
      <c r="G60" t="str">
        <f t="shared" si="0"/>
        <v>импл_</v>
      </c>
      <c r="H60" t="str">
        <f>VLOOKUP(B60,audio_list_stym!$A$3:$AJ$18,34,FALSE)</f>
        <v>Goroh</v>
      </c>
      <c r="I60" t="s">
        <v>690</v>
      </c>
      <c r="J60" t="str">
        <f t="shared" si="1"/>
        <v>Goroh_3</v>
      </c>
      <c r="K60">
        <v>10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2010</v>
      </c>
      <c r="AD60" t="str">
        <f t="shared" ca="1" si="10"/>
        <v>pics\\Finik_2.jpg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3"/>
        <v>pics\\Finik_2.jpg</v>
      </c>
      <c r="AG60" t="str">
        <f t="shared" si="24"/>
        <v/>
      </c>
      <c r="AH60" t="str">
        <f t="shared" si="4"/>
        <v>sound\\Ogorod</v>
      </c>
      <c r="AR60" t="str">
        <f t="shared" ca="1" si="25"/>
        <v>pics\\Finik_2.jpg</v>
      </c>
      <c r="AT60">
        <f t="shared" ca="1" si="7"/>
        <v>0.85858587723713808</v>
      </c>
      <c r="AU60" t="str">
        <f>IF(OR(G60=10,G60=11,G60=14,G60=15),VLOOKUP(AT60,audio_list_stym!$A$3:$B$18,2,FALSE),"sound\\Noviy_plod.wav")</f>
        <v>sound\\Noviy_plod.wav</v>
      </c>
      <c r="AV60" t="str">
        <f t="shared" ca="1" si="8"/>
        <v>sound\\Noviy_plod.wav</v>
      </c>
      <c r="AW60" t="s">
        <v>699</v>
      </c>
      <c r="AX60" t="str">
        <f>IF(OR(E60=10,E60=11,E60=14,E60=15),VLOOKUP(B60,audio_list_stym!$A$3:$BQ$189,69,FALSE),"XXXXX")</f>
        <v>ГОРОХ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9"/>
        <v>_Ядовитый_ли_ГОРОХ?</v>
      </c>
      <c r="BD60" cm="1">
        <f t="array" aca="1" ref="BD60" ca="1">INDEX($L$58:$L$65,(RANK(AT4,$AT$2:$AT$9)))</f>
        <v>2024</v>
      </c>
    </row>
    <row r="61" spans="1:60" hidden="1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VLOOKUP(B61,audio_list_stym!$A$3:$BP$18,66,FALSE)</f>
        <v>10</v>
      </c>
      <c r="F61" t="str">
        <f>VLOOKUP(E61,metki!$A$2:$B$9,2,FALSE)</f>
        <v>импл_реал_с_названием</v>
      </c>
      <c r="G61" t="str">
        <f t="shared" si="0"/>
        <v>импл_</v>
      </c>
      <c r="H61" t="str">
        <f>VLOOKUP(B61,audio_list_stym!$A$3:$AJ$18,34,FALSE)</f>
        <v>Goroh</v>
      </c>
      <c r="I61" t="s">
        <v>691</v>
      </c>
      <c r="J61" t="str">
        <f t="shared" si="1"/>
        <v>Goroh_4</v>
      </c>
      <c r="K61">
        <v>10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2153</v>
      </c>
      <c r="AD61" t="str">
        <f t="shared" ca="1" si="10"/>
        <v>pics\\Injir_1.jpg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3"/>
        <v>pics\\Injir_1.jpg</v>
      </c>
      <c r="AG61" t="str">
        <f t="shared" si="24"/>
        <v/>
      </c>
      <c r="AH61" t="str">
        <f t="shared" si="4"/>
        <v>sound\\Ogorod</v>
      </c>
      <c r="AR61" t="str">
        <f t="shared" ca="1" si="25"/>
        <v>pics\\Injir_1.jpg</v>
      </c>
      <c r="AT61">
        <f t="shared" ca="1" si="7"/>
        <v>6.7023616106527184E-2</v>
      </c>
      <c r="AU61" t="str">
        <f>IF(OR(G61=10,G61=11,G61=14,G61=15),VLOOKUP(AT61,audio_list_stym!$A$3:$B$18,2,FALSE),"sound\\Noviy_plod.wav")</f>
        <v>sound\\Noviy_plod.wav</v>
      </c>
      <c r="AV61" t="str">
        <f t="shared" ca="1" si="8"/>
        <v>sound\\Redkiy_plod.wav</v>
      </c>
      <c r="AW61" t="s">
        <v>699</v>
      </c>
      <c r="AX61" t="str">
        <f>IF(OR(E61=10,E61=11,E61=14,E61=15),VLOOKUP(B61,audio_list_stym!$A$3:$BQ$189,69,FALSE),"XXXXX")</f>
        <v>ГОРОХ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9"/>
        <v>_Полосатый_ли_ГОРОХ?</v>
      </c>
      <c r="BD61" cm="1">
        <f t="array" aca="1" ref="BD61" ca="1">INDEX($L$58:$L$65,(RANK(AT5,$AT$2:$AT$9)))</f>
        <v>2023</v>
      </c>
    </row>
    <row r="62" spans="1:60" hidden="1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VLOOKUP(B62,audio_list_stym!$A$3:$BP$18,66,FALSE)</f>
        <v>10</v>
      </c>
      <c r="F62" t="str">
        <f>VLOOKUP(E62,metki!$A$2:$B$9,2,FALSE)</f>
        <v>импл_реал_с_названием</v>
      </c>
      <c r="G62" t="str">
        <f t="shared" si="0"/>
        <v>импл_</v>
      </c>
      <c r="H62" t="str">
        <f>VLOOKUP(B62,audio_list_stym!$A$3:$AJ$18,34,FALSE)</f>
        <v>Goroh</v>
      </c>
      <c r="I62" t="s">
        <v>692</v>
      </c>
      <c r="J62" t="str">
        <f t="shared" si="1"/>
        <v>Goroh_5</v>
      </c>
      <c r="K62">
        <v>10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2029</v>
      </c>
      <c r="AD62" t="str">
        <f t="shared" ca="1" si="10"/>
        <v>pics\\Kokos_5.jpg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3"/>
        <v>pics\\Kokos_5.jpg</v>
      </c>
      <c r="AG62" t="str">
        <f t="shared" si="24"/>
        <v/>
      </c>
      <c r="AH62" t="str">
        <f t="shared" si="4"/>
        <v>sound\\Ogorod</v>
      </c>
      <c r="AR62" t="str">
        <f t="shared" ca="1" si="25"/>
        <v>pics\\Kokos_5.jpg</v>
      </c>
      <c r="AT62">
        <f t="shared" ca="1" si="7"/>
        <v>0.91283503984382508</v>
      </c>
      <c r="AU62" t="str">
        <f>IF(OR(G62=10,G62=11,G62=14,G62=15),VLOOKUP(AT62,audio_list_stym!$A$3:$B$18,2,FALSE),"sound\\Noviy_plod.wav")</f>
        <v>sound\\Noviy_plod.wav</v>
      </c>
      <c r="AV62" t="str">
        <f t="shared" ca="1" si="8"/>
        <v>sound\\Noviy_plod.wav</v>
      </c>
      <c r="AW62" t="s">
        <v>699</v>
      </c>
      <c r="AX62" t="str">
        <f>IF(OR(E62=10,E62=11,E62=14,E62=15),VLOOKUP(B62,audio_list_stym!$A$3:$BQ$189,69,FALSE),"XXXXX")</f>
        <v>ГОРОХ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9"/>
        <v>_Плоский_ли_ГОРОХ?</v>
      </c>
      <c r="BD62" cm="1">
        <f t="array" aca="1" ref="BD62" ca="1">INDEX($L$58:$L$65,(RANK(AT6,$AT$2:$AT$9)))</f>
        <v>2022</v>
      </c>
    </row>
    <row r="63" spans="1:60" hidden="1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VLOOKUP(B63,audio_list_stym!$A$3:$BP$18,66,FALSE)</f>
        <v>10</v>
      </c>
      <c r="F63" t="str">
        <f>VLOOKUP(E63,metki!$A$2:$B$9,2,FALSE)</f>
        <v>импл_реал_с_названием</v>
      </c>
      <c r="G63" t="str">
        <f t="shared" si="0"/>
        <v>импл_</v>
      </c>
      <c r="H63" t="str">
        <f>VLOOKUP(B63,audio_list_stym!$A$3:$AJ$18,34,FALSE)</f>
        <v>Goroh</v>
      </c>
      <c r="I63" t="s">
        <v>693</v>
      </c>
      <c r="J63" t="str">
        <f t="shared" si="1"/>
        <v>Goroh_6</v>
      </c>
      <c r="K63">
        <v>10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2031</v>
      </c>
      <c r="AD63" t="str">
        <f t="shared" ca="1" si="10"/>
        <v>pics\\Kokos_7.jpg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3"/>
        <v>pics\\Kokos_7.jpg</v>
      </c>
      <c r="AG63" t="str">
        <f t="shared" si="24"/>
        <v/>
      </c>
      <c r="AH63" t="str">
        <f t="shared" si="4"/>
        <v>sound\\Ogorod</v>
      </c>
      <c r="AR63" t="str">
        <f t="shared" ca="1" si="25"/>
        <v>pics\\Kokos_7.jpg</v>
      </c>
      <c r="AT63">
        <f t="shared" ca="1" si="7"/>
        <v>2.2290398046727167E-2</v>
      </c>
      <c r="AU63" t="str">
        <f>IF(OR(G63=10,G63=11,G63=14,G63=15),VLOOKUP(AT63,audio_list_stym!$A$3:$B$18,2,FALSE),"sound\\Noviy_plod.wav")</f>
        <v>sound\\Noviy_plod.wav</v>
      </c>
      <c r="AV63" t="str">
        <f t="shared" ca="1" si="8"/>
        <v>sound\\Redkiy_plod.wav</v>
      </c>
      <c r="AW63" t="s">
        <v>699</v>
      </c>
      <c r="AX63" t="str">
        <f>IF(OR(E63=10,E63=11,E63=14,E63=15),VLOOKUP(B63,audio_list_stym!$A$3:$BQ$189,69,FALSE),"XXXXX")</f>
        <v>ГОРОХ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9"/>
        <v>_Толченый_ли_ГОРОХ?</v>
      </c>
      <c r="BD63" cm="1">
        <f t="array" aca="1" ref="BD63" ca="1">INDEX($L$58:$L$65,(RANK(AT7,$AT$2:$AT$9)))</f>
        <v>2020</v>
      </c>
    </row>
    <row r="64" spans="1:60" hidden="1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VLOOKUP(B64,audio_list_stym!$A$3:$BP$18,66,FALSE)</f>
        <v>10</v>
      </c>
      <c r="F64" t="str">
        <f>VLOOKUP(E64,metki!$A$2:$B$9,2,FALSE)</f>
        <v>импл_реал_с_названием</v>
      </c>
      <c r="G64" t="str">
        <f t="shared" si="0"/>
        <v>импл_</v>
      </c>
      <c r="H64" t="str">
        <f>VLOOKUP(B64,audio_list_stym!$A$3:$AJ$18,34,FALSE)</f>
        <v>Goroh</v>
      </c>
      <c r="I64" t="s">
        <v>694</v>
      </c>
      <c r="J64" t="str">
        <f t="shared" si="1"/>
        <v>Goroh_7</v>
      </c>
      <c r="K64">
        <v>10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2009</v>
      </c>
      <c r="AD64" t="str">
        <f t="shared" ca="1" si="10"/>
        <v>pics\\Finik_1.jpg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3"/>
        <v>pics\\Finik_1.jpg</v>
      </c>
      <c r="AG64" t="str">
        <f t="shared" si="24"/>
        <v/>
      </c>
      <c r="AH64" t="str">
        <f t="shared" si="4"/>
        <v>sound\\Ogorod</v>
      </c>
      <c r="AI64" s="11"/>
      <c r="AR64" t="str">
        <f t="shared" ca="1" si="25"/>
        <v>pics\\Finik_1.jpg</v>
      </c>
      <c r="AT64">
        <f t="shared" ca="1" si="7"/>
        <v>0.112478782131743</v>
      </c>
      <c r="AU64" t="str">
        <f>IF(OR(G64=10,G64=11,G64=14,G64=15),VLOOKUP(AT64,audio_list_stym!$A$3:$B$18,2,FALSE),"sound\\Noviy_plod.wav")</f>
        <v>sound\\Noviy_plod.wav</v>
      </c>
      <c r="AV64" t="str">
        <f t="shared" ca="1" si="8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9"/>
        <v>_Зеленый_ли_ГОРОХ?</v>
      </c>
      <c r="BD64" cm="1">
        <f t="array" aca="1" ref="BD64" ca="1">INDEX($L$58:$L$65,(RANK(AT8,$AT$2:$AT$9)))</f>
        <v>2019</v>
      </c>
    </row>
    <row r="65" spans="1:60" hidden="1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VLOOKUP(B65,audio_list_stym!$A$3:$BP$18,66,FALSE)</f>
        <v>10</v>
      </c>
      <c r="F65" t="str">
        <f>VLOOKUP(E65,metki!$A$2:$B$9,2,FALSE)</f>
        <v>импл_реал_с_названием</v>
      </c>
      <c r="G65" t="str">
        <f t="shared" si="0"/>
        <v>импл_</v>
      </c>
      <c r="H65" t="str">
        <f>VLOOKUP(B65,audio_list_stym!$A$3:$AJ$18,34,FALSE)</f>
        <v>Goroh</v>
      </c>
      <c r="I65" t="s">
        <v>695</v>
      </c>
      <c r="J65" t="str">
        <f t="shared" si="1"/>
        <v>Goroh_8</v>
      </c>
      <c r="K65">
        <v>10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2157</v>
      </c>
      <c r="AD65" t="str">
        <f t="shared" ca="1" si="10"/>
        <v>pics\\Injir_5.jpg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3"/>
        <v>pics\\Injir_5.jpg</v>
      </c>
      <c r="AG65" t="str">
        <f t="shared" si="24"/>
        <v/>
      </c>
      <c r="AH65" t="str">
        <f t="shared" si="4"/>
        <v>sound\\Ogorod</v>
      </c>
      <c r="AR65" t="str">
        <f t="shared" ca="1" si="25"/>
        <v>pics\\Injir_5.jpg</v>
      </c>
      <c r="AT65">
        <f t="shared" ca="1" si="7"/>
        <v>0.99229070452270252</v>
      </c>
      <c r="AU65" t="s">
        <v>697</v>
      </c>
      <c r="AV65" t="str">
        <f t="shared" ca="1" si="8"/>
        <v>sound\\Noviy_plod.wav</v>
      </c>
      <c r="AW65" t="s">
        <v>699</v>
      </c>
      <c r="AX65" t="str">
        <f>IF(OR(E65=10,E65=11,E65=14,E65=15),VLOOKUP(B65,audio_list_stym!$A$3:$BQ$189,69,FALSE),"XXXXX")</f>
        <v>ГОРОХ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9"/>
        <v>_Легкий_ли_ГОРОХ?</v>
      </c>
      <c r="BD65" cm="1">
        <f t="array" aca="1" ref="BD65" ca="1">INDEX($L$58:$L$65,(RANK(AT9,$AT$2:$AT$9)))</f>
        <v>2021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VLOOKUP(B66,audio_list_stym!$A$3:$BP$18,66,FALSE)</f>
        <v>15</v>
      </c>
      <c r="F66" t="str">
        <f>VLOOKUP(E66,metki!$A$2:$B$9,2,FALSE)</f>
        <v>экспл_новые_с_названием</v>
      </c>
      <c r="G66" t="str">
        <f t="shared" ref="G66:G129" si="26">LEFT(F66,5)</f>
        <v>экспл</v>
      </c>
      <c r="H66" t="str">
        <f>VLOOKUP(B66,audio_list_stym!$A$3:$AJ$18,34,FALSE)</f>
        <v>Tamanid</v>
      </c>
      <c r="I66" t="s">
        <v>688</v>
      </c>
      <c r="J66" t="str">
        <f t="shared" ref="J66:J129" si="27">H66&amp;I66</f>
        <v>Tamanid_1</v>
      </c>
      <c r="K66">
        <v>15</v>
      </c>
      <c r="L66">
        <f>VLOOKUP(J66,total_visual_stym!$A$2:$D$129,2,FALSE)</f>
        <v>2137</v>
      </c>
      <c r="M66" t="str">
        <f>VLOOKUP(J66,total_visual_stym!$A$2:$D$129,3,FALSE)</f>
        <v>pics\\Tamanid_1.jpg</v>
      </c>
      <c r="N66">
        <f>VLOOKUP(J66,total_visual_stym!$A$1:$D$129,4,FALSE)</f>
        <v>214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145</v>
      </c>
      <c r="Z66" t="str">
        <f>IF(G66="экспл",VLOOKUP(J66,quest_экспл!$A$1:$N$129,12,FALSE),IF(G66="импл_",0,0))</f>
        <v>sound\\On_krasnovatiy.wav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10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>
        <f t="shared" ref="AF66:AF129" si="28">AS66</f>
        <v>0</v>
      </c>
      <c r="AG66" t="str">
        <f t="shared" si="24"/>
        <v/>
      </c>
      <c r="AI66" t="s">
        <v>67</v>
      </c>
      <c r="AO66">
        <f ca="1">RAND()</f>
        <v>0.14227460198408515</v>
      </c>
      <c r="AP66" t="str">
        <f ca="1">INDEX($AI$66:$AI$129,(RANK(AO66,$AO$66:$AO$129)))</f>
        <v>pics\\Redis_6.jpg</v>
      </c>
      <c r="AT66">
        <f t="shared" ref="AT66:AT129" ca="1" si="29">RAND()</f>
        <v>0.91567923431284504</v>
      </c>
      <c r="AU66" t="s">
        <v>697</v>
      </c>
      <c r="AV66" t="str">
        <f t="shared" ref="AV66:AV129" ca="1" si="30">INDEX($AU$2:$AU$129,(RANK(AT66,$AT$2:$AT$129)))</f>
        <v>sound\\Noviy_plod.wav</v>
      </c>
      <c r="AX66" t="str">
        <f>IF(OR(E66=10,E66=11,E66=14,E66=15),VLOOKUP(B66,audio_list_stym!$A$3:$BQ$189,69,FALSE),"XXXXX")</f>
        <v>РЕНАН</v>
      </c>
      <c r="AY66" t="str">
        <f>VLOOKUP(V66,audio_list_stym!B66:BQ363,68,FALSE)</f>
        <v>На_экране_</v>
      </c>
      <c r="AZ66" t="str">
        <f>VLOOKUP(Z66,audio_list_stym!$B$2:$BQ$299,68,FALSE)</f>
        <v>_Он_красноватый?</v>
      </c>
      <c r="BA66" t="e">
        <f>VLOOKUP(Q66,audio_list_stym!$B$2:$BQ$299,68,FALSE)</f>
        <v>#N/A</v>
      </c>
      <c r="BB66" t="str">
        <f t="shared" ref="BB66:BB129" si="31">IF(G66="экспл",AY66&amp;AX66&amp;"."&amp;AZ66,IF(G66="импл_",BA66&amp;AX66&amp;"?"))</f>
        <v>На_экране_РЕНАН._Он_красноватый?</v>
      </c>
      <c r="BC66">
        <f>A66</f>
        <v>1209</v>
      </c>
      <c r="BD66" cm="1">
        <f t="array" aca="1" ref="BD66" ca="1">INDEX(L66:L73,(RANK(AT2,$AT$2:$AT$9)))</f>
        <v>2138</v>
      </c>
      <c r="BE66" cm="1">
        <f t="array" aca="1" ref="BE66" ca="1">INDEX(BD74:BD89,(RANK(AT2,$AT$2:$AT$7)))</f>
        <v>2145</v>
      </c>
      <c r="BF66" cm="1">
        <f t="array" aca="1" ref="BF66" ca="1">INDEX(BD90:BD113,(RANK(AT2,$AT$2:$AT$17)))</f>
        <v>2080</v>
      </c>
      <c r="BG66" cm="1">
        <f t="array" aca="1" ref="BG66" ca="1">INDEX(BD114:BD129,(RANK(AT2,$AT$2:$AT$17)))</f>
        <v>2120</v>
      </c>
      <c r="BH66">
        <v>1</v>
      </c>
    </row>
    <row r="67" spans="1:60" hidden="1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VLOOKUP(B67,audio_list_stym!$A$3:$BP$18,66,FALSE)</f>
        <v>15</v>
      </c>
      <c r="F67" t="str">
        <f>VLOOKUP(E67,metki!$A$2:$B$9,2,FALSE)</f>
        <v>экспл_новые_с_названием</v>
      </c>
      <c r="G67" t="str">
        <f t="shared" si="26"/>
        <v>экспл</v>
      </c>
      <c r="H67" t="str">
        <f>VLOOKUP(B67,audio_list_stym!$A$3:$AJ$18,34,FALSE)</f>
        <v>Tamanid</v>
      </c>
      <c r="I67" t="s">
        <v>689</v>
      </c>
      <c r="J67" t="str">
        <f t="shared" si="27"/>
        <v>Tamanid_2</v>
      </c>
      <c r="K67">
        <v>15</v>
      </c>
      <c r="L67">
        <f>VLOOKUP(J67,total_visual_stym!$A$2:$D$129,2,FALSE)</f>
        <v>2138</v>
      </c>
      <c r="M67" t="str">
        <f>VLOOKUP(J67,total_visual_stym!$A$2:$D$129,3,FALSE)</f>
        <v>pics\\Tamanid_2.jpg</v>
      </c>
      <c r="N67">
        <f>VLOOKUP(J67,total_visual_stym!$A$1:$D$129,4,FALSE)</f>
        <v>214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146</v>
      </c>
      <c r="Z67" t="str">
        <f>IF(G67="экспл",VLOOKUP(J67,quest_экспл!$A$1:$N$129,12,FALSE),IF(G67="импл_",0,0))</f>
        <v>sound\\Izognut_li_on.wav</v>
      </c>
      <c r="AA67" t="str">
        <f>IF(G67="экспл",VLOOKUP(J67,quest_экспл!$A$1:$N$129,14,FALSE),IF(G67="импл_",0,0))</f>
        <v>да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2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>
        <f t="shared" si="28"/>
        <v>0</v>
      </c>
      <c r="AG67" t="str">
        <f t="shared" si="24"/>
        <v/>
      </c>
      <c r="AI67" t="s">
        <v>68</v>
      </c>
      <c r="AO67">
        <f t="shared" ref="AO67:AO129" ca="1" si="33">RAND()</f>
        <v>0.5222980011803855</v>
      </c>
      <c r="AP67" t="str">
        <f t="shared" ref="AP67:AP129" ca="1" si="34">INDEX($AI$66:$AI$129,(RANK(AO67,$AO$66:$AO$129)))</f>
        <v>pics\\Kokos_4.jpg</v>
      </c>
      <c r="AT67">
        <f t="shared" ca="1" si="29"/>
        <v>0.85365587411114974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РЕНАН</v>
      </c>
      <c r="AY67" t="str">
        <f>VLOOKUP(V67,audio_list_stym!B67:BQ364,68,FALSE)</f>
        <v>Посмотрите,_вот_</v>
      </c>
      <c r="AZ67" t="str">
        <f>VLOOKUP(Z67,audio_list_stym!$B$2:$BQ$299,68,FALSE)</f>
        <v>_Изогнут_ли_он?</v>
      </c>
      <c r="BA67" t="e">
        <f>VLOOKUP(Q67,audio_list_stym!$B$2:$BQ$299,68,FALSE)</f>
        <v>#N/A</v>
      </c>
      <c r="BB67" t="str">
        <f t="shared" si="31"/>
        <v>Посмотрите,_вот_РЕНАН._Изогнут_ли_он?</v>
      </c>
      <c r="BD67" cm="1">
        <f t="array" aca="1" ref="BD67" ca="1">INDEX(L67:L74,(RANK(AT3,$AT$2:$AT$9)))</f>
        <v>2138</v>
      </c>
    </row>
    <row r="68" spans="1:60" hidden="1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VLOOKUP(B68,audio_list_stym!$A$3:$BP$18,66,FALSE)</f>
        <v>15</v>
      </c>
      <c r="F68" t="str">
        <f>VLOOKUP(E68,metki!$A$2:$B$9,2,FALSE)</f>
        <v>экспл_новые_с_названием</v>
      </c>
      <c r="G68" t="str">
        <f t="shared" si="26"/>
        <v>экспл</v>
      </c>
      <c r="H68" t="str">
        <f>VLOOKUP(B68,audio_list_stym!$A$3:$AJ$18,34,FALSE)</f>
        <v>Tamanid</v>
      </c>
      <c r="I68" t="s">
        <v>690</v>
      </c>
      <c r="J68" t="str">
        <f t="shared" si="27"/>
        <v>Tamanid_3</v>
      </c>
      <c r="K68">
        <v>15</v>
      </c>
      <c r="L68">
        <f>VLOOKUP(J68,total_visual_stym!$A$2:$D$129,2,FALSE)</f>
        <v>2139</v>
      </c>
      <c r="M68" t="str">
        <f>VLOOKUP(J68,total_visual_stym!$A$2:$D$129,3,FALSE)</f>
        <v>pics\\Tamanid_3.jpg</v>
      </c>
      <c r="N68">
        <f>VLOOKUP(J68,total_visual_stym!$A$1:$D$129,4,FALSE)</f>
        <v>214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147</v>
      </c>
      <c r="Z68" t="str">
        <f>IF(G68="экспл",VLOOKUP(J68,quest_экспл!$A$1:$N$129,12,FALSE),IF(G68="импл_",0,0))</f>
        <v>sound\\On_barhatistiy.wav</v>
      </c>
      <c r="AA68" t="str">
        <f>IF(G68="экспл",VLOOKUP(J68,quest_экспл!$A$1:$N$129,14,FALSE),IF(G68="импл_",0,0))</f>
        <v>да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2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>
        <f t="shared" si="28"/>
        <v>0</v>
      </c>
      <c r="AG68" t="str">
        <f t="shared" si="24"/>
        <v/>
      </c>
      <c r="AI68" t="s">
        <v>69</v>
      </c>
      <c r="AO68">
        <f t="shared" ca="1" si="33"/>
        <v>0.98720080611163308</v>
      </c>
      <c r="AP68" t="str">
        <f t="shared" ca="1" si="34"/>
        <v>pics\\Banan_3.jpg</v>
      </c>
      <c r="AT68">
        <f t="shared" ca="1" si="29"/>
        <v>0.28787285194225865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РЕНАН</v>
      </c>
      <c r="AY68" t="str">
        <f>VLOOKUP(V68,audio_list_stym!B68:BQ365,68,FALSE)</f>
        <v>Вот_</v>
      </c>
      <c r="AZ68" t="str">
        <f>VLOOKUP(Z68,audio_list_stym!$B$2:$BQ$299,68,FALSE)</f>
        <v>_Он_бархатистый?</v>
      </c>
      <c r="BA68" t="e">
        <f>VLOOKUP(Q68,audio_list_stym!$B$2:$BQ$299,68,FALSE)</f>
        <v>#N/A</v>
      </c>
      <c r="BB68" t="str">
        <f t="shared" si="31"/>
        <v>Вот_РЕНАН._Он_бархатистый?</v>
      </c>
      <c r="BD68" cm="1">
        <f t="array" aca="1" ref="BD68" ca="1">INDEX(L68:L75,(RANK(AT4,$AT$2:$AT$9)))</f>
        <v>2146</v>
      </c>
    </row>
    <row r="69" spans="1:60" hidden="1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VLOOKUP(B69,audio_list_stym!$A$3:$BP$18,66,FALSE)</f>
        <v>15</v>
      </c>
      <c r="F69" t="str">
        <f>VLOOKUP(E69,metki!$A$2:$B$9,2,FALSE)</f>
        <v>экспл_новые_с_названием</v>
      </c>
      <c r="G69" t="str">
        <f t="shared" si="26"/>
        <v>экспл</v>
      </c>
      <c r="H69" t="str">
        <f>VLOOKUP(B69,audio_list_stym!$A$3:$AJ$18,34,FALSE)</f>
        <v>Tamanid</v>
      </c>
      <c r="I69" t="s">
        <v>691</v>
      </c>
      <c r="J69" t="str">
        <f t="shared" si="27"/>
        <v>Tamanid_4</v>
      </c>
      <c r="K69">
        <v>15</v>
      </c>
      <c r="L69">
        <f>VLOOKUP(J69,total_visual_stym!$A$2:$D$129,2,FALSE)</f>
        <v>2140</v>
      </c>
      <c r="M69" t="str">
        <f>VLOOKUP(J69,total_visual_stym!$A$2:$D$129,3,FALSE)</f>
        <v>pics\\Tamanid_4.jpg</v>
      </c>
      <c r="N69">
        <f>VLOOKUP(J69,total_visual_stym!$A$1:$D$129,4,FALSE)</f>
        <v>214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148</v>
      </c>
      <c r="Z69" t="str">
        <f>IF(G69="экспл",VLOOKUP(J69,quest_экспл!$A$1:$N$129,12,FALSE),IF(G69="импл_",0,0))</f>
        <v>sound\\Odnotonniy_li_on.wav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2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>
        <f t="shared" si="28"/>
        <v>0</v>
      </c>
      <c r="AG69" t="str">
        <f t="shared" si="24"/>
        <v/>
      </c>
      <c r="AI69" t="s">
        <v>70</v>
      </c>
      <c r="AO69">
        <f t="shared" ca="1" si="33"/>
        <v>0.7658220589220095</v>
      </c>
      <c r="AP69" t="str">
        <f t="shared" ca="1" si="34"/>
        <v>pics\\Finik_6.jpg</v>
      </c>
      <c r="AT69">
        <f t="shared" ca="1" si="29"/>
        <v>0.4449474552010827</v>
      </c>
      <c r="AU69" t="s">
        <v>697</v>
      </c>
      <c r="AV69" t="str">
        <f t="shared" ca="1" si="30"/>
        <v>sound\\Redkiy_plod.wav</v>
      </c>
      <c r="AX69" t="str">
        <f>IF(OR(E69=10,E69=11,E69=14,E69=15),VLOOKUP(B69,audio_list_stym!$A$3:$BQ$189,69,FALSE),"XXXXX")</f>
        <v>РЕНАН</v>
      </c>
      <c r="AY69" t="str">
        <f>VLOOKUP(V69,audio_list_stym!B69:BQ366,68,FALSE)</f>
        <v>Это_</v>
      </c>
      <c r="AZ69" t="str">
        <f>VLOOKUP(Z69,audio_list_stym!$B$2:$BQ$299,68,FALSE)</f>
        <v>_Однотонный_ли_он?</v>
      </c>
      <c r="BA69" t="e">
        <f>VLOOKUP(Q69,audio_list_stym!$B$2:$BQ$299,68,FALSE)</f>
        <v>#N/A</v>
      </c>
      <c r="BB69" t="str">
        <f t="shared" si="31"/>
        <v>Это_РЕНАН._Однотонный_ли_он?</v>
      </c>
      <c r="BD69" cm="1">
        <f t="array" aca="1" ref="BD69" ca="1">INDEX(L69:L76,(RANK(AT5,$AT$2:$AT$9)))</f>
        <v>2146</v>
      </c>
    </row>
    <row r="70" spans="1:60" hidden="1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VLOOKUP(B70,audio_list_stym!$A$3:$BP$18,66,FALSE)</f>
        <v>15</v>
      </c>
      <c r="F70" t="str">
        <f>VLOOKUP(E70,metki!$A$2:$B$9,2,FALSE)</f>
        <v>экспл_новые_с_названием</v>
      </c>
      <c r="G70" t="str">
        <f t="shared" si="26"/>
        <v>экспл</v>
      </c>
      <c r="H70" t="str">
        <f>VLOOKUP(B70,audio_list_stym!$A$3:$AJ$18,34,FALSE)</f>
        <v>Tamanid</v>
      </c>
      <c r="I70" t="s">
        <v>692</v>
      </c>
      <c r="J70" t="str">
        <f t="shared" si="27"/>
        <v>Tamanid_5</v>
      </c>
      <c r="K70">
        <v>15</v>
      </c>
      <c r="L70">
        <f>VLOOKUP(J70,total_visual_stym!$A$2:$D$129,2,FALSE)</f>
        <v>2141</v>
      </c>
      <c r="M70" t="str">
        <f>VLOOKUP(J70,total_visual_stym!$A$2:$D$129,3,FALSE)</f>
        <v>pics\\Tamanid_5.jpg</v>
      </c>
      <c r="N70">
        <f>VLOOKUP(J70,total_visual_stym!$A$1:$D$129,4,FALSE)</f>
        <v>214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149</v>
      </c>
      <c r="Z70" t="str">
        <f>IF(G70="экспл",VLOOKUP(J70,quest_экспл!$A$1:$N$129,12,FALSE),IF(G70="импл_",0,0))</f>
        <v>sound\\On_prozrachniy.wav</v>
      </c>
      <c r="AA70" t="str">
        <f>IF(G70="экспл",VLOOKUP(J70,quest_экспл!$A$1:$N$129,14,FALSE),IF(G70="импл_",0,0))</f>
        <v>нет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2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>
        <f t="shared" si="28"/>
        <v>0</v>
      </c>
      <c r="AG70" t="str">
        <f t="shared" si="24"/>
        <v/>
      </c>
      <c r="AI70" t="s">
        <v>71</v>
      </c>
      <c r="AO70">
        <f t="shared" ca="1" si="33"/>
        <v>5.9100514362175671E-2</v>
      </c>
      <c r="AP70" t="str">
        <f t="shared" ca="1" si="34"/>
        <v>pics\\Tomat_4.jpg</v>
      </c>
      <c r="AT70">
        <f t="shared" ca="1" si="29"/>
        <v>0.29184976001097573</v>
      </c>
      <c r="AU70" t="s">
        <v>697</v>
      </c>
      <c r="AV70" t="str">
        <f t="shared" ca="1" si="30"/>
        <v>sound\\Redkiy_plod.wav</v>
      </c>
      <c r="AX70" t="str">
        <f>IF(OR(E70=10,E70=11,E70=14,E70=15),VLOOKUP(B70,audio_list_stym!$A$3:$BQ$189,69,FALSE),"XXXXX")</f>
        <v>РЕНАН</v>
      </c>
      <c r="AY70" t="str">
        <f>VLOOKUP(V70,audio_list_stym!B70:BQ367,68,FALSE)</f>
        <v>На_картинке_</v>
      </c>
      <c r="AZ70" t="str">
        <f>VLOOKUP(Z70,audio_list_stym!$B$2:$BQ$299,68,FALSE)</f>
        <v>_Он_прозрачный?</v>
      </c>
      <c r="BA70" t="e">
        <f>VLOOKUP(Q70,audio_list_stym!$B$2:$BQ$299,68,FALSE)</f>
        <v>#N/A</v>
      </c>
      <c r="BB70" t="str">
        <f t="shared" si="31"/>
        <v>На_картинке_РЕНАН._Он_прозрачный?</v>
      </c>
      <c r="BD70" cm="1">
        <f t="array" aca="1" ref="BD70" ca="1">INDEX(L70:L77,(RANK(AT6,$AT$2:$AT$9)))</f>
        <v>2146</v>
      </c>
    </row>
    <row r="71" spans="1:60" hidden="1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VLOOKUP(B71,audio_list_stym!$A$3:$BP$18,66,FALSE)</f>
        <v>15</v>
      </c>
      <c r="F71" t="str">
        <f>VLOOKUP(E71,metki!$A$2:$B$9,2,FALSE)</f>
        <v>экспл_новые_с_названием</v>
      </c>
      <c r="G71" t="str">
        <f t="shared" si="26"/>
        <v>экспл</v>
      </c>
      <c r="H71" t="str">
        <f>VLOOKUP(B71,audio_list_stym!$A$3:$AJ$18,34,FALSE)</f>
        <v>Tamanid</v>
      </c>
      <c r="I71" t="s">
        <v>693</v>
      </c>
      <c r="J71" t="str">
        <f t="shared" si="27"/>
        <v>Tamanid_6</v>
      </c>
      <c r="K71">
        <v>15</v>
      </c>
      <c r="L71">
        <f>VLOOKUP(J71,total_visual_stym!$A$2:$D$129,2,FALSE)</f>
        <v>2142</v>
      </c>
      <c r="M71" t="str">
        <f>VLOOKUP(J71,total_visual_stym!$A$2:$D$129,3,FALSE)</f>
        <v>pics\\Tamanid_6.jpg</v>
      </c>
      <c r="N71">
        <f>VLOOKUP(J71,total_visual_stym!$A$1:$D$129,4,FALSE)</f>
        <v>214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150</v>
      </c>
      <c r="Z71" t="str">
        <f>IF(G71="экспл",VLOOKUP(J71,quest_экспл!$A$1:$N$129,12,FALSE),IF(G71="импл_",0,0))</f>
        <v>sound\\On_izmelchen.wav</v>
      </c>
      <c r="AA71" t="str">
        <f>IF(G71="экспл",VLOOKUP(J71,quest_экспл!$A$1:$N$129,14,FALSE),IF(G71="импл_",0,0))</f>
        <v>нет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2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>
        <f t="shared" si="28"/>
        <v>0</v>
      </c>
      <c r="AG71" t="str">
        <f t="shared" si="24"/>
        <v/>
      </c>
      <c r="AI71" t="s">
        <v>72</v>
      </c>
      <c r="AO71">
        <f t="shared" ca="1" si="33"/>
        <v>0.67073752507789353</v>
      </c>
      <c r="AP71" t="str">
        <f t="shared" ca="1" si="34"/>
        <v>pics\\Goroh_2.jpg</v>
      </c>
      <c r="AT71">
        <f t="shared" ca="1" si="29"/>
        <v>0.43471616502119637</v>
      </c>
      <c r="AU71" t="s">
        <v>697</v>
      </c>
      <c r="AV71" t="str">
        <f t="shared" ca="1" si="30"/>
        <v>sound\\Redkiy_plod.wav</v>
      </c>
      <c r="AX71" t="str">
        <f>IF(OR(E71=10,E71=11,E71=14,E71=15),VLOOKUP(B71,audio_list_stym!$A$3:$BQ$189,69,FALSE),"XXXXX")</f>
        <v>РЕНАН</v>
      </c>
      <c r="AY71" t="str">
        <f>VLOOKUP(V71,audio_list_stym!B71:BQ368,68,FALSE)</f>
        <v>На_мониторе_</v>
      </c>
      <c r="AZ71" t="str">
        <f>VLOOKUP(Z71,audio_list_stym!$B$2:$BQ$299,68,FALSE)</f>
        <v>_Он_измельчен?</v>
      </c>
      <c r="BA71" t="e">
        <f>VLOOKUP(Q71,audio_list_stym!$B$2:$BQ$299,68,FALSE)</f>
        <v>#N/A</v>
      </c>
      <c r="BB71" t="str">
        <f t="shared" si="31"/>
        <v>На_мониторе_РЕНАН._Он_измельчен?</v>
      </c>
      <c r="BD71" cm="1">
        <f t="array" aca="1" ref="BD71" ca="1">INDEX(L71:L78,(RANK(AT7,$AT$2:$AT$9)))</f>
        <v>2145</v>
      </c>
    </row>
    <row r="72" spans="1:60" hidden="1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VLOOKUP(B72,audio_list_stym!$A$3:$BP$18,66,FALSE)</f>
        <v>15</v>
      </c>
      <c r="F72" t="str">
        <f>VLOOKUP(E72,metki!$A$2:$B$9,2,FALSE)</f>
        <v>экспл_новые_с_названием</v>
      </c>
      <c r="G72" t="str">
        <f t="shared" si="26"/>
        <v>экспл</v>
      </c>
      <c r="H72" t="str">
        <f>VLOOKUP(B72,audio_list_stym!$A$3:$AJ$18,34,FALSE)</f>
        <v>Tamanid</v>
      </c>
      <c r="I72" t="s">
        <v>694</v>
      </c>
      <c r="J72" t="str">
        <f t="shared" si="27"/>
        <v>Tamanid_7</v>
      </c>
      <c r="K72">
        <v>15</v>
      </c>
      <c r="L72">
        <f>VLOOKUP(J72,total_visual_stym!$A$2:$D$129,2,FALSE)</f>
        <v>2143</v>
      </c>
      <c r="M72" t="str">
        <f>VLOOKUP(J72,total_visual_stym!$A$2:$D$129,3,FALSE)</f>
        <v>pics\\Tamanid_7.jpg</v>
      </c>
      <c r="N72">
        <f>VLOOKUP(J72,total_visual_stym!$A$1:$D$129,4,FALSE)</f>
        <v>214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151</v>
      </c>
      <c r="Z72" t="str">
        <f>IF(G72="экспл",VLOOKUP(J72,quest_экспл!$A$1:$N$129,12,FALSE),IF(G72="импл_",0,0))</f>
        <v>sound\\Cvetushiy_li_on.wav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2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>
        <f t="shared" si="28"/>
        <v>0</v>
      </c>
      <c r="AG72" t="str">
        <f t="shared" si="24"/>
        <v/>
      </c>
      <c r="AI72" t="s">
        <v>73</v>
      </c>
      <c r="AO72">
        <f t="shared" ca="1" si="33"/>
        <v>5.8703341857233693E-2</v>
      </c>
      <c r="AP72" t="str">
        <f t="shared" ca="1" si="34"/>
        <v>pics\\Tomat_5.jpg</v>
      </c>
      <c r="AT72">
        <f t="shared" ca="1" si="29"/>
        <v>0.1395954029344314</v>
      </c>
      <c r="AU72" t="s">
        <v>697</v>
      </c>
      <c r="AV72" t="str">
        <f t="shared" ca="1" si="30"/>
        <v>sound\\Redkiy_plod.wav</v>
      </c>
      <c r="AX72" t="str">
        <f>IF(OR(E72=10,E72=11,E72=14,E72=15),VLOOKUP(B72,audio_list_stym!$A$3:$BQ$189,69,FALSE),"XXXXX")</f>
        <v>РЕНАН</v>
      </c>
      <c r="AY72" t="str">
        <f>VLOOKUP(V72,audio_list_stym!B72:BQ369,68,FALSE)</f>
        <v>Перед_Вами_</v>
      </c>
      <c r="AZ72" t="str">
        <f>VLOOKUP(Z72,audio_list_stym!$B$2:$BQ$299,68,FALSE)</f>
        <v>_Цветущий_ли_он?</v>
      </c>
      <c r="BA72" t="e">
        <f>VLOOKUP(Q72,audio_list_stym!$B$2:$BQ$299,68,FALSE)</f>
        <v>#N/A</v>
      </c>
      <c r="BB72" t="str">
        <f t="shared" si="31"/>
        <v>Перед_Вами_РЕНАН._Цветущий_ли_он?</v>
      </c>
      <c r="BD72" cm="1">
        <f t="array" aca="1" ref="BD72" ca="1">INDEX(L72:L79,(RANK(AT8,$AT$2:$AT$9)))</f>
        <v>2145</v>
      </c>
    </row>
    <row r="73" spans="1:60" hidden="1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VLOOKUP(B73,audio_list_stym!$A$3:$BP$18,66,FALSE)</f>
        <v>15</v>
      </c>
      <c r="F73" t="str">
        <f>VLOOKUP(E73,metki!$A$2:$B$9,2,FALSE)</f>
        <v>экспл_новые_с_названием</v>
      </c>
      <c r="G73" t="str">
        <f t="shared" si="26"/>
        <v>экспл</v>
      </c>
      <c r="H73" t="str">
        <f>VLOOKUP(B73,audio_list_stym!$A$3:$AJ$18,34,FALSE)</f>
        <v>Tamanid</v>
      </c>
      <c r="I73" t="s">
        <v>695</v>
      </c>
      <c r="J73" t="str">
        <f t="shared" si="27"/>
        <v>Tamanid_8</v>
      </c>
      <c r="K73">
        <v>15</v>
      </c>
      <c r="L73">
        <f>VLOOKUP(J73,total_visual_stym!$A$2:$D$129,2,FALSE)</f>
        <v>2144</v>
      </c>
      <c r="M73" t="str">
        <f>VLOOKUP(J73,total_visual_stym!$A$2:$D$129,3,FALSE)</f>
        <v>pics\\Tamanid_8.jpg</v>
      </c>
      <c r="N73">
        <f>VLOOKUP(J73,total_visual_stym!$A$1:$D$129,4,FALSE)</f>
        <v>214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152</v>
      </c>
      <c r="Z73" t="str">
        <f>IF(G73="экспл",VLOOKUP(J73,quest_экспл!$A$1:$N$129,12,FALSE),IF(G73="импл_",0,0))</f>
        <v>sound\\Skruchen_li_on.wav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2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>
        <f t="shared" si="28"/>
        <v>0</v>
      </c>
      <c r="AG73" t="str">
        <f t="shared" si="24"/>
        <v/>
      </c>
      <c r="AI73" t="s">
        <v>74</v>
      </c>
      <c r="AO73">
        <f t="shared" ca="1" si="33"/>
        <v>7.455945480431081E-2</v>
      </c>
      <c r="AP73" t="str">
        <f t="shared" ca="1" si="34"/>
        <v>pics\\Tomat_3.jpg</v>
      </c>
      <c r="AT73">
        <f t="shared" ca="1" si="29"/>
        <v>0.4305214394642789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РЕНАН</v>
      </c>
      <c r="AY73" t="str">
        <f>VLOOKUP(V73,audio_list_stym!B73:BQ370,68,FALSE)</f>
        <v>Вы_видите_</v>
      </c>
      <c r="AZ73" t="str">
        <f>VLOOKUP(Z73,audio_list_stym!$B$2:$BQ$299,68,FALSE)</f>
        <v>_Скручен_ли_он?</v>
      </c>
      <c r="BA73" t="e">
        <f>VLOOKUP(Q73,audio_list_stym!$B$2:$BQ$299,68,FALSE)</f>
        <v>#N/A</v>
      </c>
      <c r="BB73" t="str">
        <f t="shared" si="31"/>
        <v>Вы_видите_РЕНАН._Скручен_ли_он?</v>
      </c>
      <c r="BD73" cm="1">
        <f t="array" aca="1" ref="BD73" ca="1">INDEX(L73:L80,(RANK(AT9,$AT$2:$AT$9)))</f>
        <v>2148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VLOOKUP(B74,audio_list_stym!$A$3:$BP$18,66,FALSE)</f>
        <v>16</v>
      </c>
      <c r="F74" t="str">
        <f>VLOOKUP(E74,metki!$A$2:$B$9,2,FALSE)</f>
        <v>импл_новые_без_названия</v>
      </c>
      <c r="G74" t="str">
        <f t="shared" si="26"/>
        <v>импл_</v>
      </c>
      <c r="H74" t="str">
        <f>VLOOKUP(B74,audio_list_stym!$A$3:$AJ$18,34,FALSE)</f>
        <v>ZF</v>
      </c>
      <c r="I74" t="s">
        <v>688</v>
      </c>
      <c r="J74" t="str">
        <f t="shared" si="27"/>
        <v>ZF_1</v>
      </c>
      <c r="K74">
        <v>16</v>
      </c>
      <c r="L74">
        <f>VLOOKUP(J74,total_visual_stym!$A$2:$D$129,2,FALSE)</f>
        <v>2145</v>
      </c>
      <c r="M74" t="str">
        <f>VLOOKUP(J74,total_visual_stym!$A$2:$D$129,3,FALSE)</f>
        <v>pics\\ZF_1.jpg</v>
      </c>
      <c r="N74">
        <f>VLOOKUP(J74,total_visual_stym!$A$1:$D$129,4,FALSE)</f>
        <v>215</v>
      </c>
      <c r="P74">
        <f>IF(G74="экспл",0,IF(G74="импл_",VLOOKUP(J74,quest_импл!$A$1:$J$129,7,FALSE),0))</f>
        <v>281</v>
      </c>
      <c r="Q74" t="str">
        <f>IF(G74="экспл",0,IF(G74="импл_",VLOOKUP(J74,quest_импл!$A$1:$J$129,8,FALSE),0))</f>
        <v>sound\\S_chashuykami_li.wav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да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2045</v>
      </c>
      <c r="AD74" t="str">
        <f t="shared" ca="1" si="32"/>
        <v>pics\\Peper_5.jpg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pics\\Peper_5.jpg</v>
      </c>
      <c r="AI74" t="s">
        <v>76</v>
      </c>
      <c r="AO74">
        <f t="shared" ca="1" si="33"/>
        <v>0.25878943142089217</v>
      </c>
      <c r="AP74" t="str">
        <f t="shared" ca="1" si="34"/>
        <v>pics\\Peper_5.jpg</v>
      </c>
      <c r="AR74" t="str">
        <f>IF(AH74="sound\\Ogorod",AP2,"")</f>
        <v/>
      </c>
      <c r="AS74" t="str">
        <f t="shared" ref="AS74:AS129" ca="1" si="35">IF(G74="импл_",AP74,"")</f>
        <v>pics\\Peper_5.jpg</v>
      </c>
      <c r="AT74">
        <f t="shared" ca="1" si="29"/>
        <v>0.72947516372426546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_С_чешуйками_ли_</v>
      </c>
      <c r="BB74" t="str">
        <f t="shared" si="31"/>
        <v>_С_чешуйками_ли_XXXXX?</v>
      </c>
      <c r="BC74">
        <f>A74</f>
        <v>1210</v>
      </c>
      <c r="BD74" cm="1">
        <f t="array" aca="1" ref="BD74" ca="1">INDEX($L$74:$L$81,(RANK(AT2,$AT$2:$AT$9)))</f>
        <v>2146</v>
      </c>
      <c r="BE74" cm="1">
        <f t="array" aca="1" ref="BE74" ca="1">INDEX(BD66:BD73,(RANK(AT3,$AT$2:$AT$9)))</f>
        <v>2138</v>
      </c>
      <c r="BF74" cm="1">
        <f t="array" aca="1" ref="BF74" ca="1">INDEX(BD82:BD105,(RANK(AT3,$AT$2:$AT$17)))</f>
        <v>2066</v>
      </c>
      <c r="BG74" cm="1">
        <f t="array" aca="1" ref="BG74" ca="1">INDEX(BD106:BD129,(RANK(AT3,$AT$2:$AT$9)))</f>
        <v>2090</v>
      </c>
      <c r="BH74">
        <v>1</v>
      </c>
    </row>
    <row r="75" spans="1:60" hidden="1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VLOOKUP(B75,audio_list_stym!$A$3:$BP$18,66,FALSE)</f>
        <v>16</v>
      </c>
      <c r="F75" t="str">
        <f>VLOOKUP(E75,metki!$A$2:$B$9,2,FALSE)</f>
        <v>импл_новые_без_названия</v>
      </c>
      <c r="G75" t="str">
        <f t="shared" si="26"/>
        <v>импл_</v>
      </c>
      <c r="H75" t="str">
        <f>VLOOKUP(B75,audio_list_stym!$A$3:$AJ$18,34,FALSE)</f>
        <v>ZF</v>
      </c>
      <c r="I75" t="s">
        <v>689</v>
      </c>
      <c r="J75" t="str">
        <f t="shared" si="27"/>
        <v>ZF_2</v>
      </c>
      <c r="K75">
        <v>16</v>
      </c>
      <c r="L75">
        <f>VLOOKUP(J75,total_visual_stym!$A$2:$D$129,2,FALSE)</f>
        <v>2146</v>
      </c>
      <c r="M75" t="str">
        <f>VLOOKUP(J75,total_visual_stym!$A$2:$D$129,3,FALSE)</f>
        <v>pics\\ZF_2.jpg</v>
      </c>
      <c r="N75">
        <f>VLOOKUP(J75,total_visual_stym!$A$1:$D$129,4,FALSE)</f>
        <v>215</v>
      </c>
      <c r="P75">
        <f>IF(G75="экспл",0,IF(G75="импл_",VLOOKUP(J75,quest_импл!$A$1:$J$129,7,FALSE),0))</f>
        <v>282</v>
      </c>
      <c r="Q75" t="str">
        <f>IF(G75="экспл",0,IF(G75="импл_",VLOOKUP(J75,quest_импл!$A$1:$J$129,8,FALSE),0))</f>
        <v>sound\\Rozoviy_li.wav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нет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2047</v>
      </c>
      <c r="AD75" t="str">
        <f t="shared" ca="1" si="32"/>
        <v>pics\\Peper_7.jpg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pics\\Peper_7.jpg</v>
      </c>
      <c r="AI75" t="s">
        <v>77</v>
      </c>
      <c r="AO75">
        <f t="shared" ca="1" si="33"/>
        <v>0.20347950066195131</v>
      </c>
      <c r="AP75" t="str">
        <f t="shared" ca="1" si="34"/>
        <v>pics\\Peper_7.jpg</v>
      </c>
      <c r="AR75" t="str">
        <f t="shared" ref="AR75:AR97" si="36">IF(AH75="sound\\Ogorod",AP3,"")</f>
        <v/>
      </c>
      <c r="AS75" t="str">
        <f t="shared" ca="1" si="35"/>
        <v>pics\\Peper_7.jpg</v>
      </c>
      <c r="AT75">
        <f t="shared" ca="1" si="29"/>
        <v>0.45977696686661473</v>
      </c>
      <c r="AU75" t="s">
        <v>697</v>
      </c>
      <c r="AV75" t="str">
        <f t="shared" ca="1" si="30"/>
        <v>sound\\Redkiy_plod.wav</v>
      </c>
      <c r="AX75" t="str">
        <f>IF(OR(E75=10,E75=11,E75=14,E75=15),VLOOKUP(B75,audio_list_stym!$A$3:$BQ$189,69,FALSE),"XXXXX")</f>
        <v>XXXXX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_Розовый_ли_</v>
      </c>
      <c r="BB75" t="str">
        <f t="shared" si="31"/>
        <v>_Розовый_ли_XXXXX?</v>
      </c>
      <c r="BD75" cm="1">
        <f t="array" aca="1" ref="BD75" ca="1">INDEX($L$74:$L$81,(RANK(AT3,$AT$2:$AT$9)))</f>
        <v>2145</v>
      </c>
    </row>
    <row r="76" spans="1:60" hidden="1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VLOOKUP(B76,audio_list_stym!$A$3:$BP$18,66,FALSE)</f>
        <v>16</v>
      </c>
      <c r="F76" t="str">
        <f>VLOOKUP(E76,metki!$A$2:$B$9,2,FALSE)</f>
        <v>импл_новые_без_названия</v>
      </c>
      <c r="G76" t="str">
        <f t="shared" si="26"/>
        <v>импл_</v>
      </c>
      <c r="H76" t="str">
        <f>VLOOKUP(B76,audio_list_stym!$A$3:$AJ$18,34,FALSE)</f>
        <v>ZF</v>
      </c>
      <c r="I76" t="s">
        <v>690</v>
      </c>
      <c r="J76" t="str">
        <f t="shared" si="27"/>
        <v>ZF_3</v>
      </c>
      <c r="K76">
        <v>16</v>
      </c>
      <c r="L76">
        <f>VLOOKUP(J76,total_visual_stym!$A$2:$D$129,2,FALSE)</f>
        <v>2147</v>
      </c>
      <c r="M76" t="str">
        <f>VLOOKUP(J76,total_visual_stym!$A$2:$D$129,3,FALSE)</f>
        <v>pics\\ZF_3.jpg</v>
      </c>
      <c r="N76">
        <f>VLOOKUP(J76,total_visual_stym!$A$1:$D$129,4,FALSE)</f>
        <v>215</v>
      </c>
      <c r="P76">
        <f>IF(G76="экспл",0,IF(G76="импл_",VLOOKUP(J76,quest_импл!$A$1:$J$129,7,FALSE),0))</f>
        <v>283</v>
      </c>
      <c r="Q76" t="str">
        <f>IF(G76="экспл",0,IF(G76="импл_",VLOOKUP(J76,quest_импл!$A$1:$J$129,8,FALSE),0))</f>
        <v>sound\\Tonkiy_li.wav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нет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2035</v>
      </c>
      <c r="AD76" t="str">
        <f t="shared" ca="1" si="32"/>
        <v>pics\\Limon_3.jpg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pics\\Limon_3.jpg</v>
      </c>
      <c r="AI76" t="s">
        <v>78</v>
      </c>
      <c r="AO76">
        <f t="shared" ca="1" si="33"/>
        <v>0.38889950726168077</v>
      </c>
      <c r="AP76" t="str">
        <f t="shared" ca="1" si="34"/>
        <v>pics\\Limon_3.jpg</v>
      </c>
      <c r="AR76" t="str">
        <f t="shared" si="36"/>
        <v/>
      </c>
      <c r="AS76" t="str">
        <f t="shared" ca="1" si="35"/>
        <v>pics\\Limon_3.jpg</v>
      </c>
      <c r="AT76">
        <f t="shared" ca="1" si="29"/>
        <v>0.34366615326431438</v>
      </c>
      <c r="AU76" t="s">
        <v>697</v>
      </c>
      <c r="AV76" t="str">
        <f t="shared" ca="1" si="30"/>
        <v>sound\\Redkiy_plod.wav</v>
      </c>
      <c r="AX76" t="str">
        <f>IF(OR(E76=10,E76=11,E76=14,E76=15),VLOOKUP(B76,audio_list_stym!$A$3:$BQ$189,69,FALSE),"XXXXX")</f>
        <v>XXXXX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_Тонкий_ли_</v>
      </c>
      <c r="BB76" t="str">
        <f t="shared" si="31"/>
        <v>_Тонкий_ли_XXXXX?</v>
      </c>
      <c r="BD76" cm="1">
        <f t="array" aca="1" ref="BD76" ca="1">INDEX($L$74:$L$81,(RANK(AT4,$AT$2:$AT$9)))</f>
        <v>2152</v>
      </c>
    </row>
    <row r="77" spans="1:60" hidden="1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VLOOKUP(B77,audio_list_stym!$A$3:$BP$18,66,FALSE)</f>
        <v>16</v>
      </c>
      <c r="F77" t="str">
        <f>VLOOKUP(E77,metki!$A$2:$B$9,2,FALSE)</f>
        <v>импл_новые_без_названия</v>
      </c>
      <c r="G77" t="str">
        <f t="shared" si="26"/>
        <v>импл_</v>
      </c>
      <c r="H77" t="str">
        <f>VLOOKUP(B77,audio_list_stym!$A$3:$AJ$18,34,FALSE)</f>
        <v>ZF</v>
      </c>
      <c r="I77" t="s">
        <v>691</v>
      </c>
      <c r="J77" t="str">
        <f t="shared" si="27"/>
        <v>ZF_4</v>
      </c>
      <c r="K77">
        <v>16</v>
      </c>
      <c r="L77">
        <f>VLOOKUP(J77,total_visual_stym!$A$2:$D$129,2,FALSE)</f>
        <v>2148</v>
      </c>
      <c r="M77" t="str">
        <f>VLOOKUP(J77,total_visual_stym!$A$2:$D$129,3,FALSE)</f>
        <v>pics\\ZF_4.jpg</v>
      </c>
      <c r="N77">
        <f>VLOOKUP(J77,total_visual_stym!$A$1:$D$129,4,FALSE)</f>
        <v>215</v>
      </c>
      <c r="P77">
        <f>IF(G77="экспл",0,IF(G77="импл_",VLOOKUP(J77,quest_импл!$A$1:$J$129,7,FALSE),0))</f>
        <v>284</v>
      </c>
      <c r="Q77" t="str">
        <f>IF(G77="экспл",0,IF(G77="импл_",VLOOKUP(J77,quest_импл!$A$1:$J$129,8,FALSE),0))</f>
        <v>sound\\Celniy_li.wav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2039</v>
      </c>
      <c r="AD77" t="str">
        <f t="shared" ca="1" si="32"/>
        <v>pics\\Limon_7.jpg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pics\\Limon_7.jpg</v>
      </c>
      <c r="AI77" t="s">
        <v>79</v>
      </c>
      <c r="AO77">
        <f t="shared" ca="1" si="33"/>
        <v>0.33638225531418176</v>
      </c>
      <c r="AP77" t="str">
        <f t="shared" ca="1" si="34"/>
        <v>pics\\Limon_7.jpg</v>
      </c>
      <c r="AR77" t="str">
        <f t="shared" si="36"/>
        <v/>
      </c>
      <c r="AS77" t="str">
        <f t="shared" ca="1" si="35"/>
        <v>pics\\Limon_7.jpg</v>
      </c>
      <c r="AT77">
        <f t="shared" ca="1" si="29"/>
        <v>0.2223715974080348</v>
      </c>
      <c r="AU77" t="s">
        <v>697</v>
      </c>
      <c r="AV77" t="str">
        <f t="shared" ca="1" si="30"/>
        <v>sound\\Redkiy_plod.wav</v>
      </c>
      <c r="AX77" t="str">
        <f>IF(OR(E77=10,E77=11,E77=14,E77=15),VLOOKUP(B77,audio_list_stym!$A$3:$BQ$189,69,FALSE),"XXXXX")</f>
        <v>XXXXX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_Цельный_ли_</v>
      </c>
      <c r="BB77" t="str">
        <f t="shared" si="31"/>
        <v>_Цельный_ли_XXXXX?</v>
      </c>
      <c r="BD77" cm="1">
        <f t="array" aca="1" ref="BD77" ca="1">INDEX($L$74:$L$81,(RANK(AT5,$AT$2:$AT$9)))</f>
        <v>2151</v>
      </c>
    </row>
    <row r="78" spans="1:60" hidden="1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VLOOKUP(B78,audio_list_stym!$A$3:$BP$18,66,FALSE)</f>
        <v>16</v>
      </c>
      <c r="F78" t="str">
        <f>VLOOKUP(E78,metki!$A$2:$B$9,2,FALSE)</f>
        <v>импл_новые_без_названия</v>
      </c>
      <c r="G78" t="str">
        <f t="shared" si="26"/>
        <v>импл_</v>
      </c>
      <c r="H78" t="str">
        <f>VLOOKUP(B78,audio_list_stym!$A$3:$AJ$18,34,FALSE)</f>
        <v>ZF</v>
      </c>
      <c r="I78" t="s">
        <v>692</v>
      </c>
      <c r="J78" t="str">
        <f t="shared" si="27"/>
        <v>ZF_5</v>
      </c>
      <c r="K78">
        <v>16</v>
      </c>
      <c r="L78">
        <f>VLOOKUP(J78,total_visual_stym!$A$2:$D$129,2,FALSE)</f>
        <v>2149</v>
      </c>
      <c r="M78" t="str">
        <f>VLOOKUP(J78,total_visual_stym!$A$2:$D$129,3,FALSE)</f>
        <v>pics\\ZF_5.jpg</v>
      </c>
      <c r="N78">
        <f>VLOOKUP(J78,total_visual_stym!$A$1:$D$129,4,FALSE)</f>
        <v>215</v>
      </c>
      <c r="P78">
        <f>IF(G78="экспл",0,IF(G78="импл_",VLOOKUP(J78,quest_импл!$A$1:$J$129,7,FALSE),0))</f>
        <v>285</v>
      </c>
      <c r="Q78" t="str">
        <f>IF(G78="экспл",0,IF(G78="импл_",VLOOKUP(J78,quest_импл!$A$1:$J$129,8,FALSE),0))</f>
        <v>sound\\Shershaviy_li.wav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да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2004</v>
      </c>
      <c r="AD78" t="str">
        <f t="shared" ca="1" si="32"/>
        <v>pics\\Banan_4.jpg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pics\\Banan_4.jpg</v>
      </c>
      <c r="AI78" t="s">
        <v>80</v>
      </c>
      <c r="AO78">
        <f t="shared" ca="1" si="33"/>
        <v>0.97347925541267899</v>
      </c>
      <c r="AP78" t="str">
        <f t="shared" ca="1" si="34"/>
        <v>pics\\Banan_4.jpg</v>
      </c>
      <c r="AR78" t="str">
        <f t="shared" si="36"/>
        <v/>
      </c>
      <c r="AS78" t="str">
        <f t="shared" ca="1" si="35"/>
        <v>pics\\Banan_4.jpg</v>
      </c>
      <c r="AT78">
        <f t="shared" ca="1" si="29"/>
        <v>0.94705141495344347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_Шершавый_ли_</v>
      </c>
      <c r="BB78" t="str">
        <f t="shared" si="31"/>
        <v>_Шершавый_ли_XXXXX?</v>
      </c>
      <c r="BD78" cm="1">
        <f t="array" aca="1" ref="BD78" ca="1">INDEX($L$74:$L$81,(RANK(AT6,$AT$2:$AT$9)))</f>
        <v>2150</v>
      </c>
    </row>
    <row r="79" spans="1:60" hidden="1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VLOOKUP(B79,audio_list_stym!$A$3:$BP$18,66,FALSE)</f>
        <v>16</v>
      </c>
      <c r="F79" t="str">
        <f>VLOOKUP(E79,metki!$A$2:$B$9,2,FALSE)</f>
        <v>импл_новые_без_названия</v>
      </c>
      <c r="G79" t="str">
        <f t="shared" si="26"/>
        <v>импл_</v>
      </c>
      <c r="H79" t="str">
        <f>VLOOKUP(B79,audio_list_stym!$A$3:$AJ$18,34,FALSE)</f>
        <v>ZF</v>
      </c>
      <c r="I79" t="s">
        <v>693</v>
      </c>
      <c r="J79" t="str">
        <f t="shared" si="27"/>
        <v>ZF_6</v>
      </c>
      <c r="K79">
        <v>16</v>
      </c>
      <c r="L79">
        <f>VLOOKUP(J79,total_visual_stym!$A$2:$D$129,2,FALSE)</f>
        <v>2150</v>
      </c>
      <c r="M79" t="str">
        <f>VLOOKUP(J79,total_visual_stym!$A$2:$D$129,3,FALSE)</f>
        <v>pics\\ZF_6.jpg</v>
      </c>
      <c r="N79">
        <f>VLOOKUP(J79,total_visual_stym!$A$1:$D$129,4,FALSE)</f>
        <v>215</v>
      </c>
      <c r="P79">
        <f>IF(G79="экспл",0,IF(G79="импл_",VLOOKUP(J79,quest_импл!$A$1:$J$129,7,FALSE),0))</f>
        <v>286</v>
      </c>
      <c r="Q79" t="str">
        <f>IF(G79="экспл",0,IF(G79="импл_",VLOOKUP(J79,quest_импл!$A$1:$J$129,8,FALSE),0))</f>
        <v>sound\\Zaostryen_li.wav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да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2022</v>
      </c>
      <c r="AD79" t="str">
        <f t="shared" ca="1" si="32"/>
        <v>pics\\Goroh_6.jpg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pics\\Goroh_6.jpg</v>
      </c>
      <c r="AI79" t="s">
        <v>81</v>
      </c>
      <c r="AO79">
        <f t="shared" ca="1" si="33"/>
        <v>0.6359013764798126</v>
      </c>
      <c r="AP79" t="str">
        <f t="shared" ca="1" si="34"/>
        <v>pics\\Goroh_6.jpg</v>
      </c>
      <c r="AR79" t="str">
        <f t="shared" si="36"/>
        <v/>
      </c>
      <c r="AS79" t="str">
        <f t="shared" ca="1" si="35"/>
        <v>pics\\Goroh_6.jpg</v>
      </c>
      <c r="AT79">
        <f t="shared" ca="1" si="29"/>
        <v>0.42234395919726775</v>
      </c>
      <c r="AU79" t="s">
        <v>697</v>
      </c>
      <c r="AV79" t="str">
        <f t="shared" ca="1" si="30"/>
        <v>sound\\Redkiy_plod.wav</v>
      </c>
      <c r="AX79" t="str">
        <f>IF(OR(E79=10,E79=11,E79=14,E79=15),VLOOKUP(B79,audio_list_stym!$A$3:$BQ$189,69,FALSE),"XXXXX")</f>
        <v>XXXXX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_Заострен_ли_</v>
      </c>
      <c r="BB79" t="str">
        <f t="shared" si="31"/>
        <v>_Заострен_ли_XXXXX?</v>
      </c>
      <c r="BD79" cm="1">
        <f t="array" aca="1" ref="BD79" ca="1">INDEX($L$74:$L$81,(RANK(AT7,$AT$2:$AT$9)))</f>
        <v>2148</v>
      </c>
    </row>
    <row r="80" spans="1:60" hidden="1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VLOOKUP(B80,audio_list_stym!$A$3:$BP$18,66,FALSE)</f>
        <v>16</v>
      </c>
      <c r="F80" t="str">
        <f>VLOOKUP(E80,metki!$A$2:$B$9,2,FALSE)</f>
        <v>импл_новые_без_названия</v>
      </c>
      <c r="G80" t="str">
        <f t="shared" si="26"/>
        <v>импл_</v>
      </c>
      <c r="H80" t="str">
        <f>VLOOKUP(B80,audio_list_stym!$A$3:$AJ$18,34,FALSE)</f>
        <v>ZF</v>
      </c>
      <c r="I80" t="s">
        <v>694</v>
      </c>
      <c r="J80" t="str">
        <f t="shared" si="27"/>
        <v>ZF_7</v>
      </c>
      <c r="K80">
        <v>16</v>
      </c>
      <c r="L80">
        <f>VLOOKUP(J80,total_visual_stym!$A$2:$D$129,2,FALSE)</f>
        <v>2151</v>
      </c>
      <c r="M80" t="str">
        <f>VLOOKUP(J80,total_visual_stym!$A$2:$D$129,3,FALSE)</f>
        <v>pics\\ZF_7.jpg</v>
      </c>
      <c r="N80">
        <f>VLOOKUP(J80,total_visual_stym!$A$1:$D$129,4,FALSE)</f>
        <v>215</v>
      </c>
      <c r="P80">
        <f>IF(G80="экспл",0,IF(G80="импл_",VLOOKUP(J80,quest_импл!$A$1:$J$129,7,FALSE),0))</f>
        <v>287</v>
      </c>
      <c r="Q80" t="str">
        <f>IF(G80="экспл",0,IF(G80="импл_",VLOOKUP(J80,quest_импл!$A$1:$J$129,8,FALSE),0))</f>
        <v>sound\\Rassipchatiy_li.wav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нет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2025</v>
      </c>
      <c r="AD80" t="str">
        <f t="shared" ca="1" si="32"/>
        <v>pics\\Kokos_1.jpg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pics\\Kokos_1.jpg</v>
      </c>
      <c r="AI80" t="s">
        <v>82</v>
      </c>
      <c r="AO80">
        <f t="shared" ca="1" si="33"/>
        <v>0.61147961892486347</v>
      </c>
      <c r="AP80" t="str">
        <f t="shared" ca="1" si="34"/>
        <v>pics\\Kokos_1.jpg</v>
      </c>
      <c r="AR80" t="str">
        <f t="shared" si="36"/>
        <v/>
      </c>
      <c r="AS80" t="str">
        <f t="shared" ca="1" si="35"/>
        <v>pics\\Kokos_1.jpg</v>
      </c>
      <c r="AT80">
        <f t="shared" ca="1" si="29"/>
        <v>0.53209802191511002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_Рассыпчатый_ли_</v>
      </c>
      <c r="BB80" t="str">
        <f t="shared" si="31"/>
        <v>_Рассыпчатый_ли_XXXXX?</v>
      </c>
      <c r="BD80" cm="1">
        <f t="array" aca="1" ref="BD80" ca="1">INDEX($L$74:$L$81,(RANK(AT8,$AT$2:$AT$9)))</f>
        <v>2147</v>
      </c>
    </row>
    <row r="81" spans="1:60" hidden="1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VLOOKUP(B81,audio_list_stym!$A$3:$BP$18,66,FALSE)</f>
        <v>16</v>
      </c>
      <c r="F81" t="str">
        <f>VLOOKUP(E81,metki!$A$2:$B$9,2,FALSE)</f>
        <v>импл_новые_без_названия</v>
      </c>
      <c r="G81" t="str">
        <f t="shared" si="26"/>
        <v>импл_</v>
      </c>
      <c r="H81" t="str">
        <f>VLOOKUP(B81,audio_list_stym!$A$3:$AJ$18,34,FALSE)</f>
        <v>ZF</v>
      </c>
      <c r="I81" t="s">
        <v>695</v>
      </c>
      <c r="J81" t="str">
        <f t="shared" si="27"/>
        <v>ZF_8</v>
      </c>
      <c r="K81">
        <v>16</v>
      </c>
      <c r="L81">
        <f>VLOOKUP(J81,total_visual_stym!$A$2:$D$129,2,FALSE)</f>
        <v>2152</v>
      </c>
      <c r="M81" t="str">
        <f>VLOOKUP(J81,total_visual_stym!$A$2:$D$129,3,FALSE)</f>
        <v>pics\\ZF_8.jpg</v>
      </c>
      <c r="N81">
        <f>VLOOKUP(J81,total_visual_stym!$A$1:$D$129,4,FALSE)</f>
        <v>215</v>
      </c>
      <c r="P81">
        <f>IF(G81="экспл",0,IF(G81="импл_",VLOOKUP(J81,quest_импл!$A$1:$J$129,7,FALSE),0))</f>
        <v>288</v>
      </c>
      <c r="Q81" t="str">
        <f>IF(G81="экспл",0,IF(G81="импл_",VLOOKUP(J81,quest_импл!$A$1:$J$129,8,FALSE),0))</f>
        <v>sound\\Ochishen_li.wav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2030</v>
      </c>
      <c r="AD81" t="str">
        <f t="shared" ca="1" si="32"/>
        <v>pics\\Kokos_6.jpg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pics\\Kokos_6.jpg</v>
      </c>
      <c r="AI81" t="s">
        <v>83</v>
      </c>
      <c r="AO81">
        <f t="shared" ca="1" si="33"/>
        <v>0.45921307680745793</v>
      </c>
      <c r="AP81" t="str">
        <f t="shared" ca="1" si="34"/>
        <v>pics\\Kokos_6.jpg</v>
      </c>
      <c r="AR81" t="str">
        <f t="shared" si="36"/>
        <v/>
      </c>
      <c r="AS81" t="str">
        <f t="shared" ca="1" si="35"/>
        <v>pics\\Kokos_6.jpg</v>
      </c>
      <c r="AT81">
        <f t="shared" ca="1" si="29"/>
        <v>0.16268884552917817</v>
      </c>
      <c r="AU81" t="s">
        <v>697</v>
      </c>
      <c r="AV81" t="str">
        <f t="shared" ca="1" si="30"/>
        <v>sound\\Redkiy_plod.wav</v>
      </c>
      <c r="AX81" t="str">
        <f>IF(OR(E81=10,E81=11,E81=14,E81=15),VLOOKUP(B81,audio_list_stym!$A$3:$BQ$189,69,FALSE),"XXXXX")</f>
        <v>XXXXX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_Очищен_ли_</v>
      </c>
      <c r="BB81" t="str">
        <f t="shared" si="31"/>
        <v>_Очищен_ли_XXXXX?</v>
      </c>
      <c r="BD81" cm="1">
        <f t="array" aca="1" ref="BD81" ca="1">INDEX($L$74:$L$81,(RANK(AT9,$AT$2:$AT$9)))</f>
        <v>2149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VLOOKUP(B82,audio_list_stym!$A$3:$BP$18,66,FALSE)</f>
        <v>17</v>
      </c>
      <c r="F82" t="str">
        <f>VLOOKUP(E82,metki!$A$2:$B$9,2,FALSE)</f>
        <v>экспл_новые_без_названия</v>
      </c>
      <c r="G82" t="str">
        <f t="shared" si="26"/>
        <v>экспл</v>
      </c>
      <c r="H82" t="str">
        <f>VLOOKUP(B82,audio_list_stym!$A$3:$AJ$18,34,FALSE)</f>
        <v>Ackee</v>
      </c>
      <c r="I82" t="s">
        <v>688</v>
      </c>
      <c r="J82" t="str">
        <f t="shared" si="27"/>
        <v>Ackee_1</v>
      </c>
      <c r="K82">
        <v>17</v>
      </c>
      <c r="L82">
        <f>VLOOKUP(J82,total_visual_stym!$A$2:$D$129,2,FALSE)</f>
        <v>2065</v>
      </c>
      <c r="M82" t="str">
        <f>VLOOKUP(J82,total_visual_stym!$A$2:$D$129,3,FALSE)</f>
        <v>pics\\Ackee_1.jpg</v>
      </c>
      <c r="N82">
        <f>VLOOKUP(J82,total_visual_stym!$A$1:$D$129,4,FALSE)</f>
        <v>208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97</v>
      </c>
      <c r="Z82" t="str">
        <f>IF(G82="экспл",VLOOKUP(J82,quest_экспл!$A$1:$N$129,12,FALSE),IF(G82="импл_",0,0))</f>
        <v>sound\\Sushenniy_li_on.wav</v>
      </c>
      <c r="AA82" t="str">
        <f>IF(G82="экспл",VLOOKUP(J82,quest_экспл!$A$1:$N$129,14,FALSE),IF(G82="импл_",0,0))</f>
        <v>нет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2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8"/>
        <v/>
      </c>
      <c r="AI82" t="s">
        <v>84</v>
      </c>
      <c r="AO82">
        <f t="shared" ca="1" si="33"/>
        <v>0.45683148924510197</v>
      </c>
      <c r="AP82" t="str">
        <f t="shared" ca="1" si="34"/>
        <v>pics\\Kokos_7.jpg</v>
      </c>
      <c r="AR82" t="str">
        <f t="shared" si="36"/>
        <v/>
      </c>
      <c r="AS82" t="str">
        <f t="shared" si="35"/>
        <v/>
      </c>
      <c r="AT82">
        <f t="shared" ca="1" si="29"/>
        <v>0.43029586454367685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XXXXX</v>
      </c>
      <c r="AY82" t="str">
        <f>VLOOKUP(V82,audio_list_stym!B82:BQ379,68,FALSE)</f>
        <v>На_экране_</v>
      </c>
      <c r="AZ82" t="str">
        <f>VLOOKUP(Z82,audio_list_stym!$B$2:$BQ$299,68,FALSE)</f>
        <v>_Сушеный_ли_он?</v>
      </c>
      <c r="BA82" t="e">
        <f>VLOOKUP(Q82,audio_list_stym!$B$2:$BQ$299,68,FALSE)</f>
        <v>#N/A</v>
      </c>
      <c r="BB82" t="str">
        <f t="shared" si="31"/>
        <v>На_экране_XXXXX._Сушеный_ли_он?</v>
      </c>
      <c r="BC82">
        <f>A82</f>
        <v>1211</v>
      </c>
      <c r="BD82" cm="1">
        <f t="array" aca="1" ref="BD82" ca="1">INDEX($L$82:$L$89,(RANK(AT2,$AT$2:$AT$9)))</f>
        <v>2066</v>
      </c>
      <c r="BE82" cm="1">
        <f t="array" aca="1" ref="BE82" ca="1">INDEX(BD66:BD81,(RANK(AT4,$AT$2:$AT$17)))</f>
        <v>2149</v>
      </c>
      <c r="BF82" cm="1">
        <f t="array" aca="1" ref="BF82" ca="1">INDEX(BD90:BD105,(RANK(AT4,$AT$2:$AT$17)))</f>
        <v>2085</v>
      </c>
      <c r="BG82" cm="1">
        <f t="array" aca="1" ref="BG82" ca="1">INDEX(BD106:BD129,(RANK(AT4,$AT$2:$AT$9)))</f>
        <v>2093</v>
      </c>
      <c r="BH82">
        <v>1</v>
      </c>
    </row>
    <row r="83" spans="1:60" hidden="1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VLOOKUP(B83,audio_list_stym!$A$3:$BP$18,66,FALSE)</f>
        <v>17</v>
      </c>
      <c r="F83" t="str">
        <f>VLOOKUP(E83,metki!$A$2:$B$9,2,FALSE)</f>
        <v>экспл_новые_без_названия</v>
      </c>
      <c r="G83" t="str">
        <f t="shared" si="26"/>
        <v>экспл</v>
      </c>
      <c r="H83" t="str">
        <f>VLOOKUP(B83,audio_list_stym!$A$3:$AJ$18,34,FALSE)</f>
        <v>Ackee</v>
      </c>
      <c r="I83" t="s">
        <v>689</v>
      </c>
      <c r="J83" t="str">
        <f t="shared" si="27"/>
        <v>Ackee_2</v>
      </c>
      <c r="K83">
        <v>17</v>
      </c>
      <c r="L83">
        <f>VLOOKUP(J83,total_visual_stym!$A$2:$D$129,2,FALSE)</f>
        <v>2066</v>
      </c>
      <c r="M83" t="str">
        <f>VLOOKUP(J83,total_visual_stym!$A$2:$D$129,3,FALSE)</f>
        <v>pics\\Ackee_2.jpg</v>
      </c>
      <c r="N83">
        <f>VLOOKUP(J83,total_visual_stym!$A$1:$D$129,4,FALSE)</f>
        <v>208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98</v>
      </c>
      <c r="Z83" t="str">
        <f>IF(G83="экспл",VLOOKUP(J83,quest_экспл!$A$1:$N$129,12,FALSE),IF(G83="импл_",0,0))</f>
        <v>sound\\On_s_vetochkoy.wav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2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8"/>
        <v/>
      </c>
      <c r="AI83" t="s">
        <v>85</v>
      </c>
      <c r="AO83">
        <f t="shared" ca="1" si="33"/>
        <v>0.66393720674000833</v>
      </c>
      <c r="AP83" t="str">
        <f t="shared" ca="1" si="34"/>
        <v>pics\\Goroh_3.jpg</v>
      </c>
      <c r="AR83" t="str">
        <f t="shared" si="36"/>
        <v/>
      </c>
      <c r="AS83" t="str">
        <f t="shared" si="35"/>
        <v/>
      </c>
      <c r="AT83">
        <f t="shared" ca="1" si="29"/>
        <v>0.71379263903443269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XXXXX</v>
      </c>
      <c r="AY83" t="str">
        <f>VLOOKUP(V83,audio_list_stym!B83:BQ380,68,FALSE)</f>
        <v>Посмотрите,_вот_</v>
      </c>
      <c r="AZ83" t="str">
        <f>VLOOKUP(Z83,audio_list_stym!$B$2:$BQ$299,68,FALSE)</f>
        <v>_Он_с_веточкой?</v>
      </c>
      <c r="BA83" t="e">
        <f>VLOOKUP(Q83,audio_list_stym!$B$2:$BQ$299,68,FALSE)</f>
        <v>#N/A</v>
      </c>
      <c r="BB83" t="str">
        <f t="shared" si="31"/>
        <v>Посмотрите,_вот_XXXXX._Он_с_веточкой?</v>
      </c>
      <c r="BD83" cm="1">
        <f t="array" aca="1" ref="BD83" ca="1">INDEX($L$82:$L$89,(RANK(AT3,$AT$2:$AT$9)))</f>
        <v>2065</v>
      </c>
    </row>
    <row r="84" spans="1:60" hidden="1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VLOOKUP(B84,audio_list_stym!$A$3:$BP$18,66,FALSE)</f>
        <v>17</v>
      </c>
      <c r="F84" t="str">
        <f>VLOOKUP(E84,metki!$A$2:$B$9,2,FALSE)</f>
        <v>экспл_новые_без_названия</v>
      </c>
      <c r="G84" t="str">
        <f t="shared" si="26"/>
        <v>экспл</v>
      </c>
      <c r="H84" t="str">
        <f>VLOOKUP(B84,audio_list_stym!$A$3:$AJ$18,34,FALSE)</f>
        <v>Ackee</v>
      </c>
      <c r="I84" t="s">
        <v>690</v>
      </c>
      <c r="J84" t="str">
        <f t="shared" si="27"/>
        <v>Ackee_3</v>
      </c>
      <c r="K84">
        <v>17</v>
      </c>
      <c r="L84">
        <f>VLOOKUP(J84,total_visual_stym!$A$2:$D$129,2,FALSE)</f>
        <v>2067</v>
      </c>
      <c r="M84" t="str">
        <f>VLOOKUP(J84,total_visual_stym!$A$2:$D$129,3,FALSE)</f>
        <v>pics\\Ackee_3.jpg</v>
      </c>
      <c r="N84">
        <f>VLOOKUP(J84,total_visual_stym!$A$1:$D$129,4,FALSE)</f>
        <v>208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99</v>
      </c>
      <c r="Z84" t="str">
        <f>IF(G84="экспл",VLOOKUP(J84,quest_экспл!$A$1:$N$129,12,FALSE),IF(G84="импл_",0,0))</f>
        <v>sound\\On_rasskrit.wav</v>
      </c>
      <c r="AA84" t="str">
        <f>IF(G84="экспл",VLOOKUP(J84,quest_экспл!$A$1:$N$129,14,FALSE),IF(G84="импл_",0,0))</f>
        <v>да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2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3"/>
        <v>0.19395616370513924</v>
      </c>
      <c r="AP84" t="str">
        <f t="shared" ca="1" si="34"/>
        <v>pics\\Redis_1.jpg</v>
      </c>
      <c r="AR84" t="str">
        <f t="shared" si="36"/>
        <v/>
      </c>
      <c r="AS84" t="str">
        <f t="shared" si="35"/>
        <v/>
      </c>
      <c r="AT84">
        <f t="shared" ca="1" si="29"/>
        <v>0.3350844553561243</v>
      </c>
      <c r="AU84" t="s">
        <v>697</v>
      </c>
      <c r="AV84" t="str">
        <f t="shared" ca="1" si="30"/>
        <v>sound\\Redkiy_plod.wav</v>
      </c>
      <c r="AX84" t="str">
        <f>IF(OR(E84=10,E84=11,E84=14,E84=15),VLOOKUP(B84,audio_list_stym!$A$3:$BQ$189,69,FALSE),"XXXXX")</f>
        <v>XXXXX</v>
      </c>
      <c r="AY84" t="str">
        <f>VLOOKUP(V84,audio_list_stym!B84:BQ381,68,FALSE)</f>
        <v>Вот_</v>
      </c>
      <c r="AZ84" t="str">
        <f>VLOOKUP(Z84,audio_list_stym!$B$2:$BQ$299,68,FALSE)</f>
        <v>_Он_раскрыт?</v>
      </c>
      <c r="BA84" t="e">
        <f>VLOOKUP(Q84,audio_list_stym!$B$2:$BQ$299,68,FALSE)</f>
        <v>#N/A</v>
      </c>
      <c r="BB84" t="str">
        <f t="shared" si="31"/>
        <v>Вот_XXXXX._Он_раскрыт?</v>
      </c>
      <c r="BD84" cm="1">
        <f t="array" aca="1" ref="BD84" ca="1">INDEX($L$82:$L$89,(RANK(AT4,$AT$2:$AT$9)))</f>
        <v>2072</v>
      </c>
    </row>
    <row r="85" spans="1:60" hidden="1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VLOOKUP(B85,audio_list_stym!$A$3:$BP$18,66,FALSE)</f>
        <v>17</v>
      </c>
      <c r="F85" t="str">
        <f>VLOOKUP(E85,metki!$A$2:$B$9,2,FALSE)</f>
        <v>экспл_новые_без_названия</v>
      </c>
      <c r="G85" t="str">
        <f t="shared" si="26"/>
        <v>экспл</v>
      </c>
      <c r="H85" t="str">
        <f>VLOOKUP(B85,audio_list_stym!$A$3:$AJ$18,34,FALSE)</f>
        <v>Ackee</v>
      </c>
      <c r="I85" t="s">
        <v>691</v>
      </c>
      <c r="J85" t="str">
        <f t="shared" si="27"/>
        <v>Ackee_4</v>
      </c>
      <c r="K85">
        <v>17</v>
      </c>
      <c r="L85">
        <f>VLOOKUP(J85,total_visual_stym!$A$2:$D$129,2,FALSE)</f>
        <v>2068</v>
      </c>
      <c r="M85" t="str">
        <f>VLOOKUP(J85,total_visual_stym!$A$2:$D$129,3,FALSE)</f>
        <v>pics\\Ackee_4.jpg</v>
      </c>
      <c r="N85">
        <f>VLOOKUP(J85,total_visual_stym!$A$1:$D$129,4,FALSE)</f>
        <v>208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100</v>
      </c>
      <c r="Z85" t="str">
        <f>IF(G85="экспл",VLOOKUP(J85,quest_экспл!$A$1:$N$129,12,FALSE),IF(G85="импл_",0,0))</f>
        <v>sound\\Pushistiy_li_on.wav</v>
      </c>
      <c r="AA85" t="str">
        <f>IF(G85="экспл",VLOOKUP(J85,quest_экспл!$A$1:$N$129,14,FALSE),IF(G85="импл_",0,0))</f>
        <v>нет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2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8"/>
        <v/>
      </c>
      <c r="AI85" t="s">
        <v>95</v>
      </c>
      <c r="AO85">
        <f t="shared" ca="1" si="33"/>
        <v>0.63835518090262633</v>
      </c>
      <c r="AP85" t="str">
        <f t="shared" ca="1" si="34"/>
        <v>pics\\Goroh_5.jpg</v>
      </c>
      <c r="AR85" t="str">
        <f t="shared" si="36"/>
        <v/>
      </c>
      <c r="AS85" t="str">
        <f t="shared" si="35"/>
        <v/>
      </c>
      <c r="AT85">
        <f t="shared" ca="1" si="29"/>
        <v>0.11498761538851099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XXXXX</v>
      </c>
      <c r="AY85" t="str">
        <f>VLOOKUP(V85,audio_list_stym!B85:BQ382,68,FALSE)</f>
        <v>Это_</v>
      </c>
      <c r="AZ85" t="str">
        <f>VLOOKUP(Z85,audio_list_stym!$B$2:$BQ$299,68,FALSE)</f>
        <v>_Пушистый_ли_он?</v>
      </c>
      <c r="BA85" t="e">
        <f>VLOOKUP(Q85,audio_list_stym!$B$2:$BQ$299,68,FALSE)</f>
        <v>#N/A</v>
      </c>
      <c r="BB85" t="str">
        <f t="shared" si="31"/>
        <v>Это_XXXXX._Пушистый_ли_он?</v>
      </c>
      <c r="BD85" cm="1">
        <f t="array" aca="1" ref="BD85" ca="1">INDEX($L$82:$L$89,(RANK(AT5,$AT$2:$AT$9)))</f>
        <v>2071</v>
      </c>
    </row>
    <row r="86" spans="1:60" hidden="1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VLOOKUP(B86,audio_list_stym!$A$3:$BP$18,66,FALSE)</f>
        <v>17</v>
      </c>
      <c r="F86" t="str">
        <f>VLOOKUP(E86,metki!$A$2:$B$9,2,FALSE)</f>
        <v>экспл_новые_без_названия</v>
      </c>
      <c r="G86" t="str">
        <f t="shared" si="26"/>
        <v>экспл</v>
      </c>
      <c r="H86" t="str">
        <f>VLOOKUP(B86,audio_list_stym!$A$3:$AJ$18,34,FALSE)</f>
        <v>Ackee</v>
      </c>
      <c r="I86" t="s">
        <v>692</v>
      </c>
      <c r="J86" t="str">
        <f t="shared" si="27"/>
        <v>Ackee_5</v>
      </c>
      <c r="K86">
        <v>17</v>
      </c>
      <c r="L86">
        <f>VLOOKUP(J86,total_visual_stym!$A$2:$D$129,2,FALSE)</f>
        <v>2069</v>
      </c>
      <c r="M86" t="str">
        <f>VLOOKUP(J86,total_visual_stym!$A$2:$D$129,3,FALSE)</f>
        <v>pics\\Ackee_5.jpg</v>
      </c>
      <c r="N86">
        <f>VLOOKUP(J86,total_visual_stym!$A$1:$D$129,4,FALSE)</f>
        <v>208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101</v>
      </c>
      <c r="Z86" t="str">
        <f>IF(G86="экспл",VLOOKUP(J86,quest_экспл!$A$1:$N$129,12,FALSE),IF(G86="импл_",0,0))</f>
        <v>sound\\On_kvadratniy.wav</v>
      </c>
      <c r="AA86" t="str">
        <f>IF(G86="экспл",VLOOKUP(J86,quest_экспл!$A$1:$N$129,14,FALSE),IF(G86="импл_",0,0))</f>
        <v>нет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2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8"/>
        <v/>
      </c>
      <c r="AI86" t="s">
        <v>96</v>
      </c>
      <c r="AO86">
        <f t="shared" ca="1" si="33"/>
        <v>3.1345745090304189E-2</v>
      </c>
      <c r="AP86" t="str">
        <f t="shared" ca="1" si="34"/>
        <v>pics\\Tomat_7.jpg</v>
      </c>
      <c r="AR86" t="str">
        <f t="shared" si="36"/>
        <v/>
      </c>
      <c r="AS86" t="str">
        <f t="shared" si="35"/>
        <v/>
      </c>
      <c r="AT86">
        <f t="shared" ca="1" si="29"/>
        <v>0.87132714721794902</v>
      </c>
      <c r="AU86" t="s">
        <v>697</v>
      </c>
      <c r="AV86" t="str">
        <f t="shared" ca="1" si="30"/>
        <v>sound\\Noviy_plod.wav</v>
      </c>
      <c r="AX86" t="str">
        <f>IF(OR(E86=10,E86=11,E86=14,E86=15),VLOOKUP(B86,audio_list_stym!$A$3:$BQ$189,69,FALSE),"XXXXX")</f>
        <v>XXXXX</v>
      </c>
      <c r="AY86" t="str">
        <f>VLOOKUP(V86,audio_list_stym!B86:BQ383,68,FALSE)</f>
        <v>На_картинке_</v>
      </c>
      <c r="AZ86" t="str">
        <f>VLOOKUP(Z86,audio_list_stym!$B$2:$BQ$299,68,FALSE)</f>
        <v>_Он_квадратный?</v>
      </c>
      <c r="BA86" t="e">
        <f>VLOOKUP(Q86,audio_list_stym!$B$2:$BQ$299,68,FALSE)</f>
        <v>#N/A</v>
      </c>
      <c r="BB86" t="str">
        <f t="shared" si="31"/>
        <v>На_картинке_XXXXX._Он_квадратный?</v>
      </c>
      <c r="BD86" cm="1">
        <f t="array" aca="1" ref="BD86" ca="1">INDEX($L$82:$L$89,(RANK(AT6,$AT$2:$AT$9)))</f>
        <v>2070</v>
      </c>
    </row>
    <row r="87" spans="1:60" hidden="1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VLOOKUP(B87,audio_list_stym!$A$3:$BP$18,66,FALSE)</f>
        <v>17</v>
      </c>
      <c r="F87" t="str">
        <f>VLOOKUP(E87,metki!$A$2:$B$9,2,FALSE)</f>
        <v>экспл_новые_без_названия</v>
      </c>
      <c r="G87" t="str">
        <f t="shared" si="26"/>
        <v>экспл</v>
      </c>
      <c r="H87" t="str">
        <f>VLOOKUP(B87,audio_list_stym!$A$3:$AJ$18,34,FALSE)</f>
        <v>Ackee</v>
      </c>
      <c r="I87" t="s">
        <v>693</v>
      </c>
      <c r="J87" t="str">
        <f t="shared" si="27"/>
        <v>Ackee_6</v>
      </c>
      <c r="K87">
        <v>17</v>
      </c>
      <c r="L87">
        <f>VLOOKUP(J87,total_visual_stym!$A$2:$D$129,2,FALSE)</f>
        <v>2070</v>
      </c>
      <c r="M87" t="str">
        <f>VLOOKUP(J87,total_visual_stym!$A$2:$D$129,3,FALSE)</f>
        <v>pics\\Ackee_6.jpg</v>
      </c>
      <c r="N87">
        <f>VLOOKUP(J87,total_visual_stym!$A$1:$D$129,4,FALSE)</f>
        <v>208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102</v>
      </c>
      <c r="Z87" t="str">
        <f>IF(G87="экспл",VLOOKUP(J87,quest_экспл!$A$1:$N$129,12,FALSE),IF(G87="импл_",0,0))</f>
        <v>sound\\Raznocvetniy_li_on.wav</v>
      </c>
      <c r="AA87" t="str">
        <f>IF(G87="экспл",VLOOKUP(J87,quest_экспл!$A$1:$N$129,14,FALSE),IF(G87="импл_",0,0))</f>
        <v>да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2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8"/>
        <v/>
      </c>
      <c r="AI87" t="s">
        <v>97</v>
      </c>
      <c r="AO87">
        <f t="shared" ca="1" si="33"/>
        <v>0.59185543245041117</v>
      </c>
      <c r="AP87" t="str">
        <f t="shared" ca="1" si="34"/>
        <v>pics\\Kokos_2.jpg</v>
      </c>
      <c r="AR87" t="str">
        <f t="shared" si="36"/>
        <v/>
      </c>
      <c r="AS87" t="str">
        <f t="shared" si="35"/>
        <v/>
      </c>
      <c r="AT87">
        <f t="shared" ca="1" si="29"/>
        <v>0.81427879392555857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XXXXX</v>
      </c>
      <c r="AY87" t="str">
        <f>VLOOKUP(V87,audio_list_stym!B87:BQ384,68,FALSE)</f>
        <v>На_мониторе_</v>
      </c>
      <c r="AZ87" t="str">
        <f>VLOOKUP(Z87,audio_list_stym!$B$2:$BQ$299,68,FALSE)</f>
        <v>_Разноцветный_ли_он?</v>
      </c>
      <c r="BA87" t="e">
        <f>VLOOKUP(Q87,audio_list_stym!$B$2:$BQ$299,68,FALSE)</f>
        <v>#N/A</v>
      </c>
      <c r="BB87" t="str">
        <f t="shared" si="31"/>
        <v>На_мониторе_XXXXX._Разноцветный_ли_он?</v>
      </c>
      <c r="BD87" cm="1">
        <f t="array" aca="1" ref="BD87" ca="1">INDEX($L$82:$L$89,(RANK(AT7,$AT$2:$AT$9)))</f>
        <v>2068</v>
      </c>
    </row>
    <row r="88" spans="1:60" hidden="1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VLOOKUP(B88,audio_list_stym!$A$3:$BP$18,66,FALSE)</f>
        <v>17</v>
      </c>
      <c r="F88" t="str">
        <f>VLOOKUP(E88,metki!$A$2:$B$9,2,FALSE)</f>
        <v>экспл_новые_без_названия</v>
      </c>
      <c r="G88" t="str">
        <f t="shared" si="26"/>
        <v>экспл</v>
      </c>
      <c r="H88" t="str">
        <f>VLOOKUP(B88,audio_list_stym!$A$3:$AJ$18,34,FALSE)</f>
        <v>Ackee</v>
      </c>
      <c r="I88" t="s">
        <v>694</v>
      </c>
      <c r="J88" t="str">
        <f t="shared" si="27"/>
        <v>Ackee_7</v>
      </c>
      <c r="K88">
        <v>17</v>
      </c>
      <c r="L88">
        <f>VLOOKUP(J88,total_visual_stym!$A$2:$D$129,2,FALSE)</f>
        <v>2071</v>
      </c>
      <c r="M88" t="str">
        <f>VLOOKUP(J88,total_visual_stym!$A$2:$D$129,3,FALSE)</f>
        <v>pics\\Ackee_7.jpg</v>
      </c>
      <c r="N88">
        <f>VLOOKUP(J88,total_visual_stym!$A$1:$D$129,4,FALSE)</f>
        <v>208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103</v>
      </c>
      <c r="Z88" t="str">
        <f>IF(G88="экспл",VLOOKUP(J88,quest_экспл!$A$1:$N$129,12,FALSE),IF(G88="импл_",0,0))</f>
        <v>sound\\Uvyadshiy_li_on.wav</v>
      </c>
      <c r="AA88" t="str">
        <f>IF(G88="экспл",VLOOKUP(J88,quest_экспл!$A$1:$N$129,14,FALSE),IF(G88="импл_",0,0))</f>
        <v>да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2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8"/>
        <v/>
      </c>
      <c r="AI88" t="s">
        <v>98</v>
      </c>
      <c r="AO88">
        <f t="shared" ca="1" si="33"/>
        <v>0.61930207729486297</v>
      </c>
      <c r="AP88" t="str">
        <f t="shared" ca="1" si="34"/>
        <v>pics\\Goroh_8.jpg</v>
      </c>
      <c r="AR88" t="str">
        <f t="shared" si="36"/>
        <v/>
      </c>
      <c r="AS88" t="str">
        <f t="shared" si="35"/>
        <v/>
      </c>
      <c r="AT88">
        <f t="shared" ca="1" si="29"/>
        <v>0.80981582928304219</v>
      </c>
      <c r="AU88" t="s">
        <v>697</v>
      </c>
      <c r="AV88" t="str">
        <f t="shared" ca="1" si="30"/>
        <v>sound\\Noviy_plod.wav</v>
      </c>
      <c r="AX88" t="str">
        <f>IF(OR(E88=10,E88=11,E88=14,E88=15),VLOOKUP(B88,audio_list_stym!$A$3:$BQ$189,69,FALSE),"XXXXX")</f>
        <v>XXXXX</v>
      </c>
      <c r="AY88" t="str">
        <f>VLOOKUP(V88,audio_list_stym!B88:BQ385,68,FALSE)</f>
        <v>Перед_Вами_</v>
      </c>
      <c r="AZ88" t="str">
        <f>VLOOKUP(Z88,audio_list_stym!$B$2:$BQ$299,68,FALSE)</f>
        <v>_Увядший_ли_он?</v>
      </c>
      <c r="BA88" t="e">
        <f>VLOOKUP(Q88,audio_list_stym!$B$2:$BQ$299,68,FALSE)</f>
        <v>#N/A</v>
      </c>
      <c r="BB88" t="str">
        <f t="shared" si="31"/>
        <v>Перед_Вами_XXXXX._Увядший_ли_он?</v>
      </c>
      <c r="BD88" cm="1">
        <f t="array" aca="1" ref="BD88" ca="1">INDEX($L$82:$L$89,(RANK(AT8,$AT$2:$AT$9)))</f>
        <v>2067</v>
      </c>
    </row>
    <row r="89" spans="1:60" hidden="1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VLOOKUP(B89,audio_list_stym!$A$3:$BP$18,66,FALSE)</f>
        <v>17</v>
      </c>
      <c r="F89" t="str">
        <f>VLOOKUP(E89,metki!$A$2:$B$9,2,FALSE)</f>
        <v>экспл_новые_без_названия</v>
      </c>
      <c r="G89" t="str">
        <f t="shared" si="26"/>
        <v>экспл</v>
      </c>
      <c r="H89" t="str">
        <f>VLOOKUP(B89,audio_list_stym!$A$3:$AJ$18,34,FALSE)</f>
        <v>Ackee</v>
      </c>
      <c r="I89" t="s">
        <v>695</v>
      </c>
      <c r="J89" t="str">
        <f t="shared" si="27"/>
        <v>Ackee_8</v>
      </c>
      <c r="K89">
        <v>17</v>
      </c>
      <c r="L89">
        <f>VLOOKUP(J89,total_visual_stym!$A$2:$D$129,2,FALSE)</f>
        <v>2072</v>
      </c>
      <c r="M89" t="str">
        <f>VLOOKUP(J89,total_visual_stym!$A$2:$D$129,3,FALSE)</f>
        <v>pics\\Ackee_8.jpg</v>
      </c>
      <c r="N89">
        <f>VLOOKUP(J89,total_visual_stym!$A$1:$D$129,4,FALSE)</f>
        <v>208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104</v>
      </c>
      <c r="Z89" t="str">
        <f>IF(G89="экспл",VLOOKUP(J89,quest_экспл!$A$1:$N$129,12,FALSE),IF(G89="импл_",0,0))</f>
        <v>sound\\On_sklizskiy.wav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2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8"/>
        <v/>
      </c>
      <c r="AI89" t="s">
        <v>99</v>
      </c>
      <c r="AO89">
        <f t="shared" ca="1" si="33"/>
        <v>0.88018746715275642</v>
      </c>
      <c r="AP89" t="str">
        <f t="shared" ca="1" si="34"/>
        <v>pics\\Finik_1.jpg</v>
      </c>
      <c r="AR89" t="str">
        <f t="shared" si="36"/>
        <v/>
      </c>
      <c r="AS89" t="str">
        <f t="shared" si="35"/>
        <v/>
      </c>
      <c r="AT89">
        <f t="shared" ca="1" si="29"/>
        <v>0.17383549367444229</v>
      </c>
      <c r="AU89" t="s">
        <v>697</v>
      </c>
      <c r="AV89" t="str">
        <f t="shared" ca="1" si="30"/>
        <v>sound\\Redkiy_plod.wav</v>
      </c>
      <c r="AX89" t="str">
        <f>IF(OR(E89=10,E89=11,E89=14,E89=15),VLOOKUP(B89,audio_list_stym!$A$3:$BQ$189,69,FALSE),"XXXXX")</f>
        <v>XXXXX</v>
      </c>
      <c r="AY89" t="str">
        <f>VLOOKUP(V89,audio_list_stym!B89:BQ386,68,FALSE)</f>
        <v>Вы_видите_</v>
      </c>
      <c r="AZ89" t="str">
        <f>VLOOKUP(Z89,audio_list_stym!$B$2:$BQ$299,68,FALSE)</f>
        <v>_Он_склизкий?</v>
      </c>
      <c r="BA89" t="e">
        <f>VLOOKUP(Q89,audio_list_stym!$B$2:$BQ$299,68,FALSE)</f>
        <v>#N/A</v>
      </c>
      <c r="BB89" t="str">
        <f t="shared" si="31"/>
        <v>Вы_видите_XXXXX._Он_склизкий?</v>
      </c>
      <c r="BD89" cm="1">
        <f t="array" aca="1" ref="BD89" ca="1">INDEX($L$82:$L$89,(RANK(AT9,$AT$2:$AT$9)))</f>
        <v>2069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VLOOKUP(B90,audio_list_stym!$A$3:$BP$18,66,FALSE)</f>
        <v>14</v>
      </c>
      <c r="F90" t="str">
        <f>VLOOKUP(E90,metki!$A$2:$B$9,2,FALSE)</f>
        <v>импл_новые_с_названием</v>
      </c>
      <c r="G90" t="str">
        <f t="shared" si="26"/>
        <v>импл_</v>
      </c>
      <c r="H90" t="str">
        <f>VLOOKUP(B90,audio_list_stym!$A$3:$AJ$18,34,FALSE)</f>
        <v>Ake</v>
      </c>
      <c r="I90" t="s">
        <v>688</v>
      </c>
      <c r="J90" t="str">
        <f t="shared" si="27"/>
        <v>Ake_1</v>
      </c>
      <c r="K90">
        <v>14</v>
      </c>
      <c r="L90">
        <f>VLOOKUP(J90,total_visual_stym!$A$2:$D$129,2,FALSE)</f>
        <v>2073</v>
      </c>
      <c r="M90" t="str">
        <f>VLOOKUP(J90,total_visual_stym!$A$2:$D$129,3,FALSE)</f>
        <v>pics\\Ake_1.jpg</v>
      </c>
      <c r="N90">
        <f>VLOOKUP(J90,total_visual_stym!$A$1:$D$129,4,FALSE)</f>
        <v>209</v>
      </c>
      <c r="P90">
        <f>IF(G90="экспл",0,IF(G90="импл_",VLOOKUP(J90,quest_импл!$A$1:$J$129,7,FALSE),0))</f>
        <v>233</v>
      </c>
      <c r="Q90" t="str">
        <f>IF(G90="экспл",0,IF(G90="импл_",VLOOKUP(J90,quest_импл!$A$1:$J$129,8,FALSE),0))</f>
        <v>sound\\Imeet_li_myakot.wav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2006</v>
      </c>
      <c r="AD90" t="str">
        <f t="shared" ca="1" si="32"/>
        <v>pics\\Banan_6.jpg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pics\\Banan_6.jpg</v>
      </c>
      <c r="AI90" t="s">
        <v>100</v>
      </c>
      <c r="AO90">
        <f t="shared" ca="1" si="33"/>
        <v>0.94567242642710003</v>
      </c>
      <c r="AP90" t="str">
        <f t="shared" ca="1" si="34"/>
        <v>pics\\Banan_6.jpg</v>
      </c>
      <c r="AR90" t="str">
        <f t="shared" si="36"/>
        <v/>
      </c>
      <c r="AS90" t="str">
        <f t="shared" ca="1" si="35"/>
        <v>pics\\Banan_6.jpg</v>
      </c>
      <c r="AT90">
        <f t="shared" ca="1" si="29"/>
        <v>2.4134722590824387E-2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_Имеет_ли_мякоть_</v>
      </c>
      <c r="BB90" t="str">
        <f t="shared" si="31"/>
        <v>_Имеет_ли_мякоть_ФИМОН?</v>
      </c>
      <c r="BC90">
        <f>A90</f>
        <v>1212</v>
      </c>
      <c r="BD90" cm="1">
        <f t="array" aca="1" ref="BD90" ca="1">INDEX($L$90:$L$97,(RANK(AT2,$AT$2:$AT$9)))</f>
        <v>2074</v>
      </c>
      <c r="BE90" cm="1">
        <f t="array" aca="1" ref="BE90" ca="1">INDEX(BD66:BD81,(RANK(AT5,$AT$2:$AT$17)))</f>
        <v>2147</v>
      </c>
      <c r="BF90" cm="1">
        <f t="array" aca="1" ref="BF90" ca="1">INDEX(BD98:BD113,(RANK(AT5,$AT$2:$AT$17)))</f>
        <v>2091</v>
      </c>
      <c r="BG90" cm="1">
        <f t="array" aca="1" ref="BG90" ca="1">INDEX(BD114:BD129,(RANK(AT5,$AT$2:$AT$9)))</f>
        <v>2115</v>
      </c>
      <c r="BH90">
        <v>1</v>
      </c>
    </row>
    <row r="91" spans="1:60" hidden="1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VLOOKUP(B91,audio_list_stym!$A$3:$BP$18,66,FALSE)</f>
        <v>14</v>
      </c>
      <c r="F91" t="str">
        <f>VLOOKUP(E91,metki!$A$2:$B$9,2,FALSE)</f>
        <v>импл_новые_с_названием</v>
      </c>
      <c r="G91" t="str">
        <f t="shared" si="26"/>
        <v>импл_</v>
      </c>
      <c r="H91" t="str">
        <f>VLOOKUP(B91,audio_list_stym!$A$3:$AJ$18,34,FALSE)</f>
        <v>Ake</v>
      </c>
      <c r="I91" t="s">
        <v>689</v>
      </c>
      <c r="J91" t="str">
        <f t="shared" si="27"/>
        <v>Ake_2</v>
      </c>
      <c r="K91">
        <v>14</v>
      </c>
      <c r="L91">
        <f>VLOOKUP(J91,total_visual_stym!$A$2:$D$129,2,FALSE)</f>
        <v>2074</v>
      </c>
      <c r="M91" t="str">
        <f>VLOOKUP(J91,total_visual_stym!$A$2:$D$129,3,FALSE)</f>
        <v>pics\\Ake_2.jpg</v>
      </c>
      <c r="N91">
        <f>VLOOKUP(J91,total_visual_stym!$A$1:$D$129,4,FALSE)</f>
        <v>209</v>
      </c>
      <c r="P91">
        <f>IF(G91="экспл",0,IF(G91="импл_",VLOOKUP(J91,quest_импл!$A$1:$J$129,7,FALSE),0))</f>
        <v>234</v>
      </c>
      <c r="Q91" t="str">
        <f>IF(G91="экспл",0,IF(G91="импл_",VLOOKUP(J91,quest_импл!$A$1:$J$129,8,FALSE),0))</f>
        <v>sound\\Prodolgovatiy_li.wav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2051</v>
      </c>
      <c r="AD91" t="str">
        <f t="shared" ca="1" si="32"/>
        <v>pics\\Redis_3.jpg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pics\\Redis_3.jpg</v>
      </c>
      <c r="AI91" t="s">
        <v>101</v>
      </c>
      <c r="AO91">
        <f t="shared" ca="1" si="33"/>
        <v>0.17544389197014454</v>
      </c>
      <c r="AP91" t="str">
        <f t="shared" ca="1" si="34"/>
        <v>pics\\Redis_3.jpg</v>
      </c>
      <c r="AR91" t="str">
        <f t="shared" si="36"/>
        <v/>
      </c>
      <c r="AS91" t="str">
        <f t="shared" ca="1" si="35"/>
        <v>pics\\Redis_3.jpg</v>
      </c>
      <c r="AT91">
        <f t="shared" ca="1" si="29"/>
        <v>0.87255224372955142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_Продолговатый_ли_</v>
      </c>
      <c r="BB91" t="str">
        <f t="shared" si="31"/>
        <v>_Продолговатый_ли_ФИМОН?</v>
      </c>
      <c r="BD91" cm="1">
        <f t="array" aca="1" ref="BD91" ca="1">INDEX($L$90:$L$97,(RANK(AT3,$AT$2:$AT$9)))</f>
        <v>2073</v>
      </c>
    </row>
    <row r="92" spans="1:60" hidden="1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VLOOKUP(B92,audio_list_stym!$A$3:$BP$18,66,FALSE)</f>
        <v>14</v>
      </c>
      <c r="F92" t="str">
        <f>VLOOKUP(E92,metki!$A$2:$B$9,2,FALSE)</f>
        <v>импл_новые_с_названием</v>
      </c>
      <c r="G92" t="str">
        <f t="shared" si="26"/>
        <v>импл_</v>
      </c>
      <c r="H92" t="str">
        <f>VLOOKUP(B92,audio_list_stym!$A$3:$AJ$18,34,FALSE)</f>
        <v>Ake</v>
      </c>
      <c r="I92" t="s">
        <v>690</v>
      </c>
      <c r="J92" t="str">
        <f t="shared" si="27"/>
        <v>Ake_3</v>
      </c>
      <c r="K92">
        <v>14</v>
      </c>
      <c r="L92">
        <f>VLOOKUP(J92,total_visual_stym!$A$2:$D$129,2,FALSE)</f>
        <v>2075</v>
      </c>
      <c r="M92" t="str">
        <f>VLOOKUP(J92,total_visual_stym!$A$2:$D$129,3,FALSE)</f>
        <v>pics\\Ake_3.jpg</v>
      </c>
      <c r="N92">
        <f>VLOOKUP(J92,total_visual_stym!$A$1:$D$129,4,FALSE)</f>
        <v>209</v>
      </c>
      <c r="P92">
        <f>IF(G92="экспл",0,IF(G92="импл_",VLOOKUP(J92,quest_импл!$A$1:$J$129,7,FALSE),0))</f>
        <v>235</v>
      </c>
      <c r="Q92" t="str">
        <f>IF(G92="экспл",0,IF(G92="импл_",VLOOKUP(J92,quest_импл!$A$1:$J$129,8,FALSE),0))</f>
        <v>sound\\Pyatnistyi_li.wav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2053</v>
      </c>
      <c r="AD92" t="str">
        <f t="shared" ca="1" si="32"/>
        <v>pics\\Redis_5.jpg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pics\\Redis_5.jpg</v>
      </c>
      <c r="AI92" t="s">
        <v>102</v>
      </c>
      <c r="AO92">
        <f t="shared" ca="1" si="33"/>
        <v>0.17455784571142496</v>
      </c>
      <c r="AP92" t="str">
        <f t="shared" ca="1" si="34"/>
        <v>pics\\Redis_5.jpg</v>
      </c>
      <c r="AR92" t="str">
        <f t="shared" si="36"/>
        <v/>
      </c>
      <c r="AS92" t="str">
        <f t="shared" ca="1" si="35"/>
        <v>pics\\Redis_5.jpg</v>
      </c>
      <c r="AT92">
        <f t="shared" ca="1" si="29"/>
        <v>0.3648386506036988</v>
      </c>
      <c r="AU92" t="s">
        <v>697</v>
      </c>
      <c r="AV92" t="str">
        <f t="shared" ca="1" si="30"/>
        <v>sound\\Redkiy_plod.wav</v>
      </c>
      <c r="AX92" t="str">
        <f>IF(OR(E92=10,E92=11,E92=14,E92=15),VLOOKUP(B92,audio_list_stym!$A$3:$BQ$189,69,FALSE),"XXXXX")</f>
        <v>ФИМОН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_Пятнистый_ли_</v>
      </c>
      <c r="BB92" t="str">
        <f t="shared" si="31"/>
        <v>_Пятнистый_ли_ФИМОН?</v>
      </c>
      <c r="BD92" cm="1">
        <f t="array" aca="1" ref="BD92" ca="1">INDEX($L$90:$L$97,(RANK(AT4,$AT$2:$AT$9)))</f>
        <v>2080</v>
      </c>
    </row>
    <row r="93" spans="1:60" hidden="1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VLOOKUP(B93,audio_list_stym!$A$3:$BP$18,66,FALSE)</f>
        <v>14</v>
      </c>
      <c r="F93" t="str">
        <f>VLOOKUP(E93,metki!$A$2:$B$9,2,FALSE)</f>
        <v>импл_новые_с_названием</v>
      </c>
      <c r="G93" t="str">
        <f t="shared" si="26"/>
        <v>импл_</v>
      </c>
      <c r="H93" t="str">
        <f>VLOOKUP(B93,audio_list_stym!$A$3:$AJ$18,34,FALSE)</f>
        <v>Ake</v>
      </c>
      <c r="I93" t="s">
        <v>691</v>
      </c>
      <c r="J93" t="str">
        <f t="shared" si="27"/>
        <v>Ake_4</v>
      </c>
      <c r="K93">
        <v>14</v>
      </c>
      <c r="L93">
        <f>VLOOKUP(J93,total_visual_stym!$A$2:$D$129,2,FALSE)</f>
        <v>2076</v>
      </c>
      <c r="M93" t="str">
        <f>VLOOKUP(J93,total_visual_stym!$A$2:$D$129,3,FALSE)</f>
        <v>pics\\Ake_4.jpg</v>
      </c>
      <c r="N93">
        <f>VLOOKUP(J93,total_visual_stym!$A$1:$D$129,4,FALSE)</f>
        <v>209</v>
      </c>
      <c r="P93">
        <f>IF(G93="экспл",0,IF(G93="импл_",VLOOKUP(J93,quest_импл!$A$1:$J$129,7,FALSE),0))</f>
        <v>236</v>
      </c>
      <c r="Q93" t="str">
        <f>IF(G93="экспл",0,IF(G93="импл_",VLOOKUP(J93,quest_импл!$A$1:$J$129,8,FALSE),0))</f>
        <v>sound\\S_kochuroy_li.wav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2058</v>
      </c>
      <c r="AD93" t="str">
        <f t="shared" ca="1" si="32"/>
        <v>pics\\Tomat_2.jpg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pics\\Tomat_2.jpg</v>
      </c>
      <c r="AI93" t="s">
        <v>103</v>
      </c>
      <c r="AO93">
        <f t="shared" ca="1" si="33"/>
        <v>9.3188328803700093E-2</v>
      </c>
      <c r="AP93" t="str">
        <f t="shared" ca="1" si="34"/>
        <v>pics\\Tomat_2.jpg</v>
      </c>
      <c r="AR93" t="str">
        <f t="shared" si="36"/>
        <v/>
      </c>
      <c r="AS93" t="str">
        <f t="shared" ca="1" si="35"/>
        <v>pics\\Tomat_2.jpg</v>
      </c>
      <c r="AT93">
        <f t="shared" ca="1" si="29"/>
        <v>0.18854281434924358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_С_косточкой_ли_</v>
      </c>
      <c r="BB93" t="str">
        <f t="shared" si="31"/>
        <v>_С_косточкой_ли_ФИМОН?</v>
      </c>
      <c r="BD93" cm="1">
        <f t="array" aca="1" ref="BD93" ca="1">INDEX($L$90:$L$97,(RANK(AT5,$AT$2:$AT$9)))</f>
        <v>2079</v>
      </c>
    </row>
    <row r="94" spans="1:60" hidden="1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VLOOKUP(B94,audio_list_stym!$A$3:$BP$18,66,FALSE)</f>
        <v>14</v>
      </c>
      <c r="F94" t="str">
        <f>VLOOKUP(E94,metki!$A$2:$B$9,2,FALSE)</f>
        <v>импл_новые_с_названием</v>
      </c>
      <c r="G94" t="str">
        <f t="shared" si="26"/>
        <v>импл_</v>
      </c>
      <c r="H94" t="str">
        <f>VLOOKUP(B94,audio_list_stym!$A$3:$AJ$18,34,FALSE)</f>
        <v>Ake</v>
      </c>
      <c r="I94" t="s">
        <v>692</v>
      </c>
      <c r="J94" t="str">
        <f t="shared" si="27"/>
        <v>Ake_5</v>
      </c>
      <c r="K94">
        <v>14</v>
      </c>
      <c r="L94">
        <f>VLOOKUP(J94,total_visual_stym!$A$2:$D$129,2,FALSE)</f>
        <v>2077</v>
      </c>
      <c r="M94" t="str">
        <f>VLOOKUP(J94,total_visual_stym!$A$2:$D$129,3,FALSE)</f>
        <v>pics\\Ake_5.jpg</v>
      </c>
      <c r="N94">
        <f>VLOOKUP(J94,total_visual_stym!$A$1:$D$129,4,FALSE)</f>
        <v>209</v>
      </c>
      <c r="P94">
        <f>IF(G94="экспл",0,IF(G94="импл_",VLOOKUP(J94,quest_импл!$A$1:$J$129,7,FALSE),0))</f>
        <v>237</v>
      </c>
      <c r="Q94" t="str">
        <f>IF(G94="экспл",0,IF(G94="импл_",VLOOKUP(J94,quest_импл!$A$1:$J$129,8,FALSE),0))</f>
        <v>sound\\Fioletoviy_li.wav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да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2064</v>
      </c>
      <c r="AD94" t="str">
        <f t="shared" ca="1" si="32"/>
        <v>pics\\Tomat_8.jpg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pics\\Tomat_8.jpg</v>
      </c>
      <c r="AI94" t="s">
        <v>104</v>
      </c>
      <c r="AO94">
        <f t="shared" ca="1" si="33"/>
        <v>2.9989532845029143E-2</v>
      </c>
      <c r="AP94" t="str">
        <f t="shared" ca="1" si="34"/>
        <v>pics\\Tomat_8.jpg</v>
      </c>
      <c r="AR94" t="str">
        <f t="shared" si="36"/>
        <v/>
      </c>
      <c r="AS94" t="str">
        <f t="shared" ca="1" si="35"/>
        <v>pics\\Tomat_8.jpg</v>
      </c>
      <c r="AT94">
        <f t="shared" ca="1" si="29"/>
        <v>0.83052478113964234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_Синий_ли_</v>
      </c>
      <c r="BB94" t="str">
        <f t="shared" si="31"/>
        <v>_Синий_ли_ФИМОН?</v>
      </c>
      <c r="BD94" cm="1">
        <f t="array" aca="1" ref="BD94" ca="1">INDEX($L$90:$L$97,(RANK(AT6,$AT$2:$AT$9)))</f>
        <v>2078</v>
      </c>
    </row>
    <row r="95" spans="1:60" hidden="1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VLOOKUP(B95,audio_list_stym!$A$3:$BP$18,66,FALSE)</f>
        <v>14</v>
      </c>
      <c r="F95" t="str">
        <f>VLOOKUP(E95,metki!$A$2:$B$9,2,FALSE)</f>
        <v>импл_новые_с_названием</v>
      </c>
      <c r="G95" t="str">
        <f t="shared" si="26"/>
        <v>импл_</v>
      </c>
      <c r="H95" t="str">
        <f>VLOOKUP(B95,audio_list_stym!$A$3:$AJ$18,34,FALSE)</f>
        <v>Ake</v>
      </c>
      <c r="I95" t="s">
        <v>693</v>
      </c>
      <c r="J95" t="str">
        <f t="shared" si="27"/>
        <v>Ake_6</v>
      </c>
      <c r="K95">
        <v>14</v>
      </c>
      <c r="L95">
        <f>VLOOKUP(J95,total_visual_stym!$A$2:$D$129,2,FALSE)</f>
        <v>2078</v>
      </c>
      <c r="M95" t="str">
        <f>VLOOKUP(J95,total_visual_stym!$A$2:$D$129,3,FALSE)</f>
        <v>pics\\Ake_6.jpg</v>
      </c>
      <c r="N95">
        <f>VLOOKUP(J95,total_visual_stym!$A$1:$D$129,4,FALSE)</f>
        <v>209</v>
      </c>
      <c r="P95">
        <f>IF(G95="экспл",0,IF(G95="импл_",VLOOKUP(J95,quest_импл!$A$1:$J$129,7,FALSE),0))</f>
        <v>238</v>
      </c>
      <c r="Q95" t="str">
        <f>IF(G95="экспл",0,IF(G95="импл_",VLOOKUP(J95,quest_импл!$A$1:$J$129,8,FALSE),0))</f>
        <v>sound\\S_dolkami_li.wav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нет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2001</v>
      </c>
      <c r="AD95" t="str">
        <f t="shared" ca="1" si="32"/>
        <v>pics\\Banan_1.jpg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pics\\Banan_1.jpg</v>
      </c>
      <c r="AI95" t="s">
        <v>105</v>
      </c>
      <c r="AO95">
        <f t="shared" ca="1" si="33"/>
        <v>0.99994727015882334</v>
      </c>
      <c r="AP95" t="str">
        <f t="shared" ca="1" si="34"/>
        <v>pics\\Banan_1.jpg</v>
      </c>
      <c r="AR95" t="str">
        <f t="shared" si="36"/>
        <v/>
      </c>
      <c r="AS95" t="str">
        <f t="shared" ca="1" si="35"/>
        <v>pics\\Banan_1.jpg</v>
      </c>
      <c r="AT95">
        <f t="shared" ca="1" si="29"/>
        <v>0.59635276596860154</v>
      </c>
      <c r="AU95" t="s">
        <v>697</v>
      </c>
      <c r="AV95" t="str">
        <f t="shared" ca="1" si="30"/>
        <v>sound\\Noviy_plod.wav</v>
      </c>
      <c r="AX95" t="str">
        <f>IF(OR(E95=10,E95=11,E95=14,E95=15),VLOOKUP(B95,audio_list_stym!$A$3:$BQ$189,69,FALSE),"XXXXX")</f>
        <v>ФИМОН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_С_дольками_ли_</v>
      </c>
      <c r="BB95" t="str">
        <f t="shared" si="31"/>
        <v>_С_дольками_ли_ФИМОН?</v>
      </c>
      <c r="BD95" cm="1">
        <f t="array" aca="1" ref="BD95" ca="1">INDEX($L$90:$L$97,(RANK(AT7,$AT$2:$AT$9)))</f>
        <v>2076</v>
      </c>
    </row>
    <row r="96" spans="1:60" hidden="1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VLOOKUP(B96,audio_list_stym!$A$3:$BP$18,66,FALSE)</f>
        <v>14</v>
      </c>
      <c r="F96" t="str">
        <f>VLOOKUP(E96,metki!$A$2:$B$9,2,FALSE)</f>
        <v>импл_новые_с_названием</v>
      </c>
      <c r="G96" t="str">
        <f t="shared" si="26"/>
        <v>импл_</v>
      </c>
      <c r="H96" t="str">
        <f>VLOOKUP(B96,audio_list_stym!$A$3:$AJ$18,34,FALSE)</f>
        <v>Ake</v>
      </c>
      <c r="I96" t="s">
        <v>694</v>
      </c>
      <c r="J96" t="str">
        <f t="shared" si="27"/>
        <v>Ake_7</v>
      </c>
      <c r="K96">
        <v>14</v>
      </c>
      <c r="L96">
        <f>VLOOKUP(J96,total_visual_stym!$A$2:$D$129,2,FALSE)</f>
        <v>2079</v>
      </c>
      <c r="M96" t="str">
        <f>VLOOKUP(J96,total_visual_stym!$A$2:$D$129,3,FALSE)</f>
        <v>pics\\Ake_7.jpg</v>
      </c>
      <c r="N96">
        <f>VLOOKUP(J96,total_visual_stym!$A$1:$D$129,4,FALSE)</f>
        <v>209</v>
      </c>
      <c r="P96">
        <f>IF(G96="экспл",0,IF(G96="импл_",VLOOKUP(J96,quest_импл!$A$1:$J$129,7,FALSE),0))</f>
        <v>239</v>
      </c>
      <c r="Q96" t="str">
        <f>IF(G96="экспл",0,IF(G96="импл_",VLOOKUP(J96,quest_импл!$A$1:$J$129,8,FALSE),0))</f>
        <v>sound\\Visushenniy_li.wav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2037</v>
      </c>
      <c r="AD96" t="str">
        <f t="shared" ca="1" si="32"/>
        <v>pics\\Limon_5.jpg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pics\\Limon_5.jpg</v>
      </c>
      <c r="AI96" t="s">
        <v>106</v>
      </c>
      <c r="AO96">
        <f t="shared" ca="1" si="33"/>
        <v>0.37013645307930432</v>
      </c>
      <c r="AP96" t="str">
        <f t="shared" ca="1" si="34"/>
        <v>pics\\Limon_5.jpg</v>
      </c>
      <c r="AR96" t="str">
        <f t="shared" si="36"/>
        <v/>
      </c>
      <c r="AS96" t="str">
        <f t="shared" ca="1" si="35"/>
        <v>pics\\Limon_5.jpg</v>
      </c>
      <c r="AT96">
        <f t="shared" ca="1" si="29"/>
        <v>0.34272910547202307</v>
      </c>
      <c r="AU96" t="s">
        <v>697</v>
      </c>
      <c r="AV96" t="str">
        <f t="shared" ca="1" si="30"/>
        <v>sound\\Redkiy_plod.wav</v>
      </c>
      <c r="AX96" t="str">
        <f>IF(OR(E96=10,E96=11,E96=14,E96=15),VLOOKUP(B96,audio_list_stym!$A$3:$BQ$189,69,FALSE),"XXXXX")</f>
        <v>ФИМОН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_Высушенный_ли_</v>
      </c>
      <c r="BB96" t="str">
        <f t="shared" si="31"/>
        <v>_Высушенный_ли_ФИМОН?</v>
      </c>
      <c r="BD96" cm="1">
        <f t="array" aca="1" ref="BD96" ca="1">INDEX($L$90:$L$97,(RANK(AT8,$AT$2:$AT$9)))</f>
        <v>2075</v>
      </c>
    </row>
    <row r="97" spans="1:60" hidden="1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VLOOKUP(B97,audio_list_stym!$A$3:$BP$18,66,FALSE)</f>
        <v>14</v>
      </c>
      <c r="F97" t="str">
        <f>VLOOKUP(E97,metki!$A$2:$B$9,2,FALSE)</f>
        <v>импл_новые_с_названием</v>
      </c>
      <c r="G97" t="str">
        <f t="shared" si="26"/>
        <v>импл_</v>
      </c>
      <c r="H97" t="str">
        <f>VLOOKUP(B97,audio_list_stym!$A$3:$AJ$18,34,FALSE)</f>
        <v>Ake</v>
      </c>
      <c r="I97" t="s">
        <v>695</v>
      </c>
      <c r="J97" t="str">
        <f t="shared" si="27"/>
        <v>Ake_8</v>
      </c>
      <c r="K97">
        <v>14</v>
      </c>
      <c r="L97">
        <f>VLOOKUP(J97,total_visual_stym!$A$2:$D$129,2,FALSE)</f>
        <v>2080</v>
      </c>
      <c r="M97" t="str">
        <f>VLOOKUP(J97,total_visual_stym!$A$2:$D$129,3,FALSE)</f>
        <v>pics\\Ake_8.jpg</v>
      </c>
      <c r="N97">
        <f>VLOOKUP(J97,total_visual_stym!$A$1:$D$129,4,FALSE)</f>
        <v>209</v>
      </c>
      <c r="P97">
        <f>IF(G97="экспл",0,IF(G97="импл_",VLOOKUP(J97,quest_импл!$A$1:$J$129,7,FALSE),0))</f>
        <v>240</v>
      </c>
      <c r="Q97" t="str">
        <f>IF(G97="экспл",0,IF(G97="импл_",VLOOKUP(J97,quest_импл!$A$1:$J$129,8,FALSE),0))</f>
        <v>sound\\Myatiy_li.wav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2046</v>
      </c>
      <c r="AD97" t="str">
        <f t="shared" ca="1" si="32"/>
        <v>pics\\Peper_6.jpg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pics\\Peper_6.jpg</v>
      </c>
      <c r="AI97" t="s">
        <v>107</v>
      </c>
      <c r="AO97">
        <f t="shared" ca="1" si="33"/>
        <v>0.2365578454931998</v>
      </c>
      <c r="AP97" t="str">
        <f t="shared" ca="1" si="34"/>
        <v>pics\\Peper_6.jpg</v>
      </c>
      <c r="AR97" t="str">
        <f t="shared" si="36"/>
        <v/>
      </c>
      <c r="AS97" t="str">
        <f t="shared" ca="1" si="35"/>
        <v>pics\\Peper_6.jpg</v>
      </c>
      <c r="AT97">
        <f t="shared" ca="1" si="29"/>
        <v>0.52191374148823566</v>
      </c>
      <c r="AU97" t="s">
        <v>697</v>
      </c>
      <c r="AV97" t="str">
        <f t="shared" ca="1" si="30"/>
        <v>sound\\Redkiy_plod.wav</v>
      </c>
      <c r="AX97" t="str">
        <f>IF(OR(E97=10,E97=11,E97=14,E97=15),VLOOKUP(B97,audio_list_stym!$A$3:$BQ$189,69,FALSE),"XXXXX")</f>
        <v>ФИМОН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_Мятый_ли_</v>
      </c>
      <c r="BB97" t="str">
        <f t="shared" si="31"/>
        <v>_Мятый_ли_ФИМОН?</v>
      </c>
      <c r="BD97" cm="1">
        <f t="array" aca="1" ref="BD97" ca="1">INDEX($L$90:$L$97,(RANK(AT9,$AT$2:$AT$9)))</f>
        <v>2077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VLOOKUP(B98,audio_list_stym!$A$3:$BP$18,66,FALSE)</f>
        <v>15</v>
      </c>
      <c r="F98" t="str">
        <f>VLOOKUP(E98,metki!$A$2:$B$9,2,FALSE)</f>
        <v>экспл_новые_с_названием</v>
      </c>
      <c r="G98" t="str">
        <f t="shared" si="26"/>
        <v>экспл</v>
      </c>
      <c r="H98" t="str">
        <f>VLOOKUP(B98,audio_list_stym!$A$3:$AJ$18,34,FALSE)</f>
        <v>Finger</v>
      </c>
      <c r="I98" t="s">
        <v>688</v>
      </c>
      <c r="J98" t="str">
        <f t="shared" si="27"/>
        <v>Finger_1</v>
      </c>
      <c r="K98">
        <v>15</v>
      </c>
      <c r="L98">
        <f>VLOOKUP(J98,total_visual_stym!$A$2:$D$129,2,FALSE)</f>
        <v>2081</v>
      </c>
      <c r="M98" t="str">
        <f>VLOOKUP(J98,total_visual_stym!$A$2:$D$129,3,FALSE)</f>
        <v>pics\\Finger_1.jpg</v>
      </c>
      <c r="N98">
        <f>VLOOKUP(J98,total_visual_stym!$A$1:$D$129,4,FALSE)</f>
        <v>210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113</v>
      </c>
      <c r="Z98" t="str">
        <f>IF(G98="экспл",VLOOKUP(J98,quest_экспл!$A$1:$N$129,12,FALSE),IF(G98="импл_",0,0))</f>
        <v>sound\\On_vizhatiy.wav</v>
      </c>
      <c r="AA98" t="str">
        <f>IF(G98="экспл",VLOOKUP(J98,quest_экспл!$A$1:$N$129,14,FALSE),IF(G98="импл_",0,0))</f>
        <v>да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2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8"/>
        <v/>
      </c>
      <c r="AI98" t="s">
        <v>108</v>
      </c>
      <c r="AO98">
        <f t="shared" ca="1" si="33"/>
        <v>0.81697686815079951</v>
      </c>
      <c r="AP98" t="str">
        <f t="shared" ca="1" si="34"/>
        <v>pics\\Finik_4.jpg</v>
      </c>
      <c r="AR98" t="str">
        <f>IF(AH98="sound\\Ogorod",AP26,"")</f>
        <v/>
      </c>
      <c r="AS98" t="str">
        <f t="shared" si="35"/>
        <v/>
      </c>
      <c r="AT98">
        <f t="shared" ca="1" si="29"/>
        <v>0.51739750378588745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КОДИС</v>
      </c>
      <c r="AY98" t="str">
        <f>VLOOKUP(V98,audio_list_stym!B98:BQ395,68,FALSE)</f>
        <v>На_экране_</v>
      </c>
      <c r="AZ98" t="str">
        <f>VLOOKUP(Z98,audio_list_stym!$B$2:$BQ$299,68,FALSE)</f>
        <v>_Он_выжатый?</v>
      </c>
      <c r="BA98" t="e">
        <f>VLOOKUP(Q98,audio_list_stym!$B$2:$BQ$299,68,FALSE)</f>
        <v>#N/A</v>
      </c>
      <c r="BB98" t="str">
        <f t="shared" si="31"/>
        <v>На_экране_КОДИС._Он_выжатый?</v>
      </c>
      <c r="BC98">
        <f>A98</f>
        <v>1213</v>
      </c>
      <c r="BD98" cm="1">
        <f t="array" aca="1" ref="BD98" ca="1">INDEX($L$98:$L$105,(RANK(AT2,$AT$2:$AT$9)))</f>
        <v>2082</v>
      </c>
      <c r="BE98" cm="1">
        <f t="array" aca="1" ref="BE98" ca="1">INDEX(BD66:BD81,(RANK(AT6,$AT$2:$AT$9)))</f>
        <v>2145</v>
      </c>
      <c r="BF98" cm="1">
        <f t="array" aca="1" ref="BF98" ca="1">INDEX(BD82:BD97,(RANK(AT6,$AT$2:$AT$9)))</f>
        <v>2068</v>
      </c>
      <c r="BG98" cm="1">
        <f t="array" aca="1" ref="BG98" ca="1">INDEX(BD106:BD129,(RANK(AT6,$AT$2:$AT$17)))</f>
        <v>2118</v>
      </c>
      <c r="BH98">
        <v>1</v>
      </c>
    </row>
    <row r="99" spans="1:60" hidden="1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VLOOKUP(B99,audio_list_stym!$A$3:$BP$18,66,FALSE)</f>
        <v>15</v>
      </c>
      <c r="F99" t="str">
        <f>VLOOKUP(E99,metki!$A$2:$B$9,2,FALSE)</f>
        <v>экспл_новые_с_названием</v>
      </c>
      <c r="G99" t="str">
        <f t="shared" si="26"/>
        <v>экспл</v>
      </c>
      <c r="H99" t="str">
        <f>VLOOKUP(B99,audio_list_stym!$A$3:$AJ$18,34,FALSE)</f>
        <v>Finger</v>
      </c>
      <c r="I99" t="s">
        <v>689</v>
      </c>
      <c r="J99" t="str">
        <f t="shared" si="27"/>
        <v>Finger_2</v>
      </c>
      <c r="K99">
        <v>15</v>
      </c>
      <c r="L99">
        <f>VLOOKUP(J99,total_visual_stym!$A$2:$D$129,2,FALSE)</f>
        <v>2082</v>
      </c>
      <c r="M99" t="str">
        <f>VLOOKUP(J99,total_visual_stym!$A$2:$D$129,3,FALSE)</f>
        <v>pics\\Finger_2.jpg</v>
      </c>
      <c r="N99">
        <f>VLOOKUP(J99,total_visual_stym!$A$1:$D$129,4,FALSE)</f>
        <v>210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114</v>
      </c>
      <c r="Z99" t="str">
        <f>IF(G99="экспл",VLOOKUP(J99,quest_экспл!$A$1:$N$129,12,FALSE),IF(G99="импл_",0,0))</f>
        <v>sound\\On_nadloman.wav</v>
      </c>
      <c r="AA99" t="str">
        <f>IF(G99="экспл",VLOOKUP(J99,quest_экспл!$A$1:$N$129,14,FALSE),IF(G99="импл_",0,0))</f>
        <v>да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2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8"/>
        <v/>
      </c>
      <c r="AI99" t="s">
        <v>109</v>
      </c>
      <c r="AO99">
        <f t="shared" ca="1" si="33"/>
        <v>0.18914070757376544</v>
      </c>
      <c r="AP99" t="str">
        <f t="shared" ca="1" si="34"/>
        <v>pics\\Redis_2.jpg</v>
      </c>
      <c r="AR99" t="str">
        <f t="shared" ref="AR99:AR120" si="37">IF(AH99="sound\\Ogorod",AP27,"")</f>
        <v/>
      </c>
      <c r="AS99" t="str">
        <f t="shared" si="35"/>
        <v/>
      </c>
      <c r="AT99">
        <f t="shared" ca="1" si="29"/>
        <v>0.67309971979070671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КОДИС</v>
      </c>
      <c r="AY99" t="str">
        <f>VLOOKUP(V99,audio_list_stym!B99:BQ396,68,FALSE)</f>
        <v>Посмотрите,_вот_</v>
      </c>
      <c r="AZ99" t="str">
        <f>VLOOKUP(Z99,audio_list_stym!$B$2:$BQ$299,68,FALSE)</f>
        <v>_Он_надломан?</v>
      </c>
      <c r="BA99" t="e">
        <f>VLOOKUP(Q99,audio_list_stym!$B$2:$BQ$299,68,FALSE)</f>
        <v>#N/A</v>
      </c>
      <c r="BB99" t="str">
        <f t="shared" si="31"/>
        <v>Посмотрите,_вот_КОДИС._Он_надломан?</v>
      </c>
      <c r="BD99" cm="1">
        <f t="array" aca="1" ref="BD99" ca="1">INDEX($L$98:$L$105,(RANK(AT3,$AT$2:$AT$9)))</f>
        <v>2081</v>
      </c>
    </row>
    <row r="100" spans="1:60" hidden="1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VLOOKUP(B100,audio_list_stym!$A$3:$BP$18,66,FALSE)</f>
        <v>15</v>
      </c>
      <c r="F100" t="str">
        <f>VLOOKUP(E100,metki!$A$2:$B$9,2,FALSE)</f>
        <v>экспл_новые_с_названием</v>
      </c>
      <c r="G100" t="str">
        <f t="shared" si="26"/>
        <v>экспл</v>
      </c>
      <c r="H100" t="str">
        <f>VLOOKUP(B100,audio_list_stym!$A$3:$AJ$18,34,FALSE)</f>
        <v>Finger</v>
      </c>
      <c r="I100" t="s">
        <v>690</v>
      </c>
      <c r="J100" t="str">
        <f t="shared" si="27"/>
        <v>Finger_3</v>
      </c>
      <c r="K100">
        <v>15</v>
      </c>
      <c r="L100">
        <f>VLOOKUP(J100,total_visual_stym!$A$2:$D$129,2,FALSE)</f>
        <v>2083</v>
      </c>
      <c r="M100" t="str">
        <f>VLOOKUP(J100,total_visual_stym!$A$2:$D$129,3,FALSE)</f>
        <v>pics\\Finger_3.jpg</v>
      </c>
      <c r="N100">
        <f>VLOOKUP(J100,total_visual_stym!$A$1:$D$129,4,FALSE)</f>
        <v>210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115</v>
      </c>
      <c r="Z100" t="str">
        <f>IF(G100="экспл",VLOOKUP(J100,quest_экспл!$A$1:$N$129,12,FALSE),IF(G100="импл_",0,0))</f>
        <v>sound\\On_volnistiy.wav</v>
      </c>
      <c r="AA100" t="str">
        <f>IF(G100="экспл",VLOOKUP(J100,quest_экспл!$A$1:$N$129,14,FALSE),IF(G100="импл_",0,0))</f>
        <v>нет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2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8"/>
        <v/>
      </c>
      <c r="AI100" t="s">
        <v>110</v>
      </c>
      <c r="AO100">
        <f t="shared" ca="1" si="33"/>
        <v>0.89715736050530215</v>
      </c>
      <c r="AP100" t="str">
        <f t="shared" ca="1" si="34"/>
        <v>pics\\Banan_8.jpg</v>
      </c>
      <c r="AR100" t="str">
        <f t="shared" si="37"/>
        <v/>
      </c>
      <c r="AS100" t="str">
        <f t="shared" si="35"/>
        <v/>
      </c>
      <c r="AT100">
        <f t="shared" ca="1" si="29"/>
        <v>0.56075646958903391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КОДИС</v>
      </c>
      <c r="AY100" t="str">
        <f>VLOOKUP(V100,audio_list_stym!B100:BQ397,68,FALSE)</f>
        <v>Вот_</v>
      </c>
      <c r="AZ100" t="str">
        <f>VLOOKUP(Z100,audio_list_stym!$B$2:$BQ$299,68,FALSE)</f>
        <v>_Он_волнистый?</v>
      </c>
      <c r="BA100" t="e">
        <f>VLOOKUP(Q100,audio_list_stym!$B$2:$BQ$299,68,FALSE)</f>
        <v>#N/A</v>
      </c>
      <c r="BB100" t="str">
        <f t="shared" si="31"/>
        <v>Вот_КОДИС._Он_волнистый?</v>
      </c>
      <c r="BD100" cm="1">
        <f t="array" aca="1" ref="BD100" ca="1">INDEX($L$98:$L$105,(RANK(AT4,$AT$2:$AT$9)))</f>
        <v>2088</v>
      </c>
    </row>
    <row r="101" spans="1:60" hidden="1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VLOOKUP(B101,audio_list_stym!$A$3:$BP$18,66,FALSE)</f>
        <v>15</v>
      </c>
      <c r="F101" t="str">
        <f>VLOOKUP(E101,metki!$A$2:$B$9,2,FALSE)</f>
        <v>экспл_новые_с_названием</v>
      </c>
      <c r="G101" t="str">
        <f t="shared" si="26"/>
        <v>экспл</v>
      </c>
      <c r="H101" t="str">
        <f>VLOOKUP(B101,audio_list_stym!$A$3:$AJ$18,34,FALSE)</f>
        <v>Finger</v>
      </c>
      <c r="I101" t="s">
        <v>691</v>
      </c>
      <c r="J101" t="str">
        <f t="shared" si="27"/>
        <v>Finger_4</v>
      </c>
      <c r="K101">
        <v>15</v>
      </c>
      <c r="L101">
        <f>VLOOKUP(J101,total_visual_stym!$A$2:$D$129,2,FALSE)</f>
        <v>2084</v>
      </c>
      <c r="M101" t="str">
        <f>VLOOKUP(J101,total_visual_stym!$A$2:$D$129,3,FALSE)</f>
        <v>pics\\Finger_4.jpg</v>
      </c>
      <c r="N101">
        <f>VLOOKUP(J101,total_visual_stym!$A$1:$D$129,4,FALSE)</f>
        <v>210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116</v>
      </c>
      <c r="Z101" t="str">
        <f>IF(G101="экспл",VLOOKUP(J101,quest_экспл!$A$1:$N$129,12,FALSE),IF(G101="импл_",0,0))</f>
        <v>sound\\On_buriy.wav</v>
      </c>
      <c r="AA101" t="str">
        <f>IF(G101="экспл",VLOOKUP(J101,quest_экспл!$A$1:$N$129,14,FALSE),IF(G101="импл_",0,0))</f>
        <v>да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2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8"/>
        <v/>
      </c>
      <c r="AI101" t="s">
        <v>111</v>
      </c>
      <c r="AO101">
        <f t="shared" ca="1" si="33"/>
        <v>0.17543192345416481</v>
      </c>
      <c r="AP101" t="str">
        <f t="shared" ca="1" si="34"/>
        <v>pics\\Redis_4.jpg</v>
      </c>
      <c r="AR101" t="str">
        <f t="shared" si="37"/>
        <v/>
      </c>
      <c r="AS101" t="str">
        <f t="shared" si="35"/>
        <v/>
      </c>
      <c r="AT101">
        <f t="shared" ca="1" si="29"/>
        <v>0.15992025789125275</v>
      </c>
      <c r="AU101" t="s">
        <v>697</v>
      </c>
      <c r="AV101" t="str">
        <f t="shared" ca="1" si="30"/>
        <v>sound\\Redkiy_plod.wav</v>
      </c>
      <c r="AX101" t="str">
        <f>IF(OR(E101=10,E101=11,E101=14,E101=15),VLOOKUP(B101,audio_list_stym!$A$3:$BQ$189,69,FALSE),"XXXXX")</f>
        <v>КОДИС</v>
      </c>
      <c r="AY101" t="str">
        <f>VLOOKUP(V101,audio_list_stym!B101:BQ398,68,FALSE)</f>
        <v>Это_</v>
      </c>
      <c r="AZ101" t="str">
        <f>VLOOKUP(Z101,audio_list_stym!$B$2:$BQ$299,68,FALSE)</f>
        <v>_Он_бурый?</v>
      </c>
      <c r="BA101" t="e">
        <f>VLOOKUP(Q101,audio_list_stym!$B$2:$BQ$299,68,FALSE)</f>
        <v>#N/A</v>
      </c>
      <c r="BB101" t="str">
        <f t="shared" si="31"/>
        <v>Это_КОДИС._Он_бурый?</v>
      </c>
      <c r="BD101" cm="1">
        <f t="array" aca="1" ref="BD101" ca="1">INDEX($L$98:$L$105,(RANK(AT5,$AT$2:$AT$9)))</f>
        <v>2087</v>
      </c>
    </row>
    <row r="102" spans="1:60" hidden="1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VLOOKUP(B102,audio_list_stym!$A$3:$BP$18,66,FALSE)</f>
        <v>15</v>
      </c>
      <c r="F102" t="str">
        <f>VLOOKUP(E102,metki!$A$2:$B$9,2,FALSE)</f>
        <v>экспл_новые_с_названием</v>
      </c>
      <c r="G102" t="str">
        <f t="shared" si="26"/>
        <v>экспл</v>
      </c>
      <c r="H102" t="str">
        <f>VLOOKUP(B102,audio_list_stym!$A$3:$AJ$18,34,FALSE)</f>
        <v>Finger</v>
      </c>
      <c r="I102" t="s">
        <v>692</v>
      </c>
      <c r="J102" t="str">
        <f t="shared" si="27"/>
        <v>Finger_5</v>
      </c>
      <c r="K102">
        <v>15</v>
      </c>
      <c r="L102">
        <f>VLOOKUP(J102,total_visual_stym!$A$2:$D$129,2,FALSE)</f>
        <v>2085</v>
      </c>
      <c r="M102" t="str">
        <f>VLOOKUP(J102,total_visual_stym!$A$2:$D$129,3,FALSE)</f>
        <v>pics\\Finger_5.jpg</v>
      </c>
      <c r="N102">
        <f>VLOOKUP(J102,total_visual_stym!$A$1:$D$129,4,FALSE)</f>
        <v>210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117</v>
      </c>
      <c r="Z102" t="str">
        <f>IF(G102="экспл",VLOOKUP(J102,quest_экспл!$A$1:$N$129,12,FALSE),IF(G102="импл_",0,0))</f>
        <v>sound\\Vityanut_li_on.wav</v>
      </c>
      <c r="AA102" t="str">
        <f>IF(G102="экспл",VLOOKUP(J102,quest_экспл!$A$1:$N$129,14,FALSE),IF(G102="импл_",0,0))</f>
        <v>нет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2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8"/>
        <v/>
      </c>
      <c r="AI102" t="s">
        <v>112</v>
      </c>
      <c r="AO102">
        <f t="shared" ca="1" si="33"/>
        <v>0.9895097184877788</v>
      </c>
      <c r="AP102" t="str">
        <f t="shared" ca="1" si="34"/>
        <v>pics\\Banan_2.jpg</v>
      </c>
      <c r="AR102" t="str">
        <f t="shared" si="37"/>
        <v/>
      </c>
      <c r="AS102" t="str">
        <f t="shared" si="35"/>
        <v/>
      </c>
      <c r="AT102">
        <f t="shared" ca="1" si="29"/>
        <v>0.58177669877701987</v>
      </c>
      <c r="AU102" t="s">
        <v>697</v>
      </c>
      <c r="AV102" t="str">
        <f t="shared" ca="1" si="30"/>
        <v>sound\\Noviy_plod.wav</v>
      </c>
      <c r="AX102" t="str">
        <f>IF(OR(E102=10,E102=11,E102=14,E102=15),VLOOKUP(B102,audio_list_stym!$A$3:$BQ$189,69,FALSE),"XXXXX")</f>
        <v>КОДИС</v>
      </c>
      <c r="AY102" t="str">
        <f>VLOOKUP(V102,audio_list_stym!B102:BQ399,68,FALSE)</f>
        <v>На_картинке_</v>
      </c>
      <c r="AZ102" t="str">
        <f>VLOOKUP(Z102,audio_list_stym!$B$2:$BQ$299,68,FALSE)</f>
        <v>_Вытянут_ли_он?</v>
      </c>
      <c r="BA102" t="e">
        <f>VLOOKUP(Q102,audio_list_stym!$B$2:$BQ$299,68,FALSE)</f>
        <v>#N/A</v>
      </c>
      <c r="BB102" t="str">
        <f t="shared" si="31"/>
        <v>На_картинке_КОДИС._Вытянут_ли_он?</v>
      </c>
      <c r="BD102" cm="1">
        <f t="array" aca="1" ref="BD102" ca="1">INDEX($L$98:$L$105,(RANK(AT6,$AT$2:$AT$9)))</f>
        <v>2086</v>
      </c>
    </row>
    <row r="103" spans="1:60" hidden="1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VLOOKUP(B103,audio_list_stym!$A$3:$BP$18,66,FALSE)</f>
        <v>15</v>
      </c>
      <c r="F103" t="str">
        <f>VLOOKUP(E103,metki!$A$2:$B$9,2,FALSE)</f>
        <v>экспл_новые_с_названием</v>
      </c>
      <c r="G103" t="str">
        <f t="shared" si="26"/>
        <v>экспл</v>
      </c>
      <c r="H103" t="str">
        <f>VLOOKUP(B103,audio_list_stym!$A$3:$AJ$18,34,FALSE)</f>
        <v>Finger</v>
      </c>
      <c r="I103" t="s">
        <v>693</v>
      </c>
      <c r="J103" t="str">
        <f t="shared" si="27"/>
        <v>Finger_6</v>
      </c>
      <c r="K103">
        <v>15</v>
      </c>
      <c r="L103">
        <f>VLOOKUP(J103,total_visual_stym!$A$2:$D$129,2,FALSE)</f>
        <v>2086</v>
      </c>
      <c r="M103" t="str">
        <f>VLOOKUP(J103,total_visual_stym!$A$2:$D$129,3,FALSE)</f>
        <v>pics\\Finger_6.jpg</v>
      </c>
      <c r="N103">
        <f>VLOOKUP(J103,total_visual_stym!$A$1:$D$129,4,FALSE)</f>
        <v>210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118</v>
      </c>
      <c r="Z103" t="str">
        <f>IF(G103="экспл",VLOOKUP(J103,quest_экспл!$A$1:$N$129,12,FALSE),IF(G103="импл_",0,0))</f>
        <v>sound\\Obyemniy_li_on.wav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2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8"/>
        <v/>
      </c>
      <c r="AI103" t="s">
        <v>113</v>
      </c>
      <c r="AO103">
        <f t="shared" ca="1" si="33"/>
        <v>0.1203320286313897</v>
      </c>
      <c r="AP103" t="str">
        <f t="shared" ca="1" si="34"/>
        <v>pics\\Redis_7.jpg</v>
      </c>
      <c r="AR103" t="str">
        <f t="shared" si="37"/>
        <v/>
      </c>
      <c r="AS103" t="str">
        <f t="shared" si="35"/>
        <v/>
      </c>
      <c r="AT103">
        <f t="shared" ca="1" si="29"/>
        <v>0.70146434620292608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КОДИС</v>
      </c>
      <c r="AY103" t="str">
        <f>VLOOKUP(V103,audio_list_stym!B103:BQ400,68,FALSE)</f>
        <v>На_мониторе_</v>
      </c>
      <c r="AZ103" t="str">
        <f>VLOOKUP(Z103,audio_list_stym!$B$2:$BQ$299,68,FALSE)</f>
        <v>_Объемный_ли_он?</v>
      </c>
      <c r="BA103" t="e">
        <f>VLOOKUP(Q103,audio_list_stym!$B$2:$BQ$299,68,FALSE)</f>
        <v>#N/A</v>
      </c>
      <c r="BB103" t="str">
        <f t="shared" si="31"/>
        <v>На_мониторе_КОДИС._Объемный_ли_он?</v>
      </c>
      <c r="BD103" cm="1">
        <f t="array" aca="1" ref="BD103" ca="1">INDEX($L$98:$L$105,(RANK(AT7,$AT$2:$AT$9)))</f>
        <v>2084</v>
      </c>
    </row>
    <row r="104" spans="1:60" hidden="1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VLOOKUP(B104,audio_list_stym!$A$3:$BP$18,66,FALSE)</f>
        <v>15</v>
      </c>
      <c r="F104" t="str">
        <f>VLOOKUP(E104,metki!$A$2:$B$9,2,FALSE)</f>
        <v>экспл_новые_с_названием</v>
      </c>
      <c r="G104" t="str">
        <f t="shared" si="26"/>
        <v>экспл</v>
      </c>
      <c r="H104" t="str">
        <f>VLOOKUP(B104,audio_list_stym!$A$3:$AJ$18,34,FALSE)</f>
        <v>Finger</v>
      </c>
      <c r="I104" t="s">
        <v>694</v>
      </c>
      <c r="J104" t="str">
        <f t="shared" si="27"/>
        <v>Finger_7</v>
      </c>
      <c r="K104">
        <v>15</v>
      </c>
      <c r="L104">
        <f>VLOOKUP(J104,total_visual_stym!$A$2:$D$129,2,FALSE)</f>
        <v>2087</v>
      </c>
      <c r="M104" t="str">
        <f>VLOOKUP(J104,total_visual_stym!$A$2:$D$129,3,FALSE)</f>
        <v>pics\\Finger_7.jpg</v>
      </c>
      <c r="N104">
        <f>VLOOKUP(J104,total_visual_stym!$A$1:$D$129,4,FALSE)</f>
        <v>210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119</v>
      </c>
      <c r="Z104" t="str">
        <f>IF(G104="экспл",VLOOKUP(J104,quest_экспл!$A$1:$N$129,12,FALSE),IF(G104="импл_",0,0))</f>
        <v>sound\\Pustoy_li_on.wav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2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8"/>
        <v/>
      </c>
      <c r="AI104" t="s">
        <v>114</v>
      </c>
      <c r="AO104">
        <f t="shared" ca="1" si="33"/>
        <v>0.11456063458595889</v>
      </c>
      <c r="AP104" t="str">
        <f t="shared" ca="1" si="34"/>
        <v>pics\\Tomat_1.jpg</v>
      </c>
      <c r="AR104" t="str">
        <f t="shared" si="37"/>
        <v/>
      </c>
      <c r="AS104" t="str">
        <f t="shared" si="35"/>
        <v/>
      </c>
      <c r="AT104">
        <f t="shared" ca="1" si="29"/>
        <v>1.8478081852866923E-2</v>
      </c>
      <c r="AU104" t="s">
        <v>697</v>
      </c>
      <c r="AV104" t="str">
        <f t="shared" ca="1" si="30"/>
        <v>sound\\Redkiy_plod.wav</v>
      </c>
      <c r="AX104" t="str">
        <f>IF(OR(E104=10,E104=11,E104=14,E104=15),VLOOKUP(B104,audio_list_stym!$A$3:$BQ$189,69,FALSE),"XXXXX")</f>
        <v>КОДИС</v>
      </c>
      <c r="AY104" t="str">
        <f>VLOOKUP(V104,audio_list_stym!B104:BQ401,68,FALSE)</f>
        <v>Перед_Вами_</v>
      </c>
      <c r="AZ104" t="str">
        <f>VLOOKUP(Z104,audio_list_stym!$B$2:$BQ$299,68,FALSE)</f>
        <v>_Пустой_ли_он?</v>
      </c>
      <c r="BA104" t="e">
        <f>VLOOKUP(Q104,audio_list_stym!$B$2:$BQ$299,68,FALSE)</f>
        <v>#N/A</v>
      </c>
      <c r="BB104" t="str">
        <f t="shared" si="31"/>
        <v>Перед_Вами_КОДИС._Пустой_ли_он?</v>
      </c>
      <c r="BD104" cm="1">
        <f t="array" aca="1" ref="BD104" ca="1">INDEX($L$98:$L$105,(RANK(AT8,$AT$2:$AT$9)))</f>
        <v>2083</v>
      </c>
    </row>
    <row r="105" spans="1:60" hidden="1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VLOOKUP(B105,audio_list_stym!$A$3:$BP$18,66,FALSE)</f>
        <v>15</v>
      </c>
      <c r="F105" t="str">
        <f>VLOOKUP(E105,metki!$A$2:$B$9,2,FALSE)</f>
        <v>экспл_новые_с_названием</v>
      </c>
      <c r="G105" t="str">
        <f t="shared" si="26"/>
        <v>экспл</v>
      </c>
      <c r="H105" t="str">
        <f>VLOOKUP(B105,audio_list_stym!$A$3:$AJ$18,34,FALSE)</f>
        <v>Finger</v>
      </c>
      <c r="I105" t="s">
        <v>695</v>
      </c>
      <c r="J105" t="str">
        <f t="shared" si="27"/>
        <v>Finger_8</v>
      </c>
      <c r="K105">
        <v>15</v>
      </c>
      <c r="L105">
        <f>VLOOKUP(J105,total_visual_stym!$A$2:$D$129,2,FALSE)</f>
        <v>2088</v>
      </c>
      <c r="M105" t="str">
        <f>VLOOKUP(J105,total_visual_stym!$A$2:$D$129,3,FALSE)</f>
        <v>pics\\Finger_8.jpg</v>
      </c>
      <c r="N105">
        <f>VLOOKUP(J105,total_visual_stym!$A$1:$D$129,4,FALSE)</f>
        <v>210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120</v>
      </c>
      <c r="Z105" t="str">
        <f>IF(G105="экспл",VLOOKUP(J105,quest_экспл!$A$1:$N$129,12,FALSE),IF(G105="импл_",0,0))</f>
        <v>sound\\Belyi_li_on.wav</v>
      </c>
      <c r="AA105" t="str">
        <f>IF(G105="экспл",VLOOKUP(J105,quest_экспл!$A$1:$N$129,14,FALSE),IF(G105="импл_",0,0))</f>
        <v>нет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2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8"/>
        <v/>
      </c>
      <c r="AI105" t="s">
        <v>115</v>
      </c>
      <c r="AO105">
        <f t="shared" ca="1" si="33"/>
        <v>0.39708381762411904</v>
      </c>
      <c r="AP105" t="str">
        <f t="shared" ca="1" si="34"/>
        <v>pics\\Limon_2.jpg</v>
      </c>
      <c r="AR105" t="str">
        <f t="shared" si="37"/>
        <v/>
      </c>
      <c r="AS105" t="str">
        <f t="shared" si="35"/>
        <v/>
      </c>
      <c r="AT105">
        <f t="shared" ca="1" si="29"/>
        <v>0.98564257531922694</v>
      </c>
      <c r="AU105" t="s">
        <v>697</v>
      </c>
      <c r="AV105" t="str">
        <f t="shared" ca="1" si="30"/>
        <v>sound\\Noviy_plod.wav</v>
      </c>
      <c r="AX105" t="str">
        <f>IF(OR(E105=10,E105=11,E105=14,E105=15),VLOOKUP(B105,audio_list_stym!$A$3:$BQ$189,69,FALSE),"XXXXX")</f>
        <v>КОДИС</v>
      </c>
      <c r="AY105" t="str">
        <f>VLOOKUP(V105,audio_list_stym!B105:BQ402,68,FALSE)</f>
        <v>Вы_видите_</v>
      </c>
      <c r="AZ105" t="str">
        <f>VLOOKUP(Z105,audio_list_stym!$B$2:$BQ$299,68,FALSE)</f>
        <v>_Белый_ли_он?</v>
      </c>
      <c r="BA105" t="e">
        <f>VLOOKUP(Q105,audio_list_stym!$B$2:$BQ$299,68,FALSE)</f>
        <v>#N/A</v>
      </c>
      <c r="BB105" t="str">
        <f t="shared" si="31"/>
        <v>Вы_видите_КОДИС._Белый_ли_он?</v>
      </c>
      <c r="BD105" cm="1">
        <f t="array" aca="1" ref="BD105" ca="1">INDEX($L$98:$L$105,(RANK(AT9,$AT$2:$AT$9)))</f>
        <v>2085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VLOOKUP(B106,audio_list_stym!$A$3:$BP$18,66,FALSE)</f>
        <v>16</v>
      </c>
      <c r="F106" t="str">
        <f>VLOOKUP(E106,metki!$A$2:$B$9,2,FALSE)</f>
        <v>импл_новые_без_названия</v>
      </c>
      <c r="G106" t="str">
        <f t="shared" si="26"/>
        <v>импл_</v>
      </c>
      <c r="H106" t="str">
        <f>VLOOKUP(B106,audio_list_stym!$A$3:$AJ$18,34,FALSE)</f>
        <v>Gac</v>
      </c>
      <c r="I106" t="s">
        <v>688</v>
      </c>
      <c r="J106" t="str">
        <f t="shared" si="27"/>
        <v>Gac_1</v>
      </c>
      <c r="K106">
        <v>16</v>
      </c>
      <c r="L106">
        <f>VLOOKUP(J106,total_visual_stym!$A$2:$D$129,2,FALSE)</f>
        <v>2089</v>
      </c>
      <c r="M106" t="str">
        <f>VLOOKUP(J106,total_visual_stym!$A$2:$D$129,3,FALSE)</f>
        <v>pics\\Gac_1.jpg</v>
      </c>
      <c r="N106">
        <f>VLOOKUP(J106,total_visual_stym!$A$1:$D$129,4,FALSE)</f>
        <v>211</v>
      </c>
      <c r="P106">
        <f>IF(G106="экспл",0,IF(G106="импл_",VLOOKUP(J106,quest_импл!$A$1:$J$129,7,FALSE),0))</f>
        <v>249</v>
      </c>
      <c r="Q106" t="str">
        <f>IF(G106="экспл",0,IF(G106="импл_",VLOOKUP(J106,quest_импл!$A$1:$J$129,8,FALSE),0))</f>
        <v>sound\\Ispachkan_li.wav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нет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2016</v>
      </c>
      <c r="AD106" t="str">
        <f t="shared" ca="1" si="32"/>
        <v>pics\\Finik_8.jpg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pics\\Finik_8.jpg</v>
      </c>
      <c r="AI106" t="s">
        <v>116</v>
      </c>
      <c r="AO106">
        <f t="shared" ca="1" si="33"/>
        <v>0.70953300286290644</v>
      </c>
      <c r="AP106" t="str">
        <f t="shared" ca="1" si="34"/>
        <v>pics\\Finik_8.jpg</v>
      </c>
      <c r="AR106" t="str">
        <f t="shared" si="37"/>
        <v/>
      </c>
      <c r="AS106" t="str">
        <f t="shared" ca="1" si="35"/>
        <v>pics\\Finik_8.jpg</v>
      </c>
      <c r="AT106">
        <f t="shared" ca="1" si="29"/>
        <v>0.76864439704336696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_Испачкан_ли_</v>
      </c>
      <c r="BB106" t="str">
        <f t="shared" si="31"/>
        <v>_Испачкан_ли_XXXXX?</v>
      </c>
      <c r="BC106">
        <f>A106</f>
        <v>1214</v>
      </c>
      <c r="BD106" cm="1">
        <f t="array" aca="1" ref="BD106" ca="1">INDEX($L$106:$L$113,(RANK(AT2,$AT$2:$AT$9)))</f>
        <v>2090</v>
      </c>
      <c r="BE106" cm="1">
        <f t="array" aca="1" ref="BE106" ca="1">INDEX(BD66:BD81,(RANK(AT7,$AT$2:$AT$17)))</f>
        <v>2145</v>
      </c>
      <c r="BF106" cm="1">
        <f t="array" aca="1" ref="BF106" ca="1">INDEX(BD90:BD105,(RANK(AT7,$AT$2:$AT$17)))</f>
        <v>2076</v>
      </c>
      <c r="BG106" cm="1">
        <f t="array" aca="1" ref="BG106" ca="1">INDEX(BD114:BD129,(RANK(AT7,$AT$2:$AT$9)))</f>
        <v>2119</v>
      </c>
      <c r="BH106">
        <v>1</v>
      </c>
    </row>
    <row r="107" spans="1:60" hidden="1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VLOOKUP(B107,audio_list_stym!$A$3:$BP$18,66,FALSE)</f>
        <v>16</v>
      </c>
      <c r="F107" t="str">
        <f>VLOOKUP(E107,metki!$A$2:$B$9,2,FALSE)</f>
        <v>импл_новые_без_названия</v>
      </c>
      <c r="G107" t="str">
        <f t="shared" si="26"/>
        <v>импл_</v>
      </c>
      <c r="H107" t="str">
        <f>VLOOKUP(B107,audio_list_stym!$A$3:$AJ$18,34,FALSE)</f>
        <v>Gac</v>
      </c>
      <c r="I107" t="s">
        <v>689</v>
      </c>
      <c r="J107" t="str">
        <f t="shared" si="27"/>
        <v>Gac_2</v>
      </c>
      <c r="K107">
        <v>16</v>
      </c>
      <c r="L107">
        <f>VLOOKUP(J107,total_visual_stym!$A$2:$D$129,2,FALSE)</f>
        <v>2090</v>
      </c>
      <c r="M107" t="str">
        <f>VLOOKUP(J107,total_visual_stym!$A$2:$D$129,3,FALSE)</f>
        <v>pics\\Gac_2.jpg</v>
      </c>
      <c r="N107">
        <f>VLOOKUP(J107,total_visual_stym!$A$1:$D$129,4,FALSE)</f>
        <v>211</v>
      </c>
      <c r="P107">
        <f>IF(G107="экспл",0,IF(G107="импл_",VLOOKUP(J107,quest_импл!$A$1:$J$129,7,FALSE),0))</f>
        <v>250</v>
      </c>
      <c r="Q107" t="str">
        <f>IF(G107="экспл",0,IF(G107="импл_",VLOOKUP(J107,quest_импл!$A$1:$J$129,8,FALSE),0))</f>
        <v>sound\\Farshirovanniy_li.wav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нет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2013</v>
      </c>
      <c r="AD107" t="str">
        <f t="shared" ca="1" si="32"/>
        <v>pics\\Finik_5.jpg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pics\\Finik_5.jpg</v>
      </c>
      <c r="AI107" t="s">
        <v>117</v>
      </c>
      <c r="AO107">
        <f t="shared" ca="1" si="33"/>
        <v>0.79901318445278557</v>
      </c>
      <c r="AP107" t="str">
        <f t="shared" ca="1" si="34"/>
        <v>pics\\Finik_5.jpg</v>
      </c>
      <c r="AR107" t="str">
        <f t="shared" si="37"/>
        <v/>
      </c>
      <c r="AS107" t="str">
        <f t="shared" ca="1" si="35"/>
        <v>pics\\Finik_5.jpg</v>
      </c>
      <c r="AT107">
        <f t="shared" ca="1" si="29"/>
        <v>0.94877555260353408</v>
      </c>
      <c r="AU107" t="s">
        <v>697</v>
      </c>
      <c r="AV107" t="str">
        <f t="shared" ca="1" si="30"/>
        <v>sound\\Noviy_plod.wav</v>
      </c>
      <c r="AX107" t="str">
        <f>IF(OR(E107=10,E107=11,E107=14,E107=15),VLOOKUP(B107,audio_list_stym!$A$3:$BQ$189,69,FALSE),"XXXXX")</f>
        <v>XXXXX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_Фаршированный_ли_</v>
      </c>
      <c r="BB107" t="str">
        <f t="shared" si="31"/>
        <v>_Фаршированный_ли_XXXXX?</v>
      </c>
      <c r="BD107" cm="1">
        <f t="array" aca="1" ref="BD107" ca="1">INDEX($L$106:$L$113,(RANK(AT3,$AT$2:$AT$9)))</f>
        <v>2089</v>
      </c>
    </row>
    <row r="108" spans="1:60" hidden="1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VLOOKUP(B108,audio_list_stym!$A$3:$BP$18,66,FALSE)</f>
        <v>16</v>
      </c>
      <c r="F108" t="str">
        <f>VLOOKUP(E108,metki!$A$2:$B$9,2,FALSE)</f>
        <v>импл_новые_без_названия</v>
      </c>
      <c r="G108" t="str">
        <f t="shared" si="26"/>
        <v>импл_</v>
      </c>
      <c r="H108" t="str">
        <f>VLOOKUP(B108,audio_list_stym!$A$3:$AJ$18,34,FALSE)</f>
        <v>Gac</v>
      </c>
      <c r="I108" t="s">
        <v>690</v>
      </c>
      <c r="J108" t="str">
        <f t="shared" si="27"/>
        <v>Gac_3</v>
      </c>
      <c r="K108">
        <v>16</v>
      </c>
      <c r="L108">
        <f>VLOOKUP(J108,total_visual_stym!$A$2:$D$129,2,FALSE)</f>
        <v>2091</v>
      </c>
      <c r="M108" t="str">
        <f>VLOOKUP(J108,total_visual_stym!$A$2:$D$129,3,FALSE)</f>
        <v>pics\\Gac_3.jpg</v>
      </c>
      <c r="N108">
        <f>VLOOKUP(J108,total_visual_stym!$A$1:$D$129,4,FALSE)</f>
        <v>211</v>
      </c>
      <c r="P108">
        <f>IF(G108="экспл",0,IF(G108="импл_",VLOOKUP(J108,quest_импл!$A$1:$J$129,7,FALSE),0))</f>
        <v>251</v>
      </c>
      <c r="Q108" t="str">
        <f>IF(G108="экспл",0,IF(G108="импл_",VLOOKUP(J108,quest_импл!$A$1:$J$129,8,FALSE),0))</f>
        <v>sound\\Razrezan_li.wav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да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2033</v>
      </c>
      <c r="AD108" t="str">
        <f t="shared" ca="1" si="32"/>
        <v>pics\\Limon_1.jpg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pics\\Limon_1.jpg</v>
      </c>
      <c r="AI108" t="s">
        <v>118</v>
      </c>
      <c r="AO108">
        <f t="shared" ca="1" si="33"/>
        <v>0.43689873811447377</v>
      </c>
      <c r="AP108" t="str">
        <f t="shared" ca="1" si="34"/>
        <v>pics\\Limon_1.jpg</v>
      </c>
      <c r="AR108" t="str">
        <f t="shared" si="37"/>
        <v/>
      </c>
      <c r="AS108" t="str">
        <f t="shared" ca="1" si="35"/>
        <v>pics\\Limon_1.jpg</v>
      </c>
      <c r="AT108">
        <f t="shared" ca="1" si="29"/>
        <v>0.49429017360084027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_Разрезан_ли_</v>
      </c>
      <c r="BB108" t="str">
        <f t="shared" si="31"/>
        <v>_Разрезан_ли_XXXXX?</v>
      </c>
      <c r="BD108" cm="1">
        <f t="array" aca="1" ref="BD108" ca="1">INDEX($L$106:$L$113,(RANK(AT4,$AT$2:$AT$9)))</f>
        <v>2096</v>
      </c>
    </row>
    <row r="109" spans="1:60" hidden="1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VLOOKUP(B109,audio_list_stym!$A$3:$BP$18,66,FALSE)</f>
        <v>16</v>
      </c>
      <c r="F109" t="str">
        <f>VLOOKUP(E109,metki!$A$2:$B$9,2,FALSE)</f>
        <v>импл_новые_без_названия</v>
      </c>
      <c r="G109" t="str">
        <f t="shared" si="26"/>
        <v>импл_</v>
      </c>
      <c r="H109" t="str">
        <f>VLOOKUP(B109,audio_list_stym!$A$3:$AJ$18,34,FALSE)</f>
        <v>Gac</v>
      </c>
      <c r="I109" t="s">
        <v>691</v>
      </c>
      <c r="J109" t="str">
        <f t="shared" si="27"/>
        <v>Gac_4</v>
      </c>
      <c r="K109">
        <v>16</v>
      </c>
      <c r="L109">
        <f>VLOOKUP(J109,total_visual_stym!$A$2:$D$129,2,FALSE)</f>
        <v>2092</v>
      </c>
      <c r="M109" t="str">
        <f>VLOOKUP(J109,total_visual_stym!$A$2:$D$129,3,FALSE)</f>
        <v>pics\\Gac_4.jpg</v>
      </c>
      <c r="N109">
        <f>VLOOKUP(J109,total_visual_stym!$A$1:$D$129,4,FALSE)</f>
        <v>211</v>
      </c>
      <c r="P109">
        <f>IF(G109="экспл",0,IF(G109="импл_",VLOOKUP(J109,quest_импл!$A$1:$J$129,7,FALSE),0))</f>
        <v>252</v>
      </c>
      <c r="Q109" t="str">
        <f>IF(G109="экспл",0,IF(G109="импл_",VLOOKUP(J109,quest_импл!$A$1:$J$129,8,FALSE),0))</f>
        <v>sound\\S_lepestkami_li.wav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нет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2036</v>
      </c>
      <c r="AD109" t="str">
        <f t="shared" ca="1" si="32"/>
        <v>pics\\Limon_4.jpg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pics\\Limon_4.jpg</v>
      </c>
      <c r="AI109" t="s">
        <v>119</v>
      </c>
      <c r="AO109">
        <f t="shared" ca="1" si="33"/>
        <v>0.37147478699392988</v>
      </c>
      <c r="AP109" t="str">
        <f t="shared" ca="1" si="34"/>
        <v>pics\\Limon_4.jpg</v>
      </c>
      <c r="AR109" t="str">
        <f t="shared" si="37"/>
        <v/>
      </c>
      <c r="AS109" t="str">
        <f t="shared" ca="1" si="35"/>
        <v>pics\\Limon_4.jpg</v>
      </c>
      <c r="AT109">
        <f t="shared" ca="1" si="29"/>
        <v>0.53192768843969807</v>
      </c>
      <c r="AU109" t="s">
        <v>697</v>
      </c>
      <c r="AV109" t="str">
        <f t="shared" ca="1" si="30"/>
        <v>sound\\Noviy_plod.wav</v>
      </c>
      <c r="AX109" t="str">
        <f>IF(OR(E109=10,E109=11,E109=14,E109=15),VLOOKUP(B109,audio_list_stym!$A$3:$BQ$189,69,FALSE),"XXXXX")</f>
        <v>XXXXX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_С_лепестками_ли_</v>
      </c>
      <c r="BB109" t="str">
        <f t="shared" si="31"/>
        <v>_С_лепестками_ли_XXXXX?</v>
      </c>
      <c r="BD109" cm="1">
        <f t="array" aca="1" ref="BD109" ca="1">INDEX($L$106:$L$113,(RANK(AT5,$AT$2:$AT$9)))</f>
        <v>2095</v>
      </c>
    </row>
    <row r="110" spans="1:60" hidden="1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VLOOKUP(B110,audio_list_stym!$A$3:$BP$18,66,FALSE)</f>
        <v>16</v>
      </c>
      <c r="F110" t="str">
        <f>VLOOKUP(E110,metki!$A$2:$B$9,2,FALSE)</f>
        <v>импл_новые_без_названия</v>
      </c>
      <c r="G110" t="str">
        <f t="shared" si="26"/>
        <v>импл_</v>
      </c>
      <c r="H110" t="str">
        <f>VLOOKUP(B110,audio_list_stym!$A$3:$AJ$18,34,FALSE)</f>
        <v>Gac</v>
      </c>
      <c r="I110" t="s">
        <v>692</v>
      </c>
      <c r="J110" t="str">
        <f t="shared" si="27"/>
        <v>Gac_5</v>
      </c>
      <c r="K110">
        <v>16</v>
      </c>
      <c r="L110">
        <f>VLOOKUP(J110,total_visual_stym!$A$2:$D$129,2,FALSE)</f>
        <v>2093</v>
      </c>
      <c r="M110" t="str">
        <f>VLOOKUP(J110,total_visual_stym!$A$2:$D$129,3,FALSE)</f>
        <v>pics\\Gac_5.jpg</v>
      </c>
      <c r="N110">
        <f>VLOOKUP(J110,total_visual_stym!$A$1:$D$129,4,FALSE)</f>
        <v>211</v>
      </c>
      <c r="P110">
        <f>IF(G110="экспл",0,IF(G110="импл_",VLOOKUP(J110,quest_импл!$A$1:$J$129,7,FALSE),0))</f>
        <v>253</v>
      </c>
      <c r="Q110" t="str">
        <f>IF(G110="экспл",0,IF(G110="импл_",VLOOKUP(J110,quest_импл!$A$1:$J$129,8,FALSE),0))</f>
        <v>sound\\Kolyuchiy_li.wav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2043</v>
      </c>
      <c r="AD110" t="str">
        <f t="shared" ca="1" si="32"/>
        <v>pics\\Peper_3.jpg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pics\\Peper_3.jpg</v>
      </c>
      <c r="AI110" t="s">
        <v>120</v>
      </c>
      <c r="AO110">
        <f t="shared" ca="1" si="33"/>
        <v>0.2883973686409157</v>
      </c>
      <c r="AP110" t="str">
        <f t="shared" ca="1" si="34"/>
        <v>pics\\Peper_3.jpg</v>
      </c>
      <c r="AR110" t="str">
        <f t="shared" si="37"/>
        <v/>
      </c>
      <c r="AS110" t="str">
        <f t="shared" ca="1" si="35"/>
        <v>pics\\Peper_3.jpg</v>
      </c>
      <c r="AT110">
        <f t="shared" ca="1" si="29"/>
        <v>0.91992676320071742</v>
      </c>
      <c r="AU110" t="s">
        <v>697</v>
      </c>
      <c r="AV110" t="str">
        <f t="shared" ca="1" si="30"/>
        <v>sound\\Noviy_plod.wav</v>
      </c>
      <c r="AX110" t="str">
        <f>IF(OR(E110=10,E110=11,E110=14,E110=15),VLOOKUP(B110,audio_list_stym!$A$3:$BQ$189,69,FALSE),"XXXXX")</f>
        <v>XXXXX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_Колючий_ли_</v>
      </c>
      <c r="BB110" t="str">
        <f t="shared" si="31"/>
        <v>_Колючий_ли_XXXXX?</v>
      </c>
      <c r="BD110" cm="1">
        <f t="array" aca="1" ref="BD110" ca="1">INDEX($L$106:$L$113,(RANK(AT6,$AT$2:$AT$9)))</f>
        <v>2094</v>
      </c>
    </row>
    <row r="111" spans="1:60" hidden="1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VLOOKUP(B111,audio_list_stym!$A$3:$BP$18,66,FALSE)</f>
        <v>16</v>
      </c>
      <c r="F111" t="str">
        <f>VLOOKUP(E111,metki!$A$2:$B$9,2,FALSE)</f>
        <v>импл_новые_без_названия</v>
      </c>
      <c r="G111" t="str">
        <f t="shared" si="26"/>
        <v>импл_</v>
      </c>
      <c r="H111" t="str">
        <f>VLOOKUP(B111,audio_list_stym!$A$3:$AJ$18,34,FALSE)</f>
        <v>Gac</v>
      </c>
      <c r="I111" t="s">
        <v>693</v>
      </c>
      <c r="J111" t="str">
        <f t="shared" si="27"/>
        <v>Gac_6</v>
      </c>
      <c r="K111">
        <v>16</v>
      </c>
      <c r="L111">
        <f>VLOOKUP(J111,total_visual_stym!$A$2:$D$129,2,FALSE)</f>
        <v>2094</v>
      </c>
      <c r="M111" t="str">
        <f>VLOOKUP(J111,total_visual_stym!$A$2:$D$129,3,FALSE)</f>
        <v>pics\\Gac_6.jpg</v>
      </c>
      <c r="N111">
        <f>VLOOKUP(J111,total_visual_stym!$A$1:$D$129,4,FALSE)</f>
        <v>211</v>
      </c>
      <c r="P111">
        <f>IF(G111="экспл",0,IF(G111="импл_",VLOOKUP(J111,quest_импл!$A$1:$J$129,7,FALSE),0))</f>
        <v>254</v>
      </c>
      <c r="Q111" t="str">
        <f>IF(G111="экспл",0,IF(G111="импл_",VLOOKUP(J111,quest_импл!$A$1:$J$129,8,FALSE),0))</f>
        <v>sound\\Oranzhrviy_li.wav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да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2017</v>
      </c>
      <c r="AD111" t="str">
        <f t="shared" ca="1" si="32"/>
        <v>pics\\Goroh_1.jpg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pics\\Goroh_1.jpg</v>
      </c>
      <c r="AI111" t="s">
        <v>121</v>
      </c>
      <c r="AO111">
        <f t="shared" ca="1" si="33"/>
        <v>0.67619548431984777</v>
      </c>
      <c r="AP111" t="str">
        <f t="shared" ca="1" si="34"/>
        <v>pics\\Goroh_1.jpg</v>
      </c>
      <c r="AR111" t="str">
        <f t="shared" si="37"/>
        <v/>
      </c>
      <c r="AS111" t="str">
        <f t="shared" ca="1" si="35"/>
        <v>pics\\Goroh_1.jpg</v>
      </c>
      <c r="AT111">
        <f t="shared" ca="1" si="29"/>
        <v>0.56730746078852423</v>
      </c>
      <c r="AU111" t="s">
        <v>697</v>
      </c>
      <c r="AV111" t="str">
        <f t="shared" ca="1" si="30"/>
        <v>sound\\Noviy_plod.wav</v>
      </c>
      <c r="AX111" t="str">
        <f>IF(OR(E111=10,E111=11,E111=14,E111=15),VLOOKUP(B111,audio_list_stym!$A$3:$BQ$189,69,FALSE),"XXXXX")</f>
        <v>XXXXX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_Оранжевый_ли_</v>
      </c>
      <c r="BB111" t="str">
        <f t="shared" si="31"/>
        <v>_Оранжевый_ли_XXXXX?</v>
      </c>
      <c r="BD111" cm="1">
        <f t="array" aca="1" ref="BD111" ca="1">INDEX($L$106:$L$113,(RANK(AT7,$AT$2:$AT$9)))</f>
        <v>2092</v>
      </c>
    </row>
    <row r="112" spans="1:60" hidden="1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VLOOKUP(B112,audio_list_stym!$A$3:$BP$18,66,FALSE)</f>
        <v>16</v>
      </c>
      <c r="F112" t="str">
        <f>VLOOKUP(E112,metki!$A$2:$B$9,2,FALSE)</f>
        <v>импл_новые_без_названия</v>
      </c>
      <c r="G112" t="str">
        <f t="shared" si="26"/>
        <v>импл_</v>
      </c>
      <c r="H112" t="str">
        <f>VLOOKUP(B112,audio_list_stym!$A$3:$AJ$18,34,FALSE)</f>
        <v>Gac</v>
      </c>
      <c r="I112" t="s">
        <v>694</v>
      </c>
      <c r="J112" t="str">
        <f t="shared" si="27"/>
        <v>Gac_7</v>
      </c>
      <c r="K112">
        <v>16</v>
      </c>
      <c r="L112">
        <f>VLOOKUP(J112,total_visual_stym!$A$2:$D$129,2,FALSE)</f>
        <v>2095</v>
      </c>
      <c r="M112" t="str">
        <f>VLOOKUP(J112,total_visual_stym!$A$2:$D$129,3,FALSE)</f>
        <v>pics\\Gac_7.jpg</v>
      </c>
      <c r="N112">
        <f>VLOOKUP(J112,total_visual_stym!$A$1:$D$129,4,FALSE)</f>
        <v>211</v>
      </c>
      <c r="P112">
        <f>IF(G112="экспл",0,IF(G112="импл_",VLOOKUP(J112,quest_импл!$A$1:$J$129,7,FALSE),0))</f>
        <v>255</v>
      </c>
      <c r="Q112" t="str">
        <f>IF(G112="экспл",0,IF(G112="импл_",VLOOKUP(J112,quest_импл!$A$1:$J$129,8,FALSE),0))</f>
        <v>sound\\Zernistiy_li.wav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2044</v>
      </c>
      <c r="AD112" t="str">
        <f t="shared" ca="1" si="32"/>
        <v>pics\\Peper_4.jpg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pics\\Peper_4.jpg</v>
      </c>
      <c r="AI112" t="s">
        <v>122</v>
      </c>
      <c r="AO112">
        <f t="shared" ca="1" si="33"/>
        <v>0.27878523463167881</v>
      </c>
      <c r="AP112" t="str">
        <f t="shared" ca="1" si="34"/>
        <v>pics\\Peper_4.jpg</v>
      </c>
      <c r="AR112" t="str">
        <f t="shared" si="37"/>
        <v/>
      </c>
      <c r="AS112" t="str">
        <f t="shared" ca="1" si="35"/>
        <v>pics\\Peper_4.jpg</v>
      </c>
      <c r="AT112">
        <f t="shared" ca="1" si="29"/>
        <v>0.21886772530069587</v>
      </c>
      <c r="AU112" t="s">
        <v>697</v>
      </c>
      <c r="AV112" t="str">
        <f t="shared" ca="1" si="30"/>
        <v>sound\\Redkiy_plod.wav</v>
      </c>
      <c r="AX112" t="str">
        <f>IF(OR(E112=10,E112=11,E112=14,E112=15),VLOOKUP(B112,audio_list_stym!$A$3:$BQ$189,69,FALSE),"XXXXX")</f>
        <v>XXXXX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_Зернистый_ли_</v>
      </c>
      <c r="BB112" t="str">
        <f t="shared" si="31"/>
        <v>_Зернистый_ли_XXXXX?</v>
      </c>
      <c r="BD112" cm="1">
        <f t="array" aca="1" ref="BD112" ca="1">INDEX($L$106:$L$113,(RANK(AT8,$AT$2:$AT$9)))</f>
        <v>2091</v>
      </c>
    </row>
    <row r="113" spans="1:60" hidden="1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VLOOKUP(B113,audio_list_stym!$A$3:$BP$18,66,FALSE)</f>
        <v>16</v>
      </c>
      <c r="F113" t="str">
        <f>VLOOKUP(E113,metki!$A$2:$B$9,2,FALSE)</f>
        <v>импл_новые_без_названия</v>
      </c>
      <c r="G113" t="str">
        <f t="shared" si="26"/>
        <v>импл_</v>
      </c>
      <c r="H113" t="str">
        <f>VLOOKUP(B113,audio_list_stym!$A$3:$AJ$18,34,FALSE)</f>
        <v>Gac</v>
      </c>
      <c r="I113" t="s">
        <v>695</v>
      </c>
      <c r="J113" t="str">
        <f t="shared" si="27"/>
        <v>Gac_8</v>
      </c>
      <c r="K113">
        <v>16</v>
      </c>
      <c r="L113">
        <f>VLOOKUP(J113,total_visual_stym!$A$2:$D$129,2,FALSE)</f>
        <v>2096</v>
      </c>
      <c r="M113" t="str">
        <f>VLOOKUP(J113,total_visual_stym!$A$2:$D$129,3,FALSE)</f>
        <v>pics\\Gac_8.jpg</v>
      </c>
      <c r="N113">
        <f>VLOOKUP(J113,total_visual_stym!$A$1:$D$129,4,FALSE)</f>
        <v>211</v>
      </c>
      <c r="P113">
        <f>IF(G113="экспл",0,IF(G113="импл_",VLOOKUP(J113,quest_импл!$A$1:$J$129,7,FALSE),0))</f>
        <v>256</v>
      </c>
      <c r="Q113" t="str">
        <f>IF(G113="экспл",0,IF(G113="импл_",VLOOKUP(J113,quest_импл!$A$1:$J$129,8,FALSE),0))</f>
        <v>sound\\Okrugliy_li.wav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да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2048</v>
      </c>
      <c r="AD113" t="str">
        <f t="shared" ca="1" si="32"/>
        <v>pics\\Peper_8.jpg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pics\\Peper_8.jpg</v>
      </c>
      <c r="AI113" t="s">
        <v>123</v>
      </c>
      <c r="AO113">
        <f t="shared" ca="1" si="33"/>
        <v>0.19665093413151868</v>
      </c>
      <c r="AP113" t="str">
        <f t="shared" ca="1" si="34"/>
        <v>pics\\Peper_8.jpg</v>
      </c>
      <c r="AR113" t="str">
        <f t="shared" si="37"/>
        <v/>
      </c>
      <c r="AS113" t="str">
        <f t="shared" ca="1" si="35"/>
        <v>pics\\Peper_8.jpg</v>
      </c>
      <c r="AT113">
        <f t="shared" ca="1" si="29"/>
        <v>0.51970014036369561</v>
      </c>
      <c r="AU113" t="s">
        <v>697</v>
      </c>
      <c r="AV113" t="str">
        <f t="shared" ca="1" si="30"/>
        <v>sound\\Redkiy_plod.wav</v>
      </c>
      <c r="AX113" t="str">
        <f>IF(OR(E113=10,E113=11,E113=14,E113=15),VLOOKUP(B113,audio_list_stym!$A$3:$BQ$189,69,FALSE),"XXXXX")</f>
        <v>XXXXX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_Округлый_ли_</v>
      </c>
      <c r="BB113" t="str">
        <f t="shared" si="31"/>
        <v>_Округлый_ли_XXXXX?</v>
      </c>
      <c r="BD113" cm="1">
        <f t="array" aca="1" ref="BD113" ca="1">INDEX($L$106:$L$113,(RANK(AT9,$AT$2:$AT$9)))</f>
        <v>2093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VLOOKUP(B114,audio_list_stym!$A$3:$BP$18,66,FALSE)</f>
        <v>17</v>
      </c>
      <c r="F114" t="str">
        <f>VLOOKUP(E114,metki!$A$2:$B$9,2,FALSE)</f>
        <v>экспл_новые_без_названия</v>
      </c>
      <c r="G114" t="str">
        <f t="shared" si="26"/>
        <v>экспл</v>
      </c>
      <c r="H114" t="str">
        <f>VLOOKUP(B114,audio_list_stym!$A$3:$AJ$18,34,FALSE)</f>
        <v>Noni</v>
      </c>
      <c r="I114" t="s">
        <v>688</v>
      </c>
      <c r="J114" t="str">
        <f t="shared" si="27"/>
        <v>Noni_1</v>
      </c>
      <c r="K114">
        <v>17</v>
      </c>
      <c r="L114">
        <f>VLOOKUP(J114,total_visual_stym!$A$2:$D$129,2,FALSE)</f>
        <v>2113</v>
      </c>
      <c r="M114" t="str">
        <f>VLOOKUP(J114,total_visual_stym!$A$2:$D$129,3,FALSE)</f>
        <v>pics\\Noni_1.jpg</v>
      </c>
      <c r="N114">
        <f>VLOOKUP(J114,total_visual_stym!$A$1:$D$129,4,FALSE)</f>
        <v>212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129</v>
      </c>
      <c r="Z114" t="str">
        <f>IF(G114="экспл",VLOOKUP(J114,quest_экспл!$A$1:$N$129,12,FALSE),IF(G114="импл_",0,0))</f>
        <v>sound\\On_beliy_vnutri.wav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2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8"/>
        <v/>
      </c>
      <c r="AI114" t="s">
        <v>86</v>
      </c>
      <c r="AO114">
        <f t="shared" ca="1" si="33"/>
        <v>0.44703788534848365</v>
      </c>
      <c r="AP114" t="str">
        <f t="shared" ca="1" si="34"/>
        <v>pics\\Kokos_8.jpg</v>
      </c>
      <c r="AR114" t="str">
        <f t="shared" si="37"/>
        <v/>
      </c>
      <c r="AS114" t="str">
        <f t="shared" si="35"/>
        <v/>
      </c>
      <c r="AT114">
        <f t="shared" ca="1" si="29"/>
        <v>0.25793931005114556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XXXXX</v>
      </c>
      <c r="AY114" t="str">
        <f>VLOOKUP(V114,audio_list_stym!B114:BQ411,68,FALSE)</f>
        <v>На_экране_</v>
      </c>
      <c r="AZ114" t="str">
        <f>VLOOKUP(Z114,audio_list_stym!$B$2:$BQ$299,68,FALSE)</f>
        <v>_Он_белый_внутри?</v>
      </c>
      <c r="BA114" t="e">
        <f>VLOOKUP(Q114,audio_list_stym!$B$2:$BQ$299,68,FALSE)</f>
        <v>#N/A</v>
      </c>
      <c r="BB114" t="str">
        <f t="shared" si="31"/>
        <v>На_экране_XXXXX._Он_белый_внутри?</v>
      </c>
      <c r="BC114">
        <f>A114</f>
        <v>1215</v>
      </c>
      <c r="BD114" cm="1">
        <f t="array" aca="1" ref="BD114" ca="1">INDEX($L$114:$L$121,(RANK(AT2,$AT$2:$AT$9)))</f>
        <v>2114</v>
      </c>
      <c r="BE114" cm="1">
        <f t="array" aca="1" ref="BE114" ca="1">INDEX(BD66:BD81,(RANK(AT8,$AT$2:$AT$17)))</f>
        <v>2146</v>
      </c>
      <c r="BF114" cm="1">
        <f t="array" aca="1" ref="BF114" ca="1">INDEX(BD82:BD97,(RANK(AT8,$AT$2:$AT$9)))</f>
        <v>2072</v>
      </c>
      <c r="BG114" cm="1">
        <f t="array" aca="1" ref="BG114" ca="1">INDEX(BD98:BD113,(RANK(AT8,$AT$2:$AT$9)))</f>
        <v>2088</v>
      </c>
      <c r="BH114">
        <v>1</v>
      </c>
    </row>
    <row r="115" spans="1:60" hidden="1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VLOOKUP(B115,audio_list_stym!$A$3:$BP$18,66,FALSE)</f>
        <v>17</v>
      </c>
      <c r="F115" t="str">
        <f>VLOOKUP(E115,metki!$A$2:$B$9,2,FALSE)</f>
        <v>экспл_новые_без_названия</v>
      </c>
      <c r="G115" t="str">
        <f t="shared" si="26"/>
        <v>экспл</v>
      </c>
      <c r="H115" t="str">
        <f>VLOOKUP(B115,audio_list_stym!$A$3:$AJ$18,34,FALSE)</f>
        <v>Noni</v>
      </c>
      <c r="I115" t="s">
        <v>689</v>
      </c>
      <c r="J115" t="str">
        <f t="shared" si="27"/>
        <v>Noni_2</v>
      </c>
      <c r="K115">
        <v>17</v>
      </c>
      <c r="L115">
        <f>VLOOKUP(J115,total_visual_stym!$A$2:$D$129,2,FALSE)</f>
        <v>2114</v>
      </c>
      <c r="M115" t="str">
        <f>VLOOKUP(J115,total_visual_stym!$A$2:$D$129,3,FALSE)</f>
        <v>pics\\Noni_2.jpg</v>
      </c>
      <c r="N115">
        <f>VLOOKUP(J115,total_visual_stym!$A$1:$D$129,4,FALSE)</f>
        <v>212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130</v>
      </c>
      <c r="Z115" t="str">
        <f>IF(G115="экспл",VLOOKUP(J115,quest_экспл!$A$1:$N$129,12,FALSE),IF(G115="импл_",0,0))</f>
        <v>sound\\Rebristiy_li_on.wav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2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8"/>
        <v/>
      </c>
      <c r="AI115" t="s">
        <v>87</v>
      </c>
      <c r="AO115">
        <f t="shared" ca="1" si="33"/>
        <v>0.11679062521400174</v>
      </c>
      <c r="AP115" t="str">
        <f t="shared" ca="1" si="34"/>
        <v>pics\\Redis_8.jpg</v>
      </c>
      <c r="AR115" t="str">
        <f t="shared" si="37"/>
        <v/>
      </c>
      <c r="AS115" t="str">
        <f t="shared" si="35"/>
        <v/>
      </c>
      <c r="AT115">
        <f t="shared" ca="1" si="29"/>
        <v>0.60169231301163406</v>
      </c>
      <c r="AU115" t="s">
        <v>697</v>
      </c>
      <c r="AV115" t="str">
        <f t="shared" ca="1" si="30"/>
        <v>sound\\Noviy_plod.wav</v>
      </c>
      <c r="AX115" t="str">
        <f>IF(OR(E115=10,E115=11,E115=14,E115=15),VLOOKUP(B115,audio_list_stym!$A$3:$BQ$189,69,FALSE),"XXXXX")</f>
        <v>XXXXX</v>
      </c>
      <c r="AY115" t="str">
        <f>VLOOKUP(V115,audio_list_stym!B115:BQ412,68,FALSE)</f>
        <v>Посмотрите,_вот_</v>
      </c>
      <c r="AZ115" t="str">
        <f>VLOOKUP(Z115,audio_list_stym!$B$2:$BQ$299,68,FALSE)</f>
        <v>_Ребристый_ли_он?</v>
      </c>
      <c r="BA115" t="e">
        <f>VLOOKUP(Q115,audio_list_stym!$B$2:$BQ$299,68,FALSE)</f>
        <v>#N/A</v>
      </c>
      <c r="BB115" t="str">
        <f t="shared" si="31"/>
        <v>Посмотрите,_вот_XXXXX._Ребристый_ли_он?</v>
      </c>
      <c r="BD115" cm="1">
        <f t="array" aca="1" ref="BD115" ca="1">INDEX($L$114:$L$121,(RANK(AT3,$AT$2:$AT$9)))</f>
        <v>2113</v>
      </c>
    </row>
    <row r="116" spans="1:60" hidden="1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VLOOKUP(B116,audio_list_stym!$A$3:$BP$18,66,FALSE)</f>
        <v>17</v>
      </c>
      <c r="F116" t="str">
        <f>VLOOKUP(E116,metki!$A$2:$B$9,2,FALSE)</f>
        <v>экспл_новые_без_названия</v>
      </c>
      <c r="G116" t="str">
        <f t="shared" si="26"/>
        <v>экспл</v>
      </c>
      <c r="H116" t="str">
        <f>VLOOKUP(B116,audio_list_stym!$A$3:$AJ$18,34,FALSE)</f>
        <v>Noni</v>
      </c>
      <c r="I116" t="s">
        <v>690</v>
      </c>
      <c r="J116" t="str">
        <f t="shared" si="27"/>
        <v>Noni_3</v>
      </c>
      <c r="K116">
        <v>17</v>
      </c>
      <c r="L116">
        <f>VLOOKUP(J116,total_visual_stym!$A$2:$D$129,2,FALSE)</f>
        <v>2115</v>
      </c>
      <c r="M116" t="str">
        <f>VLOOKUP(J116,total_visual_stym!$A$2:$D$129,3,FALSE)</f>
        <v>pics\\Noni_3.jpg</v>
      </c>
      <c r="N116">
        <f>VLOOKUP(J116,total_visual_stym!$A$1:$D$129,4,FALSE)</f>
        <v>212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131</v>
      </c>
      <c r="Z116" t="str">
        <f>IF(G116="экспл",VLOOKUP(J116,quest_экспл!$A$1:$N$129,12,FALSE),IF(G116="импл_",0,0))</f>
        <v>sound\\Goluboy_li_on.wav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2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8"/>
        <v/>
      </c>
      <c r="AI116" t="s">
        <v>88</v>
      </c>
      <c r="AO116">
        <f t="shared" ca="1" si="33"/>
        <v>0.63906974104439018</v>
      </c>
      <c r="AP116" t="str">
        <f t="shared" ca="1" si="34"/>
        <v>pics\\Goroh_4.jpg</v>
      </c>
      <c r="AR116" t="str">
        <f t="shared" si="37"/>
        <v/>
      </c>
      <c r="AS116" t="str">
        <f t="shared" si="35"/>
        <v/>
      </c>
      <c r="AT116">
        <f t="shared" ca="1" si="29"/>
        <v>0.66640831666491696</v>
      </c>
      <c r="AU116" t="s">
        <v>697</v>
      </c>
      <c r="AV116" t="str">
        <f t="shared" ca="1" si="30"/>
        <v>sound\\Noviy_plod.wav</v>
      </c>
      <c r="AX116" t="str">
        <f>IF(OR(E116=10,E116=11,E116=14,E116=15),VLOOKUP(B116,audio_list_stym!$A$3:$BQ$189,69,FALSE),"XXXXX")</f>
        <v>XXXXX</v>
      </c>
      <c r="AY116" t="str">
        <f>VLOOKUP(V116,audio_list_stym!B116:BQ413,68,FALSE)</f>
        <v>Вот_</v>
      </c>
      <c r="AZ116" t="str">
        <f>VLOOKUP(Z116,audio_list_stym!$B$2:$BQ$299,68,FALSE)</f>
        <v>_Голубой_ли_он?</v>
      </c>
      <c r="BA116" t="e">
        <f>VLOOKUP(Q116,audio_list_stym!$B$2:$BQ$299,68,FALSE)</f>
        <v>#N/A</v>
      </c>
      <c r="BB116" t="str">
        <f t="shared" si="31"/>
        <v>Вот_XXXXX._Голубой_ли_он?</v>
      </c>
      <c r="BD116" cm="1">
        <f t="array" aca="1" ref="BD116" ca="1">INDEX($L$114:$L$121,(RANK(AT4,$AT$2:$AT$9)))</f>
        <v>2120</v>
      </c>
    </row>
    <row r="117" spans="1:60" hidden="1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VLOOKUP(B117,audio_list_stym!$A$3:$BP$18,66,FALSE)</f>
        <v>17</v>
      </c>
      <c r="F117" t="str">
        <f>VLOOKUP(E117,metki!$A$2:$B$9,2,FALSE)</f>
        <v>экспл_новые_без_названия</v>
      </c>
      <c r="G117" t="str">
        <f t="shared" si="26"/>
        <v>экспл</v>
      </c>
      <c r="H117" t="str">
        <f>VLOOKUP(B117,audio_list_stym!$A$3:$AJ$18,34,FALSE)</f>
        <v>Noni</v>
      </c>
      <c r="I117" t="s">
        <v>691</v>
      </c>
      <c r="J117" t="str">
        <f t="shared" si="27"/>
        <v>Noni_4</v>
      </c>
      <c r="K117">
        <v>17</v>
      </c>
      <c r="L117">
        <f>VLOOKUP(J117,total_visual_stym!$A$2:$D$129,2,FALSE)</f>
        <v>2116</v>
      </c>
      <c r="M117" t="str">
        <f>VLOOKUP(J117,total_visual_stym!$A$2:$D$129,3,FALSE)</f>
        <v>pics\\Noni_4.jpg</v>
      </c>
      <c r="N117">
        <f>VLOOKUP(J117,total_visual_stym!$A$1:$D$129,4,FALSE)</f>
        <v>212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132</v>
      </c>
      <c r="Z117" t="str">
        <f>IF(G117="экспл",VLOOKUP(J117,quest_экспл!$A$1:$N$129,12,FALSE),IF(G117="импл_",0,0))</f>
        <v>sound\\On_s_bugorkami.wav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2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8"/>
        <v/>
      </c>
      <c r="AI117" t="s">
        <v>89</v>
      </c>
      <c r="AO117">
        <f t="shared" ca="1" si="33"/>
        <v>0.4706846735871113</v>
      </c>
      <c r="AP117" t="str">
        <f t="shared" ca="1" si="34"/>
        <v>pics\\Kokos_5.jpg</v>
      </c>
      <c r="AR117" t="str">
        <f t="shared" si="37"/>
        <v/>
      </c>
      <c r="AS117" t="str">
        <f t="shared" si="35"/>
        <v/>
      </c>
      <c r="AT117">
        <f t="shared" ca="1" si="29"/>
        <v>0.75036294959657168</v>
      </c>
      <c r="AU117" t="s">
        <v>697</v>
      </c>
      <c r="AV117" t="str">
        <f t="shared" ca="1" si="30"/>
        <v>sound\\Noviy_plod.wav</v>
      </c>
      <c r="AX117" t="str">
        <f>IF(OR(E117=10,E117=11,E117=14,E117=15),VLOOKUP(B117,audio_list_stym!$A$3:$BQ$189,69,FALSE),"XXXXX")</f>
        <v>XXXXX</v>
      </c>
      <c r="AY117" t="str">
        <f>VLOOKUP(V117,audio_list_stym!B117:BQ414,68,FALSE)</f>
        <v>Это_</v>
      </c>
      <c r="AZ117" t="str">
        <f>VLOOKUP(Z117,audio_list_stym!$B$2:$BQ$299,68,FALSE)</f>
        <v>_Он_с_бугорками?</v>
      </c>
      <c r="BA117" t="e">
        <f>VLOOKUP(Q117,audio_list_stym!$B$2:$BQ$299,68,FALSE)</f>
        <v>#N/A</v>
      </c>
      <c r="BB117" t="str">
        <f t="shared" si="31"/>
        <v>Это_XXXXX._Он_с_бугорками?</v>
      </c>
      <c r="BD117" cm="1">
        <f t="array" aca="1" ref="BD117" ca="1">INDEX($L$114:$L$121,(RANK(AT5,$AT$2:$AT$9)))</f>
        <v>2119</v>
      </c>
    </row>
    <row r="118" spans="1:60" hidden="1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VLOOKUP(B118,audio_list_stym!$A$3:$BP$18,66,FALSE)</f>
        <v>17</v>
      </c>
      <c r="F118" t="str">
        <f>VLOOKUP(E118,metki!$A$2:$B$9,2,FALSE)</f>
        <v>экспл_новые_без_названия</v>
      </c>
      <c r="G118" t="str">
        <f t="shared" si="26"/>
        <v>экспл</v>
      </c>
      <c r="H118" t="str">
        <f>VLOOKUP(B118,audio_list_stym!$A$3:$AJ$18,34,FALSE)</f>
        <v>Noni</v>
      </c>
      <c r="I118" t="s">
        <v>692</v>
      </c>
      <c r="J118" t="str">
        <f t="shared" si="27"/>
        <v>Noni_5</v>
      </c>
      <c r="K118">
        <v>17</v>
      </c>
      <c r="L118">
        <f>VLOOKUP(J118,total_visual_stym!$A$2:$D$129,2,FALSE)</f>
        <v>2117</v>
      </c>
      <c r="M118" t="str">
        <f>VLOOKUP(J118,total_visual_stym!$A$2:$D$129,3,FALSE)</f>
        <v>pics\\Noni_5.jpg</v>
      </c>
      <c r="N118">
        <f>VLOOKUP(J118,total_visual_stym!$A$1:$D$129,4,FALSE)</f>
        <v>212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133</v>
      </c>
      <c r="Z118" t="str">
        <f>IF(G118="экспл",VLOOKUP(J118,quest_экспл!$A$1:$N$129,12,FALSE),IF(G118="импл_",0,0))</f>
        <v>sound\\Ovalniy_li_on.wav</v>
      </c>
      <c r="AA118" t="str">
        <f>IF(G118="экспл",VLOOKUP(J118,quest_экспл!$A$1:$N$129,14,FALSE),IF(G118="импл_",0,0))</f>
        <v>да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2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8"/>
        <v/>
      </c>
      <c r="AI118" t="s">
        <v>90</v>
      </c>
      <c r="AO118">
        <f t="shared" ca="1" si="33"/>
        <v>0.82046367457550051</v>
      </c>
      <c r="AP118" t="str">
        <f t="shared" ca="1" si="34"/>
        <v>pics\\Finik_3.jpg</v>
      </c>
      <c r="AR118" t="str">
        <f t="shared" si="37"/>
        <v/>
      </c>
      <c r="AS118" t="str">
        <f t="shared" si="35"/>
        <v/>
      </c>
      <c r="AT118">
        <f t="shared" ca="1" si="29"/>
        <v>0.87437040606722793</v>
      </c>
      <c r="AU118" t="s">
        <v>697</v>
      </c>
      <c r="AV118" t="str">
        <f t="shared" ca="1" si="30"/>
        <v>sound\\Noviy_plod.wav</v>
      </c>
      <c r="AX118" t="str">
        <f>IF(OR(E118=10,E118=11,E118=14,E118=15),VLOOKUP(B118,audio_list_stym!$A$3:$BQ$189,69,FALSE),"XXXXX")</f>
        <v>XXXXX</v>
      </c>
      <c r="AY118" t="str">
        <f>VLOOKUP(V118,audio_list_stym!B118:BQ415,68,FALSE)</f>
        <v>На_картинке_</v>
      </c>
      <c r="AZ118" t="str">
        <f>VLOOKUP(Z118,audio_list_stym!$B$2:$BQ$299,68,FALSE)</f>
        <v>_Овальный_ли_он?</v>
      </c>
      <c r="BA118" t="e">
        <f>VLOOKUP(Q118,audio_list_stym!$B$2:$BQ$299,68,FALSE)</f>
        <v>#N/A</v>
      </c>
      <c r="BB118" t="str">
        <f t="shared" si="31"/>
        <v>На_картинке_XXXXX._Овальный_ли_он?</v>
      </c>
      <c r="BD118" cm="1">
        <f t="array" aca="1" ref="BD118" ca="1">INDEX($L$114:$L$121,(RANK(AT6,$AT$2:$AT$9)))</f>
        <v>2118</v>
      </c>
    </row>
    <row r="119" spans="1:60" hidden="1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VLOOKUP(B119,audio_list_stym!$A$3:$BP$18,66,FALSE)</f>
        <v>17</v>
      </c>
      <c r="F119" t="str">
        <f>VLOOKUP(E119,metki!$A$2:$B$9,2,FALSE)</f>
        <v>экспл_новые_без_названия</v>
      </c>
      <c r="G119" t="str">
        <f t="shared" si="26"/>
        <v>экспл</v>
      </c>
      <c r="H119" t="str">
        <f>VLOOKUP(B119,audio_list_stym!$A$3:$AJ$18,34,FALSE)</f>
        <v>Noni</v>
      </c>
      <c r="I119" t="s">
        <v>693</v>
      </c>
      <c r="J119" t="str">
        <f t="shared" si="27"/>
        <v>Noni_6</v>
      </c>
      <c r="K119">
        <v>17</v>
      </c>
      <c r="L119">
        <f>VLOOKUP(J119,total_visual_stym!$A$2:$D$129,2,FALSE)</f>
        <v>2118</v>
      </c>
      <c r="M119" t="str">
        <f>VLOOKUP(J119,total_visual_stym!$A$2:$D$129,3,FALSE)</f>
        <v>pics\\Noni_6.jpg</v>
      </c>
      <c r="N119">
        <f>VLOOKUP(J119,total_visual_stym!$A$1:$D$129,4,FALSE)</f>
        <v>212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134</v>
      </c>
      <c r="Z119" t="str">
        <f>IF(G119="экспл",VLOOKUP(J119,quest_экспл!$A$1:$N$129,12,FALSE),IF(G119="импл_",0,0))</f>
        <v>sound\\Zhidkiy_li_on.wav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2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8"/>
        <v/>
      </c>
      <c r="AI119" t="s">
        <v>91</v>
      </c>
      <c r="AO119">
        <f t="shared" ca="1" si="33"/>
        <v>0.58719279747359199</v>
      </c>
      <c r="AP119" t="str">
        <f t="shared" ca="1" si="34"/>
        <v>pics\\Kokos_3.jpg</v>
      </c>
      <c r="AR119" t="str">
        <f t="shared" si="37"/>
        <v/>
      </c>
      <c r="AS119" t="str">
        <f t="shared" si="35"/>
        <v/>
      </c>
      <c r="AT119">
        <f t="shared" ca="1" si="29"/>
        <v>8.095304439215667E-2</v>
      </c>
      <c r="AU119" t="s">
        <v>697</v>
      </c>
      <c r="AV119" t="str">
        <f t="shared" ca="1" si="30"/>
        <v>sound\\Redkiy_plod.wav</v>
      </c>
      <c r="AX119" t="str">
        <f>IF(OR(E119=10,E119=11,E119=14,E119=15),VLOOKUP(B119,audio_list_stym!$A$3:$BQ$189,69,FALSE),"XXXXX")</f>
        <v>XXXXX</v>
      </c>
      <c r="AY119" t="str">
        <f>VLOOKUP(V119,audio_list_stym!B119:BQ416,68,FALSE)</f>
        <v>На_мониторе_</v>
      </c>
      <c r="AZ119" t="str">
        <f>VLOOKUP(Z119,audio_list_stym!$B$2:$BQ$299,68,FALSE)</f>
        <v>_Жидкий_ли_он?</v>
      </c>
      <c r="BA119" t="e">
        <f>VLOOKUP(Q119,audio_list_stym!$B$2:$BQ$299,68,FALSE)</f>
        <v>#N/A</v>
      </c>
      <c r="BB119" t="str">
        <f t="shared" si="31"/>
        <v>На_мониторе_XXXXX._Жидкий_ли_он?</v>
      </c>
      <c r="BD119" cm="1">
        <f t="array" aca="1" ref="BD119" ca="1">INDEX($L$114:$L$121,(RANK(AT7,$AT$2:$AT$9)))</f>
        <v>2116</v>
      </c>
    </row>
    <row r="120" spans="1:60" hidden="1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VLOOKUP(B120,audio_list_stym!$A$3:$BP$18,66,FALSE)</f>
        <v>17</v>
      </c>
      <c r="F120" t="str">
        <f>VLOOKUP(E120,metki!$A$2:$B$9,2,FALSE)</f>
        <v>экспл_новые_без_названия</v>
      </c>
      <c r="G120" t="str">
        <f t="shared" si="26"/>
        <v>экспл</v>
      </c>
      <c r="H120" t="str">
        <f>VLOOKUP(B120,audio_list_stym!$A$3:$AJ$18,34,FALSE)</f>
        <v>Noni</v>
      </c>
      <c r="I120" t="s">
        <v>694</v>
      </c>
      <c r="J120" t="str">
        <f t="shared" si="27"/>
        <v>Noni_7</v>
      </c>
      <c r="K120">
        <v>17</v>
      </c>
      <c r="L120">
        <f>VLOOKUP(J120,total_visual_stym!$A$2:$D$129,2,FALSE)</f>
        <v>2119</v>
      </c>
      <c r="M120" t="str">
        <f>VLOOKUP(J120,total_visual_stym!$A$2:$D$129,3,FALSE)</f>
        <v>pics\\Noni_7.jpg</v>
      </c>
      <c r="N120">
        <f>VLOOKUP(J120,total_visual_stym!$A$1:$D$129,4,FALSE)</f>
        <v>212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135</v>
      </c>
      <c r="Z120" t="str">
        <f>IF(G120="экспл",VLOOKUP(J120,quest_экспл!$A$1:$N$129,12,FALSE),IF(G120="импл_",0,0))</f>
        <v>sound\\On_lohmatiy.wav</v>
      </c>
      <c r="AA120" t="str">
        <f>IF(G120="экспл",VLOOKUP(J120,quest_экспл!$A$1:$N$129,14,FALSE),IF(G120="импл_",0,0))</f>
        <v>нет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2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8"/>
        <v/>
      </c>
      <c r="AI120" t="s">
        <v>92</v>
      </c>
      <c r="AO120">
        <f t="shared" ca="1" si="33"/>
        <v>0.89992895260073302</v>
      </c>
      <c r="AP120" t="str">
        <f t="shared" ca="1" si="34"/>
        <v>pics\\Banan_7.jpg</v>
      </c>
      <c r="AR120" t="str">
        <f t="shared" si="37"/>
        <v/>
      </c>
      <c r="AS120" t="str">
        <f t="shared" si="35"/>
        <v/>
      </c>
      <c r="AT120">
        <f t="shared" ca="1" si="29"/>
        <v>0.50850412530661782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XXXXX</v>
      </c>
      <c r="AY120" t="str">
        <f>VLOOKUP(V120,audio_list_stym!B120:BQ417,68,FALSE)</f>
        <v>Перед_Вами_</v>
      </c>
      <c r="AZ120" t="str">
        <f>VLOOKUP(Z120,audio_list_stym!$B$2:$BQ$299,68,FALSE)</f>
        <v>_Он_лохматый?</v>
      </c>
      <c r="BA120" t="e">
        <f>VLOOKUP(Q120,audio_list_stym!$B$2:$BQ$299,68,FALSE)</f>
        <v>#N/A</v>
      </c>
      <c r="BB120" t="str">
        <f t="shared" si="31"/>
        <v>Перед_Вами_XXXXX._Он_лохматый?</v>
      </c>
      <c r="BD120" cm="1">
        <f t="array" aca="1" ref="BD120" ca="1">INDEX($L$114:$L$121,(RANK(AT8,$AT$2:$AT$9)))</f>
        <v>2115</v>
      </c>
    </row>
    <row r="121" spans="1:60" hidden="1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VLOOKUP(B121,audio_list_stym!$A$3:$BP$18,66,FALSE)</f>
        <v>17</v>
      </c>
      <c r="F121" t="str">
        <f>VLOOKUP(E121,metki!$A$2:$B$9,2,FALSE)</f>
        <v>экспл_новые_без_названия</v>
      </c>
      <c r="G121" t="str">
        <f t="shared" si="26"/>
        <v>экспл</v>
      </c>
      <c r="H121" t="str">
        <f>VLOOKUP(B121,audio_list_stym!$A$3:$AJ$18,34,FALSE)</f>
        <v>Noni</v>
      </c>
      <c r="I121" t="s">
        <v>695</v>
      </c>
      <c r="J121" t="str">
        <f t="shared" si="27"/>
        <v>Noni_8</v>
      </c>
      <c r="K121">
        <v>17</v>
      </c>
      <c r="L121">
        <f>VLOOKUP(J121,total_visual_stym!$A$2:$D$129,2,FALSE)</f>
        <v>2120</v>
      </c>
      <c r="M121" t="str">
        <f>VLOOKUP(J121,total_visual_stym!$A$2:$D$129,3,FALSE)</f>
        <v>pics\\Noni_8.jpg</v>
      </c>
      <c r="N121">
        <f>VLOOKUP(J121,total_visual_stym!$A$1:$D$129,4,FALSE)</f>
        <v>212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136</v>
      </c>
      <c r="Z121" t="str">
        <f>IF(G121="экспл",VLOOKUP(J121,quest_экспл!$A$1:$N$129,12,FALSE),IF(G121="импл_",0,0))</f>
        <v>sound\\On_zolotistiy.wav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2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8"/>
        <v/>
      </c>
      <c r="AI121" t="s">
        <v>93</v>
      </c>
      <c r="AO121">
        <f t="shared" ca="1" si="33"/>
        <v>5.5993549470883197E-2</v>
      </c>
      <c r="AP121" t="str">
        <f t="shared" ca="1" si="34"/>
        <v>pics\\Tomat_6.jpg</v>
      </c>
      <c r="AR121" t="str">
        <f>IF(AH121="sound\\Ogorod",AP49,"")</f>
        <v/>
      </c>
      <c r="AS121" t="str">
        <f t="shared" si="35"/>
        <v/>
      </c>
      <c r="AT121">
        <f t="shared" ca="1" si="29"/>
        <v>0.82595593513198795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XXXXX</v>
      </c>
      <c r="AY121" t="str">
        <f>VLOOKUP(V121,audio_list_stym!B121:BQ418,68,FALSE)</f>
        <v>Вы_видите_</v>
      </c>
      <c r="AZ121" t="str">
        <f>VLOOKUP(Z121,audio_list_stym!$B$2:$BQ$299,68,FALSE)</f>
        <v>_Он_золотистый?</v>
      </c>
      <c r="BA121" t="e">
        <f>VLOOKUP(Q121,audio_list_stym!$B$2:$BQ$299,68,FALSE)</f>
        <v>#N/A</v>
      </c>
      <c r="BB121" t="str">
        <f t="shared" si="31"/>
        <v>Вы_видите_XXXXX._Он_золотистый?</v>
      </c>
      <c r="BD121" cm="1">
        <f t="array" aca="1" ref="BD121" ca="1">INDEX($L$114:$L$121,(RANK(AT9,$AT$2:$AT$9)))</f>
        <v>2117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VLOOKUP(B122,audio_list_stym!$A$3:$BP$18,66,FALSE)</f>
        <v>14</v>
      </c>
      <c r="F122" t="str">
        <f>VLOOKUP(E122,metki!$A$2:$B$9,2,FALSE)</f>
        <v>импл_новые_с_названием</v>
      </c>
      <c r="G122" t="str">
        <f t="shared" si="26"/>
        <v>импл_</v>
      </c>
      <c r="H122" t="str">
        <f>VLOOKUP(B122,audio_list_stym!$A$3:$AJ$18,34,FALSE)</f>
        <v>Sapota</v>
      </c>
      <c r="I122" t="s">
        <v>688</v>
      </c>
      <c r="J122" t="str">
        <f t="shared" si="27"/>
        <v>Sapota_1</v>
      </c>
      <c r="K122">
        <v>14</v>
      </c>
      <c r="L122">
        <f>VLOOKUP(J122,total_visual_stym!$A$2:$D$129,2,FALSE)</f>
        <v>2129</v>
      </c>
      <c r="M122" t="str">
        <f>VLOOKUP(J122,total_visual_stym!$A$2:$D$129,3,FALSE)</f>
        <v>pics\\Sapota_1.jpg</v>
      </c>
      <c r="N122">
        <f>VLOOKUP(J122,total_visual_stym!$A$1:$D$129,4,FALSE)</f>
        <v>213</v>
      </c>
      <c r="P122">
        <f>IF(G122="экспл",0,IF(G122="импл_",VLOOKUP(J122,quest_импл!$A$1:$J$129,7,FALSE),0))</f>
        <v>265</v>
      </c>
      <c r="Q122" t="str">
        <f>IF(G122="экспл",0,IF(G122="импл_",VLOOKUP(J122,quest_импл!$A$1:$J$129,8,FALSE),0))</f>
        <v>sound\\Sharoobrazniy_li.wav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2038</v>
      </c>
      <c r="AD122" t="str">
        <f t="shared" ca="1" si="32"/>
        <v>pics\\Limon_6.jpg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pics\\Limon_6.jpg</v>
      </c>
      <c r="AI122" t="s">
        <v>124</v>
      </c>
      <c r="AO122">
        <f t="shared" ca="1" si="33"/>
        <v>0.36866961240099705</v>
      </c>
      <c r="AP122" t="str">
        <f t="shared" ca="1" si="34"/>
        <v>pics\\Limon_6.jpg</v>
      </c>
      <c r="AR122" t="str">
        <f t="shared" ref="AR122:AR129" si="38">IF(AH122="sound\\Ogorod",AP50,"")</f>
        <v/>
      </c>
      <c r="AS122" t="str">
        <f t="shared" ca="1" si="35"/>
        <v>pics\\Limon_6.jpg</v>
      </c>
      <c r="AT122">
        <f t="shared" ca="1" si="29"/>
        <v>0.55652123737024961</v>
      </c>
      <c r="AU122" t="s">
        <v>697</v>
      </c>
      <c r="AV122" t="str">
        <f t="shared" ca="1" si="30"/>
        <v>sound\\Noviy_plod.wav</v>
      </c>
      <c r="AX122" t="str">
        <f>IF(OR(E122=10,E122=11,E122=14,E122=15),VLOOKUP(B122,audio_list_stym!$A$3:$BQ$189,69,FALSE),"XXXXX")</f>
        <v>ПЕМАТ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_Шарообразный_ли_</v>
      </c>
      <c r="BB122" t="str">
        <f t="shared" si="31"/>
        <v>_Шарообразный_ли_ПЕМАТ?</v>
      </c>
      <c r="BC122">
        <f>A122</f>
        <v>1216</v>
      </c>
      <c r="BD122" cm="1">
        <f t="array" aca="1" ref="BD122" ca="1">INDEX($L$122:$L$129,(RANK(AT2,$AT$2:$AT$9)))</f>
        <v>2130</v>
      </c>
      <c r="BE122" cm="1">
        <f t="array" aca="1" ref="BE122" ca="1">INDEX(BD66:BD81,(RANK(AT9,$AT$2:$AT$17)))</f>
        <v>2146</v>
      </c>
      <c r="BF122" cm="1">
        <f t="array" aca="1" ref="BF122" ca="1">INDEX(BD90:BD105,(RANK(AT9,$AT$2:$AT$17)))</f>
        <v>2082</v>
      </c>
      <c r="BG122" cm="1">
        <f t="array" aca="1" ref="BG122" ca="1">INDEX(BD106:BD121,(RANK(AT9,$AT$2:$AT$17)))</f>
        <v>2114</v>
      </c>
      <c r="BH122">
        <v>1</v>
      </c>
    </row>
    <row r="123" spans="1:60" hidden="1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VLOOKUP(B123,audio_list_stym!$A$3:$BP$18,66,FALSE)</f>
        <v>14</v>
      </c>
      <c r="F123" t="str">
        <f>VLOOKUP(E123,metki!$A$2:$B$9,2,FALSE)</f>
        <v>импл_новые_с_названием</v>
      </c>
      <c r="G123" t="str">
        <f t="shared" si="26"/>
        <v>импл_</v>
      </c>
      <c r="H123" t="str">
        <f>VLOOKUP(B123,audio_list_stym!$A$3:$AJ$18,34,FALSE)</f>
        <v>Sapota</v>
      </c>
      <c r="I123" t="s">
        <v>689</v>
      </c>
      <c r="J123" t="str">
        <f t="shared" si="27"/>
        <v>Sapota_2</v>
      </c>
      <c r="K123">
        <v>14</v>
      </c>
      <c r="L123">
        <f>VLOOKUP(J123,total_visual_stym!$A$2:$D$129,2,FALSE)</f>
        <v>2130</v>
      </c>
      <c r="M123" t="str">
        <f>VLOOKUP(J123,total_visual_stym!$A$2:$D$129,3,FALSE)</f>
        <v>pics\\Sapota_2.jpg</v>
      </c>
      <c r="N123">
        <f>VLOOKUP(J123,total_visual_stym!$A$1:$D$129,4,FALSE)</f>
        <v>213</v>
      </c>
      <c r="P123">
        <f>IF(G123="экспл",0,IF(G123="импл_",VLOOKUP(J123,quest_импл!$A$1:$J$129,7,FALSE),0))</f>
        <v>266</v>
      </c>
      <c r="Q123" t="str">
        <f>IF(G123="экспл",0,IF(G123="импл_",VLOOKUP(J123,quest_импл!$A$1:$J$129,8,FALSE),0))</f>
        <v>sound\\Nadrezan_li.wav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2023</v>
      </c>
      <c r="AD123" t="str">
        <f t="shared" ca="1" si="32"/>
        <v>pics\\Goroh_7.jpg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pics\\Goroh_7.jpg</v>
      </c>
      <c r="AI123" t="s">
        <v>125</v>
      </c>
      <c r="AO123">
        <f t="shared" ca="1" si="33"/>
        <v>0.62704265081456045</v>
      </c>
      <c r="AP123" t="str">
        <f t="shared" ca="1" si="34"/>
        <v>pics\\Goroh_7.jpg</v>
      </c>
      <c r="AR123" t="str">
        <f t="shared" si="38"/>
        <v/>
      </c>
      <c r="AS123" t="str">
        <f t="shared" ca="1" si="35"/>
        <v>pics\\Goroh_7.jpg</v>
      </c>
      <c r="AT123">
        <f t="shared" ca="1" si="29"/>
        <v>0.64363470382704846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_Надрезан_ли_</v>
      </c>
      <c r="BB123" t="str">
        <f t="shared" si="31"/>
        <v>_Надрезан_ли_ПЕМАТ?</v>
      </c>
      <c r="BD123" cm="1">
        <f t="array" aca="1" ref="BD123" ca="1">INDEX($L$122:$L$129,(RANK(AT3,$AT$2:$AT$9)))</f>
        <v>2129</v>
      </c>
    </row>
    <row r="124" spans="1:60" hidden="1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VLOOKUP(B124,audio_list_stym!$A$3:$BP$18,66,FALSE)</f>
        <v>14</v>
      </c>
      <c r="F124" t="str">
        <f>VLOOKUP(E124,metki!$A$2:$B$9,2,FALSE)</f>
        <v>импл_новые_с_названием</v>
      </c>
      <c r="G124" t="str">
        <f t="shared" si="26"/>
        <v>импл_</v>
      </c>
      <c r="H124" t="str">
        <f>VLOOKUP(B124,audio_list_stym!$A$3:$AJ$18,34,FALSE)</f>
        <v>Sapota</v>
      </c>
      <c r="I124" t="s">
        <v>690</v>
      </c>
      <c r="J124" t="str">
        <f t="shared" si="27"/>
        <v>Sapota_3</v>
      </c>
      <c r="K124">
        <v>14</v>
      </c>
      <c r="L124">
        <f>VLOOKUP(J124,total_visual_stym!$A$2:$D$129,2,FALSE)</f>
        <v>2131</v>
      </c>
      <c r="M124" t="str">
        <f>VLOOKUP(J124,total_visual_stym!$A$2:$D$129,3,FALSE)</f>
        <v>pics\\Sapota_3.jpg</v>
      </c>
      <c r="N124">
        <f>VLOOKUP(J124,total_visual_stym!$A$1:$D$129,4,FALSE)</f>
        <v>213</v>
      </c>
      <c r="P124">
        <f>IF(G124="экспл",0,IF(G124="импл_",VLOOKUP(J124,quest_импл!$A$1:$J$129,7,FALSE),0))</f>
        <v>267</v>
      </c>
      <c r="Q124" t="str">
        <f>IF(G124="экспл",0,IF(G124="импл_",VLOOKUP(J124,quest_импл!$A$1:$J$129,8,FALSE),0))</f>
        <v>sound\\Perekruchen_li.wav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нет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2041</v>
      </c>
      <c r="AD124" t="str">
        <f t="shared" ca="1" si="32"/>
        <v>pics\\Peper_1.jpg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pics\\Peper_1.jpg</v>
      </c>
      <c r="AI124" t="s">
        <v>126</v>
      </c>
      <c r="AO124">
        <f t="shared" ca="1" si="33"/>
        <v>0.31717301041450274</v>
      </c>
      <c r="AP124" t="str">
        <f t="shared" ca="1" si="34"/>
        <v>pics\\Peper_1.jpg</v>
      </c>
      <c r="AR124" t="str">
        <f t="shared" si="38"/>
        <v/>
      </c>
      <c r="AS124" t="str">
        <f t="shared" ca="1" si="35"/>
        <v>pics\\Peper_1.jpg</v>
      </c>
      <c r="AT124">
        <f t="shared" ca="1" si="29"/>
        <v>0.52900591178245482</v>
      </c>
      <c r="AU124" t="s">
        <v>697</v>
      </c>
      <c r="AV124" t="str">
        <f t="shared" ca="1" si="30"/>
        <v>sound\\Redkiy_plod.wav</v>
      </c>
      <c r="AX124" t="str">
        <f>IF(OR(E124=10,E124=11,E124=14,E124=15),VLOOKUP(B124,audio_list_stym!$A$3:$BQ$189,69,FALSE),"XXXXX")</f>
        <v>ПЕМАТ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_Перекручен_ли_</v>
      </c>
      <c r="BB124" t="str">
        <f t="shared" si="31"/>
        <v>_Перекручен_ли_ПЕМАТ?</v>
      </c>
      <c r="BD124" cm="1">
        <f t="array" aca="1" ref="BD124" ca="1">INDEX($L$122:$L$129,(RANK(AT4,$AT$2:$AT$9)))</f>
        <v>2136</v>
      </c>
    </row>
    <row r="125" spans="1:60" hidden="1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VLOOKUP(B125,audio_list_stym!$A$3:$BP$18,66,FALSE)</f>
        <v>14</v>
      </c>
      <c r="F125" t="str">
        <f>VLOOKUP(E125,metki!$A$2:$B$9,2,FALSE)</f>
        <v>импл_новые_с_названием</v>
      </c>
      <c r="G125" t="str">
        <f t="shared" si="26"/>
        <v>импл_</v>
      </c>
      <c r="H125" t="str">
        <f>VLOOKUP(B125,audio_list_stym!$A$3:$AJ$18,34,FALSE)</f>
        <v>Sapota</v>
      </c>
      <c r="I125" t="s">
        <v>691</v>
      </c>
      <c r="J125" t="str">
        <f t="shared" si="27"/>
        <v>Sapota_4</v>
      </c>
      <c r="K125">
        <v>14</v>
      </c>
      <c r="L125">
        <f>VLOOKUP(J125,total_visual_stym!$A$2:$D$129,2,FALSE)</f>
        <v>2132</v>
      </c>
      <c r="M125" t="str">
        <f>VLOOKUP(J125,total_visual_stym!$A$2:$D$129,3,FALSE)</f>
        <v>pics\\Sapota_4.jpg</v>
      </c>
      <c r="N125">
        <f>VLOOKUP(J125,total_visual_stym!$A$1:$D$129,4,FALSE)</f>
        <v>213</v>
      </c>
      <c r="P125">
        <f>IF(G125="экспл",0,IF(G125="импл_",VLOOKUP(J125,quest_импл!$A$1:$J$129,7,FALSE),0))</f>
        <v>268</v>
      </c>
      <c r="Q125" t="str">
        <f>IF(G125="экспл",0,IF(G125="импл_",VLOOKUP(J125,quest_импл!$A$1:$J$129,8,FALSE),0))</f>
        <v>sound\\Sorvan_li.wav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да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2015</v>
      </c>
      <c r="AD125" t="str">
        <f t="shared" ca="1" si="32"/>
        <v>pics\\Finik_7.jpg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pics\\Finik_7.jpg</v>
      </c>
      <c r="AI125" t="s">
        <v>127</v>
      </c>
      <c r="AO125">
        <f t="shared" ca="1" si="33"/>
        <v>0.71367861648932962</v>
      </c>
      <c r="AP125" t="str">
        <f t="shared" ca="1" si="34"/>
        <v>pics\\Finik_7.jpg</v>
      </c>
      <c r="AR125" t="str">
        <f t="shared" si="38"/>
        <v/>
      </c>
      <c r="AS125" t="str">
        <f t="shared" ca="1" si="35"/>
        <v>pics\\Finik_7.jpg</v>
      </c>
      <c r="AT125">
        <f t="shared" ca="1" si="29"/>
        <v>1.6414965993256869E-2</v>
      </c>
      <c r="AU125" t="s">
        <v>697</v>
      </c>
      <c r="AV125" t="str">
        <f t="shared" ca="1" si="30"/>
        <v>sound\\Redkiy_plod.wav</v>
      </c>
      <c r="AX125" t="str">
        <f>IF(OR(E125=10,E125=11,E125=14,E125=15),VLOOKUP(B125,audio_list_stym!$A$3:$BQ$189,69,FALSE),"XXXXX")</f>
        <v>ПЕМАТ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_Сорван_ли_</v>
      </c>
      <c r="BB125" t="str">
        <f t="shared" si="31"/>
        <v>_Сорван_ли_ПЕМАТ?</v>
      </c>
      <c r="BD125" cm="1">
        <f t="array" aca="1" ref="BD125" ca="1">INDEX($L$122:$L$129,(RANK(AT5,$AT$2:$AT$9)))</f>
        <v>2135</v>
      </c>
    </row>
    <row r="126" spans="1:60" hidden="1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VLOOKUP(B126,audio_list_stym!$A$3:$BP$18,66,FALSE)</f>
        <v>14</v>
      </c>
      <c r="F126" t="str">
        <f>VLOOKUP(E126,metki!$A$2:$B$9,2,FALSE)</f>
        <v>импл_новые_с_названием</v>
      </c>
      <c r="G126" t="str">
        <f t="shared" si="26"/>
        <v>импл_</v>
      </c>
      <c r="H126" t="str">
        <f>VLOOKUP(B126,audio_list_stym!$A$3:$AJ$18,34,FALSE)</f>
        <v>Sapota</v>
      </c>
      <c r="I126" t="s">
        <v>692</v>
      </c>
      <c r="J126" t="str">
        <f t="shared" si="27"/>
        <v>Sapota_5</v>
      </c>
      <c r="K126">
        <v>14</v>
      </c>
      <c r="L126">
        <f>VLOOKUP(J126,total_visual_stym!$A$2:$D$129,2,FALSE)</f>
        <v>2133</v>
      </c>
      <c r="M126" t="str">
        <f>VLOOKUP(J126,total_visual_stym!$A$2:$D$129,3,FALSE)</f>
        <v>pics\\Sapota_5.jpg</v>
      </c>
      <c r="N126">
        <f>VLOOKUP(J126,total_visual_stym!$A$1:$D$129,4,FALSE)</f>
        <v>213</v>
      </c>
      <c r="P126">
        <f>IF(G126="экспл",0,IF(G126="импл_",VLOOKUP(J126,quest_импл!$A$1:$J$129,7,FALSE),0))</f>
        <v>269</v>
      </c>
      <c r="Q126" t="str">
        <f>IF(G126="экспл",0,IF(G126="импл_",VLOOKUP(J126,quest_импл!$A$1:$J$129,8,FALSE),0))</f>
        <v>sound\\Spresovan_li.wav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2042</v>
      </c>
      <c r="AD126" t="str">
        <f t="shared" ca="1" si="32"/>
        <v>pics\\Peper_2.jpg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pics\\Peper_2.jpg</v>
      </c>
      <c r="AI126" t="s">
        <v>128</v>
      </c>
      <c r="AO126">
        <f t="shared" ca="1" si="33"/>
        <v>0.31692949536429249</v>
      </c>
      <c r="AP126" t="str">
        <f t="shared" ca="1" si="34"/>
        <v>pics\\Peper_2.jpg</v>
      </c>
      <c r="AR126" t="str">
        <f t="shared" si="38"/>
        <v/>
      </c>
      <c r="AS126" t="str">
        <f t="shared" ca="1" si="35"/>
        <v>pics\\Peper_2.jpg</v>
      </c>
      <c r="AT126">
        <f t="shared" ca="1" si="29"/>
        <v>0.44613238063174632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_Спрессован_ли_</v>
      </c>
      <c r="BB126" t="str">
        <f t="shared" si="31"/>
        <v>_Спрессован_ли_ПЕМАТ?</v>
      </c>
      <c r="BD126" cm="1">
        <f t="array" aca="1" ref="BD126" ca="1">INDEX($L$122:$L$129,(RANK(AT6,$AT$2:$AT$9)))</f>
        <v>2134</v>
      </c>
    </row>
    <row r="127" spans="1:60" hidden="1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VLOOKUP(B127,audio_list_stym!$A$3:$BP$18,66,FALSE)</f>
        <v>14</v>
      </c>
      <c r="F127" t="str">
        <f>VLOOKUP(E127,metki!$A$2:$B$9,2,FALSE)</f>
        <v>импл_новые_с_названием</v>
      </c>
      <c r="G127" t="str">
        <f t="shared" si="26"/>
        <v>импл_</v>
      </c>
      <c r="H127" t="str">
        <f>VLOOKUP(B127,audio_list_stym!$A$3:$AJ$18,34,FALSE)</f>
        <v>Sapota</v>
      </c>
      <c r="I127" t="s">
        <v>693</v>
      </c>
      <c r="J127" t="str">
        <f t="shared" si="27"/>
        <v>Sapota_6</v>
      </c>
      <c r="K127">
        <v>14</v>
      </c>
      <c r="L127">
        <f>VLOOKUP(J127,total_visual_stym!$A$2:$D$129,2,FALSE)</f>
        <v>2134</v>
      </c>
      <c r="M127" t="str">
        <f>VLOOKUP(J127,total_visual_stym!$A$2:$D$129,3,FALSE)</f>
        <v>pics\\Sapota_6.jpg</v>
      </c>
      <c r="N127">
        <f>VLOOKUP(J127,total_visual_stym!$A$1:$D$129,4,FALSE)</f>
        <v>213</v>
      </c>
      <c r="P127">
        <f>IF(G127="экспл",0,IF(G127="импл_",VLOOKUP(J127,quest_импл!$A$1:$J$129,7,FALSE),0))</f>
        <v>270</v>
      </c>
      <c r="Q127" t="str">
        <f>IF(G127="экспл",0,IF(G127="импл_",VLOOKUP(J127,quest_импл!$A$1:$J$129,8,FALSE),0))</f>
        <v>sound\\Zheltiy_li.wav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2040</v>
      </c>
      <c r="AD127" t="str">
        <f t="shared" ca="1" si="32"/>
        <v>pics\\Limon_8.jpg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pics\\Limon_8.jpg</v>
      </c>
      <c r="AI127" t="s">
        <v>129</v>
      </c>
      <c r="AO127">
        <f t="shared" ca="1" si="33"/>
        <v>0.32517776909973861</v>
      </c>
      <c r="AP127" t="str">
        <f t="shared" ca="1" si="34"/>
        <v>pics\\Limon_8.jpg</v>
      </c>
      <c r="AR127" t="str">
        <f t="shared" si="38"/>
        <v/>
      </c>
      <c r="AS127" t="str">
        <f t="shared" ca="1" si="35"/>
        <v>pics\\Limon_8.jpg</v>
      </c>
      <c r="AT127">
        <f t="shared" ca="1" si="29"/>
        <v>8.8516279978374524E-3</v>
      </c>
      <c r="AU127" t="s">
        <v>697</v>
      </c>
      <c r="AV127" t="str">
        <f t="shared" ca="1" si="30"/>
        <v>sound\\Redkiy_plod.wav</v>
      </c>
      <c r="AX127" t="str">
        <f>IF(OR(E127=10,E127=11,E127=14,E127=15),VLOOKUP(B127,audio_list_stym!$A$3:$BQ$189,69,FALSE),"XXXXX")</f>
        <v>ПЕМАТ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_Желтый_ли_</v>
      </c>
      <c r="BB127" t="str">
        <f t="shared" si="31"/>
        <v>_Желтый_ли_ПЕМАТ?</v>
      </c>
      <c r="BD127" cm="1">
        <f t="array" aca="1" ref="BD127" ca="1">INDEX($L$122:$L$129,(RANK(AT7,$AT$2:$AT$9)))</f>
        <v>2132</v>
      </c>
    </row>
    <row r="128" spans="1:60" hidden="1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VLOOKUP(B128,audio_list_stym!$A$3:$BP$18,66,FALSE)</f>
        <v>14</v>
      </c>
      <c r="F128" t="str">
        <f>VLOOKUP(E128,metki!$A$2:$B$9,2,FALSE)</f>
        <v>импл_новые_с_названием</v>
      </c>
      <c r="G128" t="str">
        <f t="shared" si="26"/>
        <v>импл_</v>
      </c>
      <c r="H128" t="str">
        <f>VLOOKUP(B128,audio_list_stym!$A$3:$AJ$18,34,FALSE)</f>
        <v>Sapota</v>
      </c>
      <c r="I128" t="s">
        <v>694</v>
      </c>
      <c r="J128" t="str">
        <f t="shared" si="27"/>
        <v>Sapota_7</v>
      </c>
      <c r="K128">
        <v>14</v>
      </c>
      <c r="L128">
        <f>VLOOKUP(J128,total_visual_stym!$A$2:$D$129,2,FALSE)</f>
        <v>2135</v>
      </c>
      <c r="M128" t="str">
        <f>VLOOKUP(J128,total_visual_stym!$A$2:$D$129,3,FALSE)</f>
        <v>pics\\Sapota_7.jpg</v>
      </c>
      <c r="N128">
        <f>VLOOKUP(J128,total_visual_stym!$A$1:$D$129,4,FALSE)</f>
        <v>213</v>
      </c>
      <c r="P128">
        <f>IF(G128="экспл",0,IF(G128="импл_",VLOOKUP(J128,quest_импл!$A$1:$J$129,7,FALSE),0))</f>
        <v>271</v>
      </c>
      <c r="Q128" t="str">
        <f>IF(G128="экспл",0,IF(G128="импл_",VLOOKUP(J128,quest_импл!$A$1:$J$129,8,FALSE),0))</f>
        <v>sound\\Rovniy_li.wav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да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2010</v>
      </c>
      <c r="AD128" t="str">
        <f t="shared" ca="1" si="32"/>
        <v>pics\\Finik_2.jpg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pics\\Finik_2.jpg</v>
      </c>
      <c r="AI128" t="s">
        <v>130</v>
      </c>
      <c r="AO128">
        <f t="shared" ca="1" si="33"/>
        <v>0.85068504801031908</v>
      </c>
      <c r="AP128" t="str">
        <f t="shared" ca="1" si="34"/>
        <v>pics\\Finik_2.jpg</v>
      </c>
      <c r="AR128" t="str">
        <f t="shared" si="38"/>
        <v/>
      </c>
      <c r="AS128" t="str">
        <f t="shared" ca="1" si="35"/>
        <v>pics\\Finik_2.jpg</v>
      </c>
      <c r="AT128">
        <f t="shared" ca="1" si="29"/>
        <v>0.59950066100992017</v>
      </c>
      <c r="AU128" t="s">
        <v>697</v>
      </c>
      <c r="AV128" t="str">
        <f t="shared" ca="1" si="30"/>
        <v>sound\\Noviy_plod.wav</v>
      </c>
      <c r="AX128" t="str">
        <f>IF(OR(E128=10,E128=11,E128=14,E128=15),VLOOKUP(B128,audio_list_stym!$A$3:$BQ$189,69,FALSE),"XXXXX")</f>
        <v>ПЕМАТ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_Ровный_ли_</v>
      </c>
      <c r="BB128" t="str">
        <f t="shared" si="31"/>
        <v>_Ровный_ли_ПЕМАТ?</v>
      </c>
      <c r="BD128" cm="1">
        <f t="array" aca="1" ref="BD128" ca="1">INDEX($L$122:$L$129,(RANK(AT8,$AT$2:$AT$9)))</f>
        <v>2131</v>
      </c>
    </row>
    <row r="129" spans="1:56" hidden="1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VLOOKUP(B129,audio_list_stym!$A$3:$BP$18,66,FALSE)</f>
        <v>14</v>
      </c>
      <c r="F129" t="str">
        <f>VLOOKUP(E129,metki!$A$2:$B$9,2,FALSE)</f>
        <v>импл_новые_с_названием</v>
      </c>
      <c r="G129" t="str">
        <f t="shared" si="26"/>
        <v>импл_</v>
      </c>
      <c r="H129" t="str">
        <f>VLOOKUP(B129,audio_list_stym!$A$3:$AJ$18,34,FALSE)</f>
        <v>Sapota</v>
      </c>
      <c r="I129" t="s">
        <v>695</v>
      </c>
      <c r="J129" t="str">
        <f t="shared" si="27"/>
        <v>Sapota_8</v>
      </c>
      <c r="K129">
        <v>14</v>
      </c>
      <c r="L129">
        <f>VLOOKUP(J129,total_visual_stym!$A$2:$D$129,2,FALSE)</f>
        <v>2136</v>
      </c>
      <c r="M129" t="str">
        <f>VLOOKUP(J129,total_visual_stym!$A$2:$D$129,3,FALSE)</f>
        <v>pics\\Sapota_8.jpg</v>
      </c>
      <c r="N129">
        <f>VLOOKUP(J129,total_visual_stym!$A$1:$D$129,4,FALSE)</f>
        <v>213</v>
      </c>
      <c r="P129">
        <f>IF(G129="экспл",0,IF(G129="импл_",VLOOKUP(J129,quest_импл!$A$1:$J$129,7,FALSE),0))</f>
        <v>272</v>
      </c>
      <c r="Q129" t="str">
        <f>IF(G129="экспл",0,IF(G129="импл_",VLOOKUP(J129,quest_импл!$A$1:$J$129,8,FALSE),0))</f>
        <v>sound\\Imeet_li_shipi.wav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нет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2005</v>
      </c>
      <c r="AD129" t="str">
        <f t="shared" ca="1" si="32"/>
        <v>pics\\Banan_5.jpg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pics\\Banan_5.jpg</v>
      </c>
      <c r="AI129" t="s">
        <v>131</v>
      </c>
      <c r="AO129">
        <f t="shared" ca="1" si="33"/>
        <v>0.94942905403262268</v>
      </c>
      <c r="AP129" t="str">
        <f t="shared" ca="1" si="34"/>
        <v>pics\\Banan_5.jpg</v>
      </c>
      <c r="AR129" t="str">
        <f t="shared" si="38"/>
        <v/>
      </c>
      <c r="AS129" t="str">
        <f t="shared" ca="1" si="35"/>
        <v>pics\\Banan_5.jpg</v>
      </c>
      <c r="AT129">
        <f t="shared" ca="1" si="29"/>
        <v>0.73077723947857154</v>
      </c>
      <c r="AU129" t="s">
        <v>697</v>
      </c>
      <c r="AV129" t="str">
        <f t="shared" ca="1" si="30"/>
        <v>sound\\Noviy_plod.wav</v>
      </c>
      <c r="AX129" t="str">
        <f>IF(OR(E129=10,E129=11,E129=14,E129=15),VLOOKUP(B129,audio_list_stym!$A$3:$BQ$189,69,FALSE),"XXXXX")</f>
        <v>ПЕМАТ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_Имеет_ли_шипы_</v>
      </c>
      <c r="BB129" t="str">
        <f t="shared" si="31"/>
        <v>_Имеет_ли_шипы_ПЕМАТ?</v>
      </c>
      <c r="BD129" cm="1">
        <f t="array" aca="1" ref="BD129" ca="1">INDEX($L$122:$L$129,(RANK(AT9,$AT$2:$AT$9)))</f>
        <v>2133</v>
      </c>
    </row>
    <row r="130" spans="1:56" hidden="1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hidden="1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hidden="1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hidden="1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hidden="1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hidden="1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hidden="1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hidden="1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hidden="1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hidden="1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hidden="1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hidden="1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hidden="1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hidden="1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hidden="1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hidden="1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E00-000000000000}">
    <filterColumn colId="8">
      <filters>
        <filter val="_1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H161"/>
  <sheetViews>
    <sheetView topLeftCell="AY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19.53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VLOOKUP(B2,audio_list_stym!$A$3:$BP$18,67,FALSE)</f>
        <v>12</v>
      </c>
      <c r="F2" t="str">
        <f>VLOOKUP(E2,metki!$A$2:$B$9,2,FALSE)</f>
        <v>импл_реал_без_названия</v>
      </c>
      <c r="G2" t="str">
        <f t="shared" ref="G2:G65" si="0">LEFT(F2,5)</f>
        <v>импл_</v>
      </c>
      <c r="H2" t="str">
        <f>VLOOKUP(B2,audio_list_stym!$A$3:$AJ$18,35,FALSE)</f>
        <v>Tomat</v>
      </c>
      <c r="I2" t="s">
        <v>688</v>
      </c>
      <c r="J2" t="str">
        <f t="shared" ref="J2:J65" si="1">H2&amp;I2</f>
        <v>Tomat_1</v>
      </c>
      <c r="K2">
        <v>12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217</v>
      </c>
      <c r="Q2" t="str">
        <f>IF(G2="экспл",0,IF(G2="импл_",VLOOKUP(J2,quest_импл!$A$1:$J$129,8,FALSE),0))</f>
        <v>sound\\Celiy_li.wav</v>
      </c>
      <c r="R2">
        <f>IF(G2="экспл",0,IF(G2="импл_",VLOOKUP(J2,quest_импл!$A$1:$J$129,9,FALSE),0))</f>
        <v>801</v>
      </c>
      <c r="S2" t="str">
        <f>IF(G2="экспл_",0,IF(G2="импл_",VLOOKUP(J2,quest_импл!$A$1:$J$129,10,FALSE),0))</f>
        <v>да</v>
      </c>
      <c r="U2">
        <f>IF(G2="экспл",VLOOKUP(J2,quest_экспл!$A$1:$N$129,7,FALSE),IF(G2="импл_",0,0))</f>
        <v>0</v>
      </c>
      <c r="V2">
        <f>IF(G2="экспл",VLOOKUP(J2,quest_экспл!$A$2:$N$130,8,FALSE),IF(J2="импл_",0,0))</f>
        <v>0</v>
      </c>
      <c r="W2">
        <f>IF(G2="экспл",VLOOKUP(J2,quest_импл!$A$1:$J$129,9,FALSE),IF(G2="импл_",0,0))</f>
        <v>0</v>
      </c>
      <c r="Y2">
        <f>IF(G2="экспл",VLOOKUP(J2,quest_экспл!$A$1:$N$129,11,FALSE),IF(G2="импл_",0,0))</f>
        <v>0</v>
      </c>
      <c r="Z2">
        <f>IF(G2="экспл",VLOOKUP(J2,quest_экспл!$A$1:$N$129,12,FALSE),IF(G2="импл_",0,0))</f>
        <v>0</v>
      </c>
      <c r="AA2">
        <f>IF(G2="экспл",VLOOKUP(J2,quest_экспл!$A$1:$N$129,14,FALSE),IF(G2="импл_",0,0))</f>
        <v>0</v>
      </c>
      <c r="AB2">
        <f>IF(G2="экспл",VLOOKUP(J2,quest_экспл!$A$1:$N$129,13,FALSE),IF(G2="импл_",0,0))</f>
        <v>0</v>
      </c>
      <c r="AC2">
        <f>VLOOKUP(AD2,total_visual_stym!$C$2:$F$209,4,FALSE)</f>
        <v>2159</v>
      </c>
      <c r="AD2" t="s">
        <v>726</v>
      </c>
      <c r="AE2" s="22">
        <f t="array" ref="AE2">IF(G2="экспл",INDEX(total_visual_stym!$C$146:$C$209,(RANK(total_visual_stym!E146,total_visual_stym!$E$146:$E$209))),0)</f>
        <v>0</v>
      </c>
      <c r="AF2" s="22" t="str">
        <f t="shared" ref="AF2:AF38" ca="1" si="2">IF(ISTEXT(AR2),AR2,IF(ISTEXT(AS2),AS2,""))</f>
        <v>pics\\Injir_1.jpg</v>
      </c>
      <c r="AH2" t="str">
        <f t="shared" ref="AH2:AH65" si="3">IF(OR(E2=10,E2=12),LEFT(AW2,13),0)</f>
        <v>sound\\Ogorod</v>
      </c>
      <c r="AI2" t="str">
        <f t="array" ref="AI2">IFERROR(INDEX($AG$2:$AG$65, SMALL(IF(ISBLANK($AG$2:$AG$65),"", ROW($AG$2:$AG$65)-MIN(ROW($AG$2:$AG$65))+1), ROW(AG1))),"")</f>
        <v>pics\\Limon_1.jpg</v>
      </c>
      <c r="AJ2" t="str">
        <f t="shared" ref="AJ2:AJ10" si="4">LEFT(AI2,11)</f>
        <v>pics\\Limon</v>
      </c>
      <c r="AK2" t="str">
        <f t="shared" ref="AK2:AK25" si="5">IF(OR(AJ2="pics\\Limon",AJ2="pics\\Banan",AJ2="pics\\Kokos",AJ2="pics\\Finik",AJ2="pics\\Injir"),AI2, )</f>
        <v>pics\\Limon_1.jpg</v>
      </c>
      <c r="AM2" t="str">
        <f t="array" ref="AM2">IFERROR(INDEX($AK$2:$AK$49, SMALL(IF(ISBLANK($AK$2:$AK$49),"", ROW($AK$2:$AK$49)-MIN(ROW($AK$2:$AK$49))+1), ROW(AK1))),"")</f>
        <v>pics\\Limon_1.jpg</v>
      </c>
      <c r="AN2" t="str">
        <f t="array" ref="AN2">IFERROR(INDEX($AL$2:$AL$49, SMALL(IF(ISBLANK($AL$2:$AL$49),"", ROW($AL$2:$AL$49)-MIN(ROW($AL$2:$AL$49))+1), ROW(AL1))),"")</f>
        <v>pics\\Redis_1.jpg</v>
      </c>
      <c r="AO2">
        <f ca="1">RAND()</f>
        <v>0.33210444347865009</v>
      </c>
      <c r="AP2" t="str">
        <f ca="1">INDEX($AM$2:$AM$25,(RANK(AO2,$AO$2:$AO$25)))</f>
        <v>pics\\Injir_1.jpg</v>
      </c>
      <c r="AQ2" t="str">
        <f ca="1">INDEX($AN$2:$AN$25,(RANK(AO2,$AO$2:$AO$25)))</f>
        <v>pics\\Tikva_1.jpg</v>
      </c>
      <c r="AR2" t="str">
        <f ca="1">IF(AH2="sound\\Ogorod",AP2,"")</f>
        <v>pics\\Injir_1.jpg</v>
      </c>
      <c r="AT2">
        <f t="shared" ref="AT2:AT65" ca="1" si="6">RAND()</f>
        <v>0.42315964830839214</v>
      </c>
      <c r="AU2" t="str">
        <f>IF(OR(G2=10,G2=11,G2=14,G2=15),VLOOKUP(AT2,audio_list_stym!$A$3:$B$18,2,FALSE),"sound\\Noviy_plod.wav")</f>
        <v>sound\\Noviy_plod.wav</v>
      </c>
      <c r="AV2" t="str">
        <f t="shared" ref="AV2:AV65" ca="1" si="7">INDEX($AU$2:$AU$129,(RANK(AT2,$AT$2:$AT$129)))</f>
        <v>sound\\Redkiy_plod.wav</v>
      </c>
      <c r="AW2" t="s">
        <v>699</v>
      </c>
      <c r="AX2" t="str">
        <f>IF(OR(E2=10,E2=11,E2=14,E2=15),VLOOKUP(B2,audio_list_stym!$A$3:$BQ$189,69,FALSE),"XXXXX")</f>
        <v>XXXXX</v>
      </c>
      <c r="AY2" t="e">
        <f>VLOOKUP(V2,audio_list_stym!B2:BQ299,68,FALSE)</f>
        <v>#N/A</v>
      </c>
      <c r="AZ2" t="e">
        <f>VLOOKUP(Z2,audio_list_stym!$B$2:$BQ$299,68,FALSE)</f>
        <v>#N/A</v>
      </c>
      <c r="BA2" t="str">
        <f>VLOOKUP(Q2,audio_list_stym!$B$2:$BQ$299,68,FALSE)</f>
        <v>_Целый_ли_</v>
      </c>
      <c r="BB2" t="str">
        <f t="shared" ref="BB2:BB65" si="8">IF(G2="экспл",AY2&amp;AX2&amp;"."&amp;AZ2,IF(G2="импл_",BA2&amp;AX2&amp;"?"))</f>
        <v>_Целый_ли_XXXXX?</v>
      </c>
      <c r="BC2">
        <f>A2</f>
        <v>1201</v>
      </c>
      <c r="BD2" cm="1">
        <f t="array" aca="1" ref="BD2" ca="1">INDEX($L$2:$L$9,(RANK(AT2,$AT$2:$AT$9)))</f>
        <v>2059</v>
      </c>
      <c r="BE2" cm="1">
        <f t="array" aca="1" ref="BE2" ca="1">INDEX(BD10:BD25,(RANK(AT2,$AT$2:$AT$16)))</f>
        <v>2038</v>
      </c>
      <c r="BF2" cm="1">
        <f t="array" aca="1" ref="BF2" ca="1">INDEX(BD26:BD49,(RANK(AT2,$AT$2:$AT$16)))</f>
        <v>2054</v>
      </c>
      <c r="BG2" cm="1">
        <f t="array" aca="1" ref="BG2" ca="1">INDEX(BD50:BD65,(RANK(AT2,$AT$2:$AT$16)))</f>
        <v>2014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VLOOKUP(B3,audio_list_stym!$A$3:$BP$18,67,FALSE)</f>
        <v>12</v>
      </c>
      <c r="F3" t="str">
        <f>VLOOKUP(E3,metki!$A$2:$B$9,2,FALSE)</f>
        <v>импл_реал_без_названия</v>
      </c>
      <c r="G3" t="str">
        <f t="shared" si="0"/>
        <v>импл_</v>
      </c>
      <c r="H3" t="str">
        <f>VLOOKUP(B3,audio_list_stym!$A$3:$AJ$18,35,FALSE)</f>
        <v>Tomat</v>
      </c>
      <c r="I3" t="s">
        <v>689</v>
      </c>
      <c r="J3" t="str">
        <f t="shared" si="1"/>
        <v>Tomat_2</v>
      </c>
      <c r="K3">
        <v>12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218</v>
      </c>
      <c r="Q3" t="str">
        <f>IF(G3="экспл",0,IF(G3="импл_",VLOOKUP(J3,quest_импл!$A$1:$J$129,8,FALSE),0))</f>
        <v>sound\\Myasistiy_li.wav</v>
      </c>
      <c r="R3">
        <f>IF(G3="экспл",0,IF(G3="импл_",VLOOKUP(J3,quest_импл!$A$1:$J$129,9,FALSE),0))</f>
        <v>801</v>
      </c>
      <c r="S3" t="str">
        <f>IF(G3="экспл_",0,IF(G3="импл_",VLOOKUP(J3,quest_импл!$A$1:$J$129,10,FALSE),0))</f>
        <v>да</v>
      </c>
      <c r="U3">
        <f>IF(G3="экспл",VLOOKUP(J3,quest_экспл!$A$1:$N$129,7,FALSE),IF(G3="импл_",0,0))</f>
        <v>0</v>
      </c>
      <c r="V3">
        <f>IF(G3="экспл",VLOOKUP(J3,quest_экспл!$A$2:$N$130,8,FALSE),IF(J3="импл_",0,0))</f>
        <v>0</v>
      </c>
      <c r="W3">
        <f>IF(G3="экспл",VLOOKUP(J3,quest_импл!$A$1:$J$129,9,FALSE),IF(G3="импл_",0,0))</f>
        <v>0</v>
      </c>
      <c r="Y3">
        <f>IF(G3="экспл",VLOOKUP(J3,quest_экспл!$A$1:$N$129,11,FALSE),IF(G3="импл_",0,0))</f>
        <v>0</v>
      </c>
      <c r="Z3">
        <f>IF(G3="экспл",VLOOKUP(J3,quest_экспл!$A$1:$N$129,12,FALSE),IF(G3="импл_",0,0))</f>
        <v>0</v>
      </c>
      <c r="AA3">
        <f>IF(G3="экспл",VLOOKUP(J3,quest_экспл!$A$1:$N$129,14,FALSE),IF(G3="импл_",0,0))</f>
        <v>0</v>
      </c>
      <c r="AB3">
        <f>IF(G3="экспл",VLOOKUP(J3,quest_экспл!$A$1:$N$129,13,FALSE),IF(G3="импл_",0,0))</f>
        <v>0</v>
      </c>
      <c r="AC3">
        <f ca="1">VLOOKUP(AD3,total_visual_stym!$C$2:$F$209,4,FALSE)</f>
        <v>2154</v>
      </c>
      <c r="AD3" t="str">
        <f t="shared" ref="AD3:AD66" ca="1" si="9">IF(ISTEXT(AE3),AE3,IF(ISTEXT(AF3),AF3,""))</f>
        <v>pics\\Injir_2.jpg</v>
      </c>
      <c r="AE3" s="22">
        <f t="array" ref="AE3">IF(G3="экспл",INDEX(total_visual_stym!$C$146:$C$209,(RANK(total_visual_stym!E147,total_visual_stym!$E$146:$E$209))),0)</f>
        <v>0</v>
      </c>
      <c r="AF3" s="22" t="str">
        <f t="shared" ca="1" si="2"/>
        <v>pics\\Injir_2.jpg</v>
      </c>
      <c r="AH3" t="str">
        <f t="shared" si="3"/>
        <v>sound\\Ogorod</v>
      </c>
      <c r="AI3" t="str">
        <f t="array" ref="AI3">IFERROR(INDEX($AG$2:$AG$65, SMALL(IF(ISBLANK($AG$2:$AG$65),"", ROW($AG$2:$AG$65)-MIN(ROW($AG$2:$AG$65))+1), ROW(AG2))),"")</f>
        <v>pics\\Limon_2.jpg</v>
      </c>
      <c r="AJ3" t="str">
        <f t="shared" si="4"/>
        <v>pics\\Limon</v>
      </c>
      <c r="AK3" t="str">
        <f t="shared" si="5"/>
        <v>pics\\Limon_2.jpg</v>
      </c>
      <c r="AM3" t="str">
        <f t="array" ref="AM3">IFERROR(INDEX($AK$2:$AK$49, SMALL(IF(ISBLANK($AK$2:$AK$49),"", ROW($AK$2:$AK$49)-MIN(ROW($AK$2:$AK$49))+1), ROW(AK2))),"")</f>
        <v>pics\\Limon_2.jpg</v>
      </c>
      <c r="AN3" t="str">
        <f t="array" ref="AN3">IFERROR(INDEX($AL$2:$AL$49, SMALL(IF(ISBLANK($AL$2:$AL$49),"", ROW($AL$2:$AL$49)-MIN(ROW($AL$2:$AL$49))+1), ROW(AL2))),"")</f>
        <v>pics\\Redis_2.jpg</v>
      </c>
      <c r="AO3">
        <f t="shared" ref="AO3:AO25" ca="1" si="10">RAND()</f>
        <v>0.31373718765697978</v>
      </c>
      <c r="AP3" t="str">
        <f t="shared" ref="AP3:AP25" ca="1" si="11">INDEX($AM$2:$AM$25,(RANK(AO3,$AO$2:$AO$25)))</f>
        <v>pics\\Injir_2.jpg</v>
      </c>
      <c r="AQ3" t="str">
        <f t="shared" ref="AQ3:AQ25" ca="1" si="12">INDEX($AN$2:$AN$25,(RANK(AO3,$AO$2:$AO$25)))</f>
        <v>pics\\Tikva_2.jpg</v>
      </c>
      <c r="AR3" t="str">
        <f t="shared" ref="AR3:AR9" ca="1" si="13">IF(AH3="sound\\Ogorod",AP3,"")</f>
        <v>pics\\Injir_2.jpg</v>
      </c>
      <c r="AT3">
        <f t="shared" ca="1" si="6"/>
        <v>0.56278578457469053</v>
      </c>
      <c r="AU3" t="str">
        <f>IF(OR(G3=10,G3=11,G3=14,G3=15),VLOOKUP(AT3,audio_list_stym!$A$3:$B$18,2,FALSE),"sound\\Noviy_plod.wav")</f>
        <v>sound\\Noviy_plod.wav</v>
      </c>
      <c r="AV3" t="str">
        <f t="shared" ca="1" si="7"/>
        <v>sound\\Noviy_plod.wav</v>
      </c>
      <c r="AW3" t="s">
        <v>699</v>
      </c>
      <c r="AX3" t="str">
        <f>IF(OR(E3=10,E3=11,E3=14,E3=15),VLOOKUP(B3,audio_list_stym!$A$3:$BQ$189,69,FALSE),"XXXXX")</f>
        <v>XXXXX</v>
      </c>
      <c r="AY3" t="e">
        <f>VLOOKUP(V3,audio_list_stym!B3:BQ300,68,FALSE)</f>
        <v>#N/A</v>
      </c>
      <c r="AZ3" t="e">
        <f>VLOOKUP(Z3,audio_list_stym!$B$2:$BQ$299,68,FALSE)</f>
        <v>#N/A</v>
      </c>
      <c r="BA3" t="str">
        <f>VLOOKUP(Q3,audio_list_stym!$B$2:$BQ$299,68,FALSE)</f>
        <v>_Мясистый_ли_</v>
      </c>
      <c r="BB3" t="str">
        <f t="shared" si="8"/>
        <v>_Мясистый_ли_XXXXX?</v>
      </c>
      <c r="BD3" cm="1">
        <f t="array" aca="1" ref="BD3" ca="1">INDEX($L$2:$L$9,(RANK(AT3,$AT$2:$AT$9)))</f>
        <v>2058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VLOOKUP(B4,audio_list_stym!$A$3:$BP$18,67,FALSE)</f>
        <v>12</v>
      </c>
      <c r="F4" t="str">
        <f>VLOOKUP(E4,metki!$A$2:$B$9,2,FALSE)</f>
        <v>импл_реал_без_названия</v>
      </c>
      <c r="G4" t="str">
        <f t="shared" si="0"/>
        <v>импл_</v>
      </c>
      <c r="H4" t="str">
        <f>VLOOKUP(B4,audio_list_stym!$A$3:$AJ$18,35,FALSE)</f>
        <v>Tomat</v>
      </c>
      <c r="I4" t="s">
        <v>690</v>
      </c>
      <c r="J4" t="str">
        <f t="shared" si="1"/>
        <v>Tomat_3</v>
      </c>
      <c r="K4">
        <v>12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219</v>
      </c>
      <c r="Q4" t="str">
        <f>IF(G4="экспл",0,IF(G4="импл_",VLOOKUP(J4,quest_импл!$A$1:$J$129,8,FALSE),0))</f>
        <v>sound\\Gorkiy_li.wav</v>
      </c>
      <c r="R4">
        <f>IF(G4="экспл",0,IF(G4="импл_",VLOOKUP(J4,quest_импл!$A$1:$J$129,9,FALSE),0))</f>
        <v>801</v>
      </c>
      <c r="S4" t="str">
        <f>IF(G4="экспл_",0,IF(G4="импл_",VLOOKUP(J4,quest_импл!$A$1:$J$129,10,FALSE),0))</f>
        <v>нет</v>
      </c>
      <c r="U4">
        <f>IF(G4="экспл",VLOOKUP(J4,quest_экспл!$A$1:$N$129,7,FALSE),IF(G4="импл_",0,0))</f>
        <v>0</v>
      </c>
      <c r="V4">
        <f>IF(G4="экспл",VLOOKUP(J4,quest_экспл!$A$2:$N$130,8,FALSE),IF(J4="импл_",0,0))</f>
        <v>0</v>
      </c>
      <c r="W4">
        <f>IF(G4="экспл",VLOOKUP(J4,quest_импл!$A$1:$J$129,9,FALSE),IF(G4="импл_",0,0))</f>
        <v>0</v>
      </c>
      <c r="Y4">
        <f>IF(G4="экспл",VLOOKUP(J4,quest_экспл!$A$1:$N$129,11,FALSE),IF(G4="импл_",0,0))</f>
        <v>0</v>
      </c>
      <c r="Z4">
        <f>IF(G4="экспл",VLOOKUP(J4,quest_экспл!$A$1:$N$129,12,FALSE),IF(G4="импл_",0,0))</f>
        <v>0</v>
      </c>
      <c r="AA4">
        <f>IF(G4="экспл",VLOOKUP(J4,quest_экспл!$A$1:$N$129,14,FALSE),IF(G4="импл_",0,0))</f>
        <v>0</v>
      </c>
      <c r="AB4">
        <f>IF(G4="экспл",VLOOKUP(J4,quest_экспл!$A$1:$N$129,13,FALSE),IF(G4="импл_",0,0))</f>
        <v>0</v>
      </c>
      <c r="AC4">
        <f ca="1">VLOOKUP(AD4,total_visual_stym!$C$2:$F$209,4,FALSE)</f>
        <v>2037</v>
      </c>
      <c r="AD4" t="str">
        <f t="shared" ca="1" si="9"/>
        <v>pics\\Limon_5.jpg</v>
      </c>
      <c r="AE4" s="22">
        <f t="array" ref="AE4">IF(G4="экспл",INDEX(total_visual_stym!$C$146:$C$209,(RANK(total_visual_stym!E148,total_visual_stym!$E$146:$E$209))),0)</f>
        <v>0</v>
      </c>
      <c r="AF4" s="22" t="str">
        <f t="shared" ca="1" si="2"/>
        <v>pics\\Limon_5.jpg</v>
      </c>
      <c r="AH4" t="str">
        <f t="shared" si="3"/>
        <v>sound\\Ogorod</v>
      </c>
      <c r="AI4" t="str">
        <f t="array" ref="AI4">IFERROR(INDEX($AG$2:$AG$65, SMALL(IF(ISBLANK($AG$2:$AG$65),"", ROW($AG$2:$AG$65)-MIN(ROW($AG$2:$AG$65))+1), ROW(AG3))),"")</f>
        <v>pics\\Limon_3.jpg</v>
      </c>
      <c r="AJ4" t="str">
        <f t="shared" si="4"/>
        <v>pics\\Limon</v>
      </c>
      <c r="AK4" t="str">
        <f t="shared" si="5"/>
        <v>pics\\Limon_3.jpg</v>
      </c>
      <c r="AM4" t="str">
        <f t="array" ref="AM4">IFERROR(INDEX($AK$2:$AK$49, SMALL(IF(ISBLANK($AK$2:$AK$49),"", ROW($AK$2:$AK$49)-MIN(ROW($AK$2:$AK$49))+1), ROW(AK3))),"")</f>
        <v>pics\\Limon_3.jpg</v>
      </c>
      <c r="AN4" t="str">
        <f t="array" ref="AN4">IFERROR(INDEX($AL$2:$AL$49, SMALL(IF(ISBLANK($AL$2:$AL$49),"", ROW($AL$2:$AL$49)-MIN(ROW($AL$2:$AL$49))+1), ROW(AL3))),"")</f>
        <v>pics\\Redis_3.jpg</v>
      </c>
      <c r="AO4">
        <f t="shared" ca="1" si="10"/>
        <v>0.73496918710094117</v>
      </c>
      <c r="AP4" t="str">
        <f t="shared" ca="1" si="11"/>
        <v>pics\\Limon_5.jpg</v>
      </c>
      <c r="AQ4" t="str">
        <f t="shared" ca="1" si="12"/>
        <v>pics\\Redis_5.jpg</v>
      </c>
      <c r="AR4" t="str">
        <f t="shared" ca="1" si="13"/>
        <v>pics\\Limon_5.jpg</v>
      </c>
      <c r="AT4">
        <f t="shared" ca="1" si="6"/>
        <v>0.78000845907121996</v>
      </c>
      <c r="AU4" t="str">
        <f>IF(OR(G4=10,G4=11,G4=14,G4=15),VLOOKUP(AT4,audio_list_stym!$A$3:$B$18,2,FALSE),"sound\\Noviy_plod.wav")</f>
        <v>sound\\Noviy_plod.wav</v>
      </c>
      <c r="AV4" t="str">
        <f t="shared" ca="1" si="7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e">
        <f>VLOOKUP(V4,audio_list_stym!B4:BQ301,68,FALSE)</f>
        <v>#N/A</v>
      </c>
      <c r="AZ4" t="e">
        <f>VLOOKUP(Z4,audio_list_stym!$B$2:$BQ$299,68,FALSE)</f>
        <v>#N/A</v>
      </c>
      <c r="BA4" t="str">
        <f>VLOOKUP(Q4,audio_list_stym!$B$2:$BQ$299,68,FALSE)</f>
        <v>_Горький_ли_</v>
      </c>
      <c r="BB4" t="str">
        <f t="shared" si="8"/>
        <v>_Горький_ли_XXXXX?</v>
      </c>
      <c r="BD4" cm="1">
        <f t="array" aca="1" ref="BD4" ca="1">INDEX($L$2:$L$9,(RANK(AT4,$AT$2:$AT$9)))</f>
        <v>2057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VLOOKUP(B5,audio_list_stym!$A$3:$BP$18,67,FALSE)</f>
        <v>12</v>
      </c>
      <c r="F5" t="str">
        <f>VLOOKUP(E5,metki!$A$2:$B$9,2,FALSE)</f>
        <v>импл_реал_без_названия</v>
      </c>
      <c r="G5" t="str">
        <f t="shared" si="0"/>
        <v>импл_</v>
      </c>
      <c r="H5" t="str">
        <f>VLOOKUP(B5,audio_list_stym!$A$3:$AJ$18,35,FALSE)</f>
        <v>Tomat</v>
      </c>
      <c r="I5" t="s">
        <v>691</v>
      </c>
      <c r="J5" t="str">
        <f t="shared" si="1"/>
        <v>Tomat_4</v>
      </c>
      <c r="K5">
        <v>12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220</v>
      </c>
      <c r="Q5" t="str">
        <f>IF(G5="экспл",0,IF(G5="импл_",VLOOKUP(J5,quest_импл!$A$1:$J$129,8,FALSE),0))</f>
        <v>sound\\Yarkiy_li.wav</v>
      </c>
      <c r="R5">
        <f>IF(G5="экспл",0,IF(G5="импл_",VLOOKUP(J5,quest_импл!$A$1:$J$129,9,FALSE),0))</f>
        <v>801</v>
      </c>
      <c r="S5" t="str">
        <f>IF(G5="экспл_",0,IF(G5="импл_",VLOOKUP(J5,quest_импл!$A$1:$J$129,10,FALSE),0))</f>
        <v>да</v>
      </c>
      <c r="U5">
        <f>IF(G5="экспл",VLOOKUP(J5,quest_экспл!$A$1:$N$129,7,FALSE),IF(G5="импл_",0,0))</f>
        <v>0</v>
      </c>
      <c r="V5">
        <f>IF(G5="экспл",VLOOKUP(J5,quest_экспл!$A$2:$N$130,8,FALSE),IF(J5="импл_",0,0))</f>
        <v>0</v>
      </c>
      <c r="W5">
        <f>IF(G5="экспл",VLOOKUP(J5,quest_импл!$A$1:$J$129,9,FALSE),IF(G5="импл_",0,0))</f>
        <v>0</v>
      </c>
      <c r="Y5">
        <f>IF(G5="экспл",VLOOKUP(J5,quest_экспл!$A$1:$N$129,11,FALSE),IF(G5="импл_",0,0))</f>
        <v>0</v>
      </c>
      <c r="Z5">
        <f>IF(G5="экспл",VLOOKUP(J5,quest_экспл!$A$1:$N$129,12,FALSE),IF(G5="импл_",0,0))</f>
        <v>0</v>
      </c>
      <c r="AA5">
        <f>IF(G5="экспл",VLOOKUP(J5,quest_экспл!$A$1:$N$129,14,FALSE),IF(G5="импл_",0,0))</f>
        <v>0</v>
      </c>
      <c r="AB5">
        <f>IF(G5="экспл",VLOOKUP(J5,quest_экспл!$A$1:$N$129,13,FALSE),IF(G5="импл_",0,0))</f>
        <v>0</v>
      </c>
      <c r="AC5">
        <f ca="1">VLOOKUP(AD5,total_visual_stym!$C$2:$F$209,4,FALSE)</f>
        <v>2002</v>
      </c>
      <c r="AD5" t="str">
        <f t="shared" ca="1" si="9"/>
        <v>pics\\Banan_2.jpg</v>
      </c>
      <c r="AE5" s="22">
        <f t="array" ref="AE5">IF(G5="экспл",INDEX(total_visual_stym!$C$146:$C$209,(RANK(total_visual_stym!E149,total_visual_stym!$E$146:$E$209))),0)</f>
        <v>0</v>
      </c>
      <c r="AF5" s="22" t="str">
        <f t="shared" ca="1" si="2"/>
        <v>pics\\Banan_2.jpg</v>
      </c>
      <c r="AH5" t="str">
        <f t="shared" si="3"/>
        <v>sound\\Ogorod</v>
      </c>
      <c r="AI5" t="str">
        <f t="array" ref="AI5">IFERROR(INDEX($AG$2:$AG$65, SMALL(IF(ISBLANK($AG$2:$AG$65),"", ROW($AG$2:$AG$65)-MIN(ROW($AG$2:$AG$65))+1), ROW(AG4))),"")</f>
        <v>pics\\Limon_4.jpg</v>
      </c>
      <c r="AJ5" t="str">
        <f t="shared" si="4"/>
        <v>pics\\Limon</v>
      </c>
      <c r="AK5" t="str">
        <f t="shared" si="5"/>
        <v>pics\\Limon_4.jpg</v>
      </c>
      <c r="AM5" t="str">
        <f t="array" ref="AM5">IFERROR(INDEX($AK$2:$AK$49, SMALL(IF(ISBLANK($AK$2:$AK$49),"", ROW($AK$2:$AK$49)-MIN(ROW($AK$2:$AK$49))+1), ROW(AK4))),"")</f>
        <v>pics\\Limon_4.jpg</v>
      </c>
      <c r="AN5" t="str">
        <f t="array" ref="AN5">IFERROR(INDEX($AL$2:$AL$49, SMALL(IF(ISBLANK($AL$2:$AL$49),"", ROW($AL$2:$AL$49)-MIN(ROW($AL$2:$AL$49))+1), ROW(AL4))),"")</f>
        <v>pics\\Redis_4.jpg</v>
      </c>
      <c r="AO5">
        <f t="shared" ca="1" si="10"/>
        <v>0.55410836615026382</v>
      </c>
      <c r="AP5" t="str">
        <f t="shared" ca="1" si="11"/>
        <v>pics\\Banan_2.jpg</v>
      </c>
      <c r="AQ5" t="str">
        <f t="shared" ca="1" si="12"/>
        <v>pics\\Goroh_2.jpg</v>
      </c>
      <c r="AR5" t="str">
        <f t="shared" ca="1" si="13"/>
        <v>pics\\Banan_2.jpg</v>
      </c>
      <c r="AT5">
        <f t="shared" ca="1" si="6"/>
        <v>0.3725962272383132</v>
      </c>
      <c r="AU5" t="str">
        <f>IF(OR(G5=10,G5=11,G5=14,G5=15),VLOOKUP(AT5,audio_list_stym!$A$3:$B$18,2,FALSE),"sound\\Noviy_plod.wav")</f>
        <v>sound\\Noviy_plod.wav</v>
      </c>
      <c r="AV5" t="str">
        <f t="shared" ca="1" si="7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e">
        <f>VLOOKUP(V5,audio_list_stym!B5:BQ302,68,FALSE)</f>
        <v>#N/A</v>
      </c>
      <c r="AZ5" t="e">
        <f>VLOOKUP(Z5,audio_list_stym!$B$2:$BQ$299,68,FALSE)</f>
        <v>#N/A</v>
      </c>
      <c r="BA5" t="str">
        <f>VLOOKUP(Q5,audio_list_stym!$B$2:$BQ$299,68,FALSE)</f>
        <v>_Яркий_ли_</v>
      </c>
      <c r="BB5" t="str">
        <f t="shared" si="8"/>
        <v>_Яркий_ли_XXXXX?</v>
      </c>
      <c r="BD5" cm="1">
        <f t="array" aca="1" ref="BD5" ca="1">INDEX($L$2:$L$9,(RANK(AT5,$AT$2:$AT$9)))</f>
        <v>2060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VLOOKUP(B6,audio_list_stym!$A$3:$BP$18,67,FALSE)</f>
        <v>12</v>
      </c>
      <c r="F6" t="str">
        <f>VLOOKUP(E6,metki!$A$2:$B$9,2,FALSE)</f>
        <v>импл_реал_без_названия</v>
      </c>
      <c r="G6" t="str">
        <f t="shared" si="0"/>
        <v>импл_</v>
      </c>
      <c r="H6" t="str">
        <f>VLOOKUP(B6,audio_list_stym!$A$3:$AJ$18,35,FALSE)</f>
        <v>Tomat</v>
      </c>
      <c r="I6" t="s">
        <v>692</v>
      </c>
      <c r="J6" t="str">
        <f t="shared" si="1"/>
        <v>Tomat_5</v>
      </c>
      <c r="K6">
        <v>12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221</v>
      </c>
      <c r="Q6" t="str">
        <f>IF(G6="экспл",0,IF(G6="импл_",VLOOKUP(J6,quest_импл!$A$1:$J$129,8,FALSE),0))</f>
        <v>sound\\Ostriy_li.wav</v>
      </c>
      <c r="R6">
        <f>IF(G6="экспл",0,IF(G6="импл_",VLOOKUP(J6,quest_импл!$A$1:$J$129,9,FALSE),0))</f>
        <v>801</v>
      </c>
      <c r="S6" t="str">
        <f>IF(G6="экспл_",0,IF(G6="импл_",VLOOKUP(J6,quest_импл!$A$1:$J$129,10,FALSE),0))</f>
        <v>нет</v>
      </c>
      <c r="U6">
        <f>IF(G6="экспл",VLOOKUP(J6,quest_экспл!$A$1:$N$129,7,FALSE),IF(G6="импл_",0,0))</f>
        <v>0</v>
      </c>
      <c r="V6">
        <f>IF(G6="экспл",VLOOKUP(J6,quest_экспл!$A$2:$N$130,8,FALSE),IF(J6="импл_",0,0))</f>
        <v>0</v>
      </c>
      <c r="W6">
        <f>IF(G6="экспл",VLOOKUP(J6,quest_импл!$A$1:$J$129,9,FALSE),IF(G6="импл_",0,0))</f>
        <v>0</v>
      </c>
      <c r="Y6">
        <f>IF(G6="экспл",VLOOKUP(J6,quest_экспл!$A$1:$N$129,11,FALSE),IF(G6="импл_",0,0))</f>
        <v>0</v>
      </c>
      <c r="Z6">
        <f>IF(G6="экспл",VLOOKUP(J6,quest_экспл!$A$1:$N$129,12,FALSE),IF(G6="импл_",0,0))</f>
        <v>0</v>
      </c>
      <c r="AA6">
        <f>IF(G6="экспл",VLOOKUP(J6,quest_экспл!$A$1:$N$129,14,FALSE),IF(G6="импл_",0,0))</f>
        <v>0</v>
      </c>
      <c r="AB6">
        <f>IF(G6="экспл",VLOOKUP(J6,quest_экспл!$A$1:$N$129,13,FALSE),IF(G6="импл_",0,0))</f>
        <v>0</v>
      </c>
      <c r="AC6">
        <f ca="1">VLOOKUP(AD6,total_visual_stym!$C$2:$F$209,4,FALSE)</f>
        <v>2007</v>
      </c>
      <c r="AD6" t="str">
        <f t="shared" ca="1" si="9"/>
        <v>pics\\Banan_7.jpg</v>
      </c>
      <c r="AE6" s="22">
        <f t="array" ref="AE6">IF(G6="экспл",INDEX(total_visual_stym!$C$146:$C$209,(RANK(total_visual_stym!E150,total_visual_stym!$E$146:$E$209))),0)</f>
        <v>0</v>
      </c>
      <c r="AF6" s="22" t="str">
        <f t="shared" ca="1" si="2"/>
        <v>pics\\Banan_7.jpg</v>
      </c>
      <c r="AH6" t="str">
        <f t="shared" si="3"/>
        <v>sound\\Ogorod</v>
      </c>
      <c r="AI6" t="str">
        <f t="array" ref="AI6">IFERROR(INDEX($AG$2:$AG$65, SMALL(IF(ISBLANK($AG$2:$AG$65),"", ROW($AG$2:$AG$65)-MIN(ROW($AG$2:$AG$65))+1), ROW(AG5))),"")</f>
        <v>pics\\Limon_5.jpg</v>
      </c>
      <c r="AJ6" t="str">
        <f t="shared" si="4"/>
        <v>pics\\Limon</v>
      </c>
      <c r="AK6" t="str">
        <f t="shared" si="5"/>
        <v>pics\\Limon_5.jpg</v>
      </c>
      <c r="AM6" t="str">
        <f t="array" ref="AM6">IFERROR(INDEX($AK$2:$AK$49, SMALL(IF(ISBLANK($AK$2:$AK$49),"", ROW($AK$2:$AK$49)-MIN(ROW($AK$2:$AK$49))+1), ROW(AK5))),"")</f>
        <v>pics\\Limon_5.jpg</v>
      </c>
      <c r="AN6" t="str">
        <f t="array" ref="AN6">IFERROR(INDEX($AL$2:$AL$49, SMALL(IF(ISBLANK($AL$2:$AL$49),"", ROW($AL$2:$AL$49)-MIN(ROW($AL$2:$AL$49))+1), ROW(AL5))),"")</f>
        <v>pics\\Redis_5.jpg</v>
      </c>
      <c r="AO6">
        <f t="shared" ca="1" si="10"/>
        <v>0.40504336055413293</v>
      </c>
      <c r="AP6" t="str">
        <f t="shared" ca="1" si="11"/>
        <v>pics\\Banan_7.jpg</v>
      </c>
      <c r="AQ6" t="str">
        <f t="shared" ca="1" si="12"/>
        <v>pics\\Goroh_7.jpg</v>
      </c>
      <c r="AR6" t="str">
        <f t="shared" ca="1" si="13"/>
        <v>pics\\Banan_7.jpg</v>
      </c>
      <c r="AT6">
        <f t="shared" ca="1" si="6"/>
        <v>0.30840853356157216</v>
      </c>
      <c r="AU6" t="str">
        <f>IF(OR(G6=10,G6=11,G6=14,G6=15),VLOOKUP(AT6,audio_list_stym!$A$3:$B$18,2,FALSE),"sound\\Noviy_plod.wav")</f>
        <v>sound\\Noviy_plod.wav</v>
      </c>
      <c r="AV6" t="str">
        <f t="shared" ca="1" si="7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e">
        <f>VLOOKUP(V6,audio_list_stym!B6:BQ303,68,FALSE)</f>
        <v>#N/A</v>
      </c>
      <c r="AZ6" t="e">
        <f>VLOOKUP(Z6,audio_list_stym!$B$2:$BQ$299,68,FALSE)</f>
        <v>#N/A</v>
      </c>
      <c r="BA6" t="str">
        <f>VLOOKUP(Q6,audio_list_stym!$B$2:$BQ$299,68,FALSE)</f>
        <v>_Острый_ли_</v>
      </c>
      <c r="BB6" t="str">
        <f t="shared" si="8"/>
        <v>_Острый_ли_XXXXX?</v>
      </c>
      <c r="BD6" cm="1">
        <f t="array" aca="1" ref="BD6" ca="1">INDEX($L$2:$L$9,(RANK(AT6,$AT$2:$AT$9)))</f>
        <v>2061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VLOOKUP(B7,audio_list_stym!$A$3:$BP$18,67,FALSE)</f>
        <v>12</v>
      </c>
      <c r="F7" t="str">
        <f>VLOOKUP(E7,metki!$A$2:$B$9,2,FALSE)</f>
        <v>импл_реал_без_названия</v>
      </c>
      <c r="G7" t="str">
        <f t="shared" si="0"/>
        <v>импл_</v>
      </c>
      <c r="H7" t="str">
        <f>VLOOKUP(B7,audio_list_stym!$A$3:$AJ$18,35,FALSE)</f>
        <v>Tomat</v>
      </c>
      <c r="I7" t="s">
        <v>693</v>
      </c>
      <c r="J7" t="str">
        <f t="shared" si="1"/>
        <v>Tomat_6</v>
      </c>
      <c r="K7">
        <v>12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222</v>
      </c>
      <c r="Q7" t="str">
        <f>IF(G7="экспл",0,IF(G7="импл_",VLOOKUP(J7,quest_импл!$A$1:$J$129,8,FALSE),0))</f>
        <v>sound\\Speliy_li.wav</v>
      </c>
      <c r="R7">
        <f>IF(G7="экспл",0,IF(G7="импл_",VLOOKUP(J7,quest_импл!$A$1:$J$129,9,FALSE),0))</f>
        <v>801</v>
      </c>
      <c r="S7" t="str">
        <f>IF(G7="экспл_",0,IF(G7="импл_",VLOOKUP(J7,quest_импл!$A$1:$J$129,10,FALSE),0))</f>
        <v>да</v>
      </c>
      <c r="U7">
        <f>IF(G7="экспл",VLOOKUP(J7,quest_экспл!$A$1:$N$129,7,FALSE),IF(G7="импл_",0,0))</f>
        <v>0</v>
      </c>
      <c r="V7">
        <f>IF(G7="экспл",VLOOKUP(J7,quest_экспл!$A$2:$N$130,8,FALSE),IF(J7="импл_",0,0))</f>
        <v>0</v>
      </c>
      <c r="W7">
        <f>IF(G7="экспл",VLOOKUP(J7,quest_импл!$A$1:$J$129,9,FALSE),IF(G7="импл_",0,0))</f>
        <v>0</v>
      </c>
      <c r="Y7">
        <f>IF(G7="экспл",VLOOKUP(J7,quest_экспл!$A$1:$N$129,11,FALSE),IF(G7="импл_",0,0))</f>
        <v>0</v>
      </c>
      <c r="Z7">
        <f>IF(G7="экспл",VLOOKUP(J7,quest_экспл!$A$1:$N$129,12,FALSE),IF(G7="импл_",0,0))</f>
        <v>0</v>
      </c>
      <c r="AA7">
        <f>IF(G7="экспл",VLOOKUP(J7,quest_экспл!$A$1:$N$129,14,FALSE),IF(G7="импл_",0,0))</f>
        <v>0</v>
      </c>
      <c r="AB7">
        <f>IF(G7="экспл",VLOOKUP(J7,quest_экспл!$A$1:$N$129,13,FALSE),IF(G7="импл_",0,0))</f>
        <v>0</v>
      </c>
      <c r="AC7">
        <f ca="1">VLOOKUP(AD7,total_visual_stym!$C$2:$F$209,4,FALSE)</f>
        <v>2159</v>
      </c>
      <c r="AD7" t="str">
        <f t="shared" ca="1" si="9"/>
        <v>pics\\Injir_7.jpg</v>
      </c>
      <c r="AE7" s="22">
        <f t="array" ref="AE7">IF(G7="экспл",INDEX(total_visual_stym!$C$146:$C$209,(RANK(total_visual_stym!E151,total_visual_stym!$E$146:$E$209))),0)</f>
        <v>0</v>
      </c>
      <c r="AF7" s="22" t="str">
        <f t="shared" ca="1" si="2"/>
        <v>pics\\Injir_7.jpg</v>
      </c>
      <c r="AH7" t="str">
        <f t="shared" si="3"/>
        <v>sound\\Ogorod</v>
      </c>
      <c r="AI7" t="str">
        <f t="array" ref="AI7">IFERROR(INDEX($AG$2:$AG$65, SMALL(IF(ISBLANK($AG$2:$AG$65),"", ROW($AG$2:$AG$65)-MIN(ROW($AG$2:$AG$65))+1), ROW(AG6))),"")</f>
        <v>pics\\Limon_6.jpg</v>
      </c>
      <c r="AJ7" t="str">
        <f t="shared" si="4"/>
        <v>pics\\Limon</v>
      </c>
      <c r="AK7" t="str">
        <f t="shared" si="5"/>
        <v>pics\\Limon_6.jpg</v>
      </c>
      <c r="AM7" t="str">
        <f t="array" ref="AM7">IFERROR(INDEX($AK$2:$AK$49, SMALL(IF(ISBLANK($AK$2:$AK$49),"", ROW($AK$2:$AK$49)-MIN(ROW($AK$2:$AK$49))+1), ROW(AK6))),"")</f>
        <v>pics\\Limon_6.jpg</v>
      </c>
      <c r="AN7" t="str">
        <f t="array" ref="AN7">IFERROR(INDEX($AL$2:$AL$49, SMALL(IF(ISBLANK($AL$2:$AL$49),"", ROW($AL$2:$AL$49)-MIN(ROW($AL$2:$AL$49))+1), ROW(AL6))),"")</f>
        <v>pics\\Redis_6.jpg</v>
      </c>
      <c r="AO7">
        <f t="shared" ca="1" si="10"/>
        <v>9.0103115284682067E-2</v>
      </c>
      <c r="AP7" t="str">
        <f t="shared" ca="1" si="11"/>
        <v>pics\\Injir_7.jpg</v>
      </c>
      <c r="AQ7" t="str">
        <f t="shared" ca="1" si="12"/>
        <v>pics\\Tikva_7.jpg</v>
      </c>
      <c r="AR7" t="str">
        <f t="shared" ca="1" si="13"/>
        <v>pics\\Injir_7.jpg</v>
      </c>
      <c r="AT7">
        <f t="shared" ca="1" si="6"/>
        <v>0.1467407667273688</v>
      </c>
      <c r="AU7" t="str">
        <f>IF(OR(G7=10,G7=11,G7=14,G7=15),VLOOKUP(AT7,audio_list_stym!$A$3:$B$18,2,FALSE),"sound\\Noviy_plod.wav")</f>
        <v>sound\\Noviy_plod.wav</v>
      </c>
      <c r="AV7" t="str">
        <f t="shared" ca="1" si="7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e">
        <f>VLOOKUP(V7,audio_list_stym!B7:BQ304,68,FALSE)</f>
        <v>#N/A</v>
      </c>
      <c r="AZ7" t="e">
        <f>VLOOKUP(Z7,audio_list_stym!$B$2:$BQ$299,68,FALSE)</f>
        <v>#N/A</v>
      </c>
      <c r="BA7" t="str">
        <f>VLOOKUP(Q7,audio_list_stym!$B$2:$BQ$299,68,FALSE)</f>
        <v>_Спелый_ли_</v>
      </c>
      <c r="BB7" t="str">
        <f t="shared" si="8"/>
        <v>_Спелый_ли_XXXXX?</v>
      </c>
      <c r="BD7" cm="1">
        <f t="array" aca="1" ref="BD7" ca="1">INDEX($L$2:$L$9,(RANK(AT7,$AT$2:$AT$9)))</f>
        <v>2064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VLOOKUP(B8,audio_list_stym!$A$3:$BP$18,67,FALSE)</f>
        <v>12</v>
      </c>
      <c r="F8" t="str">
        <f>VLOOKUP(E8,metki!$A$2:$B$9,2,FALSE)</f>
        <v>импл_реал_без_названия</v>
      </c>
      <c r="G8" t="str">
        <f t="shared" si="0"/>
        <v>импл_</v>
      </c>
      <c r="H8" t="str">
        <f>VLOOKUP(B8,audio_list_stym!$A$3:$AJ$18,35,FALSE)</f>
        <v>Tomat</v>
      </c>
      <c r="I8" t="s">
        <v>694</v>
      </c>
      <c r="J8" t="str">
        <f t="shared" si="1"/>
        <v>Tomat_7</v>
      </c>
      <c r="K8">
        <v>12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223</v>
      </c>
      <c r="Q8" t="str">
        <f>IF(G8="экспл",0,IF(G8="импл_",VLOOKUP(J8,quest_импл!$A$1:$J$129,8,FALSE),0))</f>
        <v>sound\\Seriy_li.wav</v>
      </c>
      <c r="R8">
        <f>IF(G8="экспл",0,IF(G8="импл_",VLOOKUP(J8,quest_импл!$A$1:$J$129,9,FALSE),0))</f>
        <v>801</v>
      </c>
      <c r="S8" t="str">
        <f>IF(G8="экспл_",0,IF(G8="импл_",VLOOKUP(J8,quest_импл!$A$1:$J$129,10,FALSE),0))</f>
        <v>нет</v>
      </c>
      <c r="U8">
        <f>IF(G8="экспл",VLOOKUP(J8,quest_экспл!$A$1:$N$129,7,FALSE),IF(G8="импл_",0,0))</f>
        <v>0</v>
      </c>
      <c r="V8">
        <f>IF(G8="экспл",VLOOKUP(J8,quest_экспл!$A$2:$N$130,8,FALSE),IF(J8="импл_",0,0))</f>
        <v>0</v>
      </c>
      <c r="W8">
        <f>IF(G8="экспл",VLOOKUP(J8,quest_импл!$A$1:$J$129,9,FALSE),IF(G8="импл_",0,0))</f>
        <v>0</v>
      </c>
      <c r="Y8">
        <f>IF(G8="экспл",VLOOKUP(J8,quest_экспл!$A$1:$N$129,11,FALSE),IF(G8="импл_",0,0))</f>
        <v>0</v>
      </c>
      <c r="Z8">
        <f>IF(G8="экспл",VLOOKUP(J8,quest_экспл!$A$1:$N$129,12,FALSE),IF(G8="импл_",0,0))</f>
        <v>0</v>
      </c>
      <c r="AA8">
        <f>IF(G8="экспл",VLOOKUP(J8,quest_экспл!$A$1:$N$129,14,FALSE),IF(G8="импл_",0,0))</f>
        <v>0</v>
      </c>
      <c r="AB8">
        <f>IF(G8="экспл",VLOOKUP(J8,quest_экспл!$A$1:$N$129,13,FALSE),IF(G8="импл_",0,0))</f>
        <v>0</v>
      </c>
      <c r="AC8">
        <f ca="1">VLOOKUP(AD8,total_visual_stym!$C$2:$F$209,4,FALSE)</f>
        <v>2156</v>
      </c>
      <c r="AD8" t="str">
        <f t="shared" ca="1" si="9"/>
        <v>pics\\Injir_4.jpg</v>
      </c>
      <c r="AE8" s="22">
        <f t="array" ref="AE8">IF(G8="экспл",INDEX(total_visual_stym!$C$146:$C$209,(RANK(total_visual_stym!E152,total_visual_stym!$E$146:$E$209))),0)</f>
        <v>0</v>
      </c>
      <c r="AF8" s="22" t="str">
        <f t="shared" ca="1" si="2"/>
        <v>pics\\Injir_4.jpg</v>
      </c>
      <c r="AH8" t="str">
        <f t="shared" si="3"/>
        <v>sound\\Ogorod</v>
      </c>
      <c r="AI8" t="str">
        <f t="array" ref="AI8">IFERROR(INDEX($AG$2:$AG$65, SMALL(IF(ISBLANK($AG$2:$AG$65),"", ROW($AG$2:$AG$65)-MIN(ROW($AG$2:$AG$65))+1), ROW(AG7))),"")</f>
        <v>pics\\Limon_7.jpg</v>
      </c>
      <c r="AJ8" t="str">
        <f t="shared" si="4"/>
        <v>pics\\Limon</v>
      </c>
      <c r="AK8" t="str">
        <f t="shared" si="5"/>
        <v>pics\\Limon_7.jpg</v>
      </c>
      <c r="AM8" t="str">
        <f t="array" ref="AM8">IFERROR(INDEX($AK$2:$AK$49, SMALL(IF(ISBLANK($AK$2:$AK$49),"", ROW($AK$2:$AK$49)-MIN(ROW($AK$2:$AK$49))+1), ROW(AK7))),"")</f>
        <v>pics\\Limon_7.jpg</v>
      </c>
      <c r="AN8" t="str">
        <f t="array" ref="AN8">IFERROR(INDEX($AL$2:$AL$49, SMALL(IF(ISBLANK($AL$2:$AL$49),"", ROW($AL$2:$AL$49)-MIN(ROW($AL$2:$AL$49))+1), ROW(AL7))),"")</f>
        <v>pics\\Redis_7.jpg</v>
      </c>
      <c r="AO8">
        <f t="shared" ca="1" si="10"/>
        <v>0.25372728814784773</v>
      </c>
      <c r="AP8" t="str">
        <f t="shared" ca="1" si="11"/>
        <v>pics\\Injir_4.jpg</v>
      </c>
      <c r="AQ8" t="str">
        <f t="shared" ca="1" si="12"/>
        <v>pics\\Tikva_4.jpg</v>
      </c>
      <c r="AR8" t="str">
        <f t="shared" ca="1" si="13"/>
        <v>pics\\Injir_4.jpg</v>
      </c>
      <c r="AT8">
        <f t="shared" ca="1" si="6"/>
        <v>0.18188376118995786</v>
      </c>
      <c r="AU8" t="str">
        <f>IF(OR(G8=10,G8=11,G8=14,G8=15),VLOOKUP(AT8,audio_list_stym!$A$3:$B$18,2,FALSE),"sound\\Noviy_plod.wav")</f>
        <v>sound\\Noviy_plod.wav</v>
      </c>
      <c r="AV8" t="str">
        <f t="shared" ca="1" si="7"/>
        <v>sound\\Redkiy_plod.wav</v>
      </c>
      <c r="AW8" t="s">
        <v>699</v>
      </c>
      <c r="AX8" t="str">
        <f>IF(OR(E8=10,E8=11,E8=14,E8=15),VLOOKUP(B8,audio_list_stym!$A$3:$BQ$189,69,FALSE),"XXXXX")</f>
        <v>XXXXX</v>
      </c>
      <c r="AY8" t="e">
        <f>VLOOKUP(V8,audio_list_stym!B8:BQ305,68,FALSE)</f>
        <v>#N/A</v>
      </c>
      <c r="AZ8" t="e">
        <f>VLOOKUP(Z8,audio_list_stym!$B$2:$BQ$299,68,FALSE)</f>
        <v>#N/A</v>
      </c>
      <c r="BA8" t="str">
        <f>VLOOKUP(Q8,audio_list_stym!$B$2:$BQ$299,68,FALSE)</f>
        <v>_Серый_ли_</v>
      </c>
      <c r="BB8" t="str">
        <f t="shared" si="8"/>
        <v>_Серый_ли_XXXXX?</v>
      </c>
      <c r="BD8" cm="1">
        <f t="array" aca="1" ref="BD8" ca="1">INDEX($L$2:$L$9,(RANK(AT8,$AT$2:$AT$9)))</f>
        <v>2062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VLOOKUP(B9,audio_list_stym!$A$3:$BP$18,67,FALSE)</f>
        <v>12</v>
      </c>
      <c r="F9" t="str">
        <f>VLOOKUP(E9,metki!$A$2:$B$9,2,FALSE)</f>
        <v>импл_реал_без_названия</v>
      </c>
      <c r="G9" t="str">
        <f t="shared" si="0"/>
        <v>импл_</v>
      </c>
      <c r="H9" t="str">
        <f>VLOOKUP(B9,audio_list_stym!$A$3:$AJ$18,35,FALSE)</f>
        <v>Tomat</v>
      </c>
      <c r="I9" t="s">
        <v>695</v>
      </c>
      <c r="J9" t="str">
        <f t="shared" si="1"/>
        <v>Tomat_8</v>
      </c>
      <c r="K9">
        <v>12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224</v>
      </c>
      <c r="Q9" t="str">
        <f>IF(G9="экспл",0,IF(G9="импл_",VLOOKUP(J9,quest_импл!$A$1:$J$129,8,FALSE),0))</f>
        <v>sound\\Vyazskiy_li.wav</v>
      </c>
      <c r="R9">
        <f>IF(G9="экспл",0,IF(G9="импл_",VLOOKUP(J9,quest_импл!$A$1:$J$129,9,FALSE),0))</f>
        <v>801</v>
      </c>
      <c r="S9" t="str">
        <f>IF(G9="экспл_",0,IF(G9="импл_",VLOOKUP(J9,quest_импл!$A$1:$J$129,10,FALSE),0))</f>
        <v>нет</v>
      </c>
      <c r="U9">
        <f>IF(G9="экспл",VLOOKUP(J9,quest_экспл!$A$1:$N$129,7,FALSE),IF(G9="импл_",0,0))</f>
        <v>0</v>
      </c>
      <c r="V9">
        <f>IF(G9="экспл",VLOOKUP(J9,quest_экспл!$A$2:$N$130,8,FALSE),IF(J9="импл_",0,0))</f>
        <v>0</v>
      </c>
      <c r="W9">
        <f>IF(G9="экспл",VLOOKUP(J9,quest_импл!$A$1:$J$129,9,FALSE),IF(G9="импл_",0,0))</f>
        <v>0</v>
      </c>
      <c r="Y9">
        <f>IF(G9="экспл",VLOOKUP(J9,quest_экспл!$A$1:$N$129,11,FALSE),IF(G9="импл_",0,0))</f>
        <v>0</v>
      </c>
      <c r="Z9">
        <f>IF(G9="экспл",VLOOKUP(J9,quest_экспл!$A$1:$N$129,12,FALSE),IF(G9="импл_",0,0))</f>
        <v>0</v>
      </c>
      <c r="AA9">
        <f>IF(G9="экспл",VLOOKUP(J9,quest_экспл!$A$1:$N$129,14,FALSE),IF(G9="импл_",0,0))</f>
        <v>0</v>
      </c>
      <c r="AB9">
        <f>IF(G9="экспл",VLOOKUP(J9,quest_экспл!$A$1:$N$129,13,FALSE),IF(G9="импл_",0,0))</f>
        <v>0</v>
      </c>
      <c r="AC9">
        <f ca="1">VLOOKUP(AD9,total_visual_stym!$C$2:$F$209,4,FALSE)</f>
        <v>2034</v>
      </c>
      <c r="AD9" t="str">
        <f t="shared" ca="1" si="9"/>
        <v>pics\\Limon_2.jpg</v>
      </c>
      <c r="AE9" s="22">
        <f t="array" ref="AE9">IF(G9="экспл",INDEX(total_visual_stym!$C$146:$C$209,(RANK(total_visual_stym!E153,total_visual_stym!$E$146:$E$209))),0)</f>
        <v>0</v>
      </c>
      <c r="AF9" s="22" t="str">
        <f t="shared" ca="1" si="2"/>
        <v>pics\\Limon_2.jpg</v>
      </c>
      <c r="AH9" t="str">
        <f t="shared" si="3"/>
        <v>sound\\Ogorod</v>
      </c>
      <c r="AI9" t="str">
        <f t="array" ref="AI9">IFERROR(INDEX($AG$2:$AG$65, SMALL(IF(ISBLANK($AG$2:$AG$65),"", ROW($AG$2:$AG$65)-MIN(ROW($AG$2:$AG$65))+1), ROW(AG8))),"")</f>
        <v>pics\\Limon_8.jpg</v>
      </c>
      <c r="AJ9" t="str">
        <f t="shared" si="4"/>
        <v>pics\\Limon</v>
      </c>
      <c r="AK9" t="str">
        <f t="shared" si="5"/>
        <v>pics\\Limon_8.jpg</v>
      </c>
      <c r="AM9" t="str">
        <f t="array" ref="AM9">IFERROR(INDEX($AK$2:$AK$49, SMALL(IF(ISBLANK($AK$2:$AK$49),"", ROW($AK$2:$AK$49)-MIN(ROW($AK$2:$AK$49))+1), ROW(AK8))),"")</f>
        <v>pics\\Limon_8.jpg</v>
      </c>
      <c r="AN9" t="str">
        <f t="array" ref="AN9">IFERROR(INDEX($AL$2:$AL$49, SMALL(IF(ISBLANK($AL$2:$AL$49),"", ROW($AL$2:$AL$49)-MIN(ROW($AL$2:$AL$49))+1), ROW(AL8))),"")</f>
        <v>pics\\Redis_8.jpg</v>
      </c>
      <c r="AO9">
        <f t="shared" ca="1" si="10"/>
        <v>0.89510364234432338</v>
      </c>
      <c r="AP9" t="str">
        <f t="shared" ca="1" si="11"/>
        <v>pics\\Limon_2.jpg</v>
      </c>
      <c r="AQ9" t="str">
        <f t="shared" ca="1" si="12"/>
        <v>pics\\Redis_2.jpg</v>
      </c>
      <c r="AR9" t="str">
        <f t="shared" ca="1" si="13"/>
        <v>pics\\Limon_2.jpg</v>
      </c>
      <c r="AT9">
        <f t="shared" ca="1" si="6"/>
        <v>0.15357295411737704</v>
      </c>
      <c r="AU9" t="str">
        <f>IF(OR(G9=10,G9=11,G9=14,G9=15),VLOOKUP(AT9,audio_list_stym!$A$3:$B$18,2,FALSE),"sound\\Noviy_plod.wav")</f>
        <v>sound\\Noviy_plod.wav</v>
      </c>
      <c r="AV9" t="str">
        <f t="shared" ca="1" si="7"/>
        <v>sound\\Redkiy_plod.wav</v>
      </c>
      <c r="AW9" t="s">
        <v>699</v>
      </c>
      <c r="AX9" t="str">
        <f>IF(OR(E9=10,E9=11,E9=14,E9=15),VLOOKUP(B9,audio_list_stym!$A$3:$BQ$189,69,FALSE),"XXXXX")</f>
        <v>XXXXX</v>
      </c>
      <c r="AY9" t="e">
        <f>VLOOKUP(V9,audio_list_stym!B9:BQ306,68,FALSE)</f>
        <v>#N/A</v>
      </c>
      <c r="AZ9" t="e">
        <f>VLOOKUP(Z9,audio_list_stym!$B$2:$BQ$299,68,FALSE)</f>
        <v>#N/A</v>
      </c>
      <c r="BA9" t="str">
        <f>VLOOKUP(Q9,audio_list_stym!$B$2:$BQ$299,68,FALSE)</f>
        <v>_Вязкий_ли_</v>
      </c>
      <c r="BB9" t="str">
        <f t="shared" si="8"/>
        <v>_Вязкий_ли_XXXXX?</v>
      </c>
      <c r="BD9" cm="1">
        <f t="array" aca="1" ref="BD9" ca="1">INDEX($L$2:$L$9,(RANK(AT9,$AT$2:$AT$9)))</f>
        <v>2063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VLOOKUP(B10,audio_list_stym!$A$3:$BP$18,67,FALSE)</f>
        <v>13</v>
      </c>
      <c r="F10" t="str">
        <f>VLOOKUP(E10,metki!$A$2:$B$9,2,FALSE)</f>
        <v>экспл_реал_без_названия</v>
      </c>
      <c r="G10" t="str">
        <f t="shared" si="0"/>
        <v>экспл</v>
      </c>
      <c r="H10" t="str">
        <f>VLOOKUP(B10,audio_list_stym!$A$3:$AJ$18,35,FALSE)</f>
        <v>Limon</v>
      </c>
      <c r="I10" t="s">
        <v>688</v>
      </c>
      <c r="J10" t="str">
        <f t="shared" si="1"/>
        <v>Limon_1</v>
      </c>
      <c r="K10">
        <v>13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0</v>
      </c>
      <c r="Q10">
        <f>IF(G10="экспл",0,IF(G10="импл_",VLOOKUP(J10,quest_импл!$A$1:$J$129,8,FALSE),0))</f>
        <v>0</v>
      </c>
      <c r="R10">
        <f>IF(G10="экспл",0,IF(G10="импл_",VLOOKUP(J10,quest_импл!$A$1:$J$129,9,FALSE),0))</f>
        <v>0</v>
      </c>
      <c r="S10">
        <f>IF(G10="экспл_",0,IF(G10="импл_",VLOOKUP(J10,quest_импл!$A$1:$J$129,10,FALSE),0))</f>
        <v>0</v>
      </c>
      <c r="U10">
        <f>IF(G10="экспл",VLOOKUP(J10,quest_экспл!$A$1:$N$129,7,FALSE),IF(G10="импл_",0,0))</f>
        <v>289</v>
      </c>
      <c r="V10" t="str">
        <f>IF(G10="экспл",VLOOKUP(J10,quest_экспл!$A$2:$N$130,8,FALSE),IF(J10="импл_",0,0))</f>
        <v>sound\\Na_ecrane.wav</v>
      </c>
      <c r="W10">
        <f>IF(G10="экспл",VLOOKUP(J10,quest_импл!$A$1:$J$129,9,FALSE),IF(G10="импл_",0,0))</f>
        <v>801</v>
      </c>
      <c r="Y10">
        <f>IF(G10="экспл",VLOOKUP(J10,quest_экспл!$A$1:$N$129,11,FALSE),IF(G10="импл_",0,0))</f>
        <v>65</v>
      </c>
      <c r="Z10" t="str">
        <f>IF(G10="экспл",VLOOKUP(J10,quest_экспл!$A$1:$N$129,12,FALSE),IF(G10="импл_",0,0))</f>
        <v>sound\\On_stariy.wav</v>
      </c>
      <c r="AA10" t="str">
        <f>IF(G10="экспл",VLOOKUP(J10,quest_экспл!$A$1:$N$129,14,FALSE),IF(G10="импл_",0,0))</f>
        <v>нет</v>
      </c>
      <c r="AB10">
        <f>IF(G10="экспл",VLOOKUP(J10,quest_экспл!$A$1:$N$129,13,FALSE),IF(G10="импл_",0,0))</f>
        <v>804</v>
      </c>
      <c r="AC10">
        <f ca="1">VLOOKUP(AD10,total_visual_stym!$C$2:$F$209,4,FALSE)</f>
        <v>2205</v>
      </c>
      <c r="AD10" t="str">
        <f t="shared" ca="1" si="9"/>
        <v>pics\\dis46.jpg</v>
      </c>
      <c r="AE10" s="22" t="str">
        <f t="array" aca="1" ref="AE10" ca="1">IF(G10="экспл",INDEX(total_visual_stym!$C$146:$C$209,(RANK(total_visual_stym!E154,total_visual_stym!$E$146:$E$209))),0)</f>
        <v>pics\\dis46.jpg</v>
      </c>
      <c r="AF10" s="22" t="str">
        <f t="shared" si="2"/>
        <v/>
      </c>
      <c r="AG10" t="str">
        <f t="shared" ref="AG10:AG49" si="14">IF(OR(E10=11,E10=13),M10,"")</f>
        <v>pics\\Limon_1.jpg</v>
      </c>
      <c r="AH10">
        <f t="shared" si="3"/>
        <v>0</v>
      </c>
      <c r="AI10" t="str">
        <f t="array" ref="AI10">IFERROR(INDEX($AG$2:$AG$65, SMALL(IF(ISBLANK($AG$2:$AG$65),"", ROW($AG$2:$AG$65)-MIN(ROW($AG$2:$AG$65))+1), ROW(AG9))),"")</f>
        <v>pics\\Redis_1.jpg</v>
      </c>
      <c r="AJ10" t="str">
        <f t="shared" si="4"/>
        <v>pics\\Redis</v>
      </c>
      <c r="AL10" t="str">
        <f t="shared" ref="AL10:AL33" si="15">IF(OR(AJ10="pics\\Redis",AJ10="pics\\Goroh",AJ10="pics\\Tikva",AJ10="pics\\Peper",AJ10="pics\\Tomat"),AI10, )</f>
        <v>pics\\Redis_1.jpg</v>
      </c>
      <c r="AM10" t="str">
        <f t="array" ref="AM10">IFERROR(INDEX($AK$2:$AK$49, SMALL(IF(ISBLANK($AK$2:$AK$49),"", ROW($AK$2:$AK$49)-MIN(ROW($AK$2:$AK$49))+1), ROW(AK9))),"")</f>
        <v>pics\\Banan_1.jpg</v>
      </c>
      <c r="AN10" t="str">
        <f t="array" ref="AN10">IFERROR(INDEX($AL$2:$AL$49, SMALL(IF(ISBLANK($AL$2:$AL$49),"", ROW($AL$2:$AL$49)-MIN(ROW($AL$2:$AL$49))+1), ROW(AL9))),"")</f>
        <v>pics\\Goroh_1.jpg</v>
      </c>
      <c r="AO10">
        <f t="shared" ca="1" si="10"/>
        <v>9.8752999789997187E-3</v>
      </c>
      <c r="AP10" t="str">
        <f t="shared" ca="1" si="11"/>
        <v>pics\\Injir_8.jpg</v>
      </c>
      <c r="AQ10" t="str">
        <f t="shared" ca="1" si="12"/>
        <v>pics\\Tikva_8.jpg</v>
      </c>
      <c r="AT10">
        <f t="shared" ca="1" si="6"/>
        <v>0.56384558933445528</v>
      </c>
      <c r="AU10" t="str">
        <f>IF(OR(G10=10,G10=11,G10=14,G10=15),VLOOKUP(AT10,audio_list_stym!$A$3:$B$18,2,FALSE),"sound\\Noviy_plod.wav")</f>
        <v>sound\\Noviy_plod.wav</v>
      </c>
      <c r="AV10" t="str">
        <f t="shared" ca="1" si="7"/>
        <v>sound\\Noviy_plod.wav</v>
      </c>
      <c r="AW10" t="s">
        <v>698</v>
      </c>
      <c r="AX10" t="str">
        <f>IF(OR(E10=10,E10=11,E10=14,E10=15),VLOOKUP(B10,audio_list_stym!$A$3:$BQ$189,69,FALSE),"XXXXX")</f>
        <v>XXXXX</v>
      </c>
      <c r="AY10" t="str">
        <f>VLOOKUP(V10,audio_list_stym!B10:BQ307,68,FALSE)</f>
        <v>На_экране_</v>
      </c>
      <c r="AZ10" t="str">
        <f>VLOOKUP(Z10,audio_list_stym!$B$2:$BQ$299,68,FALSE)</f>
        <v>_Он_старый?</v>
      </c>
      <c r="BA10" t="e">
        <f>VLOOKUP(Q10,audio_list_stym!$B$2:$BQ$299,68,FALSE)</f>
        <v>#N/A</v>
      </c>
      <c r="BB10" t="str">
        <f t="shared" si="8"/>
        <v>На_экране_XXXXX._Он_старый?</v>
      </c>
      <c r="BC10">
        <f>A10</f>
        <v>1202</v>
      </c>
      <c r="BD10" cm="1">
        <f t="array" aca="1" ref="BD10" ca="1">INDEX($L$10:$L$17,(RANK(AT2,$AT$2:$AT$9)))</f>
        <v>2035</v>
      </c>
      <c r="BE10" cm="1">
        <f t="array" aca="1" ref="BE10" ca="1">INDEX(BD2:BD9,(RANK(AT3,$AT$2:$AT$9)))</f>
        <v>2058</v>
      </c>
      <c r="BF10" cm="1">
        <f t="array" aca="1" ref="BF10" ca="1">INDEX(BD18:BD33,(RANK(AT3,$AT$2:$AT$16)))</f>
        <v>2032</v>
      </c>
      <c r="BG10" cm="1">
        <f t="array" aca="1" ref="BG10" ca="1">INDEX(BD34:BD65,(RANK(AT3,$AT$2:$AT$16)))</f>
        <v>2048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VLOOKUP(B11,audio_list_stym!$A$3:$BP$18,67,FALSE)</f>
        <v>13</v>
      </c>
      <c r="F11" t="str">
        <f>VLOOKUP(E11,metki!$A$2:$B$9,2,FALSE)</f>
        <v>экспл_реал_без_названия</v>
      </c>
      <c r="G11" t="str">
        <f t="shared" si="0"/>
        <v>экспл</v>
      </c>
      <c r="H11" t="str">
        <f>VLOOKUP(B11,audio_list_stym!$A$3:$AJ$18,35,FALSE)</f>
        <v>Limon</v>
      </c>
      <c r="I11" t="s">
        <v>689</v>
      </c>
      <c r="J11" t="str">
        <f t="shared" si="1"/>
        <v>Limon_2</v>
      </c>
      <c r="K11">
        <v>13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0</v>
      </c>
      <c r="Q11">
        <f>IF(G11="экспл",0,IF(G11="импл_",VLOOKUP(J11,quest_импл!$A$1:$J$129,8,FALSE),0))</f>
        <v>0</v>
      </c>
      <c r="R11">
        <f>IF(G11="экспл",0,IF(G11="импл_",VLOOKUP(J11,quest_импл!$A$1:$J$129,9,FALSE),0))</f>
        <v>0</v>
      </c>
      <c r="S11">
        <f>IF(G11="экспл_",0,IF(G11="импл_",VLOOKUP(J11,quest_импл!$A$1:$J$129,10,FALSE),0))</f>
        <v>0</v>
      </c>
      <c r="U11">
        <f>IF(G11="экспл",VLOOKUP(J11,quest_экспл!$A$1:$N$129,7,FALSE),IF(G11="импл_",0,0))</f>
        <v>290</v>
      </c>
      <c r="V11" t="str">
        <f>IF(G11="экспл",VLOOKUP(J11,quest_экспл!$A$2:$N$130,8,FALSE),IF(J11="импл_",0,0))</f>
        <v>sound\\Posmotrite_vot.wav</v>
      </c>
      <c r="W11">
        <f>IF(G11="экспл",VLOOKUP(J11,quest_импл!$A$1:$J$129,9,FALSE),IF(G11="импл_",0,0))</f>
        <v>801</v>
      </c>
      <c r="Y11">
        <f>IF(G11="экспл",VLOOKUP(J11,quest_экспл!$A$1:$N$129,11,FALSE),IF(G11="импл_",0,0))</f>
        <v>66</v>
      </c>
      <c r="Z11" t="str">
        <f>IF(G11="экспл",VLOOKUP(J11,quest_экспл!$A$1:$N$129,12,FALSE),IF(G11="импл_",0,0))</f>
        <v>sound\\Siniy_li_on.wav</v>
      </c>
      <c r="AA11" t="str">
        <f>IF(G11="экспл",VLOOKUP(J11,quest_экспл!$A$1:$N$129,14,FALSE),IF(G11="импл_",0,0))</f>
        <v>нет</v>
      </c>
      <c r="AB11">
        <f>IF(G11="экспл",VLOOKUP(J11,quest_экспл!$A$1:$N$129,13,FALSE),IF(G11="импл_",0,0))</f>
        <v>804</v>
      </c>
      <c r="AC11">
        <f ca="1">VLOOKUP(AD11,total_visual_stym!$C$2:$F$209,4,FALSE)</f>
        <v>2229</v>
      </c>
      <c r="AD11" t="str">
        <f t="shared" ca="1" si="9"/>
        <v>pics\\dis10.jpg</v>
      </c>
      <c r="AE11" s="22" t="str">
        <f t="array" aca="1" ref="AE11" ca="1">IF(G11="экспл",INDEX(total_visual_stym!$C$146:$C$209,(RANK(total_visual_stym!E155,total_visual_stym!$E$146:$E$209))),0)</f>
        <v>pics\\dis10.jpg</v>
      </c>
      <c r="AF11" s="22" t="str">
        <f t="shared" si="2"/>
        <v/>
      </c>
      <c r="AG11" t="str">
        <f t="shared" si="14"/>
        <v>pics\\Limon_2.jpg</v>
      </c>
      <c r="AH11">
        <f t="shared" si="3"/>
        <v>0</v>
      </c>
      <c r="AI11" t="str">
        <f t="array" ref="AI11">IFERROR(INDEX($AG$2:$AG$65, SMALL(IF(ISBLANK($AG$2:$AG$65),"", ROW($AG$2:$AG$65)-MIN(ROW($AG$2:$AG$65))+1), ROW(AG10))),"")</f>
        <v>pics\\Redis_2.jpg</v>
      </c>
      <c r="AJ11" t="str">
        <f t="shared" ref="AJ11:AJ49" si="16">LEFT(AI11,11)</f>
        <v>pics\\Redis</v>
      </c>
      <c r="AL11" t="str">
        <f t="shared" si="15"/>
        <v>pics\\Redis_2.jpg</v>
      </c>
      <c r="AM11" t="str">
        <f t="array" ref="AM11">IFERROR(INDEX($AK$2:$AK$49, SMALL(IF(ISBLANK($AK$2:$AK$49),"", ROW($AK$2:$AK$49)-MIN(ROW($AK$2:$AK$49))+1), ROW(AK10))),"")</f>
        <v>pics\\Banan_2.jpg</v>
      </c>
      <c r="AN11" t="str">
        <f t="array" ref="AN11">IFERROR(INDEX($AL$2:$AL$49, SMALL(IF(ISBLANK($AL$2:$AL$49),"", ROW($AL$2:$AL$49)-MIN(ROW($AL$2:$AL$49))+1), ROW(AL10))),"")</f>
        <v>pics\\Goroh_2.jpg</v>
      </c>
      <c r="AO11">
        <f t="shared" ca="1" si="10"/>
        <v>0.83173650673249311</v>
      </c>
      <c r="AP11" t="str">
        <f t="shared" ca="1" si="11"/>
        <v>pics\\Limon_3.jpg</v>
      </c>
      <c r="AQ11" t="str">
        <f t="shared" ca="1" si="12"/>
        <v>pics\\Redis_3.jpg</v>
      </c>
      <c r="AT11">
        <f t="shared" ca="1" si="6"/>
        <v>0.41321855198759672</v>
      </c>
      <c r="AU11" t="str">
        <f>IF(OR(G11=10,G11=11,G11=14,G11=15),VLOOKUP(AT11,audio_list_stym!$A$3:$B$18,2,FALSE),"sound\\Noviy_plod.wav")</f>
        <v>sound\\Noviy_plod.wav</v>
      </c>
      <c r="AV11" t="str">
        <f t="shared" ca="1" si="7"/>
        <v>sound\\Redkiy_plod.wav</v>
      </c>
      <c r="AW11" t="s">
        <v>698</v>
      </c>
      <c r="AX11" t="str">
        <f>IF(OR(E11=10,E11=11,E11=14,E11=15),VLOOKUP(B11,audio_list_stym!$A$3:$BQ$189,69,FALSE),"XXXXX")</f>
        <v>XXXXX</v>
      </c>
      <c r="AY11" t="str">
        <f>VLOOKUP(V11,audio_list_stym!B11:BQ308,68,FALSE)</f>
        <v>Посмотрите,_вот_</v>
      </c>
      <c r="AZ11" t="str">
        <f>VLOOKUP(Z11,audio_list_stym!$B$2:$BQ$299,68,FALSE)</f>
        <v>_Фиолетовый_ли_он?</v>
      </c>
      <c r="BA11" t="e">
        <f>VLOOKUP(Q11,audio_list_stym!$B$2:$BQ$299,68,FALSE)</f>
        <v>#N/A</v>
      </c>
      <c r="BB11" t="str">
        <f t="shared" si="8"/>
        <v>Посмотрите,_вот_XXXXX._Фиолетовый_ли_он?</v>
      </c>
      <c r="BD11" cm="1">
        <f t="array" aca="1" ref="BD11" ca="1">INDEX($L$10:$L$17,(RANK(AT3,$AT$2:$AT$9)))</f>
        <v>2034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VLOOKUP(B12,audio_list_stym!$A$3:$BP$18,67,FALSE)</f>
        <v>13</v>
      </c>
      <c r="F12" t="str">
        <f>VLOOKUP(E12,metki!$A$2:$B$9,2,FALSE)</f>
        <v>экспл_реал_без_названия</v>
      </c>
      <c r="G12" t="str">
        <f t="shared" si="0"/>
        <v>экспл</v>
      </c>
      <c r="H12" t="str">
        <f>VLOOKUP(B12,audio_list_stym!$A$3:$AJ$18,35,FALSE)</f>
        <v>Limon</v>
      </c>
      <c r="I12" t="s">
        <v>690</v>
      </c>
      <c r="J12" t="str">
        <f t="shared" si="1"/>
        <v>Limon_3</v>
      </c>
      <c r="K12">
        <v>13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0</v>
      </c>
      <c r="Q12">
        <f>IF(G12="экспл",0,IF(G12="импл_",VLOOKUP(J12,quest_импл!$A$1:$J$129,8,FALSE),0))</f>
        <v>0</v>
      </c>
      <c r="R12">
        <f>IF(G12="экспл",0,IF(G12="импл_",VLOOKUP(J12,quest_импл!$A$1:$J$129,9,FALSE),0))</f>
        <v>0</v>
      </c>
      <c r="S12">
        <f>IF(G12="экспл_",0,IF(G12="импл_",VLOOKUP(J12,quest_импл!$A$1:$J$129,10,FALSE),0))</f>
        <v>0</v>
      </c>
      <c r="U12">
        <f>IF(G12="экспл",VLOOKUP(J12,quest_экспл!$A$1:$N$129,7,FALSE),IF(G12="импл_",0,0))</f>
        <v>291</v>
      </c>
      <c r="V12" t="str">
        <f>IF(G12="экспл",VLOOKUP(J12,quest_экспл!$A$2:$N$130,8,FALSE),IF(J12="импл_",0,0))</f>
        <v>sound\\Vot.wav</v>
      </c>
      <c r="W12">
        <f>IF(G12="экспл",VLOOKUP(J12,quest_импл!$A$1:$J$129,9,FALSE),IF(G12="импл_",0,0))</f>
        <v>801</v>
      </c>
      <c r="Y12">
        <f>IF(G12="экспл",VLOOKUP(J12,quest_экспл!$A$1:$N$129,11,FALSE),IF(G12="импл_",0,0))</f>
        <v>67</v>
      </c>
      <c r="Z12" t="str">
        <f>IF(G12="экспл",VLOOKUP(J12,quest_экспл!$A$1:$N$129,12,FALSE),IF(G12="импл_",0,0))</f>
        <v>sound\\On_s_cedroy.wav</v>
      </c>
      <c r="AA12" t="str">
        <f>IF(G12="экспл",VLOOKUP(J12,quest_экспл!$A$1:$N$129,14,FALSE),IF(G12="импл_",0,0))</f>
        <v>да</v>
      </c>
      <c r="AB12">
        <f>IF(G12="экспл",VLOOKUP(J12,quest_экспл!$A$1:$N$129,13,FALSE),IF(G12="импл_",0,0))</f>
        <v>804</v>
      </c>
      <c r="AC12">
        <f ca="1">VLOOKUP(AD12,total_visual_stym!$C$2:$F$209,4,FALSE)</f>
        <v>2203</v>
      </c>
      <c r="AD12" t="str">
        <f t="shared" ca="1" si="9"/>
        <v>pics\\dis53.jpg</v>
      </c>
      <c r="AE12" s="22" t="str">
        <f t="array" aca="1" ref="AE12" ca="1">IF(G12="экспл",INDEX(total_visual_stym!$C$146:$C$209,(RANK(total_visual_stym!E156,total_visual_stym!$E$146:$E$209))),0)</f>
        <v>pics\\dis53.jpg</v>
      </c>
      <c r="AF12" s="22" t="str">
        <f t="shared" si="2"/>
        <v/>
      </c>
      <c r="AG12" t="str">
        <f t="shared" si="14"/>
        <v>pics\\Limon_3.jpg</v>
      </c>
      <c r="AH12">
        <f t="shared" si="3"/>
        <v>0</v>
      </c>
      <c r="AI12" t="str">
        <f t="array" ref="AI12">IFERROR(INDEX($AG$2:$AG$65, SMALL(IF(ISBLANK($AG$2:$AG$65),"", ROW($AG$2:$AG$65)-MIN(ROW($AG$2:$AG$65))+1), ROW(AG11))),"")</f>
        <v>pics\\Redis_3.jpg</v>
      </c>
      <c r="AJ12" t="str">
        <f t="shared" si="16"/>
        <v>pics\\Redis</v>
      </c>
      <c r="AL12" t="str">
        <f t="shared" si="15"/>
        <v>pics\\Redis_3.jpg</v>
      </c>
      <c r="AM12" t="str">
        <f t="array" ref="AM12">IFERROR(INDEX($AK$2:$AK$49, SMALL(IF(ISBLANK($AK$2:$AK$49),"", ROW($AK$2:$AK$49)-MIN(ROW($AK$2:$AK$49))+1), ROW(AK11))),"")</f>
        <v>pics\\Banan_3.jpg</v>
      </c>
      <c r="AN12" t="str">
        <f t="array" ref="AN12">IFERROR(INDEX($AL$2:$AL$49, SMALL(IF(ISBLANK($AL$2:$AL$49),"", ROW($AL$2:$AL$49)-MIN(ROW($AL$2:$AL$49))+1), ROW(AL11))),"")</f>
        <v>pics\\Goroh_3.jpg</v>
      </c>
      <c r="AO12">
        <f t="shared" ca="1" si="10"/>
        <v>0.48236769602943497</v>
      </c>
      <c r="AP12" t="str">
        <f t="shared" ca="1" si="11"/>
        <v>pics\\Banan_5.jpg</v>
      </c>
      <c r="AQ12" t="str">
        <f t="shared" ca="1" si="12"/>
        <v>pics\\Goroh_5.jpg</v>
      </c>
      <c r="AT12">
        <f t="shared" ca="1" si="6"/>
        <v>4.6133231478822978E-2</v>
      </c>
      <c r="AU12" t="str">
        <f>IF(OR(G12=10,G12=11,G12=14,G12=15),VLOOKUP(AT12,audio_list_stym!$A$3:$B$18,2,FALSE),"sound\\Noviy_plod.wav")</f>
        <v>sound\\Noviy_plod.wav</v>
      </c>
      <c r="AV12" t="str">
        <f t="shared" ca="1" si="7"/>
        <v>sound\\Redkiy_plod.wav</v>
      </c>
      <c r="AW12" t="s">
        <v>698</v>
      </c>
      <c r="AX12" t="str">
        <f>IF(OR(E12=10,E12=11,E12=14,E12=15),VLOOKUP(B12,audio_list_stym!$A$3:$BQ$189,69,FALSE),"XXXXX")</f>
        <v>XXXXX</v>
      </c>
      <c r="AY12" t="str">
        <f>VLOOKUP(V12,audio_list_stym!B12:BQ309,68,FALSE)</f>
        <v>Вот_</v>
      </c>
      <c r="AZ12" t="str">
        <f>VLOOKUP(Z12,audio_list_stym!$B$2:$BQ$299,68,FALSE)</f>
        <v>_Он_с_цедрой?</v>
      </c>
      <c r="BA12" t="e">
        <f>VLOOKUP(Q12,audio_list_stym!$B$2:$BQ$299,68,FALSE)</f>
        <v>#N/A</v>
      </c>
      <c r="BB12" t="str">
        <f t="shared" si="8"/>
        <v>Вот_XXXXX._Он_с_цедрой?</v>
      </c>
      <c r="BD12" cm="1">
        <f t="array" aca="1" ref="BD12" ca="1">INDEX($L$10:$L$17,(RANK(AT4,$AT$2:$AT$9)))</f>
        <v>2033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VLOOKUP(B13,audio_list_stym!$A$3:$BP$18,67,FALSE)</f>
        <v>13</v>
      </c>
      <c r="F13" t="str">
        <f>VLOOKUP(E13,metki!$A$2:$B$9,2,FALSE)</f>
        <v>экспл_реал_без_названия</v>
      </c>
      <c r="G13" t="str">
        <f t="shared" si="0"/>
        <v>экспл</v>
      </c>
      <c r="H13" t="str">
        <f>VLOOKUP(B13,audio_list_stym!$A$3:$AJ$18,35,FALSE)</f>
        <v>Limon</v>
      </c>
      <c r="I13" t="s">
        <v>691</v>
      </c>
      <c r="J13" t="str">
        <f t="shared" si="1"/>
        <v>Limon_4</v>
      </c>
      <c r="K13">
        <v>13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0</v>
      </c>
      <c r="Q13">
        <f>IF(G13="экспл",0,IF(G13="импл_",VLOOKUP(J13,quest_импл!$A$1:$J$129,8,FALSE),0))</f>
        <v>0</v>
      </c>
      <c r="R13">
        <f>IF(G13="экспл",0,IF(G13="импл_",VLOOKUP(J13,quest_импл!$A$1:$J$129,9,FALSE),0))</f>
        <v>0</v>
      </c>
      <c r="S13">
        <f>IF(G13="экспл_",0,IF(G13="импл_",VLOOKUP(J13,quest_импл!$A$1:$J$129,10,FALSE),0))</f>
        <v>0</v>
      </c>
      <c r="U13">
        <f>IF(G13="экспл",VLOOKUP(J13,quest_экспл!$A$1:$N$129,7,FALSE),IF(G13="импл_",0,0))</f>
        <v>292</v>
      </c>
      <c r="V13" t="str">
        <f>IF(G13="экспл",VLOOKUP(J13,quest_экспл!$A$2:$N$130,8,FALSE),IF(J13="импл_",0,0))</f>
        <v>sound\\Eto.wav</v>
      </c>
      <c r="W13">
        <f>IF(G13="экспл",VLOOKUP(J13,quest_импл!$A$1:$J$129,9,FALSE),IF(G13="импл_",0,0))</f>
        <v>801</v>
      </c>
      <c r="Y13">
        <f>IF(G13="экспл",VLOOKUP(J13,quest_экспл!$A$1:$N$129,11,FALSE),IF(G13="импл_",0,0))</f>
        <v>68</v>
      </c>
      <c r="Z13" t="str">
        <f>IF(G13="экспл",VLOOKUP(J13,quest_экспл!$A$1:$N$129,12,FALSE),IF(G13="импл_",0,0))</f>
        <v>sound\\Kisliy_li_on.wav</v>
      </c>
      <c r="AA13" t="str">
        <f>IF(G13="экспл",VLOOKUP(J13,quest_экспл!$A$1:$N$129,14,FALSE),IF(G13="импл_",0,0))</f>
        <v>да</v>
      </c>
      <c r="AB13">
        <f>IF(G13="экспл",VLOOKUP(J13,quest_экспл!$A$1:$N$129,13,FALSE),IF(G13="импл_",0,0))</f>
        <v>804</v>
      </c>
      <c r="AC13">
        <f ca="1">VLOOKUP(AD13,total_visual_stym!$C$2:$F$209,4,FALSE)</f>
        <v>2189</v>
      </c>
      <c r="AD13" t="str">
        <f t="shared" ca="1" si="9"/>
        <v>pics\\dis33.jpg</v>
      </c>
      <c r="AE13" s="22" t="str">
        <f t="array" aca="1" ref="AE13" ca="1">IF(G13="экспл",INDEX(total_visual_stym!$C$146:$C$209,(RANK(total_visual_stym!E157,total_visual_stym!$E$146:$E$209))),0)</f>
        <v>pics\\dis33.jpg</v>
      </c>
      <c r="AF13" s="22" t="str">
        <f t="shared" si="2"/>
        <v/>
      </c>
      <c r="AG13" t="str">
        <f t="shared" si="14"/>
        <v>pics\\Limon_4.jpg</v>
      </c>
      <c r="AH13">
        <f t="shared" si="3"/>
        <v>0</v>
      </c>
      <c r="AI13" t="str">
        <f t="array" ref="AI13">IFERROR(INDEX($AG$2:$AG$65, SMALL(IF(ISBLANK($AG$2:$AG$65),"", ROW($AG$2:$AG$65)-MIN(ROW($AG$2:$AG$65))+1), ROW(AG12))),"")</f>
        <v>pics\\Redis_4.jpg</v>
      </c>
      <c r="AJ13" t="str">
        <f t="shared" si="16"/>
        <v>pics\\Redis</v>
      </c>
      <c r="AL13" t="str">
        <f t="shared" si="15"/>
        <v>pics\\Redis_4.jpg</v>
      </c>
      <c r="AM13" t="str">
        <f t="array" ref="AM13">IFERROR(INDEX($AK$2:$AK$49, SMALL(IF(ISBLANK($AK$2:$AK$49),"", ROW($AK$2:$AK$49)-MIN(ROW($AK$2:$AK$49))+1), ROW(AK12))),"")</f>
        <v>pics\\Banan_4.jpg</v>
      </c>
      <c r="AN13" t="str">
        <f t="array" ref="AN13">IFERROR(INDEX($AL$2:$AL$49, SMALL(IF(ISBLANK($AL$2:$AL$49),"", ROW($AL$2:$AL$49)-MIN(ROW($AL$2:$AL$49))+1), ROW(AL12))),"")</f>
        <v>pics\\Goroh_4.jpg</v>
      </c>
      <c r="AO13">
        <f t="shared" ca="1" si="10"/>
        <v>0.52400568471909048</v>
      </c>
      <c r="AP13" t="str">
        <f t="shared" ca="1" si="11"/>
        <v>pics\\Banan_4.jpg</v>
      </c>
      <c r="AQ13" t="str">
        <f t="shared" ca="1" si="12"/>
        <v>pics\\Goroh_4.jpg</v>
      </c>
      <c r="AT13">
        <f t="shared" ca="1" si="6"/>
        <v>0.11540754478088577</v>
      </c>
      <c r="AU13" t="str">
        <f>IF(OR(G13=10,G13=11,G13=14,G13=15),VLOOKUP(AT13,audio_list_stym!$A$3:$B$18,2,FALSE),"sound\\Noviy_plod.wav")</f>
        <v>sound\\Noviy_plod.wav</v>
      </c>
      <c r="AV13" t="str">
        <f t="shared" ca="1" si="7"/>
        <v>sound\\Redkiy_plod.wav</v>
      </c>
      <c r="AW13" t="s">
        <v>698</v>
      </c>
      <c r="AX13" t="str">
        <f>IF(OR(E13=10,E13=11,E13=14,E13=15),VLOOKUP(B13,audio_list_stym!$A$3:$BQ$189,69,FALSE),"XXXXX")</f>
        <v>XXXXX</v>
      </c>
      <c r="AY13" t="str">
        <f>VLOOKUP(V13,audio_list_stym!B13:BQ310,68,FALSE)</f>
        <v>Это_</v>
      </c>
      <c r="AZ13" t="str">
        <f>VLOOKUP(Z13,audio_list_stym!$B$2:$BQ$299,68,FALSE)</f>
        <v>_Кислый_ли_он?</v>
      </c>
      <c r="BA13" t="e">
        <f>VLOOKUP(Q13,audio_list_stym!$B$2:$BQ$299,68,FALSE)</f>
        <v>#N/A</v>
      </c>
      <c r="BB13" t="str">
        <f t="shared" si="8"/>
        <v>Это_XXXXX._Кислый_ли_он?</v>
      </c>
      <c r="BD13" cm="1">
        <f t="array" aca="1" ref="BD13" ca="1">INDEX($L$10:$L$17,(RANK(AT5,$AT$2:$AT$9)))</f>
        <v>2036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VLOOKUP(B14,audio_list_stym!$A$3:$BP$18,67,FALSE)</f>
        <v>13</v>
      </c>
      <c r="F14" t="str">
        <f>VLOOKUP(E14,metki!$A$2:$B$9,2,FALSE)</f>
        <v>экспл_реал_без_названия</v>
      </c>
      <c r="G14" t="str">
        <f t="shared" si="0"/>
        <v>экспл</v>
      </c>
      <c r="H14" t="str">
        <f>VLOOKUP(B14,audio_list_stym!$A$3:$AJ$18,35,FALSE)</f>
        <v>Limon</v>
      </c>
      <c r="I14" t="s">
        <v>692</v>
      </c>
      <c r="J14" t="str">
        <f t="shared" si="1"/>
        <v>Limon_5</v>
      </c>
      <c r="K14">
        <v>13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0</v>
      </c>
      <c r="Q14">
        <f>IF(G14="экспл",0,IF(G14="импл_",VLOOKUP(J14,quest_импл!$A$1:$J$129,8,FALSE),0))</f>
        <v>0</v>
      </c>
      <c r="R14">
        <f>IF(G14="экспл",0,IF(G14="импл_",VLOOKUP(J14,quest_импл!$A$1:$J$129,9,FALSE),0))</f>
        <v>0</v>
      </c>
      <c r="S14">
        <f>IF(G14="экспл_",0,IF(G14="импл_",VLOOKUP(J14,quest_импл!$A$1:$J$129,10,FALSE),0))</f>
        <v>0</v>
      </c>
      <c r="U14">
        <f>IF(G14="экспл",VLOOKUP(J14,quest_экспл!$A$1:$N$129,7,FALSE),IF(G14="импл_",0,0))</f>
        <v>293</v>
      </c>
      <c r="V14" t="str">
        <f>IF(G14="экспл",VLOOKUP(J14,quest_экспл!$A$2:$N$130,8,FALSE),IF(J14="импл_",0,0))</f>
        <v>sound\\Na_kartinke.wav</v>
      </c>
      <c r="W14">
        <f>IF(G14="экспл",VLOOKUP(J14,quest_импл!$A$1:$J$129,9,FALSE),IF(G14="импл_",0,0))</f>
        <v>801</v>
      </c>
      <c r="Y14">
        <f>IF(G14="экспл",VLOOKUP(J14,quest_экспл!$A$1:$N$129,11,FALSE),IF(G14="импл_",0,0))</f>
        <v>69</v>
      </c>
      <c r="Z14" t="str">
        <f>IF(G14="экспл",VLOOKUP(J14,quest_экспл!$A$1:$N$129,12,FALSE),IF(G14="импл_",0,0))</f>
        <v>sound\\Sochniy_li_on.wav</v>
      </c>
      <c r="AA14" t="str">
        <f>IF(G14="экспл",VLOOKUP(J14,quest_экспл!$A$1:$N$129,14,FALSE),IF(G14="импл_",0,0))</f>
        <v>да</v>
      </c>
      <c r="AB14">
        <f>IF(G14="экспл",VLOOKUP(J14,quest_экспл!$A$1:$N$129,13,FALSE),IF(G14="импл_",0,0))</f>
        <v>804</v>
      </c>
      <c r="AC14">
        <f ca="1">VLOOKUP(AD14,total_visual_stym!$C$2:$F$209,4,FALSE)</f>
        <v>2184</v>
      </c>
      <c r="AD14" t="str">
        <f t="shared" ca="1" si="9"/>
        <v>pics\\dis19.jpg</v>
      </c>
      <c r="AE14" s="22" t="str">
        <f t="array" aca="1" ref="AE14" ca="1">IF(G14="экспл",INDEX(total_visual_stym!$C$146:$C$209,(RANK(total_visual_stym!E158,total_visual_stym!$E$146:$E$209))),0)</f>
        <v>pics\\dis19.jpg</v>
      </c>
      <c r="AF14" s="22" t="str">
        <f t="shared" si="2"/>
        <v/>
      </c>
      <c r="AG14" t="str">
        <f t="shared" si="14"/>
        <v>pics\\Limon_5.jpg</v>
      </c>
      <c r="AH14">
        <f t="shared" si="3"/>
        <v>0</v>
      </c>
      <c r="AI14" t="str">
        <f t="array" ref="AI14">IFERROR(INDEX($AG$2:$AG$65, SMALL(IF(ISBLANK($AG$2:$AG$65),"", ROW($AG$2:$AG$65)-MIN(ROW($AG$2:$AG$65))+1), ROW(AG13))),"")</f>
        <v>pics\\Redis_5.jpg</v>
      </c>
      <c r="AJ14" t="str">
        <f t="shared" si="16"/>
        <v>pics\\Redis</v>
      </c>
      <c r="AL14" t="str">
        <f t="shared" si="15"/>
        <v>pics\\Redis_5.jpg</v>
      </c>
      <c r="AM14" t="str">
        <f t="array" ref="AM14">IFERROR(INDEX($AK$2:$AK$49, SMALL(IF(ISBLANK($AK$2:$AK$49),"", ROW($AK$2:$AK$49)-MIN(ROW($AK$2:$AK$49))+1), ROW(AK13))),"")</f>
        <v>pics\\Banan_5.jpg</v>
      </c>
      <c r="AN14" t="str">
        <f t="array" ref="AN14">IFERROR(INDEX($AL$2:$AL$49, SMALL(IF(ISBLANK($AL$2:$AL$49),"", ROW($AL$2:$AL$49)-MIN(ROW($AL$2:$AL$49))+1), ROW(AL13))),"")</f>
        <v>pics\\Goroh_5.jpg</v>
      </c>
      <c r="AO14">
        <f t="shared" ca="1" si="10"/>
        <v>0.59266520438094494</v>
      </c>
      <c r="AP14" t="str">
        <f t="shared" ca="1" si="11"/>
        <v>pics\\Banan_1.jpg</v>
      </c>
      <c r="AQ14" t="str">
        <f t="shared" ca="1" si="12"/>
        <v>pics\\Goroh_1.jpg</v>
      </c>
      <c r="AT14">
        <f t="shared" ca="1" si="6"/>
        <v>0.83313818627980929</v>
      </c>
      <c r="AU14" t="str">
        <f>IF(OR(G14=10,G14=11,G14=14,G14=15),VLOOKUP(AT14,audio_list_stym!$A$3:$B$18,2,FALSE),"sound\\Noviy_plod.wav")</f>
        <v>sound\\Noviy_plod.wav</v>
      </c>
      <c r="AV14" t="str">
        <f t="shared" ca="1" si="7"/>
        <v>sound\\Noviy_plod.wav</v>
      </c>
      <c r="AW14" t="s">
        <v>698</v>
      </c>
      <c r="AX14" t="str">
        <f>IF(OR(E14=10,E14=11,E14=14,E14=15),VLOOKUP(B14,audio_list_stym!$A$3:$BQ$189,69,FALSE),"XXXXX")</f>
        <v>XXXXX</v>
      </c>
      <c r="AY14" t="str">
        <f>VLOOKUP(V14,audio_list_stym!B14:BQ311,68,FALSE)</f>
        <v>На_картинке_</v>
      </c>
      <c r="AZ14" t="str">
        <f>VLOOKUP(Z14,audio_list_stym!$B$2:$BQ$299,68,FALSE)</f>
        <v>_Сочный_ли_он?</v>
      </c>
      <c r="BA14" t="e">
        <f>VLOOKUP(Q14,audio_list_stym!$B$2:$BQ$299,68,FALSE)</f>
        <v>#N/A</v>
      </c>
      <c r="BB14" t="str">
        <f t="shared" si="8"/>
        <v>На_картинке_XXXXX._Сочный_ли_он?</v>
      </c>
      <c r="BD14" cm="1">
        <f t="array" aca="1" ref="BD14" ca="1">INDEX($L$10:$L$17,(RANK(AT6,$AT$2:$AT$9)))</f>
        <v>2037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VLOOKUP(B15,audio_list_stym!$A$3:$BP$18,67,FALSE)</f>
        <v>13</v>
      </c>
      <c r="F15" t="str">
        <f>VLOOKUP(E15,metki!$A$2:$B$9,2,FALSE)</f>
        <v>экспл_реал_без_названия</v>
      </c>
      <c r="G15" t="str">
        <f t="shared" si="0"/>
        <v>экспл</v>
      </c>
      <c r="H15" t="str">
        <f>VLOOKUP(B15,audio_list_stym!$A$3:$AJ$18,35,FALSE)</f>
        <v>Limon</v>
      </c>
      <c r="I15" t="s">
        <v>693</v>
      </c>
      <c r="J15" t="str">
        <f t="shared" si="1"/>
        <v>Limon_6</v>
      </c>
      <c r="K15">
        <v>13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0</v>
      </c>
      <c r="Q15">
        <f>IF(G15="экспл",0,IF(G15="импл_",VLOOKUP(J15,quest_импл!$A$1:$J$129,8,FALSE),0))</f>
        <v>0</v>
      </c>
      <c r="R15">
        <f>IF(G15="экспл",0,IF(G15="импл_",VLOOKUP(J15,quest_импл!$A$1:$J$129,9,FALSE),0))</f>
        <v>0</v>
      </c>
      <c r="S15">
        <f>IF(G15="экспл_",0,IF(G15="импл_",VLOOKUP(J15,quest_импл!$A$1:$J$129,10,FALSE),0))</f>
        <v>0</v>
      </c>
      <c r="U15">
        <f>IF(G15="экспл",VLOOKUP(J15,quest_экспл!$A$1:$N$129,7,FALSE),IF(G15="импл_",0,0))</f>
        <v>294</v>
      </c>
      <c r="V15" t="str">
        <f>IF(G15="экспл",VLOOKUP(J15,quest_экспл!$A$2:$N$130,8,FALSE),IF(J15="импл_",0,0))</f>
        <v>sound\\Na_monitore.wav</v>
      </c>
      <c r="W15">
        <f>IF(G15="экспл",VLOOKUP(J15,quest_импл!$A$1:$J$129,9,FALSE),IF(G15="импл_",0,0))</f>
        <v>801</v>
      </c>
      <c r="Y15">
        <f>IF(G15="экспл",VLOOKUP(J15,quest_экспл!$A$1:$N$129,11,FALSE),IF(G15="импл_",0,0))</f>
        <v>70</v>
      </c>
      <c r="Z15" t="str">
        <f>IF(G15="экспл",VLOOKUP(J15,quest_экспл!$A$1:$N$129,12,FALSE),IF(G15="импл_",0,0))</f>
        <v>sound\\Uprugiy_li_on.wav</v>
      </c>
      <c r="AA15" t="str">
        <f>IF(G15="экспл",VLOOKUP(J15,quest_экспл!$A$1:$N$129,14,FALSE),IF(G15="импл_",0,0))</f>
        <v>да</v>
      </c>
      <c r="AB15">
        <f>IF(G15="экспл",VLOOKUP(J15,quest_экспл!$A$1:$N$129,13,FALSE),IF(G15="импл_",0,0))</f>
        <v>804</v>
      </c>
      <c r="AC15">
        <f ca="1">VLOOKUP(AD15,total_visual_stym!$C$2:$F$209,4,FALSE)</f>
        <v>2213</v>
      </c>
      <c r="AD15" t="str">
        <f t="shared" ca="1" si="9"/>
        <v>pics\\dis49.jpg</v>
      </c>
      <c r="AE15" s="22" t="str">
        <f t="array" aca="1" ref="AE15" ca="1">IF(G15="экспл",INDEX(total_visual_stym!$C$146:$C$209,(RANK(total_visual_stym!E159,total_visual_stym!$E$146:$E$209))),0)</f>
        <v>pics\\dis49.jpg</v>
      </c>
      <c r="AF15" s="22" t="str">
        <f t="shared" si="2"/>
        <v/>
      </c>
      <c r="AG15" t="str">
        <f t="shared" si="14"/>
        <v>pics\\Limon_6.jpg</v>
      </c>
      <c r="AH15">
        <f t="shared" si="3"/>
        <v>0</v>
      </c>
      <c r="AI15" t="str">
        <f t="array" ref="AI15">IFERROR(INDEX($AG$2:$AG$65, SMALL(IF(ISBLANK($AG$2:$AG$65),"", ROW($AG$2:$AG$65)-MIN(ROW($AG$2:$AG$65))+1), ROW(AG14))),"")</f>
        <v>pics\\Redis_6.jpg</v>
      </c>
      <c r="AJ15" t="str">
        <f t="shared" si="16"/>
        <v>pics\\Redis</v>
      </c>
      <c r="AL15" t="str">
        <f t="shared" si="15"/>
        <v>pics\\Redis_6.jpg</v>
      </c>
      <c r="AM15" t="str">
        <f t="array" ref="AM15">IFERROR(INDEX($AK$2:$AK$49, SMALL(IF(ISBLANK($AK$2:$AK$49),"", ROW($AK$2:$AK$49)-MIN(ROW($AK$2:$AK$49))+1), ROW(AK14))),"")</f>
        <v>pics\\Banan_6.jpg</v>
      </c>
      <c r="AN15" t="str">
        <f t="array" ref="AN15">IFERROR(INDEX($AL$2:$AL$49, SMALL(IF(ISBLANK($AL$2:$AL$49),"", ROW($AL$2:$AL$49)-MIN(ROW($AL$2:$AL$49))+1), ROW(AL14))),"")</f>
        <v>pics\\Goroh_6.jpg</v>
      </c>
      <c r="AO15">
        <f t="shared" ca="1" si="10"/>
        <v>0.94049776039053112</v>
      </c>
      <c r="AP15" t="str">
        <f t="shared" ca="1" si="11"/>
        <v>pics\\Limon_1.jpg</v>
      </c>
      <c r="AQ15" t="str">
        <f t="shared" ca="1" si="12"/>
        <v>pics\\Redis_1.jpg</v>
      </c>
      <c r="AT15">
        <f t="shared" ca="1" si="6"/>
        <v>0.99686651556939398</v>
      </c>
      <c r="AU15" t="str">
        <f>IF(OR(G15=10,G15=11,G15=14,G15=15),VLOOKUP(AT15,audio_list_stym!$A$3:$B$18,2,FALSE),"sound\\Noviy_plod.wav")</f>
        <v>sound\\Noviy_plod.wav</v>
      </c>
      <c r="AV15" t="str">
        <f t="shared" ca="1" si="7"/>
        <v>sound\\Noviy_plod.wav</v>
      </c>
      <c r="AW15" t="s">
        <v>698</v>
      </c>
      <c r="AX15" t="str">
        <f>IF(OR(E15=10,E15=11,E15=14,E15=15),VLOOKUP(B15,audio_list_stym!$A$3:$BQ$189,69,FALSE),"XXXXX")</f>
        <v>XXXXX</v>
      </c>
      <c r="AY15" t="str">
        <f>VLOOKUP(V15,audio_list_stym!B15:BQ312,68,FALSE)</f>
        <v>На_мониторе_</v>
      </c>
      <c r="AZ15" t="str">
        <f>VLOOKUP(Z15,audio_list_stym!$B$2:$BQ$299,68,FALSE)</f>
        <v>_Упругий_ли_он?</v>
      </c>
      <c r="BA15" t="e">
        <f>VLOOKUP(Q15,audio_list_stym!$B$2:$BQ$299,68,FALSE)</f>
        <v>#N/A</v>
      </c>
      <c r="BB15" t="str">
        <f t="shared" si="8"/>
        <v>На_мониторе_XXXXX._Упругий_ли_он?</v>
      </c>
      <c r="BD15" cm="1">
        <f t="array" aca="1" ref="BD15" ca="1">INDEX($L$10:$L$17,(RANK(AT7,$AT$2:$AT$9)))</f>
        <v>2040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VLOOKUP(B16,audio_list_stym!$A$3:$BP$18,67,FALSE)</f>
        <v>13</v>
      </c>
      <c r="F16" t="str">
        <f>VLOOKUP(E16,metki!$A$2:$B$9,2,FALSE)</f>
        <v>экспл_реал_без_названия</v>
      </c>
      <c r="G16" t="str">
        <f t="shared" si="0"/>
        <v>экспл</v>
      </c>
      <c r="H16" t="str">
        <f>VLOOKUP(B16,audio_list_stym!$A$3:$AJ$18,35,FALSE)</f>
        <v>Limon</v>
      </c>
      <c r="I16" t="s">
        <v>694</v>
      </c>
      <c r="J16" t="str">
        <f t="shared" si="1"/>
        <v>Limon_7</v>
      </c>
      <c r="K16">
        <v>13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0</v>
      </c>
      <c r="Q16">
        <f>IF(G16="экспл",0,IF(G16="импл_",VLOOKUP(J16,quest_импл!$A$1:$J$129,8,FALSE),0))</f>
        <v>0</v>
      </c>
      <c r="R16">
        <f>IF(G16="экспл",0,IF(G16="импл_",VLOOKUP(J16,quest_импл!$A$1:$J$129,9,FALSE),0))</f>
        <v>0</v>
      </c>
      <c r="S16">
        <f>IF(G16="экспл_",0,IF(G16="импл_",VLOOKUP(J16,quest_импл!$A$1:$J$129,10,FALSE),0))</f>
        <v>0</v>
      </c>
      <c r="U16">
        <f>IF(G16="экспл",VLOOKUP(J16,quest_экспл!$A$1:$N$129,7,FALSE),IF(G16="импл_",0,0))</f>
        <v>295</v>
      </c>
      <c r="V16" t="str">
        <f>IF(G16="экспл",VLOOKUP(J16,quest_экспл!$A$2:$N$130,8,FALSE),IF(J16="импл_",0,0))</f>
        <v>sound\\Pered_vami.wav</v>
      </c>
      <c r="W16">
        <f>IF(G16="экспл",VLOOKUP(J16,quest_импл!$A$1:$J$129,9,FALSE),IF(G16="импл_",0,0))</f>
        <v>801</v>
      </c>
      <c r="Y16">
        <f>IF(G16="экспл",VLOOKUP(J16,quest_экспл!$A$1:$N$129,11,FALSE),IF(G16="импл_",0,0))</f>
        <v>71</v>
      </c>
      <c r="Z16" t="str">
        <f>IF(G16="экспл",VLOOKUP(J16,quest_экспл!$A$1:$N$129,12,FALSE),IF(G16="импл_",0,0))</f>
        <v>sound\\On_dlinniy.wav</v>
      </c>
      <c r="AA16" t="str">
        <f>IF(G16="экспл",VLOOKUP(J16,quest_экспл!$A$1:$N$129,14,FALSE),IF(G16="импл_",0,0))</f>
        <v>нет</v>
      </c>
      <c r="AB16">
        <f>IF(G16="экспл",VLOOKUP(J16,quest_экспл!$A$1:$N$129,13,FALSE),IF(G16="импл_",0,0))</f>
        <v>804</v>
      </c>
      <c r="AC16">
        <f ca="1">VLOOKUP(AD16,total_visual_stym!$C$2:$F$209,4,FALSE)</f>
        <v>2226</v>
      </c>
      <c r="AD16" t="str">
        <f t="shared" ca="1" si="9"/>
        <v>pics\\dis11.jpg</v>
      </c>
      <c r="AE16" s="22" t="str">
        <f t="array" aca="1" ref="AE16" ca="1">IF(G16="экспл",INDEX(total_visual_stym!$C$146:$C$209,(RANK(total_visual_stym!E160,total_visual_stym!$E$146:$E$209))),0)</f>
        <v>pics\\dis11.jpg</v>
      </c>
      <c r="AF16" s="22" t="str">
        <f t="shared" si="2"/>
        <v/>
      </c>
      <c r="AG16" t="str">
        <f t="shared" si="14"/>
        <v>pics\\Limon_7.jpg</v>
      </c>
      <c r="AH16">
        <f t="shared" si="3"/>
        <v>0</v>
      </c>
      <c r="AI16" t="str">
        <f t="array" ref="AI16">IFERROR(INDEX($AG$2:$AG$65, SMALL(IF(ISBLANK($AG$2:$AG$65),"", ROW($AG$2:$AG$65)-MIN(ROW($AG$2:$AG$65))+1), ROW(AG15))),"")</f>
        <v>pics\\Redis_7.jpg</v>
      </c>
      <c r="AJ16" t="str">
        <f t="shared" si="16"/>
        <v>pics\\Redis</v>
      </c>
      <c r="AL16" t="str">
        <f t="shared" si="15"/>
        <v>pics\\Redis_7.jpg</v>
      </c>
      <c r="AM16" t="str">
        <f t="array" ref="AM16">IFERROR(INDEX($AK$2:$AK$49, SMALL(IF(ISBLANK($AK$2:$AK$49),"", ROW($AK$2:$AK$49)-MIN(ROW($AK$2:$AK$49))+1), ROW(AK15))),"")</f>
        <v>pics\\Banan_7.jpg</v>
      </c>
      <c r="AN16" t="str">
        <f t="array" ref="AN16">IFERROR(INDEX($AL$2:$AL$49, SMALL(IF(ISBLANK($AL$2:$AL$49),"", ROW($AL$2:$AL$49)-MIN(ROW($AL$2:$AL$49))+1), ROW(AL15))),"")</f>
        <v>pics\\Goroh_7.jpg</v>
      </c>
      <c r="AO16">
        <f t="shared" ca="1" si="10"/>
        <v>0.22337568361876259</v>
      </c>
      <c r="AP16" t="str">
        <f t="shared" ca="1" si="11"/>
        <v>pics\\Injir_6.jpg</v>
      </c>
      <c r="AQ16" t="str">
        <f t="shared" ca="1" si="12"/>
        <v>pics\\Tikva_6.jpg</v>
      </c>
      <c r="AT16">
        <f t="shared" ca="1" si="6"/>
        <v>0.85156213041251838</v>
      </c>
      <c r="AU16" t="str">
        <f>IF(OR(G16=10,G16=11,G16=14,G16=15),VLOOKUP(AT16,audio_list_stym!$A$3:$B$18,2,FALSE),"sound\\Noviy_plod.wav")</f>
        <v>sound\\Noviy_plod.wav</v>
      </c>
      <c r="AV16" t="str">
        <f t="shared" ca="1" si="7"/>
        <v>sound\\Noviy_plod.wav</v>
      </c>
      <c r="AW16" t="s">
        <v>698</v>
      </c>
      <c r="AX16" t="str">
        <f>IF(OR(E16=10,E16=11,E16=14,E16=15),VLOOKUP(B16,audio_list_stym!$A$3:$BQ$189,69,FALSE),"XXXXX")</f>
        <v>XXXXX</v>
      </c>
      <c r="AY16" t="str">
        <f>VLOOKUP(V16,audio_list_stym!B16:BQ313,68,FALSE)</f>
        <v>Перед_Вами_</v>
      </c>
      <c r="AZ16" t="str">
        <f>VLOOKUP(Z16,audio_list_stym!$B$2:$BQ$299,68,FALSE)</f>
        <v>_Он_длинный?</v>
      </c>
      <c r="BA16" t="e">
        <f>VLOOKUP(Q16,audio_list_stym!$B$2:$BQ$299,68,FALSE)</f>
        <v>#N/A</v>
      </c>
      <c r="BB16" t="str">
        <f t="shared" si="8"/>
        <v>Перед_Вами_XXXXX._Он_длинный?</v>
      </c>
      <c r="BD16" cm="1">
        <f t="array" aca="1" ref="BD16" ca="1">INDEX($L$10:$L$17,(RANK(AT8,$AT$2:$AT$9)))</f>
        <v>2038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VLOOKUP(B17,audio_list_stym!$A$3:$BP$18,67,FALSE)</f>
        <v>13</v>
      </c>
      <c r="F17" t="str">
        <f>VLOOKUP(E17,metki!$A$2:$B$9,2,FALSE)</f>
        <v>экспл_реал_без_названия</v>
      </c>
      <c r="G17" t="str">
        <f t="shared" si="0"/>
        <v>экспл</v>
      </c>
      <c r="H17" t="str">
        <f>VLOOKUP(B17,audio_list_stym!$A$3:$AJ$18,35,FALSE)</f>
        <v>Limon</v>
      </c>
      <c r="I17" t="s">
        <v>695</v>
      </c>
      <c r="J17" t="str">
        <f t="shared" si="1"/>
        <v>Limon_8</v>
      </c>
      <c r="K17">
        <v>13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0</v>
      </c>
      <c r="Q17">
        <f>IF(G17="экспл",0,IF(G17="импл_",VLOOKUP(J17,quest_импл!$A$1:$J$129,8,FALSE),0))</f>
        <v>0</v>
      </c>
      <c r="R17">
        <f>IF(G17="экспл",0,IF(G17="импл_",VLOOKUP(J17,quest_импл!$A$1:$J$129,9,FALSE),0))</f>
        <v>0</v>
      </c>
      <c r="S17">
        <f>IF(G17="экспл_",0,IF(G17="импл_",VLOOKUP(J17,quest_импл!$A$1:$J$129,10,FALSE),0))</f>
        <v>0</v>
      </c>
      <c r="U17">
        <f>IF(G17="экспл",VLOOKUP(J17,quest_экспл!$A$1:$N$129,7,FALSE),IF(G17="импл_",0,0))</f>
        <v>296</v>
      </c>
      <c r="V17" t="str">
        <f>IF(G17="экспл",VLOOKUP(J17,quest_экспл!$A$2:$N$130,8,FALSE),IF(J17="импл_",0,0))</f>
        <v>sound\\Vi_vidite.wav</v>
      </c>
      <c r="W17">
        <f>IF(G17="экспл",VLOOKUP(J17,quest_импл!$A$1:$J$129,9,FALSE),IF(G17="импл_",0,0))</f>
        <v>801</v>
      </c>
      <c r="Y17">
        <f>IF(G17="экспл",VLOOKUP(J17,quest_экспл!$A$1:$N$129,11,FALSE),IF(G17="импл_",0,0))</f>
        <v>72</v>
      </c>
      <c r="Z17" t="str">
        <f>IF(G17="экспл",VLOOKUP(J17,quest_экспл!$A$1:$N$129,12,FALSE),IF(G17="импл_",0,0))</f>
        <v>sound\\On_bez_kozhuri.wav</v>
      </c>
      <c r="AA17" t="str">
        <f>IF(G17="экспл",VLOOKUP(J17,quest_экспл!$A$1:$N$129,14,FALSE),IF(G17="импл_",0,0))</f>
        <v>нет</v>
      </c>
      <c r="AB17">
        <f>IF(G17="экспл",VLOOKUP(J17,quest_экспл!$A$1:$N$129,13,FALSE),IF(G17="импл_",0,0))</f>
        <v>804</v>
      </c>
      <c r="AC17">
        <f ca="1">VLOOKUP(AD17,total_visual_stym!$C$2:$F$209,4,FALSE)</f>
        <v>2197</v>
      </c>
      <c r="AD17" t="str">
        <f t="shared" ca="1" si="9"/>
        <v>pics\\dis54.jpg</v>
      </c>
      <c r="AE17" s="22" t="str">
        <f t="array" aca="1" ref="AE17" ca="1">IF(G17="экспл",INDEX(total_visual_stym!$C$146:$C$209,(RANK(total_visual_stym!E161,total_visual_stym!$E$146:$E$209))),0)</f>
        <v>pics\\dis54.jpg</v>
      </c>
      <c r="AF17" s="22" t="str">
        <f t="shared" si="2"/>
        <v/>
      </c>
      <c r="AG17" t="str">
        <f t="shared" si="14"/>
        <v>pics\\Limon_8.jpg</v>
      </c>
      <c r="AH17">
        <f t="shared" si="3"/>
        <v>0</v>
      </c>
      <c r="AI17" t="str">
        <f t="array" ref="AI17">IFERROR(INDEX($AG$2:$AG$65, SMALL(IF(ISBLANK($AG$2:$AG$65),"", ROW($AG$2:$AG$65)-MIN(ROW($AG$2:$AG$65))+1), ROW(AG16))),"")</f>
        <v>pics\\Redis_8.jpg</v>
      </c>
      <c r="AJ17" t="str">
        <f t="shared" si="16"/>
        <v>pics\\Redis</v>
      </c>
      <c r="AL17" t="str">
        <f t="shared" si="15"/>
        <v>pics\\Redis_8.jpg</v>
      </c>
      <c r="AM17" t="str">
        <f t="array" ref="AM17">IFERROR(INDEX($AK$2:$AK$49, SMALL(IF(ISBLANK($AK$2:$AK$49),"", ROW($AK$2:$AK$49)-MIN(ROW($AK$2:$AK$49))+1), ROW(AK16))),"")</f>
        <v>pics\\Banan_8.jpg</v>
      </c>
      <c r="AN17" t="str">
        <f t="array" ref="AN17">IFERROR(INDEX($AL$2:$AL$49, SMALL(IF(ISBLANK($AL$2:$AL$49),"", ROW($AL$2:$AL$49)-MIN(ROW($AL$2:$AL$49))+1), ROW(AL16))),"")</f>
        <v>pics\\Goroh_8.jpg</v>
      </c>
      <c r="AO17">
        <f t="shared" ca="1" si="10"/>
        <v>0.74106731998277131</v>
      </c>
      <c r="AP17" t="str">
        <f t="shared" ca="1" si="11"/>
        <v>pics\\Limon_4.jpg</v>
      </c>
      <c r="AQ17" t="str">
        <f t="shared" ca="1" si="12"/>
        <v>pics\\Redis_4.jpg</v>
      </c>
      <c r="AT17">
        <f t="shared" ca="1" si="6"/>
        <v>0.52312971886682613</v>
      </c>
      <c r="AU17" t="str">
        <f>IF(OR(G17=10,G17=11,G17=14,G17=15),VLOOKUP(AT17,audio_list_stym!$A$3:$B$18,2,FALSE),"sound\\Noviy_plod.wav")</f>
        <v>sound\\Noviy_plod.wav</v>
      </c>
      <c r="AV17" t="str">
        <f t="shared" ca="1" si="7"/>
        <v>sound\\Noviy_plod.wav</v>
      </c>
      <c r="AW17" t="s">
        <v>698</v>
      </c>
      <c r="AX17" t="str">
        <f>IF(OR(E17=10,E17=11,E17=14,E17=15),VLOOKUP(B17,audio_list_stym!$A$3:$BQ$189,69,FALSE),"XXXXX")</f>
        <v>XXXXX</v>
      </c>
      <c r="AY17" t="str">
        <f>VLOOKUP(V17,audio_list_stym!B17:BQ314,68,FALSE)</f>
        <v>Вы_видите_</v>
      </c>
      <c r="AZ17" t="str">
        <f>VLOOKUP(Z17,audio_list_stym!$B$2:$BQ$299,68,FALSE)</f>
        <v>_Он_без_кожуры?</v>
      </c>
      <c r="BA17" t="e">
        <f>VLOOKUP(Q17,audio_list_stym!$B$2:$BQ$299,68,FALSE)</f>
        <v>#N/A</v>
      </c>
      <c r="BB17" t="str">
        <f t="shared" si="8"/>
        <v>Вы_видите_XXXXX._Он_без_кожуры?</v>
      </c>
      <c r="BD17" cm="1">
        <f t="array" aca="1" ref="BD17" ca="1">INDEX($L$10:$L$17,(RANK(AT9,$AT$2:$AT$9)))</f>
        <v>2039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VLOOKUP(B18,audio_list_stym!$A$3:$BP$18,67,FALSE)</f>
        <v>10</v>
      </c>
      <c r="F18" t="str">
        <f>VLOOKUP(E18,metki!$A$2:$B$9,2,FALSE)</f>
        <v>импл_реал_с_названием</v>
      </c>
      <c r="G18" t="str">
        <f t="shared" si="0"/>
        <v>импл_</v>
      </c>
      <c r="H18" t="str">
        <f>VLOOKUP(B18,audio_list_stym!$A$3:$AJ$18,35,FALSE)</f>
        <v>Kokos</v>
      </c>
      <c r="I18" t="s">
        <v>688</v>
      </c>
      <c r="J18" t="str">
        <f t="shared" si="1"/>
        <v>Kokos_1</v>
      </c>
      <c r="K18">
        <v>10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185</v>
      </c>
      <c r="Q18" t="str">
        <f>IF(G18="экспл",0,IF(G18="импл_",VLOOKUP(J18,quest_импл!$A$1:$J$129,8,FALSE),0))</f>
        <v>sound\\S_molokom_li.wav</v>
      </c>
      <c r="R18">
        <f>IF(G18="экспл",0,IF(G18="импл_",VLOOKUP(J18,quest_импл!$A$1:$J$129,9,FALSE),0))</f>
        <v>801</v>
      </c>
      <c r="S18" t="str">
        <f>IF(G18="экспл_",0,IF(G18="импл_",VLOOKUP(J18,quest_импл!$A$1:$J$129,10,FALSE),0))</f>
        <v>да</v>
      </c>
      <c r="U18">
        <f>IF(G18="экспл",VLOOKUP(J18,quest_экспл!$A$1:$N$129,7,FALSE),IF(G18="импл_",0,0))</f>
        <v>0</v>
      </c>
      <c r="V18">
        <f>IF(G18="экспл",VLOOKUP(J18,quest_экспл!$A$2:$N$130,8,FALSE),IF(J18="импл_",0,0))</f>
        <v>0</v>
      </c>
      <c r="W18">
        <f>IF(G18="экспл",VLOOKUP(J18,quest_импл!$A$1:$J$129,9,FALSE),IF(G18="импл_",0,0))</f>
        <v>0</v>
      </c>
      <c r="Y18">
        <f>IF(G18="экспл",VLOOKUP(J18,quest_экспл!$A$1:$N$129,11,FALSE),IF(G18="импл_",0,0))</f>
        <v>0</v>
      </c>
      <c r="Z18">
        <f>IF(G18="экспл",VLOOKUP(J18,quest_экспл!$A$1:$N$129,12,FALSE),IF(G18="импл_",0,0))</f>
        <v>0</v>
      </c>
      <c r="AA18">
        <f>IF(G18="экспл",VLOOKUP(J18,quest_экспл!$A$1:$N$129,14,FALSE),IF(G18="импл_",0,0))</f>
        <v>0</v>
      </c>
      <c r="AB18">
        <f>IF(G18="экспл",VLOOKUP(J18,quest_экспл!$A$1:$N$129,13,FALSE),IF(G18="импл_",0,0))</f>
        <v>0</v>
      </c>
      <c r="AC18">
        <f ca="1">VLOOKUP(AD18,total_visual_stym!$C$2:$F$209,4,FALSE)</f>
        <v>2054</v>
      </c>
      <c r="AD18" t="str">
        <f t="shared" ca="1" si="9"/>
        <v>pics\\Redis_6.jpg</v>
      </c>
      <c r="AE18" s="22">
        <f t="array" ref="AE18">IF(G18="экспл",INDEX(total_visual_stym!$C$146:$C$209,(RANK(total_visual_stym!E162,total_visual_stym!$E$146:$E$209))),0)</f>
        <v>0</v>
      </c>
      <c r="AF18" s="22" t="str">
        <f t="shared" ca="1" si="2"/>
        <v>pics\\Redis_6.jpg</v>
      </c>
      <c r="AH18" t="str">
        <f t="shared" si="3"/>
        <v>sound\\Tropic</v>
      </c>
      <c r="AI18" t="str">
        <f t="array" ref="AI18">IFERROR(INDEX($AG$2:$AG$65, SMALL(IF(ISBLANK($AG$2:$AG$65),"", ROW($AG$2:$AG$65)-MIN(ROW($AG$2:$AG$65))+1), ROW(AG17))),"")</f>
        <v>pics\\Banan_1.jpg</v>
      </c>
      <c r="AJ18" t="str">
        <f t="shared" si="16"/>
        <v>pics\\Banan</v>
      </c>
      <c r="AK18" t="str">
        <f t="shared" si="5"/>
        <v>pics\\Banan_1.jpg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0.66063524631175552</v>
      </c>
      <c r="AP18" t="str">
        <f t="shared" ca="1" si="11"/>
        <v>pics\\Limon_6.jpg</v>
      </c>
      <c r="AQ18" t="str">
        <f t="shared" ca="1" si="12"/>
        <v>pics\\Redis_6.jpg</v>
      </c>
      <c r="AS18" t="str">
        <f t="shared" ref="AS18:AS25" ca="1" si="17">IF(AH18="sound\\Tropic",AQ18,"")</f>
        <v>pics\\Redis_6.jpg</v>
      </c>
      <c r="AT18">
        <f t="shared" ca="1" si="6"/>
        <v>0.46030899776613032</v>
      </c>
      <c r="AU18" t="str">
        <f>IF(OR(G18=10,G18=11,G18=14,G18=15),VLOOKUP(AT18,audio_list_stym!$A$3:$B$18,2,FALSE),"sound\\Noviy_plod.wav")</f>
        <v>sound\\Noviy_plod.wav</v>
      </c>
      <c r="AV18" t="str">
        <f t="shared" ca="1" si="7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e">
        <f>VLOOKUP(V18,audio_list_stym!B18:BQ315,68,FALSE)</f>
        <v>#N/A</v>
      </c>
      <c r="AZ18" t="e">
        <f>VLOOKUP(Z18,audio_list_stym!$B$2:$BQ$299,68,FALSE)</f>
        <v>#N/A</v>
      </c>
      <c r="BA18" t="str">
        <f>VLOOKUP(Q18,audio_list_stym!$B$2:$BQ$299,68,FALSE)</f>
        <v>_С_молоком_ли_</v>
      </c>
      <c r="BB18" t="str">
        <f t="shared" si="8"/>
        <v>_С_молоком_ли_КОКОС?</v>
      </c>
      <c r="BC18">
        <f>A18</f>
        <v>1203</v>
      </c>
      <c r="BD18" cm="1">
        <f t="array" aca="1" ref="BD18" ca="1">INDEX($L$18:$L$25,(RANK(AT2,$AT$2:$AT$9)))</f>
        <v>2027</v>
      </c>
      <c r="BE18" cm="1">
        <f t="array" aca="1" ref="BE18" ca="1">INDEX(BD2:BD17,(RANK(AT4,$AT$2:$AT$16)))</f>
        <v>2060</v>
      </c>
      <c r="BF18" cm="1">
        <f t="array" aca="1" ref="BF18" ca="1">INDEX(BD26:BD49,(RANK(AT4,$AT$2:$AT$16)))</f>
        <v>2052</v>
      </c>
      <c r="BG18" cm="1">
        <f t="array" aca="1" ref="BG18" ca="1">INDEX(BD50:BD65,(RANK(AT4,$AT$2:$AT$16)))</f>
        <v>2012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VLOOKUP(B19,audio_list_stym!$A$3:$BP$18,67,FALSE)</f>
        <v>10</v>
      </c>
      <c r="F19" t="str">
        <f>VLOOKUP(E19,metki!$A$2:$B$9,2,FALSE)</f>
        <v>импл_реал_с_названием</v>
      </c>
      <c r="G19" t="str">
        <f t="shared" si="0"/>
        <v>импл_</v>
      </c>
      <c r="H19" t="str">
        <f>VLOOKUP(B19,audio_list_stym!$A$3:$AJ$18,35,FALSE)</f>
        <v>Kokos</v>
      </c>
      <c r="I19" t="s">
        <v>689</v>
      </c>
      <c r="J19" t="str">
        <f t="shared" si="1"/>
        <v>Kokos_2</v>
      </c>
      <c r="K19">
        <v>10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186</v>
      </c>
      <c r="Q19" t="str">
        <f>IF(G19="экспл",0,IF(G19="импл_",VLOOKUP(J19,quest_импл!$A$1:$J$129,8,FALSE),0))</f>
        <v>sound\\Polyi_li.wav</v>
      </c>
      <c r="R19">
        <f>IF(G19="экспл",0,IF(G19="импл_",VLOOKUP(J19,quest_импл!$A$1:$J$129,9,FALSE),0))</f>
        <v>801</v>
      </c>
      <c r="S19" t="str">
        <f>IF(G19="экспл_",0,IF(G19="импл_",VLOOKUP(J19,quest_импл!$A$1:$J$129,10,FALSE),0))</f>
        <v>да</v>
      </c>
      <c r="U19">
        <f>IF(G19="экспл",VLOOKUP(J19,quest_экспл!$A$1:$N$129,7,FALSE),IF(G19="импл_",0,0))</f>
        <v>0</v>
      </c>
      <c r="V19">
        <f>IF(G19="экспл",VLOOKUP(J19,quest_экспл!$A$2:$N$130,8,FALSE),IF(J19="импл_",0,0))</f>
        <v>0</v>
      </c>
      <c r="W19">
        <f>IF(G19="экспл",VLOOKUP(J19,quest_импл!$A$1:$J$129,9,FALSE),IF(G19="импл_",0,0))</f>
        <v>0</v>
      </c>
      <c r="Y19">
        <f>IF(G19="экспл",VLOOKUP(J19,quest_экспл!$A$1:$N$129,11,FALSE),IF(G19="импл_",0,0))</f>
        <v>0</v>
      </c>
      <c r="Z19">
        <f>IF(G19="экспл",VLOOKUP(J19,quest_экспл!$A$1:$N$129,12,FALSE),IF(G19="импл_",0,0))</f>
        <v>0</v>
      </c>
      <c r="AA19">
        <f>IF(G19="экспл",VLOOKUP(J19,quest_экспл!$A$1:$N$129,14,FALSE),IF(G19="импл_",0,0))</f>
        <v>0</v>
      </c>
      <c r="AB19">
        <f>IF(G19="экспл",VLOOKUP(J19,quest_экспл!$A$1:$N$129,13,FALSE),IF(G19="импл_",0,0))</f>
        <v>0</v>
      </c>
      <c r="AC19">
        <f ca="1">VLOOKUP(AD19,total_visual_stym!$C$2:$F$209,4,FALSE)</f>
        <v>2024</v>
      </c>
      <c r="AD19" t="str">
        <f t="shared" ca="1" si="9"/>
        <v>pics\\Goroh_8.jpg</v>
      </c>
      <c r="AE19" s="22">
        <f t="array" ref="AE19">IF(G19="экспл",INDEX(total_visual_stym!$C$146:$C$209,(RANK(total_visual_stym!E163,total_visual_stym!$E$146:$E$209))),0)</f>
        <v>0</v>
      </c>
      <c r="AF19" s="22" t="str">
        <f t="shared" ca="1" si="2"/>
        <v>pics\\Goroh_8.jpg</v>
      </c>
      <c r="AH19" t="str">
        <f t="shared" si="3"/>
        <v>sound\\Tropic</v>
      </c>
      <c r="AI19" t="str">
        <f t="array" ref="AI19">IFERROR(INDEX($AG$2:$AG$65, SMALL(IF(ISBLANK($AG$2:$AG$65),"", ROW($AG$2:$AG$65)-MIN(ROW($AG$2:$AG$65))+1), ROW(AG18))),"")</f>
        <v>pics\\Banan_2.jpg</v>
      </c>
      <c r="AJ19" t="str">
        <f t="shared" si="16"/>
        <v>pics\\Banan</v>
      </c>
      <c r="AK19" t="str">
        <f t="shared" si="5"/>
        <v>pics\\Banan_2.jpg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0.38802756811885941</v>
      </c>
      <c r="AP19" t="str">
        <f t="shared" ca="1" si="11"/>
        <v>pics\\Banan_8.jpg</v>
      </c>
      <c r="AQ19" t="str">
        <f t="shared" ca="1" si="12"/>
        <v>pics\\Goroh_8.jpg</v>
      </c>
      <c r="AS19" t="str">
        <f t="shared" ca="1" si="17"/>
        <v>pics\\Goroh_8.jpg</v>
      </c>
      <c r="AT19">
        <f t="shared" ca="1" si="6"/>
        <v>0.49701991063340478</v>
      </c>
      <c r="AU19" t="str">
        <f>IF(OR(G19=10,G19=11,G19=14,G19=15),VLOOKUP(AT19,audio_list_stym!$A$3:$B$18,2,FALSE),"sound\\Noviy_plod.wav")</f>
        <v>sound\\Noviy_plod.wav</v>
      </c>
      <c r="AV19" t="str">
        <f t="shared" ca="1" si="7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e">
        <f>VLOOKUP(V19,audio_list_stym!B19:BQ316,68,FALSE)</f>
        <v>#N/A</v>
      </c>
      <c r="AZ19" t="e">
        <f>VLOOKUP(Z19,audio_list_stym!$B$2:$BQ$299,68,FALSE)</f>
        <v>#N/A</v>
      </c>
      <c r="BA19" t="str">
        <f>VLOOKUP(Q19,audio_list_stym!$B$2:$BQ$299,68,FALSE)</f>
        <v>_Полый_ли_</v>
      </c>
      <c r="BB19" t="str">
        <f t="shared" si="8"/>
        <v>_Полый_ли_КОКОС?</v>
      </c>
      <c r="BD19" cm="1">
        <f t="array" aca="1" ref="BD19" ca="1">INDEX($L$18:$L$25,(RANK(AT3,$AT$2:$AT$9)))</f>
        <v>2026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VLOOKUP(B20,audio_list_stym!$A$3:$BP$18,67,FALSE)</f>
        <v>10</v>
      </c>
      <c r="F20" t="str">
        <f>VLOOKUP(E20,metki!$A$2:$B$9,2,FALSE)</f>
        <v>импл_реал_с_названием</v>
      </c>
      <c r="G20" t="str">
        <f t="shared" si="0"/>
        <v>импл_</v>
      </c>
      <c r="H20" t="str">
        <f>VLOOKUP(B20,audio_list_stym!$A$3:$AJ$18,35,FALSE)</f>
        <v>Kokos</v>
      </c>
      <c r="I20" t="s">
        <v>690</v>
      </c>
      <c r="J20" t="str">
        <f t="shared" si="1"/>
        <v>Kokos_3</v>
      </c>
      <c r="K20">
        <v>10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187</v>
      </c>
      <c r="Q20" t="str">
        <f>IF(G20="экспл",0,IF(G20="импл_",VLOOKUP(J20,quest_импл!$A$1:$J$129,8,FALSE),0))</f>
        <v>sound\\Glagkiy_li.wav</v>
      </c>
      <c r="R20">
        <f>IF(G20="экспл",0,IF(G20="импл_",VLOOKUP(J20,quest_импл!$A$1:$J$129,9,FALSE),0))</f>
        <v>801</v>
      </c>
      <c r="S20" t="str">
        <f>IF(G20="экспл_",0,IF(G20="импл_",VLOOKUP(J20,quest_импл!$A$1:$J$129,10,FALSE),0))</f>
        <v>нет</v>
      </c>
      <c r="U20">
        <f>IF(G20="экспл",VLOOKUP(J20,quest_экспл!$A$1:$N$129,7,FALSE),IF(G20="импл_",0,0))</f>
        <v>0</v>
      </c>
      <c r="V20">
        <f>IF(G20="экспл",VLOOKUP(J20,quest_экспл!$A$2:$N$130,8,FALSE),IF(J20="импл_",0,0))</f>
        <v>0</v>
      </c>
      <c r="W20">
        <f>IF(G20="экспл",VLOOKUP(J20,quest_импл!$A$1:$J$129,9,FALSE),IF(G20="импл_",0,0))</f>
        <v>0</v>
      </c>
      <c r="Y20">
        <f>IF(G20="экспл",VLOOKUP(J20,quest_экспл!$A$1:$N$129,11,FALSE),IF(G20="импл_",0,0))</f>
        <v>0</v>
      </c>
      <c r="Z20">
        <f>IF(G20="экспл",VLOOKUP(J20,quest_экспл!$A$1:$N$129,12,FALSE),IF(G20="импл_",0,0))</f>
        <v>0</v>
      </c>
      <c r="AA20">
        <f>IF(G20="экспл",VLOOKUP(J20,quest_экспл!$A$1:$N$129,14,FALSE),IF(G20="импл_",0,0))</f>
        <v>0</v>
      </c>
      <c r="AB20">
        <f>IF(G20="экспл",VLOOKUP(J20,quest_экспл!$A$1:$N$129,13,FALSE),IF(G20="импл_",0,0))</f>
        <v>0</v>
      </c>
      <c r="AC20">
        <f ca="1">VLOOKUP(AD20,total_visual_stym!$C$2:$F$209,4,FALSE)</f>
        <v>2022</v>
      </c>
      <c r="AD20" t="str">
        <f t="shared" ca="1" si="9"/>
        <v>pics\\Goroh_6.jpg</v>
      </c>
      <c r="AE20" s="22">
        <f t="array" ref="AE20">IF(G20="экспл",INDEX(total_visual_stym!$C$146:$C$209,(RANK(total_visual_stym!E164,total_visual_stym!$E$146:$E$209))),0)</f>
        <v>0</v>
      </c>
      <c r="AF20" s="22" t="str">
        <f t="shared" ca="1" si="2"/>
        <v>pics\\Goroh_6.jpg</v>
      </c>
      <c r="AH20" t="str">
        <f t="shared" si="3"/>
        <v>sound\\Tropic</v>
      </c>
      <c r="AI20" t="str">
        <f t="array" ref="AI20">IFERROR(INDEX($AG$2:$AG$65, SMALL(IF(ISBLANK($AG$2:$AG$65),"", ROW($AG$2:$AG$65)-MIN(ROW($AG$2:$AG$65))+1), ROW(AG19))),"")</f>
        <v>pics\\Banan_3.jpg</v>
      </c>
      <c r="AJ20" t="str">
        <f t="shared" si="16"/>
        <v>pics\\Banan</v>
      </c>
      <c r="AK20" t="str">
        <f t="shared" si="5"/>
        <v>pics\\Banan_3.jpg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0.40582864585269096</v>
      </c>
      <c r="AP20" t="str">
        <f t="shared" ca="1" si="11"/>
        <v>pics\\Banan_6.jpg</v>
      </c>
      <c r="AQ20" t="str">
        <f t="shared" ca="1" si="12"/>
        <v>pics\\Goroh_6.jpg</v>
      </c>
      <c r="AS20" t="str">
        <f t="shared" ca="1" si="17"/>
        <v>pics\\Goroh_6.jpg</v>
      </c>
      <c r="AT20">
        <f t="shared" ca="1" si="6"/>
        <v>0.38983816561739315</v>
      </c>
      <c r="AU20" t="str">
        <f>IF(OR(G20=10,G20=11,G20=14,G20=15),VLOOKUP(AT20,audio_list_stym!$A$3:$B$18,2,FALSE),"sound\\Noviy_plod.wav")</f>
        <v>sound\\Noviy_plod.wav</v>
      </c>
      <c r="AV20" t="str">
        <f t="shared" ca="1" si="7"/>
        <v>sound\\Redkiy_plod.wav</v>
      </c>
      <c r="AW20" t="s">
        <v>698</v>
      </c>
      <c r="AX20" t="str">
        <f>IF(OR(E20=10,E20=11,E20=14,E20=15),VLOOKUP(B20,audio_list_stym!$A$3:$BQ$189,69,FALSE),"XXXXX")</f>
        <v>КОКОС</v>
      </c>
      <c r="AY20" t="e">
        <f>VLOOKUP(V20,audio_list_stym!B20:BQ317,68,FALSE)</f>
        <v>#N/A</v>
      </c>
      <c r="AZ20" t="e">
        <f>VLOOKUP(Z20,audio_list_stym!$B$2:$BQ$299,68,FALSE)</f>
        <v>#N/A</v>
      </c>
      <c r="BA20" t="str">
        <f>VLOOKUP(Q20,audio_list_stym!$B$2:$BQ$299,68,FALSE)</f>
        <v>_Гладкий_ли_</v>
      </c>
      <c r="BB20" t="str">
        <f t="shared" si="8"/>
        <v>_Гладкий_ли_КОКОС?</v>
      </c>
      <c r="BD20" cm="1">
        <f t="array" aca="1" ref="BD20" ca="1">INDEX($L$18:$L$25,(RANK(AT4,$AT$2:$AT$9)))</f>
        <v>2025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VLOOKUP(B21,audio_list_stym!$A$3:$BP$18,67,FALSE)</f>
        <v>10</v>
      </c>
      <c r="F21" t="str">
        <f>VLOOKUP(E21,metki!$A$2:$B$9,2,FALSE)</f>
        <v>импл_реал_с_названием</v>
      </c>
      <c r="G21" t="str">
        <f t="shared" si="0"/>
        <v>импл_</v>
      </c>
      <c r="H21" t="str">
        <f>VLOOKUP(B21,audio_list_stym!$A$3:$AJ$18,35,FALSE)</f>
        <v>Kokos</v>
      </c>
      <c r="I21" t="s">
        <v>691</v>
      </c>
      <c r="J21" t="str">
        <f t="shared" si="1"/>
        <v>Kokos_4</v>
      </c>
      <c r="K21">
        <v>10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188</v>
      </c>
      <c r="Q21" t="str">
        <f>IF(G21="экспл",0,IF(G21="импл_",VLOOKUP(J21,quest_импл!$A$1:$J$129,8,FALSE),0))</f>
        <v>sound\\Poristiy_li.wav</v>
      </c>
      <c r="R21">
        <f>IF(G21="экспл",0,IF(G21="импл_",VLOOKUP(J21,quest_импл!$A$1:$J$129,9,FALSE),0))</f>
        <v>801</v>
      </c>
      <c r="S21" t="str">
        <f>IF(G21="экспл_",0,IF(G21="импл_",VLOOKUP(J21,quest_импл!$A$1:$J$129,10,FALSE),0))</f>
        <v>нет</v>
      </c>
      <c r="U21">
        <f>IF(G21="экспл",VLOOKUP(J21,quest_экспл!$A$1:$N$129,7,FALSE),IF(G21="импл_",0,0))</f>
        <v>0</v>
      </c>
      <c r="V21">
        <f>IF(G21="экспл",VLOOKUP(J21,quest_экспл!$A$2:$N$130,8,FALSE),IF(J21="импл_",0,0))</f>
        <v>0</v>
      </c>
      <c r="W21">
        <f>IF(G21="экспл",VLOOKUP(J21,quest_импл!$A$1:$J$129,9,FALSE),IF(G21="импл_",0,0))</f>
        <v>0</v>
      </c>
      <c r="Y21">
        <f>IF(G21="экспл",VLOOKUP(J21,quest_экспл!$A$1:$N$129,11,FALSE),IF(G21="импл_",0,0))</f>
        <v>0</v>
      </c>
      <c r="Z21">
        <f>IF(G21="экспл",VLOOKUP(J21,quest_экспл!$A$1:$N$129,12,FALSE),IF(G21="импл_",0,0))</f>
        <v>0</v>
      </c>
      <c r="AA21">
        <f>IF(G21="экспл",VLOOKUP(J21,quest_экспл!$A$1:$N$129,14,FALSE),IF(G21="импл_",0,0))</f>
        <v>0</v>
      </c>
      <c r="AB21">
        <f>IF(G21="экспл",VLOOKUP(J21,quest_экспл!$A$1:$N$129,13,FALSE),IF(G21="импл_",0,0))</f>
        <v>0</v>
      </c>
      <c r="AC21">
        <f ca="1">VLOOKUP(AD21,total_visual_stym!$C$2:$F$209,4,FALSE)</f>
        <v>2019</v>
      </c>
      <c r="AD21" t="str">
        <f t="shared" ca="1" si="9"/>
        <v>pics\\Goroh_3.jpg</v>
      </c>
      <c r="AE21" s="22">
        <f t="array" ref="AE21">IF(G21="экспл",INDEX(total_visual_stym!$C$146:$C$209,(RANK(total_visual_stym!E165,total_visual_stym!$E$146:$E$209))),0)</f>
        <v>0</v>
      </c>
      <c r="AF21" s="22" t="str">
        <f t="shared" ca="1" si="2"/>
        <v>pics\\Goroh_3.jpg</v>
      </c>
      <c r="AH21" t="str">
        <f t="shared" si="3"/>
        <v>sound\\Tropic</v>
      </c>
      <c r="AI21" t="str">
        <f t="array" ref="AI21">IFERROR(INDEX($AG$2:$AG$65, SMALL(IF(ISBLANK($AG$2:$AG$65),"", ROW($AG$2:$AG$65)-MIN(ROW($AG$2:$AG$65))+1), ROW(AG20))),"")</f>
        <v>pics\\Banan_4.jpg</v>
      </c>
      <c r="AJ21" t="str">
        <f t="shared" si="16"/>
        <v>pics\\Banan</v>
      </c>
      <c r="AK21" t="str">
        <f t="shared" si="5"/>
        <v>pics\\Banan_4.jpg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0.55021848761423653</v>
      </c>
      <c r="AP21" t="str">
        <f t="shared" ca="1" si="11"/>
        <v>pics\\Banan_3.jpg</v>
      </c>
      <c r="AQ21" t="str">
        <f t="shared" ca="1" si="12"/>
        <v>pics\\Goroh_3.jpg</v>
      </c>
      <c r="AS21" t="str">
        <f t="shared" ca="1" si="17"/>
        <v>pics\\Goroh_3.jpg</v>
      </c>
      <c r="AT21">
        <f t="shared" ca="1" si="6"/>
        <v>0.56410489059088254</v>
      </c>
      <c r="AU21" t="str">
        <f>IF(OR(G21=10,G21=11,G21=14,G21=15),VLOOKUP(AT21,audio_list_stym!$A$3:$B$18,2,FALSE),"sound\\Noviy_plod.wav")</f>
        <v>sound\\Noviy_plod.wav</v>
      </c>
      <c r="AV21" t="str">
        <f t="shared" ca="1" si="7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e">
        <f>VLOOKUP(V21,audio_list_stym!B21:BQ318,68,FALSE)</f>
        <v>#N/A</v>
      </c>
      <c r="AZ21" t="e">
        <f>VLOOKUP(Z21,audio_list_stym!$B$2:$BQ$299,68,FALSE)</f>
        <v>#N/A</v>
      </c>
      <c r="BA21" t="str">
        <f>VLOOKUP(Q21,audio_list_stym!$B$2:$BQ$299,68,FALSE)</f>
        <v>_Пористый_ли_</v>
      </c>
      <c r="BB21" t="str">
        <f t="shared" si="8"/>
        <v>_Пористый_ли_КОКОС?</v>
      </c>
      <c r="BD21" cm="1">
        <f t="array" aca="1" ref="BD21" ca="1">INDEX($L$18:$L$25,(RANK(AT5,$AT$2:$AT$9)))</f>
        <v>2028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VLOOKUP(B22,audio_list_stym!$A$3:$BP$18,67,FALSE)</f>
        <v>10</v>
      </c>
      <c r="F22" t="str">
        <f>VLOOKUP(E22,metki!$A$2:$B$9,2,FALSE)</f>
        <v>импл_реал_с_названием</v>
      </c>
      <c r="G22" t="str">
        <f t="shared" si="0"/>
        <v>импл_</v>
      </c>
      <c r="H22" t="str">
        <f>VLOOKUP(B22,audio_list_stym!$A$3:$AJ$18,35,FALSE)</f>
        <v>Kokos</v>
      </c>
      <c r="I22" t="s">
        <v>692</v>
      </c>
      <c r="J22" t="str">
        <f t="shared" si="1"/>
        <v>Kokos_5</v>
      </c>
      <c r="K22">
        <v>10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189</v>
      </c>
      <c r="Q22" t="str">
        <f>IF(G22="экспл",0,IF(G22="импл_",VLOOKUP(J22,quest_импл!$A$1:$J$129,8,FALSE),0))</f>
        <v>sound\\Varyonniy_li.wav</v>
      </c>
      <c r="R22">
        <f>IF(G22="экспл",0,IF(G22="импл_",VLOOKUP(J22,quest_импл!$A$1:$J$129,9,FALSE),0))</f>
        <v>801</v>
      </c>
      <c r="S22" t="str">
        <f>IF(G22="экспл_",0,IF(G22="импл_",VLOOKUP(J22,quest_импл!$A$1:$J$129,10,FALSE),0))</f>
        <v>нет</v>
      </c>
      <c r="U22">
        <f>IF(G22="экспл",VLOOKUP(J22,quest_экспл!$A$1:$N$129,7,FALSE),IF(G22="импл_",0,0))</f>
        <v>0</v>
      </c>
      <c r="V22">
        <f>IF(G22="экспл",VLOOKUP(J22,quest_экспл!$A$2:$N$130,8,FALSE),IF(J22="импл_",0,0))</f>
        <v>0</v>
      </c>
      <c r="W22">
        <f>IF(G22="экспл",VLOOKUP(J22,quest_импл!$A$1:$J$129,9,FALSE),IF(G22="импл_",0,0))</f>
        <v>0</v>
      </c>
      <c r="Y22">
        <f>IF(G22="экспл",VLOOKUP(J22,quest_экспл!$A$1:$N$129,11,FALSE),IF(G22="импл_",0,0))</f>
        <v>0</v>
      </c>
      <c r="Z22">
        <f>IF(G22="экспл",VLOOKUP(J22,quest_экспл!$A$1:$N$129,12,FALSE),IF(G22="импл_",0,0))</f>
        <v>0</v>
      </c>
      <c r="AA22">
        <f>IF(G22="экспл",VLOOKUP(J22,quest_экспл!$A$1:$N$129,14,FALSE),IF(G22="импл_",0,0))</f>
        <v>0</v>
      </c>
      <c r="AB22">
        <f>IF(G22="экспл",VLOOKUP(J22,quest_экспл!$A$1:$N$129,13,FALSE),IF(G22="импл_",0,0))</f>
        <v>0</v>
      </c>
      <c r="AC22">
        <f ca="1">VLOOKUP(AD22,total_visual_stym!$C$2:$F$209,4,FALSE)</f>
        <v>2056</v>
      </c>
      <c r="AD22" t="str">
        <f t="shared" ca="1" si="9"/>
        <v>pics\\Redis_8.jpg</v>
      </c>
      <c r="AE22" s="22">
        <f t="array" ref="AE22">IF(G22="экспл",INDEX(total_visual_stym!$C$146:$C$209,(RANK(total_visual_stym!E166,total_visual_stym!$E$146:$E$209))),0)</f>
        <v>0</v>
      </c>
      <c r="AF22" s="22" t="str">
        <f t="shared" ca="1" si="2"/>
        <v>pics\\Redis_8.jpg</v>
      </c>
      <c r="AH22" t="str">
        <f t="shared" si="3"/>
        <v>sound\\Tropic</v>
      </c>
      <c r="AI22" t="str">
        <f t="array" ref="AI22">IFERROR(INDEX($AG$2:$AG$65, SMALL(IF(ISBLANK($AG$2:$AG$65),"", ROW($AG$2:$AG$65)-MIN(ROW($AG$2:$AG$65))+1), ROW(AG21))),"")</f>
        <v>pics\\Banan_5.jpg</v>
      </c>
      <c r="AJ22" t="str">
        <f t="shared" si="16"/>
        <v>pics\\Banan</v>
      </c>
      <c r="AK22" t="str">
        <f t="shared" si="5"/>
        <v>pics\\Banan_5.jpg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0.59570148445894988</v>
      </c>
      <c r="AP22" t="str">
        <f t="shared" ca="1" si="11"/>
        <v>pics\\Limon_8.jpg</v>
      </c>
      <c r="AQ22" t="str">
        <f t="shared" ca="1" si="12"/>
        <v>pics\\Redis_8.jpg</v>
      </c>
      <c r="AS22" t="str">
        <f t="shared" ca="1" si="17"/>
        <v>pics\\Redis_8.jpg</v>
      </c>
      <c r="AT22">
        <f t="shared" ca="1" si="6"/>
        <v>0.26340479639661529</v>
      </c>
      <c r="AU22" t="str">
        <f>IF(OR(G22=10,G22=11,G22=14,G22=15),VLOOKUP(AT22,audio_list_stym!$A$3:$B$18,2,FALSE),"sound\\Noviy_plod.wav")</f>
        <v>sound\\Noviy_plod.wav</v>
      </c>
      <c r="AV22" t="str">
        <f t="shared" ca="1" si="7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e">
        <f>VLOOKUP(V22,audio_list_stym!B22:BQ319,68,FALSE)</f>
        <v>#N/A</v>
      </c>
      <c r="AZ22" t="e">
        <f>VLOOKUP(Z22,audio_list_stym!$B$2:$BQ$299,68,FALSE)</f>
        <v>#N/A</v>
      </c>
      <c r="BA22" t="str">
        <f>VLOOKUP(Q22,audio_list_stym!$B$2:$BQ$299,68,FALSE)</f>
        <v>_Вареный_ли_</v>
      </c>
      <c r="BB22" t="str">
        <f t="shared" si="8"/>
        <v>_Вареный_ли_КОКОС?</v>
      </c>
      <c r="BD22" cm="1">
        <f t="array" aca="1" ref="BD22" ca="1">INDEX($L$18:$L$25,(RANK(AT6,$AT$2:$AT$9)))</f>
        <v>2029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VLOOKUP(B23,audio_list_stym!$A$3:$BP$18,67,FALSE)</f>
        <v>10</v>
      </c>
      <c r="F23" t="str">
        <f>VLOOKUP(E23,metki!$A$2:$B$9,2,FALSE)</f>
        <v>импл_реал_с_названием</v>
      </c>
      <c r="G23" t="str">
        <f t="shared" si="0"/>
        <v>импл_</v>
      </c>
      <c r="H23" t="str">
        <f>VLOOKUP(B23,audio_list_stym!$A$3:$AJ$18,35,FALSE)</f>
        <v>Kokos</v>
      </c>
      <c r="I23" t="s">
        <v>693</v>
      </c>
      <c r="J23" t="str">
        <f t="shared" si="1"/>
        <v>Kokos_6</v>
      </c>
      <c r="K23">
        <v>10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190</v>
      </c>
      <c r="Q23" t="str">
        <f>IF(G23="экспл",0,IF(G23="импл_",VLOOKUP(J23,quest_импл!$A$1:$J$129,8,FALSE),0))</f>
        <v>sound\\Plotniy_li.wav</v>
      </c>
      <c r="R23">
        <f>IF(G23="экспл",0,IF(G23="импл_",VLOOKUP(J23,quest_импл!$A$1:$J$129,9,FALSE),0))</f>
        <v>801</v>
      </c>
      <c r="S23" t="str">
        <f>IF(G23="экспл_",0,IF(G23="импл_",VLOOKUP(J23,quest_импл!$A$1:$J$129,10,FALSE),0))</f>
        <v>да</v>
      </c>
      <c r="U23">
        <f>IF(G23="экспл",VLOOKUP(J23,quest_экспл!$A$1:$N$129,7,FALSE),IF(G23="импл_",0,0))</f>
        <v>0</v>
      </c>
      <c r="V23">
        <f>IF(G23="экспл",VLOOKUP(J23,quest_экспл!$A$2:$N$130,8,FALSE),IF(J23="импл_",0,0))</f>
        <v>0</v>
      </c>
      <c r="W23">
        <f>IF(G23="экспл",VLOOKUP(J23,quest_импл!$A$1:$J$129,9,FALSE),IF(G23="импл_",0,0))</f>
        <v>0</v>
      </c>
      <c r="Y23">
        <f>IF(G23="экспл",VLOOKUP(J23,quest_экспл!$A$1:$N$129,11,FALSE),IF(G23="импл_",0,0))</f>
        <v>0</v>
      </c>
      <c r="Z23">
        <f>IF(G23="экспл",VLOOKUP(J23,quest_экспл!$A$1:$N$129,12,FALSE),IF(G23="импл_",0,0))</f>
        <v>0</v>
      </c>
      <c r="AA23">
        <f>IF(G23="экспл",VLOOKUP(J23,quest_экспл!$A$1:$N$129,14,FALSE),IF(G23="импл_",0,0))</f>
        <v>0</v>
      </c>
      <c r="AB23">
        <f>IF(G23="экспл",VLOOKUP(J23,quest_экспл!$A$1:$N$129,13,FALSE),IF(G23="импл_",0,0))</f>
        <v>0</v>
      </c>
      <c r="AC23">
        <f ca="1">VLOOKUP(AD23,total_visual_stym!$C$2:$F$209,4,FALSE)</f>
        <v>2055</v>
      </c>
      <c r="AD23" t="str">
        <f t="shared" ca="1" si="9"/>
        <v>pics\\Redis_7.jpg</v>
      </c>
      <c r="AE23" s="22">
        <f t="array" ref="AE23">IF(G23="экспл",INDEX(total_visual_stym!$C$146:$C$209,(RANK(total_visual_stym!E167,total_visual_stym!$E$146:$E$209))),0)</f>
        <v>0</v>
      </c>
      <c r="AF23" s="22" t="str">
        <f t="shared" ca="1" si="2"/>
        <v>pics\\Redis_7.jpg</v>
      </c>
      <c r="AH23" t="str">
        <f t="shared" si="3"/>
        <v>sound\\Tropic</v>
      </c>
      <c r="AI23" t="str">
        <f t="array" ref="AI23">IFERROR(INDEX($AG$2:$AG$65, SMALL(IF(ISBLANK($AG$2:$AG$65),"", ROW($AG$2:$AG$65)-MIN(ROW($AG$2:$AG$65))+1), ROW(AG22))),"")</f>
        <v>pics\\Banan_6.jpg</v>
      </c>
      <c r="AJ23" t="str">
        <f t="shared" si="16"/>
        <v>pics\\Banan</v>
      </c>
      <c r="AK23" t="str">
        <f t="shared" si="5"/>
        <v>pics\\Banan_6.jpg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0.6585161794760247</v>
      </c>
      <c r="AP23" t="str">
        <f t="shared" ca="1" si="11"/>
        <v>pics\\Limon_7.jpg</v>
      </c>
      <c r="AQ23" t="str">
        <f t="shared" ca="1" si="12"/>
        <v>pics\\Redis_7.jpg</v>
      </c>
      <c r="AS23" t="str">
        <f t="shared" ca="1" si="17"/>
        <v>pics\\Redis_7.jpg</v>
      </c>
      <c r="AT23">
        <f t="shared" ca="1" si="6"/>
        <v>0.89901467225210674</v>
      </c>
      <c r="AU23" t="str">
        <f>IF(OR(G23=10,G23=11,G23=14,G23=15),VLOOKUP(AT23,audio_list_stym!$A$3:$B$18,2,FALSE),"sound\\Noviy_plod.wav")</f>
        <v>sound\\Noviy_plod.wav</v>
      </c>
      <c r="AV23" t="str">
        <f t="shared" ca="1" si="7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e">
        <f>VLOOKUP(V23,audio_list_stym!B23:BQ320,68,FALSE)</f>
        <v>#N/A</v>
      </c>
      <c r="AZ23" t="e">
        <f>VLOOKUP(Z23,audio_list_stym!$B$2:$BQ$299,68,FALSE)</f>
        <v>#N/A</v>
      </c>
      <c r="BA23" t="str">
        <f>VLOOKUP(Q23,audio_list_stym!$B$2:$BQ$299,68,FALSE)</f>
        <v>_Плотный_ли_</v>
      </c>
      <c r="BB23" t="str">
        <f t="shared" si="8"/>
        <v>_Плотный_ли_КОКОС?</v>
      </c>
      <c r="BD23" cm="1">
        <f t="array" aca="1" ref="BD23" ca="1">INDEX($L$18:$L$25,(RANK(AT7,$AT$2:$AT$9)))</f>
        <v>2032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VLOOKUP(B24,audio_list_stym!$A$3:$BP$18,67,FALSE)</f>
        <v>10</v>
      </c>
      <c r="F24" t="str">
        <f>VLOOKUP(E24,metki!$A$2:$B$9,2,FALSE)</f>
        <v>импл_реал_с_названием</v>
      </c>
      <c r="G24" t="str">
        <f t="shared" si="0"/>
        <v>импл_</v>
      </c>
      <c r="H24" t="str">
        <f>VLOOKUP(B24,audio_list_stym!$A$3:$AJ$18,35,FALSE)</f>
        <v>Kokos</v>
      </c>
      <c r="I24" t="s">
        <v>694</v>
      </c>
      <c r="J24" t="str">
        <f t="shared" si="1"/>
        <v>Kokos_7</v>
      </c>
      <c r="K24">
        <v>10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191</v>
      </c>
      <c r="Q24" t="str">
        <f>IF(G24="экспл",0,IF(G24="импл_",VLOOKUP(J24,quest_импл!$A$1:$J$129,8,FALSE),0))</f>
        <v>sound\\Vorsistiy_li.wav</v>
      </c>
      <c r="R24">
        <f>IF(G24="экспл",0,IF(G24="импл_",VLOOKUP(J24,quest_импл!$A$1:$J$129,9,FALSE),0))</f>
        <v>801</v>
      </c>
      <c r="S24" t="str">
        <f>IF(G24="экспл_",0,IF(G24="импл_",VLOOKUP(J24,quest_импл!$A$1:$J$129,10,FALSE),0))</f>
        <v>да</v>
      </c>
      <c r="U24">
        <f>IF(G24="экспл",VLOOKUP(J24,quest_экспл!$A$1:$N$129,7,FALSE),IF(G24="импл_",0,0))</f>
        <v>0</v>
      </c>
      <c r="V24">
        <f>IF(G24="экспл",VLOOKUP(J24,quest_экспл!$A$2:$N$130,8,FALSE),IF(J24="импл_",0,0))</f>
        <v>0</v>
      </c>
      <c r="W24">
        <f>IF(G24="экспл",VLOOKUP(J24,quest_импл!$A$1:$J$129,9,FALSE),IF(G24="импл_",0,0))</f>
        <v>0</v>
      </c>
      <c r="Y24">
        <f>IF(G24="экспл",VLOOKUP(J24,quest_экспл!$A$1:$N$129,11,FALSE),IF(G24="импл_",0,0))</f>
        <v>0</v>
      </c>
      <c r="Z24">
        <f>IF(G24="экспл",VLOOKUP(J24,quest_экспл!$A$1:$N$129,12,FALSE),IF(G24="импл_",0,0))</f>
        <v>0</v>
      </c>
      <c r="AA24">
        <f>IF(G24="экспл",VLOOKUP(J24,quest_экспл!$A$1:$N$129,14,FALSE),IF(G24="импл_",0,0))</f>
        <v>0</v>
      </c>
      <c r="AB24">
        <f>IF(G24="экспл",VLOOKUP(J24,quest_экспл!$A$1:$N$129,13,FALSE),IF(G24="импл_",0,0))</f>
        <v>0</v>
      </c>
      <c r="AC24">
        <f ca="1">VLOOKUP(AD24,total_visual_stym!$C$2:$F$209,4,FALSE)</f>
        <v>2163</v>
      </c>
      <c r="AD24" t="str">
        <f t="shared" ca="1" si="9"/>
        <v>pics\\Tikva_3.jpg</v>
      </c>
      <c r="AE24" s="22">
        <f t="array" ref="AE24">IF(G24="экспл",INDEX(total_visual_stym!$C$146:$C$209,(RANK(total_visual_stym!E168,total_visual_stym!$E$146:$E$209))),0)</f>
        <v>0</v>
      </c>
      <c r="AF24" s="22" t="str">
        <f t="shared" ca="1" si="2"/>
        <v>pics\\Tikva_3.jpg</v>
      </c>
      <c r="AH24" t="str">
        <f t="shared" si="3"/>
        <v>sound\\Tropic</v>
      </c>
      <c r="AI24" t="str">
        <f t="array" ref="AI24">IFERROR(INDEX($AG$2:$AG$65, SMALL(IF(ISBLANK($AG$2:$AG$65),"", ROW($AG$2:$AG$65)-MIN(ROW($AG$2:$AG$65))+1), ROW(AG23))),"")</f>
        <v>pics\\Banan_7.jpg</v>
      </c>
      <c r="AJ24" t="str">
        <f t="shared" si="16"/>
        <v>pics\\Banan</v>
      </c>
      <c r="AK24" t="str">
        <f t="shared" si="5"/>
        <v>pics\\Banan_7.jpg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0.30584532579737211</v>
      </c>
      <c r="AP24" t="str">
        <f t="shared" ca="1" si="11"/>
        <v>pics\\Injir_3.jpg</v>
      </c>
      <c r="AQ24" t="str">
        <f t="shared" ca="1" si="12"/>
        <v>pics\\Tikva_3.jpg</v>
      </c>
      <c r="AS24" t="str">
        <f t="shared" ca="1" si="17"/>
        <v>pics\\Tikva_3.jpg</v>
      </c>
      <c r="AT24">
        <f t="shared" ca="1" si="6"/>
        <v>0.27926579248230232</v>
      </c>
      <c r="AU24" t="str">
        <f>IF(OR(G24=10,G24=11,G24=14,G24=15),VLOOKUP(AT24,audio_list_stym!$A$3:$B$18,2,FALSE),"sound\\Noviy_plod.wav")</f>
        <v>sound\\Noviy_plod.wav</v>
      </c>
      <c r="AV24" t="str">
        <f t="shared" ca="1" si="7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e">
        <f>VLOOKUP(V24,audio_list_stym!B24:BQ321,68,FALSE)</f>
        <v>#N/A</v>
      </c>
      <c r="AZ24" t="e">
        <f>VLOOKUP(Z24,audio_list_stym!$B$2:$BQ$299,68,FALSE)</f>
        <v>#N/A</v>
      </c>
      <c r="BA24" t="str">
        <f>VLOOKUP(Q24,audio_list_stym!$B$2:$BQ$299,68,FALSE)</f>
        <v>_Ворсистый_ли_</v>
      </c>
      <c r="BB24" t="str">
        <f t="shared" si="8"/>
        <v>_Ворсистый_ли_КОКОС?</v>
      </c>
      <c r="BD24" cm="1">
        <f t="array" aca="1" ref="BD24" ca="1">INDEX($L$18:$L$25,(RANK(AT8,$AT$2:$AT$9)))</f>
        <v>2030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VLOOKUP(B25,audio_list_stym!$A$3:$BP$18,67,FALSE)</f>
        <v>10</v>
      </c>
      <c r="F25" t="str">
        <f>VLOOKUP(E25,metki!$A$2:$B$9,2,FALSE)</f>
        <v>импл_реал_с_названием</v>
      </c>
      <c r="G25" t="str">
        <f t="shared" si="0"/>
        <v>импл_</v>
      </c>
      <c r="H25" t="str">
        <f>VLOOKUP(B25,audio_list_stym!$A$3:$AJ$18,35,FALSE)</f>
        <v>Kokos</v>
      </c>
      <c r="I25" t="s">
        <v>695</v>
      </c>
      <c r="J25" t="str">
        <f t="shared" si="1"/>
        <v>Kokos_8</v>
      </c>
      <c r="K25">
        <v>10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192</v>
      </c>
      <c r="Q25" t="str">
        <f>IF(G25="экспл",0,IF(G25="импл_",VLOOKUP(J25,quest_импл!$A$1:$J$129,8,FALSE),0))</f>
        <v>sound\\Myagkiy_li.wav</v>
      </c>
      <c r="R25">
        <f>IF(G25="экспл",0,IF(G25="импл_",VLOOKUP(J25,quest_импл!$A$1:$J$129,9,FALSE),0))</f>
        <v>801</v>
      </c>
      <c r="S25" t="str">
        <f>IF(G25="экспл_",0,IF(G25="импл_",VLOOKUP(J25,quest_импл!$A$1:$J$129,10,FALSE),0))</f>
        <v>нет</v>
      </c>
      <c r="U25">
        <f>IF(G25="экспл",VLOOKUP(J25,quest_экспл!$A$1:$N$129,7,FALSE),IF(G25="импл_",0,0))</f>
        <v>0</v>
      </c>
      <c r="V25">
        <f>IF(G25="экспл",VLOOKUP(J25,quest_экспл!$A$2:$N$130,8,FALSE),IF(J25="импл_",0,0))</f>
        <v>0</v>
      </c>
      <c r="W25">
        <f>IF(G25="экспл",VLOOKUP(J25,quest_импл!$A$1:$J$129,9,FALSE),IF(G25="импл_",0,0))</f>
        <v>0</v>
      </c>
      <c r="Y25">
        <f>IF(G25="экспл",VLOOKUP(J25,quest_экспл!$A$1:$N$129,11,FALSE),IF(G25="импл_",0,0))</f>
        <v>0</v>
      </c>
      <c r="Z25">
        <f>IF(G25="экспл",VLOOKUP(J25,quest_экспл!$A$1:$N$129,12,FALSE),IF(G25="импл_",0,0))</f>
        <v>0</v>
      </c>
      <c r="AA25">
        <f>IF(G25="экспл",VLOOKUP(J25,quest_экспл!$A$1:$N$129,14,FALSE),IF(G25="импл_",0,0))</f>
        <v>0</v>
      </c>
      <c r="AB25">
        <f>IF(G25="экспл",VLOOKUP(J25,quest_экспл!$A$1:$N$129,13,FALSE),IF(G25="импл_",0,0))</f>
        <v>0</v>
      </c>
      <c r="AC25">
        <f ca="1">VLOOKUP(AD25,total_visual_stym!$C$2:$F$209,4,FALSE)</f>
        <v>2165</v>
      </c>
      <c r="AD25" t="str">
        <f t="shared" ca="1" si="9"/>
        <v>pics\\Tikva_5.jpg</v>
      </c>
      <c r="AE25" s="22">
        <f t="array" ref="AE25">IF(G25="экспл",INDEX(total_visual_stym!$C$146:$C$209,(RANK(total_visual_stym!E169,total_visual_stym!$E$146:$E$209))),0)</f>
        <v>0</v>
      </c>
      <c r="AF25" s="22" t="str">
        <f t="shared" ca="1" si="2"/>
        <v>pics\\Tikva_5.jpg</v>
      </c>
      <c r="AH25" t="str">
        <f t="shared" si="3"/>
        <v>sound\\Tropic</v>
      </c>
      <c r="AI25" t="str">
        <f t="array" ref="AI25">IFERROR(INDEX($AG$2:$AG$65, SMALL(IF(ISBLANK($AG$2:$AG$65),"", ROW($AG$2:$AG$65)-MIN(ROW($AG$2:$AG$65))+1), ROW(AG24))),"")</f>
        <v>pics\\Banan_8.jpg</v>
      </c>
      <c r="AJ25" t="str">
        <f t="shared" si="16"/>
        <v>pics\\Banan</v>
      </c>
      <c r="AK25" t="str">
        <f t="shared" si="5"/>
        <v>pics\\Banan_8.jpg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0.23905993214839738</v>
      </c>
      <c r="AP25" t="str">
        <f t="shared" ca="1" si="11"/>
        <v>pics\\Injir_5.jpg</v>
      </c>
      <c r="AQ25" t="str">
        <f t="shared" ca="1" si="12"/>
        <v>pics\\Tikva_5.jpg</v>
      </c>
      <c r="AS25" t="str">
        <f t="shared" ca="1" si="17"/>
        <v>pics\\Tikva_5.jpg</v>
      </c>
      <c r="AT25">
        <f t="shared" ca="1" si="6"/>
        <v>0.25685767473155718</v>
      </c>
      <c r="AU25" t="str">
        <f>IF(OR(G25=10,G25=11,G25=14,G25=15),VLOOKUP(AT25,audio_list_stym!$A$3:$B$18,2,FALSE),"sound\\Noviy_plod.wav")</f>
        <v>sound\\Noviy_plod.wav</v>
      </c>
      <c r="AV25" t="str">
        <f t="shared" ca="1" si="7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e">
        <f>VLOOKUP(V25,audio_list_stym!B25:BQ322,68,FALSE)</f>
        <v>#N/A</v>
      </c>
      <c r="AZ25" t="e">
        <f>VLOOKUP(Z25,audio_list_stym!$B$2:$BQ$299,68,FALSE)</f>
        <v>#N/A</v>
      </c>
      <c r="BA25" t="str">
        <f>VLOOKUP(Q25,audio_list_stym!$B$2:$BQ$299,68,FALSE)</f>
        <v>_Мягкий_ли_</v>
      </c>
      <c r="BB25" t="str">
        <f t="shared" si="8"/>
        <v>_Мягкий_ли_КОКОС?</v>
      </c>
      <c r="BD25" cm="1">
        <f t="array" aca="1" ref="BD25" ca="1">INDEX($L$18:$L$25,(RANK(AT9,$AT$2:$AT$9)))</f>
        <v>2031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VLOOKUP(B26,audio_list_stym!$A$3:$BP$18,67,FALSE)</f>
        <v>11</v>
      </c>
      <c r="F26" t="str">
        <f>VLOOKUP(E26,metki!$A$2:$B$9,2,FALSE)</f>
        <v>экспл_реал_с_названием</v>
      </c>
      <c r="G26" t="str">
        <f t="shared" si="0"/>
        <v>экспл</v>
      </c>
      <c r="H26" t="str">
        <f>VLOOKUP(B26,audio_list_stym!$A$3:$AJ$18,35,FALSE)</f>
        <v>Redis</v>
      </c>
      <c r="I26" t="s">
        <v>688</v>
      </c>
      <c r="J26" t="str">
        <f t="shared" si="1"/>
        <v>Redis_1</v>
      </c>
      <c r="K26">
        <v>11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0</v>
      </c>
      <c r="Q26">
        <f>IF(G26="экспл",0,IF(G26="импл_",VLOOKUP(J26,quest_импл!$A$1:$J$129,8,FALSE),0))</f>
        <v>0</v>
      </c>
      <c r="R26">
        <f>IF(G26="экспл",0,IF(G26="импл_",VLOOKUP(J26,quest_импл!$A$1:$J$129,9,FALSE),0))</f>
        <v>0</v>
      </c>
      <c r="S26">
        <f>IF(G26="экспл_",0,IF(G26="импл_",VLOOKUP(J26,quest_импл!$A$1:$J$129,10,FALSE),0))</f>
        <v>0</v>
      </c>
      <c r="U26">
        <f>IF(G26="экспл",VLOOKUP(J26,quest_экспл!$A$1:$N$129,7,FALSE),IF(G26="импл_",0,0))</f>
        <v>289</v>
      </c>
      <c r="V26" t="str">
        <f>IF(G26="экспл",VLOOKUP(J26,quest_экспл!$A$2:$N$130,8,FALSE),IF(J26="импл_",0,0))</f>
        <v>sound\\Na_ecrane.wav</v>
      </c>
      <c r="W26">
        <f>IF(G26="экспл",VLOOKUP(J26,quest_импл!$A$1:$J$129,9,FALSE),IF(G26="импл_",0,0))</f>
        <v>801</v>
      </c>
      <c r="Y26">
        <f>IF(G26="экспл",VLOOKUP(J26,quest_экспл!$A$1:$N$129,11,FALSE),IF(G26="импл_",0,0))</f>
        <v>81</v>
      </c>
      <c r="Z26" t="str">
        <f>IF(G26="экспл",VLOOKUP(J26,quest_экспл!$A$1:$N$129,12,FALSE),IF(G26="импл_",0,0))</f>
        <v>sound\\On_s_botvoy.wav</v>
      </c>
      <c r="AA26" t="str">
        <f>IF(G26="экспл",VLOOKUP(J26,quest_экспл!$A$1:$N$129,14,FALSE),IF(G26="импл_",0,0))</f>
        <v>да</v>
      </c>
      <c r="AB26">
        <f>IF(G26="экспл",VLOOKUP(J26,quest_экспл!$A$1:$N$129,13,FALSE),IF(G26="импл_",0,0))</f>
        <v>804</v>
      </c>
      <c r="AC26">
        <f ca="1">VLOOKUP(AD26,total_visual_stym!$C$2:$F$209,4,FALSE)</f>
        <v>2222</v>
      </c>
      <c r="AD26" t="str">
        <f t="shared" ca="1" si="9"/>
        <v>pics\\dis14.jpg</v>
      </c>
      <c r="AE26" s="22" t="str">
        <f t="array" aca="1" ref="AE26" ca="1">IF(G26="экспл",INDEX(total_visual_stym!$C$146:$C$209,(RANK(total_visual_stym!E170,total_visual_stym!$E$146:$E$209))),0)</f>
        <v>pics\\dis14.jpg</v>
      </c>
      <c r="AF26" s="22" t="str">
        <f t="shared" si="2"/>
        <v/>
      </c>
      <c r="AG26" t="str">
        <f t="shared" si="14"/>
        <v>pics\\Redis_1.jpg</v>
      </c>
      <c r="AH26">
        <f t="shared" si="3"/>
        <v>0</v>
      </c>
      <c r="AI26" t="str">
        <f t="array" ref="AI26">IFERROR(INDEX($AG$2:$AG$65, SMALL(IF(ISBLANK($AG$2:$AG$65),"", ROW($AG$2:$AG$65)-MIN(ROW($AG$2:$AG$65))+1), ROW(AG25))),"")</f>
        <v>pics\\Goroh_1.jpg</v>
      </c>
      <c r="AJ26" t="str">
        <f t="shared" si="16"/>
        <v>pics\\Goroh</v>
      </c>
      <c r="AL26" t="str">
        <f t="shared" si="15"/>
        <v>pics\\Goroh_1.jpg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T26">
        <f t="shared" ca="1" si="6"/>
        <v>0.37577251725733074</v>
      </c>
      <c r="AU26" t="str">
        <f>IF(OR(G26=10,G26=11,G26=14,G26=15),VLOOKUP(AT26,audio_list_stym!$A$3:$B$18,2,FALSE),"sound\\Noviy_plod.wav")</f>
        <v>sound\\Noviy_plod.wav</v>
      </c>
      <c r="AV26" t="str">
        <f t="shared" ca="1" si="7"/>
        <v>sound\\Redkiy_plod.wav</v>
      </c>
      <c r="AW26" t="s">
        <v>699</v>
      </c>
      <c r="AX26" t="str">
        <f>IF(OR(E26=10,E26=11,E26=14,E26=15),VLOOKUP(B26,audio_list_stym!$A$3:$BQ$189,69,FALSE),"XXXXX")</f>
        <v>РЕДИС</v>
      </c>
      <c r="AY26" t="str">
        <f>VLOOKUP(V26,audio_list_stym!B26:BQ323,68,FALSE)</f>
        <v>На_экране_</v>
      </c>
      <c r="AZ26" t="str">
        <f>VLOOKUP(Z26,audio_list_stym!$B$2:$BQ$299,68,FALSE)</f>
        <v>_Он_с_ботвой?</v>
      </c>
      <c r="BA26" t="e">
        <f>VLOOKUP(Q26,audio_list_stym!$B$2:$BQ$299,68,FALSE)</f>
        <v>#N/A</v>
      </c>
      <c r="BB26" t="str">
        <f t="shared" si="8"/>
        <v>На_экране_РЕДИС._Он_с_ботвой?</v>
      </c>
      <c r="BC26">
        <f>A26</f>
        <v>1204</v>
      </c>
      <c r="BD26" cm="1">
        <f t="array" aca="1" ref="BD26" ca="1">INDEX($L$26:$L$33,(RANK(AT2,$AT$2:$AT$9)))</f>
        <v>2051</v>
      </c>
      <c r="BE26" cm="1">
        <f t="array" aca="1" ref="BE26" ca="1">INDEX(BD2:BD25,(RANK(AT5,$AT$2:$AT$16)))</f>
        <v>2035</v>
      </c>
      <c r="BF26" cm="1">
        <f t="array" aca="1" ref="BF26" ca="1">INDEX(BD34:BD49,(RANK(AT5,$AT$2:$AT$16)))</f>
        <v>2003</v>
      </c>
      <c r="BG26" cm="1">
        <f t="array" aca="1" ref="BG26" ca="1">INDEX(BD50:BD65,(RANK(AT5,$AT$2:$AT$16)))</f>
        <v>2019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VLOOKUP(B27,audio_list_stym!$A$3:$BP$18,67,FALSE)</f>
        <v>11</v>
      </c>
      <c r="F27" t="str">
        <f>VLOOKUP(E27,metki!$A$2:$B$9,2,FALSE)</f>
        <v>экспл_реал_с_названием</v>
      </c>
      <c r="G27" t="str">
        <f t="shared" si="0"/>
        <v>экспл</v>
      </c>
      <c r="H27" t="str">
        <f>VLOOKUP(B27,audio_list_stym!$A$3:$AJ$18,35,FALSE)</f>
        <v>Redis</v>
      </c>
      <c r="I27" t="s">
        <v>689</v>
      </c>
      <c r="J27" t="str">
        <f t="shared" si="1"/>
        <v>Redis_2</v>
      </c>
      <c r="K27">
        <v>11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0</v>
      </c>
      <c r="Q27">
        <f>IF(G27="экспл",0,IF(G27="импл_",VLOOKUP(J27,quest_импл!$A$1:$J$129,8,FALSE),0))</f>
        <v>0</v>
      </c>
      <c r="R27">
        <f>IF(G27="экспл",0,IF(G27="импл_",VLOOKUP(J27,quest_импл!$A$1:$J$129,9,FALSE),0))</f>
        <v>0</v>
      </c>
      <c r="S27">
        <f>IF(G27="экспл_",0,IF(G27="импл_",VLOOKUP(J27,quest_импл!$A$1:$J$129,10,FALSE),0))</f>
        <v>0</v>
      </c>
      <c r="U27">
        <f>IF(G27="экспл",VLOOKUP(J27,quest_экспл!$A$1:$N$129,7,FALSE),IF(G27="импл_",0,0))</f>
        <v>290</v>
      </c>
      <c r="V27" t="str">
        <f>IF(G27="экспл",VLOOKUP(J27,quest_экспл!$A$2:$N$130,8,FALSE),IF(J27="импл_",0,0))</f>
        <v>sound\\Posmotrite_vot.wav</v>
      </c>
      <c r="W27">
        <f>IF(G27="экспл",VLOOKUP(J27,quest_импл!$A$1:$J$129,9,FALSE),IF(G27="импл_",0,0))</f>
        <v>801</v>
      </c>
      <c r="Y27">
        <f>IF(G27="экспл",VLOOKUP(J27,quest_экспл!$A$1:$N$129,11,FALSE),IF(G27="импл_",0,0))</f>
        <v>82</v>
      </c>
      <c r="Z27" t="str">
        <f>IF(G27="экспл",VLOOKUP(J27,quest_экспл!$A$1:$N$129,12,FALSE),IF(G27="импл_",0,0))</f>
        <v>sound\\On_aliy.wav</v>
      </c>
      <c r="AA27" t="str">
        <f>IF(G27="экспл",VLOOKUP(J27,quest_экспл!$A$1:$N$129,14,FALSE),IF(G27="импл_",0,0))</f>
        <v>да</v>
      </c>
      <c r="AB27">
        <f>IF(G27="экспл",VLOOKUP(J27,quest_экспл!$A$1:$N$129,13,FALSE),IF(G27="импл_",0,0))</f>
        <v>804</v>
      </c>
      <c r="AC27">
        <f ca="1">VLOOKUP(AD27,total_visual_stym!$C$2:$F$209,4,FALSE)</f>
        <v>2196</v>
      </c>
      <c r="AD27" t="str">
        <f t="shared" ca="1" si="9"/>
        <v>pics\\dis40.jpg</v>
      </c>
      <c r="AE27" s="22" t="str">
        <f t="array" aca="1" ref="AE27" ca="1">IF(G27="экспл",INDEX(total_visual_stym!$C$146:$C$209,(RANK(total_visual_stym!E171,total_visual_stym!$E$146:$E$209))),0)</f>
        <v>pics\\dis40.jpg</v>
      </c>
      <c r="AF27" s="22" t="str">
        <f t="shared" si="2"/>
        <v/>
      </c>
      <c r="AG27" t="str">
        <f t="shared" si="14"/>
        <v>pics\\Redis_2.jpg</v>
      </c>
      <c r="AH27">
        <f t="shared" si="3"/>
        <v>0</v>
      </c>
      <c r="AI27" t="str">
        <f t="array" ref="AI27">IFERROR(INDEX($AG$2:$AG$65, SMALL(IF(ISBLANK($AG$2:$AG$65),"", ROW($AG$2:$AG$65)-MIN(ROW($AG$2:$AG$65))+1), ROW(AG26))),"")</f>
        <v>pics\\Goroh_2.jpg</v>
      </c>
      <c r="AJ27" t="str">
        <f t="shared" si="16"/>
        <v>pics\\Goroh</v>
      </c>
      <c r="AL27" t="str">
        <f t="shared" si="15"/>
        <v>pics\\Goroh_2.jpg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T27">
        <f t="shared" ca="1" si="6"/>
        <v>0.84281328163408076</v>
      </c>
      <c r="AU27" t="str">
        <f>IF(OR(G27=10,G27=11,G27=14,G27=15),VLOOKUP(AT27,audio_list_stym!$A$3:$B$18,2,FALSE),"sound\\Noviy_plod.wav")</f>
        <v>sound\\Noviy_plod.wav</v>
      </c>
      <c r="AV27" t="str">
        <f t="shared" ca="1" si="7"/>
        <v>sound\\Noviy_plod.wav</v>
      </c>
      <c r="AW27" t="s">
        <v>699</v>
      </c>
      <c r="AX27" t="str">
        <f>IF(OR(E27=10,E27=11,E27=14,E27=15),VLOOKUP(B27,audio_list_stym!$A$3:$BQ$189,69,FALSE),"XXXXX")</f>
        <v>РЕДИС</v>
      </c>
      <c r="AY27" t="str">
        <f>VLOOKUP(V27,audio_list_stym!B27:BQ324,68,FALSE)</f>
        <v>Посмотрите,_вот_</v>
      </c>
      <c r="AZ27" t="str">
        <f>VLOOKUP(Z27,audio_list_stym!$B$2:$BQ$299,68,FALSE)</f>
        <v>_Он_алый?</v>
      </c>
      <c r="BA27" t="e">
        <f>VLOOKUP(Q27,audio_list_stym!$B$2:$BQ$299,68,FALSE)</f>
        <v>#N/A</v>
      </c>
      <c r="BB27" t="str">
        <f t="shared" si="8"/>
        <v>Посмотрите,_вот_РЕДИС._Он_алый?</v>
      </c>
      <c r="BD27" cm="1">
        <f t="array" aca="1" ref="BD27" ca="1">INDEX($L$26:$L$33,(RANK(AT3,$AT$2:$AT$9)))</f>
        <v>2050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VLOOKUP(B28,audio_list_stym!$A$3:$BP$18,67,FALSE)</f>
        <v>11</v>
      </c>
      <c r="F28" t="str">
        <f>VLOOKUP(E28,metki!$A$2:$B$9,2,FALSE)</f>
        <v>экспл_реал_с_названием</v>
      </c>
      <c r="G28" t="str">
        <f t="shared" si="0"/>
        <v>экспл</v>
      </c>
      <c r="H28" t="str">
        <f>VLOOKUP(B28,audio_list_stym!$A$3:$AJ$18,35,FALSE)</f>
        <v>Redis</v>
      </c>
      <c r="I28" t="s">
        <v>690</v>
      </c>
      <c r="J28" t="str">
        <f t="shared" si="1"/>
        <v>Redis_3</v>
      </c>
      <c r="K28">
        <v>11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0</v>
      </c>
      <c r="Q28">
        <f>IF(G28="экспл",0,IF(G28="импл_",VLOOKUP(J28,quest_импл!$A$1:$J$129,8,FALSE),0))</f>
        <v>0</v>
      </c>
      <c r="R28">
        <f>IF(G28="экспл",0,IF(G28="импл_",VLOOKUP(J28,quest_импл!$A$1:$J$129,9,FALSE),0))</f>
        <v>0</v>
      </c>
      <c r="S28">
        <f>IF(G28="экспл_",0,IF(G28="импл_",VLOOKUP(J28,quest_импл!$A$1:$J$129,10,FALSE),0))</f>
        <v>0</v>
      </c>
      <c r="U28">
        <f>IF(G28="экспл",VLOOKUP(J28,quest_экспл!$A$1:$N$129,7,FALSE),IF(G28="импл_",0,0))</f>
        <v>291</v>
      </c>
      <c r="V28" t="str">
        <f>IF(G28="экспл",VLOOKUP(J28,quest_экспл!$A$2:$N$130,8,FALSE),IF(J28="импл_",0,0))</f>
        <v>sound\\Vot.wav</v>
      </c>
      <c r="W28">
        <f>IF(G28="экспл",VLOOKUP(J28,quest_импл!$A$1:$J$129,9,FALSE),IF(G28="импл_",0,0))</f>
        <v>801</v>
      </c>
      <c r="Y28">
        <f>IF(G28="экспл",VLOOKUP(J28,quest_экспл!$A$1:$N$129,11,FALSE),IF(G28="импл_",0,0))</f>
        <v>83</v>
      </c>
      <c r="Z28" t="str">
        <f>IF(G28="экспл",VLOOKUP(J28,quest_экспл!$A$1:$N$129,12,FALSE),IF(G28="импл_",0,0))</f>
        <v>sound\\Pryanyi_li_on.wav</v>
      </c>
      <c r="AA28" t="str">
        <f>IF(G28="экспл",VLOOKUP(J28,quest_экспл!$A$1:$N$129,14,FALSE),IF(G28="импл_",0,0))</f>
        <v>нет</v>
      </c>
      <c r="AB28">
        <f>IF(G28="экспл",VLOOKUP(J28,quest_экспл!$A$1:$N$129,13,FALSE),IF(G28="импл_",0,0))</f>
        <v>804</v>
      </c>
      <c r="AC28">
        <f ca="1">VLOOKUP(AD28,total_visual_stym!$C$2:$F$209,4,FALSE)</f>
        <v>2181</v>
      </c>
      <c r="AD28" t="str">
        <f t="shared" ca="1" si="9"/>
        <v>pics\\dis24.jpg</v>
      </c>
      <c r="AE28" s="22" t="str">
        <f t="array" aca="1" ref="AE28" ca="1">IF(G28="экспл",INDEX(total_visual_stym!$C$146:$C$209,(RANK(total_visual_stym!E172,total_visual_stym!$E$146:$E$209))),0)</f>
        <v>pics\\dis24.jpg</v>
      </c>
      <c r="AF28" s="22" t="str">
        <f t="shared" si="2"/>
        <v/>
      </c>
      <c r="AG28" t="str">
        <f t="shared" si="14"/>
        <v>pics\\Redis_3.jpg</v>
      </c>
      <c r="AH28">
        <f t="shared" si="3"/>
        <v>0</v>
      </c>
      <c r="AI28" t="str">
        <f t="array" ref="AI28">IFERROR(INDEX($AG$2:$AG$65, SMALL(IF(ISBLANK($AG$2:$AG$65),"", ROW($AG$2:$AG$65)-MIN(ROW($AG$2:$AG$65))+1), ROW(AG27))),"")</f>
        <v>pics\\Goroh_3.jpg</v>
      </c>
      <c r="AJ28" t="str">
        <f t="shared" si="16"/>
        <v>pics\\Goroh</v>
      </c>
      <c r="AL28" t="str">
        <f t="shared" si="15"/>
        <v>pics\\Goroh_3.jpg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T28">
        <f t="shared" ca="1" si="6"/>
        <v>6.4415660291984977E-2</v>
      </c>
      <c r="AU28" t="str">
        <f>IF(OR(G28=10,G28=11,G28=14,G28=15),VLOOKUP(AT28,audio_list_stym!$A$3:$B$18,2,FALSE),"sound\\Noviy_plod.wav")</f>
        <v>sound\\Noviy_plod.wav</v>
      </c>
      <c r="AV28" t="str">
        <f t="shared" ca="1" si="7"/>
        <v>sound\\Redkiy_plod.wav</v>
      </c>
      <c r="AW28" t="s">
        <v>699</v>
      </c>
      <c r="AX28" t="str">
        <f>IF(OR(E28=10,E28=11,E28=14,E28=15),VLOOKUP(B28,audio_list_stym!$A$3:$BQ$189,69,FALSE),"XXXXX")</f>
        <v>РЕДИС</v>
      </c>
      <c r="AY28" t="str">
        <f>VLOOKUP(V28,audio_list_stym!B28:BQ325,68,FALSE)</f>
        <v>Вот_</v>
      </c>
      <c r="AZ28" t="str">
        <f>VLOOKUP(Z28,audio_list_stym!$B$2:$BQ$299,68,FALSE)</f>
        <v>_Пряный_ли_он?</v>
      </c>
      <c r="BA28" t="e">
        <f>VLOOKUP(Q28,audio_list_stym!$B$2:$BQ$299,68,FALSE)</f>
        <v>#N/A</v>
      </c>
      <c r="BB28" t="str">
        <f t="shared" si="8"/>
        <v>Вот_РЕДИС._Пряный_ли_он?</v>
      </c>
      <c r="BD28" cm="1">
        <f t="array" aca="1" ref="BD28" ca="1">INDEX($L$26:$L$33,(RANK(AT4,$AT$2:$AT$9)))</f>
        <v>2049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VLOOKUP(B29,audio_list_stym!$A$3:$BP$18,67,FALSE)</f>
        <v>11</v>
      </c>
      <c r="F29" t="str">
        <f>VLOOKUP(E29,metki!$A$2:$B$9,2,FALSE)</f>
        <v>экспл_реал_с_названием</v>
      </c>
      <c r="G29" t="str">
        <f t="shared" si="0"/>
        <v>экспл</v>
      </c>
      <c r="H29" t="str">
        <f>VLOOKUP(B29,audio_list_stym!$A$3:$AJ$18,35,FALSE)</f>
        <v>Redis</v>
      </c>
      <c r="I29" t="s">
        <v>691</v>
      </c>
      <c r="J29" t="str">
        <f t="shared" si="1"/>
        <v>Redis_4</v>
      </c>
      <c r="K29">
        <v>11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0</v>
      </c>
      <c r="Q29">
        <f>IF(G29="экспл",0,IF(G29="импл_",VLOOKUP(J29,quest_импл!$A$1:$J$129,8,FALSE),0))</f>
        <v>0</v>
      </c>
      <c r="R29">
        <f>IF(G29="экспл",0,IF(G29="импл_",VLOOKUP(J29,quest_импл!$A$1:$J$129,9,FALSE),0))</f>
        <v>0</v>
      </c>
      <c r="S29">
        <f>IF(G29="экспл_",0,IF(G29="импл_",VLOOKUP(J29,quest_импл!$A$1:$J$129,10,FALSE),0))</f>
        <v>0</v>
      </c>
      <c r="U29">
        <f>IF(G29="экспл",VLOOKUP(J29,quest_экспл!$A$1:$N$129,7,FALSE),IF(G29="импл_",0,0))</f>
        <v>292</v>
      </c>
      <c r="V29" t="str">
        <f>IF(G29="экспл",VLOOKUP(J29,quest_экспл!$A$2:$N$130,8,FALSE),IF(J29="импл_",0,0))</f>
        <v>sound\\Eto.wav</v>
      </c>
      <c r="W29">
        <f>IF(G29="экспл",VLOOKUP(J29,quest_импл!$A$1:$J$129,9,FALSE),IF(G29="импл_",0,0))</f>
        <v>801</v>
      </c>
      <c r="Y29">
        <f>IF(G29="экспл",VLOOKUP(J29,quest_экспл!$A$1:$N$129,11,FALSE),IF(G29="импл_",0,0))</f>
        <v>84</v>
      </c>
      <c r="Z29" t="str">
        <f>IF(G29="экспл",VLOOKUP(J29,quest_экспл!$A$1:$N$129,12,FALSE),IF(G29="импл_",0,0))</f>
        <v>sound\\Zhirniy_li_on.wav</v>
      </c>
      <c r="AA29" t="str">
        <f>IF(G29="экспл",VLOOKUP(J29,quest_экспл!$A$1:$N$129,14,FALSE),IF(G29="импл_",0,0))</f>
        <v>нет</v>
      </c>
      <c r="AB29">
        <f>IF(G29="экспл",VLOOKUP(J29,quest_экспл!$A$1:$N$129,13,FALSE),IF(G29="импл_",0,0))</f>
        <v>804</v>
      </c>
      <c r="AC29">
        <f ca="1">VLOOKUP(AD29,total_visual_stym!$C$2:$F$209,4,FALSE)</f>
        <v>2206</v>
      </c>
      <c r="AD29" t="str">
        <f t="shared" ca="1" si="9"/>
        <v>pics\\dis50.jpg</v>
      </c>
      <c r="AE29" s="22" t="str">
        <f t="array" aca="1" ref="AE29" ca="1">IF(G29="экспл",INDEX(total_visual_stym!$C$146:$C$209,(RANK(total_visual_stym!E173,total_visual_stym!$E$146:$E$209))),0)</f>
        <v>pics\\dis50.jpg</v>
      </c>
      <c r="AF29" s="22" t="str">
        <f t="shared" si="2"/>
        <v/>
      </c>
      <c r="AG29" t="str">
        <f t="shared" si="14"/>
        <v>pics\\Redis_4.jpg</v>
      </c>
      <c r="AH29">
        <f t="shared" si="3"/>
        <v>0</v>
      </c>
      <c r="AI29" t="str">
        <f t="array" ref="AI29">IFERROR(INDEX($AG$2:$AG$65, SMALL(IF(ISBLANK($AG$2:$AG$65),"", ROW($AG$2:$AG$65)-MIN(ROW($AG$2:$AG$65))+1), ROW(AG28))),"")</f>
        <v>pics\\Goroh_4.jpg</v>
      </c>
      <c r="AJ29" t="str">
        <f t="shared" si="16"/>
        <v>pics\\Goroh</v>
      </c>
      <c r="AL29" t="str">
        <f t="shared" si="15"/>
        <v>pics\\Goroh_4.jpg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T29">
        <f t="shared" ca="1" si="6"/>
        <v>0.71042303565701725</v>
      </c>
      <c r="AU29" t="str">
        <f>IF(OR(G29=10,G29=11,G29=14,G29=15),VLOOKUP(AT29,audio_list_stym!$A$3:$B$18,2,FALSE),"sound\\Noviy_plod.wav")</f>
        <v>sound\\Noviy_plod.wav</v>
      </c>
      <c r="AV29" t="str">
        <f t="shared" ca="1" si="7"/>
        <v>sound\\Noviy_plod.wav</v>
      </c>
      <c r="AW29" t="s">
        <v>699</v>
      </c>
      <c r="AX29" t="str">
        <f>IF(OR(E29=10,E29=11,E29=14,E29=15),VLOOKUP(B29,audio_list_stym!$A$3:$BQ$189,69,FALSE),"XXXXX")</f>
        <v>РЕДИС</v>
      </c>
      <c r="AY29" t="str">
        <f>VLOOKUP(V29,audio_list_stym!B29:BQ326,68,FALSE)</f>
        <v>Это_</v>
      </c>
      <c r="AZ29" t="str">
        <f>VLOOKUP(Z29,audio_list_stym!$B$2:$BQ$299,68,FALSE)</f>
        <v>_Жирный_ли_он?</v>
      </c>
      <c r="BA29" t="e">
        <f>VLOOKUP(Q29,audio_list_stym!$B$2:$BQ$299,68,FALSE)</f>
        <v>#N/A</v>
      </c>
      <c r="BB29" t="str">
        <f t="shared" si="8"/>
        <v>Это_РЕДИС._Жирный_ли_он?</v>
      </c>
      <c r="BD29" cm="1">
        <f t="array" aca="1" ref="BD29" ca="1">INDEX($L$26:$L$33,(RANK(AT5,$AT$2:$AT$9)))</f>
        <v>2052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VLOOKUP(B30,audio_list_stym!$A$3:$BP$18,67,FALSE)</f>
        <v>11</v>
      </c>
      <c r="F30" t="str">
        <f>VLOOKUP(E30,metki!$A$2:$B$9,2,FALSE)</f>
        <v>экспл_реал_с_названием</v>
      </c>
      <c r="G30" t="str">
        <f t="shared" si="0"/>
        <v>экспл</v>
      </c>
      <c r="H30" t="str">
        <f>VLOOKUP(B30,audio_list_stym!$A$3:$AJ$18,35,FALSE)</f>
        <v>Redis</v>
      </c>
      <c r="I30" t="s">
        <v>692</v>
      </c>
      <c r="J30" t="str">
        <f t="shared" si="1"/>
        <v>Redis_5</v>
      </c>
      <c r="K30">
        <v>11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0</v>
      </c>
      <c r="Q30">
        <f>IF(G30="экспл",0,IF(G30="импл_",VLOOKUP(J30,quest_импл!$A$1:$J$129,8,FALSE),0))</f>
        <v>0</v>
      </c>
      <c r="R30">
        <f>IF(G30="экспл",0,IF(G30="импл_",VLOOKUP(J30,quest_импл!$A$1:$J$129,9,FALSE),0))</f>
        <v>0</v>
      </c>
      <c r="S30">
        <f>IF(G30="экспл_",0,IF(G30="импл_",VLOOKUP(J30,quest_импл!$A$1:$J$129,10,FALSE),0))</f>
        <v>0</v>
      </c>
      <c r="U30">
        <f>IF(G30="экспл",VLOOKUP(J30,quest_экспл!$A$1:$N$129,7,FALSE),IF(G30="импл_",0,0))</f>
        <v>293</v>
      </c>
      <c r="V30" t="str">
        <f>IF(G30="экспл",VLOOKUP(J30,quest_экспл!$A$2:$N$130,8,FALSE),IF(J30="импл_",0,0))</f>
        <v>sound\\Na_kartinke.wav</v>
      </c>
      <c r="W30">
        <f>IF(G30="экспл",VLOOKUP(J30,quest_импл!$A$1:$J$129,9,FALSE),IF(G30="импл_",0,0))</f>
        <v>801</v>
      </c>
      <c r="Y30">
        <f>IF(G30="экспл",VLOOKUP(J30,quest_экспл!$A$1:$N$129,11,FALSE),IF(G30="импл_",0,0))</f>
        <v>85</v>
      </c>
      <c r="Z30" t="str">
        <f>IF(G30="экспл",VLOOKUP(J30,quest_экспл!$A$1:$N$129,12,FALSE),IF(G30="импл_",0,0))</f>
        <v>sound\\On_solyeliy.wav</v>
      </c>
      <c r="AA30" t="str">
        <f>IF(G30="экспл",VLOOKUP(J30,quest_экспл!$A$1:$N$129,14,FALSE),IF(G30="импл_",0,0))</f>
        <v>нет</v>
      </c>
      <c r="AB30">
        <f>IF(G30="экспл",VLOOKUP(J30,quest_экспл!$A$1:$N$129,13,FALSE),IF(G30="импл_",0,0))</f>
        <v>804</v>
      </c>
      <c r="AC30">
        <f ca="1">VLOOKUP(AD30,total_visual_stym!$C$2:$F$209,4,FALSE)</f>
        <v>2172</v>
      </c>
      <c r="AD30" t="str">
        <f t="shared" ca="1" si="9"/>
        <v>pics\\dis23.jpg</v>
      </c>
      <c r="AE30" s="22" t="str">
        <f t="array" aca="1" ref="AE30" ca="1">IF(G30="экспл",INDEX(total_visual_stym!$C$146:$C$209,(RANK(total_visual_stym!E174,total_visual_stym!$E$146:$E$209))),0)</f>
        <v>pics\\dis23.jpg</v>
      </c>
      <c r="AF30" s="22" t="str">
        <f t="shared" si="2"/>
        <v/>
      </c>
      <c r="AG30" t="str">
        <f t="shared" si="14"/>
        <v>pics\\Redis_5.jpg</v>
      </c>
      <c r="AH30">
        <f t="shared" si="3"/>
        <v>0</v>
      </c>
      <c r="AI30" t="str">
        <f t="array" ref="AI30">IFERROR(INDEX($AG$2:$AG$65, SMALL(IF(ISBLANK($AG$2:$AG$65),"", ROW($AG$2:$AG$65)-MIN(ROW($AG$2:$AG$65))+1), ROW(AG29))),"")</f>
        <v>pics\\Goroh_5.jpg</v>
      </c>
      <c r="AJ30" t="str">
        <f t="shared" si="16"/>
        <v>pics\\Goroh</v>
      </c>
      <c r="AL30" t="str">
        <f t="shared" si="15"/>
        <v>pics\\Goroh_5.jpg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T30">
        <f t="shared" ca="1" si="6"/>
        <v>0.55661475229002888</v>
      </c>
      <c r="AU30" t="str">
        <f>IF(OR(G30=10,G30=11,G30=14,G30=15),VLOOKUP(AT30,audio_list_stym!$A$3:$B$18,2,FALSE),"sound\\Noviy_plod.wav")</f>
        <v>sound\\Noviy_plod.wav</v>
      </c>
      <c r="AV30" t="str">
        <f t="shared" ca="1" si="7"/>
        <v>sound\\Noviy_plod.wav</v>
      </c>
      <c r="AW30" t="s">
        <v>699</v>
      </c>
      <c r="AX30" t="str">
        <f>IF(OR(E30=10,E30=11,E30=14,E30=15),VLOOKUP(B30,audio_list_stym!$A$3:$BQ$189,69,FALSE),"XXXXX")</f>
        <v>РЕДИС</v>
      </c>
      <c r="AY30" t="str">
        <f>VLOOKUP(V30,audio_list_stym!B30:BQ327,68,FALSE)</f>
        <v>На_картинке_</v>
      </c>
      <c r="AZ30" t="str">
        <f>VLOOKUP(Z30,audio_list_stym!$B$2:$BQ$299,68,FALSE)</f>
        <v>_Он_соленый?</v>
      </c>
      <c r="BA30" t="e">
        <f>VLOOKUP(Q30,audio_list_stym!$B$2:$BQ$299,68,FALSE)</f>
        <v>#N/A</v>
      </c>
      <c r="BB30" t="str">
        <f t="shared" si="8"/>
        <v>На_картинке_РЕДИС._Он_соленый?</v>
      </c>
      <c r="BD30" cm="1">
        <f t="array" aca="1" ref="BD30" ca="1">INDEX($L$26:$L$33,(RANK(AT6,$AT$2:$AT$9)))</f>
        <v>2053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VLOOKUP(B31,audio_list_stym!$A$3:$BP$18,67,FALSE)</f>
        <v>11</v>
      </c>
      <c r="F31" t="str">
        <f>VLOOKUP(E31,metki!$A$2:$B$9,2,FALSE)</f>
        <v>экспл_реал_с_названием</v>
      </c>
      <c r="G31" t="str">
        <f t="shared" si="0"/>
        <v>экспл</v>
      </c>
      <c r="H31" t="str">
        <f>VLOOKUP(B31,audio_list_stym!$A$3:$AJ$18,35,FALSE)</f>
        <v>Redis</v>
      </c>
      <c r="I31" t="s">
        <v>693</v>
      </c>
      <c r="J31" t="str">
        <f t="shared" si="1"/>
        <v>Redis_6</v>
      </c>
      <c r="K31">
        <v>11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0</v>
      </c>
      <c r="Q31">
        <f>IF(G31="экспл",0,IF(G31="импл_",VLOOKUP(J31,quest_импл!$A$1:$J$129,8,FALSE),0))</f>
        <v>0</v>
      </c>
      <c r="R31">
        <f>IF(G31="экспл",0,IF(G31="импл_",VLOOKUP(J31,quest_импл!$A$1:$J$129,9,FALSE),0))</f>
        <v>0</v>
      </c>
      <c r="S31">
        <f>IF(G31="экспл_",0,IF(G31="импл_",VLOOKUP(J31,quest_импл!$A$1:$J$129,10,FALSE),0))</f>
        <v>0</v>
      </c>
      <c r="U31">
        <f>IF(G31="экспл",VLOOKUP(J31,quest_экспл!$A$1:$N$129,7,FALSE),IF(G31="импл_",0,0))</f>
        <v>294</v>
      </c>
      <c r="V31" t="str">
        <f>IF(G31="экспл",VLOOKUP(J31,quest_экспл!$A$2:$N$130,8,FALSE),IF(J31="импл_",0,0))</f>
        <v>sound\\Na_monitore.wav</v>
      </c>
      <c r="W31">
        <f>IF(G31="экспл",VLOOKUP(J31,quest_импл!$A$1:$J$129,9,FALSE),IF(G31="импл_",0,0))</f>
        <v>801</v>
      </c>
      <c r="Y31">
        <f>IF(G31="экспл",VLOOKUP(J31,quest_экспл!$A$1:$N$129,11,FALSE),IF(G31="импл_",0,0))</f>
        <v>86</v>
      </c>
      <c r="Z31" t="str">
        <f>IF(G31="экспл",VLOOKUP(J31,quest_экспл!$A$1:$N$129,12,FALSE),IF(G31="импл_",0,0))</f>
        <v>sound\\Pishniy_li_on.wav</v>
      </c>
      <c r="AA31" t="str">
        <f>IF(G31="экспл",VLOOKUP(J31,quest_экспл!$A$1:$N$129,14,FALSE),IF(G31="импл_",0,0))</f>
        <v>нет</v>
      </c>
      <c r="AB31">
        <f>IF(G31="экспл",VLOOKUP(J31,quest_экспл!$A$1:$N$129,13,FALSE),IF(G31="импл_",0,0))</f>
        <v>804</v>
      </c>
      <c r="AC31">
        <f ca="1">VLOOKUP(AD31,total_visual_stym!$C$2:$F$209,4,FALSE)</f>
        <v>2195</v>
      </c>
      <c r="AD31" t="str">
        <f t="shared" ca="1" si="9"/>
        <v>pics\\dis41.jpg</v>
      </c>
      <c r="AE31" s="22" t="str">
        <f t="array" aca="1" ref="AE31" ca="1">IF(G31="экспл",INDEX(total_visual_stym!$C$146:$C$209,(RANK(total_visual_stym!E175,total_visual_stym!$E$146:$E$209))),0)</f>
        <v>pics\\dis41.jpg</v>
      </c>
      <c r="AF31" s="22" t="str">
        <f t="shared" si="2"/>
        <v/>
      </c>
      <c r="AG31" t="str">
        <f t="shared" si="14"/>
        <v>pics\\Redis_6.jpg</v>
      </c>
      <c r="AH31">
        <f t="shared" si="3"/>
        <v>0</v>
      </c>
      <c r="AI31" t="str">
        <f t="array" ref="AI31">IFERROR(INDEX($AG$2:$AG$65, SMALL(IF(ISBLANK($AG$2:$AG$65),"", ROW($AG$2:$AG$65)-MIN(ROW($AG$2:$AG$65))+1), ROW(AG30))),"")</f>
        <v>pics\\Goroh_6.jpg</v>
      </c>
      <c r="AJ31" t="str">
        <f t="shared" si="16"/>
        <v>pics\\Goroh</v>
      </c>
      <c r="AL31" t="str">
        <f t="shared" si="15"/>
        <v>pics\\Goroh_6.jpg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T31">
        <f t="shared" ca="1" si="6"/>
        <v>0.8838194546386744</v>
      </c>
      <c r="AU31" t="str">
        <f>IF(OR(G31=10,G31=11,G31=14,G31=15),VLOOKUP(AT31,audio_list_stym!$A$3:$B$18,2,FALSE),"sound\\Noviy_plod.wav")</f>
        <v>sound\\Noviy_plod.wav</v>
      </c>
      <c r="AV31" t="str">
        <f t="shared" ca="1" si="7"/>
        <v>sound\\Noviy_plod.wav</v>
      </c>
      <c r="AW31" t="s">
        <v>699</v>
      </c>
      <c r="AX31" t="str">
        <f>IF(OR(E31=10,E31=11,E31=14,E31=15),VLOOKUP(B31,audio_list_stym!$A$3:$BQ$189,69,FALSE),"XXXXX")</f>
        <v>РЕДИС</v>
      </c>
      <c r="AY31" t="str">
        <f>VLOOKUP(V31,audio_list_stym!B31:BQ328,68,FALSE)</f>
        <v>На_мониторе_</v>
      </c>
      <c r="AZ31" t="str">
        <f>VLOOKUP(Z31,audio_list_stym!$B$2:$BQ$299,68,FALSE)</f>
        <v>_Пышный_ли_он?</v>
      </c>
      <c r="BA31" t="e">
        <f>VLOOKUP(Q31,audio_list_stym!$B$2:$BQ$299,68,FALSE)</f>
        <v>#N/A</v>
      </c>
      <c r="BB31" t="str">
        <f t="shared" si="8"/>
        <v>На_мониторе_РЕДИС._Пышный_ли_он?</v>
      </c>
      <c r="BD31" cm="1">
        <f t="array" aca="1" ref="BD31" ca="1">INDEX($L$26:$L$33,(RANK(AT7,$AT$2:$AT$9)))</f>
        <v>2056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VLOOKUP(B32,audio_list_stym!$A$3:$BP$18,67,FALSE)</f>
        <v>11</v>
      </c>
      <c r="F32" t="str">
        <f>VLOOKUP(E32,metki!$A$2:$B$9,2,FALSE)</f>
        <v>экспл_реал_с_названием</v>
      </c>
      <c r="G32" t="str">
        <f t="shared" si="0"/>
        <v>экспл</v>
      </c>
      <c r="H32" t="str">
        <f>VLOOKUP(B32,audio_list_stym!$A$3:$AJ$18,35,FALSE)</f>
        <v>Redis</v>
      </c>
      <c r="I32" t="s">
        <v>694</v>
      </c>
      <c r="J32" t="str">
        <f t="shared" si="1"/>
        <v>Redis_7</v>
      </c>
      <c r="K32">
        <v>11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0</v>
      </c>
      <c r="Q32">
        <f>IF(G32="экспл",0,IF(G32="импл_",VLOOKUP(J32,quest_импл!$A$1:$J$129,8,FALSE),0))</f>
        <v>0</v>
      </c>
      <c r="R32">
        <f>IF(G32="экспл",0,IF(G32="импл_",VLOOKUP(J32,quest_импл!$A$1:$J$129,9,FALSE),0))</f>
        <v>0</v>
      </c>
      <c r="S32">
        <f>IF(G32="экспл_",0,IF(G32="импл_",VLOOKUP(J32,quest_импл!$A$1:$J$129,10,FALSE),0))</f>
        <v>0</v>
      </c>
      <c r="U32">
        <f>IF(G32="экспл",VLOOKUP(J32,quest_экспл!$A$1:$N$129,7,FALSE),IF(G32="импл_",0,0))</f>
        <v>295</v>
      </c>
      <c r="V32" t="str">
        <f>IF(G32="экспл",VLOOKUP(J32,quest_экспл!$A$2:$N$130,8,FALSE),IF(J32="импл_",0,0))</f>
        <v>sound\\Pered_vami.wav</v>
      </c>
      <c r="W32">
        <f>IF(G32="экспл",VLOOKUP(J32,quest_импл!$A$1:$J$129,9,FALSE),IF(G32="импл_",0,0))</f>
        <v>801</v>
      </c>
      <c r="Y32">
        <f>IF(G32="экспл",VLOOKUP(J32,quest_экспл!$A$1:$N$129,11,FALSE),IF(G32="импл_",0,0))</f>
        <v>87</v>
      </c>
      <c r="Z32" t="str">
        <f>IF(G32="экспл",VLOOKUP(J32,quest_экспл!$A$1:$N$129,12,FALSE),IF(G32="импл_",0,0))</f>
        <v>sound\\Crepkiy_li_on.wav</v>
      </c>
      <c r="AA32" t="str">
        <f>IF(G32="экспл",VLOOKUP(J32,quest_экспл!$A$1:$N$129,14,FALSE),IF(G32="импл_",0,0))</f>
        <v>да</v>
      </c>
      <c r="AB32">
        <f>IF(G32="экспл",VLOOKUP(J32,quest_экспл!$A$1:$N$129,13,FALSE),IF(G32="импл_",0,0))</f>
        <v>804</v>
      </c>
      <c r="AC32">
        <f ca="1">VLOOKUP(AD32,total_visual_stym!$C$2:$F$209,4,FALSE)</f>
        <v>2225</v>
      </c>
      <c r="AD32" t="str">
        <f t="shared" ca="1" si="9"/>
        <v>pics\\dis9.jpg</v>
      </c>
      <c r="AE32" s="22" t="str">
        <f t="array" aca="1" ref="AE32" ca="1">IF(G32="экспл",INDEX(total_visual_stym!$C$146:$C$209,(RANK(total_visual_stym!E176,total_visual_stym!$E$146:$E$209))),0)</f>
        <v>pics\\dis9.jpg</v>
      </c>
      <c r="AF32" s="22" t="str">
        <f t="shared" si="2"/>
        <v/>
      </c>
      <c r="AG32" t="str">
        <f t="shared" si="14"/>
        <v>pics\\Redis_7.jpg</v>
      </c>
      <c r="AH32">
        <f t="shared" si="3"/>
        <v>0</v>
      </c>
      <c r="AI32" t="str">
        <f t="array" ref="AI32">IFERROR(INDEX($AG$2:$AG$65, SMALL(IF(ISBLANK($AG$2:$AG$65),"", ROW($AG$2:$AG$65)-MIN(ROW($AG$2:$AG$65))+1), ROW(AG31))),"")</f>
        <v>pics\\Goroh_7.jpg</v>
      </c>
      <c r="AJ32" t="str">
        <f t="shared" si="16"/>
        <v>pics\\Goroh</v>
      </c>
      <c r="AL32" t="str">
        <f t="shared" si="15"/>
        <v>pics\\Goroh_7.jpg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T32">
        <f t="shared" ca="1" si="6"/>
        <v>5.2023174145525708E-3</v>
      </c>
      <c r="AU32" t="str">
        <f>IF(OR(G32=10,G32=11,G32=14,G32=15),VLOOKUP(AT32,audio_list_stym!$A$3:$B$18,2,FALSE),"sound\\Noviy_plod.wav")</f>
        <v>sound\\Noviy_plod.wav</v>
      </c>
      <c r="AV32" t="str">
        <f t="shared" ca="1" si="7"/>
        <v>sound\\Redkiy_plod.wav</v>
      </c>
      <c r="AW32" t="s">
        <v>699</v>
      </c>
      <c r="AX32" t="str">
        <f>IF(OR(E32=10,E32=11,E32=14,E32=15),VLOOKUP(B32,audio_list_stym!$A$3:$BQ$189,69,FALSE),"XXXXX")</f>
        <v>РЕДИС</v>
      </c>
      <c r="AY32" t="str">
        <f>VLOOKUP(V32,audio_list_stym!B32:BQ329,68,FALSE)</f>
        <v>Перед_Вами_</v>
      </c>
      <c r="AZ32" t="str">
        <f>VLOOKUP(Z32,audio_list_stym!$B$2:$BQ$299,68,FALSE)</f>
        <v>_Крепкий_ли_он?</v>
      </c>
      <c r="BA32" t="e">
        <f>VLOOKUP(Q32,audio_list_stym!$B$2:$BQ$299,68,FALSE)</f>
        <v>#N/A</v>
      </c>
      <c r="BB32" t="str">
        <f t="shared" si="8"/>
        <v>Перед_Вами_РЕДИС._Крепкий_ли_он?</v>
      </c>
      <c r="BD32" cm="1">
        <f t="array" aca="1" ref="BD32" ca="1">INDEX($L$26:$L$33,(RANK(AT8,$AT$2:$AT$9)))</f>
        <v>2054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VLOOKUP(B33,audio_list_stym!$A$3:$BP$18,67,FALSE)</f>
        <v>11</v>
      </c>
      <c r="F33" t="str">
        <f>VLOOKUP(E33,metki!$A$2:$B$9,2,FALSE)</f>
        <v>экспл_реал_с_названием</v>
      </c>
      <c r="G33" t="str">
        <f t="shared" si="0"/>
        <v>экспл</v>
      </c>
      <c r="H33" t="str">
        <f>VLOOKUP(B33,audio_list_stym!$A$3:$AJ$18,35,FALSE)</f>
        <v>Redis</v>
      </c>
      <c r="I33" t="s">
        <v>695</v>
      </c>
      <c r="J33" t="str">
        <f t="shared" si="1"/>
        <v>Redis_8</v>
      </c>
      <c r="K33">
        <v>11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0</v>
      </c>
      <c r="Q33">
        <f>IF(G33="экспл",0,IF(G33="импл_",VLOOKUP(J33,quest_импл!$A$1:$J$129,8,FALSE),0))</f>
        <v>0</v>
      </c>
      <c r="R33">
        <f>IF(G33="экспл",0,IF(G33="импл_",VLOOKUP(J33,quest_импл!$A$1:$J$129,9,FALSE),0))</f>
        <v>0</v>
      </c>
      <c r="S33">
        <f>IF(G33="экспл_",0,IF(G33="импл_",VLOOKUP(J33,quest_импл!$A$1:$J$129,10,FALSE),0))</f>
        <v>0</v>
      </c>
      <c r="U33">
        <f>IF(G33="экспл",VLOOKUP(J33,quest_экспл!$A$1:$N$129,7,FALSE),IF(G33="импл_",0,0))</f>
        <v>296</v>
      </c>
      <c r="V33" t="str">
        <f>IF(G33="экспл",VLOOKUP(J33,quest_экспл!$A$2:$N$130,8,FALSE),IF(J33="импл_",0,0))</f>
        <v>sound\\Vi_vidite.wav</v>
      </c>
      <c r="W33">
        <f>IF(G33="экспл",VLOOKUP(J33,quest_импл!$A$1:$J$129,9,FALSE),IF(G33="импл_",0,0))</f>
        <v>801</v>
      </c>
      <c r="Y33">
        <f>IF(G33="экспл",VLOOKUP(J33,quest_экспл!$A$1:$N$129,11,FALSE),IF(G33="импл_",0,0))</f>
        <v>88</v>
      </c>
      <c r="Z33" t="str">
        <f>IF(G33="экспл",VLOOKUP(J33,quest_экспл!$A$1:$N$129,12,FALSE),IF(G33="импл_",0,0))</f>
        <v>sound\\On_krugliy.wav</v>
      </c>
      <c r="AA33" t="str">
        <f>IF(G33="экспл",VLOOKUP(J33,quest_экспл!$A$1:$N$129,14,FALSE),IF(G33="импл_",0,0))</f>
        <v>да</v>
      </c>
      <c r="AB33">
        <f>IF(G33="экспл",VLOOKUP(J33,quest_экспл!$A$1:$N$129,13,FALSE),IF(G33="импл_",0,0))</f>
        <v>804</v>
      </c>
      <c r="AC33">
        <f ca="1">VLOOKUP(AD33,total_visual_stym!$C$2:$F$209,4,FALSE)</f>
        <v>2207</v>
      </c>
      <c r="AD33" t="str">
        <f t="shared" ca="1" si="9"/>
        <v>pics\\dis44.jpg</v>
      </c>
      <c r="AE33" s="22" t="str">
        <f t="array" aca="1" ref="AE33" ca="1">IF(G33="экспл",INDEX(total_visual_stym!$C$146:$C$209,(RANK(total_visual_stym!E177,total_visual_stym!$E$146:$E$209))),0)</f>
        <v>pics\\dis44.jpg</v>
      </c>
      <c r="AF33" s="22" t="str">
        <f t="shared" si="2"/>
        <v/>
      </c>
      <c r="AG33" t="str">
        <f t="shared" si="14"/>
        <v>pics\\Redis_8.jpg</v>
      </c>
      <c r="AH33">
        <f t="shared" si="3"/>
        <v>0</v>
      </c>
      <c r="AI33" t="str">
        <f t="array" ref="AI33">IFERROR(INDEX($AG$2:$AG$65, SMALL(IF(ISBLANK($AG$2:$AG$65),"", ROW($AG$2:$AG$65)-MIN(ROW($AG$2:$AG$65))+1), ROW(AG32))),"")</f>
        <v>pics\\Goroh_8.jpg</v>
      </c>
      <c r="AJ33" t="str">
        <f t="shared" si="16"/>
        <v>pics\\Goroh</v>
      </c>
      <c r="AL33" t="str">
        <f t="shared" si="15"/>
        <v>pics\\Goroh_8.jpg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T33">
        <f t="shared" ca="1" si="6"/>
        <v>0.15529008725229621</v>
      </c>
      <c r="AU33" t="str">
        <f>IF(OR(G33=10,G33=11,G33=14,G33=15),VLOOKUP(AT33,audio_list_stym!$A$3:$B$18,2,FALSE),"sound\\Noviy_plod.wav")</f>
        <v>sound\\Noviy_plod.wav</v>
      </c>
      <c r="AV33" t="str">
        <f t="shared" ca="1" si="7"/>
        <v>sound\\Redkiy_plod.wav</v>
      </c>
      <c r="AW33" t="s">
        <v>699</v>
      </c>
      <c r="AX33" t="str">
        <f>IF(OR(E33=10,E33=11,E33=14,E33=15),VLOOKUP(B33,audio_list_stym!$A$3:$BQ$189,69,FALSE),"XXXXX")</f>
        <v>РЕДИС</v>
      </c>
      <c r="AY33" t="str">
        <f>VLOOKUP(V33,audio_list_stym!B33:BQ330,68,FALSE)</f>
        <v>Вы_видите_</v>
      </c>
      <c r="AZ33" t="str">
        <f>VLOOKUP(Z33,audio_list_stym!$B$2:$BQ$299,68,FALSE)</f>
        <v>_Он_круглый?</v>
      </c>
      <c r="BA33" t="e">
        <f>VLOOKUP(Q33,audio_list_stym!$B$2:$BQ$299,68,FALSE)</f>
        <v>#N/A</v>
      </c>
      <c r="BB33" t="str">
        <f t="shared" si="8"/>
        <v>Вы_видите_РЕДИС._Он_круглый?</v>
      </c>
      <c r="BD33" cm="1">
        <f t="array" aca="1" ref="BD33" ca="1">INDEX($L$26:$L$33,(RANK(AT9,$AT$2:$AT$9)))</f>
        <v>2055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VLOOKUP(B34,audio_list_stym!$A$3:$BP$18,67,FALSE)</f>
        <v>12</v>
      </c>
      <c r="F34" t="str">
        <f>VLOOKUP(E34,metki!$A$2:$B$9,2,FALSE)</f>
        <v>импл_реал_без_названия</v>
      </c>
      <c r="G34" t="str">
        <f t="shared" si="0"/>
        <v>импл_</v>
      </c>
      <c r="H34" t="str">
        <f>VLOOKUP(B34,audio_list_stym!$A$3:$AJ$18,35,FALSE)</f>
        <v>Peper</v>
      </c>
      <c r="I34" t="s">
        <v>688</v>
      </c>
      <c r="J34" t="str">
        <f t="shared" si="1"/>
        <v>Peper_1</v>
      </c>
      <c r="K34">
        <v>12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201</v>
      </c>
      <c r="Q34" t="str">
        <f>IF(G34="экспл",0,IF(G34="импл_",VLOOKUP(J34,quest_импл!$A$1:$J$129,8,FALSE),0))</f>
        <v>sound\\Siroy_li.wav</v>
      </c>
      <c r="R34">
        <f>IF(G34="экспл",0,IF(G34="импл_",VLOOKUP(J34,quest_импл!$A$1:$J$129,9,FALSE),0))</f>
        <v>801</v>
      </c>
      <c r="S34" t="str">
        <f>IF(G34="экспл_",0,IF(G34="импл_",VLOOKUP(J34,quest_импл!$A$1:$J$129,10,FALSE),0))</f>
        <v>да</v>
      </c>
      <c r="U34">
        <f>IF(G34="экспл",VLOOKUP(J34,quest_экспл!$A$1:$N$129,7,FALSE),IF(G34="импл_",0,0))</f>
        <v>0</v>
      </c>
      <c r="V34">
        <f>IF(G34="экспл",VLOOKUP(J34,quest_экспл!$A$2:$N$130,8,FALSE),IF(J34="импл_",0,0))</f>
        <v>0</v>
      </c>
      <c r="W34">
        <f>IF(G34="экспл",VLOOKUP(J34,quest_импл!$A$1:$J$129,9,FALSE),IF(G34="импл_",0,0))</f>
        <v>0</v>
      </c>
      <c r="Y34">
        <f>IF(G34="экспл",VLOOKUP(J34,quest_экспл!$A$1:$N$129,11,FALSE),IF(G34="импл_",0,0))</f>
        <v>0</v>
      </c>
      <c r="Z34">
        <f>IF(G34="экспл",VLOOKUP(J34,quest_экспл!$A$1:$N$129,12,FALSE),IF(G34="импл_",0,0))</f>
        <v>0</v>
      </c>
      <c r="AA34">
        <f>IF(G34="экспл",VLOOKUP(J34,quest_экспл!$A$1:$N$129,14,FALSE),IF(G34="импл_",0,0))</f>
        <v>0</v>
      </c>
      <c r="AB34">
        <f>IF(G34="экспл",VLOOKUP(J34,quest_экспл!$A$1:$N$129,13,FALSE),IF(G34="импл_",0,0))</f>
        <v>0</v>
      </c>
      <c r="AC34">
        <f ca="1">VLOOKUP(AD34,total_visual_stym!$C$2:$F$209,4,FALSE)</f>
        <v>2160</v>
      </c>
      <c r="AD34" t="str">
        <f t="shared" ca="1" si="9"/>
        <v>pics\\Injir_8.jpg</v>
      </c>
      <c r="AE34" s="22">
        <f t="array" ref="AE34">IF(G34="экспл",INDEX(total_visual_stym!$C$146:$C$209,(RANK(total_visual_stym!E178,total_visual_stym!$E$146:$E$209))),0)</f>
        <v>0</v>
      </c>
      <c r="AF34" s="22" t="str">
        <f t="shared" ca="1" si="2"/>
        <v>pics\\Injir_8.jpg</v>
      </c>
      <c r="AH34" t="str">
        <f t="shared" si="3"/>
        <v>sound\\Ogorod</v>
      </c>
      <c r="AI34" t="s">
        <v>720</v>
      </c>
      <c r="AJ34" t="str">
        <f t="shared" si="16"/>
        <v>pics\\Injir</v>
      </c>
      <c r="AK34" t="str">
        <f t="shared" ref="AK34:AK41" si="18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R34" t="str">
        <f t="shared" ref="AR34:AR41" ca="1" si="19">IF(AH34="sound\\Ogorod",AP10,"")</f>
        <v>pics\\Injir_8.jpg</v>
      </c>
      <c r="AT34">
        <f t="shared" ca="1" si="6"/>
        <v>0.20262276010535363</v>
      </c>
      <c r="AU34" t="str">
        <f>IF(OR(G34=10,G34=11,G34=14,G34=15),VLOOKUP(AT34,audio_list_stym!$A$3:$B$18,2,FALSE),"sound\\Noviy_plod.wav")</f>
        <v>sound\\Noviy_plod.wav</v>
      </c>
      <c r="AV34" t="str">
        <f t="shared" ca="1" si="7"/>
        <v>sound\\Redkiy_plod.wav</v>
      </c>
      <c r="AW34" t="s">
        <v>699</v>
      </c>
      <c r="AX34" t="str">
        <f>IF(OR(E34=10,E34=11,E34=14,E34=15),VLOOKUP(B34,audio_list_stym!$A$3:$BQ$189,69,FALSE),"XXXXX")</f>
        <v>XXXXX</v>
      </c>
      <c r="AY34" t="e">
        <f>VLOOKUP(V34,audio_list_stym!B34:BQ331,68,FALSE)</f>
        <v>#N/A</v>
      </c>
      <c r="AZ34" t="e">
        <f>VLOOKUP(Z34,audio_list_stym!$B$2:$BQ$299,68,FALSE)</f>
        <v>#N/A</v>
      </c>
      <c r="BA34" t="str">
        <f>VLOOKUP(Q34,audio_list_stym!$B$2:$BQ$299,68,FALSE)</f>
        <v>_Сырой_ли_</v>
      </c>
      <c r="BB34" t="str">
        <f t="shared" si="8"/>
        <v>_Сырой_ли_XXXXX?</v>
      </c>
      <c r="BC34">
        <f>A34</f>
        <v>1205</v>
      </c>
      <c r="BD34" cm="1">
        <f t="array" aca="1" ref="BD34" ca="1">INDEX($L$34:$L$41,(RANK(AT2,$AT$2:$AT$9)))</f>
        <v>2043</v>
      </c>
      <c r="BE34" cm="1">
        <f t="array" aca="1" ref="BE34" ca="1">INDEX(BD2:BD17,(RANK(AT5,$AT$2:$AT$17)))</f>
        <v>2034</v>
      </c>
      <c r="BF34" cm="1">
        <f t="array" aca="1" ref="BF34" ca="1">INDEX(BD18:BD33,(RANK(AT5,$AT$2:$AT$7)))</f>
        <v>2028</v>
      </c>
      <c r="BG34" cm="1">
        <f t="array" aca="1" ref="BG34" ca="1">INDEX(BD42:BD65,(RANK(AT5,$AT$2:$AT$17)))</f>
        <v>2010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VLOOKUP(B35,audio_list_stym!$A$3:$BP$18,67,FALSE)</f>
        <v>12</v>
      </c>
      <c r="F35" t="str">
        <f>VLOOKUP(E35,metki!$A$2:$B$9,2,FALSE)</f>
        <v>импл_реал_без_названия</v>
      </c>
      <c r="G35" t="str">
        <f t="shared" si="0"/>
        <v>импл_</v>
      </c>
      <c r="H35" t="str">
        <f>VLOOKUP(B35,audio_list_stym!$A$3:$AJ$18,35,FALSE)</f>
        <v>Peper</v>
      </c>
      <c r="I35" t="s">
        <v>689</v>
      </c>
      <c r="J35" t="str">
        <f t="shared" si="1"/>
        <v>Peper_2</v>
      </c>
      <c r="K35">
        <v>12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202</v>
      </c>
      <c r="Q35" t="str">
        <f>IF(G35="экспл",0,IF(G35="импл_",VLOOKUP(J35,quest_импл!$A$1:$J$129,8,FALSE),0))</f>
        <v>sound\\Sloyenniy_li.wav</v>
      </c>
      <c r="R35">
        <f>IF(G35="экспл",0,IF(G35="импл_",VLOOKUP(J35,quest_импл!$A$1:$J$129,9,FALSE),0))</f>
        <v>801</v>
      </c>
      <c r="S35" t="str">
        <f>IF(G35="экспл_",0,IF(G35="импл_",VLOOKUP(J35,quest_импл!$A$1:$J$129,10,FALSE),0))</f>
        <v>нет</v>
      </c>
      <c r="U35">
        <f>IF(G35="экспл",VLOOKUP(J35,quest_экспл!$A$1:$N$129,7,FALSE),IF(G35="импл_",0,0))</f>
        <v>0</v>
      </c>
      <c r="V35">
        <f>IF(G35="экспл",VLOOKUP(J35,quest_экспл!$A$2:$N$130,8,FALSE),IF(J35="импл_",0,0))</f>
        <v>0</v>
      </c>
      <c r="W35">
        <f>IF(G35="экспл",VLOOKUP(J35,quest_импл!$A$1:$J$129,9,FALSE),IF(G35="импл_",0,0))</f>
        <v>0</v>
      </c>
      <c r="Y35">
        <f>IF(G35="экспл",VLOOKUP(J35,quest_экспл!$A$1:$N$129,11,FALSE),IF(G35="импл_",0,0))</f>
        <v>0</v>
      </c>
      <c r="Z35">
        <f>IF(G35="экспл",VLOOKUP(J35,quest_экспл!$A$1:$N$129,12,FALSE),IF(G35="импл_",0,0))</f>
        <v>0</v>
      </c>
      <c r="AA35">
        <f>IF(G35="экспл",VLOOKUP(J35,quest_экспл!$A$1:$N$129,14,FALSE),IF(G35="импл_",0,0))</f>
        <v>0</v>
      </c>
      <c r="AB35">
        <f>IF(G35="экспл",VLOOKUP(J35,quest_экспл!$A$1:$N$129,13,FALSE),IF(G35="импл_",0,0))</f>
        <v>0</v>
      </c>
      <c r="AC35">
        <f ca="1">VLOOKUP(AD35,total_visual_stym!$C$2:$F$209,4,FALSE)</f>
        <v>2035</v>
      </c>
      <c r="AD35" t="str">
        <f t="shared" ca="1" si="9"/>
        <v>pics\\Limon_3.jpg</v>
      </c>
      <c r="AE35" s="22">
        <f t="array" ref="AE35">IF(G35="экспл",INDEX(total_visual_stym!$C$146:$C$209,(RANK(total_visual_stym!E179,total_visual_stym!$E$146:$E$209))),0)</f>
        <v>0</v>
      </c>
      <c r="AF35" s="22" t="str">
        <f t="shared" ca="1" si="2"/>
        <v>pics\\Limon_3.jpg</v>
      </c>
      <c r="AH35" t="str">
        <f t="shared" si="3"/>
        <v>sound\\Ogorod</v>
      </c>
      <c r="AI35" t="s">
        <v>721</v>
      </c>
      <c r="AJ35" t="str">
        <f t="shared" si="16"/>
        <v>pics\\Injir</v>
      </c>
      <c r="AK35" t="str">
        <f t="shared" si="18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R35" t="str">
        <f t="shared" ca="1" si="19"/>
        <v>pics\\Limon_3.jpg</v>
      </c>
      <c r="AT35">
        <f t="shared" ca="1" si="6"/>
        <v>0.3822893474201533</v>
      </c>
      <c r="AU35" t="str">
        <f>IF(OR(G35=10,G35=11,G35=14,G35=15),VLOOKUP(AT35,audio_list_stym!$A$3:$B$18,2,FALSE),"sound\\Noviy_plod.wav")</f>
        <v>sound\\Noviy_plod.wav</v>
      </c>
      <c r="AV35" t="str">
        <f t="shared" ca="1" si="7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e">
        <f>VLOOKUP(V35,audio_list_stym!B35:BQ332,68,FALSE)</f>
        <v>#N/A</v>
      </c>
      <c r="AZ35" t="e">
        <f>VLOOKUP(Z35,audio_list_stym!$B$2:$BQ$299,68,FALSE)</f>
        <v>#N/A</v>
      </c>
      <c r="BA35" t="str">
        <f>VLOOKUP(Q35,audio_list_stym!$B$2:$BQ$299,68,FALSE)</f>
        <v>_Слоеный_ли_</v>
      </c>
      <c r="BB35" t="str">
        <f t="shared" si="8"/>
        <v>_Слоеный_ли_XXXXX?</v>
      </c>
      <c r="BD35" cm="1">
        <f t="array" aca="1" ref="BD35" ca="1">INDEX($L$34:$L$41,(RANK(AT3,$AT$2:$AT$9)))</f>
        <v>2042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VLOOKUP(B36,audio_list_stym!$A$3:$BP$18,67,FALSE)</f>
        <v>12</v>
      </c>
      <c r="F36" t="str">
        <f>VLOOKUP(E36,metki!$A$2:$B$9,2,FALSE)</f>
        <v>импл_реал_без_названия</v>
      </c>
      <c r="G36" t="str">
        <f t="shared" si="0"/>
        <v>импл_</v>
      </c>
      <c r="H36" t="str">
        <f>VLOOKUP(B36,audio_list_stym!$A$3:$AJ$18,35,FALSE)</f>
        <v>Peper</v>
      </c>
      <c r="I36" t="s">
        <v>690</v>
      </c>
      <c r="J36" t="str">
        <f t="shared" si="1"/>
        <v>Peper_3</v>
      </c>
      <c r="K36">
        <v>12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203</v>
      </c>
      <c r="Q36" t="str">
        <f>IF(G36="экспл",0,IF(G36="импл_",VLOOKUP(J36,quest_импл!$A$1:$J$129,8,FALSE),0))</f>
        <v>sound\\Gniloy_li.wav</v>
      </c>
      <c r="R36">
        <f>IF(G36="экспл",0,IF(G36="импл_",VLOOKUP(J36,quest_импл!$A$1:$J$129,9,FALSE),0))</f>
        <v>801</v>
      </c>
      <c r="S36" t="str">
        <f>IF(G36="экспл_",0,IF(G36="импл_",VLOOKUP(J36,quest_импл!$A$1:$J$129,10,FALSE),0))</f>
        <v>нет</v>
      </c>
      <c r="U36">
        <f>IF(G36="экспл",VLOOKUP(J36,quest_экспл!$A$1:$N$129,7,FALSE),IF(G36="импл_",0,0))</f>
        <v>0</v>
      </c>
      <c r="V36">
        <f>IF(G36="экспл",VLOOKUP(J36,quest_экспл!$A$2:$N$130,8,FALSE),IF(J36="импл_",0,0))</f>
        <v>0</v>
      </c>
      <c r="W36">
        <f>IF(G36="экспл",VLOOKUP(J36,quest_импл!$A$1:$J$129,9,FALSE),IF(G36="импл_",0,0))</f>
        <v>0</v>
      </c>
      <c r="Y36">
        <f>IF(G36="экспл",VLOOKUP(J36,quest_экспл!$A$1:$N$129,11,FALSE),IF(G36="импл_",0,0))</f>
        <v>0</v>
      </c>
      <c r="Z36">
        <f>IF(G36="экспл",VLOOKUP(J36,quest_экспл!$A$1:$N$129,12,FALSE),IF(G36="импл_",0,0))</f>
        <v>0</v>
      </c>
      <c r="AA36">
        <f>IF(G36="экспл",VLOOKUP(J36,quest_экспл!$A$1:$N$129,14,FALSE),IF(G36="импл_",0,0))</f>
        <v>0</v>
      </c>
      <c r="AB36">
        <f>IF(G36="экспл",VLOOKUP(J36,quest_экспл!$A$1:$N$129,13,FALSE),IF(G36="импл_",0,0))</f>
        <v>0</v>
      </c>
      <c r="AC36">
        <f ca="1">VLOOKUP(AD36,total_visual_stym!$C$2:$F$209,4,FALSE)</f>
        <v>2005</v>
      </c>
      <c r="AD36" t="str">
        <f t="shared" ca="1" si="9"/>
        <v>pics\\Banan_5.jpg</v>
      </c>
      <c r="AE36" s="22">
        <f t="array" ref="AE36">IF(G36="экспл",INDEX(total_visual_stym!$C$146:$C$209,(RANK(total_visual_stym!E180,total_visual_stym!$E$146:$E$209))),0)</f>
        <v>0</v>
      </c>
      <c r="AF36" s="22" t="str">
        <f t="shared" ca="1" si="2"/>
        <v>pics\\Banan_5.jpg</v>
      </c>
      <c r="AH36" t="str">
        <f t="shared" si="3"/>
        <v>sound\\Ogorod</v>
      </c>
      <c r="AI36" t="s">
        <v>722</v>
      </c>
      <c r="AJ36" t="str">
        <f t="shared" si="16"/>
        <v>pics\\Injir</v>
      </c>
      <c r="AK36" t="str">
        <f t="shared" si="18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R36" t="str">
        <f t="shared" ca="1" si="19"/>
        <v>pics\\Banan_5.jpg</v>
      </c>
      <c r="AT36">
        <f t="shared" ca="1" si="6"/>
        <v>0.35334831324793781</v>
      </c>
      <c r="AU36" t="str">
        <f>IF(OR(G36=10,G36=11,G36=14,G36=15),VLOOKUP(AT36,audio_list_stym!$A$3:$B$18,2,FALSE),"sound\\Noviy_plod.wav")</f>
        <v>sound\\Noviy_plod.wav</v>
      </c>
      <c r="AV36" t="str">
        <f t="shared" ca="1" si="7"/>
        <v>sound\\Redkiy_plod.wav</v>
      </c>
      <c r="AW36" t="s">
        <v>699</v>
      </c>
      <c r="AX36" t="str">
        <f>IF(OR(E36=10,E36=11,E36=14,E36=15),VLOOKUP(B36,audio_list_stym!$A$3:$BQ$189,69,FALSE),"XXXXX")</f>
        <v>XXXXX</v>
      </c>
      <c r="AY36" t="e">
        <f>VLOOKUP(V36,audio_list_stym!B36:BQ333,68,FALSE)</f>
        <v>#N/A</v>
      </c>
      <c r="AZ36" t="e">
        <f>VLOOKUP(Z36,audio_list_stym!$B$2:$BQ$299,68,FALSE)</f>
        <v>#N/A</v>
      </c>
      <c r="BA36" t="str">
        <f>VLOOKUP(Q36,audio_list_stym!$B$2:$BQ$299,68,FALSE)</f>
        <v>_Гнилой_ли_</v>
      </c>
      <c r="BB36" t="str">
        <f t="shared" si="8"/>
        <v>_Гнилой_ли_XXXXX?</v>
      </c>
      <c r="BD36" cm="1">
        <f t="array" aca="1" ref="BD36" ca="1">INDEX($L$34:$L$41,(RANK(AT4,$AT$2:$AT$9)))</f>
        <v>2041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VLOOKUP(B37,audio_list_stym!$A$3:$BP$18,67,FALSE)</f>
        <v>12</v>
      </c>
      <c r="F37" t="str">
        <f>VLOOKUP(E37,metki!$A$2:$B$9,2,FALSE)</f>
        <v>импл_реал_без_названия</v>
      </c>
      <c r="G37" t="str">
        <f t="shared" si="0"/>
        <v>импл_</v>
      </c>
      <c r="H37" t="str">
        <f>VLOOKUP(B37,audio_list_stym!$A$3:$AJ$18,35,FALSE)</f>
        <v>Peper</v>
      </c>
      <c r="I37" t="s">
        <v>691</v>
      </c>
      <c r="J37" t="str">
        <f t="shared" si="1"/>
        <v>Peper_4</v>
      </c>
      <c r="K37">
        <v>12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204</v>
      </c>
      <c r="Q37" t="str">
        <f>IF(G37="экспл",0,IF(G37="импл_",VLOOKUP(J37,quest_импл!$A$1:$J$129,8,FALSE),0))</f>
        <v>sound\\Bugristyi_li.wav</v>
      </c>
      <c r="R37">
        <f>IF(G37="экспл",0,IF(G37="импл_",VLOOKUP(J37,quest_импл!$A$1:$J$129,9,FALSE),0))</f>
        <v>801</v>
      </c>
      <c r="S37" t="str">
        <f>IF(G37="экспл_",0,IF(G37="импл_",VLOOKUP(J37,quest_импл!$A$1:$J$129,10,FALSE),0))</f>
        <v>да</v>
      </c>
      <c r="U37">
        <f>IF(G37="экспл",VLOOKUP(J37,quest_экспл!$A$1:$N$129,7,FALSE),IF(G37="импл_",0,0))</f>
        <v>0</v>
      </c>
      <c r="V37">
        <f>IF(G37="экспл",VLOOKUP(J37,quest_экспл!$A$2:$N$130,8,FALSE),IF(J37="импл_",0,0))</f>
        <v>0</v>
      </c>
      <c r="W37">
        <f>IF(G37="экспл",VLOOKUP(J37,quest_импл!$A$1:$J$129,9,FALSE),IF(G37="импл_",0,0))</f>
        <v>0</v>
      </c>
      <c r="Y37">
        <f>IF(G37="экспл",VLOOKUP(J37,quest_экспл!$A$1:$N$129,11,FALSE),IF(G37="импл_",0,0))</f>
        <v>0</v>
      </c>
      <c r="Z37">
        <f>IF(G37="экспл",VLOOKUP(J37,quest_экспл!$A$1:$N$129,12,FALSE),IF(G37="импл_",0,0))</f>
        <v>0</v>
      </c>
      <c r="AA37">
        <f>IF(G37="экспл",VLOOKUP(J37,quest_экспл!$A$1:$N$129,14,FALSE),IF(G37="импл_",0,0))</f>
        <v>0</v>
      </c>
      <c r="AB37">
        <f>IF(G37="экспл",VLOOKUP(J37,quest_экспл!$A$1:$N$129,13,FALSE),IF(G37="импл_",0,0))</f>
        <v>0</v>
      </c>
      <c r="AC37">
        <f ca="1">VLOOKUP(AD37,total_visual_stym!$C$2:$F$209,4,FALSE)</f>
        <v>2004</v>
      </c>
      <c r="AD37" t="str">
        <f t="shared" ca="1" si="9"/>
        <v>pics\\Banan_4.jpg</v>
      </c>
      <c r="AE37" s="22">
        <f t="array" ref="AE37">IF(G37="экспл",INDEX(total_visual_stym!$C$146:$C$209,(RANK(total_visual_stym!E181,total_visual_stym!$E$146:$E$209))),0)</f>
        <v>0</v>
      </c>
      <c r="AF37" s="22" t="str">
        <f t="shared" ca="1" si="2"/>
        <v>pics\\Banan_4.jpg</v>
      </c>
      <c r="AH37" t="str">
        <f t="shared" si="3"/>
        <v>sound\\Ogorod</v>
      </c>
      <c r="AI37" t="s">
        <v>723</v>
      </c>
      <c r="AJ37" t="str">
        <f t="shared" si="16"/>
        <v>pics\\Injir</v>
      </c>
      <c r="AK37" t="str">
        <f t="shared" si="18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R37" t="str">
        <f t="shared" ca="1" si="19"/>
        <v>pics\\Banan_4.jpg</v>
      </c>
      <c r="AT37">
        <f t="shared" ca="1" si="6"/>
        <v>8.1365731164821709E-2</v>
      </c>
      <c r="AU37" t="str">
        <f>IF(OR(G37=10,G37=11,G37=14,G37=15),VLOOKUP(AT37,audio_list_stym!$A$3:$B$18,2,FALSE),"sound\\Noviy_plod.wav")</f>
        <v>sound\\Noviy_plod.wav</v>
      </c>
      <c r="AV37" t="str">
        <f t="shared" ca="1" si="7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e">
        <f>VLOOKUP(V37,audio_list_stym!B37:BQ334,68,FALSE)</f>
        <v>#N/A</v>
      </c>
      <c r="AZ37" t="e">
        <f>VLOOKUP(Z37,audio_list_stym!$B$2:$BQ$299,68,FALSE)</f>
        <v>#N/A</v>
      </c>
      <c r="BA37" t="str">
        <f>VLOOKUP(Q37,audio_list_stym!$B$2:$BQ$299,68,FALSE)</f>
        <v>_Бугристый_ли_</v>
      </c>
      <c r="BB37" t="str">
        <f t="shared" si="8"/>
        <v>_Бугристый_ли_XXXXX?</v>
      </c>
      <c r="BD37" cm="1">
        <f t="array" aca="1" ref="BD37" ca="1">INDEX($L$34:$L$41,(RANK(AT5,$AT$2:$AT$9)))</f>
        <v>2044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VLOOKUP(B38,audio_list_stym!$A$3:$BP$18,67,FALSE)</f>
        <v>12</v>
      </c>
      <c r="F38" t="str">
        <f>VLOOKUP(E38,metki!$A$2:$B$9,2,FALSE)</f>
        <v>импл_реал_без_названия</v>
      </c>
      <c r="G38" t="str">
        <f t="shared" si="0"/>
        <v>импл_</v>
      </c>
      <c r="H38" t="str">
        <f>VLOOKUP(B38,audio_list_stym!$A$3:$AJ$18,35,FALSE)</f>
        <v>Peper</v>
      </c>
      <c r="I38" t="s">
        <v>692</v>
      </c>
      <c r="J38" t="str">
        <f t="shared" si="1"/>
        <v>Peper_5</v>
      </c>
      <c r="K38">
        <v>12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205</v>
      </c>
      <c r="Q38" t="str">
        <f>IF(G38="экспл",0,IF(G38="импл_",VLOOKUP(J38,quest_импл!$A$1:$J$129,8,FALSE),0))</f>
        <v>sound\\Cherniy_li.wav</v>
      </c>
      <c r="R38">
        <f>IF(G38="экспл",0,IF(G38="импл_",VLOOKUP(J38,quest_импл!$A$1:$J$129,9,FALSE),0))</f>
        <v>801</v>
      </c>
      <c r="S38" t="str">
        <f>IF(G38="экспл_",0,IF(G38="импл_",VLOOKUP(J38,quest_импл!$A$1:$J$129,10,FALSE),0))</f>
        <v>нет</v>
      </c>
      <c r="U38">
        <f>IF(G38="экспл",VLOOKUP(J38,quest_экспл!$A$1:$N$129,7,FALSE),IF(G38="импл_",0,0))</f>
        <v>0</v>
      </c>
      <c r="V38">
        <f>IF(G38="экспл",VLOOKUP(J38,quest_экспл!$A$2:$N$130,8,FALSE),IF(J38="импл_",0,0))</f>
        <v>0</v>
      </c>
      <c r="W38">
        <f>IF(G38="экспл",VLOOKUP(J38,quest_импл!$A$1:$J$129,9,FALSE),IF(G38="импл_",0,0))</f>
        <v>0</v>
      </c>
      <c r="Y38">
        <f>IF(G38="экспл",VLOOKUP(J38,quest_экспл!$A$1:$N$129,11,FALSE),IF(G38="импл_",0,0))</f>
        <v>0</v>
      </c>
      <c r="Z38">
        <f>IF(G38="экспл",VLOOKUP(J38,quest_экспл!$A$1:$N$129,12,FALSE),IF(G38="импл_",0,0))</f>
        <v>0</v>
      </c>
      <c r="AA38">
        <f>IF(G38="экспл",VLOOKUP(J38,quest_экспл!$A$1:$N$129,14,FALSE),IF(G38="импл_",0,0))</f>
        <v>0</v>
      </c>
      <c r="AB38">
        <f>IF(G38="экспл",VLOOKUP(J38,quest_экспл!$A$1:$N$129,13,FALSE),IF(G38="импл_",0,0))</f>
        <v>0</v>
      </c>
      <c r="AC38">
        <f ca="1">VLOOKUP(AD38,total_visual_stym!$C$2:$F$209,4,FALSE)</f>
        <v>2001</v>
      </c>
      <c r="AD38" t="str">
        <f t="shared" ca="1" si="9"/>
        <v>pics\\Banan_1.jpg</v>
      </c>
      <c r="AE38" s="22">
        <f t="array" ref="AE38">IF(G38="экспл",INDEX(total_visual_stym!$C$146:$C$209,(RANK(total_visual_stym!E182,total_visual_stym!$E$146:$E$209))),0)</f>
        <v>0</v>
      </c>
      <c r="AF38" s="22" t="str">
        <f t="shared" ca="1" si="2"/>
        <v>pics\\Banan_1.jpg</v>
      </c>
      <c r="AH38" t="str">
        <f t="shared" si="3"/>
        <v>sound\\Ogorod</v>
      </c>
      <c r="AI38" t="s">
        <v>724</v>
      </c>
      <c r="AJ38" t="str">
        <f t="shared" si="16"/>
        <v>pics\\Injir</v>
      </c>
      <c r="AK38" t="str">
        <f t="shared" si="18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R38" t="str">
        <f t="shared" ca="1" si="19"/>
        <v>pics\\Banan_1.jpg</v>
      </c>
      <c r="AT38">
        <f t="shared" ca="1" si="6"/>
        <v>0.70600120525620202</v>
      </c>
      <c r="AU38" t="str">
        <f>IF(OR(G38=10,G38=11,G38=14,G38=15),VLOOKUP(AT38,audio_list_stym!$A$3:$B$18,2,FALSE),"sound\\Noviy_plod.wav")</f>
        <v>sound\\Noviy_plod.wav</v>
      </c>
      <c r="AV38" t="str">
        <f t="shared" ca="1" si="7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e">
        <f>VLOOKUP(V38,audio_list_stym!B38:BQ335,68,FALSE)</f>
        <v>#N/A</v>
      </c>
      <c r="AZ38" t="e">
        <f>VLOOKUP(Z38,audio_list_stym!$B$2:$BQ$299,68,FALSE)</f>
        <v>#N/A</v>
      </c>
      <c r="BA38" t="str">
        <f>VLOOKUP(Q38,audio_list_stym!$B$2:$BQ$299,68,FALSE)</f>
        <v>_Черный_ли_</v>
      </c>
      <c r="BB38" t="str">
        <f t="shared" si="8"/>
        <v>_Черный_ли_XXXXX?</v>
      </c>
      <c r="BD38" cm="1">
        <f t="array" aca="1" ref="BD38" ca="1">INDEX($L$34:$L$41,(RANK(AT6,$AT$2:$AT$9)))</f>
        <v>2045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VLOOKUP(B39,audio_list_stym!$A$3:$BP$18,67,FALSE)</f>
        <v>12</v>
      </c>
      <c r="F39" t="str">
        <f>VLOOKUP(E39,metki!$A$2:$B$9,2,FALSE)</f>
        <v>импл_реал_без_названия</v>
      </c>
      <c r="G39" t="str">
        <f t="shared" si="0"/>
        <v>импл_</v>
      </c>
      <c r="H39" t="str">
        <f>VLOOKUP(B39,audio_list_stym!$A$3:$AJ$18,35,FALSE)</f>
        <v>Peper</v>
      </c>
      <c r="I39" t="s">
        <v>693</v>
      </c>
      <c r="J39" t="str">
        <f t="shared" si="1"/>
        <v>Peper_6</v>
      </c>
      <c r="K39">
        <v>12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206</v>
      </c>
      <c r="Q39" t="str">
        <f>IF(G39="экспл",0,IF(G39="импл_",VLOOKUP(J39,quest_импл!$A$1:$J$129,8,FALSE),0))</f>
        <v>sound\\Hrustyashiy_li.wav</v>
      </c>
      <c r="R39">
        <f>IF(G39="экспл",0,IF(G39="импл_",VLOOKUP(J39,quest_импл!$A$1:$J$129,9,FALSE),0))</f>
        <v>801</v>
      </c>
      <c r="S39" t="str">
        <f>IF(G39="экспл_",0,IF(G39="импл_",VLOOKUP(J39,quest_импл!$A$1:$J$129,10,FALSE),0))</f>
        <v>да</v>
      </c>
      <c r="U39">
        <f>IF(G39="экспл",VLOOKUP(J39,quest_экспл!$A$1:$N$129,7,FALSE),IF(G39="импл_",0,0))</f>
        <v>0</v>
      </c>
      <c r="V39">
        <f>IF(G39="экспл",VLOOKUP(J39,quest_экспл!$A$2:$N$130,8,FALSE),IF(J39="импл_",0,0))</f>
        <v>0</v>
      </c>
      <c r="W39">
        <f>IF(G39="экспл",VLOOKUP(J39,quest_импл!$A$1:$J$129,9,FALSE),IF(G39="импл_",0,0))</f>
        <v>0</v>
      </c>
      <c r="Y39">
        <f>IF(G39="экспл",VLOOKUP(J39,quest_экспл!$A$1:$N$129,11,FALSE),IF(G39="импл_",0,0))</f>
        <v>0</v>
      </c>
      <c r="Z39">
        <f>IF(G39="экспл",VLOOKUP(J39,quest_экспл!$A$1:$N$129,12,FALSE),IF(G39="импл_",0,0))</f>
        <v>0</v>
      </c>
      <c r="AA39">
        <f>IF(G39="экспл",VLOOKUP(J39,quest_экспл!$A$1:$N$129,14,FALSE),IF(G39="импл_",0,0))</f>
        <v>0</v>
      </c>
      <c r="AB39">
        <f>IF(G39="экспл",VLOOKUP(J39,quest_экспл!$A$1:$N$129,13,FALSE),IF(G39="импл_",0,0))</f>
        <v>0</v>
      </c>
      <c r="AC39">
        <f ca="1">VLOOKUP(AD39,total_visual_stym!$C$2:$F$209,4,FALSE)</f>
        <v>2033</v>
      </c>
      <c r="AD39" t="str">
        <f t="shared" ca="1" si="9"/>
        <v>pics\\Limon_1.jpg</v>
      </c>
      <c r="AE39" s="22">
        <f t="array" ref="AE39">IF(G39="экспл",INDEX(total_visual_stym!$C$146:$C$209,(RANK(total_visual_stym!E183,total_visual_stym!$E$146:$E$209))),0)</f>
        <v>0</v>
      </c>
      <c r="AF39" s="22" t="str">
        <f ca="1">IF(ISTEXT(AR39),AR39,IF(ISTEXT(AS39),AS39,""))</f>
        <v>pics\\Limon_1.jpg</v>
      </c>
      <c r="AH39" t="str">
        <f t="shared" si="3"/>
        <v>sound\\Ogorod</v>
      </c>
      <c r="AI39" t="s">
        <v>725</v>
      </c>
      <c r="AJ39" t="str">
        <f t="shared" si="16"/>
        <v>pics\\Injir</v>
      </c>
      <c r="AK39" t="str">
        <f t="shared" si="18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R39" t="str">
        <f t="shared" ca="1" si="19"/>
        <v>pics\\Limon_1.jpg</v>
      </c>
      <c r="AT39">
        <f t="shared" ca="1" si="6"/>
        <v>0.45805278008255457</v>
      </c>
      <c r="AU39" t="str">
        <f>IF(OR(G39=10,G39=11,G39=14,G39=15),VLOOKUP(AT39,audio_list_stym!$A$3:$B$18,2,FALSE),"sound\\Noviy_plod.wav")</f>
        <v>sound\\Noviy_plod.wav</v>
      </c>
      <c r="AV39" t="str">
        <f t="shared" ca="1" si="7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e">
        <f>VLOOKUP(V39,audio_list_stym!B39:BQ336,68,FALSE)</f>
        <v>#N/A</v>
      </c>
      <c r="AZ39" t="e">
        <f>VLOOKUP(Z39,audio_list_stym!$B$2:$BQ$299,68,FALSE)</f>
        <v>#N/A</v>
      </c>
      <c r="BA39" t="str">
        <f>VLOOKUP(Q39,audio_list_stym!$B$2:$BQ$299,68,FALSE)</f>
        <v>_Хрустящий_ли_</v>
      </c>
      <c r="BB39" t="str">
        <f t="shared" si="8"/>
        <v>_Хрустящий_ли_XXXXX?</v>
      </c>
      <c r="BD39" cm="1">
        <f t="array" aca="1" ref="BD39" ca="1">INDEX($L$34:$L$41,(RANK(AT7,$AT$2:$AT$9)))</f>
        <v>2048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VLOOKUP(B40,audio_list_stym!$A$3:$BP$18,67,FALSE)</f>
        <v>12</v>
      </c>
      <c r="F40" t="str">
        <f>VLOOKUP(E40,metki!$A$2:$B$9,2,FALSE)</f>
        <v>импл_реал_без_названия</v>
      </c>
      <c r="G40" t="str">
        <f t="shared" si="0"/>
        <v>импл_</v>
      </c>
      <c r="H40" t="str">
        <f>VLOOKUP(B40,audio_list_stym!$A$3:$AJ$18,35,FALSE)</f>
        <v>Peper</v>
      </c>
      <c r="I40" t="s">
        <v>694</v>
      </c>
      <c r="J40" t="str">
        <f t="shared" si="1"/>
        <v>Peper_7</v>
      </c>
      <c r="K40">
        <v>12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207</v>
      </c>
      <c r="Q40" t="str">
        <f>IF(G40="экспл",0,IF(G40="импл_",VLOOKUP(J40,quest_импл!$A$1:$J$129,8,FALSE),0))</f>
        <v>sound\\Blestit_li.wav</v>
      </c>
      <c r="R40">
        <f>IF(G40="экспл",0,IF(G40="импл_",VLOOKUP(J40,quest_импл!$A$1:$J$129,9,FALSE),0))</f>
        <v>801</v>
      </c>
      <c r="S40" t="str">
        <f>IF(G40="экспл_",0,IF(G40="импл_",VLOOKUP(J40,quest_импл!$A$1:$J$129,10,FALSE),0))</f>
        <v>да</v>
      </c>
      <c r="U40">
        <f>IF(G40="экспл",VLOOKUP(J40,quest_экспл!$A$1:$N$129,7,FALSE),IF(G40="импл_",0,0))</f>
        <v>0</v>
      </c>
      <c r="V40">
        <f>IF(G40="экспл",VLOOKUP(J40,quest_экспл!$A$2:$N$130,8,FALSE),IF(J40="импл_",0,0))</f>
        <v>0</v>
      </c>
      <c r="W40">
        <f>IF(G40="экспл",VLOOKUP(J40,quest_импл!$A$1:$J$129,9,FALSE),IF(G40="импл_",0,0))</f>
        <v>0</v>
      </c>
      <c r="Y40">
        <f>IF(G40="экспл",VLOOKUP(J40,quest_экспл!$A$1:$N$129,11,FALSE),IF(G40="импл_",0,0))</f>
        <v>0</v>
      </c>
      <c r="Z40">
        <f>IF(G40="экспл",VLOOKUP(J40,quest_экспл!$A$1:$N$129,12,FALSE),IF(G40="импл_",0,0))</f>
        <v>0</v>
      </c>
      <c r="AA40">
        <f>IF(G40="экспл",VLOOKUP(J40,quest_экспл!$A$1:$N$129,14,FALSE),IF(G40="импл_",0,0))</f>
        <v>0</v>
      </c>
      <c r="AB40">
        <f>IF(G40="экспл",VLOOKUP(J40,quest_экспл!$A$1:$N$129,13,FALSE),IF(G40="импл_",0,0))</f>
        <v>0</v>
      </c>
      <c r="AC40">
        <f ca="1">VLOOKUP(AD40,total_visual_stym!$C$2:$F$209,4,FALSE)</f>
        <v>2158</v>
      </c>
      <c r="AD40" t="str">
        <f t="shared" ca="1" si="9"/>
        <v>pics\\Injir_6.jpg</v>
      </c>
      <c r="AE40" s="22">
        <f t="array" ref="AE40">IF(G40="экспл",INDEX(total_visual_stym!$C$146:$C$209,(RANK(total_visual_stym!E184,total_visual_stym!$E$146:$E$209))),0)</f>
        <v>0</v>
      </c>
      <c r="AF40" s="22" t="str">
        <f ca="1">IF(ISTEXT(AR40),AR40,IF(ISTEXT(AS40),AS40,""))</f>
        <v>pics\\Injir_6.jpg</v>
      </c>
      <c r="AH40" t="str">
        <f t="shared" si="3"/>
        <v>sound\\Ogorod</v>
      </c>
      <c r="AI40" t="s">
        <v>726</v>
      </c>
      <c r="AJ40" t="str">
        <f t="shared" si="16"/>
        <v>pics\\Injir</v>
      </c>
      <c r="AK40" t="str">
        <f t="shared" si="18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R40" t="str">
        <f t="shared" ca="1" si="19"/>
        <v>pics\\Injir_6.jpg</v>
      </c>
      <c r="AT40">
        <f t="shared" ca="1" si="6"/>
        <v>0.43173516385414901</v>
      </c>
      <c r="AU40" t="str">
        <f>IF(OR(G40=10,G40=11,G40=14,G40=15),VLOOKUP(AT40,audio_list_stym!$A$3:$B$18,2,FALSE),"sound\\Noviy_plod.wav")</f>
        <v>sound\\Noviy_plod.wav</v>
      </c>
      <c r="AV40" t="str">
        <f t="shared" ca="1" si="7"/>
        <v>sound\\Noviy_plod.wav</v>
      </c>
      <c r="AW40" t="s">
        <v>699</v>
      </c>
      <c r="AX40" t="str">
        <f>IF(OR(E40=10,E40=11,E40=14,E40=15),VLOOKUP(B40,audio_list_stym!$A$3:$BQ$189,69,FALSE),"XXXXX")</f>
        <v>XXXXX</v>
      </c>
      <c r="AY40" t="e">
        <f>VLOOKUP(V40,audio_list_stym!B40:BQ337,68,FALSE)</f>
        <v>#N/A</v>
      </c>
      <c r="AZ40" t="e">
        <f>VLOOKUP(Z40,audio_list_stym!$B$2:$BQ$299,68,FALSE)</f>
        <v>#N/A</v>
      </c>
      <c r="BA40" t="str">
        <f>VLOOKUP(Q40,audio_list_stym!$B$2:$BQ$299,68,FALSE)</f>
        <v>_Блестит_ли_</v>
      </c>
      <c r="BB40" t="str">
        <f t="shared" si="8"/>
        <v>_Блестит_ли_XXXXX?</v>
      </c>
      <c r="BD40" cm="1">
        <f t="array" aca="1" ref="BD40" ca="1">INDEX($L$34:$L$41,(RANK(AT8,$AT$2:$AT$9)))</f>
        <v>2046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VLOOKUP(B41,audio_list_stym!$A$3:$BP$18,67,FALSE)</f>
        <v>12</v>
      </c>
      <c r="F41" t="str">
        <f>VLOOKUP(E41,metki!$A$2:$B$9,2,FALSE)</f>
        <v>импл_реал_без_названия</v>
      </c>
      <c r="G41" t="str">
        <f t="shared" si="0"/>
        <v>импл_</v>
      </c>
      <c r="H41" t="str">
        <f>VLOOKUP(B41,audio_list_stym!$A$3:$AJ$18,35,FALSE)</f>
        <v>Peper</v>
      </c>
      <c r="I41" t="s">
        <v>695</v>
      </c>
      <c r="J41" t="str">
        <f t="shared" si="1"/>
        <v>Peper_8</v>
      </c>
      <c r="K41">
        <v>12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208</v>
      </c>
      <c r="Q41" t="str">
        <f>IF(G41="экспл",0,IF(G41="импл_",VLOOKUP(J41,quest_импл!$A$1:$J$129,8,FALSE),0))</f>
        <v>sound\\Citrusoviy_li.wav</v>
      </c>
      <c r="R41">
        <f>IF(G41="экспл",0,IF(G41="импл_",VLOOKUP(J41,quest_импл!$A$1:$J$129,9,FALSE),0))</f>
        <v>801</v>
      </c>
      <c r="S41" t="str">
        <f>IF(G41="экспл_",0,IF(G41="импл_",VLOOKUP(J41,quest_импл!$A$1:$J$129,10,FALSE),0))</f>
        <v>нет</v>
      </c>
      <c r="U41">
        <f>IF(G41="экспл",VLOOKUP(J41,quest_экспл!$A$1:$N$129,7,FALSE),IF(G41="импл_",0,0))</f>
        <v>0</v>
      </c>
      <c r="V41">
        <f>IF(G41="экспл",VLOOKUP(J41,quest_экспл!$A$2:$N$130,8,FALSE),IF(J41="импл_",0,0))</f>
        <v>0</v>
      </c>
      <c r="W41">
        <f>IF(G41="экспл",VLOOKUP(J41,quest_импл!$A$1:$J$129,9,FALSE),IF(G41="импл_",0,0))</f>
        <v>0</v>
      </c>
      <c r="Y41">
        <f>IF(G41="экспл",VLOOKUP(J41,quest_экспл!$A$1:$N$129,11,FALSE),IF(G41="импл_",0,0))</f>
        <v>0</v>
      </c>
      <c r="Z41">
        <f>IF(G41="экспл",VLOOKUP(J41,quest_экспл!$A$1:$N$129,12,FALSE),IF(G41="импл_",0,0))</f>
        <v>0</v>
      </c>
      <c r="AA41">
        <f>IF(G41="экспл",VLOOKUP(J41,quest_экспл!$A$1:$N$129,14,FALSE),IF(G41="импл_",0,0))</f>
        <v>0</v>
      </c>
      <c r="AB41">
        <f>IF(G41="экспл",VLOOKUP(J41,quest_экспл!$A$1:$N$129,13,FALSE),IF(G41="импл_",0,0))</f>
        <v>0</v>
      </c>
      <c r="AC41">
        <f ca="1">VLOOKUP(AD41,total_visual_stym!$C$2:$F$209,4,FALSE)</f>
        <v>2036</v>
      </c>
      <c r="AD41" t="str">
        <f t="shared" ca="1" si="9"/>
        <v>pics\\Limon_4.jpg</v>
      </c>
      <c r="AE41" s="22">
        <f t="array" ref="AE41">IF(G41="экспл",INDEX(total_visual_stym!$C$146:$C$209,(RANK(total_visual_stym!E185,total_visual_stym!$E$146:$E$209))),0)</f>
        <v>0</v>
      </c>
      <c r="AF41" s="22" t="str">
        <f t="shared" ref="AF41:AF55" ca="1" si="20">IF(ISTEXT(AR41),AR41,IF(ISTEXT(AS41),AS41,""))</f>
        <v>pics\\Limon_4.jpg</v>
      </c>
      <c r="AH41" t="str">
        <f t="shared" si="3"/>
        <v>sound\\Ogorod</v>
      </c>
      <c r="AI41" t="s">
        <v>727</v>
      </c>
      <c r="AJ41" t="str">
        <f t="shared" si="16"/>
        <v>pics\\Injir</v>
      </c>
      <c r="AK41" t="str">
        <f t="shared" si="18"/>
        <v>pics\\Injir_8.jpg</v>
      </c>
      <c r="AM41" t="str">
        <f t="array" ref="AM41">IFERROR(INDEX($AK$2:$AK$49, SMALL(IF(ISBLANK($AK$2:$AK$49),"", ROW($AK$2:$AK$49)-MIN(ROW($AK$2:$AK$49))+1), ROW(AK40))),"")</f>
        <v/>
      </c>
      <c r="AR41" t="str">
        <f t="shared" ca="1" si="19"/>
        <v>pics\\Limon_4.jpg</v>
      </c>
      <c r="AT41">
        <f t="shared" ca="1" si="6"/>
        <v>0.65526207653832957</v>
      </c>
      <c r="AU41" t="str">
        <f>IF(OR(G41=10,G41=11,G41=14,G41=15),VLOOKUP(AT41,audio_list_stym!$A$3:$B$18,2,FALSE),"sound\\Noviy_plod.wav")</f>
        <v>sound\\Noviy_plod.wav</v>
      </c>
      <c r="AV41" t="str">
        <f t="shared" ca="1" si="7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e">
        <f>VLOOKUP(V41,audio_list_stym!B41:BQ338,68,FALSE)</f>
        <v>#N/A</v>
      </c>
      <c r="AZ41" t="e">
        <f>VLOOKUP(Z41,audio_list_stym!$B$2:$BQ$299,68,FALSE)</f>
        <v>#N/A</v>
      </c>
      <c r="BA41" t="str">
        <f>VLOOKUP(Q41,audio_list_stym!$B$2:$BQ$299,68,FALSE)</f>
        <v>_Цитрусовый_ли_</v>
      </c>
      <c r="BB41" t="str">
        <f t="shared" si="8"/>
        <v>_Цитрусовый_ли_XXXXX?</v>
      </c>
      <c r="BD41" cm="1">
        <f t="array" aca="1" ref="BD41" ca="1">INDEX($L$34:$L$41,(RANK(AT9,$AT$2:$AT$9)))</f>
        <v>2047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VLOOKUP(B42,audio_list_stym!$A$3:$BP$18,67,FALSE)</f>
        <v>13</v>
      </c>
      <c r="F42" t="str">
        <f>VLOOKUP(E42,metki!$A$2:$B$9,2,FALSE)</f>
        <v>экспл_реал_без_названия</v>
      </c>
      <c r="G42" t="str">
        <f t="shared" si="0"/>
        <v>экспл</v>
      </c>
      <c r="H42" t="str">
        <f>VLOOKUP(B42,audio_list_stym!$A$3:$AJ$18,35,FALSE)</f>
        <v>Banan</v>
      </c>
      <c r="I42" t="s">
        <v>688</v>
      </c>
      <c r="J42" t="str">
        <f t="shared" si="1"/>
        <v>Banan_1</v>
      </c>
      <c r="K42">
        <v>13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0</v>
      </c>
      <c r="Q42">
        <f>IF(G42="экспл",0,IF(G42="импл_",VLOOKUP(J42,quest_импл!$A$1:$J$129,8,FALSE),0))</f>
        <v>0</v>
      </c>
      <c r="R42">
        <f>IF(G42="экспл",0,IF(G42="импл_",VLOOKUP(J42,quest_импл!$A$1:$J$129,9,FALSE),0))</f>
        <v>0</v>
      </c>
      <c r="S42">
        <f>IF(G42="экспл_",0,IF(G42="импл_",VLOOKUP(J42,quest_импл!$A$1:$J$129,10,FALSE),0))</f>
        <v>0</v>
      </c>
      <c r="U42">
        <f>IF(G42="экспл",VLOOKUP(J42,quest_экспл!$A$1:$N$129,7,FALSE),IF(G42="импл_",0,0))</f>
        <v>289</v>
      </c>
      <c r="V42" t="str">
        <f>IF(G42="экспл",VLOOKUP(J42,quest_экспл!$A$2:$N$130,8,FALSE),IF(J42="импл_",0,0))</f>
        <v>sound\\Na_ecrane.wav</v>
      </c>
      <c r="W42">
        <f>IF(G42="экспл",VLOOKUP(J42,quest_импл!$A$1:$J$129,9,FALSE),IF(G42="импл_",0,0))</f>
        <v>801</v>
      </c>
      <c r="Y42">
        <f>IF(G42="экспл",VLOOKUP(J42,quest_экспл!$A$1:$N$129,11,FALSE),IF(G42="импл_",0,0))</f>
        <v>29</v>
      </c>
      <c r="Z42" t="str">
        <f>IF(G42="экспл",VLOOKUP(J42,quest_экспл!$A$1:$N$129,12,FALSE),IF(G42="импл_",0,0))</f>
        <v>sound\\On_chistiy.wav</v>
      </c>
      <c r="AA42" t="str">
        <f>IF(G42="экспл",VLOOKUP(J42,quest_экспл!$A$1:$N$129,14,FALSE),IF(G42="импл_",0,0))</f>
        <v>да</v>
      </c>
      <c r="AB42">
        <f>IF(G42="экспл",VLOOKUP(J42,quest_экспл!$A$1:$N$129,13,FALSE),IF(G42="импл_",0,0))</f>
        <v>804</v>
      </c>
      <c r="AC42">
        <f ca="1">VLOOKUP(AD42,total_visual_stym!$C$2:$F$209,4,FALSE)</f>
        <v>2215</v>
      </c>
      <c r="AD42" t="str">
        <f t="shared" ca="1" si="9"/>
        <v>pics\\dis62.jpg</v>
      </c>
      <c r="AE42" s="22" t="str">
        <f t="array" aca="1" ref="AE42" ca="1">IF(G42="экспл",INDEX(total_visual_stym!$C$146:$C$209,(RANK(total_visual_stym!E186,total_visual_stym!$E$146:$E$209))),0)</f>
        <v>pics\\dis62.jpg</v>
      </c>
      <c r="AF42" s="22" t="str">
        <f t="shared" si="20"/>
        <v/>
      </c>
      <c r="AG42" t="str">
        <f t="shared" si="14"/>
        <v>pics\\Banan_1.jpg</v>
      </c>
      <c r="AH42">
        <f t="shared" si="3"/>
        <v>0</v>
      </c>
      <c r="AI42" t="s">
        <v>728</v>
      </c>
      <c r="AJ42" t="str">
        <f t="shared" si="16"/>
        <v>pics\\Tikva</v>
      </c>
      <c r="AL42" t="str">
        <f t="shared" ref="AL42:AL49" si="21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T42">
        <f t="shared" ca="1" si="6"/>
        <v>0.93695440645214323</v>
      </c>
      <c r="AU42" t="str">
        <f>IF(OR(G42=10,G42=11,G42=14,G42=15),VLOOKUP(AT42,audio_list_stym!$A$3:$B$18,2,FALSE),"sound\\Noviy_plod.wav")</f>
        <v>sound\\Noviy_plod.wav</v>
      </c>
      <c r="AV42" t="str">
        <f t="shared" ca="1" si="7"/>
        <v>sound\\Noviy_plod.wav</v>
      </c>
      <c r="AW42" t="s">
        <v>698</v>
      </c>
      <c r="AX42" t="str">
        <f>IF(OR(E42=10,E42=11,E42=14,E42=15),VLOOKUP(B42,audio_list_stym!$A$3:$BQ$189,69,FALSE),"XXXXX")</f>
        <v>XXXXX</v>
      </c>
      <c r="AY42" t="str">
        <f>VLOOKUP(V42,audio_list_stym!B42:BQ339,68,FALSE)</f>
        <v>На_экране_</v>
      </c>
      <c r="AZ42" t="str">
        <f>VLOOKUP(Z42,audio_list_stym!$B$2:$BQ$299,68,FALSE)</f>
        <v>_Он_чистый?</v>
      </c>
      <c r="BA42" t="e">
        <f>VLOOKUP(Q42,audio_list_stym!$B$2:$BQ$299,68,FALSE)</f>
        <v>#N/A</v>
      </c>
      <c r="BB42" t="str">
        <f t="shared" si="8"/>
        <v>На_экране_XXXXX._Он_чистый?</v>
      </c>
      <c r="BC42">
        <f>A42</f>
        <v>1206</v>
      </c>
      <c r="BD42" cm="1">
        <f t="array" aca="1" ref="BD42" ca="1">INDEX($L$42:$L$49,(RANK(AT2,$AT$2:$AT$9)))</f>
        <v>2003</v>
      </c>
      <c r="BE42" cm="1">
        <f t="array" aca="1" ref="BE42" ca="1">INDEX(BD2:BD17,(RANK(AT6,$AT$2:$AT17)))</f>
        <v>2033</v>
      </c>
      <c r="BF42" cm="1">
        <f t="array" aca="1" ref="BF42" ca="1">INDEX(BD26:BD41,(RANK(AT6,$AT$2:$AT$17)))</f>
        <v>2041</v>
      </c>
      <c r="BG42" cm="1">
        <f t="array" aca="1" ref="BG42" ca="1">INDEX(BD50:BD65,(RANK(AT6,$AT$2:$AT$17)))</f>
        <v>2017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VLOOKUP(B43,audio_list_stym!$A$3:$BP$18,67,FALSE)</f>
        <v>13</v>
      </c>
      <c r="F43" t="str">
        <f>VLOOKUP(E43,metki!$A$2:$B$9,2,FALSE)</f>
        <v>экспл_реал_без_названия</v>
      </c>
      <c r="G43" t="str">
        <f t="shared" si="0"/>
        <v>экспл</v>
      </c>
      <c r="H43" t="str">
        <f>VLOOKUP(B43,audio_list_stym!$A$3:$AJ$18,35,FALSE)</f>
        <v>Banan</v>
      </c>
      <c r="I43" t="s">
        <v>689</v>
      </c>
      <c r="J43" t="str">
        <f t="shared" si="1"/>
        <v>Banan_2</v>
      </c>
      <c r="K43">
        <v>13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0</v>
      </c>
      <c r="Q43">
        <f>IF(G43="экспл",0,IF(G43="импл_",VLOOKUP(J43,quest_импл!$A$1:$J$129,8,FALSE),0))</f>
        <v>0</v>
      </c>
      <c r="R43">
        <f>IF(G43="экспл",0,IF(G43="импл_",VLOOKUP(J43,quest_импл!$A$1:$J$129,9,FALSE),0))</f>
        <v>0</v>
      </c>
      <c r="S43">
        <f>IF(G43="экспл_",0,IF(G43="импл_",VLOOKUP(J43,quest_импл!$A$1:$J$129,10,FALSE),0))</f>
        <v>0</v>
      </c>
      <c r="U43">
        <f>IF(G43="экспл",VLOOKUP(J43,quest_экспл!$A$1:$N$129,7,FALSE),IF(G43="импл_",0,0))</f>
        <v>290</v>
      </c>
      <c r="V43" t="str">
        <f>IF(G43="экспл",VLOOKUP(J43,quest_экспл!$A$2:$N$130,8,FALSE),IF(J43="импл_",0,0))</f>
        <v>sound\\Posmotrite_vot.wav</v>
      </c>
      <c r="W43">
        <f>IF(G43="экспл",VLOOKUP(J43,quest_импл!$A$1:$J$129,9,FALSE),IF(G43="импл_",0,0))</f>
        <v>801</v>
      </c>
      <c r="Y43">
        <f>IF(G43="экспл",VLOOKUP(J43,quest_экспл!$A$1:$N$129,11,FALSE),IF(G43="импл_",0,0))</f>
        <v>30</v>
      </c>
      <c r="Z43" t="str">
        <f>IF(G43="экспл",VLOOKUP(J43,quest_экспл!$A$1:$N$129,12,FALSE),IF(G43="импл_",0,0))</f>
        <v>sound\\Svehiy_li_on.wav</v>
      </c>
      <c r="AA43" t="str">
        <f>IF(G43="экспл",VLOOKUP(J43,quest_экспл!$A$1:$N$129,14,FALSE),IF(G43="импл_",0,0))</f>
        <v>да</v>
      </c>
      <c r="AB43">
        <f>IF(G43="экспл",VLOOKUP(J43,quest_экспл!$A$1:$N$129,13,FALSE),IF(G43="импл_",0,0))</f>
        <v>804</v>
      </c>
      <c r="AC43">
        <f ca="1">VLOOKUP(AD43,total_visual_stym!$C$2:$F$209,4,FALSE)</f>
        <v>2204</v>
      </c>
      <c r="AD43" t="str">
        <f t="shared" ca="1" si="9"/>
        <v>pics\\dis52.jpg</v>
      </c>
      <c r="AE43" s="22" t="str">
        <f t="array" aca="1" ref="AE43" ca="1">IF(G43="экспл",INDEX(total_visual_stym!$C$146:$C$209,(RANK(total_visual_stym!E187,total_visual_stym!$E$146:$E$209))),0)</f>
        <v>pics\\dis52.jpg</v>
      </c>
      <c r="AF43" s="22" t="str">
        <f t="shared" si="20"/>
        <v/>
      </c>
      <c r="AG43" t="str">
        <f t="shared" si="14"/>
        <v>pics\\Banan_2.jpg</v>
      </c>
      <c r="AH43">
        <f t="shared" si="3"/>
        <v>0</v>
      </c>
      <c r="AI43" t="s">
        <v>729</v>
      </c>
      <c r="AJ43" t="str">
        <f t="shared" si="16"/>
        <v>pics\\Tikva</v>
      </c>
      <c r="AL43" t="str">
        <f t="shared" si="21"/>
        <v>pics\\Tikva_2.jpg</v>
      </c>
      <c r="AM43" t="str">
        <f t="array" ref="AM43">IFERROR(INDEX($AK$2:$AK$49, SMALL(IF(ISBLANK($AK$2:$AK$49),"", ROW($AK$2:$AK$49)-MIN(ROW($AK$2:$AK$49))+1), ROW(AK42))),"")</f>
        <v/>
      </c>
      <c r="AT43">
        <f t="shared" ca="1" si="6"/>
        <v>0.15541085882210015</v>
      </c>
      <c r="AU43" t="str">
        <f>IF(OR(G43=10,G43=11,G43=14,G43=15),VLOOKUP(AT43,audio_list_stym!$A$3:$B$18,2,FALSE),"sound\\Noviy_plod.wav")</f>
        <v>sound\\Noviy_plod.wav</v>
      </c>
      <c r="AV43" t="str">
        <f t="shared" ca="1" si="7"/>
        <v>sound\\Redkiy_plod.wav</v>
      </c>
      <c r="AW43" t="s">
        <v>698</v>
      </c>
      <c r="AX43" t="str">
        <f>IF(OR(E43=10,E43=11,E43=14,E43=15),VLOOKUP(B43,audio_list_stym!$A$3:$BQ$189,69,FALSE),"XXXXX")</f>
        <v>XXXXX</v>
      </c>
      <c r="AY43" t="str">
        <f>VLOOKUP(V43,audio_list_stym!B43:BQ340,68,FALSE)</f>
        <v>Посмотрите,_вот_</v>
      </c>
      <c r="AZ43" t="str">
        <f>VLOOKUP(Z43,audio_list_stym!$B$2:$BQ$299,68,FALSE)</f>
        <v>_Свежий_ли_он?</v>
      </c>
      <c r="BA43" t="e">
        <f>VLOOKUP(Q43,audio_list_stym!$B$2:$BQ$299,68,FALSE)</f>
        <v>#N/A</v>
      </c>
      <c r="BB43" t="str">
        <f t="shared" si="8"/>
        <v>Посмотрите,_вот_XXXXX._Свежий_ли_он?</v>
      </c>
      <c r="BD43" cm="1">
        <f t="array" aca="1" ref="BD43" ca="1">INDEX($L$42:$L$49,(RANK(AT3,$AT$2:$AT$9)))</f>
        <v>2002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VLOOKUP(B44,audio_list_stym!$A$3:$BP$18,67,FALSE)</f>
        <v>13</v>
      </c>
      <c r="F44" t="str">
        <f>VLOOKUP(E44,metki!$A$2:$B$9,2,FALSE)</f>
        <v>экспл_реал_без_названия</v>
      </c>
      <c r="G44" t="str">
        <f t="shared" si="0"/>
        <v>экспл</v>
      </c>
      <c r="H44" t="str">
        <f>VLOOKUP(B44,audio_list_stym!$A$3:$AJ$18,35,FALSE)</f>
        <v>Banan</v>
      </c>
      <c r="I44" t="s">
        <v>690</v>
      </c>
      <c r="J44" t="str">
        <f t="shared" si="1"/>
        <v>Banan_3</v>
      </c>
      <c r="K44">
        <v>13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0</v>
      </c>
      <c r="Q44">
        <f>IF(G44="экспл",0,IF(G44="импл_",VLOOKUP(J44,quest_импл!$A$1:$J$129,8,FALSE),0))</f>
        <v>0</v>
      </c>
      <c r="R44">
        <f>IF(G44="экспл",0,IF(G44="импл_",VLOOKUP(J44,quest_импл!$A$1:$J$129,9,FALSE),0))</f>
        <v>0</v>
      </c>
      <c r="S44">
        <f>IF(G44="экспл_",0,IF(G44="импл_",VLOOKUP(J44,quest_импл!$A$1:$J$129,10,FALSE),0))</f>
        <v>0</v>
      </c>
      <c r="U44">
        <f>IF(G44="экспл",VLOOKUP(J44,quest_экспл!$A$1:$N$129,7,FALSE),IF(G44="импл_",0,0))</f>
        <v>291</v>
      </c>
      <c r="V44" t="str">
        <f>IF(G44="экспл",VLOOKUP(J44,quest_экспл!$A$2:$N$130,8,FALSE),IF(J44="импл_",0,0))</f>
        <v>sound\\Vot.wav</v>
      </c>
      <c r="W44">
        <f>IF(G44="экспл",VLOOKUP(J44,quest_импл!$A$1:$J$129,9,FALSE),IF(G44="импл_",0,0))</f>
        <v>801</v>
      </c>
      <c r="Y44">
        <f>IF(G44="экспл",VLOOKUP(J44,quest_экспл!$A$1:$N$129,11,FALSE),IF(G44="импл_",0,0))</f>
        <v>31</v>
      </c>
      <c r="Z44" t="str">
        <f>IF(G44="экспл",VLOOKUP(J44,quest_экспл!$A$1:$N$129,12,FALSE),IF(G44="импл_",0,0))</f>
        <v>sound\\On_zharenniy.wav</v>
      </c>
      <c r="AA44" t="str">
        <f>IF(G44="экспл",VLOOKUP(J44,quest_экспл!$A$1:$N$129,14,FALSE),IF(G44="импл_",0,0))</f>
        <v>нет</v>
      </c>
      <c r="AB44">
        <f>IF(G44="экспл",VLOOKUP(J44,quest_экспл!$A$1:$N$129,13,FALSE),IF(G44="импл_",0,0))</f>
        <v>804</v>
      </c>
      <c r="AC44">
        <f ca="1">VLOOKUP(AD44,total_visual_stym!$C$2:$F$209,4,FALSE)</f>
        <v>2187</v>
      </c>
      <c r="AD44" t="str">
        <f t="shared" ca="1" si="9"/>
        <v>pics\\dis1.jpg</v>
      </c>
      <c r="AE44" s="22" t="str">
        <f t="array" aca="1" ref="AE44" ca="1">IF(G44="экспл",INDEX(total_visual_stym!$C$146:$C$209,(RANK(total_visual_stym!E188,total_visual_stym!$E$146:$E$209))),0)</f>
        <v>pics\\dis1.jpg</v>
      </c>
      <c r="AF44" s="22" t="str">
        <f t="shared" si="20"/>
        <v/>
      </c>
      <c r="AG44" t="str">
        <f t="shared" si="14"/>
        <v>pics\\Banan_3.jpg</v>
      </c>
      <c r="AH44">
        <f t="shared" si="3"/>
        <v>0</v>
      </c>
      <c r="AI44" t="s">
        <v>730</v>
      </c>
      <c r="AJ44" t="str">
        <f t="shared" si="16"/>
        <v>pics\\Tikva</v>
      </c>
      <c r="AL44" t="str">
        <f t="shared" si="21"/>
        <v>pics\\Tikva_3.jpg</v>
      </c>
      <c r="AM44" t="str">
        <f t="array" ref="AM44">IFERROR(INDEX($AK$2:$AK$49, SMALL(IF(ISBLANK($AK$2:$AK$49),"", ROW($AK$2:$AK$49)-MIN(ROW($AK$2:$AK$49))+1), ROW(AK43))),"")</f>
        <v/>
      </c>
      <c r="AT44">
        <f t="shared" ca="1" si="6"/>
        <v>0.62441748412920373</v>
      </c>
      <c r="AU44" t="str">
        <f>IF(OR(G44=10,G44=11,G44=14,G44=15),VLOOKUP(AT44,audio_list_stym!$A$3:$B$18,2,FALSE),"sound\\Noviy_plod.wav")</f>
        <v>sound\\Noviy_plod.wav</v>
      </c>
      <c r="AV44" t="str">
        <f t="shared" ca="1" si="7"/>
        <v>sound\\Noviy_plod.wav</v>
      </c>
      <c r="AW44" t="s">
        <v>698</v>
      </c>
      <c r="AX44" t="str">
        <f>IF(OR(E44=10,E44=11,E44=14,E44=15),VLOOKUP(B44,audio_list_stym!$A$3:$BQ$189,69,FALSE),"XXXXX")</f>
        <v>XXXXX</v>
      </c>
      <c r="AY44" t="str">
        <f>VLOOKUP(V44,audio_list_stym!B44:BQ341,68,FALSE)</f>
        <v>Вот_</v>
      </c>
      <c r="AZ44" t="str">
        <f>VLOOKUP(Z44,audio_list_stym!$B$2:$BQ$299,68,FALSE)</f>
        <v>_Он_жаренный?</v>
      </c>
      <c r="BA44" t="e">
        <f>VLOOKUP(Q44,audio_list_stym!$B$2:$BQ$299,68,FALSE)</f>
        <v>#N/A</v>
      </c>
      <c r="BB44" t="str">
        <f t="shared" si="8"/>
        <v>Вот_XXXXX._Он_жаренный?</v>
      </c>
      <c r="BD44" cm="1">
        <f t="array" aca="1" ref="BD44" ca="1">INDEX($L$42:$L$49,(RANK(AT4,$AT$2:$AT$9)))</f>
        <v>2001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VLOOKUP(B45,audio_list_stym!$A$3:$BP$18,67,FALSE)</f>
        <v>13</v>
      </c>
      <c r="F45" t="str">
        <f>VLOOKUP(E45,metki!$A$2:$B$9,2,FALSE)</f>
        <v>экспл_реал_без_названия</v>
      </c>
      <c r="G45" t="str">
        <f t="shared" si="0"/>
        <v>экспл</v>
      </c>
      <c r="H45" t="str">
        <f>VLOOKUP(B45,audio_list_stym!$A$3:$AJ$18,35,FALSE)</f>
        <v>Banan</v>
      </c>
      <c r="I45" t="s">
        <v>691</v>
      </c>
      <c r="J45" t="str">
        <f t="shared" si="1"/>
        <v>Banan_4</v>
      </c>
      <c r="K45">
        <v>13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0</v>
      </c>
      <c r="Q45">
        <f>IF(G45="экспл",0,IF(G45="импл_",VLOOKUP(J45,quest_импл!$A$1:$J$129,8,FALSE),0))</f>
        <v>0</v>
      </c>
      <c r="R45">
        <f>IF(G45="экспл",0,IF(G45="импл_",VLOOKUP(J45,quest_импл!$A$1:$J$129,9,FALSE),0))</f>
        <v>0</v>
      </c>
      <c r="S45">
        <f>IF(G45="экспл_",0,IF(G45="импл_",VLOOKUP(J45,quest_импл!$A$1:$J$129,10,FALSE),0))</f>
        <v>0</v>
      </c>
      <c r="U45">
        <f>IF(G45="экспл",VLOOKUP(J45,quest_экспл!$A$1:$N$129,7,FALSE),IF(G45="импл_",0,0))</f>
        <v>292</v>
      </c>
      <c r="V45" t="str">
        <f>IF(G45="экспл",VLOOKUP(J45,quest_экспл!$A$2:$N$130,8,FALSE),IF(J45="импл_",0,0))</f>
        <v>sound\\Eto.wav</v>
      </c>
      <c r="W45">
        <f>IF(G45="экспл",VLOOKUP(J45,quest_импл!$A$1:$J$129,9,FALSE),IF(G45="импл_",0,0))</f>
        <v>801</v>
      </c>
      <c r="Y45">
        <f>IF(G45="экспл",VLOOKUP(J45,quest_экспл!$A$1:$N$129,11,FALSE),IF(G45="импл_",0,0))</f>
        <v>32</v>
      </c>
      <c r="Z45" t="str">
        <f>IF(G45="экспл",VLOOKUP(J45,quest_экспл!$A$1:$N$129,12,FALSE),IF(G45="импл_",0,0))</f>
        <v>sound\\Sladriy_li_on.wav</v>
      </c>
      <c r="AA45" t="str">
        <f>IF(G45="экспл",VLOOKUP(J45,quest_экспл!$A$1:$N$129,14,FALSE),IF(G45="импл_",0,0))</f>
        <v>да</v>
      </c>
      <c r="AB45">
        <f>IF(G45="экспл",VLOOKUP(J45,quest_экспл!$A$1:$N$129,13,FALSE),IF(G45="импл_",0,0))</f>
        <v>804</v>
      </c>
      <c r="AC45">
        <f ca="1">VLOOKUP(AD45,total_visual_stym!$C$2:$F$209,4,FALSE)</f>
        <v>2185</v>
      </c>
      <c r="AD45" t="str">
        <f t="shared" ca="1" si="9"/>
        <v>pics\\dis31.jpg</v>
      </c>
      <c r="AE45" s="22" t="str">
        <f t="array" aca="1" ref="AE45" ca="1">IF(G45="экспл",INDEX(total_visual_stym!$C$146:$C$209,(RANK(total_visual_stym!E189,total_visual_stym!$E$146:$E$209))),0)</f>
        <v>pics\\dis31.jpg</v>
      </c>
      <c r="AF45" s="22" t="str">
        <f t="shared" si="20"/>
        <v/>
      </c>
      <c r="AG45" t="str">
        <f t="shared" si="14"/>
        <v>pics\\Banan_4.jpg</v>
      </c>
      <c r="AH45">
        <f t="shared" si="3"/>
        <v>0</v>
      </c>
      <c r="AI45" t="s">
        <v>731</v>
      </c>
      <c r="AJ45" t="str">
        <f t="shared" si="16"/>
        <v>pics\\Tikva</v>
      </c>
      <c r="AL45" t="str">
        <f t="shared" si="21"/>
        <v>pics\\Tikva_4.jpg</v>
      </c>
      <c r="AM45" t="str">
        <f t="array" ref="AM45">IFERROR(INDEX($AK$2:$AK$49, SMALL(IF(ISBLANK($AK$2:$AK$49),"", ROW($AK$2:$AK$49)-MIN(ROW($AK$2:$AK$49))+1), ROW(AK44))),"")</f>
        <v/>
      </c>
      <c r="AT45">
        <f t="shared" ca="1" si="6"/>
        <v>0.73522908222442795</v>
      </c>
      <c r="AU45" t="str">
        <f>IF(OR(G45=10,G45=11,G45=14,G45=15),VLOOKUP(AT45,audio_list_stym!$A$3:$B$18,2,FALSE),"sound\\Noviy_plod.wav")</f>
        <v>sound\\Noviy_plod.wav</v>
      </c>
      <c r="AV45" t="str">
        <f t="shared" ca="1" si="7"/>
        <v>sound\\Noviy_plod.wav</v>
      </c>
      <c r="AW45" t="s">
        <v>698</v>
      </c>
      <c r="AX45" t="str">
        <f>IF(OR(E45=10,E45=11,E45=14,E45=15),VLOOKUP(B45,audio_list_stym!$A$3:$BQ$189,69,FALSE),"XXXXX")</f>
        <v>XXXXX</v>
      </c>
      <c r="AY45" t="str">
        <f>VLOOKUP(V45,audio_list_stym!B45:BQ342,68,FALSE)</f>
        <v>Это_</v>
      </c>
      <c r="AZ45" t="str">
        <f>VLOOKUP(Z45,audio_list_stym!$B$2:$BQ$299,68,FALSE)</f>
        <v>_Сладкий_ли_он?</v>
      </c>
      <c r="BA45" t="e">
        <f>VLOOKUP(Q45,audio_list_stym!$B$2:$BQ$299,68,FALSE)</f>
        <v>#N/A</v>
      </c>
      <c r="BB45" t="str">
        <f t="shared" si="8"/>
        <v>Это_XXXXX._Сладкий_ли_он?</v>
      </c>
      <c r="BD45" cm="1">
        <f t="array" aca="1" ref="BD45" ca="1">INDEX($L$42:$L$49,(RANK(AT5,$AT$2:$AT$9)))</f>
        <v>2004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VLOOKUP(B46,audio_list_stym!$A$3:$BP$18,67,FALSE)</f>
        <v>13</v>
      </c>
      <c r="F46" t="str">
        <f>VLOOKUP(E46,metki!$A$2:$B$9,2,FALSE)</f>
        <v>экспл_реал_без_названия</v>
      </c>
      <c r="G46" t="str">
        <f t="shared" si="0"/>
        <v>экспл</v>
      </c>
      <c r="H46" t="str">
        <f>VLOOKUP(B46,audio_list_stym!$A$3:$AJ$18,35,FALSE)</f>
        <v>Banan</v>
      </c>
      <c r="I46" t="s">
        <v>692</v>
      </c>
      <c r="J46" t="str">
        <f t="shared" si="1"/>
        <v>Banan_5</v>
      </c>
      <c r="K46">
        <v>13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0</v>
      </c>
      <c r="Q46">
        <f>IF(G46="экспл",0,IF(G46="импл_",VLOOKUP(J46,quest_импл!$A$1:$J$129,8,FALSE),0))</f>
        <v>0</v>
      </c>
      <c r="R46">
        <f>IF(G46="экспл",0,IF(G46="импл_",VLOOKUP(J46,quest_импл!$A$1:$J$129,9,FALSE),0))</f>
        <v>0</v>
      </c>
      <c r="S46">
        <f>IF(G46="экспл_",0,IF(G46="импл_",VLOOKUP(J46,quest_импл!$A$1:$J$129,10,FALSE),0))</f>
        <v>0</v>
      </c>
      <c r="U46">
        <f>IF(G46="экспл",VLOOKUP(J46,quest_экспл!$A$1:$N$129,7,FALSE),IF(G46="импл_",0,0))</f>
        <v>293</v>
      </c>
      <c r="V46" t="str">
        <f>IF(G46="экспл",VLOOKUP(J46,quest_экспл!$A$2:$N$130,8,FALSE),IF(J46="импл_",0,0))</f>
        <v>sound\\Na_kartinke.wav</v>
      </c>
      <c r="W46">
        <f>IF(G46="экспл",VLOOKUP(J46,quest_импл!$A$1:$J$129,9,FALSE),IF(G46="импл_",0,0))</f>
        <v>801</v>
      </c>
      <c r="Y46">
        <f>IF(G46="экспл",VLOOKUP(J46,quest_экспл!$A$1:$N$129,11,FALSE),IF(G46="импл_",0,0))</f>
        <v>33</v>
      </c>
      <c r="Z46" t="str">
        <f>IF(G46="экспл",VLOOKUP(J46,quest_экспл!$A$1:$N$129,12,FALSE),IF(G46="импл_",0,0))</f>
        <v>sound\\Vlazhniy_li_on.wav</v>
      </c>
      <c r="AA46" t="str">
        <f>IF(G46="экспл",VLOOKUP(J46,quest_экспл!$A$1:$N$129,14,FALSE),IF(G46="импл_",0,0))</f>
        <v>нет</v>
      </c>
      <c r="AB46">
        <f>IF(G46="экспл",VLOOKUP(J46,quest_экспл!$A$1:$N$129,13,FALSE),IF(G46="импл_",0,0))</f>
        <v>804</v>
      </c>
      <c r="AC46">
        <f ca="1">VLOOKUP(AD46,total_visual_stym!$C$2:$F$209,4,FALSE)</f>
        <v>2230</v>
      </c>
      <c r="AD46" t="str">
        <f t="shared" ca="1" si="9"/>
        <v>pics\\dis8.jpg</v>
      </c>
      <c r="AE46" s="22" t="str">
        <f t="array" aca="1" ref="AE46" ca="1">IF(G46="экспл",INDEX(total_visual_stym!$C$146:$C$209,(RANK(total_visual_stym!E190,total_visual_stym!$E$146:$E$209))),0)</f>
        <v>pics\\dis8.jpg</v>
      </c>
      <c r="AF46" s="22" t="str">
        <f t="shared" si="20"/>
        <v/>
      </c>
      <c r="AG46" t="str">
        <f t="shared" si="14"/>
        <v>pics\\Banan_5.jpg</v>
      </c>
      <c r="AH46">
        <f t="shared" si="3"/>
        <v>0</v>
      </c>
      <c r="AI46" t="s">
        <v>732</v>
      </c>
      <c r="AJ46" t="str">
        <f t="shared" si="16"/>
        <v>pics\\Tikva</v>
      </c>
      <c r="AL46" t="str">
        <f t="shared" si="21"/>
        <v>pics\\Tikva_5.jpg</v>
      </c>
      <c r="AM46" t="str">
        <f t="array" ref="AM46">IFERROR(INDEX($AK$2:$AK$49, SMALL(IF(ISBLANK($AK$2:$AK$49),"", ROW($AK$2:$AK$49)-MIN(ROW($AK$2:$AK$49))+1), ROW(AK45))),"")</f>
        <v/>
      </c>
      <c r="AT46">
        <f t="shared" ca="1" si="6"/>
        <v>0.17500654236219082</v>
      </c>
      <c r="AU46" t="str">
        <f>IF(OR(G46=10,G46=11,G46=14,G46=15),VLOOKUP(AT46,audio_list_stym!$A$3:$B$18,2,FALSE),"sound\\Noviy_plod.wav")</f>
        <v>sound\\Noviy_plod.wav</v>
      </c>
      <c r="AV46" t="str">
        <f t="shared" ca="1" si="7"/>
        <v>sound\\Redkiy_plod.wav</v>
      </c>
      <c r="AW46" t="s">
        <v>698</v>
      </c>
      <c r="AX46" t="str">
        <f>IF(OR(E46=10,E46=11,E46=14,E46=15),VLOOKUP(B46,audio_list_stym!$A$3:$BQ$189,69,FALSE),"XXXXX")</f>
        <v>XXXXX</v>
      </c>
      <c r="AY46" t="str">
        <f>VLOOKUP(V46,audio_list_stym!B46:BQ343,68,FALSE)</f>
        <v>На_картинке_</v>
      </c>
      <c r="AZ46" t="str">
        <f>VLOOKUP(Z46,audio_list_stym!$B$2:$BQ$299,68,FALSE)</f>
        <v>_Влажный_ли_он?</v>
      </c>
      <c r="BA46" t="e">
        <f>VLOOKUP(Q46,audio_list_stym!$B$2:$BQ$299,68,FALSE)</f>
        <v>#N/A</v>
      </c>
      <c r="BB46" t="str">
        <f t="shared" si="8"/>
        <v>На_картинке_XXXXX._Влажный_ли_он?</v>
      </c>
      <c r="BD46" cm="1">
        <f t="array" aca="1" ref="BD46" ca="1">INDEX($L$42:$L$49,(RANK(AT6,$AT$2:$AT$9)))</f>
        <v>2005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VLOOKUP(B47,audio_list_stym!$A$3:$BP$18,67,FALSE)</f>
        <v>13</v>
      </c>
      <c r="F47" t="str">
        <f>VLOOKUP(E47,metki!$A$2:$B$9,2,FALSE)</f>
        <v>экспл_реал_без_названия</v>
      </c>
      <c r="G47" t="str">
        <f t="shared" si="0"/>
        <v>экспл</v>
      </c>
      <c r="H47" t="str">
        <f>VLOOKUP(B47,audio_list_stym!$A$3:$AJ$18,35,FALSE)</f>
        <v>Banan</v>
      </c>
      <c r="I47" t="s">
        <v>693</v>
      </c>
      <c r="J47" t="str">
        <f t="shared" si="1"/>
        <v>Banan_6</v>
      </c>
      <c r="K47">
        <v>13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0</v>
      </c>
      <c r="Q47">
        <f>IF(G47="экспл",0,IF(G47="импл_",VLOOKUP(J47,quest_импл!$A$1:$J$129,8,FALSE),0))</f>
        <v>0</v>
      </c>
      <c r="R47">
        <f>IF(G47="экспл",0,IF(G47="импл_",VLOOKUP(J47,quest_импл!$A$1:$J$129,9,FALSE),0))</f>
        <v>0</v>
      </c>
      <c r="S47">
        <f>IF(G47="экспл_",0,IF(G47="импл_",VLOOKUP(J47,quest_импл!$A$1:$J$129,10,FALSE),0))</f>
        <v>0</v>
      </c>
      <c r="U47">
        <f>IF(G47="экспл",VLOOKUP(J47,quest_экспл!$A$1:$N$129,7,FALSE),IF(G47="импл_",0,0))</f>
        <v>294</v>
      </c>
      <c r="V47" t="str">
        <f>IF(G47="экспл",VLOOKUP(J47,quest_экспл!$A$2:$N$130,8,FALSE),IF(J47="импл_",0,0))</f>
        <v>sound\\Na_monitore.wav</v>
      </c>
      <c r="W47">
        <f>IF(G47="экспл",VLOOKUP(J47,quest_импл!$A$1:$J$129,9,FALSE),IF(G47="импл_",0,0))</f>
        <v>801</v>
      </c>
      <c r="Y47">
        <f>IF(G47="экспл",VLOOKUP(J47,quest_экспл!$A$1:$N$129,11,FALSE),IF(G47="импл_",0,0))</f>
        <v>34</v>
      </c>
      <c r="Z47" t="str">
        <f>IF(G47="экспл",VLOOKUP(J47,quest_экспл!$A$1:$N$129,12,FALSE),IF(G47="импл_",0,0))</f>
        <v>sound\\On_sedobniy.wav</v>
      </c>
      <c r="AA47" t="str">
        <f>IF(G47="экспл",VLOOKUP(J47,quest_экспл!$A$1:$N$129,14,FALSE),IF(G47="импл_",0,0))</f>
        <v>да</v>
      </c>
      <c r="AB47">
        <f>IF(G47="экспл",VLOOKUP(J47,quest_экспл!$A$1:$N$129,13,FALSE),IF(G47="импл_",0,0))</f>
        <v>804</v>
      </c>
      <c r="AC47">
        <f ca="1">VLOOKUP(AD47,total_visual_stym!$C$2:$F$209,4,FALSE)</f>
        <v>2171</v>
      </c>
      <c r="AD47" t="str">
        <f t="shared" ca="1" si="9"/>
        <v>pics\\dis22.jpg</v>
      </c>
      <c r="AE47" s="22" t="str">
        <f t="array" aca="1" ref="AE47" ca="1">IF(G47="экспл",INDEX(total_visual_stym!$C$146:$C$209,(RANK(total_visual_stym!E191,total_visual_stym!$E$146:$E$209))),0)</f>
        <v>pics\\dis22.jpg</v>
      </c>
      <c r="AF47" s="22" t="str">
        <f t="shared" si="20"/>
        <v/>
      </c>
      <c r="AG47" t="str">
        <f t="shared" si="14"/>
        <v>pics\\Banan_6.jpg</v>
      </c>
      <c r="AH47">
        <f t="shared" si="3"/>
        <v>0</v>
      </c>
      <c r="AI47" t="s">
        <v>733</v>
      </c>
      <c r="AJ47" t="str">
        <f t="shared" si="16"/>
        <v>pics\\Tikva</v>
      </c>
      <c r="AL47" t="str">
        <f t="shared" si="21"/>
        <v>pics\\Tikva_6.jpg</v>
      </c>
      <c r="AM47" t="str">
        <f t="array" ref="AM47">IFERROR(INDEX($AK$2:$AK$49, SMALL(IF(ISBLANK($AK$2:$AK$49),"", ROW($AK$2:$AK$49)-MIN(ROW($AK$2:$AK$49))+1), ROW(AK46))),"")</f>
        <v/>
      </c>
      <c r="AT47">
        <f t="shared" ca="1" si="6"/>
        <v>0.84108841053934447</v>
      </c>
      <c r="AU47" t="str">
        <f>IF(OR(G47=10,G47=11,G47=14,G47=15),VLOOKUP(AT47,audio_list_stym!$A$3:$B$18,2,FALSE),"sound\\Noviy_plod.wav")</f>
        <v>sound\\Noviy_plod.wav</v>
      </c>
      <c r="AV47" t="str">
        <f t="shared" ca="1" si="7"/>
        <v>sound\\Noviy_plod.wav</v>
      </c>
      <c r="AW47" t="s">
        <v>698</v>
      </c>
      <c r="AX47" t="str">
        <f>IF(OR(E47=10,E47=11,E47=14,E47=15),VLOOKUP(B47,audio_list_stym!$A$3:$BQ$189,69,FALSE),"XXXXX")</f>
        <v>XXXXX</v>
      </c>
      <c r="AY47" t="str">
        <f>VLOOKUP(V47,audio_list_stym!B47:BQ344,68,FALSE)</f>
        <v>На_мониторе_</v>
      </c>
      <c r="AZ47" t="str">
        <f>VLOOKUP(Z47,audio_list_stym!$B$2:$BQ$299,68,FALSE)</f>
        <v>_Он_съедобный?</v>
      </c>
      <c r="BA47" t="e">
        <f>VLOOKUP(Q47,audio_list_stym!$B$2:$BQ$299,68,FALSE)</f>
        <v>#N/A</v>
      </c>
      <c r="BB47" t="str">
        <f t="shared" si="8"/>
        <v>На_мониторе_XXXXX._Он_съедобный?</v>
      </c>
      <c r="BD47" cm="1">
        <f t="array" aca="1" ref="BD47" ca="1">INDEX($L$42:$L$49,(RANK(AT7,$AT$2:$AT$9)))</f>
        <v>2008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VLOOKUP(B48,audio_list_stym!$A$3:$BP$18,67,FALSE)</f>
        <v>13</v>
      </c>
      <c r="F48" t="str">
        <f>VLOOKUP(E48,metki!$A$2:$B$9,2,FALSE)</f>
        <v>экспл_реал_без_названия</v>
      </c>
      <c r="G48" t="str">
        <f t="shared" si="0"/>
        <v>экспл</v>
      </c>
      <c r="H48" t="str">
        <f>VLOOKUP(B48,audio_list_stym!$A$3:$AJ$18,35,FALSE)</f>
        <v>Banan</v>
      </c>
      <c r="I48" t="s">
        <v>694</v>
      </c>
      <c r="J48" t="str">
        <f t="shared" si="1"/>
        <v>Banan_7</v>
      </c>
      <c r="K48">
        <v>13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0</v>
      </c>
      <c r="Q48">
        <f>IF(G48="экспл",0,IF(G48="импл_",VLOOKUP(J48,quest_импл!$A$1:$J$129,8,FALSE),0))</f>
        <v>0</v>
      </c>
      <c r="R48">
        <f>IF(G48="экспл",0,IF(G48="импл_",VLOOKUP(J48,quest_импл!$A$1:$J$129,9,FALSE),0))</f>
        <v>0</v>
      </c>
      <c r="S48">
        <f>IF(G48="экспл_",0,IF(G48="импл_",VLOOKUP(J48,quest_импл!$A$1:$J$129,10,FALSE),0))</f>
        <v>0</v>
      </c>
      <c r="U48">
        <f>IF(G48="экспл",VLOOKUP(J48,quest_экспл!$A$1:$N$129,7,FALSE),IF(G48="импл_",0,0))</f>
        <v>295</v>
      </c>
      <c r="V48" t="str">
        <f>IF(G48="экспл",VLOOKUP(J48,quest_экспл!$A$2:$N$130,8,FALSE),IF(J48="импл_",0,0))</f>
        <v>sound\\Pered_vami.wav</v>
      </c>
      <c r="W48">
        <f>IF(G48="экспл",VLOOKUP(J48,quest_импл!$A$1:$J$129,9,FALSE),IF(G48="импл_",0,0))</f>
        <v>801</v>
      </c>
      <c r="Y48">
        <f>IF(G48="экспл",VLOOKUP(J48,quest_экспл!$A$1:$N$129,11,FALSE),IF(G48="импл_",0,0))</f>
        <v>35</v>
      </c>
      <c r="Z48" t="str">
        <f>IF(G48="экспл",VLOOKUP(J48,quest_экспл!$A$1:$N$129,12,FALSE),IF(G48="импл_",0,0))</f>
        <v>sound\\Sireneviy_li_on.wav</v>
      </c>
      <c r="AA48" t="str">
        <f>IF(G48="экспл",VLOOKUP(J48,quest_экспл!$A$1:$N$129,14,FALSE),IF(G48="импл_",0,0))</f>
        <v>нет</v>
      </c>
      <c r="AB48">
        <f>IF(G48="экспл",VLOOKUP(J48,quest_экспл!$A$1:$N$129,13,FALSE),IF(G48="импл_",0,0))</f>
        <v>804</v>
      </c>
      <c r="AC48">
        <f ca="1">VLOOKUP(AD48,total_visual_stym!$C$2:$F$209,4,FALSE)</f>
        <v>2210</v>
      </c>
      <c r="AD48" t="str">
        <f t="shared" ca="1" si="9"/>
        <v>pics\\dis48.jpg</v>
      </c>
      <c r="AE48" s="22" t="str">
        <f t="array" aca="1" ref="AE48" ca="1">IF(G48="экспл",INDEX(total_visual_stym!$C$146:$C$209,(RANK(total_visual_stym!E192,total_visual_stym!$E$146:$E$209))),0)</f>
        <v>pics\\dis48.jpg</v>
      </c>
      <c r="AF48" s="22" t="str">
        <f t="shared" si="20"/>
        <v/>
      </c>
      <c r="AG48" t="str">
        <f t="shared" si="14"/>
        <v>pics\\Banan_7.jpg</v>
      </c>
      <c r="AH48">
        <f t="shared" si="3"/>
        <v>0</v>
      </c>
      <c r="AI48" t="s">
        <v>734</v>
      </c>
      <c r="AJ48" t="str">
        <f t="shared" si="16"/>
        <v>pics\\Tikva</v>
      </c>
      <c r="AL48" t="str">
        <f t="shared" si="21"/>
        <v>pics\\Tikva_7.jpg</v>
      </c>
      <c r="AM48" t="str">
        <f t="array" ref="AM48">IFERROR(INDEX($AK$2:$AK$49, SMALL(IF(ISBLANK($AK$2:$AK$49),"", ROW($AK$2:$AK$49)-MIN(ROW($AK$2:$AK$49))+1), ROW(AK47))),"")</f>
        <v/>
      </c>
      <c r="AT48">
        <f t="shared" ca="1" si="6"/>
        <v>0.3066323236687879</v>
      </c>
      <c r="AU48" t="str">
        <f>IF(OR(G48=10,G48=11,G48=14,G48=15),VLOOKUP(AT48,audio_list_stym!$A$3:$B$18,2,FALSE),"sound\\Noviy_plod.wav")</f>
        <v>sound\\Noviy_plod.wav</v>
      </c>
      <c r="AV48" t="str">
        <f t="shared" ca="1" si="7"/>
        <v>sound\\Redkiy_plod.wav</v>
      </c>
      <c r="AW48" t="s">
        <v>698</v>
      </c>
      <c r="AX48" t="str">
        <f>IF(OR(E48=10,E48=11,E48=14,E48=15),VLOOKUP(B48,audio_list_stym!$A$3:$BQ$189,69,FALSE),"XXXXX")</f>
        <v>XXXXX</v>
      </c>
      <c r="AY48" t="str">
        <f>VLOOKUP(V48,audio_list_stym!B48:BQ345,68,FALSE)</f>
        <v>Перед_Вами_</v>
      </c>
      <c r="AZ48" t="str">
        <f>VLOOKUP(Z48,audio_list_stym!$B$2:$BQ$299,68,FALSE)</f>
        <v>_Сиреневый_ли_он?</v>
      </c>
      <c r="BA48" t="e">
        <f>VLOOKUP(Q48,audio_list_stym!$B$2:$BQ$299,68,FALSE)</f>
        <v>#N/A</v>
      </c>
      <c r="BB48" t="str">
        <f t="shared" si="8"/>
        <v>Перед_Вами_XXXXX._Сиреневый_ли_он?</v>
      </c>
      <c r="BD48" cm="1">
        <f t="array" aca="1" ref="BD48" ca="1">INDEX($L$42:$L$49,(RANK(AT8,$AT$2:$AT$9)))</f>
        <v>2006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VLOOKUP(B49,audio_list_stym!$A$3:$BP$18,67,FALSE)</f>
        <v>13</v>
      </c>
      <c r="F49" t="str">
        <f>VLOOKUP(E49,metki!$A$2:$B$9,2,FALSE)</f>
        <v>экспл_реал_без_названия</v>
      </c>
      <c r="G49" t="str">
        <f t="shared" si="0"/>
        <v>экспл</v>
      </c>
      <c r="H49" t="str">
        <f>VLOOKUP(B49,audio_list_stym!$A$3:$AJ$18,35,FALSE)</f>
        <v>Banan</v>
      </c>
      <c r="I49" t="s">
        <v>695</v>
      </c>
      <c r="J49" t="str">
        <f t="shared" si="1"/>
        <v>Banan_8</v>
      </c>
      <c r="K49">
        <v>13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0</v>
      </c>
      <c r="Q49">
        <f>IF(G49="экспл",0,IF(G49="импл_",VLOOKUP(J49,quest_импл!$A$1:$J$129,8,FALSE),0))</f>
        <v>0</v>
      </c>
      <c r="R49">
        <f>IF(G49="экспл",0,IF(G49="импл_",VLOOKUP(J49,quest_импл!$A$1:$J$129,9,FALSE),0))</f>
        <v>0</v>
      </c>
      <c r="S49">
        <f>IF(G49="экспл_",0,IF(G49="импл_",VLOOKUP(J49,quest_импл!$A$1:$J$129,10,FALSE),0))</f>
        <v>0</v>
      </c>
      <c r="U49">
        <f>IF(G49="экспл",VLOOKUP(J49,quest_экспл!$A$1:$N$129,7,FALSE),IF(G49="импл_",0,0))</f>
        <v>296</v>
      </c>
      <c r="V49" t="str">
        <f>IF(G49="экспл",VLOOKUP(J49,quest_экспл!$A$2:$N$130,8,FALSE),IF(J49="импл_",0,0))</f>
        <v>sound\\Vi_vidite.wav</v>
      </c>
      <c r="W49">
        <f>IF(G49="экспл",VLOOKUP(J49,quest_импл!$A$1:$J$129,9,FALSE),IF(G49="импл_",0,0))</f>
        <v>801</v>
      </c>
      <c r="Y49">
        <f>IF(G49="экспл",VLOOKUP(J49,quest_экспл!$A$1:$N$129,11,FALSE),IF(G49="импл_",0,0))</f>
        <v>40</v>
      </c>
      <c r="Z49" t="str">
        <f>IF(G49="экспл",VLOOKUP(J49,quest_экспл!$A$1:$N$129,12,FALSE),IF(G49="импл_",0,0))</f>
        <v>sound\\On_repchatiy.wav</v>
      </c>
      <c r="AA49" t="str">
        <f>IF(G49="экспл",VLOOKUP(J49,quest_экспл!$A$1:$N$129,14,FALSE),IF(G49="импл_",0,0))</f>
        <v>нет</v>
      </c>
      <c r="AB49">
        <f>IF(G49="экспл",VLOOKUP(J49,quest_экспл!$A$1:$N$129,13,FALSE),IF(G49="импл_",0,0))</f>
        <v>804</v>
      </c>
      <c r="AC49">
        <f ca="1">VLOOKUP(AD49,total_visual_stym!$C$2:$F$209,4,FALSE)</f>
        <v>2211</v>
      </c>
      <c r="AD49" t="str">
        <f t="shared" ca="1" si="9"/>
        <v>pics\\dis60.jpg</v>
      </c>
      <c r="AE49" s="22" t="str">
        <f t="array" aca="1" ref="AE49" ca="1">IF(G49="экспл",INDEX(total_visual_stym!$C$146:$C$209,(RANK(total_visual_stym!E193,total_visual_stym!$E$146:$E$209))),0)</f>
        <v>pics\\dis60.jpg</v>
      </c>
      <c r="AF49" s="22" t="str">
        <f t="shared" si="20"/>
        <v/>
      </c>
      <c r="AG49" t="str">
        <f t="shared" si="14"/>
        <v>pics\\Banan_8.jpg</v>
      </c>
      <c r="AH49">
        <f t="shared" si="3"/>
        <v>0</v>
      </c>
      <c r="AI49" t="s">
        <v>735</v>
      </c>
      <c r="AJ49" t="str">
        <f t="shared" si="16"/>
        <v>pics\\Tikva</v>
      </c>
      <c r="AL49" t="str">
        <f t="shared" si="21"/>
        <v>pics\\Tikva_8.jpg</v>
      </c>
      <c r="AM49" t="str">
        <f t="array" ref="AM49">IFERROR(INDEX($AK$2:$AK$49, SMALL(IF(ISBLANK($AK$2:$AK$49),"", ROW($AK$2:$AK$49)-MIN(ROW($AK$2:$AK$49))+1), ROW(AK48))),"")</f>
        <v/>
      </c>
      <c r="AT49">
        <f t="shared" ca="1" si="6"/>
        <v>0.1624254016268375</v>
      </c>
      <c r="AU49" t="str">
        <f>IF(OR(G49=10,G49=11,G49=14,G49=15),VLOOKUP(AT49,audio_list_stym!$A$3:$B$18,2,FALSE),"sound\\Noviy_plod.wav")</f>
        <v>sound\\Noviy_plod.wav</v>
      </c>
      <c r="AV49" t="str">
        <f t="shared" ca="1" si="7"/>
        <v>sound\\Redkiy_plod.wav</v>
      </c>
      <c r="AW49" t="s">
        <v>698</v>
      </c>
      <c r="AX49" t="str">
        <f>IF(OR(E49=10,E49=11,E49=14,E49=15),VLOOKUP(B49,audio_list_stym!$A$3:$BQ$189,69,FALSE),"XXXXX")</f>
        <v>XXXXX</v>
      </c>
      <c r="AY49" t="str">
        <f>VLOOKUP(V49,audio_list_stym!B49:BQ346,68,FALSE)</f>
        <v>Вы_видите_</v>
      </c>
      <c r="AZ49" t="str">
        <f>VLOOKUP(Z49,audio_list_stym!$B$2:$BQ$299,68,FALSE)</f>
        <v>_Он_репчатый?</v>
      </c>
      <c r="BA49" t="e">
        <f>VLOOKUP(Q49,audio_list_stym!$B$2:$BQ$299,68,FALSE)</f>
        <v>#N/A</v>
      </c>
      <c r="BB49" t="str">
        <f t="shared" si="8"/>
        <v>Вы_видите_XXXXX._Он_репчатый?</v>
      </c>
      <c r="BD49" cm="1">
        <f t="array" aca="1" ref="BD49" ca="1">INDEX($L$42:$L$49,(RANK(AT9,$AT$2:$AT$9)))</f>
        <v>2007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VLOOKUP(B50,audio_list_stym!$A$3:$BP$18,67,FALSE)</f>
        <v>10</v>
      </c>
      <c r="F50" t="str">
        <f>VLOOKUP(E50,metki!$A$2:$B$9,2,FALSE)</f>
        <v>импл_реал_с_названием</v>
      </c>
      <c r="G50" t="str">
        <f t="shared" si="0"/>
        <v>импл_</v>
      </c>
      <c r="H50" t="str">
        <f>VLOOKUP(B50,audio_list_stym!$A$3:$AJ$18,35,FALSE)</f>
        <v>Finik</v>
      </c>
      <c r="I50" t="s">
        <v>688</v>
      </c>
      <c r="J50" t="str">
        <f t="shared" si="1"/>
        <v>Finik_1</v>
      </c>
      <c r="K50">
        <v>10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169</v>
      </c>
      <c r="Q50" t="str">
        <f>IF(G50="экспл",0,IF(G50="импл_",VLOOKUP(J50,quest_импл!$A$1:$J$129,8,FALSE),0))</f>
        <v>sound\\Korichneviy_li.wav</v>
      </c>
      <c r="R50">
        <f>IF(G50="экспл",0,IF(G50="импл_",VLOOKUP(J50,quest_импл!$A$1:$J$129,9,FALSE),0))</f>
        <v>801</v>
      </c>
      <c r="S50" t="str">
        <f>IF(G50="экспл_",0,IF(G50="импл_",VLOOKUP(J50,quest_импл!$A$1:$J$129,10,FALSE),0))</f>
        <v>да</v>
      </c>
      <c r="U50">
        <f>IF(G50="экспл",VLOOKUP(J50,quest_экспл!$A$1:$N$129,7,FALSE),IF(G50="импл_",0,0))</f>
        <v>0</v>
      </c>
      <c r="V50">
        <f>IF(G50="экспл",VLOOKUP(J50,quest_экспл!$A$2:$N$130,8,FALSE),IF(J50="импл_",0,0))</f>
        <v>0</v>
      </c>
      <c r="W50">
        <f>IF(G50="экспл",VLOOKUP(J50,quest_импл!$A$1:$J$129,9,FALSE),IF(G50="импл_",0,0))</f>
        <v>0</v>
      </c>
      <c r="Y50">
        <f>IF(G50="экспл",VLOOKUP(J50,quest_экспл!$A$1:$N$129,11,FALSE),IF(G50="импл_",0,0))</f>
        <v>0</v>
      </c>
      <c r="Z50">
        <f>IF(G50="экспл",VLOOKUP(J50,quest_экспл!$A$1:$N$129,12,FALSE),IF(G50="импл_",0,0))</f>
        <v>0</v>
      </c>
      <c r="AA50">
        <f>IF(G50="экспл",VLOOKUP(J50,quest_экспл!$A$1:$N$129,14,FALSE),IF(G50="импл_",0,0))</f>
        <v>0</v>
      </c>
      <c r="AB50">
        <f>IF(G50="экспл",VLOOKUP(J50,quest_экспл!$A$1:$N$129,13,FALSE),IF(G50="импл_",0,0))</f>
        <v>0</v>
      </c>
      <c r="AC50">
        <f ca="1">VLOOKUP(AD50,total_visual_stym!$C$2:$F$209,4,FALSE)</f>
        <v>2161</v>
      </c>
      <c r="AD50" t="str">
        <f t="shared" ca="1" si="9"/>
        <v>pics\\Tikva_1.jpg</v>
      </c>
      <c r="AE50" s="22">
        <f t="array" ref="AE50">IF(G50="экспл",INDEX(total_visual_stym!$C$146:$C$209,(RANK(total_visual_stym!E194,total_visual_stym!$E$146:$E$209))),0)</f>
        <v>0</v>
      </c>
      <c r="AF50" s="22" t="str">
        <f t="shared" ca="1" si="20"/>
        <v>pics\\Tikva_1.jpg</v>
      </c>
      <c r="AH50" t="str">
        <f t="shared" si="3"/>
        <v>sound\\Tropic</v>
      </c>
      <c r="AS50" t="str">
        <f ca="1">IF(AH50="sound\\Tropic",AQ2,"")</f>
        <v>pics\\Tikva_1.jpg</v>
      </c>
      <c r="AT50">
        <f t="shared" ca="1" si="6"/>
        <v>0.37193627672453078</v>
      </c>
      <c r="AU50" t="str">
        <f>IF(OR(G50=10,G50=11,G50=14,G50=15),VLOOKUP(AT50,audio_list_stym!$A$3:$B$18,2,FALSE),"sound\\Noviy_plod.wav")</f>
        <v>sound\\Noviy_plod.wav</v>
      </c>
      <c r="AV50" t="str">
        <f t="shared" ca="1" si="7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e">
        <f>VLOOKUP(V50,audio_list_stym!B50:BQ347,68,FALSE)</f>
        <v>#N/A</v>
      </c>
      <c r="AZ50" t="e">
        <f>VLOOKUP(Z50,audio_list_stym!$B$2:$BQ$299,68,FALSE)</f>
        <v>#N/A</v>
      </c>
      <c r="BA50" t="str">
        <f>VLOOKUP(Q50,audio_list_stym!$B$2:$BQ$299,68,FALSE)</f>
        <v>_Коричневый_ли_</v>
      </c>
      <c r="BB50" t="str">
        <f t="shared" si="8"/>
        <v>_Коричневый_ли_ФИНИК?</v>
      </c>
      <c r="BC50">
        <f>A50</f>
        <v>1207</v>
      </c>
      <c r="BD50" cm="1">
        <f t="array" aca="1" ref="BD50" ca="1">INDEX($L$50:$L$57,(RANK(AT2,$AT$2:$AT$9)))</f>
        <v>2011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2023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VLOOKUP(B51,audio_list_stym!$A$3:$BP$18,67,FALSE)</f>
        <v>10</v>
      </c>
      <c r="F51" t="str">
        <f>VLOOKUP(E51,metki!$A$2:$B$9,2,FALSE)</f>
        <v>импл_реал_с_названием</v>
      </c>
      <c r="G51" t="str">
        <f t="shared" si="0"/>
        <v>импл_</v>
      </c>
      <c r="H51" t="str">
        <f>VLOOKUP(B51,audio_list_stym!$A$3:$AJ$18,35,FALSE)</f>
        <v>Finik</v>
      </c>
      <c r="I51" t="s">
        <v>689</v>
      </c>
      <c r="J51" t="str">
        <f t="shared" si="1"/>
        <v>Finik_2</v>
      </c>
      <c r="K51">
        <v>10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170</v>
      </c>
      <c r="Q51" t="str">
        <f>IF(G51="экспл",0,IF(G51="импл_",VLOOKUP(J51,quest_импл!$A$1:$J$129,8,FALSE),0))</f>
        <v>sound\\Saharistiy_li.wav</v>
      </c>
      <c r="R51">
        <f>IF(G51="экспл",0,IF(G51="импл_",VLOOKUP(J51,quest_импл!$A$1:$J$129,9,FALSE),0))</f>
        <v>801</v>
      </c>
      <c r="S51" t="str">
        <f>IF(G51="экспл_",0,IF(G51="импл_",VLOOKUP(J51,quest_импл!$A$1:$J$129,10,FALSE),0))</f>
        <v>да</v>
      </c>
      <c r="U51">
        <f>IF(G51="экспл",VLOOKUP(J51,quest_экспл!$A$1:$N$129,7,FALSE),IF(G51="импл_",0,0))</f>
        <v>0</v>
      </c>
      <c r="V51">
        <f>IF(G51="экспл",VLOOKUP(J51,quest_экспл!$A$2:$N$130,8,FALSE),IF(J51="импл_",0,0))</f>
        <v>0</v>
      </c>
      <c r="W51">
        <f>IF(G51="экспл",VLOOKUP(J51,quest_импл!$A$1:$J$129,9,FALSE),IF(G51="импл_",0,0))</f>
        <v>0</v>
      </c>
      <c r="Y51">
        <f>IF(G51="экспл",VLOOKUP(J51,quest_экспл!$A$1:$N$129,11,FALSE),IF(G51="импл_",0,0))</f>
        <v>0</v>
      </c>
      <c r="Z51">
        <f>IF(G51="экспл",VLOOKUP(J51,quest_экспл!$A$1:$N$129,12,FALSE),IF(G51="импл_",0,0))</f>
        <v>0</v>
      </c>
      <c r="AA51">
        <f>IF(G51="экспл",VLOOKUP(J51,quest_экспл!$A$1:$N$129,14,FALSE),IF(G51="импл_",0,0))</f>
        <v>0</v>
      </c>
      <c r="AB51">
        <f>IF(G51="экспл",VLOOKUP(J51,quest_экспл!$A$1:$N$129,13,FALSE),IF(G51="импл_",0,0))</f>
        <v>0</v>
      </c>
      <c r="AC51">
        <f ca="1">VLOOKUP(AD51,total_visual_stym!$C$2:$F$209,4,FALSE)</f>
        <v>2162</v>
      </c>
      <c r="AD51" t="str">
        <f t="shared" ca="1" si="9"/>
        <v>pics\\Tikva_2.jpg</v>
      </c>
      <c r="AE51" s="22">
        <f t="array" ref="AE51">IF(G51="экспл",INDEX(total_visual_stym!$C$146:$C$209,(RANK(total_visual_stym!E195,total_visual_stym!$E$146:$E$209))),0)</f>
        <v>0</v>
      </c>
      <c r="AF51" s="22" t="str">
        <f t="shared" ca="1" si="20"/>
        <v>pics\\Tikva_2.jpg</v>
      </c>
      <c r="AH51" t="str">
        <f t="shared" si="3"/>
        <v>sound\\Tropic</v>
      </c>
      <c r="AS51" t="str">
        <f t="shared" ref="AS51:AS57" ca="1" si="22">IF(AH51="sound\\Tropic",AQ3,"")</f>
        <v>pics\\Tikva_2.jpg</v>
      </c>
      <c r="AT51">
        <f t="shared" ca="1" si="6"/>
        <v>0.36454064106021078</v>
      </c>
      <c r="AU51" t="str">
        <f>IF(OR(G51=10,G51=11,G51=14,G51=15),VLOOKUP(AT51,audio_list_stym!$A$3:$B$18,2,FALSE),"sound\\Noviy_plod.wav")</f>
        <v>sound\\Noviy_plod.wav</v>
      </c>
      <c r="AV51" t="str">
        <f t="shared" ca="1" si="7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e">
        <f>VLOOKUP(V51,audio_list_stym!B51:BQ348,68,FALSE)</f>
        <v>#N/A</v>
      </c>
      <c r="AZ51" t="e">
        <f>VLOOKUP(Z51,audio_list_stym!$B$2:$BQ$299,68,FALSE)</f>
        <v>#N/A</v>
      </c>
      <c r="BA51" t="str">
        <f>VLOOKUP(Q51,audio_list_stym!$B$2:$BQ$299,68,FALSE)</f>
        <v>_Сахаристый_ли_</v>
      </c>
      <c r="BB51" t="str">
        <f t="shared" si="8"/>
        <v>_Сахаристый_ли_ФИНИК?</v>
      </c>
      <c r="BD51" cm="1">
        <f t="array" aca="1" ref="BD51" ca="1">INDEX($L$50:$L$57,(RANK(AT3,$AT$2:$AT$9)))</f>
        <v>2010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VLOOKUP(B52,audio_list_stym!$A$3:$BP$18,67,FALSE)</f>
        <v>10</v>
      </c>
      <c r="F52" t="str">
        <f>VLOOKUP(E52,metki!$A$2:$B$9,2,FALSE)</f>
        <v>импл_реал_с_названием</v>
      </c>
      <c r="G52" t="str">
        <f t="shared" si="0"/>
        <v>импл_</v>
      </c>
      <c r="H52" t="str">
        <f>VLOOKUP(B52,audio_list_stym!$A$3:$AJ$18,35,FALSE)</f>
        <v>Finik</v>
      </c>
      <c r="I52" t="s">
        <v>690</v>
      </c>
      <c r="J52" t="str">
        <f t="shared" si="1"/>
        <v>Finik_3</v>
      </c>
      <c r="K52">
        <v>10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171</v>
      </c>
      <c r="Q52" t="str">
        <f>IF(G52="экспл",0,IF(G52="импл_",VLOOKUP(J52,quest_импл!$A$1:$J$129,8,FALSE),0))</f>
        <v>sound\\Skolzskiy_li.wav</v>
      </c>
      <c r="R52">
        <f>IF(G52="экспл",0,IF(G52="импл_",VLOOKUP(J52,quest_импл!$A$1:$J$129,9,FALSE),0))</f>
        <v>801</v>
      </c>
      <c r="S52" t="str">
        <f>IF(G52="экспл_",0,IF(G52="импл_",VLOOKUP(J52,quest_импл!$A$1:$J$129,10,FALSE),0))</f>
        <v>нет</v>
      </c>
      <c r="U52">
        <f>IF(G52="экспл",VLOOKUP(J52,quest_экспл!$A$1:$N$129,7,FALSE),IF(G52="импл_",0,0))</f>
        <v>0</v>
      </c>
      <c r="V52">
        <f>IF(G52="экспл",VLOOKUP(J52,quest_экспл!$A$2:$N$130,8,FALSE),IF(J52="импл_",0,0))</f>
        <v>0</v>
      </c>
      <c r="W52">
        <f>IF(G52="экспл",VLOOKUP(J52,quest_импл!$A$1:$J$129,9,FALSE),IF(G52="импл_",0,0))</f>
        <v>0</v>
      </c>
      <c r="Y52">
        <f>IF(G52="экспл",VLOOKUP(J52,quest_экспл!$A$1:$N$129,11,FALSE),IF(G52="импл_",0,0))</f>
        <v>0</v>
      </c>
      <c r="Z52">
        <f>IF(G52="экспл",VLOOKUP(J52,quest_экспл!$A$1:$N$129,12,FALSE),IF(G52="импл_",0,0))</f>
        <v>0</v>
      </c>
      <c r="AA52">
        <f>IF(G52="экспл",VLOOKUP(J52,quest_экспл!$A$1:$N$129,14,FALSE),IF(G52="импл_",0,0))</f>
        <v>0</v>
      </c>
      <c r="AB52">
        <f>IF(G52="экспл",VLOOKUP(J52,quest_экспл!$A$1:$N$129,13,FALSE),IF(G52="импл_",0,0))</f>
        <v>0</v>
      </c>
      <c r="AC52">
        <f ca="1">VLOOKUP(AD52,total_visual_stym!$C$2:$F$209,4,FALSE)</f>
        <v>2053</v>
      </c>
      <c r="AD52" t="str">
        <f t="shared" ca="1" si="9"/>
        <v>pics\\Redis_5.jpg</v>
      </c>
      <c r="AE52" s="22">
        <f t="array" ref="AE52">IF(G52="экспл",INDEX(total_visual_stym!$C$146:$C$209,(RANK(total_visual_stym!E196,total_visual_stym!$E$146:$E$209))),0)</f>
        <v>0</v>
      </c>
      <c r="AF52" s="22" t="str">
        <f t="shared" ca="1" si="20"/>
        <v>pics\\Redis_5.jpg</v>
      </c>
      <c r="AH52" t="str">
        <f t="shared" si="3"/>
        <v>sound\\Tropic</v>
      </c>
      <c r="AS52" t="str">
        <f t="shared" ca="1" si="22"/>
        <v>pics\\Redis_5.jpg</v>
      </c>
      <c r="AT52">
        <f t="shared" ca="1" si="6"/>
        <v>0.23422867255445345</v>
      </c>
      <c r="AU52" t="str">
        <f>IF(OR(G52=10,G52=11,G52=14,G52=15),VLOOKUP(AT52,audio_list_stym!$A$3:$B$18,2,FALSE),"sound\\Noviy_plod.wav")</f>
        <v>sound\\Noviy_plod.wav</v>
      </c>
      <c r="AV52" t="str">
        <f t="shared" ca="1" si="7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e">
        <f>VLOOKUP(V52,audio_list_stym!B52:BQ349,68,FALSE)</f>
        <v>#N/A</v>
      </c>
      <c r="AZ52" t="e">
        <f>VLOOKUP(Z52,audio_list_stym!$B$2:$BQ$299,68,FALSE)</f>
        <v>#N/A</v>
      </c>
      <c r="BA52" t="str">
        <f>VLOOKUP(Q52,audio_list_stym!$B$2:$BQ$299,68,FALSE)</f>
        <v>_Скользкий_ли_</v>
      </c>
      <c r="BB52" t="str">
        <f t="shared" si="8"/>
        <v>_Скользкий_ли_ФИНИК?</v>
      </c>
      <c r="BD52" cm="1">
        <f t="array" aca="1" ref="BD52" ca="1">INDEX($L$50:$L$57,(RANK(AT4,$AT$2:$AT$9)))</f>
        <v>2009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VLOOKUP(B53,audio_list_stym!$A$3:$BP$18,67,FALSE)</f>
        <v>10</v>
      </c>
      <c r="F53" t="str">
        <f>VLOOKUP(E53,metki!$A$2:$B$9,2,FALSE)</f>
        <v>импл_реал_с_названием</v>
      </c>
      <c r="G53" t="str">
        <f t="shared" si="0"/>
        <v>импл_</v>
      </c>
      <c r="H53" t="str">
        <f>VLOOKUP(B53,audio_list_stym!$A$3:$AJ$18,35,FALSE)</f>
        <v>Finik</v>
      </c>
      <c r="I53" t="s">
        <v>691</v>
      </c>
      <c r="J53" t="str">
        <f t="shared" si="1"/>
        <v>Finik_4</v>
      </c>
      <c r="K53">
        <v>10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172</v>
      </c>
      <c r="Q53" t="str">
        <f>IF(G53="экспл",0,IF(G53="импл_",VLOOKUP(J53,quest_импл!$A$1:$J$129,8,FALSE),0))</f>
        <v>sound\\Lomkyi_li.wav</v>
      </c>
      <c r="R53">
        <f>IF(G53="экспл",0,IF(G53="импл_",VLOOKUP(J53,quest_импл!$A$1:$J$129,9,FALSE),0))</f>
        <v>801</v>
      </c>
      <c r="S53" t="str">
        <f>IF(G53="экспл_",0,IF(G53="импл_",VLOOKUP(J53,quest_импл!$A$1:$J$129,10,FALSE),0))</f>
        <v>нет</v>
      </c>
      <c r="U53">
        <f>IF(G53="экспл",VLOOKUP(J53,quest_экспл!$A$1:$N$129,7,FALSE),IF(G53="импл_",0,0))</f>
        <v>0</v>
      </c>
      <c r="V53">
        <f>IF(G53="экспл",VLOOKUP(J53,quest_экспл!$A$2:$N$130,8,FALSE),IF(J53="импл_",0,0))</f>
        <v>0</v>
      </c>
      <c r="W53">
        <f>IF(G53="экспл",VLOOKUP(J53,quest_импл!$A$1:$J$129,9,FALSE),IF(G53="импл_",0,0))</f>
        <v>0</v>
      </c>
      <c r="Y53">
        <f>IF(G53="экспл",VLOOKUP(J53,quest_экспл!$A$1:$N$129,11,FALSE),IF(G53="импл_",0,0))</f>
        <v>0</v>
      </c>
      <c r="Z53">
        <f>IF(G53="экспл",VLOOKUP(J53,quest_экспл!$A$1:$N$129,12,FALSE),IF(G53="импл_",0,0))</f>
        <v>0</v>
      </c>
      <c r="AA53">
        <f>IF(G53="экспл",VLOOKUP(J53,quest_экспл!$A$1:$N$129,14,FALSE),IF(G53="импл_",0,0))</f>
        <v>0</v>
      </c>
      <c r="AB53">
        <f>IF(G53="экспл",VLOOKUP(J53,quest_экспл!$A$1:$N$129,13,FALSE),IF(G53="импл_",0,0))</f>
        <v>0</v>
      </c>
      <c r="AC53">
        <f ca="1">VLOOKUP(AD53,total_visual_stym!$C$2:$F$209,4,FALSE)</f>
        <v>2018</v>
      </c>
      <c r="AD53" t="str">
        <f t="shared" ca="1" si="9"/>
        <v>pics\\Goroh_2.jpg</v>
      </c>
      <c r="AE53" s="22">
        <f t="array" ref="AE53">IF(G53="экспл",INDEX(total_visual_stym!$C$146:$C$209,(RANK(total_visual_stym!E197,total_visual_stym!$E$146:$E$209))),0)</f>
        <v>0</v>
      </c>
      <c r="AF53" s="22" t="str">
        <f t="shared" ca="1" si="20"/>
        <v>pics\\Goroh_2.jpg</v>
      </c>
      <c r="AH53" t="str">
        <f t="shared" si="3"/>
        <v>sound\\Tropic</v>
      </c>
      <c r="AS53" t="str">
        <f t="shared" ca="1" si="22"/>
        <v>pics\\Goroh_2.jpg</v>
      </c>
      <c r="AT53">
        <f t="shared" ca="1" si="6"/>
        <v>0.51007067794216454</v>
      </c>
      <c r="AU53" t="str">
        <f>IF(OR(G53=10,G53=11,G53=14,G53=15),VLOOKUP(AT53,audio_list_stym!$A$3:$B$18,2,FALSE),"sound\\Noviy_plod.wav")</f>
        <v>sound\\Noviy_plod.wav</v>
      </c>
      <c r="AV53" t="str">
        <f t="shared" ca="1" si="7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e">
        <f>VLOOKUP(V53,audio_list_stym!B53:BQ350,68,FALSE)</f>
        <v>#N/A</v>
      </c>
      <c r="AZ53" t="e">
        <f>VLOOKUP(Z53,audio_list_stym!$B$2:$BQ$299,68,FALSE)</f>
        <v>#N/A</v>
      </c>
      <c r="BA53" t="str">
        <f>VLOOKUP(Q53,audio_list_stym!$B$2:$BQ$299,68,FALSE)</f>
        <v>_Ломкий_ли_</v>
      </c>
      <c r="BB53" t="str">
        <f t="shared" si="8"/>
        <v>_Ломкий_ли_ФИНИК?</v>
      </c>
      <c r="BD53" cm="1">
        <f t="array" aca="1" ref="BD53" ca="1">INDEX($L$50:$L$57,(RANK(AT5,$AT$2:$AT$9)))</f>
        <v>2012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VLOOKUP(B54,audio_list_stym!$A$3:$BP$18,67,FALSE)</f>
        <v>10</v>
      </c>
      <c r="F54" t="str">
        <f>VLOOKUP(E54,metki!$A$2:$B$9,2,FALSE)</f>
        <v>импл_реал_с_названием</v>
      </c>
      <c r="G54" t="str">
        <f t="shared" si="0"/>
        <v>импл_</v>
      </c>
      <c r="H54" t="str">
        <f>VLOOKUP(B54,audio_list_stym!$A$3:$AJ$18,35,FALSE)</f>
        <v>Finik</v>
      </c>
      <c r="I54" t="s">
        <v>692</v>
      </c>
      <c r="J54" t="str">
        <f t="shared" si="1"/>
        <v>Finik_5</v>
      </c>
      <c r="K54">
        <v>10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173</v>
      </c>
      <c r="Q54" t="str">
        <f>IF(G54="экспл",0,IF(G54="импл_",VLOOKUP(J54,quest_импл!$A$1:$J$129,8,FALSE),0))</f>
        <v>sound\\Mochnatiy_li.wav</v>
      </c>
      <c r="R54">
        <f>IF(G54="экспл",0,IF(G54="импл_",VLOOKUP(J54,quest_импл!$A$1:$J$129,9,FALSE),0))</f>
        <v>801</v>
      </c>
      <c r="S54" t="str">
        <f>IF(G54="экспл_",0,IF(G54="импл_",VLOOKUP(J54,quest_импл!$A$1:$J$129,10,FALSE),0))</f>
        <v>нет</v>
      </c>
      <c r="U54">
        <f>IF(G54="экспл",VLOOKUP(J54,quest_экспл!$A$1:$N$129,7,FALSE),IF(G54="импл_",0,0))</f>
        <v>0</v>
      </c>
      <c r="V54">
        <f>IF(G54="экспл",VLOOKUP(J54,quest_экспл!$A$2:$N$130,8,FALSE),IF(J54="импл_",0,0))</f>
        <v>0</v>
      </c>
      <c r="W54">
        <f>IF(G54="экспл",VLOOKUP(J54,quest_импл!$A$1:$J$129,9,FALSE),IF(G54="импл_",0,0))</f>
        <v>0</v>
      </c>
      <c r="Y54">
        <f>IF(G54="экспл",VLOOKUP(J54,quest_экспл!$A$1:$N$129,11,FALSE),IF(G54="импл_",0,0))</f>
        <v>0</v>
      </c>
      <c r="Z54">
        <f>IF(G54="экспл",VLOOKUP(J54,quest_экспл!$A$1:$N$129,12,FALSE),IF(G54="импл_",0,0))</f>
        <v>0</v>
      </c>
      <c r="AA54">
        <f>IF(G54="экспл",VLOOKUP(J54,quest_экспл!$A$1:$N$129,14,FALSE),IF(G54="импл_",0,0))</f>
        <v>0</v>
      </c>
      <c r="AB54">
        <f>IF(G54="экспл",VLOOKUP(J54,quest_экспл!$A$1:$N$129,13,FALSE),IF(G54="импл_",0,0))</f>
        <v>0</v>
      </c>
      <c r="AC54">
        <f ca="1">VLOOKUP(AD54,total_visual_stym!$C$2:$F$209,4,FALSE)</f>
        <v>2023</v>
      </c>
      <c r="AD54" t="str">
        <f t="shared" ca="1" si="9"/>
        <v>pics\\Goroh_7.jpg</v>
      </c>
      <c r="AE54" s="22">
        <f t="array" ref="AE54">IF(G54="экспл",INDEX(total_visual_stym!$C$146:$C$209,(RANK(total_visual_stym!E198,total_visual_stym!$E$146:$E$209))),0)</f>
        <v>0</v>
      </c>
      <c r="AF54" s="22" t="str">
        <f t="shared" ca="1" si="20"/>
        <v>pics\\Goroh_7.jpg</v>
      </c>
      <c r="AH54" t="str">
        <f t="shared" si="3"/>
        <v>sound\\Tropic</v>
      </c>
      <c r="AI54" s="11"/>
      <c r="AS54" t="str">
        <f t="shared" ca="1" si="22"/>
        <v>pics\\Goroh_7.jpg</v>
      </c>
      <c r="AT54">
        <f t="shared" ca="1" si="6"/>
        <v>0.40841368428258873</v>
      </c>
      <c r="AU54" t="str">
        <f>IF(OR(G54=10,G54=11,G54=14,G54=15),VLOOKUP(AT54,audio_list_stym!$A$3:$B$18,2,FALSE),"sound\\Noviy_plod.wav")</f>
        <v>sound\\Noviy_plod.wav</v>
      </c>
      <c r="AV54" t="str">
        <f t="shared" ca="1" si="7"/>
        <v>sound\\Redkiy_plod.wav</v>
      </c>
      <c r="AW54" t="s">
        <v>698</v>
      </c>
      <c r="AX54" t="str">
        <f>IF(OR(E54=10,E54=11,E54=14,E54=15),VLOOKUP(B54,audio_list_stym!$A$3:$BQ$189,69,FALSE),"XXXXX")</f>
        <v>ФИНИК</v>
      </c>
      <c r="AY54" t="e">
        <f>VLOOKUP(V54,audio_list_stym!B54:BQ351,68,FALSE)</f>
        <v>#N/A</v>
      </c>
      <c r="AZ54" t="e">
        <f>VLOOKUP(Z54,audio_list_stym!$B$2:$BQ$299,68,FALSE)</f>
        <v>#N/A</v>
      </c>
      <c r="BA54" t="str">
        <f>VLOOKUP(Q54,audio_list_stym!$B$2:$BQ$299,68,FALSE)</f>
        <v>_Мохнатый_ли_</v>
      </c>
      <c r="BB54" t="str">
        <f t="shared" si="8"/>
        <v>_Мохнатый_ли_ФИНИК?</v>
      </c>
      <c r="BD54" cm="1">
        <f t="array" aca="1" ref="BD54" ca="1">INDEX($L$50:$L$57,(RANK(AT6,$AT$2:$AT$9)))</f>
        <v>2013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VLOOKUP(B55,audio_list_stym!$A$3:$BP$18,67,FALSE)</f>
        <v>10</v>
      </c>
      <c r="F55" t="str">
        <f>VLOOKUP(E55,metki!$A$2:$B$9,2,FALSE)</f>
        <v>импл_реал_с_названием</v>
      </c>
      <c r="G55" t="str">
        <f t="shared" si="0"/>
        <v>импл_</v>
      </c>
      <c r="H55" t="str">
        <f>VLOOKUP(B55,audio_list_stym!$A$3:$AJ$18,35,FALSE)</f>
        <v>Finik</v>
      </c>
      <c r="I55" t="s">
        <v>693</v>
      </c>
      <c r="J55" t="str">
        <f t="shared" si="1"/>
        <v>Finik_6</v>
      </c>
      <c r="K55">
        <v>10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174</v>
      </c>
      <c r="Q55" t="str">
        <f>IF(G55="экспл",0,IF(G55="импл_",VLOOKUP(J55,quest_импл!$A$1:$J$129,8,FALSE),0))</f>
        <v>sound\\Smorshenniy_li.wav</v>
      </c>
      <c r="R55">
        <f>IF(G55="экспл",0,IF(G55="импл_",VLOOKUP(J55,quest_импл!$A$1:$J$129,9,FALSE),0))</f>
        <v>801</v>
      </c>
      <c r="S55" t="str">
        <f>IF(G55="экспл_",0,IF(G55="импл_",VLOOKUP(J55,quest_импл!$A$1:$J$129,10,FALSE),0))</f>
        <v>да</v>
      </c>
      <c r="U55">
        <f>IF(G55="экспл",VLOOKUP(J55,quest_экспл!$A$1:$N$129,7,FALSE),IF(G55="импл_",0,0))</f>
        <v>0</v>
      </c>
      <c r="V55">
        <f>IF(G55="экспл",VLOOKUP(J55,quest_экспл!$A$2:$N$130,8,FALSE),IF(J55="импл_",0,0))</f>
        <v>0</v>
      </c>
      <c r="W55">
        <f>IF(G55="экспл",VLOOKUP(J55,quest_импл!$A$1:$J$129,9,FALSE),IF(G55="импл_",0,0))</f>
        <v>0</v>
      </c>
      <c r="Y55">
        <f>IF(G55="экспл",VLOOKUP(J55,quest_экспл!$A$1:$N$129,11,FALSE),IF(G55="импл_",0,0))</f>
        <v>0</v>
      </c>
      <c r="Z55">
        <f>IF(G55="экспл",VLOOKUP(J55,quest_экспл!$A$1:$N$129,12,FALSE),IF(G55="импл_",0,0))</f>
        <v>0</v>
      </c>
      <c r="AA55">
        <f>IF(G55="экспл",VLOOKUP(J55,quest_экспл!$A$1:$N$129,14,FALSE),IF(G55="импл_",0,0))</f>
        <v>0</v>
      </c>
      <c r="AB55">
        <f>IF(G55="экспл",VLOOKUP(J55,quest_экспл!$A$1:$N$129,13,FALSE),IF(G55="импл_",0,0))</f>
        <v>0</v>
      </c>
      <c r="AC55">
        <f ca="1">VLOOKUP(AD55,total_visual_stym!$C$2:$F$209,4,FALSE)</f>
        <v>2167</v>
      </c>
      <c r="AD55" t="str">
        <f t="shared" ca="1" si="9"/>
        <v>pics\\Tikva_7.jpg</v>
      </c>
      <c r="AE55" s="22">
        <f t="array" ref="AE55">IF(G55="экспл",INDEX(total_visual_stym!$C$146:$C$209,(RANK(total_visual_stym!E199,total_visual_stym!$E$146:$E$209))),0)</f>
        <v>0</v>
      </c>
      <c r="AF55" s="22" t="str">
        <f t="shared" ca="1" si="20"/>
        <v>pics\\Tikva_7.jpg</v>
      </c>
      <c r="AH55" t="str">
        <f t="shared" si="3"/>
        <v>sound\\Tropic</v>
      </c>
      <c r="AS55" t="str">
        <f t="shared" ca="1" si="22"/>
        <v>pics\\Tikva_7.jpg</v>
      </c>
      <c r="AT55">
        <f t="shared" ca="1" si="6"/>
        <v>0.1076195869174229</v>
      </c>
      <c r="AU55" t="str">
        <f>IF(OR(G55=10,G55=11,G55=14,G55=15),VLOOKUP(AT55,audio_list_stym!$A$3:$B$18,2,FALSE),"sound\\Noviy_plod.wav")</f>
        <v>sound\\Noviy_plod.wav</v>
      </c>
      <c r="AV55" t="str">
        <f t="shared" ca="1" si="7"/>
        <v>sound\\Redkiy_plod.wav</v>
      </c>
      <c r="AW55" t="s">
        <v>698</v>
      </c>
      <c r="AX55" t="str">
        <f>IF(OR(E55=10,E55=11,E55=14,E55=15),VLOOKUP(B55,audio_list_stym!$A$3:$BQ$189,69,FALSE),"XXXXX")</f>
        <v>ФИНИК</v>
      </c>
      <c r="AY55" t="e">
        <f>VLOOKUP(V55,audio_list_stym!B55:BQ352,68,FALSE)</f>
        <v>#N/A</v>
      </c>
      <c r="AZ55" t="e">
        <f>VLOOKUP(Z55,audio_list_stym!$B$2:$BQ$299,68,FALSE)</f>
        <v>#N/A</v>
      </c>
      <c r="BA55" t="str">
        <f>VLOOKUP(Q55,audio_list_stym!$B$2:$BQ$299,68,FALSE)</f>
        <v>_Сморщенный_ли_</v>
      </c>
      <c r="BB55" t="str">
        <f t="shared" si="8"/>
        <v>_Сморщенный_ли_ФИНИК?</v>
      </c>
      <c r="BD55" cm="1">
        <f t="array" aca="1" ref="BD55" ca="1">INDEX($L$50:$L$57,(RANK(AT7,$AT$2:$AT$9)))</f>
        <v>2016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VLOOKUP(B56,audio_list_stym!$A$3:$BP$18,67,FALSE)</f>
        <v>10</v>
      </c>
      <c r="F56" t="str">
        <f>VLOOKUP(E56,metki!$A$2:$B$9,2,FALSE)</f>
        <v>импл_реал_с_названием</v>
      </c>
      <c r="G56" t="str">
        <f t="shared" si="0"/>
        <v>импл_</v>
      </c>
      <c r="H56" t="str">
        <f>VLOOKUP(B56,audio_list_stym!$A$3:$AJ$18,35,FALSE)</f>
        <v>Finik</v>
      </c>
      <c r="I56" t="s">
        <v>694</v>
      </c>
      <c r="J56" t="str">
        <f t="shared" si="1"/>
        <v>Finik_7</v>
      </c>
      <c r="K56">
        <v>10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175</v>
      </c>
      <c r="Q56" t="str">
        <f>IF(G56="экспл",0,IF(G56="импл_",VLOOKUP(J56,quest_импл!$A$1:$J$129,8,FALSE),0))</f>
        <v>sound\\S_kostochkoy_li.wav</v>
      </c>
      <c r="R56">
        <f>IF(G56="экспл",0,IF(G56="импл_",VLOOKUP(J56,quest_импл!$A$1:$J$129,9,FALSE),0))</f>
        <v>801</v>
      </c>
      <c r="S56" t="str">
        <f>IF(G56="экспл_",0,IF(G56="импл_",VLOOKUP(J56,quest_импл!$A$1:$J$129,10,FALSE),0))</f>
        <v>да</v>
      </c>
      <c r="U56">
        <f>IF(G56="экспл",VLOOKUP(J56,quest_экспл!$A$1:$N$129,7,FALSE),IF(G56="импл_",0,0))</f>
        <v>0</v>
      </c>
      <c r="V56">
        <f>IF(G56="экспл",VLOOKUP(J56,quest_экспл!$A$2:$N$130,8,FALSE),IF(J56="импл_",0,0))</f>
        <v>0</v>
      </c>
      <c r="W56">
        <f>IF(G56="экспл",VLOOKUP(J56,quest_импл!$A$1:$J$129,9,FALSE),IF(G56="импл_",0,0))</f>
        <v>0</v>
      </c>
      <c r="Y56">
        <f>IF(G56="экспл",VLOOKUP(J56,quest_экспл!$A$1:$N$129,11,FALSE),IF(G56="импл_",0,0))</f>
        <v>0</v>
      </c>
      <c r="Z56">
        <f>IF(G56="экспл",VLOOKUP(J56,quest_экспл!$A$1:$N$129,12,FALSE),IF(G56="импл_",0,0))</f>
        <v>0</v>
      </c>
      <c r="AA56">
        <f>IF(G56="экспл",VLOOKUP(J56,quest_экспл!$A$1:$N$129,14,FALSE),IF(G56="импл_",0,0))</f>
        <v>0</v>
      </c>
      <c r="AB56">
        <f>IF(G56="экспл",VLOOKUP(J56,quest_экспл!$A$1:$N$129,13,FALSE),IF(G56="импл_",0,0))</f>
        <v>0</v>
      </c>
      <c r="AC56">
        <f ca="1">VLOOKUP(AD56,total_visual_stym!$C$2:$F$209,4,FALSE)</f>
        <v>2164</v>
      </c>
      <c r="AD56" t="str">
        <f t="shared" ca="1" si="9"/>
        <v>pics\\Tikva_4.jpg</v>
      </c>
      <c r="AE56" s="22">
        <f t="array" ref="AE56">IF(G56="экспл",INDEX(total_visual_stym!$C$146:$C$209,(RANK(total_visual_stym!E200,total_visual_stym!$E$146:$E$209))),0)</f>
        <v>0</v>
      </c>
      <c r="AF56" s="22" t="str">
        <f ca="1">IF(ISTEXT(AR56),AR56,IF(ISTEXT(AS56),AS56,""))</f>
        <v>pics\\Tikva_4.jpg</v>
      </c>
      <c r="AH56" t="str">
        <f t="shared" si="3"/>
        <v>sound\\Tropic</v>
      </c>
      <c r="AS56" t="str">
        <f t="shared" ca="1" si="22"/>
        <v>pics\\Tikva_4.jpg</v>
      </c>
      <c r="AT56">
        <f t="shared" ca="1" si="6"/>
        <v>0.20681494477361595</v>
      </c>
      <c r="AU56" t="str">
        <f>IF(OR(G56=10,G56=11,G56=14,G56=15),VLOOKUP(AT56,audio_list_stym!$A$3:$B$18,2,FALSE),"sound\\Noviy_plod.wav")</f>
        <v>sound\\Noviy_plod.wav</v>
      </c>
      <c r="AV56" t="str">
        <f t="shared" ca="1" si="7"/>
        <v>sound\\Redkiy_plod.wav</v>
      </c>
      <c r="AW56" t="s">
        <v>698</v>
      </c>
      <c r="AX56" t="str">
        <f>IF(OR(E56=10,E56=11,E56=14,E56=15),VLOOKUP(B56,audio_list_stym!$A$3:$BQ$189,69,FALSE),"XXXXX")</f>
        <v>ФИНИК</v>
      </c>
      <c r="AY56" t="e">
        <f>VLOOKUP(V56,audio_list_stym!B56:BQ353,68,FALSE)</f>
        <v>#N/A</v>
      </c>
      <c r="AZ56" t="e">
        <f>VLOOKUP(Z56,audio_list_stym!$B$2:$BQ$299,68,FALSE)</f>
        <v>#N/A</v>
      </c>
      <c r="BA56" t="str">
        <f>VLOOKUP(Q56,audio_list_stym!$B$2:$BQ$299,68,FALSE)</f>
        <v>_С_косточкой_ли_</v>
      </c>
      <c r="BB56" t="str">
        <f t="shared" si="8"/>
        <v>_С_косточкой_ли_ФИНИК?</v>
      </c>
      <c r="BD56" cm="1">
        <f t="array" aca="1" ref="BD56" ca="1">INDEX($L$50:$L$57,(RANK(AT8,$AT$2:$AT$9)))</f>
        <v>2014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VLOOKUP(B57,audio_list_stym!$A$3:$BP$18,67,FALSE)</f>
        <v>10</v>
      </c>
      <c r="F57" t="str">
        <f>VLOOKUP(E57,metki!$A$2:$B$9,2,FALSE)</f>
        <v>импл_реал_с_названием</v>
      </c>
      <c r="G57" t="str">
        <f t="shared" si="0"/>
        <v>импл_</v>
      </c>
      <c r="H57" t="str">
        <f>VLOOKUP(B57,audio_list_stym!$A$3:$AJ$18,35,FALSE)</f>
        <v>Finik</v>
      </c>
      <c r="I57" t="s">
        <v>695</v>
      </c>
      <c r="J57" t="str">
        <f t="shared" si="1"/>
        <v>Finik_8</v>
      </c>
      <c r="K57">
        <v>10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176</v>
      </c>
      <c r="Q57" t="str">
        <f>IF(G57="экспл",0,IF(G57="импл_",VLOOKUP(J57,quest_импл!$A$1:$J$129,8,FALSE),0))</f>
        <v>sound\\Treugolniy_li.wav</v>
      </c>
      <c r="R57">
        <f>IF(G57="экспл",0,IF(G57="импл_",VLOOKUP(J57,quest_импл!$A$1:$J$129,9,FALSE),0))</f>
        <v>801</v>
      </c>
      <c r="S57" t="str">
        <f>IF(G57="экспл_",0,IF(G57="импл_",VLOOKUP(J57,quest_импл!$A$1:$J$129,10,FALSE),0))</f>
        <v>нет</v>
      </c>
      <c r="U57">
        <f>IF(G57="экспл",VLOOKUP(J57,quest_экспл!$A$1:$N$129,7,FALSE),IF(G57="импл_",0,0))</f>
        <v>0</v>
      </c>
      <c r="V57">
        <f>IF(G57="экспл",VLOOKUP(J57,quest_экспл!$A$2:$N$130,8,FALSE),IF(J57="импл_",0,0))</f>
        <v>0</v>
      </c>
      <c r="W57">
        <f>IF(G57="экспл",VLOOKUP(J57,quest_импл!$A$1:$J$129,9,FALSE),IF(G57="импл_",0,0))</f>
        <v>0</v>
      </c>
      <c r="Y57">
        <f>IF(G57="экспл",VLOOKUP(J57,quest_экспл!$A$1:$N$129,11,FALSE),IF(G57="импл_",0,0))</f>
        <v>0</v>
      </c>
      <c r="Z57">
        <f>IF(G57="экспл",VLOOKUP(J57,quest_экспл!$A$1:$N$129,12,FALSE),IF(G57="импл_",0,0))</f>
        <v>0</v>
      </c>
      <c r="AA57">
        <f>IF(G57="экспл",VLOOKUP(J57,quest_экспл!$A$1:$N$129,14,FALSE),IF(G57="импл_",0,0))</f>
        <v>0</v>
      </c>
      <c r="AB57">
        <f>IF(G57="экспл",VLOOKUP(J57,quest_экспл!$A$1:$N$129,13,FALSE),IF(G57="импл_",0,0))</f>
        <v>0</v>
      </c>
      <c r="AC57">
        <f ca="1">VLOOKUP(AD57,total_visual_stym!$C$2:$F$209,4,FALSE)</f>
        <v>2050</v>
      </c>
      <c r="AD57" t="str">
        <f t="shared" ca="1" si="9"/>
        <v>pics\\Redis_2.jpg</v>
      </c>
      <c r="AE57" s="22">
        <f t="array" ref="AE57">IF(G57="экспл",INDEX(total_visual_stym!$C$146:$C$209,(RANK(total_visual_stym!E201,total_visual_stym!$E$146:$E$209))),0)</f>
        <v>0</v>
      </c>
      <c r="AF57" s="22" t="str">
        <f ca="1">IF(ISTEXT(AR57),AR57,IF(ISTEXT(AS57),AS57,""))</f>
        <v>pics\\Redis_2.jpg</v>
      </c>
      <c r="AH57" t="str">
        <f t="shared" si="3"/>
        <v>sound\\Tropic</v>
      </c>
      <c r="AI57" s="11"/>
      <c r="AS57" t="str">
        <f t="shared" ca="1" si="22"/>
        <v>pics\\Redis_2.jpg</v>
      </c>
      <c r="AT57">
        <f t="shared" ca="1" si="6"/>
        <v>0.10357769259115168</v>
      </c>
      <c r="AU57" t="str">
        <f>IF(OR(G57=10,G57=11,G57=14,G57=15),VLOOKUP(AT57,audio_list_stym!$A$3:$B$18,2,FALSE),"sound\\Noviy_plod.wav")</f>
        <v>sound\\Noviy_plod.wav</v>
      </c>
      <c r="AV57" t="str">
        <f t="shared" ca="1" si="7"/>
        <v>sound\\Redkiy_plod.wav</v>
      </c>
      <c r="AW57" t="s">
        <v>698</v>
      </c>
      <c r="AX57" t="str">
        <f>IF(OR(E57=10,E57=11,E57=14,E57=15),VLOOKUP(B57,audio_list_stym!$A$3:$BQ$189,69,FALSE),"XXXXX")</f>
        <v>ФИНИК</v>
      </c>
      <c r="AY57" t="e">
        <f>VLOOKUP(V57,audio_list_stym!B57:BQ354,68,FALSE)</f>
        <v>#N/A</v>
      </c>
      <c r="AZ57" t="e">
        <f>VLOOKUP(Z57,audio_list_stym!$B$2:$BQ$299,68,FALSE)</f>
        <v>#N/A</v>
      </c>
      <c r="BA57" t="str">
        <f>VLOOKUP(Q57,audio_list_stym!$B$2:$BQ$299,68,FALSE)</f>
        <v>_Треугольный_ли_</v>
      </c>
      <c r="BB57" t="str">
        <f t="shared" si="8"/>
        <v>_Треугольный_ли_ФИНИК?</v>
      </c>
      <c r="BD57" cm="1">
        <f t="array" aca="1" ref="BD57" ca="1">INDEX($L$50:$L$57,(RANK(AT9,$AT$2:$AT$9)))</f>
        <v>2015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VLOOKUP(B58,audio_list_stym!$A$3:$BP$18,67,FALSE)</f>
        <v>11</v>
      </c>
      <c r="F58" t="str">
        <f>VLOOKUP(E58,metki!$A$2:$B$9,2,FALSE)</f>
        <v>экспл_реал_с_названием</v>
      </c>
      <c r="G58" t="str">
        <f t="shared" si="0"/>
        <v>экспл</v>
      </c>
      <c r="H58" t="str">
        <f>VLOOKUP(B58,audio_list_stym!$A$3:$AJ$18,35,FALSE)</f>
        <v>Goroh</v>
      </c>
      <c r="I58" t="s">
        <v>688</v>
      </c>
      <c r="J58" t="str">
        <f t="shared" si="1"/>
        <v>Goroh_1</v>
      </c>
      <c r="K58">
        <v>11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0</v>
      </c>
      <c r="Q58">
        <f>IF(G58="экспл",0,IF(G58="импл_",VLOOKUP(J58,quest_импл!$A$1:$J$129,8,FALSE),0))</f>
        <v>0</v>
      </c>
      <c r="R58">
        <f>IF(G58="экспл",0,IF(G58="импл_",VLOOKUP(J58,quest_импл!$A$1:$J$129,9,FALSE),0))</f>
        <v>0</v>
      </c>
      <c r="S58">
        <f>IF(G58="экспл_",0,IF(G58="импл_",VLOOKUP(J58,quest_импл!$A$1:$J$129,10,FALSE),0))</f>
        <v>0</v>
      </c>
      <c r="U58">
        <f>IF(G58="экспл",VLOOKUP(J58,quest_экспл!$A$1:$N$129,7,FALSE),IF(G58="импл_",0,0))</f>
        <v>289</v>
      </c>
      <c r="V58" t="str">
        <f>IF(G58="экспл",VLOOKUP(J58,quest_экспл!$A$2:$N$130,8,FALSE),IF(J58="импл_",0,0))</f>
        <v>sound\\Na_ecrane.wav</v>
      </c>
      <c r="W58">
        <f>IF(G58="экспл",VLOOKUP(J58,quest_импл!$A$1:$J$129,9,FALSE),IF(G58="импл_",0,0))</f>
        <v>801</v>
      </c>
      <c r="Y58">
        <f>IF(G58="экспл",VLOOKUP(J58,quest_экспл!$A$1:$N$129,11,FALSE),IF(G58="импл_",0,0))</f>
        <v>49</v>
      </c>
      <c r="Z58" t="str">
        <f>IF(G58="экспл",VLOOKUP(J58,quest_экспл!$A$1:$N$129,12,FALSE),IF(G58="импл_",0,0))</f>
        <v>sound\\Rihliy_li_on.wav</v>
      </c>
      <c r="AA58" t="str">
        <f>IF(G58="экспл",VLOOKUP(J58,quest_экспл!$A$1:$N$129,14,FALSE),IF(G58="импл_",0,0))</f>
        <v>нет</v>
      </c>
      <c r="AB58">
        <f>IF(G58="экспл",VLOOKUP(J58,quest_экспл!$A$1:$N$129,13,FALSE),IF(G58="импл_",0,0))</f>
        <v>804</v>
      </c>
      <c r="AC58">
        <f ca="1">VLOOKUP(AD58,total_visual_stym!$C$2:$F$209,4,FALSE)</f>
        <v>2218</v>
      </c>
      <c r="AD58" t="str">
        <f t="shared" ca="1" si="9"/>
        <v>pics\\dis64.jpg</v>
      </c>
      <c r="AE58" s="22" t="str">
        <f t="array" aca="1" ref="AE58" ca="1">IF(G58="экспл",INDEX(total_visual_stym!$C$146:$C$209,(RANK(total_visual_stym!E202,total_visual_stym!$E$146:$E$209))),0)</f>
        <v>pics\\dis64.jpg</v>
      </c>
      <c r="AF58" s="22" t="str">
        <f t="shared" ref="AF58:AF65" si="23">IF(ISTEXT(AR58),AR58,IF(ISTEXT(AS58),AS58,""))</f>
        <v/>
      </c>
      <c r="AG58" t="str">
        <f t="shared" ref="AG58:AG73" si="24">IF(OR(E58=11,E58=13),M58,"")</f>
        <v>pics\\Goroh_1.jpg</v>
      </c>
      <c r="AH58">
        <f t="shared" si="3"/>
        <v>0</v>
      </c>
      <c r="AI58" s="11"/>
      <c r="AT58">
        <f t="shared" ca="1" si="6"/>
        <v>9.5574680178038829E-2</v>
      </c>
      <c r="AU58" t="str">
        <f>IF(OR(G58=10,G58=11,G58=14,G58=15),VLOOKUP(AT58,audio_list_stym!$A$3:$B$18,2,FALSE),"sound\\Noviy_plod.wav")</f>
        <v>sound\\Noviy_plod.wav</v>
      </c>
      <c r="AV58" t="str">
        <f t="shared" ca="1" si="7"/>
        <v>sound\\Redkiy_plod.wav</v>
      </c>
      <c r="AW58" t="s">
        <v>699</v>
      </c>
      <c r="AX58" t="str">
        <f>IF(OR(E58=10,E58=11,E58=14,E58=15),VLOOKUP(B58,audio_list_stym!$A$3:$BQ$189,69,FALSE),"XXXXX")</f>
        <v>ГОРОХ</v>
      </c>
      <c r="AY58" t="str">
        <f>VLOOKUP(V58,audio_list_stym!B58:BQ355,68,FALSE)</f>
        <v>На_экране_</v>
      </c>
      <c r="AZ58" t="str">
        <f>VLOOKUP(Z58,audio_list_stym!$B$2:$BQ$299,68,FALSE)</f>
        <v>_Рыхлый_ли_он?</v>
      </c>
      <c r="BA58" t="e">
        <f>VLOOKUP(Q58,audio_list_stym!$B$2:$BQ$299,68,FALSE)</f>
        <v>#N/A</v>
      </c>
      <c r="BB58" t="str">
        <f t="shared" si="8"/>
        <v>На_экране_ГОРОХ._Рыхлый_ли_он?</v>
      </c>
      <c r="BC58">
        <f>A58</f>
        <v>1208</v>
      </c>
      <c r="BD58" cm="1">
        <f t="array" aca="1" ref="BD58" ca="1">INDEX($L$58:$L$65,(RANK(AT2,$AT$2:$AT$9)))</f>
        <v>2019</v>
      </c>
      <c r="BE58" cm="1">
        <f t="array" aca="1" ref="BE58" ca="1">INDEX(BD2:BD17,(RANK(AT8,$AT$2:$AT$17)))</f>
        <v>2036</v>
      </c>
      <c r="BF58" cm="1">
        <f t="array" aca="1" ref="BF58" ca="1">INDEX(BD18:BD33,(RANK(AT8,$AT$2:$AT$17)))</f>
        <v>2052</v>
      </c>
      <c r="BG58" cm="1">
        <f t="array" aca="1" ref="BG58" ca="1">INDEX(BD42:BD57,(RANK(AT8,$AT$2:$AT$9)))</f>
        <v>2008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VLOOKUP(B59,audio_list_stym!$A$3:$BP$18,67,FALSE)</f>
        <v>11</v>
      </c>
      <c r="F59" t="str">
        <f>VLOOKUP(E59,metki!$A$2:$B$9,2,FALSE)</f>
        <v>экспл_реал_с_названием</v>
      </c>
      <c r="G59" t="str">
        <f t="shared" si="0"/>
        <v>экспл</v>
      </c>
      <c r="H59" t="str">
        <f>VLOOKUP(B59,audio_list_stym!$A$3:$AJ$18,35,FALSE)</f>
        <v>Goroh</v>
      </c>
      <c r="I59" t="s">
        <v>689</v>
      </c>
      <c r="J59" t="str">
        <f t="shared" si="1"/>
        <v>Goroh_2</v>
      </c>
      <c r="K59">
        <v>11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0</v>
      </c>
      <c r="Q59">
        <f>IF(G59="экспл",0,IF(G59="импл_",VLOOKUP(J59,quest_импл!$A$1:$J$129,8,FALSE),0))</f>
        <v>0</v>
      </c>
      <c r="R59">
        <f>IF(G59="экспл",0,IF(G59="импл_",VLOOKUP(J59,quest_импл!$A$1:$J$129,9,FALSE),0))</f>
        <v>0</v>
      </c>
      <c r="S59">
        <f>IF(G59="экспл_",0,IF(G59="импл_",VLOOKUP(J59,quest_импл!$A$1:$J$129,10,FALSE),0))</f>
        <v>0</v>
      </c>
      <c r="U59">
        <f>IF(G59="экспл",VLOOKUP(J59,quest_экспл!$A$1:$N$129,7,FALSE),IF(G59="импл_",0,0))</f>
        <v>290</v>
      </c>
      <c r="V59" t="str">
        <f>IF(G59="экспл",VLOOKUP(J59,quest_экспл!$A$2:$N$130,8,FALSE),IF(J59="импл_",0,0))</f>
        <v>sound\\Posmotrite_vot.wav</v>
      </c>
      <c r="W59">
        <f>IF(G59="экспл",VLOOKUP(J59,quest_импл!$A$1:$J$129,9,FALSE),IF(G59="импл_",0,0))</f>
        <v>801</v>
      </c>
      <c r="Y59">
        <f>IF(G59="экспл",VLOOKUP(J59,quest_экспл!$A$1:$N$129,11,FALSE),IF(G59="импл_",0,0))</f>
        <v>50</v>
      </c>
      <c r="Z59" t="str">
        <f>IF(G59="экспл",VLOOKUP(J59,quest_экспл!$A$1:$N$129,12,FALSE),IF(G59="импл_",0,0))</f>
        <v>sound\\On_v_struchke.wav</v>
      </c>
      <c r="AA59" t="str">
        <f>IF(G59="экспл",VLOOKUP(J59,quest_экспл!$A$1:$N$129,14,FALSE),IF(G59="импл_",0,0))</f>
        <v>да</v>
      </c>
      <c r="AB59">
        <f>IF(G59="экспл",VLOOKUP(J59,quest_экспл!$A$1:$N$129,13,FALSE),IF(G59="импл_",0,0))</f>
        <v>804</v>
      </c>
      <c r="AC59">
        <f ca="1">VLOOKUP(AD59,total_visual_stym!$C$2:$F$209,4,FALSE)</f>
        <v>2202</v>
      </c>
      <c r="AD59" t="str">
        <f t="shared" ca="1" si="9"/>
        <v>pics\\dis47.jpg</v>
      </c>
      <c r="AE59" s="22" t="str">
        <f t="array" aca="1" ref="AE59" ca="1">IF(G59="экспл",INDEX(total_visual_stym!$C$146:$C$209,(RANK(total_visual_stym!E203,total_visual_stym!$E$146:$E$209))),0)</f>
        <v>pics\\dis47.jpg</v>
      </c>
      <c r="AF59" s="22" t="str">
        <f t="shared" si="23"/>
        <v/>
      </c>
      <c r="AG59" t="str">
        <f t="shared" si="24"/>
        <v>pics\\Goroh_2.jpg</v>
      </c>
      <c r="AH59">
        <f t="shared" si="3"/>
        <v>0</v>
      </c>
      <c r="AT59">
        <f t="shared" ca="1" si="6"/>
        <v>0.55033213835295303</v>
      </c>
      <c r="AU59" t="str">
        <f>IF(OR(G59=10,G59=11,G59=14,G59=15),VLOOKUP(AT59,audio_list_stym!$A$3:$B$18,2,FALSE),"sound\\Noviy_plod.wav")</f>
        <v>sound\\Noviy_plod.wav</v>
      </c>
      <c r="AV59" t="str">
        <f t="shared" ca="1" si="7"/>
        <v>sound\\Noviy_plod.wav</v>
      </c>
      <c r="AW59" t="s">
        <v>699</v>
      </c>
      <c r="AX59" t="str">
        <f>IF(OR(E59=10,E59=11,E59=14,E59=15),VLOOKUP(B59,audio_list_stym!$A$3:$BQ$189,69,FALSE),"XXXXX")</f>
        <v>ГОРОХ</v>
      </c>
      <c r="AY59" t="str">
        <f>VLOOKUP(V59,audio_list_stym!B59:BQ356,68,FALSE)</f>
        <v>Посмотрите,_вот_</v>
      </c>
      <c r="AZ59" t="str">
        <f>VLOOKUP(Z59,audio_list_stym!$B$2:$BQ$299,68,FALSE)</f>
        <v>_Он_в_стручке?</v>
      </c>
      <c r="BA59" t="e">
        <f>VLOOKUP(Q59,audio_list_stym!$B$2:$BQ$299,68,FALSE)</f>
        <v>#N/A</v>
      </c>
      <c r="BB59" t="str">
        <f t="shared" si="8"/>
        <v>Посмотрите,_вот_ГОРОХ._Он_в_стручке?</v>
      </c>
      <c r="BD59" cm="1">
        <f t="array" aca="1" ref="BD59" ca="1">INDEX($L$58:$L$65,(RANK(AT3,$AT$2:$AT$9)))</f>
        <v>2018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VLOOKUP(B60,audio_list_stym!$A$3:$BP$18,67,FALSE)</f>
        <v>11</v>
      </c>
      <c r="F60" t="str">
        <f>VLOOKUP(E60,metki!$A$2:$B$9,2,FALSE)</f>
        <v>экспл_реал_с_названием</v>
      </c>
      <c r="G60" t="str">
        <f t="shared" si="0"/>
        <v>экспл</v>
      </c>
      <c r="H60" t="str">
        <f>VLOOKUP(B60,audio_list_stym!$A$3:$AJ$18,35,FALSE)</f>
        <v>Goroh</v>
      </c>
      <c r="I60" t="s">
        <v>690</v>
      </c>
      <c r="J60" t="str">
        <f t="shared" si="1"/>
        <v>Goroh_3</v>
      </c>
      <c r="K60">
        <v>11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0</v>
      </c>
      <c r="Q60">
        <f>IF(G60="экспл",0,IF(G60="импл_",VLOOKUP(J60,quest_импл!$A$1:$J$129,8,FALSE),0))</f>
        <v>0</v>
      </c>
      <c r="R60">
        <f>IF(G60="экспл",0,IF(G60="импл_",VLOOKUP(J60,quest_импл!$A$1:$J$129,9,FALSE),0))</f>
        <v>0</v>
      </c>
      <c r="S60">
        <f>IF(G60="экспл_",0,IF(G60="импл_",VLOOKUP(J60,quest_импл!$A$1:$J$129,10,FALSE),0))</f>
        <v>0</v>
      </c>
      <c r="U60">
        <f>IF(G60="экспл",VLOOKUP(J60,quest_экспл!$A$1:$N$129,7,FALSE),IF(G60="импл_",0,0))</f>
        <v>291</v>
      </c>
      <c r="V60" t="str">
        <f>IF(G60="экспл",VLOOKUP(J60,quest_экспл!$A$2:$N$130,8,FALSE),IF(J60="импл_",0,0))</f>
        <v>sound\\Vot.wav</v>
      </c>
      <c r="W60">
        <f>IF(G60="экспл",VLOOKUP(J60,quest_импл!$A$1:$J$129,9,FALSE),IF(G60="импл_",0,0))</f>
        <v>801</v>
      </c>
      <c r="Y60">
        <f>IF(G60="экспл",VLOOKUP(J60,quest_экспл!$A$1:$N$129,11,FALSE),IF(G60="импл_",0,0))</f>
        <v>51</v>
      </c>
      <c r="Z60" t="str">
        <f>IF(G60="экспл",VLOOKUP(J60,quest_экспл!$A$1:$N$129,12,FALSE),IF(G60="импл_",0,0))</f>
        <v>sound\\Yadovitiy_li_on.wav</v>
      </c>
      <c r="AA60" t="str">
        <f>IF(G60="экспл",VLOOKUP(J60,quest_экспл!$A$1:$N$129,14,FALSE),IF(G60="импл_",0,0))</f>
        <v>нет</v>
      </c>
      <c r="AB60">
        <f>IF(G60="экспл",VLOOKUP(J60,quest_экспл!$A$1:$N$129,13,FALSE),IF(G60="импл_",0,0))</f>
        <v>804</v>
      </c>
      <c r="AC60">
        <f ca="1">VLOOKUP(AD60,total_visual_stym!$C$2:$F$209,4,FALSE)</f>
        <v>2178</v>
      </c>
      <c r="AD60" t="str">
        <f t="shared" ca="1" si="9"/>
        <v>pics\\dis34.jpg</v>
      </c>
      <c r="AE60" s="22" t="str">
        <f t="array" aca="1" ref="AE60" ca="1">IF(G60="экспл",INDEX(total_visual_stym!$C$146:$C$209,(RANK(total_visual_stym!E204,total_visual_stym!$E$146:$E$209))),0)</f>
        <v>pics\\dis34.jpg</v>
      </c>
      <c r="AF60" s="22" t="str">
        <f t="shared" si="23"/>
        <v/>
      </c>
      <c r="AG60" t="str">
        <f t="shared" si="24"/>
        <v>pics\\Goroh_3.jpg</v>
      </c>
      <c r="AH60">
        <f t="shared" si="3"/>
        <v>0</v>
      </c>
      <c r="AT60">
        <f t="shared" ca="1" si="6"/>
        <v>0.32154615824617294</v>
      </c>
      <c r="AU60" t="str">
        <f>IF(OR(G60=10,G60=11,G60=14,G60=15),VLOOKUP(AT60,audio_list_stym!$A$3:$B$18,2,FALSE),"sound\\Noviy_plod.wav")</f>
        <v>sound\\Noviy_plod.wav</v>
      </c>
      <c r="AV60" t="str">
        <f t="shared" ca="1" si="7"/>
        <v>sound\\Redkiy_plod.wav</v>
      </c>
      <c r="AW60" t="s">
        <v>699</v>
      </c>
      <c r="AX60" t="str">
        <f>IF(OR(E60=10,E60=11,E60=14,E60=15),VLOOKUP(B60,audio_list_stym!$A$3:$BQ$189,69,FALSE),"XXXXX")</f>
        <v>ГОРОХ</v>
      </c>
      <c r="AY60" t="str">
        <f>VLOOKUP(V60,audio_list_stym!B60:BQ357,68,FALSE)</f>
        <v>Вот_</v>
      </c>
      <c r="AZ60" t="str">
        <f>VLOOKUP(Z60,audio_list_stym!$B$2:$BQ$299,68,FALSE)</f>
        <v>_Ядовитый_ли_он?</v>
      </c>
      <c r="BA60" t="e">
        <f>VLOOKUP(Q60,audio_list_stym!$B$2:$BQ$299,68,FALSE)</f>
        <v>#N/A</v>
      </c>
      <c r="BB60" t="str">
        <f t="shared" si="8"/>
        <v>Вот_ГОРОХ._Ядовитый_ли_он?</v>
      </c>
      <c r="BD60" cm="1">
        <f t="array" aca="1" ref="BD60" ca="1">INDEX($L$58:$L$65,(RANK(AT4,$AT$2:$AT$9)))</f>
        <v>2017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VLOOKUP(B61,audio_list_stym!$A$3:$BP$18,67,FALSE)</f>
        <v>11</v>
      </c>
      <c r="F61" t="str">
        <f>VLOOKUP(E61,metki!$A$2:$B$9,2,FALSE)</f>
        <v>экспл_реал_с_названием</v>
      </c>
      <c r="G61" t="str">
        <f t="shared" si="0"/>
        <v>экспл</v>
      </c>
      <c r="H61" t="str">
        <f>VLOOKUP(B61,audio_list_stym!$A$3:$AJ$18,35,FALSE)</f>
        <v>Goroh</v>
      </c>
      <c r="I61" t="s">
        <v>691</v>
      </c>
      <c r="J61" t="str">
        <f t="shared" si="1"/>
        <v>Goroh_4</v>
      </c>
      <c r="K61">
        <v>11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0</v>
      </c>
      <c r="Q61">
        <f>IF(G61="экспл",0,IF(G61="импл_",VLOOKUP(J61,quest_импл!$A$1:$J$129,8,FALSE),0))</f>
        <v>0</v>
      </c>
      <c r="R61">
        <f>IF(G61="экспл",0,IF(G61="импл_",VLOOKUP(J61,quest_импл!$A$1:$J$129,9,FALSE),0))</f>
        <v>0</v>
      </c>
      <c r="S61">
        <f>IF(G61="экспл_",0,IF(G61="импл_",VLOOKUP(J61,quest_импл!$A$1:$J$129,10,FALSE),0))</f>
        <v>0</v>
      </c>
      <c r="U61">
        <f>IF(G61="экспл",VLOOKUP(J61,quest_экспл!$A$1:$N$129,7,FALSE),IF(G61="импл_",0,0))</f>
        <v>292</v>
      </c>
      <c r="V61" t="str">
        <f>IF(G61="экспл",VLOOKUP(J61,quest_экспл!$A$2:$N$130,8,FALSE),IF(J61="импл_",0,0))</f>
        <v>sound\\Eto.wav</v>
      </c>
      <c r="W61">
        <f>IF(G61="экспл",VLOOKUP(J61,quest_импл!$A$1:$J$129,9,FALSE),IF(G61="импл_",0,0))</f>
        <v>801</v>
      </c>
      <c r="Y61">
        <f>IF(G61="экспл",VLOOKUP(J61,quest_экспл!$A$1:$N$129,11,FALSE),IF(G61="импл_",0,0))</f>
        <v>52</v>
      </c>
      <c r="Z61" t="str">
        <f>IF(G61="экспл",VLOOKUP(J61,quest_экспл!$A$1:$N$129,12,FALSE),IF(G61="импл_",0,0))</f>
        <v>sound\\On_polosatiy.wav</v>
      </c>
      <c r="AA61" t="str">
        <f>IF(G61="экспл",VLOOKUP(J61,quest_экспл!$A$1:$N$129,14,FALSE),IF(G61="импл_",0,0))</f>
        <v>нет</v>
      </c>
      <c r="AB61">
        <f>IF(G61="экспл",VLOOKUP(J61,quest_экспл!$A$1:$N$129,13,FALSE),IF(G61="импл_",0,0))</f>
        <v>804</v>
      </c>
      <c r="AC61">
        <f ca="1">VLOOKUP(AD61,total_visual_stym!$C$2:$F$209,4,FALSE)</f>
        <v>2209</v>
      </c>
      <c r="AD61" t="str">
        <f t="shared" ca="1" si="9"/>
        <v>pics\\dis51.jpg</v>
      </c>
      <c r="AE61" s="22" t="str">
        <f t="array" aca="1" ref="AE61" ca="1">IF(G61="экспл",INDEX(total_visual_stym!$C$146:$C$209,(RANK(total_visual_stym!E205,total_visual_stym!$E$146:$E$209))),0)</f>
        <v>pics\\dis51.jpg</v>
      </c>
      <c r="AF61" s="22" t="str">
        <f t="shared" si="23"/>
        <v/>
      </c>
      <c r="AG61" t="str">
        <f t="shared" si="24"/>
        <v>pics\\Goroh_4.jpg</v>
      </c>
      <c r="AH61">
        <f t="shared" si="3"/>
        <v>0</v>
      </c>
      <c r="AT61">
        <f t="shared" ca="1" si="6"/>
        <v>0.87739199152462233</v>
      </c>
      <c r="AU61" t="str">
        <f>IF(OR(G61=10,G61=11,G61=14,G61=15),VLOOKUP(AT61,audio_list_stym!$A$3:$B$18,2,FALSE),"sound\\Noviy_plod.wav")</f>
        <v>sound\\Noviy_plod.wav</v>
      </c>
      <c r="AV61" t="str">
        <f t="shared" ca="1" si="7"/>
        <v>sound\\Noviy_plod.wav</v>
      </c>
      <c r="AW61" t="s">
        <v>699</v>
      </c>
      <c r="AX61" t="str">
        <f>IF(OR(E61=10,E61=11,E61=14,E61=15),VLOOKUP(B61,audio_list_stym!$A$3:$BQ$189,69,FALSE),"XXXXX")</f>
        <v>ГОРОХ</v>
      </c>
      <c r="AY61" t="str">
        <f>VLOOKUP(V61,audio_list_stym!B61:BQ358,68,FALSE)</f>
        <v>Это_</v>
      </c>
      <c r="AZ61" t="str">
        <f>VLOOKUP(Z61,audio_list_stym!$B$2:$BQ$299,68,FALSE)</f>
        <v>_Он_полосатый?</v>
      </c>
      <c r="BA61" t="e">
        <f>VLOOKUP(Q61,audio_list_stym!$B$2:$BQ$299,68,FALSE)</f>
        <v>#N/A</v>
      </c>
      <c r="BB61" t="str">
        <f t="shared" si="8"/>
        <v>Это_ГОРОХ._Он_полосатый?</v>
      </c>
      <c r="BD61" cm="1">
        <f t="array" aca="1" ref="BD61" ca="1">INDEX($L$58:$L$65,(RANK(AT5,$AT$2:$AT$9)))</f>
        <v>2020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VLOOKUP(B62,audio_list_stym!$A$3:$BP$18,67,FALSE)</f>
        <v>11</v>
      </c>
      <c r="F62" t="str">
        <f>VLOOKUP(E62,metki!$A$2:$B$9,2,FALSE)</f>
        <v>экспл_реал_с_названием</v>
      </c>
      <c r="G62" t="str">
        <f t="shared" si="0"/>
        <v>экспл</v>
      </c>
      <c r="H62" t="str">
        <f>VLOOKUP(B62,audio_list_stym!$A$3:$AJ$18,35,FALSE)</f>
        <v>Goroh</v>
      </c>
      <c r="I62" t="s">
        <v>692</v>
      </c>
      <c r="J62" t="str">
        <f t="shared" si="1"/>
        <v>Goroh_5</v>
      </c>
      <c r="K62">
        <v>11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0</v>
      </c>
      <c r="Q62">
        <f>IF(G62="экспл",0,IF(G62="импл_",VLOOKUP(J62,quest_импл!$A$1:$J$129,8,FALSE),0))</f>
        <v>0</v>
      </c>
      <c r="R62">
        <f>IF(G62="экспл",0,IF(G62="импл_",VLOOKUP(J62,quest_импл!$A$1:$J$129,9,FALSE),0))</f>
        <v>0</v>
      </c>
      <c r="S62">
        <f>IF(G62="экспл_",0,IF(G62="импл_",VLOOKUP(J62,quest_импл!$A$1:$J$129,10,FALSE),0))</f>
        <v>0</v>
      </c>
      <c r="U62">
        <f>IF(G62="экспл",VLOOKUP(J62,quest_экспл!$A$1:$N$129,7,FALSE),IF(G62="импл_",0,0))</f>
        <v>293</v>
      </c>
      <c r="V62" t="str">
        <f>IF(G62="экспл",VLOOKUP(J62,quest_экспл!$A$2:$N$130,8,FALSE),IF(J62="импл_",0,0))</f>
        <v>sound\\Na_kartinke.wav</v>
      </c>
      <c r="W62">
        <f>IF(G62="экспл",VLOOKUP(J62,quest_импл!$A$1:$J$129,9,FALSE),IF(G62="импл_",0,0))</f>
        <v>801</v>
      </c>
      <c r="Y62">
        <f>IF(G62="экспл",VLOOKUP(J62,quest_экспл!$A$1:$N$129,11,FALSE),IF(G62="импл_",0,0))</f>
        <v>53</v>
      </c>
      <c r="Z62" t="str">
        <f>IF(G62="экспл",VLOOKUP(J62,quest_экспл!$A$1:$N$129,12,FALSE),IF(G62="импл_",0,0))</f>
        <v>sound\\On_ploskiy.wav</v>
      </c>
      <c r="AA62" t="str">
        <f>IF(G62="экспл",VLOOKUP(J62,quest_экспл!$A$1:$N$129,14,FALSE),IF(G62="импл_",0,0))</f>
        <v>да</v>
      </c>
      <c r="AB62">
        <f>IF(G62="экспл",VLOOKUP(J62,quest_экспл!$A$1:$N$129,13,FALSE),IF(G62="импл_",0,0))</f>
        <v>804</v>
      </c>
      <c r="AC62">
        <f ca="1">VLOOKUP(AD62,total_visual_stym!$C$2:$F$209,4,FALSE)</f>
        <v>2227</v>
      </c>
      <c r="AD62" t="str">
        <f t="shared" ca="1" si="9"/>
        <v>pics\\dis39.jpg</v>
      </c>
      <c r="AE62" s="22" t="str">
        <f t="array" aca="1" ref="AE62" ca="1">IF(G62="экспл",INDEX(total_visual_stym!$C$146:$C$209,(RANK(total_visual_stym!E206,total_visual_stym!$E$146:$E$209))),0)</f>
        <v>pics\\dis39.jpg</v>
      </c>
      <c r="AF62" s="22" t="str">
        <f t="shared" si="23"/>
        <v/>
      </c>
      <c r="AG62" t="str">
        <f t="shared" si="24"/>
        <v>pics\\Goroh_5.jpg</v>
      </c>
      <c r="AH62">
        <f t="shared" si="3"/>
        <v>0</v>
      </c>
      <c r="AT62">
        <f t="shared" ca="1" si="6"/>
        <v>0.11645517849353137</v>
      </c>
      <c r="AU62" t="str">
        <f>IF(OR(G62=10,G62=11,G62=14,G62=15),VLOOKUP(AT62,audio_list_stym!$A$3:$B$18,2,FALSE),"sound\\Noviy_plod.wav")</f>
        <v>sound\\Noviy_plod.wav</v>
      </c>
      <c r="AV62" t="str">
        <f t="shared" ca="1" si="7"/>
        <v>sound\\Redkiy_plod.wav</v>
      </c>
      <c r="AW62" t="s">
        <v>699</v>
      </c>
      <c r="AX62" t="str">
        <f>IF(OR(E62=10,E62=11,E62=14,E62=15),VLOOKUP(B62,audio_list_stym!$A$3:$BQ$189,69,FALSE),"XXXXX")</f>
        <v>ГОРОХ</v>
      </c>
      <c r="AY62" t="str">
        <f>VLOOKUP(V62,audio_list_stym!B62:BQ359,68,FALSE)</f>
        <v>На_картинке_</v>
      </c>
      <c r="AZ62" t="str">
        <f>VLOOKUP(Z62,audio_list_stym!$B$2:$BQ$299,68,FALSE)</f>
        <v>_Он_плоский?</v>
      </c>
      <c r="BA62" t="e">
        <f>VLOOKUP(Q62,audio_list_stym!$B$2:$BQ$299,68,FALSE)</f>
        <v>#N/A</v>
      </c>
      <c r="BB62" t="str">
        <f t="shared" si="8"/>
        <v>На_картинке_ГОРОХ._Он_плоский?</v>
      </c>
      <c r="BD62" cm="1">
        <f t="array" aca="1" ref="BD62" ca="1">INDEX($L$58:$L$65,(RANK(AT6,$AT$2:$AT$9)))</f>
        <v>2021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VLOOKUP(B63,audio_list_stym!$A$3:$BP$18,67,FALSE)</f>
        <v>11</v>
      </c>
      <c r="F63" t="str">
        <f>VLOOKUP(E63,metki!$A$2:$B$9,2,FALSE)</f>
        <v>экспл_реал_с_названием</v>
      </c>
      <c r="G63" t="str">
        <f t="shared" si="0"/>
        <v>экспл</v>
      </c>
      <c r="H63" t="str">
        <f>VLOOKUP(B63,audio_list_stym!$A$3:$AJ$18,35,FALSE)</f>
        <v>Goroh</v>
      </c>
      <c r="I63" t="s">
        <v>693</v>
      </c>
      <c r="J63" t="str">
        <f t="shared" si="1"/>
        <v>Goroh_6</v>
      </c>
      <c r="K63">
        <v>11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0</v>
      </c>
      <c r="Q63">
        <f>IF(G63="экспл",0,IF(G63="импл_",VLOOKUP(J63,quest_импл!$A$1:$J$129,8,FALSE),0))</f>
        <v>0</v>
      </c>
      <c r="R63">
        <f>IF(G63="экспл",0,IF(G63="импл_",VLOOKUP(J63,quest_импл!$A$1:$J$129,9,FALSE),0))</f>
        <v>0</v>
      </c>
      <c r="S63">
        <f>IF(G63="экспл_",0,IF(G63="импл_",VLOOKUP(J63,quest_импл!$A$1:$J$129,10,FALSE),0))</f>
        <v>0</v>
      </c>
      <c r="U63">
        <f>IF(G63="экспл",VLOOKUP(J63,quest_экспл!$A$1:$N$129,7,FALSE),IF(G63="импл_",0,0))</f>
        <v>294</v>
      </c>
      <c r="V63" t="str">
        <f>IF(G63="экспл",VLOOKUP(J63,quest_экспл!$A$2:$N$130,8,FALSE),IF(J63="импл_",0,0))</f>
        <v>sound\\Na_monitore.wav</v>
      </c>
      <c r="W63">
        <f>IF(G63="экспл",VLOOKUP(J63,quest_импл!$A$1:$J$129,9,FALSE),IF(G63="импл_",0,0))</f>
        <v>801</v>
      </c>
      <c r="Y63">
        <f>IF(G63="экспл",VLOOKUP(J63,quest_экспл!$A$1:$N$129,11,FALSE),IF(G63="импл_",0,0))</f>
        <v>54</v>
      </c>
      <c r="Z63" t="str">
        <f>IF(G63="экспл",VLOOKUP(J63,quest_экспл!$A$1:$N$129,12,FALSE),IF(G63="импл_",0,0))</f>
        <v>sound\\On_tolsheniy.wav</v>
      </c>
      <c r="AA63" t="str">
        <f>IF(G63="экспл",VLOOKUP(J63,quest_экспл!$A$1:$N$129,14,FALSE),IF(G63="импл_",0,0))</f>
        <v>нет</v>
      </c>
      <c r="AB63">
        <f>IF(G63="экспл",VLOOKUP(J63,quest_экспл!$A$1:$N$129,13,FALSE),IF(G63="импл_",0,0))</f>
        <v>804</v>
      </c>
      <c r="AC63">
        <f ca="1">VLOOKUP(AD63,total_visual_stym!$C$2:$F$209,4,FALSE)</f>
        <v>2232</v>
      </c>
      <c r="AD63" t="str">
        <f t="shared" ca="1" si="9"/>
        <v>pics\\dis13.jpg</v>
      </c>
      <c r="AE63" s="22" t="str">
        <f t="array" aca="1" ref="AE63" ca="1">IF(G63="экспл",INDEX(total_visual_stym!$C$146:$C$209,(RANK(total_visual_stym!E207,total_visual_stym!$E$146:$E$209))),0)</f>
        <v>pics\\dis13.jpg</v>
      </c>
      <c r="AF63" s="22" t="str">
        <f t="shared" si="23"/>
        <v/>
      </c>
      <c r="AG63" t="str">
        <f t="shared" si="24"/>
        <v>pics\\Goroh_6.jpg</v>
      </c>
      <c r="AH63">
        <f t="shared" si="3"/>
        <v>0</v>
      </c>
      <c r="AT63">
        <f t="shared" ca="1" si="6"/>
        <v>0.54958458959362921</v>
      </c>
      <c r="AU63" t="str">
        <f>IF(OR(G63=10,G63=11,G63=14,G63=15),VLOOKUP(AT63,audio_list_stym!$A$3:$B$18,2,FALSE),"sound\\Noviy_plod.wav")</f>
        <v>sound\\Noviy_plod.wav</v>
      </c>
      <c r="AV63" t="str">
        <f t="shared" ca="1" si="7"/>
        <v>sound\\Noviy_plod.wav</v>
      </c>
      <c r="AW63" t="s">
        <v>699</v>
      </c>
      <c r="AX63" t="str">
        <f>IF(OR(E63=10,E63=11,E63=14,E63=15),VLOOKUP(B63,audio_list_stym!$A$3:$BQ$189,69,FALSE),"XXXXX")</f>
        <v>ГОРОХ</v>
      </c>
      <c r="AY63" t="str">
        <f>VLOOKUP(V63,audio_list_stym!B63:BQ360,68,FALSE)</f>
        <v>На_мониторе_</v>
      </c>
      <c r="AZ63" t="str">
        <f>VLOOKUP(Z63,audio_list_stym!$B$2:$BQ$299,68,FALSE)</f>
        <v>_Он_толченый?</v>
      </c>
      <c r="BA63" t="e">
        <f>VLOOKUP(Q63,audio_list_stym!$B$2:$BQ$299,68,FALSE)</f>
        <v>#N/A</v>
      </c>
      <c r="BB63" t="str">
        <f t="shared" si="8"/>
        <v>На_мониторе_ГОРОХ._Он_толченый?</v>
      </c>
      <c r="BD63" cm="1">
        <f t="array" aca="1" ref="BD63" ca="1">INDEX($L$58:$L$65,(RANK(AT7,$AT$2:$AT$9)))</f>
        <v>2024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VLOOKUP(B64,audio_list_stym!$A$3:$BP$18,67,FALSE)</f>
        <v>11</v>
      </c>
      <c r="F64" t="str">
        <f>VLOOKUP(E64,metki!$A$2:$B$9,2,FALSE)</f>
        <v>экспл_реал_с_названием</v>
      </c>
      <c r="G64" t="str">
        <f t="shared" si="0"/>
        <v>экспл</v>
      </c>
      <c r="H64" t="str">
        <f>VLOOKUP(B64,audio_list_stym!$A$3:$AJ$18,35,FALSE)</f>
        <v>Goroh</v>
      </c>
      <c r="I64" t="s">
        <v>694</v>
      </c>
      <c r="J64" t="str">
        <f t="shared" si="1"/>
        <v>Goroh_7</v>
      </c>
      <c r="K64">
        <v>11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0</v>
      </c>
      <c r="Q64">
        <f>IF(G64="экспл",0,IF(G64="импл_",VLOOKUP(J64,quest_импл!$A$1:$J$129,8,FALSE),0))</f>
        <v>0</v>
      </c>
      <c r="R64">
        <f>IF(G64="экспл",0,IF(G64="импл_",VLOOKUP(J64,quest_импл!$A$1:$J$129,9,FALSE),0))</f>
        <v>0</v>
      </c>
      <c r="S64">
        <f>IF(G64="экспл_",0,IF(G64="импл_",VLOOKUP(J64,quest_импл!$A$1:$J$129,10,FALSE),0))</f>
        <v>0</v>
      </c>
      <c r="U64">
        <f>IF(G64="экспл",VLOOKUP(J64,quest_экспл!$A$1:$N$129,7,FALSE),IF(G64="импл_",0,0))</f>
        <v>295</v>
      </c>
      <c r="V64" t="str">
        <f>IF(G64="экспл",VLOOKUP(J64,quest_экспл!$A$2:$N$130,8,FALSE),IF(J64="импл_",0,0))</f>
        <v>sound\\Pered_vami.wav</v>
      </c>
      <c r="W64">
        <f>IF(G64="экспл",VLOOKUP(J64,quest_импл!$A$1:$J$129,9,FALSE),IF(G64="импл_",0,0))</f>
        <v>801</v>
      </c>
      <c r="Y64">
        <f>IF(G64="экспл",VLOOKUP(J64,quest_экспл!$A$1:$N$129,11,FALSE),IF(G64="импл_",0,0))</f>
        <v>55</v>
      </c>
      <c r="Z64" t="str">
        <f>IF(G64="экспл",VLOOKUP(J64,quest_экспл!$A$1:$N$129,12,FALSE),IF(G64="импл_",0,0))</f>
        <v>sound\\Zeleniy_li_on.wav</v>
      </c>
      <c r="AA64" t="str">
        <f>IF(G64="экспл",VLOOKUP(J64,quest_экспл!$A$1:$N$129,14,FALSE),IF(G64="импл_",0,0))</f>
        <v>да</v>
      </c>
      <c r="AB64">
        <f>IF(G64="экспл",VLOOKUP(J64,quest_экспл!$A$1:$N$129,13,FALSE),IF(G64="импл_",0,0))</f>
        <v>804</v>
      </c>
      <c r="AC64">
        <f ca="1">VLOOKUP(AD64,total_visual_stym!$C$2:$F$209,4,FALSE)</f>
        <v>2182</v>
      </c>
      <c r="AD64" t="str">
        <f t="shared" ca="1" si="9"/>
        <v>pics\\dis30.jpg</v>
      </c>
      <c r="AE64" s="22" t="str">
        <f t="array" aca="1" ref="AE64" ca="1">IF(G64="экспл",INDEX(total_visual_stym!$C$146:$C$209,(RANK(total_visual_stym!E208,total_visual_stym!$E$146:$E$209))),0)</f>
        <v>pics\\dis30.jpg</v>
      </c>
      <c r="AF64" s="22" t="str">
        <f t="shared" si="23"/>
        <v/>
      </c>
      <c r="AG64" t="str">
        <f t="shared" si="24"/>
        <v>pics\\Goroh_7.jpg</v>
      </c>
      <c r="AH64">
        <f t="shared" si="3"/>
        <v>0</v>
      </c>
      <c r="AI64" s="11"/>
      <c r="AT64">
        <f t="shared" ca="1" si="6"/>
        <v>0.3167033051697512</v>
      </c>
      <c r="AU64" t="str">
        <f>IF(OR(G64=10,G64=11,G64=14,G64=15),VLOOKUP(AT64,audio_list_stym!$A$3:$B$18,2,FALSE),"sound\\Noviy_plod.wav")</f>
        <v>sound\\Noviy_plod.wav</v>
      </c>
      <c r="AV64" t="str">
        <f t="shared" ca="1" si="7"/>
        <v>sound\\Redkiy_plod.wav</v>
      </c>
      <c r="AW64" t="s">
        <v>699</v>
      </c>
      <c r="AX64" t="str">
        <f>IF(OR(E64=10,E64=11,E64=14,E64=15),VLOOKUP(B64,audio_list_stym!$A$3:$BQ$189,69,FALSE),"XXXXX")</f>
        <v>ГОРОХ</v>
      </c>
      <c r="AY64" t="str">
        <f>VLOOKUP(V64,audio_list_stym!B64:BQ361,68,FALSE)</f>
        <v>Перед_Вами_</v>
      </c>
      <c r="AZ64" t="str">
        <f>VLOOKUP(Z64,audio_list_stym!$B$2:$BQ$299,68,FALSE)</f>
        <v>_Зеленый_ли_он?</v>
      </c>
      <c r="BA64" t="e">
        <f>VLOOKUP(Q64,audio_list_stym!$B$2:$BQ$299,68,FALSE)</f>
        <v>#N/A</v>
      </c>
      <c r="BB64" t="str">
        <f t="shared" si="8"/>
        <v>Перед_Вами_ГОРОХ._Зеленый_ли_он?</v>
      </c>
      <c r="BD64" cm="1">
        <f t="array" aca="1" ref="BD64" ca="1">INDEX($L$58:$L$65,(RANK(AT8,$AT$2:$AT$9)))</f>
        <v>2022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VLOOKUP(B65,audio_list_stym!$A$3:$BP$18,67,FALSE)</f>
        <v>11</v>
      </c>
      <c r="F65" t="str">
        <f>VLOOKUP(E65,metki!$A$2:$B$9,2,FALSE)</f>
        <v>экспл_реал_с_названием</v>
      </c>
      <c r="G65" t="str">
        <f t="shared" si="0"/>
        <v>экспл</v>
      </c>
      <c r="H65" t="str">
        <f>VLOOKUP(B65,audio_list_stym!$A$3:$AJ$18,35,FALSE)</f>
        <v>Goroh</v>
      </c>
      <c r="I65" t="s">
        <v>695</v>
      </c>
      <c r="J65" t="str">
        <f t="shared" si="1"/>
        <v>Goroh_8</v>
      </c>
      <c r="K65">
        <v>11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0</v>
      </c>
      <c r="Q65">
        <f>IF(G65="экспл",0,IF(G65="импл_",VLOOKUP(J65,quest_импл!$A$1:$J$129,8,FALSE),0))</f>
        <v>0</v>
      </c>
      <c r="R65">
        <f>IF(G65="экспл",0,IF(G65="импл_",VLOOKUP(J65,quest_импл!$A$1:$J$129,9,FALSE),0))</f>
        <v>0</v>
      </c>
      <c r="S65">
        <f>IF(G65="экспл_",0,IF(G65="импл_",VLOOKUP(J65,quest_импл!$A$1:$J$129,10,FALSE),0))</f>
        <v>0</v>
      </c>
      <c r="U65">
        <f>IF(G65="экспл",VLOOKUP(J65,quest_экспл!$A$1:$N$129,7,FALSE),IF(G65="импл_",0,0))</f>
        <v>296</v>
      </c>
      <c r="V65" t="str">
        <f>IF(G65="экспл",VLOOKUP(J65,quest_экспл!$A$2:$N$130,8,FALSE),IF(J65="импл_",0,0))</f>
        <v>sound\\Vi_vidite.wav</v>
      </c>
      <c r="W65">
        <f>IF(G65="экспл",VLOOKUP(J65,quest_импл!$A$1:$J$129,9,FALSE),IF(G65="импл_",0,0))</f>
        <v>801</v>
      </c>
      <c r="Y65">
        <f>IF(G65="экспл",VLOOKUP(J65,quest_экспл!$A$1:$N$129,11,FALSE),IF(G65="импл_",0,0))</f>
        <v>56</v>
      </c>
      <c r="Z65" t="str">
        <f>IF(G65="экспл",VLOOKUP(J65,quest_экспл!$A$1:$N$129,12,FALSE),IF(G65="импл_",0,0))</f>
        <v>sound\\Ligkiy_li_on.wav</v>
      </c>
      <c r="AA65" t="str">
        <f>IF(G65="экспл",VLOOKUP(J65,quest_экспл!$A$1:$N$129,14,FALSE),IF(G65="импл_",0,0))</f>
        <v>да</v>
      </c>
      <c r="AB65">
        <f>IF(G65="экспл",VLOOKUP(J65,quest_экспл!$A$1:$N$129,13,FALSE),IF(G65="импл_",0,0))</f>
        <v>804</v>
      </c>
      <c r="AC65">
        <f ca="1">VLOOKUP(AD65,total_visual_stym!$C$2:$F$209,4,FALSE)</f>
        <v>2193</v>
      </c>
      <c r="AD65" t="str">
        <f t="shared" ca="1" si="9"/>
        <v>pics\\dis2.jpg</v>
      </c>
      <c r="AE65" s="22" t="str">
        <f t="array" aca="1" ref="AE65" ca="1">IF(G65="экспл",INDEX(total_visual_stym!$C$146:$C$209,(RANK(total_visual_stym!E209,total_visual_stym!$E$146:$E$209))),0)</f>
        <v>pics\\dis2.jpg</v>
      </c>
      <c r="AF65" s="22" t="str">
        <f t="shared" si="23"/>
        <v/>
      </c>
      <c r="AG65" t="str">
        <f t="shared" si="24"/>
        <v>pics\\Goroh_8.jpg</v>
      </c>
      <c r="AH65">
        <f t="shared" si="3"/>
        <v>0</v>
      </c>
      <c r="AT65">
        <f t="shared" ca="1" si="6"/>
        <v>5.9300368444575868E-3</v>
      </c>
      <c r="AU65" t="s">
        <v>697</v>
      </c>
      <c r="AV65" t="str">
        <f t="shared" ca="1" si="7"/>
        <v>sound\\Redkiy_plod.wav</v>
      </c>
      <c r="AW65" t="s">
        <v>699</v>
      </c>
      <c r="AX65" t="str">
        <f>IF(OR(E65=10,E65=11,E65=14,E65=15),VLOOKUP(B65,audio_list_stym!$A$3:$BQ$189,69,FALSE),"XXXXX")</f>
        <v>ГОРОХ</v>
      </c>
      <c r="AY65" t="str">
        <f>VLOOKUP(V65,audio_list_stym!B65:BQ362,68,FALSE)</f>
        <v>Вы_видите_</v>
      </c>
      <c r="AZ65" t="str">
        <f>VLOOKUP(Z65,audio_list_stym!$B$2:$BQ$299,68,FALSE)</f>
        <v>_Легкий_ли_он?</v>
      </c>
      <c r="BA65" t="e">
        <f>VLOOKUP(Q65,audio_list_stym!$B$2:$BQ$299,68,FALSE)</f>
        <v>#N/A</v>
      </c>
      <c r="BB65" t="str">
        <f t="shared" si="8"/>
        <v>Вы_видите_ГОРОХ._Легкий_ли_он?</v>
      </c>
      <c r="BD65" cm="1">
        <f t="array" aca="1" ref="BD65" ca="1">INDEX($L$58:$L$65,(RANK(AT9,$AT$2:$AT$9)))</f>
        <v>2023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VLOOKUP(B66,audio_list_stym!$A$3:$BP$18,67,FALSE)</f>
        <v>16</v>
      </c>
      <c r="F66" t="str">
        <f>VLOOKUP(E66,metki!$A$2:$B$9,2,FALSE)</f>
        <v>импл_новые_без_названия</v>
      </c>
      <c r="G66" t="str">
        <f t="shared" ref="G66:G129" si="25">LEFT(F66,5)</f>
        <v>импл_</v>
      </c>
      <c r="H66" t="str">
        <f>VLOOKUP(B66,audio_list_stym!$A$3:$AJ$18,35,FALSE)</f>
        <v>ZF</v>
      </c>
      <c r="I66" t="s">
        <v>688</v>
      </c>
      <c r="J66" t="str">
        <f t="shared" ref="J66:J129" si="26">H66&amp;I66</f>
        <v>ZF_1</v>
      </c>
      <c r="K66">
        <v>16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281</v>
      </c>
      <c r="Q66" t="str">
        <f>IF(G66="экспл",0,IF(G66="импл_",VLOOKUP(J66,quest_импл!$A$1:$J$129,8,FALSE),0))</f>
        <v>sound\\S_chashuykami_li.wav</v>
      </c>
      <c r="R66">
        <f>IF(G66="экспл",0,IF(G66="импл_",VLOOKUP(J66,quest_импл!$A$1:$J$129,9,FALSE),0))</f>
        <v>801</v>
      </c>
      <c r="S66" t="str">
        <f>IF(G66="экспл_",0,IF(G66="импл_",VLOOKUP(J66,quest_импл!$A$1:$J$129,10,FALSE),0))</f>
        <v>да</v>
      </c>
      <c r="U66">
        <f>IF(G66="экспл",VLOOKUP(J66,quest_экспл!$A$1:$N$129,7,FALSE),IF(G66="импл_",0,0))</f>
        <v>0</v>
      </c>
      <c r="V66">
        <f>IF(G66="экспл",VLOOKUP(J66,quest_экспл!$A$2:$N$130,8,FALSE),IF(J66="импл_",0,0))</f>
        <v>0</v>
      </c>
      <c r="W66">
        <f>IF(G66="экспл",VLOOKUP(J66,quest_импл!$A$1:$J$129,9,FALSE),IF(G66="импл_",0,0))</f>
        <v>0</v>
      </c>
      <c r="Y66">
        <f>IF(G66="экспл",VLOOKUP(J66,quest_экспл!$A$1:$N$129,11,FALSE),IF(G66="импл_",0,0))</f>
        <v>0</v>
      </c>
      <c r="Z66">
        <f>IF(G66="экспл",VLOOKUP(J66,quest_экспл!$A$1:$N$129,12,FALSE),IF(G66="импл_",0,0))</f>
        <v>0</v>
      </c>
      <c r="AA66">
        <f>IF(G66="экспл",VLOOKUP(J66,quest_экспл!$A$1:$N$129,14,FALSE),IF(G66="импл_",0,0))</f>
        <v>0</v>
      </c>
      <c r="AB66">
        <f>IF(G66="экспл",VLOOKUP(J66,quest_экспл!$A$1:$N$129,13,FALSE),IF(G66="импл_",0,0))</f>
        <v>0</v>
      </c>
      <c r="AC66">
        <f ca="1">VLOOKUP(AD66,total_visual_stym!$C$2:$F$209,4,FALSE)</f>
        <v>2061</v>
      </c>
      <c r="AD66" t="str">
        <f t="shared" ca="1" si="9"/>
        <v>pics\\Tomat_5.jpg</v>
      </c>
      <c r="AE66" s="22">
        <f t="array" ref="AE66">IF(G66="экспл",INDEX(total_visual_stym!$C$146:$C$209,(RANK(total_visual_stym!E146,total_visual_stym!$E$146:$E$209))),0)</f>
        <v>0</v>
      </c>
      <c r="AF66" s="22" t="str">
        <f t="shared" ref="AF66:AF129" ca="1" si="27">AS66</f>
        <v>pics\\Tomat_5.jpg</v>
      </c>
      <c r="AG66" t="str">
        <f t="shared" si="24"/>
        <v/>
      </c>
      <c r="AI66" t="s">
        <v>67</v>
      </c>
      <c r="AO66">
        <f ca="1">RAND()</f>
        <v>5.7471663869983258E-2</v>
      </c>
      <c r="AP66" t="str">
        <f ca="1">INDEX($AI$66:$AI$129,(RANK(AO66,$AO$66:$AO$129)))</f>
        <v>pics\\Tomat_5.jpg</v>
      </c>
      <c r="AS66" t="str">
        <f t="shared" ref="AS66:AS81" ca="1" si="28">IF(G66="импл_",AP66,"")</f>
        <v>pics\\Tomat_5.jpg</v>
      </c>
      <c r="AT66">
        <f t="shared" ref="AT66:AT129" ca="1" si="29">RAND()</f>
        <v>0.33520433188201082</v>
      </c>
      <c r="AU66" t="s">
        <v>697</v>
      </c>
      <c r="AV66" t="str">
        <f t="shared" ref="AV66:AV129" ca="1" si="30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e">
        <f>VLOOKUP(V66,audio_list_stym!B66:BQ363,68,FALSE)</f>
        <v>#N/A</v>
      </c>
      <c r="AZ66" t="e">
        <f>VLOOKUP(Z66,audio_list_stym!$B$2:$BQ$299,68,FALSE)</f>
        <v>#N/A</v>
      </c>
      <c r="BA66" t="str">
        <f>VLOOKUP(Q66,audio_list_stym!$B$2:$BQ$299,68,FALSE)</f>
        <v>_С_чешуйками_ли_</v>
      </c>
      <c r="BB66" t="str">
        <f t="shared" ref="BB66:BB129" si="31">IF(G66="экспл",AY66&amp;AX66&amp;"."&amp;AZ66,IF(G66="импл_",BA66&amp;AX66&amp;"?"))</f>
        <v>_С_чешуйками_ли_XXXXX?</v>
      </c>
      <c r="BC66">
        <f>A66</f>
        <v>1209</v>
      </c>
      <c r="BD66" cm="1">
        <f t="array" aca="1" ref="BD66" ca="1">INDEX(L66:L73,(RANK(AT2,$AT$2:$AT$9)))</f>
        <v>2147</v>
      </c>
      <c r="BE66" cm="1">
        <f t="array" aca="1" ref="BE66" ca="1">INDEX(BD74:BD89,(RANK(AT2,$AT$2:$AT$7)))</f>
        <v>2065</v>
      </c>
      <c r="BF66" cm="1">
        <f t="array" aca="1" ref="BF66" ca="1">INDEX(BD90:BD113,(RANK(AT2,$AT$2:$AT$17)))</f>
        <v>2087</v>
      </c>
      <c r="BG66" cm="1">
        <f t="array" aca="1" ref="BG66" ca="1">INDEX(BD114:BD129,(RANK(AT2,$AT$2:$AT$17)))</f>
        <v>2135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VLOOKUP(B67,audio_list_stym!$A$3:$BP$18,67,FALSE)</f>
        <v>16</v>
      </c>
      <c r="F67" t="str">
        <f>VLOOKUP(E67,metki!$A$2:$B$9,2,FALSE)</f>
        <v>импл_новые_без_названия</v>
      </c>
      <c r="G67" t="str">
        <f t="shared" si="25"/>
        <v>импл_</v>
      </c>
      <c r="H67" t="str">
        <f>VLOOKUP(B67,audio_list_stym!$A$3:$AJ$18,35,FALSE)</f>
        <v>ZF</v>
      </c>
      <c r="I67" t="s">
        <v>689</v>
      </c>
      <c r="J67" t="str">
        <f t="shared" si="26"/>
        <v>ZF_2</v>
      </c>
      <c r="K67">
        <v>16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282</v>
      </c>
      <c r="Q67" t="str">
        <f>IF(G67="экспл",0,IF(G67="импл_",VLOOKUP(J67,quest_импл!$A$1:$J$129,8,FALSE),0))</f>
        <v>sound\\Rozoviy_li.wav</v>
      </c>
      <c r="R67">
        <f>IF(G67="экспл",0,IF(G67="импл_",VLOOKUP(J67,quest_импл!$A$1:$J$129,9,FALSE),0))</f>
        <v>801</v>
      </c>
      <c r="S67" t="str">
        <f>IF(G67="экспл_",0,IF(G67="импл_",VLOOKUP(J67,quest_импл!$A$1:$J$129,10,FALSE),0))</f>
        <v>нет</v>
      </c>
      <c r="U67">
        <f>IF(G67="экспл",VLOOKUP(J67,quest_экспл!$A$1:$N$129,7,FALSE),IF(G67="импл_",0,0))</f>
        <v>0</v>
      </c>
      <c r="V67">
        <f>IF(G67="экспл",VLOOKUP(J67,quest_экспл!$A$2:$N$130,8,FALSE),IF(J67="импл_",0,0))</f>
        <v>0</v>
      </c>
      <c r="W67">
        <f>IF(G67="экспл",VLOOKUP(J67,quest_импл!$A$1:$J$129,9,FALSE),IF(G67="импл_",0,0))</f>
        <v>0</v>
      </c>
      <c r="Y67">
        <f>IF(G67="экспл",VLOOKUP(J67,quest_экспл!$A$1:$N$129,11,FALSE),IF(G67="импл_",0,0))</f>
        <v>0</v>
      </c>
      <c r="Z67">
        <f>IF(G67="экспл",VLOOKUP(J67,quest_экспл!$A$1:$N$129,12,FALSE),IF(G67="импл_",0,0))</f>
        <v>0</v>
      </c>
      <c r="AA67">
        <f>IF(G67="экспл",VLOOKUP(J67,quest_экспл!$A$1:$N$129,14,FALSE),IF(G67="импл_",0,0))</f>
        <v>0</v>
      </c>
      <c r="AB67">
        <f>IF(G67="экспл",VLOOKUP(J67,quest_экспл!$A$1:$N$129,13,FALSE),IF(G67="импл_",0,0))</f>
        <v>0</v>
      </c>
      <c r="AC67">
        <f ca="1">VLOOKUP(AD67,total_visual_stym!$C$2:$F$209,4,FALSE)</f>
        <v>2012</v>
      </c>
      <c r="AD67" t="str">
        <f t="shared" ref="AD67:AD129" ca="1" si="32">IF(ISTEXT(AE67),AE67,IF(ISTEXT(AF67),AF67,""))</f>
        <v>pics\\Finik_4.jpg</v>
      </c>
      <c r="AE67" s="22">
        <f t="array" ref="AE67">IF(G67="экспл",INDEX(total_visual_stym!$C$146:$C$209,(RANK(total_visual_stym!E147,total_visual_stym!$E$146:$E$209))),0)</f>
        <v>0</v>
      </c>
      <c r="AF67" s="22" t="str">
        <f t="shared" ca="1" si="27"/>
        <v>pics\\Finik_4.jpg</v>
      </c>
      <c r="AG67" t="str">
        <f t="shared" si="24"/>
        <v/>
      </c>
      <c r="AI67" t="s">
        <v>68</v>
      </c>
      <c r="AO67">
        <f t="shared" ref="AO67:AO129" ca="1" si="33">RAND()</f>
        <v>0.78234207088615448</v>
      </c>
      <c r="AP67" t="str">
        <f t="shared" ref="AP67:AP129" ca="1" si="34">INDEX($AI$66:$AI$129,(RANK(AO67,$AO$66:$AO$129)))</f>
        <v>pics\\Finik_4.jpg</v>
      </c>
      <c r="AS67" t="str">
        <f t="shared" ca="1" si="28"/>
        <v>pics\\Finik_4.jpg</v>
      </c>
      <c r="AT67">
        <f t="shared" ca="1" si="29"/>
        <v>0.86281618631473045</v>
      </c>
      <c r="AU67" t="s">
        <v>697</v>
      </c>
      <c r="AV67" t="str">
        <f t="shared" ca="1" si="30"/>
        <v>sound\\Noviy_plod.wav</v>
      </c>
      <c r="AX67" t="str">
        <f>IF(OR(E67=10,E67=11,E67=14,E67=15),VLOOKUP(B67,audio_list_stym!$A$3:$BQ$189,69,FALSE),"XXXXX")</f>
        <v>XXXXX</v>
      </c>
      <c r="AY67" t="e">
        <f>VLOOKUP(V67,audio_list_stym!B67:BQ364,68,FALSE)</f>
        <v>#N/A</v>
      </c>
      <c r="AZ67" t="e">
        <f>VLOOKUP(Z67,audio_list_stym!$B$2:$BQ$299,68,FALSE)</f>
        <v>#N/A</v>
      </c>
      <c r="BA67" t="str">
        <f>VLOOKUP(Q67,audio_list_stym!$B$2:$BQ$299,68,FALSE)</f>
        <v>_Розовый_ли_</v>
      </c>
      <c r="BB67" t="str">
        <f t="shared" si="31"/>
        <v>_Розовый_ли_XXXXX?</v>
      </c>
      <c r="BD67" cm="1">
        <f t="array" aca="1" ref="BD67" ca="1">INDEX(L67:L74,(RANK(AT3,$AT$2:$AT$9)))</f>
        <v>2147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VLOOKUP(B68,audio_list_stym!$A$3:$BP$18,67,FALSE)</f>
        <v>16</v>
      </c>
      <c r="F68" t="str">
        <f>VLOOKUP(E68,metki!$A$2:$B$9,2,FALSE)</f>
        <v>импл_новые_без_названия</v>
      </c>
      <c r="G68" t="str">
        <f t="shared" si="25"/>
        <v>импл_</v>
      </c>
      <c r="H68" t="str">
        <f>VLOOKUP(B68,audio_list_stym!$A$3:$AJ$18,35,FALSE)</f>
        <v>ZF</v>
      </c>
      <c r="I68" t="s">
        <v>690</v>
      </c>
      <c r="J68" t="str">
        <f t="shared" si="26"/>
        <v>ZF_3</v>
      </c>
      <c r="K68">
        <v>16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283</v>
      </c>
      <c r="Q68" t="str">
        <f>IF(G68="экспл",0,IF(G68="импл_",VLOOKUP(J68,quest_импл!$A$1:$J$129,8,FALSE),0))</f>
        <v>sound\\Tonkiy_li.wav</v>
      </c>
      <c r="R68">
        <f>IF(G68="экспл",0,IF(G68="импл_",VLOOKUP(J68,quest_импл!$A$1:$J$129,9,FALSE),0))</f>
        <v>801</v>
      </c>
      <c r="S68" t="str">
        <f>IF(G68="экспл_",0,IF(G68="импл_",VLOOKUP(J68,quest_импл!$A$1:$J$129,10,FALSE),0))</f>
        <v>нет</v>
      </c>
      <c r="U68">
        <f>IF(G68="экспл",VLOOKUP(J68,quest_экспл!$A$1:$N$129,7,FALSE),IF(G68="импл_",0,0))</f>
        <v>0</v>
      </c>
      <c r="V68">
        <f>IF(G68="экспл",VLOOKUP(J68,quest_экспл!$A$2:$N$130,8,FALSE),IF(J68="импл_",0,0))</f>
        <v>0</v>
      </c>
      <c r="W68">
        <f>IF(G68="экспл",VLOOKUP(J68,quest_импл!$A$1:$J$129,9,FALSE),IF(G68="импл_",0,0))</f>
        <v>0</v>
      </c>
      <c r="Y68">
        <f>IF(G68="экспл",VLOOKUP(J68,quest_экспл!$A$1:$N$129,11,FALSE),IF(G68="импл_",0,0))</f>
        <v>0</v>
      </c>
      <c r="Z68">
        <f>IF(G68="экспл",VLOOKUP(J68,quest_экспл!$A$1:$N$129,12,FALSE),IF(G68="импл_",0,0))</f>
        <v>0</v>
      </c>
      <c r="AA68">
        <f>IF(G68="экспл",VLOOKUP(J68,quest_экспл!$A$1:$N$129,14,FALSE),IF(G68="импл_",0,0))</f>
        <v>0</v>
      </c>
      <c r="AB68">
        <f>IF(G68="экспл",VLOOKUP(J68,quest_экспл!$A$1:$N$129,13,FALSE),IF(G68="импл_",0,0))</f>
        <v>0</v>
      </c>
      <c r="AC68">
        <f ca="1">VLOOKUP(AD68,total_visual_stym!$C$2:$F$209,4,FALSE)</f>
        <v>2035</v>
      </c>
      <c r="AD68" t="str">
        <f t="shared" ca="1" si="32"/>
        <v>pics\\Limon_3.jpg</v>
      </c>
      <c r="AE68" s="22">
        <f t="array" ref="AE68">IF(G68="экспл",INDEX(total_visual_stym!$C$146:$C$209,(RANK(total_visual_stym!E148,total_visual_stym!$E$146:$E$209))),0)</f>
        <v>0</v>
      </c>
      <c r="AF68" s="22" t="str">
        <f t="shared" ca="1" si="27"/>
        <v>pics\\Limon_3.jpg</v>
      </c>
      <c r="AG68" t="str">
        <f t="shared" si="24"/>
        <v/>
      </c>
      <c r="AI68" t="s">
        <v>69</v>
      </c>
      <c r="AO68">
        <f t="shared" ca="1" si="33"/>
        <v>0.42186044535537037</v>
      </c>
      <c r="AP68" t="str">
        <f t="shared" ca="1" si="34"/>
        <v>pics\\Limon_3.jpg</v>
      </c>
      <c r="AS68" t="str">
        <f t="shared" ca="1" si="28"/>
        <v>pics\\Limon_3.jpg</v>
      </c>
      <c r="AT68">
        <f t="shared" ca="1" si="29"/>
        <v>0.19258583661831341</v>
      </c>
      <c r="AU68" t="s">
        <v>697</v>
      </c>
      <c r="AV68" t="str">
        <f t="shared" ca="1" si="30"/>
        <v>sound\\Redkiy_plod.wav</v>
      </c>
      <c r="AX68" t="str">
        <f>IF(OR(E68=10,E68=11,E68=14,E68=15),VLOOKUP(B68,audio_list_stym!$A$3:$BQ$189,69,FALSE),"XXXXX")</f>
        <v>XXXXX</v>
      </c>
      <c r="AY68" t="e">
        <f>VLOOKUP(V68,audio_list_stym!B68:BQ365,68,FALSE)</f>
        <v>#N/A</v>
      </c>
      <c r="AZ68" t="e">
        <f>VLOOKUP(Z68,audio_list_stym!$B$2:$BQ$299,68,FALSE)</f>
        <v>#N/A</v>
      </c>
      <c r="BA68" t="str">
        <f>VLOOKUP(Q68,audio_list_stym!$B$2:$BQ$299,68,FALSE)</f>
        <v>_Тонкий_ли_</v>
      </c>
      <c r="BB68" t="str">
        <f t="shared" si="31"/>
        <v>_Тонкий_ли_XXXXX?</v>
      </c>
      <c r="BD68" cm="1">
        <f t="array" aca="1" ref="BD68" ca="1">INDEX(L68:L75,(RANK(AT4,$AT$2:$AT$9)))</f>
        <v>2147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VLOOKUP(B69,audio_list_stym!$A$3:$BP$18,67,FALSE)</f>
        <v>16</v>
      </c>
      <c r="F69" t="str">
        <f>VLOOKUP(E69,metki!$A$2:$B$9,2,FALSE)</f>
        <v>импл_новые_без_названия</v>
      </c>
      <c r="G69" t="str">
        <f t="shared" si="25"/>
        <v>импл_</v>
      </c>
      <c r="H69" t="str">
        <f>VLOOKUP(B69,audio_list_stym!$A$3:$AJ$18,35,FALSE)</f>
        <v>ZF</v>
      </c>
      <c r="I69" t="s">
        <v>691</v>
      </c>
      <c r="J69" t="str">
        <f t="shared" si="26"/>
        <v>ZF_4</v>
      </c>
      <c r="K69">
        <v>16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284</v>
      </c>
      <c r="Q69" t="str">
        <f>IF(G69="экспл",0,IF(G69="импл_",VLOOKUP(J69,quest_импл!$A$1:$J$129,8,FALSE),0))</f>
        <v>sound\\Celniy_li.wav</v>
      </c>
      <c r="R69">
        <f>IF(G69="экспл",0,IF(G69="импл_",VLOOKUP(J69,quest_импл!$A$1:$J$129,9,FALSE),0))</f>
        <v>801</v>
      </c>
      <c r="S69" t="str">
        <f>IF(G69="экспл_",0,IF(G69="импл_",VLOOKUP(J69,quest_импл!$A$1:$J$129,10,FALSE),0))</f>
        <v>нет</v>
      </c>
      <c r="U69">
        <f>IF(G69="экспл",VLOOKUP(J69,quest_экспл!$A$1:$N$129,7,FALSE),IF(G69="импл_",0,0))</f>
        <v>0</v>
      </c>
      <c r="V69">
        <f>IF(G69="экспл",VLOOKUP(J69,quest_экспл!$A$2:$N$130,8,FALSE),IF(J69="импл_",0,0))</f>
        <v>0</v>
      </c>
      <c r="W69">
        <f>IF(G69="экспл",VLOOKUP(J69,quest_импл!$A$1:$J$129,9,FALSE),IF(G69="импл_",0,0))</f>
        <v>0</v>
      </c>
      <c r="Y69">
        <f>IF(G69="экспл",VLOOKUP(J69,quest_экспл!$A$1:$N$129,11,FALSE),IF(G69="импл_",0,0))</f>
        <v>0</v>
      </c>
      <c r="Z69">
        <f>IF(G69="экспл",VLOOKUP(J69,quest_экспл!$A$1:$N$129,12,FALSE),IF(G69="импл_",0,0))</f>
        <v>0</v>
      </c>
      <c r="AA69">
        <f>IF(G69="экспл",VLOOKUP(J69,quest_экспл!$A$1:$N$129,14,FALSE),IF(G69="импл_",0,0))</f>
        <v>0</v>
      </c>
      <c r="AB69">
        <f>IF(G69="экспл",VLOOKUP(J69,quest_экспл!$A$1:$N$129,13,FALSE),IF(G69="импл_",0,0))</f>
        <v>0</v>
      </c>
      <c r="AC69">
        <f ca="1">VLOOKUP(AD69,total_visual_stym!$C$2:$F$209,4,FALSE)</f>
        <v>2060</v>
      </c>
      <c r="AD69" t="str">
        <f t="shared" ca="1" si="32"/>
        <v>pics\\Tomat_4.jpg</v>
      </c>
      <c r="AE69" s="22">
        <f t="array" ref="AE69">IF(G69="экспл",INDEX(total_visual_stym!$C$146:$C$209,(RANK(total_visual_stym!E149,total_visual_stym!$E$146:$E$209))),0)</f>
        <v>0</v>
      </c>
      <c r="AF69" s="22" t="str">
        <f t="shared" ca="1" si="27"/>
        <v>pics\\Tomat_4.jpg</v>
      </c>
      <c r="AG69" t="str">
        <f t="shared" si="24"/>
        <v/>
      </c>
      <c r="AI69" t="s">
        <v>70</v>
      </c>
      <c r="AO69">
        <f t="shared" ca="1" si="33"/>
        <v>6.1987210324806807E-2</v>
      </c>
      <c r="AP69" t="str">
        <f t="shared" ca="1" si="34"/>
        <v>pics\\Tomat_4.jpg</v>
      </c>
      <c r="AS69" t="str">
        <f t="shared" ca="1" si="28"/>
        <v>pics\\Tomat_4.jpg</v>
      </c>
      <c r="AT69">
        <f t="shared" ca="1" si="29"/>
        <v>0.74569226790596754</v>
      </c>
      <c r="AU69" t="s">
        <v>697</v>
      </c>
      <c r="AV69" t="str">
        <f t="shared" ca="1" si="30"/>
        <v>sound\\Noviy_plod.wav</v>
      </c>
      <c r="AX69" t="str">
        <f>IF(OR(E69=10,E69=11,E69=14,E69=15),VLOOKUP(B69,audio_list_stym!$A$3:$BQ$189,69,FALSE),"XXXXX")</f>
        <v>XXXXX</v>
      </c>
      <c r="AY69" t="e">
        <f>VLOOKUP(V69,audio_list_stym!B69:BQ366,68,FALSE)</f>
        <v>#N/A</v>
      </c>
      <c r="AZ69" t="e">
        <f>VLOOKUP(Z69,audio_list_stym!$B$2:$BQ$299,68,FALSE)</f>
        <v>#N/A</v>
      </c>
      <c r="BA69" t="str">
        <f>VLOOKUP(Q69,audio_list_stym!$B$2:$BQ$299,68,FALSE)</f>
        <v>_Цельный_ли_</v>
      </c>
      <c r="BB69" t="str">
        <f t="shared" si="31"/>
        <v>_Цельный_ли_XXXXX?</v>
      </c>
      <c r="BD69" cm="1">
        <f t="array" aca="1" ref="BD69" ca="1">INDEX(L69:L76,(RANK(AT5,$AT$2:$AT$9)))</f>
        <v>2151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VLOOKUP(B70,audio_list_stym!$A$3:$BP$18,67,FALSE)</f>
        <v>16</v>
      </c>
      <c r="F70" t="str">
        <f>VLOOKUP(E70,metki!$A$2:$B$9,2,FALSE)</f>
        <v>импл_новые_без_названия</v>
      </c>
      <c r="G70" t="str">
        <f t="shared" si="25"/>
        <v>импл_</v>
      </c>
      <c r="H70" t="str">
        <f>VLOOKUP(B70,audio_list_stym!$A$3:$AJ$18,35,FALSE)</f>
        <v>ZF</v>
      </c>
      <c r="I70" t="s">
        <v>692</v>
      </c>
      <c r="J70" t="str">
        <f t="shared" si="26"/>
        <v>ZF_5</v>
      </c>
      <c r="K70">
        <v>16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285</v>
      </c>
      <c r="Q70" t="str">
        <f>IF(G70="экспл",0,IF(G70="импл_",VLOOKUP(J70,quest_импл!$A$1:$J$129,8,FALSE),0))</f>
        <v>sound\\Shershaviy_li.wav</v>
      </c>
      <c r="R70">
        <f>IF(G70="экспл",0,IF(G70="импл_",VLOOKUP(J70,quest_импл!$A$1:$J$129,9,FALSE),0))</f>
        <v>801</v>
      </c>
      <c r="S70" t="str">
        <f>IF(G70="экспл_",0,IF(G70="импл_",VLOOKUP(J70,quest_импл!$A$1:$J$129,10,FALSE),0))</f>
        <v>да</v>
      </c>
      <c r="U70">
        <f>IF(G70="экспл",VLOOKUP(J70,quest_экспл!$A$1:$N$129,7,FALSE),IF(G70="импл_",0,0))</f>
        <v>0</v>
      </c>
      <c r="V70">
        <f>IF(G70="экспл",VLOOKUP(J70,quest_экспл!$A$2:$N$130,8,FALSE),IF(J70="импл_",0,0))</f>
        <v>0</v>
      </c>
      <c r="W70">
        <f>IF(G70="экспл",VLOOKUP(J70,quest_импл!$A$1:$J$129,9,FALSE),IF(G70="импл_",0,0))</f>
        <v>0</v>
      </c>
      <c r="Y70">
        <f>IF(G70="экспл",VLOOKUP(J70,quest_экспл!$A$1:$N$129,11,FALSE),IF(G70="импл_",0,0))</f>
        <v>0</v>
      </c>
      <c r="Z70">
        <f>IF(G70="экспл",VLOOKUP(J70,quest_экспл!$A$1:$N$129,12,FALSE),IF(G70="импл_",0,0))</f>
        <v>0</v>
      </c>
      <c r="AA70">
        <f>IF(G70="экспл",VLOOKUP(J70,quest_экспл!$A$1:$N$129,14,FALSE),IF(G70="импл_",0,0))</f>
        <v>0</v>
      </c>
      <c r="AB70">
        <f>IF(G70="экспл",VLOOKUP(J70,quest_экспл!$A$1:$N$129,13,FALSE),IF(G70="импл_",0,0))</f>
        <v>0</v>
      </c>
      <c r="AC70">
        <f ca="1">VLOOKUP(AD70,total_visual_stym!$C$2:$F$209,4,FALSE)</f>
        <v>2034</v>
      </c>
      <c r="AD70" t="str">
        <f t="shared" ca="1" si="32"/>
        <v>pics\\Limon_2.jpg</v>
      </c>
      <c r="AE70" s="22">
        <f t="array" ref="AE70">IF(G70="экспл",INDEX(total_visual_stym!$C$146:$C$209,(RANK(total_visual_stym!E150,total_visual_stym!$E$146:$E$209))),0)</f>
        <v>0</v>
      </c>
      <c r="AF70" s="22" t="str">
        <f t="shared" ca="1" si="27"/>
        <v>pics\\Limon_2.jpg</v>
      </c>
      <c r="AG70" t="str">
        <f t="shared" si="24"/>
        <v/>
      </c>
      <c r="AI70" t="s">
        <v>71</v>
      </c>
      <c r="AO70">
        <f t="shared" ca="1" si="33"/>
        <v>0.42950501411284592</v>
      </c>
      <c r="AP70" t="str">
        <f t="shared" ca="1" si="34"/>
        <v>pics\\Limon_2.jpg</v>
      </c>
      <c r="AS70" t="str">
        <f t="shared" ca="1" si="28"/>
        <v>pics\\Limon_2.jpg</v>
      </c>
      <c r="AT70">
        <f t="shared" ca="1" si="29"/>
        <v>0.73557171211716987</v>
      </c>
      <c r="AU70" t="s">
        <v>697</v>
      </c>
      <c r="AV70" t="str">
        <f t="shared" ca="1" si="30"/>
        <v>sound\\Noviy_plod.wav</v>
      </c>
      <c r="AX70" t="str">
        <f>IF(OR(E70=10,E70=11,E70=14,E70=15),VLOOKUP(B70,audio_list_stym!$A$3:$BQ$189,69,FALSE),"XXXXX")</f>
        <v>XXXXX</v>
      </c>
      <c r="AY70" t="e">
        <f>VLOOKUP(V70,audio_list_stym!B70:BQ367,68,FALSE)</f>
        <v>#N/A</v>
      </c>
      <c r="AZ70" t="e">
        <f>VLOOKUP(Z70,audio_list_stym!$B$2:$BQ$299,68,FALSE)</f>
        <v>#N/A</v>
      </c>
      <c r="BA70" t="str">
        <f>VLOOKUP(Q70,audio_list_stym!$B$2:$BQ$299,68,FALSE)</f>
        <v>_Шершавый_ли_</v>
      </c>
      <c r="BB70" t="str">
        <f t="shared" si="31"/>
        <v>_Шершавый_ли_XXXXX?</v>
      </c>
      <c r="BD70" cm="1">
        <f t="array" aca="1" ref="BD70" ca="1">INDEX(L70:L77,(RANK(AT6,$AT$2:$AT$9)))</f>
        <v>2065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VLOOKUP(B71,audio_list_stym!$A$3:$BP$18,67,FALSE)</f>
        <v>16</v>
      </c>
      <c r="F71" t="str">
        <f>VLOOKUP(E71,metki!$A$2:$B$9,2,FALSE)</f>
        <v>импл_новые_без_названия</v>
      </c>
      <c r="G71" t="str">
        <f t="shared" si="25"/>
        <v>импл_</v>
      </c>
      <c r="H71" t="str">
        <f>VLOOKUP(B71,audio_list_stym!$A$3:$AJ$18,35,FALSE)</f>
        <v>ZF</v>
      </c>
      <c r="I71" t="s">
        <v>693</v>
      </c>
      <c r="J71" t="str">
        <f t="shared" si="26"/>
        <v>ZF_6</v>
      </c>
      <c r="K71">
        <v>16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286</v>
      </c>
      <c r="Q71" t="str">
        <f>IF(G71="экспл",0,IF(G71="импл_",VLOOKUP(J71,quest_импл!$A$1:$J$129,8,FALSE),0))</f>
        <v>sound\\Zaostryen_li.wav</v>
      </c>
      <c r="R71">
        <f>IF(G71="экспл",0,IF(G71="импл_",VLOOKUP(J71,quest_импл!$A$1:$J$129,9,FALSE),0))</f>
        <v>801</v>
      </c>
      <c r="S71" t="str">
        <f>IF(G71="экспл_",0,IF(G71="импл_",VLOOKUP(J71,quest_импл!$A$1:$J$129,10,FALSE),0))</f>
        <v>да</v>
      </c>
      <c r="U71">
        <f>IF(G71="экспл",VLOOKUP(J71,quest_экспл!$A$1:$N$129,7,FALSE),IF(G71="импл_",0,0))</f>
        <v>0</v>
      </c>
      <c r="V71">
        <f>IF(G71="экспл",VLOOKUP(J71,quest_экспл!$A$2:$N$130,8,FALSE),IF(J71="импл_",0,0))</f>
        <v>0</v>
      </c>
      <c r="W71">
        <f>IF(G71="экспл",VLOOKUP(J71,quest_импл!$A$1:$J$129,9,FALSE),IF(G71="импл_",0,0))</f>
        <v>0</v>
      </c>
      <c r="Y71">
        <f>IF(G71="экспл",VLOOKUP(J71,quest_экспл!$A$1:$N$129,11,FALSE),IF(G71="импл_",0,0))</f>
        <v>0</v>
      </c>
      <c r="Z71">
        <f>IF(G71="экспл",VLOOKUP(J71,quest_экспл!$A$1:$N$129,12,FALSE),IF(G71="импл_",0,0))</f>
        <v>0</v>
      </c>
      <c r="AA71">
        <f>IF(G71="экспл",VLOOKUP(J71,quest_экспл!$A$1:$N$129,14,FALSE),IF(G71="импл_",0,0))</f>
        <v>0</v>
      </c>
      <c r="AB71">
        <f>IF(G71="экспл",VLOOKUP(J71,quest_экспл!$A$1:$N$129,13,FALSE),IF(G71="импл_",0,0))</f>
        <v>0</v>
      </c>
      <c r="AC71">
        <f ca="1">VLOOKUP(AD71,total_visual_stym!$C$2:$F$209,4,FALSE)</f>
        <v>2009</v>
      </c>
      <c r="AD71" t="str">
        <f t="shared" ca="1" si="32"/>
        <v>pics\\Finik_1.jpg</v>
      </c>
      <c r="AE71" s="22">
        <f t="array" ref="AE71">IF(G71="экспл",INDEX(total_visual_stym!$C$146:$C$209,(RANK(total_visual_stym!E151,total_visual_stym!$E$146:$E$209))),0)</f>
        <v>0</v>
      </c>
      <c r="AF71" s="22" t="str">
        <f t="shared" ca="1" si="27"/>
        <v>pics\\Finik_1.jpg</v>
      </c>
      <c r="AG71" t="str">
        <f t="shared" si="24"/>
        <v/>
      </c>
      <c r="AI71" t="s">
        <v>72</v>
      </c>
      <c r="AO71">
        <f t="shared" ca="1" si="33"/>
        <v>0.81785337564220906</v>
      </c>
      <c r="AP71" t="str">
        <f t="shared" ca="1" si="34"/>
        <v>pics\\Finik_1.jpg</v>
      </c>
      <c r="AS71" t="str">
        <f t="shared" ca="1" si="28"/>
        <v>pics\\Finik_1.jpg</v>
      </c>
      <c r="AT71">
        <f t="shared" ca="1" si="29"/>
        <v>0.6122790622706924</v>
      </c>
      <c r="AU71" t="s">
        <v>697</v>
      </c>
      <c r="AV71" t="str">
        <f t="shared" ca="1" si="30"/>
        <v>sound\\Noviy_plod.wav</v>
      </c>
      <c r="AX71" t="str">
        <f>IF(OR(E71=10,E71=11,E71=14,E71=15),VLOOKUP(B71,audio_list_stym!$A$3:$BQ$189,69,FALSE),"XXXXX")</f>
        <v>XXXXX</v>
      </c>
      <c r="AY71" t="e">
        <f>VLOOKUP(V71,audio_list_stym!B71:BQ368,68,FALSE)</f>
        <v>#N/A</v>
      </c>
      <c r="AZ71" t="e">
        <f>VLOOKUP(Z71,audio_list_stym!$B$2:$BQ$299,68,FALSE)</f>
        <v>#N/A</v>
      </c>
      <c r="BA71" t="str">
        <f>VLOOKUP(Q71,audio_list_stym!$B$2:$BQ$299,68,FALSE)</f>
        <v>_Заострен_ли_</v>
      </c>
      <c r="BB71" t="str">
        <f t="shared" si="31"/>
        <v>_Заострен_ли_XXXXX?</v>
      </c>
      <c r="BD71" cm="1">
        <f t="array" aca="1" ref="BD71" ca="1">INDEX(L71:L78,(RANK(AT7,$AT$2:$AT$9)))</f>
        <v>2069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VLOOKUP(B72,audio_list_stym!$A$3:$BP$18,67,FALSE)</f>
        <v>16</v>
      </c>
      <c r="F72" t="str">
        <f>VLOOKUP(E72,metki!$A$2:$B$9,2,FALSE)</f>
        <v>импл_новые_без_названия</v>
      </c>
      <c r="G72" t="str">
        <f t="shared" si="25"/>
        <v>импл_</v>
      </c>
      <c r="H72" t="str">
        <f>VLOOKUP(B72,audio_list_stym!$A$3:$AJ$18,35,FALSE)</f>
        <v>ZF</v>
      </c>
      <c r="I72" t="s">
        <v>694</v>
      </c>
      <c r="J72" t="str">
        <f t="shared" si="26"/>
        <v>ZF_7</v>
      </c>
      <c r="K72">
        <v>16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287</v>
      </c>
      <c r="Q72" t="str">
        <f>IF(G72="экспл",0,IF(G72="импл_",VLOOKUP(J72,quest_импл!$A$1:$J$129,8,FALSE),0))</f>
        <v>sound\\Rassipchatiy_li.wav</v>
      </c>
      <c r="R72">
        <f>IF(G72="экспл",0,IF(G72="импл_",VLOOKUP(J72,quest_импл!$A$1:$J$129,9,FALSE),0))</f>
        <v>801</v>
      </c>
      <c r="S72" t="str">
        <f>IF(G72="экспл_",0,IF(G72="импл_",VLOOKUP(J72,quest_импл!$A$1:$J$129,10,FALSE),0))</f>
        <v>нет</v>
      </c>
      <c r="U72">
        <f>IF(G72="экспл",VLOOKUP(J72,quest_экспл!$A$1:$N$129,7,FALSE),IF(G72="импл_",0,0))</f>
        <v>0</v>
      </c>
      <c r="V72">
        <f>IF(G72="экспл",VLOOKUP(J72,quest_экспл!$A$2:$N$130,8,FALSE),IF(J72="импл_",0,0))</f>
        <v>0</v>
      </c>
      <c r="W72">
        <f>IF(G72="экспл",VLOOKUP(J72,quest_импл!$A$1:$J$129,9,FALSE),IF(G72="импл_",0,0))</f>
        <v>0</v>
      </c>
      <c r="Y72">
        <f>IF(G72="экспл",VLOOKUP(J72,quest_экспл!$A$1:$N$129,11,FALSE),IF(G72="импл_",0,0))</f>
        <v>0</v>
      </c>
      <c r="Z72">
        <f>IF(G72="экспл",VLOOKUP(J72,quest_экспл!$A$1:$N$129,12,FALSE),IF(G72="импл_",0,0))</f>
        <v>0</v>
      </c>
      <c r="AA72">
        <f>IF(G72="экспл",VLOOKUP(J72,quest_экспл!$A$1:$N$129,14,FALSE),IF(G72="импл_",0,0))</f>
        <v>0</v>
      </c>
      <c r="AB72">
        <f>IF(G72="экспл",VLOOKUP(J72,quest_экспл!$A$1:$N$129,13,FALSE),IF(G72="импл_",0,0))</f>
        <v>0</v>
      </c>
      <c r="AC72">
        <f ca="1">VLOOKUP(AD72,total_visual_stym!$C$2:$F$209,4,FALSE)</f>
        <v>2026</v>
      </c>
      <c r="AD72" t="str">
        <f t="shared" ca="1" si="32"/>
        <v>pics\\Kokos_2.jpg</v>
      </c>
      <c r="AE72" s="22">
        <f t="array" ref="AE72">IF(G72="экспл",INDEX(total_visual_stym!$C$146:$C$209,(RANK(total_visual_stym!E152,total_visual_stym!$E$146:$E$209))),0)</f>
        <v>0</v>
      </c>
      <c r="AF72" s="22" t="str">
        <f t="shared" ca="1" si="27"/>
        <v>pics\\Kokos_2.jpg</v>
      </c>
      <c r="AG72" t="str">
        <f t="shared" si="24"/>
        <v/>
      </c>
      <c r="AI72" t="s">
        <v>73</v>
      </c>
      <c r="AO72">
        <f t="shared" ca="1" si="33"/>
        <v>0.54204464397051011</v>
      </c>
      <c r="AP72" t="str">
        <f t="shared" ca="1" si="34"/>
        <v>pics\\Kokos_2.jpg</v>
      </c>
      <c r="AS72" t="str">
        <f t="shared" ca="1" si="28"/>
        <v>pics\\Kokos_2.jpg</v>
      </c>
      <c r="AT72">
        <f t="shared" ca="1" si="29"/>
        <v>0.71430751850491925</v>
      </c>
      <c r="AU72" t="s">
        <v>697</v>
      </c>
      <c r="AV72" t="str">
        <f t="shared" ca="1" si="30"/>
        <v>sound\\Noviy_plod.wav</v>
      </c>
      <c r="AX72" t="str">
        <f>IF(OR(E72=10,E72=11,E72=14,E72=15),VLOOKUP(B72,audio_list_stym!$A$3:$BQ$189,69,FALSE),"XXXXX")</f>
        <v>XXXXX</v>
      </c>
      <c r="AY72" t="e">
        <f>VLOOKUP(V72,audio_list_stym!B72:BQ369,68,FALSE)</f>
        <v>#N/A</v>
      </c>
      <c r="AZ72" t="e">
        <f>VLOOKUP(Z72,audio_list_stym!$B$2:$BQ$299,68,FALSE)</f>
        <v>#N/A</v>
      </c>
      <c r="BA72" t="str">
        <f>VLOOKUP(Q72,audio_list_stym!$B$2:$BQ$299,68,FALSE)</f>
        <v>_Рассыпчатый_ли_</v>
      </c>
      <c r="BB72" t="str">
        <f t="shared" si="31"/>
        <v>_Рассыпчатый_ли_XXXXX?</v>
      </c>
      <c r="BD72" cm="1">
        <f t="array" aca="1" ref="BD72" ca="1">INDEX(L72:L79,(RANK(AT8,$AT$2:$AT$9)))</f>
        <v>2068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VLOOKUP(B73,audio_list_stym!$A$3:$BP$18,67,FALSE)</f>
        <v>16</v>
      </c>
      <c r="F73" t="str">
        <f>VLOOKUP(E73,metki!$A$2:$B$9,2,FALSE)</f>
        <v>импл_новые_без_названия</v>
      </c>
      <c r="G73" t="str">
        <f t="shared" si="25"/>
        <v>импл_</v>
      </c>
      <c r="H73" t="str">
        <f>VLOOKUP(B73,audio_list_stym!$A$3:$AJ$18,35,FALSE)</f>
        <v>ZF</v>
      </c>
      <c r="I73" t="s">
        <v>695</v>
      </c>
      <c r="J73" t="str">
        <f t="shared" si="26"/>
        <v>ZF_8</v>
      </c>
      <c r="K73">
        <v>16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288</v>
      </c>
      <c r="Q73" t="str">
        <f>IF(G73="экспл",0,IF(G73="импл_",VLOOKUP(J73,quest_импл!$A$1:$J$129,8,FALSE),0))</f>
        <v>sound\\Ochishen_li.wav</v>
      </c>
      <c r="R73">
        <f>IF(G73="экспл",0,IF(G73="импл_",VLOOKUP(J73,quest_импл!$A$1:$J$129,9,FALSE),0))</f>
        <v>801</v>
      </c>
      <c r="S73" t="str">
        <f>IF(G73="экспл_",0,IF(G73="импл_",VLOOKUP(J73,quest_импл!$A$1:$J$129,10,FALSE),0))</f>
        <v>да</v>
      </c>
      <c r="U73">
        <f>IF(G73="экспл",VLOOKUP(J73,quest_экспл!$A$1:$N$129,7,FALSE),IF(G73="импл_",0,0))</f>
        <v>0</v>
      </c>
      <c r="V73">
        <f>IF(G73="экспл",VLOOKUP(J73,quest_экспл!$A$2:$N$130,8,FALSE),IF(J73="импл_",0,0))</f>
        <v>0</v>
      </c>
      <c r="W73">
        <f>IF(G73="экспл",VLOOKUP(J73,quest_импл!$A$1:$J$129,9,FALSE),IF(G73="импл_",0,0))</f>
        <v>0</v>
      </c>
      <c r="Y73">
        <f>IF(G73="экспл",VLOOKUP(J73,quest_экспл!$A$1:$N$129,11,FALSE),IF(G73="импл_",0,0))</f>
        <v>0</v>
      </c>
      <c r="Z73">
        <f>IF(G73="экспл",VLOOKUP(J73,quest_экспл!$A$1:$N$129,12,FALSE),IF(G73="импл_",0,0))</f>
        <v>0</v>
      </c>
      <c r="AA73">
        <f>IF(G73="экспл",VLOOKUP(J73,quest_экспл!$A$1:$N$129,14,FALSE),IF(G73="импл_",0,0))</f>
        <v>0</v>
      </c>
      <c r="AB73">
        <f>IF(G73="экспл",VLOOKUP(J73,quest_экспл!$A$1:$N$129,13,FALSE),IF(G73="импл_",0,0))</f>
        <v>0</v>
      </c>
      <c r="AC73">
        <f ca="1">VLOOKUP(AD73,total_visual_stym!$C$2:$F$209,4,FALSE)</f>
        <v>2054</v>
      </c>
      <c r="AD73" t="str">
        <f t="shared" ca="1" si="32"/>
        <v>pics\\Redis_6.jpg</v>
      </c>
      <c r="AE73" s="22">
        <f t="array" ref="AE73">IF(G73="экспл",INDEX(total_visual_stym!$C$146:$C$209,(RANK(total_visual_stym!E153,total_visual_stym!$E$146:$E$209))),0)</f>
        <v>0</v>
      </c>
      <c r="AF73" s="22" t="str">
        <f t="shared" ca="1" si="27"/>
        <v>pics\\Redis_6.jpg</v>
      </c>
      <c r="AG73" t="str">
        <f t="shared" si="24"/>
        <v/>
      </c>
      <c r="AI73" t="s">
        <v>74</v>
      </c>
      <c r="AO73">
        <f t="shared" ca="1" si="33"/>
        <v>0.14694673458387808</v>
      </c>
      <c r="AP73" t="str">
        <f t="shared" ca="1" si="34"/>
        <v>pics\\Redis_6.jpg</v>
      </c>
      <c r="AS73" t="str">
        <f t="shared" ca="1" si="28"/>
        <v>pics\\Redis_6.jpg</v>
      </c>
      <c r="AT73">
        <f t="shared" ca="1" si="29"/>
        <v>0.39141468854636385</v>
      </c>
      <c r="AU73" t="s">
        <v>697</v>
      </c>
      <c r="AV73" t="str">
        <f t="shared" ca="1" si="30"/>
        <v>sound\\Redkiy_plod.wav</v>
      </c>
      <c r="AX73" t="str">
        <f>IF(OR(E73=10,E73=11,E73=14,E73=15),VLOOKUP(B73,audio_list_stym!$A$3:$BQ$189,69,FALSE),"XXXXX")</f>
        <v>XXXXX</v>
      </c>
      <c r="AY73" t="e">
        <f>VLOOKUP(V73,audio_list_stym!B73:BQ370,68,FALSE)</f>
        <v>#N/A</v>
      </c>
      <c r="AZ73" t="e">
        <f>VLOOKUP(Z73,audio_list_stym!$B$2:$BQ$299,68,FALSE)</f>
        <v>#N/A</v>
      </c>
      <c r="BA73" t="str">
        <f>VLOOKUP(Q73,audio_list_stym!$B$2:$BQ$299,68,FALSE)</f>
        <v>_Очищен_ли_</v>
      </c>
      <c r="BB73" t="str">
        <f t="shared" si="31"/>
        <v>_Очищен_ли_XXXXX?</v>
      </c>
      <c r="BD73" cm="1">
        <f t="array" aca="1" ref="BD73" ca="1">INDEX(L73:L80,(RANK(AT9,$AT$2:$AT$9)))</f>
        <v>2070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VLOOKUP(B74,audio_list_stym!$A$3:$BP$18,67,FALSE)</f>
        <v>17</v>
      </c>
      <c r="F74" t="str">
        <f>VLOOKUP(E74,metki!$A$2:$B$9,2,FALSE)</f>
        <v>экспл_новые_без_названия</v>
      </c>
      <c r="G74" t="str">
        <f t="shared" si="25"/>
        <v>экспл</v>
      </c>
      <c r="H74" t="str">
        <f>VLOOKUP(B74,audio_list_stym!$A$3:$AJ$18,35,FALSE)</f>
        <v>Ackee</v>
      </c>
      <c r="I74" t="s">
        <v>688</v>
      </c>
      <c r="J74" t="str">
        <f t="shared" si="26"/>
        <v>Ackee_1</v>
      </c>
      <c r="K74">
        <v>17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0</v>
      </c>
      <c r="Q74">
        <f>IF(G74="экспл",0,IF(G74="импл_",VLOOKUP(J74,quest_импл!$A$1:$J$129,8,FALSE),0))</f>
        <v>0</v>
      </c>
      <c r="R74">
        <f>IF(G74="экспл",0,IF(G74="импл_",VLOOKUP(J74,quest_импл!$A$1:$J$129,9,FALSE),0))</f>
        <v>0</v>
      </c>
      <c r="S74">
        <f>IF(G74="экспл_",0,IF(G74="импл_",VLOOKUP(J74,quest_импл!$A$1:$J$129,10,FALSE),0))</f>
        <v>0</v>
      </c>
      <c r="U74">
        <f>IF(G74="экспл",VLOOKUP(J74,quest_экспл!$A$1:$N$129,7,FALSE),IF(G74="импл_",0,0))</f>
        <v>289</v>
      </c>
      <c r="V74" t="str">
        <f>IF(G74="экспл",VLOOKUP(J74,quest_экспл!$A$2:$N$130,8,FALSE),IF(J74="импл_",0,0))</f>
        <v>sound\\Na_ecrane.wav</v>
      </c>
      <c r="W74">
        <f>IF(G74="экспл",VLOOKUP(J74,quest_импл!$A$1:$J$129,9,FALSE),IF(G74="импл_",0,0))</f>
        <v>801</v>
      </c>
      <c r="Y74">
        <f>IF(G74="экспл",VLOOKUP(J74,quest_экспл!$A$1:$N$129,11,FALSE),IF(G74="импл_",0,0))</f>
        <v>97</v>
      </c>
      <c r="Z74" t="str">
        <f>IF(G74="экспл",VLOOKUP(J74,quest_экспл!$A$1:$N$129,12,FALSE),IF(G74="импл_",0,0))</f>
        <v>sound\\Sushenniy_li_on.wav</v>
      </c>
      <c r="AA74" t="str">
        <f>IF(G74="экспл",VLOOKUP(J74,quest_экспл!$A$1:$N$129,14,FALSE),IF(G74="импл_",0,0))</f>
        <v>нет</v>
      </c>
      <c r="AB74">
        <f>IF(G74="экспл",VLOOKUP(J74,quest_экспл!$A$1:$N$129,13,FALSE),IF(G74="импл_",0,0))</f>
        <v>804</v>
      </c>
      <c r="AC74">
        <f ca="1">VLOOKUP(AD74,total_visual_stym!$C$2:$F$209,4,FALSE)</f>
        <v>2205</v>
      </c>
      <c r="AD74" t="str">
        <f t="shared" ca="1" si="32"/>
        <v>pics\\dis46.jpg</v>
      </c>
      <c r="AE74" s="22" t="str">
        <f t="array" aca="1" ref="AE74" ca="1">IF(G74="экспл",INDEX(total_visual_stym!$C$146:$C$209,(RANK(total_visual_stym!E154,total_visual_stym!$E$146:$E$209))),0)</f>
        <v>pics\\dis46.jpg</v>
      </c>
      <c r="AF74" s="22" t="str">
        <f t="shared" si="27"/>
        <v/>
      </c>
      <c r="AI74" t="s">
        <v>76</v>
      </c>
      <c r="AO74">
        <f t="shared" ca="1" si="33"/>
        <v>5.3214426740646359E-2</v>
      </c>
      <c r="AP74" t="str">
        <f t="shared" ca="1" si="34"/>
        <v>pics\\Tomat_6.jpg</v>
      </c>
      <c r="AR74" t="str">
        <f>IF(AH74="sound\\Ogorod",AP2,"")</f>
        <v/>
      </c>
      <c r="AS74" t="str">
        <f t="shared" si="28"/>
        <v/>
      </c>
      <c r="AT74">
        <f t="shared" ca="1" si="29"/>
        <v>0.88538418654959128</v>
      </c>
      <c r="AU74" t="s">
        <v>697</v>
      </c>
      <c r="AV74" t="str">
        <f t="shared" ca="1" si="30"/>
        <v>sound\\Noviy_plod.wav</v>
      </c>
      <c r="AX74" t="str">
        <f>IF(OR(E74=10,E74=11,E74=14,E74=15),VLOOKUP(B74,audio_list_stym!$A$3:$BQ$189,69,FALSE),"XXXXX")</f>
        <v>XXXXX</v>
      </c>
      <c r="AY74" t="str">
        <f>VLOOKUP(V74,audio_list_stym!B74:BQ371,68,FALSE)</f>
        <v>На_экране_</v>
      </c>
      <c r="AZ74" t="str">
        <f>VLOOKUP(Z74,audio_list_stym!$B$2:$BQ$299,68,FALSE)</f>
        <v>_Сушеный_ли_он?</v>
      </c>
      <c r="BA74" t="e">
        <f>VLOOKUP(Q74,audio_list_stym!$B$2:$BQ$299,68,FALSE)</f>
        <v>#N/A</v>
      </c>
      <c r="BB74" t="str">
        <f t="shared" si="31"/>
        <v>На_экране_XXXXX._Сушеный_ли_он?</v>
      </c>
      <c r="BC74">
        <f>A74</f>
        <v>1210</v>
      </c>
      <c r="BD74" cm="1">
        <f t="array" aca="1" ref="BD74" ca="1">INDEX($L$74:$L$81,(RANK(AT2,$AT$2:$AT$9)))</f>
        <v>2067</v>
      </c>
      <c r="BE74" cm="1">
        <f t="array" aca="1" ref="BE74" ca="1">INDEX(BD66:BD73,(RANK(AT3,$AT$2:$AT$9)))</f>
        <v>2147</v>
      </c>
      <c r="BF74" cm="1">
        <f t="array" aca="1" ref="BF74" ca="1">INDEX(BD82:BD105,(RANK(AT3,$AT$2:$AT$17)))</f>
        <v>2080</v>
      </c>
      <c r="BG74" cm="1">
        <f t="array" aca="1" ref="BG74" ca="1">INDEX(BD106:BD129,(RANK(AT3,$AT$2:$AT$9)))</f>
        <v>2114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VLOOKUP(B75,audio_list_stym!$A$3:$BP$18,67,FALSE)</f>
        <v>17</v>
      </c>
      <c r="F75" t="str">
        <f>VLOOKUP(E75,metki!$A$2:$B$9,2,FALSE)</f>
        <v>экспл_новые_без_названия</v>
      </c>
      <c r="G75" t="str">
        <f t="shared" si="25"/>
        <v>экспл</v>
      </c>
      <c r="H75" t="str">
        <f>VLOOKUP(B75,audio_list_stym!$A$3:$AJ$18,35,FALSE)</f>
        <v>Ackee</v>
      </c>
      <c r="I75" t="s">
        <v>689</v>
      </c>
      <c r="J75" t="str">
        <f t="shared" si="26"/>
        <v>Ackee_2</v>
      </c>
      <c r="K75">
        <v>17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0</v>
      </c>
      <c r="Q75">
        <f>IF(G75="экспл",0,IF(G75="импл_",VLOOKUP(J75,quest_импл!$A$1:$J$129,8,FALSE),0))</f>
        <v>0</v>
      </c>
      <c r="R75">
        <f>IF(G75="экспл",0,IF(G75="импл_",VLOOKUP(J75,quest_импл!$A$1:$J$129,9,FALSE),0))</f>
        <v>0</v>
      </c>
      <c r="S75">
        <f>IF(G75="экспл_",0,IF(G75="импл_",VLOOKUP(J75,quest_импл!$A$1:$J$129,10,FALSE),0))</f>
        <v>0</v>
      </c>
      <c r="U75">
        <f>IF(G75="экспл",VLOOKUP(J75,quest_экспл!$A$1:$N$129,7,FALSE),IF(G75="импл_",0,0))</f>
        <v>290</v>
      </c>
      <c r="V75" t="str">
        <f>IF(G75="экспл",VLOOKUP(J75,quest_экспл!$A$2:$N$130,8,FALSE),IF(J75="импл_",0,0))</f>
        <v>sound\\Posmotrite_vot.wav</v>
      </c>
      <c r="W75">
        <f>IF(G75="экспл",VLOOKUP(J75,quest_импл!$A$1:$J$129,9,FALSE),IF(G75="импл_",0,0))</f>
        <v>801</v>
      </c>
      <c r="Y75">
        <f>IF(G75="экспл",VLOOKUP(J75,quest_экспл!$A$1:$N$129,11,FALSE),IF(G75="импл_",0,0))</f>
        <v>98</v>
      </c>
      <c r="Z75" t="str">
        <f>IF(G75="экспл",VLOOKUP(J75,quest_экспл!$A$1:$N$129,12,FALSE),IF(G75="импл_",0,0))</f>
        <v>sound\\On_s_vetochkoy.wav</v>
      </c>
      <c r="AA75" t="str">
        <f>IF(G75="экспл",VLOOKUP(J75,quest_экспл!$A$1:$N$129,14,FALSE),IF(G75="импл_",0,0))</f>
        <v>да</v>
      </c>
      <c r="AB75">
        <f>IF(G75="экспл",VLOOKUP(J75,quest_экспл!$A$1:$N$129,13,FALSE),IF(G75="импл_",0,0))</f>
        <v>804</v>
      </c>
      <c r="AC75">
        <f ca="1">VLOOKUP(AD75,total_visual_stym!$C$2:$F$209,4,FALSE)</f>
        <v>2229</v>
      </c>
      <c r="AD75" t="str">
        <f t="shared" ca="1" si="32"/>
        <v>pics\\dis10.jpg</v>
      </c>
      <c r="AE75" s="22" t="str">
        <f t="array" aca="1" ref="AE75" ca="1">IF(G75="экспл",INDEX(total_visual_stym!$C$146:$C$209,(RANK(total_visual_stym!E155,total_visual_stym!$E$146:$E$209))),0)</f>
        <v>pics\\dis10.jpg</v>
      </c>
      <c r="AF75" s="22" t="str">
        <f t="shared" si="27"/>
        <v/>
      </c>
      <c r="AI75" t="s">
        <v>77</v>
      </c>
      <c r="AO75">
        <f t="shared" ca="1" si="33"/>
        <v>0.41774154127185825</v>
      </c>
      <c r="AP75" t="str">
        <f t="shared" ca="1" si="34"/>
        <v>pics\\Limon_4.jpg</v>
      </c>
      <c r="AR75" t="str">
        <f t="shared" ref="AR75:AR97" si="35">IF(AH75="sound\\Ogorod",AP3,"")</f>
        <v/>
      </c>
      <c r="AS75" t="str">
        <f t="shared" si="28"/>
        <v/>
      </c>
      <c r="AT75">
        <f t="shared" ca="1" si="29"/>
        <v>0.61401051119914196</v>
      </c>
      <c r="AU75" t="s">
        <v>697</v>
      </c>
      <c r="AV75" t="str">
        <f t="shared" ca="1" si="30"/>
        <v>sound\\Noviy_plod.wav</v>
      </c>
      <c r="AX75" t="str">
        <f>IF(OR(E75=10,E75=11,E75=14,E75=15),VLOOKUP(B75,audio_list_stym!$A$3:$BQ$189,69,FALSE),"XXXXX")</f>
        <v>XXXXX</v>
      </c>
      <c r="AY75" t="str">
        <f>VLOOKUP(V75,audio_list_stym!B75:BQ372,68,FALSE)</f>
        <v>Посмотрите,_вот_</v>
      </c>
      <c r="AZ75" t="str">
        <f>VLOOKUP(Z75,audio_list_stym!$B$2:$BQ$299,68,FALSE)</f>
        <v>_Он_с_веточкой?</v>
      </c>
      <c r="BA75" t="e">
        <f>VLOOKUP(Q75,audio_list_stym!$B$2:$BQ$299,68,FALSE)</f>
        <v>#N/A</v>
      </c>
      <c r="BB75" t="str">
        <f t="shared" si="31"/>
        <v>Посмотрите,_вот_XXXXX._Он_с_веточкой?</v>
      </c>
      <c r="BD75" cm="1">
        <f t="array" aca="1" ref="BD75" ca="1">INDEX($L$74:$L$81,(RANK(AT3,$AT$2:$AT$9)))</f>
        <v>2066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VLOOKUP(B76,audio_list_stym!$A$3:$BP$18,67,FALSE)</f>
        <v>17</v>
      </c>
      <c r="F76" t="str">
        <f>VLOOKUP(E76,metki!$A$2:$B$9,2,FALSE)</f>
        <v>экспл_новые_без_названия</v>
      </c>
      <c r="G76" t="str">
        <f t="shared" si="25"/>
        <v>экспл</v>
      </c>
      <c r="H76" t="str">
        <f>VLOOKUP(B76,audio_list_stym!$A$3:$AJ$18,35,FALSE)</f>
        <v>Ackee</v>
      </c>
      <c r="I76" t="s">
        <v>690</v>
      </c>
      <c r="J76" t="str">
        <f t="shared" si="26"/>
        <v>Ackee_3</v>
      </c>
      <c r="K76">
        <v>17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0</v>
      </c>
      <c r="Q76">
        <f>IF(G76="экспл",0,IF(G76="импл_",VLOOKUP(J76,quest_импл!$A$1:$J$129,8,FALSE),0))</f>
        <v>0</v>
      </c>
      <c r="R76">
        <f>IF(G76="экспл",0,IF(G76="импл_",VLOOKUP(J76,quest_импл!$A$1:$J$129,9,FALSE),0))</f>
        <v>0</v>
      </c>
      <c r="S76">
        <f>IF(G76="экспл_",0,IF(G76="импл_",VLOOKUP(J76,quest_импл!$A$1:$J$129,10,FALSE),0))</f>
        <v>0</v>
      </c>
      <c r="U76">
        <f>IF(G76="экспл",VLOOKUP(J76,quest_экспл!$A$1:$N$129,7,FALSE),IF(G76="импл_",0,0))</f>
        <v>291</v>
      </c>
      <c r="V76" t="str">
        <f>IF(G76="экспл",VLOOKUP(J76,quest_экспл!$A$2:$N$130,8,FALSE),IF(J76="импл_",0,0))</f>
        <v>sound\\Vot.wav</v>
      </c>
      <c r="W76">
        <f>IF(G76="экспл",VLOOKUP(J76,quest_импл!$A$1:$J$129,9,FALSE),IF(G76="импл_",0,0))</f>
        <v>801</v>
      </c>
      <c r="Y76">
        <f>IF(G76="экспл",VLOOKUP(J76,quest_экспл!$A$1:$N$129,11,FALSE),IF(G76="импл_",0,0))</f>
        <v>99</v>
      </c>
      <c r="Z76" t="str">
        <f>IF(G76="экспл",VLOOKUP(J76,quest_экспл!$A$1:$N$129,12,FALSE),IF(G76="импл_",0,0))</f>
        <v>sound\\On_rasskrit.wav</v>
      </c>
      <c r="AA76" t="str">
        <f>IF(G76="экспл",VLOOKUP(J76,quest_экспл!$A$1:$N$129,14,FALSE),IF(G76="импл_",0,0))</f>
        <v>да</v>
      </c>
      <c r="AB76">
        <f>IF(G76="экспл",VLOOKUP(J76,quest_экспл!$A$1:$N$129,13,FALSE),IF(G76="импл_",0,0))</f>
        <v>804</v>
      </c>
      <c r="AC76">
        <f ca="1">VLOOKUP(AD76,total_visual_stym!$C$2:$F$209,4,FALSE)</f>
        <v>2203</v>
      </c>
      <c r="AD76" t="str">
        <f t="shared" ca="1" si="32"/>
        <v>pics\\dis53.jpg</v>
      </c>
      <c r="AE76" s="22" t="str">
        <f t="array" aca="1" ref="AE76" ca="1">IF(G76="экспл",INDEX(total_visual_stym!$C$146:$C$209,(RANK(total_visual_stym!E156,total_visual_stym!$E$146:$E$209))),0)</f>
        <v>pics\\dis53.jpg</v>
      </c>
      <c r="AF76" s="22" t="str">
        <f t="shared" si="27"/>
        <v/>
      </c>
      <c r="AI76" t="s">
        <v>78</v>
      </c>
      <c r="AO76">
        <f t="shared" ca="1" si="33"/>
        <v>0.64693005523778169</v>
      </c>
      <c r="AP76" t="str">
        <f t="shared" ca="1" si="34"/>
        <v>pics\\Goroh_4.jpg</v>
      </c>
      <c r="AR76" t="str">
        <f t="shared" si="35"/>
        <v/>
      </c>
      <c r="AS76" t="str">
        <f t="shared" si="28"/>
        <v/>
      </c>
      <c r="AT76">
        <f t="shared" ca="1" si="29"/>
        <v>0.75466135681130175</v>
      </c>
      <c r="AU76" t="s">
        <v>697</v>
      </c>
      <c r="AV76" t="str">
        <f t="shared" ca="1" si="30"/>
        <v>sound\\Noviy_plod.wav</v>
      </c>
      <c r="AX76" t="str">
        <f>IF(OR(E76=10,E76=11,E76=14,E76=15),VLOOKUP(B76,audio_list_stym!$A$3:$BQ$189,69,FALSE),"XXXXX")</f>
        <v>XXXXX</v>
      </c>
      <c r="AY76" t="str">
        <f>VLOOKUP(V76,audio_list_stym!B76:BQ373,68,FALSE)</f>
        <v>Вот_</v>
      </c>
      <c r="AZ76" t="str">
        <f>VLOOKUP(Z76,audio_list_stym!$B$2:$BQ$299,68,FALSE)</f>
        <v>_Он_раскрыт?</v>
      </c>
      <c r="BA76" t="e">
        <f>VLOOKUP(Q76,audio_list_stym!$B$2:$BQ$299,68,FALSE)</f>
        <v>#N/A</v>
      </c>
      <c r="BB76" t="str">
        <f t="shared" si="31"/>
        <v>Вот_XXXXX._Он_раскрыт?</v>
      </c>
      <c r="BD76" cm="1">
        <f t="array" aca="1" ref="BD76" ca="1">INDEX($L$74:$L$81,(RANK(AT4,$AT$2:$AT$9)))</f>
        <v>2065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VLOOKUP(B77,audio_list_stym!$A$3:$BP$18,67,FALSE)</f>
        <v>17</v>
      </c>
      <c r="F77" t="str">
        <f>VLOOKUP(E77,metki!$A$2:$B$9,2,FALSE)</f>
        <v>экспл_новые_без_названия</v>
      </c>
      <c r="G77" t="str">
        <f t="shared" si="25"/>
        <v>экспл</v>
      </c>
      <c r="H77" t="str">
        <f>VLOOKUP(B77,audio_list_stym!$A$3:$AJ$18,35,FALSE)</f>
        <v>Ackee</v>
      </c>
      <c r="I77" t="s">
        <v>691</v>
      </c>
      <c r="J77" t="str">
        <f t="shared" si="26"/>
        <v>Ackee_4</v>
      </c>
      <c r="K77">
        <v>17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0</v>
      </c>
      <c r="Q77">
        <f>IF(G77="экспл",0,IF(G77="импл_",VLOOKUP(J77,quest_импл!$A$1:$J$129,8,FALSE),0))</f>
        <v>0</v>
      </c>
      <c r="R77">
        <f>IF(G77="экспл",0,IF(G77="импл_",VLOOKUP(J77,quest_импл!$A$1:$J$129,9,FALSE),0))</f>
        <v>0</v>
      </c>
      <c r="S77">
        <f>IF(G77="экспл_",0,IF(G77="импл_",VLOOKUP(J77,quest_импл!$A$1:$J$129,10,FALSE),0))</f>
        <v>0</v>
      </c>
      <c r="U77">
        <f>IF(G77="экспл",VLOOKUP(J77,quest_экспл!$A$1:$N$129,7,FALSE),IF(G77="импл_",0,0))</f>
        <v>292</v>
      </c>
      <c r="V77" t="str">
        <f>IF(G77="экспл",VLOOKUP(J77,quest_экспл!$A$2:$N$130,8,FALSE),IF(J77="импл_",0,0))</f>
        <v>sound\\Eto.wav</v>
      </c>
      <c r="W77">
        <f>IF(G77="экспл",VLOOKUP(J77,quest_импл!$A$1:$J$129,9,FALSE),IF(G77="импл_",0,0))</f>
        <v>801</v>
      </c>
      <c r="Y77">
        <f>IF(G77="экспл",VLOOKUP(J77,quest_экспл!$A$1:$N$129,11,FALSE),IF(G77="импл_",0,0))</f>
        <v>100</v>
      </c>
      <c r="Z77" t="str">
        <f>IF(G77="экспл",VLOOKUP(J77,quest_экспл!$A$1:$N$129,12,FALSE),IF(G77="импл_",0,0))</f>
        <v>sound\\Pushistiy_li_on.wav</v>
      </c>
      <c r="AA77" t="str">
        <f>IF(G77="экспл",VLOOKUP(J77,quest_экспл!$A$1:$N$129,14,FALSE),IF(G77="импл_",0,0))</f>
        <v>нет</v>
      </c>
      <c r="AB77">
        <f>IF(G77="экспл",VLOOKUP(J77,quest_экспл!$A$1:$N$129,13,FALSE),IF(G77="импл_",0,0))</f>
        <v>804</v>
      </c>
      <c r="AC77">
        <f ca="1">VLOOKUP(AD77,total_visual_stym!$C$2:$F$209,4,FALSE)</f>
        <v>2189</v>
      </c>
      <c r="AD77" t="str">
        <f t="shared" ca="1" si="32"/>
        <v>pics\\dis33.jpg</v>
      </c>
      <c r="AE77" s="22" t="str">
        <f t="array" aca="1" ref="AE77" ca="1">IF(G77="экспл",INDEX(total_visual_stym!$C$146:$C$209,(RANK(total_visual_stym!E157,total_visual_stym!$E$146:$E$209))),0)</f>
        <v>pics\\dis33.jpg</v>
      </c>
      <c r="AF77" s="22" t="str">
        <f t="shared" si="27"/>
        <v/>
      </c>
      <c r="AI77" t="s">
        <v>79</v>
      </c>
      <c r="AO77">
        <f t="shared" ca="1" si="33"/>
        <v>0.27208193017114424</v>
      </c>
      <c r="AP77" t="str">
        <f t="shared" ca="1" si="34"/>
        <v>pics\\Peper_7.jpg</v>
      </c>
      <c r="AR77" t="str">
        <f t="shared" si="35"/>
        <v/>
      </c>
      <c r="AS77" t="str">
        <f t="shared" si="28"/>
        <v/>
      </c>
      <c r="AT77">
        <f t="shared" ca="1" si="29"/>
        <v>0.77147121802963725</v>
      </c>
      <c r="AU77" t="s">
        <v>697</v>
      </c>
      <c r="AV77" t="str">
        <f t="shared" ca="1" si="30"/>
        <v>sound\\Noviy_plod.wav</v>
      </c>
      <c r="AX77" t="str">
        <f>IF(OR(E77=10,E77=11,E77=14,E77=15),VLOOKUP(B77,audio_list_stym!$A$3:$BQ$189,69,FALSE),"XXXXX")</f>
        <v>XXXXX</v>
      </c>
      <c r="AY77" t="str">
        <f>VLOOKUP(V77,audio_list_stym!B77:BQ374,68,FALSE)</f>
        <v>Это_</v>
      </c>
      <c r="AZ77" t="str">
        <f>VLOOKUP(Z77,audio_list_stym!$B$2:$BQ$299,68,FALSE)</f>
        <v>_Пушистый_ли_он?</v>
      </c>
      <c r="BA77" t="e">
        <f>VLOOKUP(Q77,audio_list_stym!$B$2:$BQ$299,68,FALSE)</f>
        <v>#N/A</v>
      </c>
      <c r="BB77" t="str">
        <f t="shared" si="31"/>
        <v>Это_XXXXX._Пушистый_ли_он?</v>
      </c>
      <c r="BD77" cm="1">
        <f t="array" aca="1" ref="BD77" ca="1">INDEX($L$74:$L$81,(RANK(AT5,$AT$2:$AT$9)))</f>
        <v>2068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VLOOKUP(B78,audio_list_stym!$A$3:$BP$18,67,FALSE)</f>
        <v>17</v>
      </c>
      <c r="F78" t="str">
        <f>VLOOKUP(E78,metki!$A$2:$B$9,2,FALSE)</f>
        <v>экспл_новые_без_названия</v>
      </c>
      <c r="G78" t="str">
        <f t="shared" si="25"/>
        <v>экспл</v>
      </c>
      <c r="H78" t="str">
        <f>VLOOKUP(B78,audio_list_stym!$A$3:$AJ$18,35,FALSE)</f>
        <v>Ackee</v>
      </c>
      <c r="I78" t="s">
        <v>692</v>
      </c>
      <c r="J78" t="str">
        <f t="shared" si="26"/>
        <v>Ackee_5</v>
      </c>
      <c r="K78">
        <v>17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0</v>
      </c>
      <c r="Q78">
        <f>IF(G78="экспл",0,IF(G78="импл_",VLOOKUP(J78,quest_импл!$A$1:$J$129,8,FALSE),0))</f>
        <v>0</v>
      </c>
      <c r="R78">
        <f>IF(G78="экспл",0,IF(G78="импл_",VLOOKUP(J78,quest_импл!$A$1:$J$129,9,FALSE),0))</f>
        <v>0</v>
      </c>
      <c r="S78">
        <f>IF(G78="экспл_",0,IF(G78="импл_",VLOOKUP(J78,quest_импл!$A$1:$J$129,10,FALSE),0))</f>
        <v>0</v>
      </c>
      <c r="U78">
        <f>IF(G78="экспл",VLOOKUP(J78,quest_экспл!$A$1:$N$129,7,FALSE),IF(G78="импл_",0,0))</f>
        <v>293</v>
      </c>
      <c r="V78" t="str">
        <f>IF(G78="экспл",VLOOKUP(J78,quest_экспл!$A$2:$N$130,8,FALSE),IF(J78="импл_",0,0))</f>
        <v>sound\\Na_kartinke.wav</v>
      </c>
      <c r="W78">
        <f>IF(G78="экспл",VLOOKUP(J78,quest_импл!$A$1:$J$129,9,FALSE),IF(G78="импл_",0,0))</f>
        <v>801</v>
      </c>
      <c r="Y78">
        <f>IF(G78="экспл",VLOOKUP(J78,quest_экспл!$A$1:$N$129,11,FALSE),IF(G78="импл_",0,0))</f>
        <v>101</v>
      </c>
      <c r="Z78" t="str">
        <f>IF(G78="экспл",VLOOKUP(J78,quest_экспл!$A$1:$N$129,12,FALSE),IF(G78="импл_",0,0))</f>
        <v>sound\\On_kvadratniy.wav</v>
      </c>
      <c r="AA78" t="str">
        <f>IF(G78="экспл",VLOOKUP(J78,quest_экспл!$A$1:$N$129,14,FALSE),IF(G78="импл_",0,0))</f>
        <v>нет</v>
      </c>
      <c r="AB78">
        <f>IF(G78="экспл",VLOOKUP(J78,quest_экспл!$A$1:$N$129,13,FALSE),IF(G78="импл_",0,0))</f>
        <v>804</v>
      </c>
      <c r="AC78">
        <f ca="1">VLOOKUP(AD78,total_visual_stym!$C$2:$F$209,4,FALSE)</f>
        <v>2184</v>
      </c>
      <c r="AD78" t="str">
        <f t="shared" ca="1" si="32"/>
        <v>pics\\dis19.jpg</v>
      </c>
      <c r="AE78" s="22" t="str">
        <f t="array" aca="1" ref="AE78" ca="1">IF(G78="экспл",INDEX(total_visual_stym!$C$146:$C$209,(RANK(total_visual_stym!E158,total_visual_stym!$E$146:$E$209))),0)</f>
        <v>pics\\dis19.jpg</v>
      </c>
      <c r="AF78" s="22" t="str">
        <f t="shared" si="27"/>
        <v/>
      </c>
      <c r="AI78" t="s">
        <v>80</v>
      </c>
      <c r="AO78">
        <f t="shared" ca="1" si="33"/>
        <v>0.55715295706250423</v>
      </c>
      <c r="AP78" t="str">
        <f t="shared" ca="1" si="34"/>
        <v>pics\\Kokos_1.jpg</v>
      </c>
      <c r="AR78" t="str">
        <f t="shared" si="35"/>
        <v/>
      </c>
      <c r="AS78" t="str">
        <f t="shared" si="28"/>
        <v/>
      </c>
      <c r="AT78">
        <f t="shared" ca="1" si="29"/>
        <v>0.93738750583009145</v>
      </c>
      <c r="AU78" t="s">
        <v>697</v>
      </c>
      <c r="AV78" t="str">
        <f t="shared" ca="1" si="30"/>
        <v>sound\\Noviy_plod.wav</v>
      </c>
      <c r="AX78" t="str">
        <f>IF(OR(E78=10,E78=11,E78=14,E78=15),VLOOKUP(B78,audio_list_stym!$A$3:$BQ$189,69,FALSE),"XXXXX")</f>
        <v>XXXXX</v>
      </c>
      <c r="AY78" t="str">
        <f>VLOOKUP(V78,audio_list_stym!B78:BQ375,68,FALSE)</f>
        <v>На_картинке_</v>
      </c>
      <c r="AZ78" t="str">
        <f>VLOOKUP(Z78,audio_list_stym!$B$2:$BQ$299,68,FALSE)</f>
        <v>_Он_квадратный?</v>
      </c>
      <c r="BA78" t="e">
        <f>VLOOKUP(Q78,audio_list_stym!$B$2:$BQ$299,68,FALSE)</f>
        <v>#N/A</v>
      </c>
      <c r="BB78" t="str">
        <f t="shared" si="31"/>
        <v>На_картинке_XXXXX._Он_квадратный?</v>
      </c>
      <c r="BD78" cm="1">
        <f t="array" aca="1" ref="BD78" ca="1">INDEX($L$74:$L$81,(RANK(AT6,$AT$2:$AT$9)))</f>
        <v>2069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VLOOKUP(B79,audio_list_stym!$A$3:$BP$18,67,FALSE)</f>
        <v>17</v>
      </c>
      <c r="F79" t="str">
        <f>VLOOKUP(E79,metki!$A$2:$B$9,2,FALSE)</f>
        <v>экспл_новые_без_названия</v>
      </c>
      <c r="G79" t="str">
        <f t="shared" si="25"/>
        <v>экспл</v>
      </c>
      <c r="H79" t="str">
        <f>VLOOKUP(B79,audio_list_stym!$A$3:$AJ$18,35,FALSE)</f>
        <v>Ackee</v>
      </c>
      <c r="I79" t="s">
        <v>693</v>
      </c>
      <c r="J79" t="str">
        <f t="shared" si="26"/>
        <v>Ackee_6</v>
      </c>
      <c r="K79">
        <v>17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0</v>
      </c>
      <c r="Q79">
        <f>IF(G79="экспл",0,IF(G79="импл_",VLOOKUP(J79,quest_импл!$A$1:$J$129,8,FALSE),0))</f>
        <v>0</v>
      </c>
      <c r="R79">
        <f>IF(G79="экспл",0,IF(G79="импл_",VLOOKUP(J79,quest_импл!$A$1:$J$129,9,FALSE),0))</f>
        <v>0</v>
      </c>
      <c r="S79">
        <f>IF(G79="экспл_",0,IF(G79="импл_",VLOOKUP(J79,quest_импл!$A$1:$J$129,10,FALSE),0))</f>
        <v>0</v>
      </c>
      <c r="U79">
        <f>IF(G79="экспл",VLOOKUP(J79,quest_экспл!$A$1:$N$129,7,FALSE),IF(G79="импл_",0,0))</f>
        <v>294</v>
      </c>
      <c r="V79" t="str">
        <f>IF(G79="экспл",VLOOKUP(J79,quest_экспл!$A$2:$N$130,8,FALSE),IF(J79="импл_",0,0))</f>
        <v>sound\\Na_monitore.wav</v>
      </c>
      <c r="W79">
        <f>IF(G79="экспл",VLOOKUP(J79,quest_импл!$A$1:$J$129,9,FALSE),IF(G79="импл_",0,0))</f>
        <v>801</v>
      </c>
      <c r="Y79">
        <f>IF(G79="экспл",VLOOKUP(J79,quest_экспл!$A$1:$N$129,11,FALSE),IF(G79="импл_",0,0))</f>
        <v>102</v>
      </c>
      <c r="Z79" t="str">
        <f>IF(G79="экспл",VLOOKUP(J79,quest_экспл!$A$1:$N$129,12,FALSE),IF(G79="импл_",0,0))</f>
        <v>sound\\Raznocvetniy_li_on.wav</v>
      </c>
      <c r="AA79" t="str">
        <f>IF(G79="экспл",VLOOKUP(J79,quest_экспл!$A$1:$N$129,14,FALSE),IF(G79="импл_",0,0))</f>
        <v>да</v>
      </c>
      <c r="AB79">
        <f>IF(G79="экспл",VLOOKUP(J79,quest_экспл!$A$1:$N$129,13,FALSE),IF(G79="импл_",0,0))</f>
        <v>804</v>
      </c>
      <c r="AC79">
        <f ca="1">VLOOKUP(AD79,total_visual_stym!$C$2:$F$209,4,FALSE)</f>
        <v>2213</v>
      </c>
      <c r="AD79" t="str">
        <f t="shared" ca="1" si="32"/>
        <v>pics\\dis49.jpg</v>
      </c>
      <c r="AE79" s="22" t="str">
        <f t="array" aca="1" ref="AE79" ca="1">IF(G79="экспл",INDEX(total_visual_stym!$C$146:$C$209,(RANK(total_visual_stym!E159,total_visual_stym!$E$146:$E$209))),0)</f>
        <v>pics\\dis49.jpg</v>
      </c>
      <c r="AF79" s="22" t="str">
        <f t="shared" si="27"/>
        <v/>
      </c>
      <c r="AI79" t="s">
        <v>81</v>
      </c>
      <c r="AO79">
        <f t="shared" ca="1" si="33"/>
        <v>0.74283366099843673</v>
      </c>
      <c r="AP79" t="str">
        <f t="shared" ca="1" si="34"/>
        <v>pics\\Finik_7.jpg</v>
      </c>
      <c r="AR79" t="str">
        <f t="shared" si="35"/>
        <v/>
      </c>
      <c r="AS79" t="str">
        <f t="shared" si="28"/>
        <v/>
      </c>
      <c r="AT79">
        <f t="shared" ca="1" si="29"/>
        <v>0.52990393918828715</v>
      </c>
      <c r="AU79" t="s">
        <v>697</v>
      </c>
      <c r="AV79" t="str">
        <f t="shared" ca="1" si="30"/>
        <v>sound\\Noviy_plod.wav</v>
      </c>
      <c r="AX79" t="str">
        <f>IF(OR(E79=10,E79=11,E79=14,E79=15),VLOOKUP(B79,audio_list_stym!$A$3:$BQ$189,69,FALSE),"XXXXX")</f>
        <v>XXXXX</v>
      </c>
      <c r="AY79" t="str">
        <f>VLOOKUP(V79,audio_list_stym!B79:BQ376,68,FALSE)</f>
        <v>На_мониторе_</v>
      </c>
      <c r="AZ79" t="str">
        <f>VLOOKUP(Z79,audio_list_stym!$B$2:$BQ$299,68,FALSE)</f>
        <v>_Разноцветный_ли_он?</v>
      </c>
      <c r="BA79" t="e">
        <f>VLOOKUP(Q79,audio_list_stym!$B$2:$BQ$299,68,FALSE)</f>
        <v>#N/A</v>
      </c>
      <c r="BB79" t="str">
        <f t="shared" si="31"/>
        <v>На_мониторе_XXXXX._Разноцветный_ли_он?</v>
      </c>
      <c r="BD79" cm="1">
        <f t="array" aca="1" ref="BD79" ca="1">INDEX($L$74:$L$81,(RANK(AT7,$AT$2:$AT$9)))</f>
        <v>2072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VLOOKUP(B80,audio_list_stym!$A$3:$BP$18,67,FALSE)</f>
        <v>17</v>
      </c>
      <c r="F80" t="str">
        <f>VLOOKUP(E80,metki!$A$2:$B$9,2,FALSE)</f>
        <v>экспл_новые_без_названия</v>
      </c>
      <c r="G80" t="str">
        <f t="shared" si="25"/>
        <v>экспл</v>
      </c>
      <c r="H80" t="str">
        <f>VLOOKUP(B80,audio_list_stym!$A$3:$AJ$18,35,FALSE)</f>
        <v>Ackee</v>
      </c>
      <c r="I80" t="s">
        <v>694</v>
      </c>
      <c r="J80" t="str">
        <f t="shared" si="26"/>
        <v>Ackee_7</v>
      </c>
      <c r="K80">
        <v>17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0</v>
      </c>
      <c r="Q80">
        <f>IF(G80="экспл",0,IF(G80="импл_",VLOOKUP(J80,quest_импл!$A$1:$J$129,8,FALSE),0))</f>
        <v>0</v>
      </c>
      <c r="R80">
        <f>IF(G80="экспл",0,IF(G80="импл_",VLOOKUP(J80,quest_импл!$A$1:$J$129,9,FALSE),0))</f>
        <v>0</v>
      </c>
      <c r="S80">
        <f>IF(G80="экспл_",0,IF(G80="импл_",VLOOKUP(J80,quest_импл!$A$1:$J$129,10,FALSE),0))</f>
        <v>0</v>
      </c>
      <c r="U80">
        <f>IF(G80="экспл",VLOOKUP(J80,quest_экспл!$A$1:$N$129,7,FALSE),IF(G80="импл_",0,0))</f>
        <v>295</v>
      </c>
      <c r="V80" t="str">
        <f>IF(G80="экспл",VLOOKUP(J80,quest_экспл!$A$2:$N$130,8,FALSE),IF(J80="импл_",0,0))</f>
        <v>sound\\Pered_vami.wav</v>
      </c>
      <c r="W80">
        <f>IF(G80="экспл",VLOOKUP(J80,quest_импл!$A$1:$J$129,9,FALSE),IF(G80="импл_",0,0))</f>
        <v>801</v>
      </c>
      <c r="Y80">
        <f>IF(G80="экспл",VLOOKUP(J80,quest_экспл!$A$1:$N$129,11,FALSE),IF(G80="импл_",0,0))</f>
        <v>103</v>
      </c>
      <c r="Z80" t="str">
        <f>IF(G80="экспл",VLOOKUP(J80,quest_экспл!$A$1:$N$129,12,FALSE),IF(G80="импл_",0,0))</f>
        <v>sound\\Uvyadshiy_li_on.wav</v>
      </c>
      <c r="AA80" t="str">
        <f>IF(G80="экспл",VLOOKUP(J80,quest_экспл!$A$1:$N$129,14,FALSE),IF(G80="импл_",0,0))</f>
        <v>да</v>
      </c>
      <c r="AB80">
        <f>IF(G80="экспл",VLOOKUP(J80,quest_экспл!$A$1:$N$129,13,FALSE),IF(G80="импл_",0,0))</f>
        <v>804</v>
      </c>
      <c r="AC80">
        <f ca="1">VLOOKUP(AD80,total_visual_stym!$C$2:$F$209,4,FALSE)</f>
        <v>2226</v>
      </c>
      <c r="AD80" t="str">
        <f t="shared" ca="1" si="32"/>
        <v>pics\\dis11.jpg</v>
      </c>
      <c r="AE80" s="22" t="str">
        <f t="array" aca="1" ref="AE80" ca="1">IF(G80="экспл",INDEX(total_visual_stym!$C$146:$C$209,(RANK(total_visual_stym!E160,total_visual_stym!$E$146:$E$209))),0)</f>
        <v>pics\\dis11.jpg</v>
      </c>
      <c r="AF80" s="22" t="str">
        <f t="shared" si="27"/>
        <v/>
      </c>
      <c r="AI80" t="s">
        <v>82</v>
      </c>
      <c r="AO80">
        <f t="shared" ca="1" si="33"/>
        <v>0.97037415411697048</v>
      </c>
      <c r="AP80" t="str">
        <f t="shared" ca="1" si="34"/>
        <v>pics\\Banan_2.jpg</v>
      </c>
      <c r="AR80" t="str">
        <f t="shared" si="35"/>
        <v/>
      </c>
      <c r="AS80" t="str">
        <f t="shared" si="28"/>
        <v/>
      </c>
      <c r="AT80">
        <f t="shared" ca="1" si="29"/>
        <v>0.99133937796728633</v>
      </c>
      <c r="AU80" t="s">
        <v>697</v>
      </c>
      <c r="AV80" t="str">
        <f t="shared" ca="1" si="30"/>
        <v>sound\\Noviy_plod.wav</v>
      </c>
      <c r="AX80" t="str">
        <f>IF(OR(E80=10,E80=11,E80=14,E80=15),VLOOKUP(B80,audio_list_stym!$A$3:$BQ$189,69,FALSE),"XXXXX")</f>
        <v>XXXXX</v>
      </c>
      <c r="AY80" t="str">
        <f>VLOOKUP(V80,audio_list_stym!B80:BQ377,68,FALSE)</f>
        <v>Перед_Вами_</v>
      </c>
      <c r="AZ80" t="str">
        <f>VLOOKUP(Z80,audio_list_stym!$B$2:$BQ$299,68,FALSE)</f>
        <v>_Увядший_ли_он?</v>
      </c>
      <c r="BA80" t="e">
        <f>VLOOKUP(Q80,audio_list_stym!$B$2:$BQ$299,68,FALSE)</f>
        <v>#N/A</v>
      </c>
      <c r="BB80" t="str">
        <f t="shared" si="31"/>
        <v>Перед_Вами_XXXXX._Увядший_ли_он?</v>
      </c>
      <c r="BD80" cm="1">
        <f t="array" aca="1" ref="BD80" ca="1">INDEX($L$74:$L$81,(RANK(AT8,$AT$2:$AT$9)))</f>
        <v>2070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VLOOKUP(B81,audio_list_stym!$A$3:$BP$18,67,FALSE)</f>
        <v>17</v>
      </c>
      <c r="F81" t="str">
        <f>VLOOKUP(E81,metki!$A$2:$B$9,2,FALSE)</f>
        <v>экспл_новые_без_названия</v>
      </c>
      <c r="G81" t="str">
        <f t="shared" si="25"/>
        <v>экспл</v>
      </c>
      <c r="H81" t="str">
        <f>VLOOKUP(B81,audio_list_stym!$A$3:$AJ$18,35,FALSE)</f>
        <v>Ackee</v>
      </c>
      <c r="I81" t="s">
        <v>695</v>
      </c>
      <c r="J81" t="str">
        <f t="shared" si="26"/>
        <v>Ackee_8</v>
      </c>
      <c r="K81">
        <v>17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0</v>
      </c>
      <c r="Q81">
        <f>IF(G81="экспл",0,IF(G81="импл_",VLOOKUP(J81,quest_импл!$A$1:$J$129,8,FALSE),0))</f>
        <v>0</v>
      </c>
      <c r="R81">
        <f>IF(G81="экспл",0,IF(G81="импл_",VLOOKUP(J81,quest_импл!$A$1:$J$129,9,FALSE),0))</f>
        <v>0</v>
      </c>
      <c r="S81">
        <f>IF(G81="экспл_",0,IF(G81="импл_",VLOOKUP(J81,quest_импл!$A$1:$J$129,10,FALSE),0))</f>
        <v>0</v>
      </c>
      <c r="U81">
        <f>IF(G81="экспл",VLOOKUP(J81,quest_экспл!$A$1:$N$129,7,FALSE),IF(G81="импл_",0,0))</f>
        <v>296</v>
      </c>
      <c r="V81" t="str">
        <f>IF(G81="экспл",VLOOKUP(J81,quest_экспл!$A$2:$N$130,8,FALSE),IF(J81="импл_",0,0))</f>
        <v>sound\\Vi_vidite.wav</v>
      </c>
      <c r="W81">
        <f>IF(G81="экспл",VLOOKUP(J81,quest_импл!$A$1:$J$129,9,FALSE),IF(G81="импл_",0,0))</f>
        <v>801</v>
      </c>
      <c r="Y81">
        <f>IF(G81="экспл",VLOOKUP(J81,quest_экспл!$A$1:$N$129,11,FALSE),IF(G81="импл_",0,0))</f>
        <v>104</v>
      </c>
      <c r="Z81" t="str">
        <f>IF(G81="экспл",VLOOKUP(J81,quest_экспл!$A$1:$N$129,12,FALSE),IF(G81="импл_",0,0))</f>
        <v>sound\\On_sklizskiy.wav</v>
      </c>
      <c r="AA81" t="str">
        <f>IF(G81="экспл",VLOOKUP(J81,quest_экспл!$A$1:$N$129,14,FALSE),IF(G81="импл_",0,0))</f>
        <v>нет</v>
      </c>
      <c r="AB81">
        <f>IF(G81="экспл",VLOOKUP(J81,quest_экспл!$A$1:$N$129,13,FALSE),IF(G81="импл_",0,0))</f>
        <v>804</v>
      </c>
      <c r="AC81">
        <f ca="1">VLOOKUP(AD81,total_visual_stym!$C$2:$F$209,4,FALSE)</f>
        <v>2197</v>
      </c>
      <c r="AD81" t="str">
        <f t="shared" ca="1" si="32"/>
        <v>pics\\dis54.jpg</v>
      </c>
      <c r="AE81" s="22" t="str">
        <f t="array" aca="1" ref="AE81" ca="1">IF(G81="экспл",INDEX(total_visual_stym!$C$146:$C$209,(RANK(total_visual_stym!E161,total_visual_stym!$E$146:$E$209))),0)</f>
        <v>pics\\dis54.jpg</v>
      </c>
      <c r="AF81" s="22" t="str">
        <f t="shared" si="27"/>
        <v/>
      </c>
      <c r="AI81" t="s">
        <v>83</v>
      </c>
      <c r="AO81">
        <f t="shared" ca="1" si="33"/>
        <v>0.12616886480223322</v>
      </c>
      <c r="AP81" t="str">
        <f t="shared" ca="1" si="34"/>
        <v>pics\\Redis_8.jpg</v>
      </c>
      <c r="AR81" t="str">
        <f t="shared" si="35"/>
        <v/>
      </c>
      <c r="AS81" t="str">
        <f t="shared" si="28"/>
        <v/>
      </c>
      <c r="AT81">
        <f t="shared" ca="1" si="29"/>
        <v>0.82784269849136627</v>
      </c>
      <c r="AU81" t="s">
        <v>697</v>
      </c>
      <c r="AV81" t="str">
        <f t="shared" ca="1" si="30"/>
        <v>sound\\Noviy_plod.wav</v>
      </c>
      <c r="AX81" t="str">
        <f>IF(OR(E81=10,E81=11,E81=14,E81=15),VLOOKUP(B81,audio_list_stym!$A$3:$BQ$189,69,FALSE),"XXXXX")</f>
        <v>XXXXX</v>
      </c>
      <c r="AY81" t="str">
        <f>VLOOKUP(V81,audio_list_stym!B81:BQ378,68,FALSE)</f>
        <v>Вы_видите_</v>
      </c>
      <c r="AZ81" t="str">
        <f>VLOOKUP(Z81,audio_list_stym!$B$2:$BQ$299,68,FALSE)</f>
        <v>_Он_склизкий?</v>
      </c>
      <c r="BA81" t="e">
        <f>VLOOKUP(Q81,audio_list_stym!$B$2:$BQ$299,68,FALSE)</f>
        <v>#N/A</v>
      </c>
      <c r="BB81" t="str">
        <f t="shared" si="31"/>
        <v>Вы_видите_XXXXX._Он_склизкий?</v>
      </c>
      <c r="BD81" cm="1">
        <f t="array" aca="1" ref="BD81" ca="1">INDEX($L$74:$L$81,(RANK(AT9,$AT$2:$AT$9)))</f>
        <v>2071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VLOOKUP(B82,audio_list_stym!$A$3:$BP$18,67,FALSE)</f>
        <v>14</v>
      </c>
      <c r="F82" t="str">
        <f>VLOOKUP(E82,metki!$A$2:$B$9,2,FALSE)</f>
        <v>импл_новые_с_названием</v>
      </c>
      <c r="G82" t="str">
        <f t="shared" si="25"/>
        <v>импл_</v>
      </c>
      <c r="H82" t="str">
        <f>VLOOKUP(B82,audio_list_stym!$A$3:$AJ$18,35,FALSE)</f>
        <v>Ake</v>
      </c>
      <c r="I82" t="s">
        <v>688</v>
      </c>
      <c r="J82" t="str">
        <f t="shared" si="26"/>
        <v>Ake_1</v>
      </c>
      <c r="K82">
        <v>14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233</v>
      </c>
      <c r="Q82" t="str">
        <f>IF(G82="экспл",0,IF(G82="импл_",VLOOKUP(J82,quest_импл!$A$1:$J$129,8,FALSE),0))</f>
        <v>sound\\Imeet_li_myakot.wav</v>
      </c>
      <c r="R82">
        <f>IF(G82="экспл",0,IF(G82="импл_",VLOOKUP(J82,quest_импл!$A$1:$J$129,9,FALSE),0))</f>
        <v>801</v>
      </c>
      <c r="S82" t="str">
        <f>IF(G82="экспл_",0,IF(G82="импл_",VLOOKUP(J82,quest_импл!$A$1:$J$129,10,FALSE),0))</f>
        <v>да</v>
      </c>
      <c r="U82">
        <f>IF(G82="экспл",VLOOKUP(J82,quest_экспл!$A$1:$N$129,7,FALSE),IF(G82="импл_",0,0))</f>
        <v>0</v>
      </c>
      <c r="V82">
        <f>IF(G82="экспл",VLOOKUP(J82,quest_экспл!$A$2:$N$130,8,FALSE),IF(J82="импл_",0,0))</f>
        <v>0</v>
      </c>
      <c r="W82">
        <f>IF(G82="экспл",VLOOKUP(J82,quest_импл!$A$1:$J$129,9,FALSE),IF(G82="импл_",0,0))</f>
        <v>0</v>
      </c>
      <c r="Y82">
        <f>IF(G82="экспл",VLOOKUP(J82,quest_экспл!$A$1:$N$129,11,FALSE),IF(G82="импл_",0,0))</f>
        <v>0</v>
      </c>
      <c r="Z82">
        <f>IF(G82="экспл",VLOOKUP(J82,quest_экспл!$A$1:$N$129,12,FALSE),IF(G82="импл_",0,0))</f>
        <v>0</v>
      </c>
      <c r="AA82">
        <f>IF(G82="экспл",VLOOKUP(J82,quest_экспл!$A$1:$N$129,14,FALSE),IF(G82="импл_",0,0))</f>
        <v>0</v>
      </c>
      <c r="AB82">
        <f>IF(G82="экспл",VLOOKUP(J82,quest_экспл!$A$1:$N$129,13,FALSE),IF(G82="импл_",0,0))</f>
        <v>0</v>
      </c>
      <c r="AC82">
        <f ca="1">VLOOKUP(AD82,total_visual_stym!$C$2:$F$209,4,FALSE)</f>
        <v>2019</v>
      </c>
      <c r="AD82" t="str">
        <f t="shared" ca="1" si="32"/>
        <v>pics\\Goroh_3.jpg</v>
      </c>
      <c r="AE82" s="22">
        <f t="array" ref="AE82">IF(G82="экспл",INDEX(total_visual_stym!$C$146:$C$209,(RANK(total_visual_stym!E162,total_visual_stym!$E$146:$E$209))),0)</f>
        <v>0</v>
      </c>
      <c r="AF82" s="22" t="str">
        <f t="shared" ca="1" si="27"/>
        <v>pics\\Goroh_3.jpg</v>
      </c>
      <c r="AI82" t="s">
        <v>84</v>
      </c>
      <c r="AO82">
        <f t="shared" ca="1" si="33"/>
        <v>0.66992392017710478</v>
      </c>
      <c r="AP82" t="str">
        <f t="shared" ca="1" si="34"/>
        <v>pics\\Goroh_3.jpg</v>
      </c>
      <c r="AR82" t="str">
        <f t="shared" si="35"/>
        <v/>
      </c>
      <c r="AS82" t="str">
        <f t="shared" ref="AS82:AS129" ca="1" si="36">IF(G82="импл_",AP82,"")</f>
        <v>pics\\Goroh_3.jpg</v>
      </c>
      <c r="AT82">
        <f t="shared" ca="1" si="29"/>
        <v>0.33099365909073597</v>
      </c>
      <c r="AU82" t="s">
        <v>697</v>
      </c>
      <c r="AV82" t="str">
        <f t="shared" ca="1" si="30"/>
        <v>sound\\Redkiy_plod.wav</v>
      </c>
      <c r="AX82" t="str">
        <f>IF(OR(E82=10,E82=11,E82=14,E82=15),VLOOKUP(B82,audio_list_stym!$A$3:$BQ$189,69,FALSE),"XXXXX")</f>
        <v>ЛИРОХ</v>
      </c>
      <c r="AY82" t="e">
        <f>VLOOKUP(V82,audio_list_stym!B82:BQ379,68,FALSE)</f>
        <v>#N/A</v>
      </c>
      <c r="AZ82" t="e">
        <f>VLOOKUP(Z82,audio_list_stym!$B$2:$BQ$299,68,FALSE)</f>
        <v>#N/A</v>
      </c>
      <c r="BA82" t="str">
        <f>VLOOKUP(Q82,audio_list_stym!$B$2:$BQ$299,68,FALSE)</f>
        <v>_Имеет_ли_мякоть_</v>
      </c>
      <c r="BB82" t="str">
        <f t="shared" si="31"/>
        <v>_Имеет_ли_мякоть_ЛИРОХ?</v>
      </c>
      <c r="BC82">
        <f>A82</f>
        <v>1211</v>
      </c>
      <c r="BD82" cm="1">
        <f t="array" aca="1" ref="BD82" ca="1">INDEX($L$82:$L$89,(RANK(AT2,$AT$2:$AT$9)))</f>
        <v>2075</v>
      </c>
      <c r="BE82" cm="1">
        <f t="array" aca="1" ref="BE82" ca="1">INDEX(BD66:BD81,(RANK(AT4,$AT$2:$AT$17)))</f>
        <v>2151</v>
      </c>
      <c r="BF82" cm="1">
        <f t="array" aca="1" ref="BF82" ca="1">INDEX(BD90:BD105,(RANK(AT4,$AT$2:$AT$17)))</f>
        <v>2084</v>
      </c>
      <c r="BG82" cm="1">
        <f t="array" aca="1" ref="BG82" ca="1">INDEX(BD106:BD129,(RANK(AT4,$AT$2:$AT$9)))</f>
        <v>2115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VLOOKUP(B83,audio_list_stym!$A$3:$BP$18,67,FALSE)</f>
        <v>14</v>
      </c>
      <c r="F83" t="str">
        <f>VLOOKUP(E83,metki!$A$2:$B$9,2,FALSE)</f>
        <v>импл_новые_с_названием</v>
      </c>
      <c r="G83" t="str">
        <f t="shared" si="25"/>
        <v>импл_</v>
      </c>
      <c r="H83" t="str">
        <f>VLOOKUP(B83,audio_list_stym!$A$3:$AJ$18,35,FALSE)</f>
        <v>Ake</v>
      </c>
      <c r="I83" t="s">
        <v>689</v>
      </c>
      <c r="J83" t="str">
        <f t="shared" si="26"/>
        <v>Ake_2</v>
      </c>
      <c r="K83">
        <v>14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234</v>
      </c>
      <c r="Q83" t="str">
        <f>IF(G83="экспл",0,IF(G83="импл_",VLOOKUP(J83,quest_импл!$A$1:$J$129,8,FALSE),0))</f>
        <v>sound\\Prodolgovatiy_li.wav</v>
      </c>
      <c r="R83">
        <f>IF(G83="экспл",0,IF(G83="импл_",VLOOKUP(J83,quest_импл!$A$1:$J$129,9,FALSE),0))</f>
        <v>801</v>
      </c>
      <c r="S83" t="str">
        <f>IF(G83="экспл_",0,IF(G83="импл_",VLOOKUP(J83,quest_импл!$A$1:$J$129,10,FALSE),0))</f>
        <v>да</v>
      </c>
      <c r="U83">
        <f>IF(G83="экспл",VLOOKUP(J83,quest_экспл!$A$1:$N$129,7,FALSE),IF(G83="импл_",0,0))</f>
        <v>0</v>
      </c>
      <c r="V83">
        <f>IF(G83="экспл",VLOOKUP(J83,quest_экспл!$A$2:$N$130,8,FALSE),IF(J83="импл_",0,0))</f>
        <v>0</v>
      </c>
      <c r="W83">
        <f>IF(G83="экспл",VLOOKUP(J83,quest_импл!$A$1:$J$129,9,FALSE),IF(G83="импл_",0,0))</f>
        <v>0</v>
      </c>
      <c r="Y83">
        <f>IF(G83="экспл",VLOOKUP(J83,quest_экспл!$A$1:$N$129,11,FALSE),IF(G83="импл_",0,0))</f>
        <v>0</v>
      </c>
      <c r="Z83">
        <f>IF(G83="экспл",VLOOKUP(J83,quest_экспл!$A$1:$N$129,12,FALSE),IF(G83="импл_",0,0))</f>
        <v>0</v>
      </c>
      <c r="AA83">
        <f>IF(G83="экспл",VLOOKUP(J83,quest_экспл!$A$1:$N$129,14,FALSE),IF(G83="импл_",0,0))</f>
        <v>0</v>
      </c>
      <c r="AB83">
        <f>IF(G83="экспл",VLOOKUP(J83,quest_экспл!$A$1:$N$129,13,FALSE),IF(G83="импл_",0,0))</f>
        <v>0</v>
      </c>
      <c r="AC83">
        <f ca="1">VLOOKUP(AD83,total_visual_stym!$C$2:$F$209,4,FALSE)</f>
        <v>2029</v>
      </c>
      <c r="AD83" t="str">
        <f t="shared" ca="1" si="32"/>
        <v>pics\\Kokos_5.jpg</v>
      </c>
      <c r="AE83" s="22">
        <f t="array" ref="AE83">IF(G83="экспл",INDEX(total_visual_stym!$C$146:$C$209,(RANK(total_visual_stym!E163,total_visual_stym!$E$146:$E$209))),0)</f>
        <v>0</v>
      </c>
      <c r="AF83" s="22" t="str">
        <f t="shared" ca="1" si="27"/>
        <v>pics\\Kokos_5.jpg</v>
      </c>
      <c r="AI83" t="s">
        <v>85</v>
      </c>
      <c r="AO83">
        <f t="shared" ca="1" si="33"/>
        <v>0.49799965858870388</v>
      </c>
      <c r="AP83" t="str">
        <f t="shared" ca="1" si="34"/>
        <v>pics\\Kokos_5.jpg</v>
      </c>
      <c r="AR83" t="str">
        <f t="shared" si="35"/>
        <v/>
      </c>
      <c r="AS83" t="str">
        <f t="shared" ca="1" si="36"/>
        <v>pics\\Kokos_5.jpg</v>
      </c>
      <c r="AT83">
        <f t="shared" ca="1" si="29"/>
        <v>0.74389294810460138</v>
      </c>
      <c r="AU83" t="s">
        <v>697</v>
      </c>
      <c r="AV83" t="str">
        <f t="shared" ca="1" si="30"/>
        <v>sound\\Noviy_plod.wav</v>
      </c>
      <c r="AX83" t="str">
        <f>IF(OR(E83=10,E83=11,E83=14,E83=15),VLOOKUP(B83,audio_list_stym!$A$3:$BQ$189,69,FALSE),"XXXXX")</f>
        <v>ЛИРОХ</v>
      </c>
      <c r="AY83" t="e">
        <f>VLOOKUP(V83,audio_list_stym!B83:BQ380,68,FALSE)</f>
        <v>#N/A</v>
      </c>
      <c r="AZ83" t="e">
        <f>VLOOKUP(Z83,audio_list_stym!$B$2:$BQ$299,68,FALSE)</f>
        <v>#N/A</v>
      </c>
      <c r="BA83" t="str">
        <f>VLOOKUP(Q83,audio_list_stym!$B$2:$BQ$299,68,FALSE)</f>
        <v>_Продолговатый_ли_</v>
      </c>
      <c r="BB83" t="str">
        <f t="shared" si="31"/>
        <v>_Продолговатый_ли_ЛИРОХ?</v>
      </c>
      <c r="BD83" cm="1">
        <f t="array" aca="1" ref="BD83" ca="1">INDEX($L$82:$L$89,(RANK(AT3,$AT$2:$AT$9)))</f>
        <v>2074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VLOOKUP(B84,audio_list_stym!$A$3:$BP$18,67,FALSE)</f>
        <v>14</v>
      </c>
      <c r="F84" t="str">
        <f>VLOOKUP(E84,metki!$A$2:$B$9,2,FALSE)</f>
        <v>импл_новые_с_названием</v>
      </c>
      <c r="G84" t="str">
        <f t="shared" si="25"/>
        <v>импл_</v>
      </c>
      <c r="H84" t="str">
        <f>VLOOKUP(B84,audio_list_stym!$A$3:$AJ$18,35,FALSE)</f>
        <v>Ake</v>
      </c>
      <c r="I84" t="s">
        <v>690</v>
      </c>
      <c r="J84" t="str">
        <f t="shared" si="26"/>
        <v>Ake_3</v>
      </c>
      <c r="K84">
        <v>14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235</v>
      </c>
      <c r="Q84" t="str">
        <f>IF(G84="экспл",0,IF(G84="импл_",VLOOKUP(J84,quest_импл!$A$1:$J$129,8,FALSE),0))</f>
        <v>sound\\Pyatnistyi_li.wav</v>
      </c>
      <c r="R84">
        <f>IF(G84="экспл",0,IF(G84="импл_",VLOOKUP(J84,quest_импл!$A$1:$J$129,9,FALSE),0))</f>
        <v>801</v>
      </c>
      <c r="S84" t="str">
        <f>IF(G84="экспл_",0,IF(G84="импл_",VLOOKUP(J84,quest_импл!$A$1:$J$129,10,FALSE),0))</f>
        <v>нет</v>
      </c>
      <c r="U84">
        <f>IF(G84="экспл",VLOOKUP(J84,quest_экспл!$A$1:$N$129,7,FALSE),IF(G84="импл_",0,0))</f>
        <v>0</v>
      </c>
      <c r="V84">
        <f>IF(G84="экспл",VLOOKUP(J84,quest_экспл!$A$2:$N$130,8,FALSE),IF(J84="импл_",0,0))</f>
        <v>0</v>
      </c>
      <c r="W84">
        <f>IF(G84="экспл",VLOOKUP(J84,quest_импл!$A$1:$J$129,9,FALSE),IF(G84="импл_",0,0))</f>
        <v>0</v>
      </c>
      <c r="Y84">
        <f>IF(G84="экспл",VLOOKUP(J84,quest_экспл!$A$1:$N$129,11,FALSE),IF(G84="импл_",0,0))</f>
        <v>0</v>
      </c>
      <c r="Z84">
        <f>IF(G84="экспл",VLOOKUP(J84,quest_экспл!$A$1:$N$129,12,FALSE),IF(G84="импл_",0,0))</f>
        <v>0</v>
      </c>
      <c r="AA84">
        <f>IF(G84="экспл",VLOOKUP(J84,quest_экспл!$A$1:$N$129,14,FALSE),IF(G84="импл_",0,0))</f>
        <v>0</v>
      </c>
      <c r="AB84">
        <f>IF(G84="экспл",VLOOKUP(J84,quest_экспл!$A$1:$N$129,13,FALSE),IF(G84="импл_",0,0))</f>
        <v>0</v>
      </c>
      <c r="AC84">
        <f ca="1">VLOOKUP(AD84,total_visual_stym!$C$2:$F$209,4,FALSE)</f>
        <v>2037</v>
      </c>
      <c r="AD84" t="str">
        <f t="shared" ca="1" si="32"/>
        <v>pics\\Limon_5.jpg</v>
      </c>
      <c r="AE84" s="22">
        <f t="array" ref="AE84">IF(G84="экспл",INDEX(total_visual_stym!$C$146:$C$209,(RANK(total_visual_stym!E164,total_visual_stym!$E$146:$E$209))),0)</f>
        <v>0</v>
      </c>
      <c r="AF84" s="22" t="str">
        <f t="shared" ca="1" si="27"/>
        <v>pics\\Limon_5.jpg</v>
      </c>
      <c r="AI84" t="s">
        <v>94</v>
      </c>
      <c r="AO84">
        <f t="shared" ca="1" si="33"/>
        <v>0.40752061424580066</v>
      </c>
      <c r="AP84" t="str">
        <f t="shared" ca="1" si="34"/>
        <v>pics\\Limon_5.jpg</v>
      </c>
      <c r="AR84" t="str">
        <f t="shared" si="35"/>
        <v/>
      </c>
      <c r="AS84" t="str">
        <f t="shared" ca="1" si="36"/>
        <v>pics\\Limon_5.jpg</v>
      </c>
      <c r="AT84">
        <f t="shared" ca="1" si="29"/>
        <v>0.73092399072540526</v>
      </c>
      <c r="AU84" t="s">
        <v>697</v>
      </c>
      <c r="AV84" t="str">
        <f t="shared" ca="1" si="30"/>
        <v>sound\\Noviy_plod.wav</v>
      </c>
      <c r="AX84" t="str">
        <f>IF(OR(E84=10,E84=11,E84=14,E84=15),VLOOKUP(B84,audio_list_stym!$A$3:$BQ$189,69,FALSE),"XXXXX")</f>
        <v>ЛИРОХ</v>
      </c>
      <c r="AY84" t="e">
        <f>VLOOKUP(V84,audio_list_stym!B84:BQ381,68,FALSE)</f>
        <v>#N/A</v>
      </c>
      <c r="AZ84" t="e">
        <f>VLOOKUP(Z84,audio_list_stym!$B$2:$BQ$299,68,FALSE)</f>
        <v>#N/A</v>
      </c>
      <c r="BA84" t="str">
        <f>VLOOKUP(Q84,audio_list_stym!$B$2:$BQ$299,68,FALSE)</f>
        <v>_Пятнистый_ли_</v>
      </c>
      <c r="BB84" t="str">
        <f t="shared" si="31"/>
        <v>_Пятнистый_ли_ЛИРОХ?</v>
      </c>
      <c r="BD84" cm="1">
        <f t="array" aca="1" ref="BD84" ca="1">INDEX($L$82:$L$89,(RANK(AT4,$AT$2:$AT$9)))</f>
        <v>2073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VLOOKUP(B85,audio_list_stym!$A$3:$BP$18,67,FALSE)</f>
        <v>14</v>
      </c>
      <c r="F85" t="str">
        <f>VLOOKUP(E85,metki!$A$2:$B$9,2,FALSE)</f>
        <v>импл_новые_с_названием</v>
      </c>
      <c r="G85" t="str">
        <f t="shared" si="25"/>
        <v>импл_</v>
      </c>
      <c r="H85" t="str">
        <f>VLOOKUP(B85,audio_list_stym!$A$3:$AJ$18,35,FALSE)</f>
        <v>Ake</v>
      </c>
      <c r="I85" t="s">
        <v>691</v>
      </c>
      <c r="J85" t="str">
        <f t="shared" si="26"/>
        <v>Ake_4</v>
      </c>
      <c r="K85">
        <v>14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236</v>
      </c>
      <c r="Q85" t="str">
        <f>IF(G85="экспл",0,IF(G85="импл_",VLOOKUP(J85,quest_импл!$A$1:$J$129,8,FALSE),0))</f>
        <v>sound\\S_kochuroy_li.wav</v>
      </c>
      <c r="R85">
        <f>IF(G85="экспл",0,IF(G85="импл_",VLOOKUP(J85,quest_импл!$A$1:$J$129,9,FALSE),0))</f>
        <v>801</v>
      </c>
      <c r="S85" t="str">
        <f>IF(G85="экспл_",0,IF(G85="импл_",VLOOKUP(J85,quest_импл!$A$1:$J$129,10,FALSE),0))</f>
        <v>да</v>
      </c>
      <c r="U85">
        <f>IF(G85="экспл",VLOOKUP(J85,quest_экспл!$A$1:$N$129,7,FALSE),IF(G85="импл_",0,0))</f>
        <v>0</v>
      </c>
      <c r="V85">
        <f>IF(G85="экспл",VLOOKUP(J85,quest_экспл!$A$2:$N$130,8,FALSE),IF(J85="импл_",0,0))</f>
        <v>0</v>
      </c>
      <c r="W85">
        <f>IF(G85="экспл",VLOOKUP(J85,quest_импл!$A$1:$J$129,9,FALSE),IF(G85="импл_",0,0))</f>
        <v>0</v>
      </c>
      <c r="Y85">
        <f>IF(G85="экспл",VLOOKUP(J85,quest_экспл!$A$1:$N$129,11,FALSE),IF(G85="импл_",0,0))</f>
        <v>0</v>
      </c>
      <c r="Z85">
        <f>IF(G85="экспл",VLOOKUP(J85,quest_экспл!$A$1:$N$129,12,FALSE),IF(G85="импл_",0,0))</f>
        <v>0</v>
      </c>
      <c r="AA85">
        <f>IF(G85="экспл",VLOOKUP(J85,quest_экспл!$A$1:$N$129,14,FALSE),IF(G85="импл_",0,0))</f>
        <v>0</v>
      </c>
      <c r="AB85">
        <f>IF(G85="экспл",VLOOKUP(J85,quest_экспл!$A$1:$N$129,13,FALSE),IF(G85="импл_",0,0))</f>
        <v>0</v>
      </c>
      <c r="AC85">
        <f ca="1">VLOOKUP(AD85,total_visual_stym!$C$2:$F$209,4,FALSE)</f>
        <v>2010</v>
      </c>
      <c r="AD85" t="str">
        <f t="shared" ca="1" si="32"/>
        <v>pics\\Finik_2.jpg</v>
      </c>
      <c r="AE85" s="22">
        <f t="array" ref="AE85">IF(G85="экспл",INDEX(total_visual_stym!$C$146:$C$209,(RANK(total_visual_stym!E165,total_visual_stym!$E$146:$E$209))),0)</f>
        <v>0</v>
      </c>
      <c r="AF85" s="22" t="str">
        <f t="shared" ca="1" si="27"/>
        <v>pics\\Finik_2.jpg</v>
      </c>
      <c r="AI85" t="s">
        <v>95</v>
      </c>
      <c r="AO85">
        <f t="shared" ca="1" si="33"/>
        <v>0.80783828159579019</v>
      </c>
      <c r="AP85" t="str">
        <f t="shared" ca="1" si="34"/>
        <v>pics\\Finik_2.jpg</v>
      </c>
      <c r="AR85" t="str">
        <f t="shared" si="35"/>
        <v/>
      </c>
      <c r="AS85" t="str">
        <f t="shared" ca="1" si="36"/>
        <v>pics\\Finik_2.jpg</v>
      </c>
      <c r="AT85">
        <f t="shared" ca="1" si="29"/>
        <v>0.3663412763348356</v>
      </c>
      <c r="AU85" t="s">
        <v>697</v>
      </c>
      <c r="AV85" t="str">
        <f t="shared" ca="1" si="30"/>
        <v>sound\\Redkiy_plod.wav</v>
      </c>
      <c r="AX85" t="str">
        <f>IF(OR(E85=10,E85=11,E85=14,E85=15),VLOOKUP(B85,audio_list_stym!$A$3:$BQ$189,69,FALSE),"XXXXX")</f>
        <v>ЛИРОХ</v>
      </c>
      <c r="AY85" t="e">
        <f>VLOOKUP(V85,audio_list_stym!B85:BQ382,68,FALSE)</f>
        <v>#N/A</v>
      </c>
      <c r="AZ85" t="e">
        <f>VLOOKUP(Z85,audio_list_stym!$B$2:$BQ$299,68,FALSE)</f>
        <v>#N/A</v>
      </c>
      <c r="BA85" t="str">
        <f>VLOOKUP(Q85,audio_list_stym!$B$2:$BQ$299,68,FALSE)</f>
        <v>_С_косточкой_ли_</v>
      </c>
      <c r="BB85" t="str">
        <f t="shared" si="31"/>
        <v>_С_косточкой_ли_ЛИРОХ?</v>
      </c>
      <c r="BD85" cm="1">
        <f t="array" aca="1" ref="BD85" ca="1">INDEX($L$82:$L$89,(RANK(AT5,$AT$2:$AT$9)))</f>
        <v>2076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VLOOKUP(B86,audio_list_stym!$A$3:$BP$18,67,FALSE)</f>
        <v>14</v>
      </c>
      <c r="F86" t="str">
        <f>VLOOKUP(E86,metki!$A$2:$B$9,2,FALSE)</f>
        <v>импл_новые_с_названием</v>
      </c>
      <c r="G86" t="str">
        <f t="shared" si="25"/>
        <v>импл_</v>
      </c>
      <c r="H86" t="str">
        <f>VLOOKUP(B86,audio_list_stym!$A$3:$AJ$18,35,FALSE)</f>
        <v>Ake</v>
      </c>
      <c r="I86" t="s">
        <v>692</v>
      </c>
      <c r="J86" t="str">
        <f t="shared" si="26"/>
        <v>Ake_5</v>
      </c>
      <c r="K86">
        <v>14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237</v>
      </c>
      <c r="Q86" t="str">
        <f>IF(G86="экспл",0,IF(G86="импл_",VLOOKUP(J86,quest_импл!$A$1:$J$129,8,FALSE),0))</f>
        <v>sound\\Fioletoviy_li.wav</v>
      </c>
      <c r="R86">
        <f>IF(G86="экспл",0,IF(G86="импл_",VLOOKUP(J86,quest_импл!$A$1:$J$129,9,FALSE),0))</f>
        <v>801</v>
      </c>
      <c r="S86" t="str">
        <f>IF(G86="экспл_",0,IF(G86="импл_",VLOOKUP(J86,quest_импл!$A$1:$J$129,10,FALSE),0))</f>
        <v>да</v>
      </c>
      <c r="U86">
        <f>IF(G86="экспл",VLOOKUP(J86,quest_экспл!$A$1:$N$129,7,FALSE),IF(G86="импл_",0,0))</f>
        <v>0</v>
      </c>
      <c r="V86">
        <f>IF(G86="экспл",VLOOKUP(J86,quest_экспл!$A$2:$N$130,8,FALSE),IF(J86="импл_",0,0))</f>
        <v>0</v>
      </c>
      <c r="W86">
        <f>IF(G86="экспл",VLOOKUP(J86,quest_импл!$A$1:$J$129,9,FALSE),IF(G86="импл_",0,0))</f>
        <v>0</v>
      </c>
      <c r="Y86">
        <f>IF(G86="экспл",VLOOKUP(J86,quest_экспл!$A$1:$N$129,11,FALSE),IF(G86="импл_",0,0))</f>
        <v>0</v>
      </c>
      <c r="Z86">
        <f>IF(G86="экспл",VLOOKUP(J86,quest_экспл!$A$1:$N$129,12,FALSE),IF(G86="импл_",0,0))</f>
        <v>0</v>
      </c>
      <c r="AA86">
        <f>IF(G86="экспл",VLOOKUP(J86,quest_экспл!$A$1:$N$129,14,FALSE),IF(G86="импл_",0,0))</f>
        <v>0</v>
      </c>
      <c r="AB86">
        <f>IF(G86="экспл",VLOOKUP(J86,quest_экспл!$A$1:$N$129,13,FALSE),IF(G86="импл_",0,0))</f>
        <v>0</v>
      </c>
      <c r="AC86">
        <f ca="1">VLOOKUP(AD86,total_visual_stym!$C$2:$F$209,4,FALSE)</f>
        <v>2006</v>
      </c>
      <c r="AD86" t="str">
        <f t="shared" ca="1" si="32"/>
        <v>pics\\Banan_6.jpg</v>
      </c>
      <c r="AE86" s="22">
        <f t="array" ref="AE86">IF(G86="экспл",INDEX(total_visual_stym!$C$146:$C$209,(RANK(total_visual_stym!E166,total_visual_stym!$E$146:$E$209))),0)</f>
        <v>0</v>
      </c>
      <c r="AF86" s="22" t="str">
        <f t="shared" ca="1" si="27"/>
        <v>pics\\Banan_6.jpg</v>
      </c>
      <c r="AI86" t="s">
        <v>96</v>
      </c>
      <c r="AO86">
        <f t="shared" ca="1" si="33"/>
        <v>0.90540400655114339</v>
      </c>
      <c r="AP86" t="str">
        <f t="shared" ca="1" si="34"/>
        <v>pics\\Banan_6.jpg</v>
      </c>
      <c r="AR86" t="str">
        <f t="shared" si="35"/>
        <v/>
      </c>
      <c r="AS86" t="str">
        <f t="shared" ca="1" si="36"/>
        <v>pics\\Banan_6.jpg</v>
      </c>
      <c r="AT86">
        <f t="shared" ca="1" si="29"/>
        <v>0.24935872012723703</v>
      </c>
      <c r="AU86" t="s">
        <v>697</v>
      </c>
      <c r="AV86" t="str">
        <f t="shared" ca="1" si="30"/>
        <v>sound\\Redkiy_plod.wav</v>
      </c>
      <c r="AX86" t="str">
        <f>IF(OR(E86=10,E86=11,E86=14,E86=15),VLOOKUP(B86,audio_list_stym!$A$3:$BQ$189,69,FALSE),"XXXXX")</f>
        <v>ЛИРОХ</v>
      </c>
      <c r="AY86" t="e">
        <f>VLOOKUP(V86,audio_list_stym!B86:BQ383,68,FALSE)</f>
        <v>#N/A</v>
      </c>
      <c r="AZ86" t="e">
        <f>VLOOKUP(Z86,audio_list_stym!$B$2:$BQ$299,68,FALSE)</f>
        <v>#N/A</v>
      </c>
      <c r="BA86" t="str">
        <f>VLOOKUP(Q86,audio_list_stym!$B$2:$BQ$299,68,FALSE)</f>
        <v>_Синий_ли_</v>
      </c>
      <c r="BB86" t="str">
        <f t="shared" si="31"/>
        <v>_Синий_ли_ЛИРОХ?</v>
      </c>
      <c r="BD86" cm="1">
        <f t="array" aca="1" ref="BD86" ca="1">INDEX($L$82:$L$89,(RANK(AT6,$AT$2:$AT$9)))</f>
        <v>2077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VLOOKUP(B87,audio_list_stym!$A$3:$BP$18,67,FALSE)</f>
        <v>14</v>
      </c>
      <c r="F87" t="str">
        <f>VLOOKUP(E87,metki!$A$2:$B$9,2,FALSE)</f>
        <v>импл_новые_с_названием</v>
      </c>
      <c r="G87" t="str">
        <f t="shared" si="25"/>
        <v>импл_</v>
      </c>
      <c r="H87" t="str">
        <f>VLOOKUP(B87,audio_list_stym!$A$3:$AJ$18,35,FALSE)</f>
        <v>Ake</v>
      </c>
      <c r="I87" t="s">
        <v>693</v>
      </c>
      <c r="J87" t="str">
        <f t="shared" si="26"/>
        <v>Ake_6</v>
      </c>
      <c r="K87">
        <v>14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238</v>
      </c>
      <c r="Q87" t="str">
        <f>IF(G87="экспл",0,IF(G87="импл_",VLOOKUP(J87,quest_импл!$A$1:$J$129,8,FALSE),0))</f>
        <v>sound\\S_dolkami_li.wav</v>
      </c>
      <c r="R87">
        <f>IF(G87="экспл",0,IF(G87="импл_",VLOOKUP(J87,quest_импл!$A$1:$J$129,9,FALSE),0))</f>
        <v>801</v>
      </c>
      <c r="S87" t="str">
        <f>IF(G87="экспл_",0,IF(G87="импл_",VLOOKUP(J87,quest_импл!$A$1:$J$129,10,FALSE),0))</f>
        <v>нет</v>
      </c>
      <c r="U87">
        <f>IF(G87="экспл",VLOOKUP(J87,quest_экспл!$A$1:$N$129,7,FALSE),IF(G87="импл_",0,0))</f>
        <v>0</v>
      </c>
      <c r="V87">
        <f>IF(G87="экспл",VLOOKUP(J87,quest_экспл!$A$2:$N$130,8,FALSE),IF(J87="импл_",0,0))</f>
        <v>0</v>
      </c>
      <c r="W87">
        <f>IF(G87="экспл",VLOOKUP(J87,quest_импл!$A$1:$J$129,9,FALSE),IF(G87="импл_",0,0))</f>
        <v>0</v>
      </c>
      <c r="Y87">
        <f>IF(G87="экспл",VLOOKUP(J87,quest_экспл!$A$1:$N$129,11,FALSE),IF(G87="импл_",0,0))</f>
        <v>0</v>
      </c>
      <c r="Z87">
        <f>IF(G87="экспл",VLOOKUP(J87,quest_экспл!$A$1:$N$129,12,FALSE),IF(G87="импл_",0,0))</f>
        <v>0</v>
      </c>
      <c r="AA87">
        <f>IF(G87="экспл",VLOOKUP(J87,quest_экспл!$A$1:$N$129,14,FALSE),IF(G87="импл_",0,0))</f>
        <v>0</v>
      </c>
      <c r="AB87">
        <f>IF(G87="экспл",VLOOKUP(J87,quest_экспл!$A$1:$N$129,13,FALSE),IF(G87="импл_",0,0))</f>
        <v>0</v>
      </c>
      <c r="AC87">
        <f ca="1">VLOOKUP(AD87,total_visual_stym!$C$2:$F$209,4,FALSE)</f>
        <v>2021</v>
      </c>
      <c r="AD87" t="str">
        <f t="shared" ca="1" si="32"/>
        <v>pics\\Goroh_5.jpg</v>
      </c>
      <c r="AE87" s="22">
        <f t="array" ref="AE87">IF(G87="экспл",INDEX(total_visual_stym!$C$146:$C$209,(RANK(total_visual_stym!E167,total_visual_stym!$E$146:$E$209))),0)</f>
        <v>0</v>
      </c>
      <c r="AF87" s="22" t="str">
        <f t="shared" ca="1" si="27"/>
        <v>pics\\Goroh_5.jpg</v>
      </c>
      <c r="AI87" t="s">
        <v>97</v>
      </c>
      <c r="AO87">
        <f t="shared" ca="1" si="33"/>
        <v>0.64637514833287557</v>
      </c>
      <c r="AP87" t="str">
        <f t="shared" ca="1" si="34"/>
        <v>pics\\Goroh_5.jpg</v>
      </c>
      <c r="AR87" t="str">
        <f t="shared" si="35"/>
        <v/>
      </c>
      <c r="AS87" t="str">
        <f t="shared" ca="1" si="36"/>
        <v>pics\\Goroh_5.jpg</v>
      </c>
      <c r="AT87">
        <f t="shared" ca="1" si="29"/>
        <v>0.5070405388698761</v>
      </c>
      <c r="AU87" t="s">
        <v>697</v>
      </c>
      <c r="AV87" t="str">
        <f t="shared" ca="1" si="30"/>
        <v>sound\\Noviy_plod.wav</v>
      </c>
      <c r="AX87" t="str">
        <f>IF(OR(E87=10,E87=11,E87=14,E87=15),VLOOKUP(B87,audio_list_stym!$A$3:$BQ$189,69,FALSE),"XXXXX")</f>
        <v>ЛИРОХ</v>
      </c>
      <c r="AY87" t="e">
        <f>VLOOKUP(V87,audio_list_stym!B87:BQ384,68,FALSE)</f>
        <v>#N/A</v>
      </c>
      <c r="AZ87" t="e">
        <f>VLOOKUP(Z87,audio_list_stym!$B$2:$BQ$299,68,FALSE)</f>
        <v>#N/A</v>
      </c>
      <c r="BA87" t="str">
        <f>VLOOKUP(Q87,audio_list_stym!$B$2:$BQ$299,68,FALSE)</f>
        <v>_С_дольками_ли_</v>
      </c>
      <c r="BB87" t="str">
        <f t="shared" si="31"/>
        <v>_С_дольками_ли_ЛИРОХ?</v>
      </c>
      <c r="BD87" cm="1">
        <f t="array" aca="1" ref="BD87" ca="1">INDEX($L$82:$L$89,(RANK(AT7,$AT$2:$AT$9)))</f>
        <v>2080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VLOOKUP(B88,audio_list_stym!$A$3:$BP$18,67,FALSE)</f>
        <v>14</v>
      </c>
      <c r="F88" t="str">
        <f>VLOOKUP(E88,metki!$A$2:$B$9,2,FALSE)</f>
        <v>импл_новые_с_названием</v>
      </c>
      <c r="G88" t="str">
        <f t="shared" si="25"/>
        <v>импл_</v>
      </c>
      <c r="H88" t="str">
        <f>VLOOKUP(B88,audio_list_stym!$A$3:$AJ$18,35,FALSE)</f>
        <v>Ake</v>
      </c>
      <c r="I88" t="s">
        <v>694</v>
      </c>
      <c r="J88" t="str">
        <f t="shared" si="26"/>
        <v>Ake_7</v>
      </c>
      <c r="K88">
        <v>14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239</v>
      </c>
      <c r="Q88" t="str">
        <f>IF(G88="экспл",0,IF(G88="импл_",VLOOKUP(J88,quest_импл!$A$1:$J$129,8,FALSE),0))</f>
        <v>sound\\Visushenniy_li.wav</v>
      </c>
      <c r="R88">
        <f>IF(G88="экспл",0,IF(G88="импл_",VLOOKUP(J88,quest_импл!$A$1:$J$129,9,FALSE),0))</f>
        <v>801</v>
      </c>
      <c r="S88" t="str">
        <f>IF(G88="экспл_",0,IF(G88="импл_",VLOOKUP(J88,quest_импл!$A$1:$J$129,10,FALSE),0))</f>
        <v>нет</v>
      </c>
      <c r="U88">
        <f>IF(G88="экспл",VLOOKUP(J88,quest_экспл!$A$1:$N$129,7,FALSE),IF(G88="импл_",0,0))</f>
        <v>0</v>
      </c>
      <c r="V88">
        <f>IF(G88="экспл",VLOOKUP(J88,quest_экспл!$A$2:$N$130,8,FALSE),IF(J88="импл_",0,0))</f>
        <v>0</v>
      </c>
      <c r="W88">
        <f>IF(G88="экспл",VLOOKUP(J88,quest_импл!$A$1:$J$129,9,FALSE),IF(G88="импл_",0,0))</f>
        <v>0</v>
      </c>
      <c r="Y88">
        <f>IF(G88="экспл",VLOOKUP(J88,quest_экспл!$A$1:$N$129,11,FALSE),IF(G88="импл_",0,0))</f>
        <v>0</v>
      </c>
      <c r="Z88">
        <f>IF(G88="экспл",VLOOKUP(J88,quest_экспл!$A$1:$N$129,12,FALSE),IF(G88="импл_",0,0))</f>
        <v>0</v>
      </c>
      <c r="AA88">
        <f>IF(G88="экспл",VLOOKUP(J88,quest_экспл!$A$1:$N$129,14,FALSE),IF(G88="импл_",0,0))</f>
        <v>0</v>
      </c>
      <c r="AB88">
        <f>IF(G88="экспл",VLOOKUP(J88,quest_экспл!$A$1:$N$129,13,FALSE),IF(G88="импл_",0,0))</f>
        <v>0</v>
      </c>
      <c r="AC88">
        <f ca="1">VLOOKUP(AD88,total_visual_stym!$C$2:$F$209,4,FALSE)</f>
        <v>2013</v>
      </c>
      <c r="AD88" t="str">
        <f t="shared" ca="1" si="32"/>
        <v>pics\\Finik_5.jpg</v>
      </c>
      <c r="AE88" s="22">
        <f t="array" ref="AE88">IF(G88="экспл",INDEX(total_visual_stym!$C$146:$C$209,(RANK(total_visual_stym!E168,total_visual_stym!$E$146:$E$209))),0)</f>
        <v>0</v>
      </c>
      <c r="AF88" s="22" t="str">
        <f t="shared" ca="1" si="27"/>
        <v>pics\\Finik_5.jpg</v>
      </c>
      <c r="AI88" t="s">
        <v>98</v>
      </c>
      <c r="AO88">
        <f t="shared" ca="1" si="33"/>
        <v>0.7814772184326606</v>
      </c>
      <c r="AP88" t="str">
        <f t="shared" ca="1" si="34"/>
        <v>pics\\Finik_5.jpg</v>
      </c>
      <c r="AR88" t="str">
        <f t="shared" si="35"/>
        <v/>
      </c>
      <c r="AS88" t="str">
        <f t="shared" ca="1" si="36"/>
        <v>pics\\Finik_5.jpg</v>
      </c>
      <c r="AT88">
        <f t="shared" ca="1" si="29"/>
        <v>0.29983061659180366</v>
      </c>
      <c r="AU88" t="s">
        <v>697</v>
      </c>
      <c r="AV88" t="str">
        <f t="shared" ca="1" si="30"/>
        <v>sound\\Redkiy_plod.wav</v>
      </c>
      <c r="AX88" t="str">
        <f>IF(OR(E88=10,E88=11,E88=14,E88=15),VLOOKUP(B88,audio_list_stym!$A$3:$BQ$189,69,FALSE),"XXXXX")</f>
        <v>ЛИРОХ</v>
      </c>
      <c r="AY88" t="e">
        <f>VLOOKUP(V88,audio_list_stym!B88:BQ385,68,FALSE)</f>
        <v>#N/A</v>
      </c>
      <c r="AZ88" t="e">
        <f>VLOOKUP(Z88,audio_list_stym!$B$2:$BQ$299,68,FALSE)</f>
        <v>#N/A</v>
      </c>
      <c r="BA88" t="str">
        <f>VLOOKUP(Q88,audio_list_stym!$B$2:$BQ$299,68,FALSE)</f>
        <v>_Высушенный_ли_</v>
      </c>
      <c r="BB88" t="str">
        <f t="shared" si="31"/>
        <v>_Высушенный_ли_ЛИРОХ?</v>
      </c>
      <c r="BD88" cm="1">
        <f t="array" aca="1" ref="BD88" ca="1">INDEX($L$82:$L$89,(RANK(AT8,$AT$2:$AT$9)))</f>
        <v>2078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VLOOKUP(B89,audio_list_stym!$A$3:$BP$18,67,FALSE)</f>
        <v>14</v>
      </c>
      <c r="F89" t="str">
        <f>VLOOKUP(E89,metki!$A$2:$B$9,2,FALSE)</f>
        <v>импл_новые_с_названием</v>
      </c>
      <c r="G89" t="str">
        <f t="shared" si="25"/>
        <v>импл_</v>
      </c>
      <c r="H89" t="str">
        <f>VLOOKUP(B89,audio_list_stym!$A$3:$AJ$18,35,FALSE)</f>
        <v>Ake</v>
      </c>
      <c r="I89" t="s">
        <v>695</v>
      </c>
      <c r="J89" t="str">
        <f t="shared" si="26"/>
        <v>Ake_8</v>
      </c>
      <c r="K89">
        <v>14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240</v>
      </c>
      <c r="Q89" t="str">
        <f>IF(G89="экспл",0,IF(G89="импл_",VLOOKUP(J89,quest_импл!$A$1:$J$129,8,FALSE),0))</f>
        <v>sound\\Myatiy_li.wav</v>
      </c>
      <c r="R89">
        <f>IF(G89="экспл",0,IF(G89="импл_",VLOOKUP(J89,quest_импл!$A$1:$J$129,9,FALSE),0))</f>
        <v>801</v>
      </c>
      <c r="S89" t="str">
        <f>IF(G89="экспл_",0,IF(G89="импл_",VLOOKUP(J89,quest_импл!$A$1:$J$129,10,FALSE),0))</f>
        <v>нет</v>
      </c>
      <c r="U89">
        <f>IF(G89="экспл",VLOOKUP(J89,quest_экспл!$A$1:$N$129,7,FALSE),IF(G89="импл_",0,0))</f>
        <v>0</v>
      </c>
      <c r="V89">
        <f>IF(G89="экспл",VLOOKUP(J89,quest_экспл!$A$2:$N$130,8,FALSE),IF(J89="импл_",0,0))</f>
        <v>0</v>
      </c>
      <c r="W89">
        <f>IF(G89="экспл",VLOOKUP(J89,quest_импл!$A$1:$J$129,9,FALSE),IF(G89="импл_",0,0))</f>
        <v>0</v>
      </c>
      <c r="Y89">
        <f>IF(G89="экспл",VLOOKUP(J89,quest_экспл!$A$1:$N$129,11,FALSE),IF(G89="импл_",0,0))</f>
        <v>0</v>
      </c>
      <c r="Z89">
        <f>IF(G89="экспл",VLOOKUP(J89,quest_экспл!$A$1:$N$129,12,FALSE),IF(G89="импл_",0,0))</f>
        <v>0</v>
      </c>
      <c r="AA89">
        <f>IF(G89="экспл",VLOOKUP(J89,quest_экспл!$A$1:$N$129,14,FALSE),IF(G89="импл_",0,0))</f>
        <v>0</v>
      </c>
      <c r="AB89">
        <f>IF(G89="экспл",VLOOKUP(J89,quest_экспл!$A$1:$N$129,13,FALSE),IF(G89="импл_",0,0))</f>
        <v>0</v>
      </c>
      <c r="AC89">
        <f ca="1">VLOOKUP(AD89,total_visual_stym!$C$2:$F$209,4,FALSE)</f>
        <v>2038</v>
      </c>
      <c r="AD89" t="str">
        <f t="shared" ca="1" si="32"/>
        <v>pics\\Limon_6.jpg</v>
      </c>
      <c r="AE89" s="22">
        <f t="array" ref="AE89">IF(G89="экспл",INDEX(total_visual_stym!$C$146:$C$209,(RANK(total_visual_stym!E169,total_visual_stym!$E$146:$E$209))),0)</f>
        <v>0</v>
      </c>
      <c r="AF89" s="22" t="str">
        <f t="shared" ca="1" si="27"/>
        <v>pics\\Limon_6.jpg</v>
      </c>
      <c r="AI89" t="s">
        <v>99</v>
      </c>
      <c r="AO89">
        <f t="shared" ca="1" si="33"/>
        <v>0.39315838682316129</v>
      </c>
      <c r="AP89" t="str">
        <f t="shared" ca="1" si="34"/>
        <v>pics\\Limon_6.jpg</v>
      </c>
      <c r="AR89" t="str">
        <f t="shared" si="35"/>
        <v/>
      </c>
      <c r="AS89" t="str">
        <f t="shared" ca="1" si="36"/>
        <v>pics\\Limon_6.jpg</v>
      </c>
      <c r="AT89">
        <f t="shared" ca="1" si="29"/>
        <v>0.68354698056254137</v>
      </c>
      <c r="AU89" t="s">
        <v>697</v>
      </c>
      <c r="AV89" t="str">
        <f t="shared" ca="1" si="30"/>
        <v>sound\\Noviy_plod.wav</v>
      </c>
      <c r="AX89" t="str">
        <f>IF(OR(E89=10,E89=11,E89=14,E89=15),VLOOKUP(B89,audio_list_stym!$A$3:$BQ$189,69,FALSE),"XXXXX")</f>
        <v>ЛИРОХ</v>
      </c>
      <c r="AY89" t="e">
        <f>VLOOKUP(V89,audio_list_stym!B89:BQ386,68,FALSE)</f>
        <v>#N/A</v>
      </c>
      <c r="AZ89" t="e">
        <f>VLOOKUP(Z89,audio_list_stym!$B$2:$BQ$299,68,FALSE)</f>
        <v>#N/A</v>
      </c>
      <c r="BA89" t="str">
        <f>VLOOKUP(Q89,audio_list_stym!$B$2:$BQ$299,68,FALSE)</f>
        <v>_Мятый_ли_</v>
      </c>
      <c r="BB89" t="str">
        <f t="shared" si="31"/>
        <v>_Мятый_ли_ЛИРОХ?</v>
      </c>
      <c r="BD89" cm="1">
        <f t="array" aca="1" ref="BD89" ca="1">INDEX($L$82:$L$89,(RANK(AT9,$AT$2:$AT$9)))</f>
        <v>2079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VLOOKUP(B90,audio_list_stym!$A$3:$BP$18,67,FALSE)</f>
        <v>15</v>
      </c>
      <c r="F90" t="str">
        <f>VLOOKUP(E90,metki!$A$2:$B$9,2,FALSE)</f>
        <v>экспл_новые_с_названием</v>
      </c>
      <c r="G90" t="str">
        <f t="shared" si="25"/>
        <v>экспл</v>
      </c>
      <c r="H90" t="str">
        <f>VLOOKUP(B90,audio_list_stym!$A$3:$AJ$18,35,FALSE)</f>
        <v>Finger</v>
      </c>
      <c r="I90" t="s">
        <v>688</v>
      </c>
      <c r="J90" t="str">
        <f t="shared" si="26"/>
        <v>Finger_1</v>
      </c>
      <c r="K90">
        <v>15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0</v>
      </c>
      <c r="Q90">
        <f>IF(G90="экспл",0,IF(G90="импл_",VLOOKUP(J90,quest_импл!$A$1:$J$129,8,FALSE),0))</f>
        <v>0</v>
      </c>
      <c r="R90">
        <f>IF(G90="экспл",0,IF(G90="импл_",VLOOKUP(J90,quest_импл!$A$1:$J$129,9,FALSE),0))</f>
        <v>0</v>
      </c>
      <c r="S90">
        <f>IF(G90="экспл_",0,IF(G90="импл_",VLOOKUP(J90,quest_импл!$A$1:$J$129,10,FALSE),0))</f>
        <v>0</v>
      </c>
      <c r="U90">
        <f>IF(G90="экспл",VLOOKUP(J90,quest_экспл!$A$1:$N$129,7,FALSE),IF(G90="импл_",0,0))</f>
        <v>289</v>
      </c>
      <c r="V90" t="str">
        <f>IF(G90="экспл",VLOOKUP(J90,quest_экспл!$A$2:$N$130,8,FALSE),IF(J90="импл_",0,0))</f>
        <v>sound\\Na_ecrane.wav</v>
      </c>
      <c r="W90">
        <f>IF(G90="экспл",VLOOKUP(J90,quest_импл!$A$1:$J$129,9,FALSE),IF(G90="импл_",0,0))</f>
        <v>801</v>
      </c>
      <c r="Y90">
        <f>IF(G90="экспл",VLOOKUP(J90,quest_экспл!$A$1:$N$129,11,FALSE),IF(G90="импл_",0,0))</f>
        <v>113</v>
      </c>
      <c r="Z90" t="str">
        <f>IF(G90="экспл",VLOOKUP(J90,quest_экспл!$A$1:$N$129,12,FALSE),IF(G90="импл_",0,0))</f>
        <v>sound\\On_vizhatiy.wav</v>
      </c>
      <c r="AA90" t="str">
        <f>IF(G90="экспл",VLOOKUP(J90,quest_экспл!$A$1:$N$129,14,FALSE),IF(G90="импл_",0,0))</f>
        <v>да</v>
      </c>
      <c r="AB90">
        <f>IF(G90="экспл",VLOOKUP(J90,quest_экспл!$A$1:$N$129,13,FALSE),IF(G90="импл_",0,0))</f>
        <v>804</v>
      </c>
      <c r="AC90">
        <f ca="1">VLOOKUP(AD90,total_visual_stym!$C$2:$F$209,4,FALSE)</f>
        <v>2222</v>
      </c>
      <c r="AD90" t="str">
        <f t="shared" ca="1" si="32"/>
        <v>pics\\dis14.jpg</v>
      </c>
      <c r="AE90" s="22" t="str">
        <f t="array" aca="1" ref="AE90" ca="1">IF(G90="экспл",INDEX(total_visual_stym!$C$146:$C$209,(RANK(total_visual_stym!E170,total_visual_stym!$E$146:$E$209))),0)</f>
        <v>pics\\dis14.jpg</v>
      </c>
      <c r="AF90" s="22" t="str">
        <f t="shared" si="27"/>
        <v/>
      </c>
      <c r="AI90" t="s">
        <v>100</v>
      </c>
      <c r="AO90">
        <f t="shared" ca="1" si="33"/>
        <v>0.3056738248528964</v>
      </c>
      <c r="AP90" t="str">
        <f t="shared" ca="1" si="34"/>
        <v>pics\\Peper_5.jpg</v>
      </c>
      <c r="AR90" t="str">
        <f t="shared" si="35"/>
        <v/>
      </c>
      <c r="AS90" t="str">
        <f t="shared" si="36"/>
        <v/>
      </c>
      <c r="AT90">
        <f t="shared" ca="1" si="29"/>
        <v>0.34024829788933009</v>
      </c>
      <c r="AU90" t="s">
        <v>697</v>
      </c>
      <c r="AV90" t="str">
        <f t="shared" ca="1" si="30"/>
        <v>sound\\Redkiy_plod.wav</v>
      </c>
      <c r="AX90" t="str">
        <f>IF(OR(E90=10,E90=11,E90=14,E90=15),VLOOKUP(B90,audio_list_stym!$A$3:$BQ$189,69,FALSE),"XXXXX")</f>
        <v>ФИМОН</v>
      </c>
      <c r="AY90" t="str">
        <f>VLOOKUP(V90,audio_list_stym!B90:BQ387,68,FALSE)</f>
        <v>На_экране_</v>
      </c>
      <c r="AZ90" t="str">
        <f>VLOOKUP(Z90,audio_list_stym!$B$2:$BQ$299,68,FALSE)</f>
        <v>_Он_выжатый?</v>
      </c>
      <c r="BA90" t="e">
        <f>VLOOKUP(Q90,audio_list_stym!$B$2:$BQ$299,68,FALSE)</f>
        <v>#N/A</v>
      </c>
      <c r="BB90" t="str">
        <f t="shared" si="31"/>
        <v>На_экране_ФИМОН._Он_выжатый?</v>
      </c>
      <c r="BC90">
        <f>A90</f>
        <v>1212</v>
      </c>
      <c r="BD90" cm="1">
        <f t="array" aca="1" ref="BD90" ca="1">INDEX($L$90:$L$97,(RANK(AT2,$AT$2:$AT$9)))</f>
        <v>2083</v>
      </c>
      <c r="BE90" cm="1">
        <f t="array" aca="1" ref="BE90" ca="1">INDEX(BD66:BD81,(RANK(AT5,$AT$2:$AT$17)))</f>
        <v>2066</v>
      </c>
      <c r="BF90" cm="1">
        <f t="array" aca="1" ref="BF90" ca="1">INDEX(BD98:BD113,(RANK(AT5,$AT$2:$AT$17)))</f>
        <v>2114</v>
      </c>
      <c r="BG90" cm="1">
        <f t="array" aca="1" ref="BG90" ca="1">INDEX(BD114:BD129,(RANK(AT5,$AT$2:$AT$9)))</f>
        <v>2132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VLOOKUP(B91,audio_list_stym!$A$3:$BP$18,67,FALSE)</f>
        <v>15</v>
      </c>
      <c r="F91" t="str">
        <f>VLOOKUP(E91,metki!$A$2:$B$9,2,FALSE)</f>
        <v>экспл_новые_с_названием</v>
      </c>
      <c r="G91" t="str">
        <f t="shared" si="25"/>
        <v>экспл</v>
      </c>
      <c r="H91" t="str">
        <f>VLOOKUP(B91,audio_list_stym!$A$3:$AJ$18,35,FALSE)</f>
        <v>Finger</v>
      </c>
      <c r="I91" t="s">
        <v>689</v>
      </c>
      <c r="J91" t="str">
        <f t="shared" si="26"/>
        <v>Finger_2</v>
      </c>
      <c r="K91">
        <v>15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0</v>
      </c>
      <c r="Q91">
        <f>IF(G91="экспл",0,IF(G91="импл_",VLOOKUP(J91,quest_импл!$A$1:$J$129,8,FALSE),0))</f>
        <v>0</v>
      </c>
      <c r="R91">
        <f>IF(G91="экспл",0,IF(G91="импл_",VLOOKUP(J91,quest_импл!$A$1:$J$129,9,FALSE),0))</f>
        <v>0</v>
      </c>
      <c r="S91">
        <f>IF(G91="экспл_",0,IF(G91="импл_",VLOOKUP(J91,quest_импл!$A$1:$J$129,10,FALSE),0))</f>
        <v>0</v>
      </c>
      <c r="U91">
        <f>IF(G91="экспл",VLOOKUP(J91,quest_экспл!$A$1:$N$129,7,FALSE),IF(G91="импл_",0,0))</f>
        <v>290</v>
      </c>
      <c r="V91" t="str">
        <f>IF(G91="экспл",VLOOKUP(J91,quest_экспл!$A$2:$N$130,8,FALSE),IF(J91="импл_",0,0))</f>
        <v>sound\\Posmotrite_vot.wav</v>
      </c>
      <c r="W91">
        <f>IF(G91="экспл",VLOOKUP(J91,quest_импл!$A$1:$J$129,9,FALSE),IF(G91="импл_",0,0))</f>
        <v>801</v>
      </c>
      <c r="Y91">
        <f>IF(G91="экспл",VLOOKUP(J91,quest_экспл!$A$1:$N$129,11,FALSE),IF(G91="импл_",0,0))</f>
        <v>114</v>
      </c>
      <c r="Z91" t="str">
        <f>IF(G91="экспл",VLOOKUP(J91,quest_экспл!$A$1:$N$129,12,FALSE),IF(G91="импл_",0,0))</f>
        <v>sound\\On_nadloman.wav</v>
      </c>
      <c r="AA91" t="str">
        <f>IF(G91="экспл",VLOOKUP(J91,quest_экспл!$A$1:$N$129,14,FALSE),IF(G91="импл_",0,0))</f>
        <v>да</v>
      </c>
      <c r="AB91">
        <f>IF(G91="экспл",VLOOKUP(J91,quest_экспл!$A$1:$N$129,13,FALSE),IF(G91="импл_",0,0))</f>
        <v>804</v>
      </c>
      <c r="AC91">
        <f ca="1">VLOOKUP(AD91,total_visual_stym!$C$2:$F$209,4,FALSE)</f>
        <v>2196</v>
      </c>
      <c r="AD91" t="str">
        <f t="shared" ca="1" si="32"/>
        <v>pics\\dis40.jpg</v>
      </c>
      <c r="AE91" s="22" t="str">
        <f t="array" aca="1" ref="AE91" ca="1">IF(G91="экспл",INDEX(total_visual_stym!$C$146:$C$209,(RANK(total_visual_stym!E171,total_visual_stym!$E$146:$E$209))),0)</f>
        <v>pics\\dis40.jpg</v>
      </c>
      <c r="AF91" s="22" t="str">
        <f t="shared" si="27"/>
        <v/>
      </c>
      <c r="AI91" t="s">
        <v>101</v>
      </c>
      <c r="AO91">
        <f t="shared" ca="1" si="33"/>
        <v>0.36312951490906797</v>
      </c>
      <c r="AP91" t="str">
        <f t="shared" ca="1" si="34"/>
        <v>pics\\Limon_8.jpg</v>
      </c>
      <c r="AR91" t="str">
        <f t="shared" si="35"/>
        <v/>
      </c>
      <c r="AS91" t="str">
        <f t="shared" si="36"/>
        <v/>
      </c>
      <c r="AT91">
        <f t="shared" ca="1" si="29"/>
        <v>0.85923322747989261</v>
      </c>
      <c r="AU91" t="s">
        <v>697</v>
      </c>
      <c r="AV91" t="str">
        <f t="shared" ca="1" si="30"/>
        <v>sound\\Noviy_plod.wav</v>
      </c>
      <c r="AX91" t="str">
        <f>IF(OR(E91=10,E91=11,E91=14,E91=15),VLOOKUP(B91,audio_list_stym!$A$3:$BQ$189,69,FALSE),"XXXXX")</f>
        <v>ФИМОН</v>
      </c>
      <c r="AY91" t="str">
        <f>VLOOKUP(V91,audio_list_stym!B91:BQ388,68,FALSE)</f>
        <v>Посмотрите,_вот_</v>
      </c>
      <c r="AZ91" t="str">
        <f>VLOOKUP(Z91,audio_list_stym!$B$2:$BQ$299,68,FALSE)</f>
        <v>_Он_надломан?</v>
      </c>
      <c r="BA91" t="e">
        <f>VLOOKUP(Q91,audio_list_stym!$B$2:$BQ$299,68,FALSE)</f>
        <v>#N/A</v>
      </c>
      <c r="BB91" t="str">
        <f t="shared" si="31"/>
        <v>Посмотрите,_вот_ФИМОН._Он_надломан?</v>
      </c>
      <c r="BD91" cm="1">
        <f t="array" aca="1" ref="BD91" ca="1">INDEX($L$90:$L$97,(RANK(AT3,$AT$2:$AT$9)))</f>
        <v>2082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VLOOKUP(B92,audio_list_stym!$A$3:$BP$18,67,FALSE)</f>
        <v>15</v>
      </c>
      <c r="F92" t="str">
        <f>VLOOKUP(E92,metki!$A$2:$B$9,2,FALSE)</f>
        <v>экспл_новые_с_названием</v>
      </c>
      <c r="G92" t="str">
        <f t="shared" si="25"/>
        <v>экспл</v>
      </c>
      <c r="H92" t="str">
        <f>VLOOKUP(B92,audio_list_stym!$A$3:$AJ$18,35,FALSE)</f>
        <v>Finger</v>
      </c>
      <c r="I92" t="s">
        <v>690</v>
      </c>
      <c r="J92" t="str">
        <f t="shared" si="26"/>
        <v>Finger_3</v>
      </c>
      <c r="K92">
        <v>15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0</v>
      </c>
      <c r="Q92">
        <f>IF(G92="экспл",0,IF(G92="импл_",VLOOKUP(J92,quest_импл!$A$1:$J$129,8,FALSE),0))</f>
        <v>0</v>
      </c>
      <c r="R92">
        <f>IF(G92="экспл",0,IF(G92="импл_",VLOOKUP(J92,quest_импл!$A$1:$J$129,9,FALSE),0))</f>
        <v>0</v>
      </c>
      <c r="S92">
        <f>IF(G92="экспл_",0,IF(G92="импл_",VLOOKUP(J92,quest_импл!$A$1:$J$129,10,FALSE),0))</f>
        <v>0</v>
      </c>
      <c r="U92">
        <f>IF(G92="экспл",VLOOKUP(J92,quest_экспл!$A$1:$N$129,7,FALSE),IF(G92="импл_",0,0))</f>
        <v>291</v>
      </c>
      <c r="V92" t="str">
        <f>IF(G92="экспл",VLOOKUP(J92,quest_экспл!$A$2:$N$130,8,FALSE),IF(J92="импл_",0,0))</f>
        <v>sound\\Vot.wav</v>
      </c>
      <c r="W92">
        <f>IF(G92="экспл",VLOOKUP(J92,quest_импл!$A$1:$J$129,9,FALSE),IF(G92="импл_",0,0))</f>
        <v>801</v>
      </c>
      <c r="Y92">
        <f>IF(G92="экспл",VLOOKUP(J92,quest_экспл!$A$1:$N$129,11,FALSE),IF(G92="импл_",0,0))</f>
        <v>115</v>
      </c>
      <c r="Z92" t="str">
        <f>IF(G92="экспл",VLOOKUP(J92,quest_экспл!$A$1:$N$129,12,FALSE),IF(G92="импл_",0,0))</f>
        <v>sound\\On_volnistiy.wav</v>
      </c>
      <c r="AA92" t="str">
        <f>IF(G92="экспл",VLOOKUP(J92,quest_экспл!$A$1:$N$129,14,FALSE),IF(G92="импл_",0,0))</f>
        <v>нет</v>
      </c>
      <c r="AB92">
        <f>IF(G92="экспл",VLOOKUP(J92,quest_экспл!$A$1:$N$129,13,FALSE),IF(G92="импл_",0,0))</f>
        <v>804</v>
      </c>
      <c r="AC92">
        <f ca="1">VLOOKUP(AD92,total_visual_stym!$C$2:$F$209,4,FALSE)</f>
        <v>2181</v>
      </c>
      <c r="AD92" t="str">
        <f t="shared" ca="1" si="32"/>
        <v>pics\\dis24.jpg</v>
      </c>
      <c r="AE92" s="22" t="str">
        <f t="array" aca="1" ref="AE92" ca="1">IF(G92="экспл",INDEX(total_visual_stym!$C$146:$C$209,(RANK(total_visual_stym!E172,total_visual_stym!$E$146:$E$209))),0)</f>
        <v>pics\\dis24.jpg</v>
      </c>
      <c r="AF92" s="22" t="str">
        <f t="shared" si="27"/>
        <v/>
      </c>
      <c r="AI92" t="s">
        <v>102</v>
      </c>
      <c r="AO92">
        <f t="shared" ca="1" si="33"/>
        <v>0.32419699492126164</v>
      </c>
      <c r="AP92" t="str">
        <f t="shared" ca="1" si="34"/>
        <v>pics\\Peper_3.jpg</v>
      </c>
      <c r="AR92" t="str">
        <f t="shared" si="35"/>
        <v/>
      </c>
      <c r="AS92" t="str">
        <f t="shared" si="36"/>
        <v/>
      </c>
      <c r="AT92">
        <f t="shared" ca="1" si="29"/>
        <v>0.74697414290592334</v>
      </c>
      <c r="AU92" t="s">
        <v>697</v>
      </c>
      <c r="AV92" t="str">
        <f t="shared" ca="1" si="30"/>
        <v>sound\\Noviy_plod.wav</v>
      </c>
      <c r="AX92" t="str">
        <f>IF(OR(E92=10,E92=11,E92=14,E92=15),VLOOKUP(B92,audio_list_stym!$A$3:$BQ$189,69,FALSE),"XXXXX")</f>
        <v>ФИМОН</v>
      </c>
      <c r="AY92" t="str">
        <f>VLOOKUP(V92,audio_list_stym!B92:BQ389,68,FALSE)</f>
        <v>Вот_</v>
      </c>
      <c r="AZ92" t="str">
        <f>VLOOKUP(Z92,audio_list_stym!$B$2:$BQ$299,68,FALSE)</f>
        <v>_Он_волнистый?</v>
      </c>
      <c r="BA92" t="e">
        <f>VLOOKUP(Q92,audio_list_stym!$B$2:$BQ$299,68,FALSE)</f>
        <v>#N/A</v>
      </c>
      <c r="BB92" t="str">
        <f t="shared" si="31"/>
        <v>Вот_ФИМОН._Он_волнистый?</v>
      </c>
      <c r="BD92" cm="1">
        <f t="array" aca="1" ref="BD92" ca="1">INDEX($L$90:$L$97,(RANK(AT4,$AT$2:$AT$9)))</f>
        <v>2081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VLOOKUP(B93,audio_list_stym!$A$3:$BP$18,67,FALSE)</f>
        <v>15</v>
      </c>
      <c r="F93" t="str">
        <f>VLOOKUP(E93,metki!$A$2:$B$9,2,FALSE)</f>
        <v>экспл_новые_с_названием</v>
      </c>
      <c r="G93" t="str">
        <f t="shared" si="25"/>
        <v>экспл</v>
      </c>
      <c r="H93" t="str">
        <f>VLOOKUP(B93,audio_list_stym!$A$3:$AJ$18,35,FALSE)</f>
        <v>Finger</v>
      </c>
      <c r="I93" t="s">
        <v>691</v>
      </c>
      <c r="J93" t="str">
        <f t="shared" si="26"/>
        <v>Finger_4</v>
      </c>
      <c r="K93">
        <v>15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0</v>
      </c>
      <c r="Q93">
        <f>IF(G93="экспл",0,IF(G93="импл_",VLOOKUP(J93,quest_импл!$A$1:$J$129,8,FALSE),0))</f>
        <v>0</v>
      </c>
      <c r="R93">
        <f>IF(G93="экспл",0,IF(G93="импл_",VLOOKUP(J93,quest_импл!$A$1:$J$129,9,FALSE),0))</f>
        <v>0</v>
      </c>
      <c r="S93">
        <f>IF(G93="экспл_",0,IF(G93="импл_",VLOOKUP(J93,quest_импл!$A$1:$J$129,10,FALSE),0))</f>
        <v>0</v>
      </c>
      <c r="U93">
        <f>IF(G93="экспл",VLOOKUP(J93,quest_экспл!$A$1:$N$129,7,FALSE),IF(G93="импл_",0,0))</f>
        <v>292</v>
      </c>
      <c r="V93" t="str">
        <f>IF(G93="экспл",VLOOKUP(J93,quest_экспл!$A$2:$N$130,8,FALSE),IF(J93="импл_",0,0))</f>
        <v>sound\\Eto.wav</v>
      </c>
      <c r="W93">
        <f>IF(G93="экспл",VLOOKUP(J93,quest_импл!$A$1:$J$129,9,FALSE),IF(G93="импл_",0,0))</f>
        <v>801</v>
      </c>
      <c r="Y93">
        <f>IF(G93="экспл",VLOOKUP(J93,quest_экспл!$A$1:$N$129,11,FALSE),IF(G93="импл_",0,0))</f>
        <v>116</v>
      </c>
      <c r="Z93" t="str">
        <f>IF(G93="экспл",VLOOKUP(J93,quest_экспл!$A$1:$N$129,12,FALSE),IF(G93="импл_",0,0))</f>
        <v>sound\\On_buriy.wav</v>
      </c>
      <c r="AA93" t="str">
        <f>IF(G93="экспл",VLOOKUP(J93,quest_экспл!$A$1:$N$129,14,FALSE),IF(G93="импл_",0,0))</f>
        <v>да</v>
      </c>
      <c r="AB93">
        <f>IF(G93="экспл",VLOOKUP(J93,quest_экспл!$A$1:$N$129,13,FALSE),IF(G93="импл_",0,0))</f>
        <v>804</v>
      </c>
      <c r="AC93">
        <f ca="1">VLOOKUP(AD93,total_visual_stym!$C$2:$F$209,4,FALSE)</f>
        <v>2206</v>
      </c>
      <c r="AD93" t="str">
        <f t="shared" ca="1" si="32"/>
        <v>pics\\dis50.jpg</v>
      </c>
      <c r="AE93" s="22" t="str">
        <f t="array" aca="1" ref="AE93" ca="1">IF(G93="экспл",INDEX(total_visual_stym!$C$146:$C$209,(RANK(total_visual_stym!E173,total_visual_stym!$E$146:$E$209))),0)</f>
        <v>pics\\dis50.jpg</v>
      </c>
      <c r="AF93" s="22" t="str">
        <f t="shared" si="27"/>
        <v/>
      </c>
      <c r="AI93" t="s">
        <v>103</v>
      </c>
      <c r="AO93">
        <f t="shared" ca="1" si="33"/>
        <v>0.59515004134067739</v>
      </c>
      <c r="AP93" t="str">
        <f t="shared" ca="1" si="34"/>
        <v>pics\\Goroh_8.jpg</v>
      </c>
      <c r="AR93" t="str">
        <f t="shared" si="35"/>
        <v/>
      </c>
      <c r="AS93" t="str">
        <f t="shared" si="36"/>
        <v/>
      </c>
      <c r="AT93">
        <f t="shared" ca="1" si="29"/>
        <v>0.10902441625457138</v>
      </c>
      <c r="AU93" t="s">
        <v>697</v>
      </c>
      <c r="AV93" t="str">
        <f t="shared" ca="1" si="30"/>
        <v>sound\\Redkiy_plod.wav</v>
      </c>
      <c r="AX93" t="str">
        <f>IF(OR(E93=10,E93=11,E93=14,E93=15),VLOOKUP(B93,audio_list_stym!$A$3:$BQ$189,69,FALSE),"XXXXX")</f>
        <v>ФИМОН</v>
      </c>
      <c r="AY93" t="str">
        <f>VLOOKUP(V93,audio_list_stym!B93:BQ390,68,FALSE)</f>
        <v>Это_</v>
      </c>
      <c r="AZ93" t="str">
        <f>VLOOKUP(Z93,audio_list_stym!$B$2:$BQ$299,68,FALSE)</f>
        <v>_Он_бурый?</v>
      </c>
      <c r="BA93" t="e">
        <f>VLOOKUP(Q93,audio_list_stym!$B$2:$BQ$299,68,FALSE)</f>
        <v>#N/A</v>
      </c>
      <c r="BB93" t="str">
        <f t="shared" si="31"/>
        <v>Это_ФИМОН._Он_бурый?</v>
      </c>
      <c r="BD93" cm="1">
        <f t="array" aca="1" ref="BD93" ca="1">INDEX($L$90:$L$97,(RANK(AT5,$AT$2:$AT$9)))</f>
        <v>2084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VLOOKUP(B94,audio_list_stym!$A$3:$BP$18,67,FALSE)</f>
        <v>15</v>
      </c>
      <c r="F94" t="str">
        <f>VLOOKUP(E94,metki!$A$2:$B$9,2,FALSE)</f>
        <v>экспл_новые_с_названием</v>
      </c>
      <c r="G94" t="str">
        <f t="shared" si="25"/>
        <v>экспл</v>
      </c>
      <c r="H94" t="str">
        <f>VLOOKUP(B94,audio_list_stym!$A$3:$AJ$18,35,FALSE)</f>
        <v>Finger</v>
      </c>
      <c r="I94" t="s">
        <v>692</v>
      </c>
      <c r="J94" t="str">
        <f t="shared" si="26"/>
        <v>Finger_5</v>
      </c>
      <c r="K94">
        <v>15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0</v>
      </c>
      <c r="Q94">
        <f>IF(G94="экспл",0,IF(G94="импл_",VLOOKUP(J94,quest_импл!$A$1:$J$129,8,FALSE),0))</f>
        <v>0</v>
      </c>
      <c r="R94">
        <f>IF(G94="экспл",0,IF(G94="импл_",VLOOKUP(J94,quest_импл!$A$1:$J$129,9,FALSE),0))</f>
        <v>0</v>
      </c>
      <c r="S94">
        <f>IF(G94="экспл_",0,IF(G94="импл_",VLOOKUP(J94,quest_импл!$A$1:$J$129,10,FALSE),0))</f>
        <v>0</v>
      </c>
      <c r="U94">
        <f>IF(G94="экспл",VLOOKUP(J94,quest_экспл!$A$1:$N$129,7,FALSE),IF(G94="импл_",0,0))</f>
        <v>293</v>
      </c>
      <c r="V94" t="str">
        <f>IF(G94="экспл",VLOOKUP(J94,quest_экспл!$A$2:$N$130,8,FALSE),IF(J94="импл_",0,0))</f>
        <v>sound\\Na_kartinke.wav</v>
      </c>
      <c r="W94">
        <f>IF(G94="экспл",VLOOKUP(J94,quest_импл!$A$1:$J$129,9,FALSE),IF(G94="импл_",0,0))</f>
        <v>801</v>
      </c>
      <c r="Y94">
        <f>IF(G94="экспл",VLOOKUP(J94,quest_экспл!$A$1:$N$129,11,FALSE),IF(G94="импл_",0,0))</f>
        <v>117</v>
      </c>
      <c r="Z94" t="str">
        <f>IF(G94="экспл",VLOOKUP(J94,quest_экспл!$A$1:$N$129,12,FALSE),IF(G94="импл_",0,0))</f>
        <v>sound\\Vityanut_li_on.wav</v>
      </c>
      <c r="AA94" t="str">
        <f>IF(G94="экспл",VLOOKUP(J94,quest_экспл!$A$1:$N$129,14,FALSE),IF(G94="импл_",0,0))</f>
        <v>нет</v>
      </c>
      <c r="AB94">
        <f>IF(G94="экспл",VLOOKUP(J94,quest_экспл!$A$1:$N$129,13,FALSE),IF(G94="импл_",0,0))</f>
        <v>804</v>
      </c>
      <c r="AC94">
        <f ca="1">VLOOKUP(AD94,total_visual_stym!$C$2:$F$209,4,FALSE)</f>
        <v>2172</v>
      </c>
      <c r="AD94" t="str">
        <f t="shared" ca="1" si="32"/>
        <v>pics\\dis23.jpg</v>
      </c>
      <c r="AE94" s="22" t="str">
        <f t="array" aca="1" ref="AE94" ca="1">IF(G94="экспл",INDEX(total_visual_stym!$C$146:$C$209,(RANK(total_visual_stym!E174,total_visual_stym!$E$146:$E$209))),0)</f>
        <v>pics\\dis23.jpg</v>
      </c>
      <c r="AF94" s="22" t="str">
        <f t="shared" si="27"/>
        <v/>
      </c>
      <c r="AI94" t="s">
        <v>104</v>
      </c>
      <c r="AO94">
        <f t="shared" ca="1" si="33"/>
        <v>0.4678424705355394</v>
      </c>
      <c r="AP94" t="str">
        <f t="shared" ca="1" si="34"/>
        <v>pics\\Kokos_7.jpg</v>
      </c>
      <c r="AR94" t="str">
        <f t="shared" si="35"/>
        <v/>
      </c>
      <c r="AS94" t="str">
        <f t="shared" si="36"/>
        <v/>
      </c>
      <c r="AT94">
        <f t="shared" ca="1" si="29"/>
        <v>0.76119576213866946</v>
      </c>
      <c r="AU94" t="s">
        <v>697</v>
      </c>
      <c r="AV94" t="str">
        <f t="shared" ca="1" si="30"/>
        <v>sound\\Noviy_plod.wav</v>
      </c>
      <c r="AX94" t="str">
        <f>IF(OR(E94=10,E94=11,E94=14,E94=15),VLOOKUP(B94,audio_list_stym!$A$3:$BQ$189,69,FALSE),"XXXXX")</f>
        <v>ФИМОН</v>
      </c>
      <c r="AY94" t="str">
        <f>VLOOKUP(V94,audio_list_stym!B94:BQ391,68,FALSE)</f>
        <v>На_картинке_</v>
      </c>
      <c r="AZ94" t="str">
        <f>VLOOKUP(Z94,audio_list_stym!$B$2:$BQ$299,68,FALSE)</f>
        <v>_Вытянут_ли_он?</v>
      </c>
      <c r="BA94" t="e">
        <f>VLOOKUP(Q94,audio_list_stym!$B$2:$BQ$299,68,FALSE)</f>
        <v>#N/A</v>
      </c>
      <c r="BB94" t="str">
        <f t="shared" si="31"/>
        <v>На_картинке_ФИМОН._Вытянут_ли_он?</v>
      </c>
      <c r="BD94" cm="1">
        <f t="array" aca="1" ref="BD94" ca="1">INDEX($L$90:$L$97,(RANK(AT6,$AT$2:$AT$9)))</f>
        <v>2085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VLOOKUP(B95,audio_list_stym!$A$3:$BP$18,67,FALSE)</f>
        <v>15</v>
      </c>
      <c r="F95" t="str">
        <f>VLOOKUP(E95,metki!$A$2:$B$9,2,FALSE)</f>
        <v>экспл_новые_с_названием</v>
      </c>
      <c r="G95" t="str">
        <f t="shared" si="25"/>
        <v>экспл</v>
      </c>
      <c r="H95" t="str">
        <f>VLOOKUP(B95,audio_list_stym!$A$3:$AJ$18,35,FALSE)</f>
        <v>Finger</v>
      </c>
      <c r="I95" t="s">
        <v>693</v>
      </c>
      <c r="J95" t="str">
        <f t="shared" si="26"/>
        <v>Finger_6</v>
      </c>
      <c r="K95">
        <v>15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0</v>
      </c>
      <c r="Q95">
        <f>IF(G95="экспл",0,IF(G95="импл_",VLOOKUP(J95,quest_импл!$A$1:$J$129,8,FALSE),0))</f>
        <v>0</v>
      </c>
      <c r="R95">
        <f>IF(G95="экспл",0,IF(G95="импл_",VLOOKUP(J95,quest_импл!$A$1:$J$129,9,FALSE),0))</f>
        <v>0</v>
      </c>
      <c r="S95">
        <f>IF(G95="экспл_",0,IF(G95="импл_",VLOOKUP(J95,quest_импл!$A$1:$J$129,10,FALSE),0))</f>
        <v>0</v>
      </c>
      <c r="U95">
        <f>IF(G95="экспл",VLOOKUP(J95,quest_экспл!$A$1:$N$129,7,FALSE),IF(G95="импл_",0,0))</f>
        <v>294</v>
      </c>
      <c r="V95" t="str">
        <f>IF(G95="экспл",VLOOKUP(J95,quest_экспл!$A$2:$N$130,8,FALSE),IF(J95="импл_",0,0))</f>
        <v>sound\\Na_monitore.wav</v>
      </c>
      <c r="W95">
        <f>IF(G95="экспл",VLOOKUP(J95,quest_импл!$A$1:$J$129,9,FALSE),IF(G95="импл_",0,0))</f>
        <v>801</v>
      </c>
      <c r="Y95">
        <f>IF(G95="экспл",VLOOKUP(J95,quest_экспл!$A$1:$N$129,11,FALSE),IF(G95="импл_",0,0))</f>
        <v>118</v>
      </c>
      <c r="Z95" t="str">
        <f>IF(G95="экспл",VLOOKUP(J95,quest_экспл!$A$1:$N$129,12,FALSE),IF(G95="импл_",0,0))</f>
        <v>sound\\Obyemniy_li_on.wav</v>
      </c>
      <c r="AA95" t="str">
        <f>IF(G95="экспл",VLOOKUP(J95,quest_экспл!$A$1:$N$129,14,FALSE),IF(G95="импл_",0,0))</f>
        <v>да</v>
      </c>
      <c r="AB95">
        <f>IF(G95="экспл",VLOOKUP(J95,quest_экспл!$A$1:$N$129,13,FALSE),IF(G95="импл_",0,0))</f>
        <v>804</v>
      </c>
      <c r="AC95">
        <f ca="1">VLOOKUP(AD95,total_visual_stym!$C$2:$F$209,4,FALSE)</f>
        <v>2195</v>
      </c>
      <c r="AD95" t="str">
        <f t="shared" ca="1" si="32"/>
        <v>pics\\dis41.jpg</v>
      </c>
      <c r="AE95" s="22" t="str">
        <f t="array" aca="1" ref="AE95" ca="1">IF(G95="экспл",INDEX(total_visual_stym!$C$146:$C$209,(RANK(total_visual_stym!E175,total_visual_stym!$E$146:$E$209))),0)</f>
        <v>pics\\dis41.jpg</v>
      </c>
      <c r="AF95" s="22" t="str">
        <f t="shared" si="27"/>
        <v/>
      </c>
      <c r="AI95" t="s">
        <v>105</v>
      </c>
      <c r="AO95">
        <f t="shared" ca="1" si="33"/>
        <v>0.37155492187874817</v>
      </c>
      <c r="AP95" t="str">
        <f t="shared" ca="1" si="34"/>
        <v>pics\\Limon_7.jpg</v>
      </c>
      <c r="AR95" t="str">
        <f t="shared" si="35"/>
        <v/>
      </c>
      <c r="AS95" t="str">
        <f t="shared" si="36"/>
        <v/>
      </c>
      <c r="AT95">
        <f t="shared" ca="1" si="29"/>
        <v>0.13388266695161721</v>
      </c>
      <c r="AU95" t="s">
        <v>697</v>
      </c>
      <c r="AV95" t="str">
        <f t="shared" ca="1" si="30"/>
        <v>sound\\Redkiy_plod.wav</v>
      </c>
      <c r="AX95" t="str">
        <f>IF(OR(E95=10,E95=11,E95=14,E95=15),VLOOKUP(B95,audio_list_stym!$A$3:$BQ$189,69,FALSE),"XXXXX")</f>
        <v>ФИМОН</v>
      </c>
      <c r="AY95" t="str">
        <f>VLOOKUP(V95,audio_list_stym!B95:BQ392,68,FALSE)</f>
        <v>На_мониторе_</v>
      </c>
      <c r="AZ95" t="str">
        <f>VLOOKUP(Z95,audio_list_stym!$B$2:$BQ$299,68,FALSE)</f>
        <v>_Объемный_ли_он?</v>
      </c>
      <c r="BA95" t="e">
        <f>VLOOKUP(Q95,audio_list_stym!$B$2:$BQ$299,68,FALSE)</f>
        <v>#N/A</v>
      </c>
      <c r="BB95" t="str">
        <f t="shared" si="31"/>
        <v>На_мониторе_ФИМОН._Объемный_ли_он?</v>
      </c>
      <c r="BD95" cm="1">
        <f t="array" aca="1" ref="BD95" ca="1">INDEX($L$90:$L$97,(RANK(AT7,$AT$2:$AT$9)))</f>
        <v>2088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VLOOKUP(B96,audio_list_stym!$A$3:$BP$18,67,FALSE)</f>
        <v>15</v>
      </c>
      <c r="F96" t="str">
        <f>VLOOKUP(E96,metki!$A$2:$B$9,2,FALSE)</f>
        <v>экспл_новые_с_названием</v>
      </c>
      <c r="G96" t="str">
        <f t="shared" si="25"/>
        <v>экспл</v>
      </c>
      <c r="H96" t="str">
        <f>VLOOKUP(B96,audio_list_stym!$A$3:$AJ$18,35,FALSE)</f>
        <v>Finger</v>
      </c>
      <c r="I96" t="s">
        <v>694</v>
      </c>
      <c r="J96" t="str">
        <f t="shared" si="26"/>
        <v>Finger_7</v>
      </c>
      <c r="K96">
        <v>15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0</v>
      </c>
      <c r="Q96">
        <f>IF(G96="экспл",0,IF(G96="импл_",VLOOKUP(J96,quest_импл!$A$1:$J$129,8,FALSE),0))</f>
        <v>0</v>
      </c>
      <c r="R96">
        <f>IF(G96="экспл",0,IF(G96="импл_",VLOOKUP(J96,quest_импл!$A$1:$J$129,9,FALSE),0))</f>
        <v>0</v>
      </c>
      <c r="S96">
        <f>IF(G96="экспл_",0,IF(G96="импл_",VLOOKUP(J96,quest_импл!$A$1:$J$129,10,FALSE),0))</f>
        <v>0</v>
      </c>
      <c r="U96">
        <f>IF(G96="экспл",VLOOKUP(J96,quest_экспл!$A$1:$N$129,7,FALSE),IF(G96="импл_",0,0))</f>
        <v>295</v>
      </c>
      <c r="V96" t="str">
        <f>IF(G96="экспл",VLOOKUP(J96,quest_экспл!$A$2:$N$130,8,FALSE),IF(J96="импл_",0,0))</f>
        <v>sound\\Pered_vami.wav</v>
      </c>
      <c r="W96">
        <f>IF(G96="экспл",VLOOKUP(J96,quest_импл!$A$1:$J$129,9,FALSE),IF(G96="импл_",0,0))</f>
        <v>801</v>
      </c>
      <c r="Y96">
        <f>IF(G96="экспл",VLOOKUP(J96,quest_экспл!$A$1:$N$129,11,FALSE),IF(G96="импл_",0,0))</f>
        <v>119</v>
      </c>
      <c r="Z96" t="str">
        <f>IF(G96="экспл",VLOOKUP(J96,quest_экспл!$A$1:$N$129,12,FALSE),IF(G96="импл_",0,0))</f>
        <v>sound\\Pustoy_li_on.wav</v>
      </c>
      <c r="AA96" t="str">
        <f>IF(G96="экспл",VLOOKUP(J96,quest_экспл!$A$1:$N$129,14,FALSE),IF(G96="импл_",0,0))</f>
        <v>нет</v>
      </c>
      <c r="AB96">
        <f>IF(G96="экспл",VLOOKUP(J96,quest_экспл!$A$1:$N$129,13,FALSE),IF(G96="импл_",0,0))</f>
        <v>804</v>
      </c>
      <c r="AC96">
        <f ca="1">VLOOKUP(AD96,total_visual_stym!$C$2:$F$209,4,FALSE)</f>
        <v>2225</v>
      </c>
      <c r="AD96" t="str">
        <f t="shared" ca="1" si="32"/>
        <v>pics\\dis9.jpg</v>
      </c>
      <c r="AE96" s="22" t="str">
        <f t="array" aca="1" ref="AE96" ca="1">IF(G96="экспл",INDEX(total_visual_stym!$C$146:$C$209,(RANK(total_visual_stym!E176,total_visual_stym!$E$146:$E$209))),0)</f>
        <v>pics\\dis9.jpg</v>
      </c>
      <c r="AF96" s="22" t="str">
        <f t="shared" si="27"/>
        <v/>
      </c>
      <c r="AI96" t="s">
        <v>106</v>
      </c>
      <c r="AO96">
        <f t="shared" ca="1" si="33"/>
        <v>4.8299043338229986E-2</v>
      </c>
      <c r="AP96" t="str">
        <f t="shared" ca="1" si="34"/>
        <v>pics\\Tomat_7.jpg</v>
      </c>
      <c r="AR96" t="str">
        <f t="shared" si="35"/>
        <v/>
      </c>
      <c r="AS96" t="str">
        <f t="shared" si="36"/>
        <v/>
      </c>
      <c r="AT96">
        <f t="shared" ca="1" si="29"/>
        <v>0.67700203739712062</v>
      </c>
      <c r="AU96" t="s">
        <v>697</v>
      </c>
      <c r="AV96" t="str">
        <f t="shared" ca="1" si="30"/>
        <v>sound\\Noviy_plod.wav</v>
      </c>
      <c r="AX96" t="str">
        <f>IF(OR(E96=10,E96=11,E96=14,E96=15),VLOOKUP(B96,audio_list_stym!$A$3:$BQ$189,69,FALSE),"XXXXX")</f>
        <v>ФИМОН</v>
      </c>
      <c r="AY96" t="str">
        <f>VLOOKUP(V96,audio_list_stym!B96:BQ393,68,FALSE)</f>
        <v>Перед_Вами_</v>
      </c>
      <c r="AZ96" t="str">
        <f>VLOOKUP(Z96,audio_list_stym!$B$2:$BQ$299,68,FALSE)</f>
        <v>_Пустой_ли_он?</v>
      </c>
      <c r="BA96" t="e">
        <f>VLOOKUP(Q96,audio_list_stym!$B$2:$BQ$299,68,FALSE)</f>
        <v>#N/A</v>
      </c>
      <c r="BB96" t="str">
        <f t="shared" si="31"/>
        <v>Перед_Вами_ФИМОН._Пустой_ли_он?</v>
      </c>
      <c r="BD96" cm="1">
        <f t="array" aca="1" ref="BD96" ca="1">INDEX($L$90:$L$97,(RANK(AT8,$AT$2:$AT$9)))</f>
        <v>2086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VLOOKUP(B97,audio_list_stym!$A$3:$BP$18,67,FALSE)</f>
        <v>15</v>
      </c>
      <c r="F97" t="str">
        <f>VLOOKUP(E97,metki!$A$2:$B$9,2,FALSE)</f>
        <v>экспл_новые_с_названием</v>
      </c>
      <c r="G97" t="str">
        <f t="shared" si="25"/>
        <v>экспл</v>
      </c>
      <c r="H97" t="str">
        <f>VLOOKUP(B97,audio_list_stym!$A$3:$AJ$18,35,FALSE)</f>
        <v>Finger</v>
      </c>
      <c r="I97" t="s">
        <v>695</v>
      </c>
      <c r="J97" t="str">
        <f t="shared" si="26"/>
        <v>Finger_8</v>
      </c>
      <c r="K97">
        <v>15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0</v>
      </c>
      <c r="Q97">
        <f>IF(G97="экспл",0,IF(G97="импл_",VLOOKUP(J97,quest_импл!$A$1:$J$129,8,FALSE),0))</f>
        <v>0</v>
      </c>
      <c r="R97">
        <f>IF(G97="экспл",0,IF(G97="импл_",VLOOKUP(J97,quest_импл!$A$1:$J$129,9,FALSE),0))</f>
        <v>0</v>
      </c>
      <c r="S97">
        <f>IF(G97="экспл_",0,IF(G97="импл_",VLOOKUP(J97,quest_импл!$A$1:$J$129,10,FALSE),0))</f>
        <v>0</v>
      </c>
      <c r="U97">
        <f>IF(G97="экспл",VLOOKUP(J97,quest_экспл!$A$1:$N$129,7,FALSE),IF(G97="импл_",0,0))</f>
        <v>296</v>
      </c>
      <c r="V97" t="str">
        <f>IF(G97="экспл",VLOOKUP(J97,quest_экспл!$A$2:$N$130,8,FALSE),IF(J97="импл_",0,0))</f>
        <v>sound\\Vi_vidite.wav</v>
      </c>
      <c r="W97">
        <f>IF(G97="экспл",VLOOKUP(J97,quest_импл!$A$1:$J$129,9,FALSE),IF(G97="импл_",0,0))</f>
        <v>801</v>
      </c>
      <c r="Y97">
        <f>IF(G97="экспл",VLOOKUP(J97,quest_экспл!$A$1:$N$129,11,FALSE),IF(G97="импл_",0,0))</f>
        <v>120</v>
      </c>
      <c r="Z97" t="str">
        <f>IF(G97="экспл",VLOOKUP(J97,quest_экспл!$A$1:$N$129,12,FALSE),IF(G97="импл_",0,0))</f>
        <v>sound\\Belyi_li_on.wav</v>
      </c>
      <c r="AA97" t="str">
        <f>IF(G97="экспл",VLOOKUP(J97,quest_экспл!$A$1:$N$129,14,FALSE),IF(G97="импл_",0,0))</f>
        <v>нет</v>
      </c>
      <c r="AB97">
        <f>IF(G97="экспл",VLOOKUP(J97,quest_экспл!$A$1:$N$129,13,FALSE),IF(G97="импл_",0,0))</f>
        <v>804</v>
      </c>
      <c r="AC97">
        <f ca="1">VLOOKUP(AD97,total_visual_stym!$C$2:$F$209,4,FALSE)</f>
        <v>2207</v>
      </c>
      <c r="AD97" t="str">
        <f t="shared" ca="1" si="32"/>
        <v>pics\\dis44.jpg</v>
      </c>
      <c r="AE97" s="22" t="str">
        <f t="array" aca="1" ref="AE97" ca="1">IF(G97="экспл",INDEX(total_visual_stym!$C$146:$C$209,(RANK(total_visual_stym!E177,total_visual_stym!$E$146:$E$209))),0)</f>
        <v>pics\\dis44.jpg</v>
      </c>
      <c r="AF97" s="22" t="str">
        <f t="shared" si="27"/>
        <v/>
      </c>
      <c r="AI97" t="s">
        <v>107</v>
      </c>
      <c r="AO97">
        <f t="shared" ca="1" si="33"/>
        <v>0.46193182956364276</v>
      </c>
      <c r="AP97" t="str">
        <f t="shared" ca="1" si="34"/>
        <v>pics\\Kokos_8.jpg</v>
      </c>
      <c r="AR97" t="str">
        <f t="shared" si="35"/>
        <v/>
      </c>
      <c r="AS97" t="str">
        <f t="shared" si="36"/>
        <v/>
      </c>
      <c r="AT97">
        <f t="shared" ca="1" si="29"/>
        <v>0.86504793716637196</v>
      </c>
      <c r="AU97" t="s">
        <v>697</v>
      </c>
      <c r="AV97" t="str">
        <f t="shared" ca="1" si="30"/>
        <v>sound\\Noviy_plod.wav</v>
      </c>
      <c r="AX97" t="str">
        <f>IF(OR(E97=10,E97=11,E97=14,E97=15),VLOOKUP(B97,audio_list_stym!$A$3:$BQ$189,69,FALSE),"XXXXX")</f>
        <v>ФИМОН</v>
      </c>
      <c r="AY97" t="str">
        <f>VLOOKUP(V97,audio_list_stym!B97:BQ394,68,FALSE)</f>
        <v>Вы_видите_</v>
      </c>
      <c r="AZ97" t="str">
        <f>VLOOKUP(Z97,audio_list_stym!$B$2:$BQ$299,68,FALSE)</f>
        <v>_Белый_ли_он?</v>
      </c>
      <c r="BA97" t="e">
        <f>VLOOKUP(Q97,audio_list_stym!$B$2:$BQ$299,68,FALSE)</f>
        <v>#N/A</v>
      </c>
      <c r="BB97" t="str">
        <f t="shared" si="31"/>
        <v>Вы_видите_ФИМОН._Белый_ли_он?</v>
      </c>
      <c r="BD97" cm="1">
        <f t="array" aca="1" ref="BD97" ca="1">INDEX($L$90:$L$97,(RANK(AT9,$AT$2:$AT$9)))</f>
        <v>2087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VLOOKUP(B98,audio_list_stym!$A$3:$BP$18,67,FALSE)</f>
        <v>16</v>
      </c>
      <c r="F98" t="str">
        <f>VLOOKUP(E98,metki!$A$2:$B$9,2,FALSE)</f>
        <v>импл_новые_без_названия</v>
      </c>
      <c r="G98" t="str">
        <f t="shared" si="25"/>
        <v>импл_</v>
      </c>
      <c r="H98" t="str">
        <f>VLOOKUP(B98,audio_list_stym!$A$3:$AJ$18,35,FALSE)</f>
        <v>Gac</v>
      </c>
      <c r="I98" t="s">
        <v>688</v>
      </c>
      <c r="J98" t="str">
        <f t="shared" si="26"/>
        <v>Gac_1</v>
      </c>
      <c r="K98">
        <v>16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249</v>
      </c>
      <c r="Q98" t="str">
        <f>IF(G98="экспл",0,IF(G98="импл_",VLOOKUP(J98,quest_импл!$A$1:$J$129,8,FALSE),0))</f>
        <v>sound\\Ispachkan_li.wav</v>
      </c>
      <c r="R98">
        <f>IF(G98="экспл",0,IF(G98="импл_",VLOOKUP(J98,quest_импл!$A$1:$J$129,9,FALSE),0))</f>
        <v>801</v>
      </c>
      <c r="S98" t="str">
        <f>IF(G98="экспл_",0,IF(G98="импл_",VLOOKUP(J98,quest_импл!$A$1:$J$129,10,FALSE),0))</f>
        <v>нет</v>
      </c>
      <c r="U98">
        <f>IF(G98="экспл",VLOOKUP(J98,quest_экспл!$A$1:$N$129,7,FALSE),IF(G98="импл_",0,0))</f>
        <v>0</v>
      </c>
      <c r="V98">
        <f>IF(G98="экспл",VLOOKUP(J98,quest_экспл!$A$2:$N$130,8,FALSE),IF(J98="импл_",0,0))</f>
        <v>0</v>
      </c>
      <c r="W98">
        <f>IF(G98="экспл",VLOOKUP(J98,quest_импл!$A$1:$J$129,9,FALSE),IF(G98="импл_",0,0))</f>
        <v>0</v>
      </c>
      <c r="Y98">
        <f>IF(G98="экспл",VLOOKUP(J98,quest_экспл!$A$1:$N$129,11,FALSE),IF(G98="импл_",0,0))</f>
        <v>0</v>
      </c>
      <c r="Z98">
        <f>IF(G98="экспл",VLOOKUP(J98,quest_экспл!$A$1:$N$129,12,FALSE),IF(G98="импл_",0,0))</f>
        <v>0</v>
      </c>
      <c r="AA98">
        <f>IF(G98="экспл",VLOOKUP(J98,quest_экспл!$A$1:$N$129,14,FALSE),IF(G98="импл_",0,0))</f>
        <v>0</v>
      </c>
      <c r="AB98">
        <f>IF(G98="экспл",VLOOKUP(J98,quest_экспл!$A$1:$N$129,13,FALSE),IF(G98="импл_",0,0))</f>
        <v>0</v>
      </c>
      <c r="AC98">
        <f ca="1">VLOOKUP(AD98,total_visual_stym!$C$2:$F$209,4,FALSE)</f>
        <v>2030</v>
      </c>
      <c r="AD98" t="str">
        <f t="shared" ca="1" si="32"/>
        <v>pics\\Kokos_6.jpg</v>
      </c>
      <c r="AE98" s="22">
        <f t="array" ref="AE98">IF(G98="экспл",INDEX(total_visual_stym!$C$146:$C$209,(RANK(total_visual_stym!E178,total_visual_stym!$E$146:$E$209))),0)</f>
        <v>0</v>
      </c>
      <c r="AF98" s="22" t="str">
        <f t="shared" ca="1" si="27"/>
        <v>pics\\Kokos_6.jpg</v>
      </c>
      <c r="AI98" t="s">
        <v>108</v>
      </c>
      <c r="AO98">
        <f t="shared" ca="1" si="33"/>
        <v>0.46814852985057875</v>
      </c>
      <c r="AP98" t="str">
        <f t="shared" ca="1" si="34"/>
        <v>pics\\Kokos_6.jpg</v>
      </c>
      <c r="AR98" t="str">
        <f>IF(AH98="sound\\Ogorod",AP26,"")</f>
        <v/>
      </c>
      <c r="AS98" t="str">
        <f t="shared" ca="1" si="36"/>
        <v>pics\\Kokos_6.jpg</v>
      </c>
      <c r="AT98">
        <f t="shared" ca="1" si="29"/>
        <v>0.36373616170621381</v>
      </c>
      <c r="AU98" t="s">
        <v>697</v>
      </c>
      <c r="AV98" t="str">
        <f t="shared" ca="1" si="30"/>
        <v>sound\\Redkiy_plod.wav</v>
      </c>
      <c r="AX98" t="str">
        <f>IF(OR(E98=10,E98=11,E98=14,E98=15),VLOOKUP(B98,audio_list_stym!$A$3:$BQ$189,69,FALSE),"XXXXX")</f>
        <v>XXXXX</v>
      </c>
      <c r="AY98" t="e">
        <f>VLOOKUP(V98,audio_list_stym!B98:BQ395,68,FALSE)</f>
        <v>#N/A</v>
      </c>
      <c r="AZ98" t="e">
        <f>VLOOKUP(Z98,audio_list_stym!$B$2:$BQ$299,68,FALSE)</f>
        <v>#N/A</v>
      </c>
      <c r="BA98" t="str">
        <f>VLOOKUP(Q98,audio_list_stym!$B$2:$BQ$299,68,FALSE)</f>
        <v>_Испачкан_ли_</v>
      </c>
      <c r="BB98" t="str">
        <f t="shared" si="31"/>
        <v>_Испачкан_ли_XXXXX?</v>
      </c>
      <c r="BC98">
        <f>A98</f>
        <v>1213</v>
      </c>
      <c r="BD98" cm="1">
        <f t="array" aca="1" ref="BD98" ca="1">INDEX($L$98:$L$105,(RANK(AT2,$AT$2:$AT$9)))</f>
        <v>2091</v>
      </c>
      <c r="BE98" cm="1">
        <f t="array" aca="1" ref="BE98" ca="1">INDEX(BD66:BD81,(RANK(AT6,$AT$2:$AT$9)))</f>
        <v>2065</v>
      </c>
      <c r="BF98" cm="1">
        <f t="array" aca="1" ref="BF98" ca="1">INDEX(BD82:BD97,(RANK(AT6,$AT$2:$AT$9)))</f>
        <v>2077</v>
      </c>
      <c r="BG98" cm="1">
        <f t="array" aca="1" ref="BG98" ca="1">INDEX(BD106:BD129,(RANK(AT6,$AT$2:$AT$17)))</f>
        <v>2129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VLOOKUP(B99,audio_list_stym!$A$3:$BP$18,67,FALSE)</f>
        <v>16</v>
      </c>
      <c r="F99" t="str">
        <f>VLOOKUP(E99,metki!$A$2:$B$9,2,FALSE)</f>
        <v>импл_новые_без_названия</v>
      </c>
      <c r="G99" t="str">
        <f t="shared" si="25"/>
        <v>импл_</v>
      </c>
      <c r="H99" t="str">
        <f>VLOOKUP(B99,audio_list_stym!$A$3:$AJ$18,35,FALSE)</f>
        <v>Gac</v>
      </c>
      <c r="I99" t="s">
        <v>689</v>
      </c>
      <c r="J99" t="str">
        <f t="shared" si="26"/>
        <v>Gac_2</v>
      </c>
      <c r="K99">
        <v>16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250</v>
      </c>
      <c r="Q99" t="str">
        <f>IF(G99="экспл",0,IF(G99="импл_",VLOOKUP(J99,quest_импл!$A$1:$J$129,8,FALSE),0))</f>
        <v>sound\\Farshirovanniy_li.wav</v>
      </c>
      <c r="R99">
        <f>IF(G99="экспл",0,IF(G99="импл_",VLOOKUP(J99,quest_импл!$A$1:$J$129,9,FALSE),0))</f>
        <v>801</v>
      </c>
      <c r="S99" t="str">
        <f>IF(G99="экспл_",0,IF(G99="импл_",VLOOKUP(J99,quest_импл!$A$1:$J$129,10,FALSE),0))</f>
        <v>нет</v>
      </c>
      <c r="U99">
        <f>IF(G99="экспл",VLOOKUP(J99,quest_экспл!$A$1:$N$129,7,FALSE),IF(G99="импл_",0,0))</f>
        <v>0</v>
      </c>
      <c r="V99">
        <f>IF(G99="экспл",VLOOKUP(J99,quest_экспл!$A$2:$N$130,8,FALSE),IF(J99="импл_",0,0))</f>
        <v>0</v>
      </c>
      <c r="W99">
        <f>IF(G99="экспл",VLOOKUP(J99,quest_импл!$A$1:$J$129,9,FALSE),IF(G99="импл_",0,0))</f>
        <v>0</v>
      </c>
      <c r="Y99">
        <f>IF(G99="экспл",VLOOKUP(J99,quest_экспл!$A$1:$N$129,11,FALSE),IF(G99="импл_",0,0))</f>
        <v>0</v>
      </c>
      <c r="Z99">
        <f>IF(G99="экспл",VLOOKUP(J99,quest_экспл!$A$1:$N$129,12,FALSE),IF(G99="импл_",0,0))</f>
        <v>0</v>
      </c>
      <c r="AA99">
        <f>IF(G99="экспл",VLOOKUP(J99,quest_экспл!$A$1:$N$129,14,FALSE),IF(G99="импл_",0,0))</f>
        <v>0</v>
      </c>
      <c r="AB99">
        <f>IF(G99="экспл",VLOOKUP(J99,quest_экспл!$A$1:$N$129,13,FALSE),IF(G99="импл_",0,0))</f>
        <v>0</v>
      </c>
      <c r="AC99">
        <f ca="1">VLOOKUP(AD99,total_visual_stym!$C$2:$F$209,4,FALSE)</f>
        <v>2041</v>
      </c>
      <c r="AD99" t="str">
        <f t="shared" ca="1" si="32"/>
        <v>pics\\Peper_1.jpg</v>
      </c>
      <c r="AE99" s="22">
        <f t="array" ref="AE99">IF(G99="экспл",INDEX(total_visual_stym!$C$146:$C$209,(RANK(total_visual_stym!E179,total_visual_stym!$E$146:$E$209))),0)</f>
        <v>0</v>
      </c>
      <c r="AF99" s="22" t="str">
        <f t="shared" ca="1" si="27"/>
        <v>pics\\Peper_1.jpg</v>
      </c>
      <c r="AI99" t="s">
        <v>109</v>
      </c>
      <c r="AO99">
        <f t="shared" ca="1" si="33"/>
        <v>0.36257715919106992</v>
      </c>
      <c r="AP99" t="str">
        <f t="shared" ca="1" si="34"/>
        <v>pics\\Peper_1.jpg</v>
      </c>
      <c r="AR99" t="str">
        <f t="shared" ref="AR99:AR120" si="37">IF(AH99="sound\\Ogorod",AP27,"")</f>
        <v/>
      </c>
      <c r="AS99" t="str">
        <f t="shared" ca="1" si="36"/>
        <v>pics\\Peper_1.jpg</v>
      </c>
      <c r="AT99">
        <f t="shared" ca="1" si="29"/>
        <v>0.72875012425884067</v>
      </c>
      <c r="AU99" t="s">
        <v>697</v>
      </c>
      <c r="AV99" t="str">
        <f t="shared" ca="1" si="30"/>
        <v>sound\\Noviy_plod.wav</v>
      </c>
      <c r="AX99" t="str">
        <f>IF(OR(E99=10,E99=11,E99=14,E99=15),VLOOKUP(B99,audio_list_stym!$A$3:$BQ$189,69,FALSE),"XXXXX")</f>
        <v>XXXXX</v>
      </c>
      <c r="AY99" t="e">
        <f>VLOOKUP(V99,audio_list_stym!B99:BQ396,68,FALSE)</f>
        <v>#N/A</v>
      </c>
      <c r="AZ99" t="e">
        <f>VLOOKUP(Z99,audio_list_stym!$B$2:$BQ$299,68,FALSE)</f>
        <v>#N/A</v>
      </c>
      <c r="BA99" t="str">
        <f>VLOOKUP(Q99,audio_list_stym!$B$2:$BQ$299,68,FALSE)</f>
        <v>_Фаршированный_ли_</v>
      </c>
      <c r="BB99" t="str">
        <f t="shared" si="31"/>
        <v>_Фаршированный_ли_XXXXX?</v>
      </c>
      <c r="BD99" cm="1">
        <f t="array" aca="1" ref="BD99" ca="1">INDEX($L$98:$L$105,(RANK(AT3,$AT$2:$AT$9)))</f>
        <v>2090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VLOOKUP(B100,audio_list_stym!$A$3:$BP$18,67,FALSE)</f>
        <v>16</v>
      </c>
      <c r="F100" t="str">
        <f>VLOOKUP(E100,metki!$A$2:$B$9,2,FALSE)</f>
        <v>импл_новые_без_названия</v>
      </c>
      <c r="G100" t="str">
        <f t="shared" si="25"/>
        <v>импл_</v>
      </c>
      <c r="H100" t="str">
        <f>VLOOKUP(B100,audio_list_stym!$A$3:$AJ$18,35,FALSE)</f>
        <v>Gac</v>
      </c>
      <c r="I100" t="s">
        <v>690</v>
      </c>
      <c r="J100" t="str">
        <f t="shared" si="26"/>
        <v>Gac_3</v>
      </c>
      <c r="K100">
        <v>16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251</v>
      </c>
      <c r="Q100" t="str">
        <f>IF(G100="экспл",0,IF(G100="импл_",VLOOKUP(J100,quest_импл!$A$1:$J$129,8,FALSE),0))</f>
        <v>sound\\Razrezan_li.wav</v>
      </c>
      <c r="R100">
        <f>IF(G100="экспл",0,IF(G100="импл_",VLOOKUP(J100,quest_импл!$A$1:$J$129,9,FALSE),0))</f>
        <v>801</v>
      </c>
      <c r="S100" t="str">
        <f>IF(G100="экспл_",0,IF(G100="импл_",VLOOKUP(J100,quest_импл!$A$1:$J$129,10,FALSE),0))</f>
        <v>да</v>
      </c>
      <c r="U100">
        <f>IF(G100="экспл",VLOOKUP(J100,quest_экспл!$A$1:$N$129,7,FALSE),IF(G100="импл_",0,0))</f>
        <v>0</v>
      </c>
      <c r="V100">
        <f>IF(G100="экспл",VLOOKUP(J100,quest_экспл!$A$2:$N$130,8,FALSE),IF(J100="импл_",0,0))</f>
        <v>0</v>
      </c>
      <c r="W100">
        <f>IF(G100="экспл",VLOOKUP(J100,quest_импл!$A$1:$J$129,9,FALSE),IF(G100="импл_",0,0))</f>
        <v>0</v>
      </c>
      <c r="Y100">
        <f>IF(G100="экспл",VLOOKUP(J100,quest_экспл!$A$1:$N$129,11,FALSE),IF(G100="импл_",0,0))</f>
        <v>0</v>
      </c>
      <c r="Z100">
        <f>IF(G100="экспл",VLOOKUP(J100,quest_экспл!$A$1:$N$129,12,FALSE),IF(G100="импл_",0,0))</f>
        <v>0</v>
      </c>
      <c r="AA100">
        <f>IF(G100="экспл",VLOOKUP(J100,quest_экспл!$A$1:$N$129,14,FALSE),IF(G100="импл_",0,0))</f>
        <v>0</v>
      </c>
      <c r="AB100">
        <f>IF(G100="экспл",VLOOKUP(J100,quest_экспл!$A$1:$N$129,13,FALSE),IF(G100="импл_",0,0))</f>
        <v>0</v>
      </c>
      <c r="AC100">
        <f ca="1">VLOOKUP(AD100,total_visual_stym!$C$2:$F$209,4,FALSE)</f>
        <v>2050</v>
      </c>
      <c r="AD100" t="str">
        <f t="shared" ca="1" si="32"/>
        <v>pics\\Redis_2.jpg</v>
      </c>
      <c r="AE100" s="22">
        <f t="array" ref="AE100">IF(G100="экспл",INDEX(total_visual_stym!$C$146:$C$209,(RANK(total_visual_stym!E180,total_visual_stym!$E$146:$E$209))),0)</f>
        <v>0</v>
      </c>
      <c r="AF100" s="22" t="str">
        <f t="shared" ca="1" si="27"/>
        <v>pics\\Redis_2.jpg</v>
      </c>
      <c r="AI100" t="s">
        <v>110</v>
      </c>
      <c r="AO100">
        <f t="shared" ca="1" si="33"/>
        <v>0.20243263419353696</v>
      </c>
      <c r="AP100" t="str">
        <f t="shared" ca="1" si="34"/>
        <v>pics\\Redis_2.jpg</v>
      </c>
      <c r="AR100" t="str">
        <f t="shared" si="37"/>
        <v/>
      </c>
      <c r="AS100" t="str">
        <f t="shared" ca="1" si="36"/>
        <v>pics\\Redis_2.jpg</v>
      </c>
      <c r="AT100">
        <f t="shared" ca="1" si="29"/>
        <v>0.76109835932157011</v>
      </c>
      <c r="AU100" t="s">
        <v>697</v>
      </c>
      <c r="AV100" t="str">
        <f t="shared" ca="1" si="30"/>
        <v>sound\\Noviy_plod.wav</v>
      </c>
      <c r="AX100" t="str">
        <f>IF(OR(E100=10,E100=11,E100=14,E100=15),VLOOKUP(B100,audio_list_stym!$A$3:$BQ$189,69,FALSE),"XXXXX")</f>
        <v>XXXXX</v>
      </c>
      <c r="AY100" t="e">
        <f>VLOOKUP(V100,audio_list_stym!B100:BQ397,68,FALSE)</f>
        <v>#N/A</v>
      </c>
      <c r="AZ100" t="e">
        <f>VLOOKUP(Z100,audio_list_stym!$B$2:$BQ$299,68,FALSE)</f>
        <v>#N/A</v>
      </c>
      <c r="BA100" t="str">
        <f>VLOOKUP(Q100,audio_list_stym!$B$2:$BQ$299,68,FALSE)</f>
        <v>_Разрезан_ли_</v>
      </c>
      <c r="BB100" t="str">
        <f t="shared" si="31"/>
        <v>_Разрезан_ли_XXXXX?</v>
      </c>
      <c r="BD100" cm="1">
        <f t="array" aca="1" ref="BD100" ca="1">INDEX($L$98:$L$105,(RANK(AT4,$AT$2:$AT$9)))</f>
        <v>2089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VLOOKUP(B101,audio_list_stym!$A$3:$BP$18,67,FALSE)</f>
        <v>16</v>
      </c>
      <c r="F101" t="str">
        <f>VLOOKUP(E101,metki!$A$2:$B$9,2,FALSE)</f>
        <v>импл_новые_без_названия</v>
      </c>
      <c r="G101" t="str">
        <f t="shared" si="25"/>
        <v>импл_</v>
      </c>
      <c r="H101" t="str">
        <f>VLOOKUP(B101,audio_list_stym!$A$3:$AJ$18,35,FALSE)</f>
        <v>Gac</v>
      </c>
      <c r="I101" t="s">
        <v>691</v>
      </c>
      <c r="J101" t="str">
        <f t="shared" si="26"/>
        <v>Gac_4</v>
      </c>
      <c r="K101">
        <v>16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252</v>
      </c>
      <c r="Q101" t="str">
        <f>IF(G101="экспл",0,IF(G101="импл_",VLOOKUP(J101,quest_импл!$A$1:$J$129,8,FALSE),0))</f>
        <v>sound\\S_lepestkami_li.wav</v>
      </c>
      <c r="R101">
        <f>IF(G101="экспл",0,IF(G101="импл_",VLOOKUP(J101,quest_импл!$A$1:$J$129,9,FALSE),0))</f>
        <v>801</v>
      </c>
      <c r="S101" t="str">
        <f>IF(G101="экспл_",0,IF(G101="импл_",VLOOKUP(J101,quest_импл!$A$1:$J$129,10,FALSE),0))</f>
        <v>нет</v>
      </c>
      <c r="U101">
        <f>IF(G101="экспл",VLOOKUP(J101,quest_экспл!$A$1:$N$129,7,FALSE),IF(G101="импл_",0,0))</f>
        <v>0</v>
      </c>
      <c r="V101">
        <f>IF(G101="экспл",VLOOKUP(J101,quest_экспл!$A$2:$N$130,8,FALSE),IF(J101="импл_",0,0))</f>
        <v>0</v>
      </c>
      <c r="W101">
        <f>IF(G101="экспл",VLOOKUP(J101,quest_импл!$A$1:$J$129,9,FALSE),IF(G101="импл_",0,0))</f>
        <v>0</v>
      </c>
      <c r="Y101">
        <f>IF(G101="экспл",VLOOKUP(J101,quest_экспл!$A$1:$N$129,11,FALSE),IF(G101="импл_",0,0))</f>
        <v>0</v>
      </c>
      <c r="Z101">
        <f>IF(G101="экспл",VLOOKUP(J101,quest_экспл!$A$1:$N$129,12,FALSE),IF(G101="импл_",0,0))</f>
        <v>0</v>
      </c>
      <c r="AA101">
        <f>IF(G101="экспл",VLOOKUP(J101,quest_экспл!$A$1:$N$129,14,FALSE),IF(G101="импл_",0,0))</f>
        <v>0</v>
      </c>
      <c r="AB101">
        <f>IF(G101="экспл",VLOOKUP(J101,quest_экспл!$A$1:$N$129,13,FALSE),IF(G101="импл_",0,0))</f>
        <v>0</v>
      </c>
      <c r="AC101">
        <f ca="1">VLOOKUP(AD101,total_visual_stym!$C$2:$F$209,4,FALSE)</f>
        <v>2059</v>
      </c>
      <c r="AD101" t="str">
        <f t="shared" ca="1" si="32"/>
        <v>pics\\Tomat_3.jpg</v>
      </c>
      <c r="AE101" s="22">
        <f t="array" ref="AE101">IF(G101="экспл",INDEX(total_visual_stym!$C$146:$C$209,(RANK(total_visual_stym!E181,total_visual_stym!$E$146:$E$209))),0)</f>
        <v>0</v>
      </c>
      <c r="AF101" s="22" t="str">
        <f t="shared" ca="1" si="27"/>
        <v>pics\\Tomat_3.jpg</v>
      </c>
      <c r="AI101" t="s">
        <v>111</v>
      </c>
      <c r="AO101">
        <f t="shared" ca="1" si="33"/>
        <v>7.6293875700557456E-2</v>
      </c>
      <c r="AP101" t="str">
        <f t="shared" ca="1" si="34"/>
        <v>pics\\Tomat_3.jpg</v>
      </c>
      <c r="AR101" t="str">
        <f t="shared" si="37"/>
        <v/>
      </c>
      <c r="AS101" t="str">
        <f t="shared" ca="1" si="36"/>
        <v>pics\\Tomat_3.jpg</v>
      </c>
      <c r="AT101">
        <f t="shared" ca="1" si="29"/>
        <v>0.69513562450098398</v>
      </c>
      <c r="AU101" t="s">
        <v>697</v>
      </c>
      <c r="AV101" t="str">
        <f t="shared" ca="1" si="30"/>
        <v>sound\\Noviy_plod.wav</v>
      </c>
      <c r="AX101" t="str">
        <f>IF(OR(E101=10,E101=11,E101=14,E101=15),VLOOKUP(B101,audio_list_stym!$A$3:$BQ$189,69,FALSE),"XXXXX")</f>
        <v>XXXXX</v>
      </c>
      <c r="AY101" t="e">
        <f>VLOOKUP(V101,audio_list_stym!B101:BQ398,68,FALSE)</f>
        <v>#N/A</v>
      </c>
      <c r="AZ101" t="e">
        <f>VLOOKUP(Z101,audio_list_stym!$B$2:$BQ$299,68,FALSE)</f>
        <v>#N/A</v>
      </c>
      <c r="BA101" t="str">
        <f>VLOOKUP(Q101,audio_list_stym!$B$2:$BQ$299,68,FALSE)</f>
        <v>_С_лепестками_ли_</v>
      </c>
      <c r="BB101" t="str">
        <f t="shared" si="31"/>
        <v>_С_лепестками_ли_XXXXX?</v>
      </c>
      <c r="BD101" cm="1">
        <f t="array" aca="1" ref="BD101" ca="1">INDEX($L$98:$L$105,(RANK(AT5,$AT$2:$AT$9)))</f>
        <v>2092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VLOOKUP(B102,audio_list_stym!$A$3:$BP$18,67,FALSE)</f>
        <v>16</v>
      </c>
      <c r="F102" t="str">
        <f>VLOOKUP(E102,metki!$A$2:$B$9,2,FALSE)</f>
        <v>импл_новые_без_названия</v>
      </c>
      <c r="G102" t="str">
        <f t="shared" si="25"/>
        <v>импл_</v>
      </c>
      <c r="H102" t="str">
        <f>VLOOKUP(B102,audio_list_stym!$A$3:$AJ$18,35,FALSE)</f>
        <v>Gac</v>
      </c>
      <c r="I102" t="s">
        <v>692</v>
      </c>
      <c r="J102" t="str">
        <f t="shared" si="26"/>
        <v>Gac_5</v>
      </c>
      <c r="K102">
        <v>16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253</v>
      </c>
      <c r="Q102" t="str">
        <f>IF(G102="экспл",0,IF(G102="импл_",VLOOKUP(J102,quest_импл!$A$1:$J$129,8,FALSE),0))</f>
        <v>sound\\Kolyuchiy_li.wav</v>
      </c>
      <c r="R102">
        <f>IF(G102="экспл",0,IF(G102="импл_",VLOOKUP(J102,quest_импл!$A$1:$J$129,9,FALSE),0))</f>
        <v>801</v>
      </c>
      <c r="S102" t="str">
        <f>IF(G102="экспл_",0,IF(G102="импл_",VLOOKUP(J102,quest_импл!$A$1:$J$129,10,FALSE),0))</f>
        <v>да</v>
      </c>
      <c r="U102">
        <f>IF(G102="экспл",VLOOKUP(J102,quest_экспл!$A$1:$N$129,7,FALSE),IF(G102="импл_",0,0))</f>
        <v>0</v>
      </c>
      <c r="V102">
        <f>IF(G102="экспл",VLOOKUP(J102,quest_экспл!$A$2:$N$130,8,FALSE),IF(J102="импл_",0,0))</f>
        <v>0</v>
      </c>
      <c r="W102">
        <f>IF(G102="экспл",VLOOKUP(J102,quest_импл!$A$1:$J$129,9,FALSE),IF(G102="импл_",0,0))</f>
        <v>0</v>
      </c>
      <c r="Y102">
        <f>IF(G102="экспл",VLOOKUP(J102,quest_экспл!$A$1:$N$129,11,FALSE),IF(G102="импл_",0,0))</f>
        <v>0</v>
      </c>
      <c r="Z102">
        <f>IF(G102="экспл",VLOOKUP(J102,quest_экспл!$A$1:$N$129,12,FALSE),IF(G102="импл_",0,0))</f>
        <v>0</v>
      </c>
      <c r="AA102">
        <f>IF(G102="экспл",VLOOKUP(J102,quest_экспл!$A$1:$N$129,14,FALSE),IF(G102="импл_",0,0))</f>
        <v>0</v>
      </c>
      <c r="AB102">
        <f>IF(G102="экспл",VLOOKUP(J102,quest_экспл!$A$1:$N$129,13,FALSE),IF(G102="импл_",0,0))</f>
        <v>0</v>
      </c>
      <c r="AC102">
        <f ca="1">VLOOKUP(AD102,total_visual_stym!$C$2:$F$209,4,FALSE)</f>
        <v>2058</v>
      </c>
      <c r="AD102" t="str">
        <f t="shared" ca="1" si="32"/>
        <v>pics\\Tomat_2.jpg</v>
      </c>
      <c r="AE102" s="22">
        <f t="array" ref="AE102">IF(G102="экспл",INDEX(total_visual_stym!$C$146:$C$209,(RANK(total_visual_stym!E182,total_visual_stym!$E$146:$E$209))),0)</f>
        <v>0</v>
      </c>
      <c r="AF102" s="22" t="str">
        <f t="shared" ca="1" si="27"/>
        <v>pics\\Tomat_2.jpg</v>
      </c>
      <c r="AI102" t="s">
        <v>112</v>
      </c>
      <c r="AO102">
        <f t="shared" ca="1" si="33"/>
        <v>9.1384481784859362E-2</v>
      </c>
      <c r="AP102" t="str">
        <f t="shared" ca="1" si="34"/>
        <v>pics\\Tomat_2.jpg</v>
      </c>
      <c r="AR102" t="str">
        <f t="shared" si="37"/>
        <v/>
      </c>
      <c r="AS102" t="str">
        <f t="shared" ca="1" si="36"/>
        <v>pics\\Tomat_2.jpg</v>
      </c>
      <c r="AT102">
        <f t="shared" ca="1" si="29"/>
        <v>0.35311473777087876</v>
      </c>
      <c r="AU102" t="s">
        <v>697</v>
      </c>
      <c r="AV102" t="str">
        <f t="shared" ca="1" si="30"/>
        <v>sound\\Redkiy_plod.wav</v>
      </c>
      <c r="AX102" t="str">
        <f>IF(OR(E102=10,E102=11,E102=14,E102=15),VLOOKUP(B102,audio_list_stym!$A$3:$BQ$189,69,FALSE),"XXXXX")</f>
        <v>XXXXX</v>
      </c>
      <c r="AY102" t="e">
        <f>VLOOKUP(V102,audio_list_stym!B102:BQ399,68,FALSE)</f>
        <v>#N/A</v>
      </c>
      <c r="AZ102" t="e">
        <f>VLOOKUP(Z102,audio_list_stym!$B$2:$BQ$299,68,FALSE)</f>
        <v>#N/A</v>
      </c>
      <c r="BA102" t="str">
        <f>VLOOKUP(Q102,audio_list_stym!$B$2:$BQ$299,68,FALSE)</f>
        <v>_Колючий_ли_</v>
      </c>
      <c r="BB102" t="str">
        <f t="shared" si="31"/>
        <v>_Колючий_ли_XXXXX?</v>
      </c>
      <c r="BD102" cm="1">
        <f t="array" aca="1" ref="BD102" ca="1">INDEX($L$98:$L$105,(RANK(AT6,$AT$2:$AT$9)))</f>
        <v>2093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VLOOKUP(B103,audio_list_stym!$A$3:$BP$18,67,FALSE)</f>
        <v>16</v>
      </c>
      <c r="F103" t="str">
        <f>VLOOKUP(E103,metki!$A$2:$B$9,2,FALSE)</f>
        <v>импл_новые_без_названия</v>
      </c>
      <c r="G103" t="str">
        <f t="shared" si="25"/>
        <v>импл_</v>
      </c>
      <c r="H103" t="str">
        <f>VLOOKUP(B103,audio_list_stym!$A$3:$AJ$18,35,FALSE)</f>
        <v>Gac</v>
      </c>
      <c r="I103" t="s">
        <v>693</v>
      </c>
      <c r="J103" t="str">
        <f t="shared" si="26"/>
        <v>Gac_6</v>
      </c>
      <c r="K103">
        <v>16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254</v>
      </c>
      <c r="Q103" t="str">
        <f>IF(G103="экспл",0,IF(G103="импл_",VLOOKUP(J103,quest_импл!$A$1:$J$129,8,FALSE),0))</f>
        <v>sound\\Oranzhrviy_li.wav</v>
      </c>
      <c r="R103">
        <f>IF(G103="экспл",0,IF(G103="импл_",VLOOKUP(J103,quest_импл!$A$1:$J$129,9,FALSE),0))</f>
        <v>801</v>
      </c>
      <c r="S103" t="str">
        <f>IF(G103="экспл_",0,IF(G103="импл_",VLOOKUP(J103,quest_импл!$A$1:$J$129,10,FALSE),0))</f>
        <v>да</v>
      </c>
      <c r="U103">
        <f>IF(G103="экспл",VLOOKUP(J103,quest_экспл!$A$1:$N$129,7,FALSE),IF(G103="импл_",0,0))</f>
        <v>0</v>
      </c>
      <c r="V103">
        <f>IF(G103="экспл",VLOOKUP(J103,quest_экспл!$A$2:$N$130,8,FALSE),IF(J103="импл_",0,0))</f>
        <v>0</v>
      </c>
      <c r="W103">
        <f>IF(G103="экспл",VLOOKUP(J103,quest_импл!$A$1:$J$129,9,FALSE),IF(G103="импл_",0,0))</f>
        <v>0</v>
      </c>
      <c r="Y103">
        <f>IF(G103="экспл",VLOOKUP(J103,quest_экспл!$A$1:$N$129,11,FALSE),IF(G103="импл_",0,0))</f>
        <v>0</v>
      </c>
      <c r="Z103">
        <f>IF(G103="экспл",VLOOKUP(J103,quest_экспл!$A$1:$N$129,12,FALSE),IF(G103="импл_",0,0))</f>
        <v>0</v>
      </c>
      <c r="AA103">
        <f>IF(G103="экспл",VLOOKUP(J103,quest_экспл!$A$1:$N$129,14,FALSE),IF(G103="импл_",0,0))</f>
        <v>0</v>
      </c>
      <c r="AB103">
        <f>IF(G103="экспл",VLOOKUP(J103,quest_экспл!$A$1:$N$129,13,FALSE),IF(G103="импл_",0,0))</f>
        <v>0</v>
      </c>
      <c r="AC103">
        <f ca="1">VLOOKUP(AD103,total_visual_stym!$C$2:$F$209,4,FALSE)</f>
        <v>2044</v>
      </c>
      <c r="AD103" t="str">
        <f t="shared" ca="1" si="32"/>
        <v>pics\\Peper_4.jpg</v>
      </c>
      <c r="AE103" s="22">
        <f t="array" ref="AE103">IF(G103="экспл",INDEX(total_visual_stym!$C$146:$C$209,(RANK(total_visual_stym!E183,total_visual_stym!$E$146:$E$209))),0)</f>
        <v>0</v>
      </c>
      <c r="AF103" s="22" t="str">
        <f t="shared" ca="1" si="27"/>
        <v>pics\\Peper_4.jpg</v>
      </c>
      <c r="AI103" t="s">
        <v>113</v>
      </c>
      <c r="AO103">
        <f t="shared" ca="1" si="33"/>
        <v>0.31758698486592207</v>
      </c>
      <c r="AP103" t="str">
        <f t="shared" ca="1" si="34"/>
        <v>pics\\Peper_4.jpg</v>
      </c>
      <c r="AR103" t="str">
        <f t="shared" si="37"/>
        <v/>
      </c>
      <c r="AS103" t="str">
        <f t="shared" ca="1" si="36"/>
        <v>pics\\Peper_4.jpg</v>
      </c>
      <c r="AT103">
        <f t="shared" ca="1" si="29"/>
        <v>0.87951528566859882</v>
      </c>
      <c r="AU103" t="s">
        <v>697</v>
      </c>
      <c r="AV103" t="str">
        <f t="shared" ca="1" si="30"/>
        <v>sound\\Noviy_plod.wav</v>
      </c>
      <c r="AX103" t="str">
        <f>IF(OR(E103=10,E103=11,E103=14,E103=15),VLOOKUP(B103,audio_list_stym!$A$3:$BQ$189,69,FALSE),"XXXXX")</f>
        <v>XXXXX</v>
      </c>
      <c r="AY103" t="e">
        <f>VLOOKUP(V103,audio_list_stym!B103:BQ400,68,FALSE)</f>
        <v>#N/A</v>
      </c>
      <c r="AZ103" t="e">
        <f>VLOOKUP(Z103,audio_list_stym!$B$2:$BQ$299,68,FALSE)</f>
        <v>#N/A</v>
      </c>
      <c r="BA103" t="str">
        <f>VLOOKUP(Q103,audio_list_stym!$B$2:$BQ$299,68,FALSE)</f>
        <v>_Оранжевый_ли_</v>
      </c>
      <c r="BB103" t="str">
        <f t="shared" si="31"/>
        <v>_Оранжевый_ли_XXXXX?</v>
      </c>
      <c r="BD103" cm="1">
        <f t="array" aca="1" ref="BD103" ca="1">INDEX($L$98:$L$105,(RANK(AT7,$AT$2:$AT$9)))</f>
        <v>2096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VLOOKUP(B104,audio_list_stym!$A$3:$BP$18,67,FALSE)</f>
        <v>16</v>
      </c>
      <c r="F104" t="str">
        <f>VLOOKUP(E104,metki!$A$2:$B$9,2,FALSE)</f>
        <v>импл_новые_без_названия</v>
      </c>
      <c r="G104" t="str">
        <f t="shared" si="25"/>
        <v>импл_</v>
      </c>
      <c r="H104" t="str">
        <f>VLOOKUP(B104,audio_list_stym!$A$3:$AJ$18,35,FALSE)</f>
        <v>Gac</v>
      </c>
      <c r="I104" t="s">
        <v>694</v>
      </c>
      <c r="J104" t="str">
        <f t="shared" si="26"/>
        <v>Gac_7</v>
      </c>
      <c r="K104">
        <v>16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255</v>
      </c>
      <c r="Q104" t="str">
        <f>IF(G104="экспл",0,IF(G104="импл_",VLOOKUP(J104,quest_импл!$A$1:$J$129,8,FALSE),0))</f>
        <v>sound\\Zernistiy_li.wav</v>
      </c>
      <c r="R104">
        <f>IF(G104="экспл",0,IF(G104="импл_",VLOOKUP(J104,quest_импл!$A$1:$J$129,9,FALSE),0))</f>
        <v>801</v>
      </c>
      <c r="S104" t="str">
        <f>IF(G104="экспл_",0,IF(G104="импл_",VLOOKUP(J104,quest_импл!$A$1:$J$129,10,FALSE),0))</f>
        <v>нет</v>
      </c>
      <c r="U104">
        <f>IF(G104="экспл",VLOOKUP(J104,quest_экспл!$A$1:$N$129,7,FALSE),IF(G104="импл_",0,0))</f>
        <v>0</v>
      </c>
      <c r="V104">
        <f>IF(G104="экспл",VLOOKUP(J104,quest_экспл!$A$2:$N$130,8,FALSE),IF(J104="импл_",0,0))</f>
        <v>0</v>
      </c>
      <c r="W104">
        <f>IF(G104="экспл",VLOOKUP(J104,quest_импл!$A$1:$J$129,9,FALSE),IF(G104="импл_",0,0))</f>
        <v>0</v>
      </c>
      <c r="Y104">
        <f>IF(G104="экспл",VLOOKUP(J104,quest_экспл!$A$1:$N$129,11,FALSE),IF(G104="импл_",0,0))</f>
        <v>0</v>
      </c>
      <c r="Z104">
        <f>IF(G104="экспл",VLOOKUP(J104,quest_экспл!$A$1:$N$129,12,FALSE),IF(G104="импл_",0,0))</f>
        <v>0</v>
      </c>
      <c r="AA104">
        <f>IF(G104="экспл",VLOOKUP(J104,quest_экспл!$A$1:$N$129,14,FALSE),IF(G104="импл_",0,0))</f>
        <v>0</v>
      </c>
      <c r="AB104">
        <f>IF(G104="экспл",VLOOKUP(J104,quest_экспл!$A$1:$N$129,13,FALSE),IF(G104="импл_",0,0))</f>
        <v>0</v>
      </c>
      <c r="AC104">
        <f ca="1">VLOOKUP(AD104,total_visual_stym!$C$2:$F$209,4,FALSE)</f>
        <v>2064</v>
      </c>
      <c r="AD104" t="str">
        <f t="shared" ca="1" si="32"/>
        <v>pics\\Tomat_8.jpg</v>
      </c>
      <c r="AE104" s="22">
        <f t="array" ref="AE104">IF(G104="экспл",INDEX(total_visual_stym!$C$146:$C$209,(RANK(total_visual_stym!E184,total_visual_stym!$E$146:$E$209))),0)</f>
        <v>0</v>
      </c>
      <c r="AF104" s="22" t="str">
        <f t="shared" ca="1" si="27"/>
        <v>pics\\Tomat_8.jpg</v>
      </c>
      <c r="AI104" t="s">
        <v>114</v>
      </c>
      <c r="AO104">
        <f t="shared" ca="1" si="33"/>
        <v>2.1671122723170511E-2</v>
      </c>
      <c r="AP104" t="str">
        <f t="shared" ca="1" si="34"/>
        <v>pics\\Tomat_8.jpg</v>
      </c>
      <c r="AR104" t="str">
        <f t="shared" si="37"/>
        <v/>
      </c>
      <c r="AS104" t="str">
        <f t="shared" ca="1" si="36"/>
        <v>pics\\Tomat_8.jpg</v>
      </c>
      <c r="AT104">
        <f t="shared" ca="1" si="29"/>
        <v>0.8597315189090815</v>
      </c>
      <c r="AU104" t="s">
        <v>697</v>
      </c>
      <c r="AV104" t="str">
        <f t="shared" ca="1" si="30"/>
        <v>sound\\Noviy_plod.wav</v>
      </c>
      <c r="AX104" t="str">
        <f>IF(OR(E104=10,E104=11,E104=14,E104=15),VLOOKUP(B104,audio_list_stym!$A$3:$BQ$189,69,FALSE),"XXXXX")</f>
        <v>XXXXX</v>
      </c>
      <c r="AY104" t="e">
        <f>VLOOKUP(V104,audio_list_stym!B104:BQ401,68,FALSE)</f>
        <v>#N/A</v>
      </c>
      <c r="AZ104" t="e">
        <f>VLOOKUP(Z104,audio_list_stym!$B$2:$BQ$299,68,FALSE)</f>
        <v>#N/A</v>
      </c>
      <c r="BA104" t="str">
        <f>VLOOKUP(Q104,audio_list_stym!$B$2:$BQ$299,68,FALSE)</f>
        <v>_Зернистый_ли_</v>
      </c>
      <c r="BB104" t="str">
        <f t="shared" si="31"/>
        <v>_Зернистый_ли_XXXXX?</v>
      </c>
      <c r="BD104" cm="1">
        <f t="array" aca="1" ref="BD104" ca="1">INDEX($L$98:$L$105,(RANK(AT8,$AT$2:$AT$9)))</f>
        <v>2094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VLOOKUP(B105,audio_list_stym!$A$3:$BP$18,67,FALSE)</f>
        <v>16</v>
      </c>
      <c r="F105" t="str">
        <f>VLOOKUP(E105,metki!$A$2:$B$9,2,FALSE)</f>
        <v>импл_новые_без_названия</v>
      </c>
      <c r="G105" t="str">
        <f t="shared" si="25"/>
        <v>импл_</v>
      </c>
      <c r="H105" t="str">
        <f>VLOOKUP(B105,audio_list_stym!$A$3:$AJ$18,35,FALSE)</f>
        <v>Gac</v>
      </c>
      <c r="I105" t="s">
        <v>695</v>
      </c>
      <c r="J105" t="str">
        <f t="shared" si="26"/>
        <v>Gac_8</v>
      </c>
      <c r="K105">
        <v>16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256</v>
      </c>
      <c r="Q105" t="str">
        <f>IF(G105="экспл",0,IF(G105="импл_",VLOOKUP(J105,quest_импл!$A$1:$J$129,8,FALSE),0))</f>
        <v>sound\\Okrugliy_li.wav</v>
      </c>
      <c r="R105">
        <f>IF(G105="экспл",0,IF(G105="импл_",VLOOKUP(J105,quest_импл!$A$1:$J$129,9,FALSE),0))</f>
        <v>801</v>
      </c>
      <c r="S105" t="str">
        <f>IF(G105="экспл_",0,IF(G105="импл_",VLOOKUP(J105,quest_импл!$A$1:$J$129,10,FALSE),0))</f>
        <v>да</v>
      </c>
      <c r="U105">
        <f>IF(G105="экспл",VLOOKUP(J105,quest_экспл!$A$1:$N$129,7,FALSE),IF(G105="импл_",0,0))</f>
        <v>0</v>
      </c>
      <c r="V105">
        <f>IF(G105="экспл",VLOOKUP(J105,quest_экспл!$A$2:$N$130,8,FALSE),IF(J105="импл_",0,0))</f>
        <v>0</v>
      </c>
      <c r="W105">
        <f>IF(G105="экспл",VLOOKUP(J105,quest_импл!$A$1:$J$129,9,FALSE),IF(G105="импл_",0,0))</f>
        <v>0</v>
      </c>
      <c r="Y105">
        <f>IF(G105="экспл",VLOOKUP(J105,quest_экспл!$A$1:$N$129,11,FALSE),IF(G105="импл_",0,0))</f>
        <v>0</v>
      </c>
      <c r="Z105">
        <f>IF(G105="экспл",VLOOKUP(J105,quest_экспл!$A$1:$N$129,12,FALSE),IF(G105="импл_",0,0))</f>
        <v>0</v>
      </c>
      <c r="AA105">
        <f>IF(G105="экспл",VLOOKUP(J105,quest_экспл!$A$1:$N$129,14,FALSE),IF(G105="импл_",0,0))</f>
        <v>0</v>
      </c>
      <c r="AB105">
        <f>IF(G105="экспл",VLOOKUP(J105,quest_экспл!$A$1:$N$129,13,FALSE),IF(G105="импл_",0,0))</f>
        <v>0</v>
      </c>
      <c r="AC105">
        <f ca="1">VLOOKUP(AD105,total_visual_stym!$C$2:$F$209,4,FALSE)</f>
        <v>2048</v>
      </c>
      <c r="AD105" t="str">
        <f t="shared" ca="1" si="32"/>
        <v>pics\\Peper_8.jpg</v>
      </c>
      <c r="AE105" s="22">
        <f t="array" ref="AE105">IF(G105="экспл",INDEX(total_visual_stym!$C$146:$C$209,(RANK(total_visual_stym!E185,total_visual_stym!$E$146:$E$209))),0)</f>
        <v>0</v>
      </c>
      <c r="AF105" s="22" t="str">
        <f t="shared" ca="1" si="27"/>
        <v>pics\\Peper_8.jpg</v>
      </c>
      <c r="AI105" t="s">
        <v>115</v>
      </c>
      <c r="AO105">
        <f t="shared" ca="1" si="33"/>
        <v>0.26869988456247196</v>
      </c>
      <c r="AP105" t="str">
        <f t="shared" ca="1" si="34"/>
        <v>pics\\Peper_8.jpg</v>
      </c>
      <c r="AR105" t="str">
        <f t="shared" si="37"/>
        <v/>
      </c>
      <c r="AS105" t="str">
        <f t="shared" ca="1" si="36"/>
        <v>pics\\Peper_8.jpg</v>
      </c>
      <c r="AT105">
        <f t="shared" ca="1" si="29"/>
        <v>8.008053929529968E-2</v>
      </c>
      <c r="AU105" t="s">
        <v>697</v>
      </c>
      <c r="AV105" t="str">
        <f t="shared" ca="1" si="30"/>
        <v>sound\\Redkiy_plod.wav</v>
      </c>
      <c r="AX105" t="str">
        <f>IF(OR(E105=10,E105=11,E105=14,E105=15),VLOOKUP(B105,audio_list_stym!$A$3:$BQ$189,69,FALSE),"XXXXX")</f>
        <v>XXXXX</v>
      </c>
      <c r="AY105" t="e">
        <f>VLOOKUP(V105,audio_list_stym!B105:BQ402,68,FALSE)</f>
        <v>#N/A</v>
      </c>
      <c r="AZ105" t="e">
        <f>VLOOKUP(Z105,audio_list_stym!$B$2:$BQ$299,68,FALSE)</f>
        <v>#N/A</v>
      </c>
      <c r="BA105" t="str">
        <f>VLOOKUP(Q105,audio_list_stym!$B$2:$BQ$299,68,FALSE)</f>
        <v>_Округлый_ли_</v>
      </c>
      <c r="BB105" t="str">
        <f t="shared" si="31"/>
        <v>_Округлый_ли_XXXXX?</v>
      </c>
      <c r="BD105" cm="1">
        <f t="array" aca="1" ref="BD105" ca="1">INDEX($L$98:$L$105,(RANK(AT9,$AT$2:$AT$9)))</f>
        <v>2095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VLOOKUP(B106,audio_list_stym!$A$3:$BP$18,67,FALSE)</f>
        <v>17</v>
      </c>
      <c r="F106" t="str">
        <f>VLOOKUP(E106,metki!$A$2:$B$9,2,FALSE)</f>
        <v>экспл_новые_без_названия</v>
      </c>
      <c r="G106" t="str">
        <f t="shared" si="25"/>
        <v>экспл</v>
      </c>
      <c r="H106" t="str">
        <f>VLOOKUP(B106,audio_list_stym!$A$3:$AJ$18,35,FALSE)</f>
        <v>Noni</v>
      </c>
      <c r="I106" t="s">
        <v>688</v>
      </c>
      <c r="J106" t="str">
        <f t="shared" si="26"/>
        <v>Noni_1</v>
      </c>
      <c r="K106">
        <v>17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0</v>
      </c>
      <c r="Q106">
        <f>IF(G106="экспл",0,IF(G106="импл_",VLOOKUP(J106,quest_импл!$A$1:$J$129,8,FALSE),0))</f>
        <v>0</v>
      </c>
      <c r="R106">
        <f>IF(G106="экспл",0,IF(G106="импл_",VLOOKUP(J106,quest_импл!$A$1:$J$129,9,FALSE),0))</f>
        <v>0</v>
      </c>
      <c r="S106">
        <f>IF(G106="экспл_",0,IF(G106="импл_",VLOOKUP(J106,quest_импл!$A$1:$J$129,10,FALSE),0))</f>
        <v>0</v>
      </c>
      <c r="U106">
        <f>IF(G106="экспл",VLOOKUP(J106,quest_экспл!$A$1:$N$129,7,FALSE),IF(G106="импл_",0,0))</f>
        <v>289</v>
      </c>
      <c r="V106" t="str">
        <f>IF(G106="экспл",VLOOKUP(J106,quest_экспл!$A$2:$N$130,8,FALSE),IF(J106="импл_",0,0))</f>
        <v>sound\\Na_ecrane.wav</v>
      </c>
      <c r="W106">
        <f>IF(G106="экспл",VLOOKUP(J106,quest_импл!$A$1:$J$129,9,FALSE),IF(G106="импл_",0,0))</f>
        <v>801</v>
      </c>
      <c r="Y106">
        <f>IF(G106="экспл",VLOOKUP(J106,quest_экспл!$A$1:$N$129,11,FALSE),IF(G106="импл_",0,0))</f>
        <v>129</v>
      </c>
      <c r="Z106" t="str">
        <f>IF(G106="экспл",VLOOKUP(J106,quest_экспл!$A$1:$N$129,12,FALSE),IF(G106="импл_",0,0))</f>
        <v>sound\\On_beliy_vnutri.wav</v>
      </c>
      <c r="AA106" t="str">
        <f>IF(G106="экспл",VLOOKUP(J106,quest_экспл!$A$1:$N$129,14,FALSE),IF(G106="импл_",0,0))</f>
        <v>да</v>
      </c>
      <c r="AB106">
        <f>IF(G106="экспл",VLOOKUP(J106,quest_экспл!$A$1:$N$129,13,FALSE),IF(G106="импл_",0,0))</f>
        <v>804</v>
      </c>
      <c r="AC106">
        <f ca="1">VLOOKUP(AD106,total_visual_stym!$C$2:$F$209,4,FALSE)</f>
        <v>2215</v>
      </c>
      <c r="AD106" t="str">
        <f t="shared" ca="1" si="32"/>
        <v>pics\\dis62.jpg</v>
      </c>
      <c r="AE106" s="22" t="str">
        <f t="array" aca="1" ref="AE106" ca="1">IF(G106="экспл",INDEX(total_visual_stym!$C$146:$C$209,(RANK(total_visual_stym!E186,total_visual_stym!$E$146:$E$209))),0)</f>
        <v>pics\\dis62.jpg</v>
      </c>
      <c r="AF106" s="22" t="str">
        <f t="shared" si="27"/>
        <v/>
      </c>
      <c r="AI106" t="s">
        <v>116</v>
      </c>
      <c r="AO106">
        <f t="shared" ca="1" si="33"/>
        <v>0.17921419803214533</v>
      </c>
      <c r="AP106" t="str">
        <f t="shared" ca="1" si="34"/>
        <v>pics\\Redis_4.jpg</v>
      </c>
      <c r="AR106" t="str">
        <f t="shared" si="37"/>
        <v/>
      </c>
      <c r="AS106" t="str">
        <f t="shared" si="36"/>
        <v/>
      </c>
      <c r="AT106">
        <f t="shared" ca="1" si="29"/>
        <v>0.45356679608001316</v>
      </c>
      <c r="AU106" t="s">
        <v>697</v>
      </c>
      <c r="AV106" t="str">
        <f t="shared" ca="1" si="30"/>
        <v>sound\\Noviy_plod.wav</v>
      </c>
      <c r="AX106" t="str">
        <f>IF(OR(E106=10,E106=11,E106=14,E106=15),VLOOKUP(B106,audio_list_stym!$A$3:$BQ$189,69,FALSE),"XXXXX")</f>
        <v>XXXXX</v>
      </c>
      <c r="AY106" t="str">
        <f>VLOOKUP(V106,audio_list_stym!B106:BQ403,68,FALSE)</f>
        <v>На_экране_</v>
      </c>
      <c r="AZ106" t="str">
        <f>VLOOKUP(Z106,audio_list_stym!$B$2:$BQ$299,68,FALSE)</f>
        <v>_Он_белый_внутри?</v>
      </c>
      <c r="BA106" t="e">
        <f>VLOOKUP(Q106,audio_list_stym!$B$2:$BQ$299,68,FALSE)</f>
        <v>#N/A</v>
      </c>
      <c r="BB106" t="str">
        <f t="shared" si="31"/>
        <v>На_экране_XXXXX._Он_белый_внутри?</v>
      </c>
      <c r="BC106">
        <f>A106</f>
        <v>1214</v>
      </c>
      <c r="BD106" cm="1">
        <f t="array" aca="1" ref="BD106" ca="1">INDEX($L$106:$L$113,(RANK(AT2,$AT$2:$AT$9)))</f>
        <v>2115</v>
      </c>
      <c r="BE106" cm="1">
        <f t="array" aca="1" ref="BE106" ca="1">INDEX(BD66:BD81,(RANK(AT7,$AT$2:$AT$17)))</f>
        <v>2072</v>
      </c>
      <c r="BF106" cm="1">
        <f t="array" aca="1" ref="BF106" ca="1">INDEX(BD90:BD105,(RANK(AT7,$AT$2:$AT$17)))</f>
        <v>2096</v>
      </c>
      <c r="BG106" cm="1">
        <f t="array" aca="1" ref="BG106" ca="1">INDEX(BD114:BD129,(RANK(AT7,$AT$2:$AT$9)))</f>
        <v>2135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VLOOKUP(B107,audio_list_stym!$A$3:$BP$18,67,FALSE)</f>
        <v>17</v>
      </c>
      <c r="F107" t="str">
        <f>VLOOKUP(E107,metki!$A$2:$B$9,2,FALSE)</f>
        <v>экспл_новые_без_названия</v>
      </c>
      <c r="G107" t="str">
        <f t="shared" si="25"/>
        <v>экспл</v>
      </c>
      <c r="H107" t="str">
        <f>VLOOKUP(B107,audio_list_stym!$A$3:$AJ$18,35,FALSE)</f>
        <v>Noni</v>
      </c>
      <c r="I107" t="s">
        <v>689</v>
      </c>
      <c r="J107" t="str">
        <f t="shared" si="26"/>
        <v>Noni_2</v>
      </c>
      <c r="K107">
        <v>17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0</v>
      </c>
      <c r="Q107">
        <f>IF(G107="экспл",0,IF(G107="импл_",VLOOKUP(J107,quest_импл!$A$1:$J$129,8,FALSE),0))</f>
        <v>0</v>
      </c>
      <c r="R107">
        <f>IF(G107="экспл",0,IF(G107="импл_",VLOOKUP(J107,quest_импл!$A$1:$J$129,9,FALSE),0))</f>
        <v>0</v>
      </c>
      <c r="S107">
        <f>IF(G107="экспл_",0,IF(G107="импл_",VLOOKUP(J107,quest_импл!$A$1:$J$129,10,FALSE),0))</f>
        <v>0</v>
      </c>
      <c r="U107">
        <f>IF(G107="экспл",VLOOKUP(J107,quest_экспл!$A$1:$N$129,7,FALSE),IF(G107="импл_",0,0))</f>
        <v>290</v>
      </c>
      <c r="V107" t="str">
        <f>IF(G107="экспл",VLOOKUP(J107,quest_экспл!$A$2:$N$130,8,FALSE),IF(J107="импл_",0,0))</f>
        <v>sound\\Posmotrite_vot.wav</v>
      </c>
      <c r="W107">
        <f>IF(G107="экспл",VLOOKUP(J107,quest_импл!$A$1:$J$129,9,FALSE),IF(G107="импл_",0,0))</f>
        <v>801</v>
      </c>
      <c r="Y107">
        <f>IF(G107="экспл",VLOOKUP(J107,quest_экспл!$A$1:$N$129,11,FALSE),IF(G107="импл_",0,0))</f>
        <v>130</v>
      </c>
      <c r="Z107" t="str">
        <f>IF(G107="экспл",VLOOKUP(J107,quest_экспл!$A$1:$N$129,12,FALSE),IF(G107="импл_",0,0))</f>
        <v>sound\\Rebristiy_li_on.wav</v>
      </c>
      <c r="AA107" t="str">
        <f>IF(G107="экспл",VLOOKUP(J107,quest_экспл!$A$1:$N$129,14,FALSE),IF(G107="импл_",0,0))</f>
        <v>да</v>
      </c>
      <c r="AB107">
        <f>IF(G107="экспл",VLOOKUP(J107,quest_экспл!$A$1:$N$129,13,FALSE),IF(G107="импл_",0,0))</f>
        <v>804</v>
      </c>
      <c r="AC107">
        <f ca="1">VLOOKUP(AD107,total_visual_stym!$C$2:$F$209,4,FALSE)</f>
        <v>2204</v>
      </c>
      <c r="AD107" t="str">
        <f t="shared" ca="1" si="32"/>
        <v>pics\\dis52.jpg</v>
      </c>
      <c r="AE107" s="22" t="str">
        <f t="array" aca="1" ref="AE107" ca="1">IF(G107="экспл",INDEX(total_visual_stym!$C$146:$C$209,(RANK(total_visual_stym!E187,total_visual_stym!$E$146:$E$209))),0)</f>
        <v>pics\\dis52.jpg</v>
      </c>
      <c r="AF107" s="22" t="str">
        <f t="shared" si="27"/>
        <v/>
      </c>
      <c r="AI107" t="s">
        <v>117</v>
      </c>
      <c r="AO107">
        <f t="shared" ca="1" si="33"/>
        <v>0.75231744431901326</v>
      </c>
      <c r="AP107" t="str">
        <f t="shared" ca="1" si="34"/>
        <v>pics\\Finik_6.jpg</v>
      </c>
      <c r="AR107" t="str">
        <f t="shared" si="37"/>
        <v/>
      </c>
      <c r="AS107" t="str">
        <f t="shared" si="36"/>
        <v/>
      </c>
      <c r="AT107">
        <f t="shared" ca="1" si="29"/>
        <v>0.38714833870704313</v>
      </c>
      <c r="AU107" t="s">
        <v>697</v>
      </c>
      <c r="AV107" t="str">
        <f t="shared" ca="1" si="30"/>
        <v>sound\\Redkiy_plod.wav</v>
      </c>
      <c r="AX107" t="str">
        <f>IF(OR(E107=10,E107=11,E107=14,E107=15),VLOOKUP(B107,audio_list_stym!$A$3:$BQ$189,69,FALSE),"XXXXX")</f>
        <v>XXXXX</v>
      </c>
      <c r="AY107" t="str">
        <f>VLOOKUP(V107,audio_list_stym!B107:BQ404,68,FALSE)</f>
        <v>Посмотрите,_вот_</v>
      </c>
      <c r="AZ107" t="str">
        <f>VLOOKUP(Z107,audio_list_stym!$B$2:$BQ$299,68,FALSE)</f>
        <v>_Ребристый_ли_он?</v>
      </c>
      <c r="BA107" t="e">
        <f>VLOOKUP(Q107,audio_list_stym!$B$2:$BQ$299,68,FALSE)</f>
        <v>#N/A</v>
      </c>
      <c r="BB107" t="str">
        <f t="shared" si="31"/>
        <v>Посмотрите,_вот_XXXXX._Ребристый_ли_он?</v>
      </c>
      <c r="BD107" cm="1">
        <f t="array" aca="1" ref="BD107" ca="1">INDEX($L$106:$L$113,(RANK(AT3,$AT$2:$AT$9)))</f>
        <v>2114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VLOOKUP(B108,audio_list_stym!$A$3:$BP$18,67,FALSE)</f>
        <v>17</v>
      </c>
      <c r="F108" t="str">
        <f>VLOOKUP(E108,metki!$A$2:$B$9,2,FALSE)</f>
        <v>экспл_новые_без_названия</v>
      </c>
      <c r="G108" t="str">
        <f t="shared" si="25"/>
        <v>экспл</v>
      </c>
      <c r="H108" t="str">
        <f>VLOOKUP(B108,audio_list_stym!$A$3:$AJ$18,35,FALSE)</f>
        <v>Noni</v>
      </c>
      <c r="I108" t="s">
        <v>690</v>
      </c>
      <c r="J108" t="str">
        <f t="shared" si="26"/>
        <v>Noni_3</v>
      </c>
      <c r="K108">
        <v>17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0</v>
      </c>
      <c r="Q108">
        <f>IF(G108="экспл",0,IF(G108="импл_",VLOOKUP(J108,quest_импл!$A$1:$J$129,8,FALSE),0))</f>
        <v>0</v>
      </c>
      <c r="R108">
        <f>IF(G108="экспл",0,IF(G108="импл_",VLOOKUP(J108,quest_импл!$A$1:$J$129,9,FALSE),0))</f>
        <v>0</v>
      </c>
      <c r="S108">
        <f>IF(G108="экспл_",0,IF(G108="импл_",VLOOKUP(J108,quest_импл!$A$1:$J$129,10,FALSE),0))</f>
        <v>0</v>
      </c>
      <c r="U108">
        <f>IF(G108="экспл",VLOOKUP(J108,quest_экспл!$A$1:$N$129,7,FALSE),IF(G108="импл_",0,0))</f>
        <v>291</v>
      </c>
      <c r="V108" t="str">
        <f>IF(G108="экспл",VLOOKUP(J108,quest_экспл!$A$2:$N$130,8,FALSE),IF(J108="импл_",0,0))</f>
        <v>sound\\Vot.wav</v>
      </c>
      <c r="W108">
        <f>IF(G108="экспл",VLOOKUP(J108,quest_импл!$A$1:$J$129,9,FALSE),IF(G108="импл_",0,0))</f>
        <v>801</v>
      </c>
      <c r="Y108">
        <f>IF(G108="экспл",VLOOKUP(J108,quest_экспл!$A$1:$N$129,11,FALSE),IF(G108="импл_",0,0))</f>
        <v>131</v>
      </c>
      <c r="Z108" t="str">
        <f>IF(G108="экспл",VLOOKUP(J108,quest_экспл!$A$1:$N$129,12,FALSE),IF(G108="импл_",0,0))</f>
        <v>sound\\Goluboy_li_on.wav</v>
      </c>
      <c r="AA108" t="str">
        <f>IF(G108="экспл",VLOOKUP(J108,quest_экспл!$A$1:$N$129,14,FALSE),IF(G108="импл_",0,0))</f>
        <v>нет</v>
      </c>
      <c r="AB108">
        <f>IF(G108="экспл",VLOOKUP(J108,quest_экспл!$A$1:$N$129,13,FALSE),IF(G108="импл_",0,0))</f>
        <v>804</v>
      </c>
      <c r="AC108">
        <f ca="1">VLOOKUP(AD108,total_visual_stym!$C$2:$F$209,4,FALSE)</f>
        <v>2187</v>
      </c>
      <c r="AD108" t="str">
        <f t="shared" ca="1" si="32"/>
        <v>pics\\dis1.jpg</v>
      </c>
      <c r="AE108" s="22" t="str">
        <f t="array" aca="1" ref="AE108" ca="1">IF(G108="экспл",INDEX(total_visual_stym!$C$146:$C$209,(RANK(total_visual_stym!E188,total_visual_stym!$E$146:$E$209))),0)</f>
        <v>pics\\dis1.jpg</v>
      </c>
      <c r="AF108" s="22" t="str">
        <f t="shared" si="27"/>
        <v/>
      </c>
      <c r="AI108" t="s">
        <v>118</v>
      </c>
      <c r="AO108">
        <f t="shared" ca="1" si="33"/>
        <v>0.91550888682742626</v>
      </c>
      <c r="AP108" t="str">
        <f t="shared" ca="1" si="34"/>
        <v>pics\\Banan_4.jpg</v>
      </c>
      <c r="AR108" t="str">
        <f t="shared" si="37"/>
        <v/>
      </c>
      <c r="AS108" t="str">
        <f t="shared" si="36"/>
        <v/>
      </c>
      <c r="AT108">
        <f t="shared" ca="1" si="29"/>
        <v>0.14532265637092823</v>
      </c>
      <c r="AU108" t="s">
        <v>697</v>
      </c>
      <c r="AV108" t="str">
        <f t="shared" ca="1" si="30"/>
        <v>sound\\Redkiy_plod.wav</v>
      </c>
      <c r="AX108" t="str">
        <f>IF(OR(E108=10,E108=11,E108=14,E108=15),VLOOKUP(B108,audio_list_stym!$A$3:$BQ$189,69,FALSE),"XXXXX")</f>
        <v>XXXXX</v>
      </c>
      <c r="AY108" t="str">
        <f>VLOOKUP(V108,audio_list_stym!B108:BQ405,68,FALSE)</f>
        <v>Вот_</v>
      </c>
      <c r="AZ108" t="str">
        <f>VLOOKUP(Z108,audio_list_stym!$B$2:$BQ$299,68,FALSE)</f>
        <v>_Голубой_ли_он?</v>
      </c>
      <c r="BA108" t="e">
        <f>VLOOKUP(Q108,audio_list_stym!$B$2:$BQ$299,68,FALSE)</f>
        <v>#N/A</v>
      </c>
      <c r="BB108" t="str">
        <f t="shared" si="31"/>
        <v>Вот_XXXXX._Голубой_ли_он?</v>
      </c>
      <c r="BD108" cm="1">
        <f t="array" aca="1" ref="BD108" ca="1">INDEX($L$106:$L$113,(RANK(AT4,$AT$2:$AT$9)))</f>
        <v>2113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VLOOKUP(B109,audio_list_stym!$A$3:$BP$18,67,FALSE)</f>
        <v>17</v>
      </c>
      <c r="F109" t="str">
        <f>VLOOKUP(E109,metki!$A$2:$B$9,2,FALSE)</f>
        <v>экспл_новые_без_названия</v>
      </c>
      <c r="G109" t="str">
        <f t="shared" si="25"/>
        <v>экспл</v>
      </c>
      <c r="H109" t="str">
        <f>VLOOKUP(B109,audio_list_stym!$A$3:$AJ$18,35,FALSE)</f>
        <v>Noni</v>
      </c>
      <c r="I109" t="s">
        <v>691</v>
      </c>
      <c r="J109" t="str">
        <f t="shared" si="26"/>
        <v>Noni_4</v>
      </c>
      <c r="K109">
        <v>17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0</v>
      </c>
      <c r="Q109">
        <f>IF(G109="экспл",0,IF(G109="импл_",VLOOKUP(J109,quest_импл!$A$1:$J$129,8,FALSE),0))</f>
        <v>0</v>
      </c>
      <c r="R109">
        <f>IF(G109="экспл",0,IF(G109="импл_",VLOOKUP(J109,quest_импл!$A$1:$J$129,9,FALSE),0))</f>
        <v>0</v>
      </c>
      <c r="S109">
        <f>IF(G109="экспл_",0,IF(G109="импл_",VLOOKUP(J109,quest_импл!$A$1:$J$129,10,FALSE),0))</f>
        <v>0</v>
      </c>
      <c r="U109">
        <f>IF(G109="экспл",VLOOKUP(J109,quest_экспл!$A$1:$N$129,7,FALSE),IF(G109="импл_",0,0))</f>
        <v>292</v>
      </c>
      <c r="V109" t="str">
        <f>IF(G109="экспл",VLOOKUP(J109,quest_экспл!$A$2:$N$130,8,FALSE),IF(J109="импл_",0,0))</f>
        <v>sound\\Eto.wav</v>
      </c>
      <c r="W109">
        <f>IF(G109="экспл",VLOOKUP(J109,quest_импл!$A$1:$J$129,9,FALSE),IF(G109="импл_",0,0))</f>
        <v>801</v>
      </c>
      <c r="Y109">
        <f>IF(G109="экспл",VLOOKUP(J109,quest_экспл!$A$1:$N$129,11,FALSE),IF(G109="импл_",0,0))</f>
        <v>132</v>
      </c>
      <c r="Z109" t="str">
        <f>IF(G109="экспл",VLOOKUP(J109,quest_экспл!$A$1:$N$129,12,FALSE),IF(G109="импл_",0,0))</f>
        <v>sound\\On_s_bugorkami.wav</v>
      </c>
      <c r="AA109" t="str">
        <f>IF(G109="экспл",VLOOKUP(J109,quest_экспл!$A$1:$N$129,14,FALSE),IF(G109="импл_",0,0))</f>
        <v>да</v>
      </c>
      <c r="AB109">
        <f>IF(G109="экспл",VLOOKUP(J109,quest_экспл!$A$1:$N$129,13,FALSE),IF(G109="импл_",0,0))</f>
        <v>804</v>
      </c>
      <c r="AC109">
        <f ca="1">VLOOKUP(AD109,total_visual_stym!$C$2:$F$209,4,FALSE)</f>
        <v>2185</v>
      </c>
      <c r="AD109" t="str">
        <f t="shared" ca="1" si="32"/>
        <v>pics\\dis31.jpg</v>
      </c>
      <c r="AE109" s="22" t="str">
        <f t="array" aca="1" ref="AE109" ca="1">IF(G109="экспл",INDEX(total_visual_stym!$C$146:$C$209,(RANK(total_visual_stym!E189,total_visual_stym!$E$146:$E$209))),0)</f>
        <v>pics\\dis31.jpg</v>
      </c>
      <c r="AF109" s="22" t="str">
        <f t="shared" si="27"/>
        <v/>
      </c>
      <c r="AI109" t="s">
        <v>119</v>
      </c>
      <c r="AO109">
        <f t="shared" ca="1" si="33"/>
        <v>0.69480375004457418</v>
      </c>
      <c r="AP109" t="str">
        <f t="shared" ca="1" si="34"/>
        <v>pics\\Goroh_2.jpg</v>
      </c>
      <c r="AR109" t="str">
        <f t="shared" si="37"/>
        <v/>
      </c>
      <c r="AS109" t="str">
        <f t="shared" si="36"/>
        <v/>
      </c>
      <c r="AT109">
        <f t="shared" ca="1" si="29"/>
        <v>8.4421468270858613E-2</v>
      </c>
      <c r="AU109" t="s">
        <v>697</v>
      </c>
      <c r="AV109" t="str">
        <f t="shared" ca="1" si="30"/>
        <v>sound\\Redkiy_plod.wav</v>
      </c>
      <c r="AX109" t="str">
        <f>IF(OR(E109=10,E109=11,E109=14,E109=15),VLOOKUP(B109,audio_list_stym!$A$3:$BQ$189,69,FALSE),"XXXXX")</f>
        <v>XXXXX</v>
      </c>
      <c r="AY109" t="str">
        <f>VLOOKUP(V109,audio_list_stym!B109:BQ406,68,FALSE)</f>
        <v>Это_</v>
      </c>
      <c r="AZ109" t="str">
        <f>VLOOKUP(Z109,audio_list_stym!$B$2:$BQ$299,68,FALSE)</f>
        <v>_Он_с_бугорками?</v>
      </c>
      <c r="BA109" t="e">
        <f>VLOOKUP(Q109,audio_list_stym!$B$2:$BQ$299,68,FALSE)</f>
        <v>#N/A</v>
      </c>
      <c r="BB109" t="str">
        <f t="shared" si="31"/>
        <v>Это_XXXXX._Он_с_бугорками?</v>
      </c>
      <c r="BD109" cm="1">
        <f t="array" aca="1" ref="BD109" ca="1">INDEX($L$106:$L$113,(RANK(AT5,$AT$2:$AT$9)))</f>
        <v>2116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VLOOKUP(B110,audio_list_stym!$A$3:$BP$18,67,FALSE)</f>
        <v>17</v>
      </c>
      <c r="F110" t="str">
        <f>VLOOKUP(E110,metki!$A$2:$B$9,2,FALSE)</f>
        <v>экспл_новые_без_названия</v>
      </c>
      <c r="G110" t="str">
        <f t="shared" si="25"/>
        <v>экспл</v>
      </c>
      <c r="H110" t="str">
        <f>VLOOKUP(B110,audio_list_stym!$A$3:$AJ$18,35,FALSE)</f>
        <v>Noni</v>
      </c>
      <c r="I110" t="s">
        <v>692</v>
      </c>
      <c r="J110" t="str">
        <f t="shared" si="26"/>
        <v>Noni_5</v>
      </c>
      <c r="K110">
        <v>17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0</v>
      </c>
      <c r="Q110">
        <f>IF(G110="экспл",0,IF(G110="импл_",VLOOKUP(J110,quest_импл!$A$1:$J$129,8,FALSE),0))</f>
        <v>0</v>
      </c>
      <c r="R110">
        <f>IF(G110="экспл",0,IF(G110="импл_",VLOOKUP(J110,quest_импл!$A$1:$J$129,9,FALSE),0))</f>
        <v>0</v>
      </c>
      <c r="S110">
        <f>IF(G110="экспл_",0,IF(G110="импл_",VLOOKUP(J110,quest_импл!$A$1:$J$129,10,FALSE),0))</f>
        <v>0</v>
      </c>
      <c r="U110">
        <f>IF(G110="экспл",VLOOKUP(J110,quest_экспл!$A$1:$N$129,7,FALSE),IF(G110="импл_",0,0))</f>
        <v>293</v>
      </c>
      <c r="V110" t="str">
        <f>IF(G110="экспл",VLOOKUP(J110,quest_экспл!$A$2:$N$130,8,FALSE),IF(J110="импл_",0,0))</f>
        <v>sound\\Na_kartinke.wav</v>
      </c>
      <c r="W110">
        <f>IF(G110="экспл",VLOOKUP(J110,quest_импл!$A$1:$J$129,9,FALSE),IF(G110="импл_",0,0))</f>
        <v>801</v>
      </c>
      <c r="Y110">
        <f>IF(G110="экспл",VLOOKUP(J110,quest_экспл!$A$1:$N$129,11,FALSE),IF(G110="импл_",0,0))</f>
        <v>133</v>
      </c>
      <c r="Z110" t="str">
        <f>IF(G110="экспл",VLOOKUP(J110,quest_экспл!$A$1:$N$129,12,FALSE),IF(G110="импл_",0,0))</f>
        <v>sound\\Ovalniy_li_on.wav</v>
      </c>
      <c r="AA110" t="str">
        <f>IF(G110="экспл",VLOOKUP(J110,quest_экспл!$A$1:$N$129,14,FALSE),IF(G110="импл_",0,0))</f>
        <v>да</v>
      </c>
      <c r="AB110">
        <f>IF(G110="экспл",VLOOKUP(J110,quest_экспл!$A$1:$N$129,13,FALSE),IF(G110="импл_",0,0))</f>
        <v>804</v>
      </c>
      <c r="AC110">
        <f ca="1">VLOOKUP(AD110,total_visual_stym!$C$2:$F$209,4,FALSE)</f>
        <v>2230</v>
      </c>
      <c r="AD110" t="str">
        <f t="shared" ca="1" si="32"/>
        <v>pics\\dis8.jpg</v>
      </c>
      <c r="AE110" s="22" t="str">
        <f t="array" aca="1" ref="AE110" ca="1">IF(G110="экспл",INDEX(total_visual_stym!$C$146:$C$209,(RANK(total_visual_stym!E190,total_visual_stym!$E$146:$E$209))),0)</f>
        <v>pics\\dis8.jpg</v>
      </c>
      <c r="AF110" s="22" t="str">
        <f t="shared" si="27"/>
        <v/>
      </c>
      <c r="AI110" t="s">
        <v>120</v>
      </c>
      <c r="AO110">
        <f t="shared" ca="1" si="33"/>
        <v>0.16041684747863183</v>
      </c>
      <c r="AP110" t="str">
        <f t="shared" ca="1" si="34"/>
        <v>pics\\Redis_5.jpg</v>
      </c>
      <c r="AR110" t="str">
        <f t="shared" si="37"/>
        <v/>
      </c>
      <c r="AS110" t="str">
        <f t="shared" si="36"/>
        <v/>
      </c>
      <c r="AT110">
        <f t="shared" ca="1" si="29"/>
        <v>7.6218112272838479E-2</v>
      </c>
      <c r="AU110" t="s">
        <v>697</v>
      </c>
      <c r="AV110" t="str">
        <f t="shared" ca="1" si="30"/>
        <v>sound\\Redkiy_plod.wav</v>
      </c>
      <c r="AX110" t="str">
        <f>IF(OR(E110=10,E110=11,E110=14,E110=15),VLOOKUP(B110,audio_list_stym!$A$3:$BQ$189,69,FALSE),"XXXXX")</f>
        <v>XXXXX</v>
      </c>
      <c r="AY110" t="str">
        <f>VLOOKUP(V110,audio_list_stym!B110:BQ407,68,FALSE)</f>
        <v>На_картинке_</v>
      </c>
      <c r="AZ110" t="str">
        <f>VLOOKUP(Z110,audio_list_stym!$B$2:$BQ$299,68,FALSE)</f>
        <v>_Овальный_ли_он?</v>
      </c>
      <c r="BA110" t="e">
        <f>VLOOKUP(Q110,audio_list_stym!$B$2:$BQ$299,68,FALSE)</f>
        <v>#N/A</v>
      </c>
      <c r="BB110" t="str">
        <f t="shared" si="31"/>
        <v>На_картинке_XXXXX._Овальный_ли_он?</v>
      </c>
      <c r="BD110" cm="1">
        <f t="array" aca="1" ref="BD110" ca="1">INDEX($L$106:$L$113,(RANK(AT6,$AT$2:$AT$9)))</f>
        <v>2117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VLOOKUP(B111,audio_list_stym!$A$3:$BP$18,67,FALSE)</f>
        <v>17</v>
      </c>
      <c r="F111" t="str">
        <f>VLOOKUP(E111,metki!$A$2:$B$9,2,FALSE)</f>
        <v>экспл_новые_без_названия</v>
      </c>
      <c r="G111" t="str">
        <f t="shared" si="25"/>
        <v>экспл</v>
      </c>
      <c r="H111" t="str">
        <f>VLOOKUP(B111,audio_list_stym!$A$3:$AJ$18,35,FALSE)</f>
        <v>Noni</v>
      </c>
      <c r="I111" t="s">
        <v>693</v>
      </c>
      <c r="J111" t="str">
        <f t="shared" si="26"/>
        <v>Noni_6</v>
      </c>
      <c r="K111">
        <v>17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0</v>
      </c>
      <c r="Q111">
        <f>IF(G111="экспл",0,IF(G111="импл_",VLOOKUP(J111,quest_импл!$A$1:$J$129,8,FALSE),0))</f>
        <v>0</v>
      </c>
      <c r="R111">
        <f>IF(G111="экспл",0,IF(G111="импл_",VLOOKUP(J111,quest_импл!$A$1:$J$129,9,FALSE),0))</f>
        <v>0</v>
      </c>
      <c r="S111">
        <f>IF(G111="экспл_",0,IF(G111="импл_",VLOOKUP(J111,quest_импл!$A$1:$J$129,10,FALSE),0))</f>
        <v>0</v>
      </c>
      <c r="U111">
        <f>IF(G111="экспл",VLOOKUP(J111,quest_экспл!$A$1:$N$129,7,FALSE),IF(G111="импл_",0,0))</f>
        <v>294</v>
      </c>
      <c r="V111" t="str">
        <f>IF(G111="экспл",VLOOKUP(J111,quest_экспл!$A$2:$N$130,8,FALSE),IF(J111="импл_",0,0))</f>
        <v>sound\\Na_monitore.wav</v>
      </c>
      <c r="W111">
        <f>IF(G111="экспл",VLOOKUP(J111,quest_импл!$A$1:$J$129,9,FALSE),IF(G111="импл_",0,0))</f>
        <v>801</v>
      </c>
      <c r="Y111">
        <f>IF(G111="экспл",VLOOKUP(J111,quest_экспл!$A$1:$N$129,11,FALSE),IF(G111="импл_",0,0))</f>
        <v>134</v>
      </c>
      <c r="Z111" t="str">
        <f>IF(G111="экспл",VLOOKUP(J111,quest_экспл!$A$1:$N$129,12,FALSE),IF(G111="импл_",0,0))</f>
        <v>sound\\Zhidkiy_li_on.wav</v>
      </c>
      <c r="AA111" t="str">
        <f>IF(G111="экспл",VLOOKUP(J111,quest_экспл!$A$1:$N$129,14,FALSE),IF(G111="импл_",0,0))</f>
        <v>нет</v>
      </c>
      <c r="AB111">
        <f>IF(G111="экспл",VLOOKUP(J111,quest_экспл!$A$1:$N$129,13,FALSE),IF(G111="импл_",0,0))</f>
        <v>804</v>
      </c>
      <c r="AC111">
        <f ca="1">VLOOKUP(AD111,total_visual_stym!$C$2:$F$209,4,FALSE)</f>
        <v>2171</v>
      </c>
      <c r="AD111" t="str">
        <f t="shared" ca="1" si="32"/>
        <v>pics\\dis22.jpg</v>
      </c>
      <c r="AE111" s="22" t="str">
        <f t="array" aca="1" ref="AE111" ca="1">IF(G111="экспл",INDEX(total_visual_stym!$C$146:$C$209,(RANK(total_visual_stym!E191,total_visual_stym!$E$146:$E$209))),0)</f>
        <v>pics\\dis22.jpg</v>
      </c>
      <c r="AF111" s="22" t="str">
        <f t="shared" si="27"/>
        <v/>
      </c>
      <c r="AI111" t="s">
        <v>121</v>
      </c>
      <c r="AO111">
        <f t="shared" ca="1" si="33"/>
        <v>0.50801925764833744</v>
      </c>
      <c r="AP111" t="str">
        <f t="shared" ca="1" si="34"/>
        <v>pics\\Kokos_3.jpg</v>
      </c>
      <c r="AR111" t="str">
        <f t="shared" si="37"/>
        <v/>
      </c>
      <c r="AS111" t="str">
        <f t="shared" si="36"/>
        <v/>
      </c>
      <c r="AT111">
        <f t="shared" ca="1" si="29"/>
        <v>0.18299091447377369</v>
      </c>
      <c r="AU111" t="s">
        <v>697</v>
      </c>
      <c r="AV111" t="str">
        <f t="shared" ca="1" si="30"/>
        <v>sound\\Redkiy_plod.wav</v>
      </c>
      <c r="AX111" t="str">
        <f>IF(OR(E111=10,E111=11,E111=14,E111=15),VLOOKUP(B111,audio_list_stym!$A$3:$BQ$189,69,FALSE),"XXXXX")</f>
        <v>XXXXX</v>
      </c>
      <c r="AY111" t="str">
        <f>VLOOKUP(V111,audio_list_stym!B111:BQ408,68,FALSE)</f>
        <v>На_мониторе_</v>
      </c>
      <c r="AZ111" t="str">
        <f>VLOOKUP(Z111,audio_list_stym!$B$2:$BQ$299,68,FALSE)</f>
        <v>_Жидкий_ли_он?</v>
      </c>
      <c r="BA111" t="e">
        <f>VLOOKUP(Q111,audio_list_stym!$B$2:$BQ$299,68,FALSE)</f>
        <v>#N/A</v>
      </c>
      <c r="BB111" t="str">
        <f t="shared" si="31"/>
        <v>На_мониторе_XXXXX._Жидкий_ли_он?</v>
      </c>
      <c r="BD111" cm="1">
        <f t="array" aca="1" ref="BD111" ca="1">INDEX($L$106:$L$113,(RANK(AT7,$AT$2:$AT$9)))</f>
        <v>2120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VLOOKUP(B112,audio_list_stym!$A$3:$BP$18,67,FALSE)</f>
        <v>17</v>
      </c>
      <c r="F112" t="str">
        <f>VLOOKUP(E112,metki!$A$2:$B$9,2,FALSE)</f>
        <v>экспл_новые_без_названия</v>
      </c>
      <c r="G112" t="str">
        <f t="shared" si="25"/>
        <v>экспл</v>
      </c>
      <c r="H112" t="str">
        <f>VLOOKUP(B112,audio_list_stym!$A$3:$AJ$18,35,FALSE)</f>
        <v>Noni</v>
      </c>
      <c r="I112" t="s">
        <v>694</v>
      </c>
      <c r="J112" t="str">
        <f t="shared" si="26"/>
        <v>Noni_7</v>
      </c>
      <c r="K112">
        <v>17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0</v>
      </c>
      <c r="Q112">
        <f>IF(G112="экспл",0,IF(G112="импл_",VLOOKUP(J112,quest_импл!$A$1:$J$129,8,FALSE),0))</f>
        <v>0</v>
      </c>
      <c r="R112">
        <f>IF(G112="экспл",0,IF(G112="импл_",VLOOKUP(J112,quest_импл!$A$1:$J$129,9,FALSE),0))</f>
        <v>0</v>
      </c>
      <c r="S112">
        <f>IF(G112="экспл_",0,IF(G112="импл_",VLOOKUP(J112,quest_импл!$A$1:$J$129,10,FALSE),0))</f>
        <v>0</v>
      </c>
      <c r="U112">
        <f>IF(G112="экспл",VLOOKUP(J112,quest_экспл!$A$1:$N$129,7,FALSE),IF(G112="импл_",0,0))</f>
        <v>295</v>
      </c>
      <c r="V112" t="str">
        <f>IF(G112="экспл",VLOOKUP(J112,quest_экспл!$A$2:$N$130,8,FALSE),IF(J112="импл_",0,0))</f>
        <v>sound\\Pered_vami.wav</v>
      </c>
      <c r="W112">
        <f>IF(G112="экспл",VLOOKUP(J112,quest_импл!$A$1:$J$129,9,FALSE),IF(G112="импл_",0,0))</f>
        <v>801</v>
      </c>
      <c r="Y112">
        <f>IF(G112="экспл",VLOOKUP(J112,quest_экспл!$A$1:$N$129,11,FALSE),IF(G112="импл_",0,0))</f>
        <v>135</v>
      </c>
      <c r="Z112" t="str">
        <f>IF(G112="экспл",VLOOKUP(J112,quest_экспл!$A$1:$N$129,12,FALSE),IF(G112="импл_",0,0))</f>
        <v>sound\\On_lohmatiy.wav</v>
      </c>
      <c r="AA112" t="str">
        <f>IF(G112="экспл",VLOOKUP(J112,quest_экспл!$A$1:$N$129,14,FALSE),IF(G112="импл_",0,0))</f>
        <v>нет</v>
      </c>
      <c r="AB112">
        <f>IF(G112="экспл",VLOOKUP(J112,quest_экспл!$A$1:$N$129,13,FALSE),IF(G112="импл_",0,0))</f>
        <v>804</v>
      </c>
      <c r="AC112">
        <f ca="1">VLOOKUP(AD112,total_visual_stym!$C$2:$F$209,4,FALSE)</f>
        <v>2210</v>
      </c>
      <c r="AD112" t="str">
        <f t="shared" ca="1" si="32"/>
        <v>pics\\dis48.jpg</v>
      </c>
      <c r="AE112" s="22" t="str">
        <f t="array" aca="1" ref="AE112" ca="1">IF(G112="экспл",INDEX(total_visual_stym!$C$146:$C$209,(RANK(total_visual_stym!E192,total_visual_stym!$E$146:$E$209))),0)</f>
        <v>pics\\dis48.jpg</v>
      </c>
      <c r="AF112" s="22" t="str">
        <f t="shared" si="27"/>
        <v/>
      </c>
      <c r="AI112" t="s">
        <v>122</v>
      </c>
      <c r="AO112">
        <f t="shared" ca="1" si="33"/>
        <v>0.11360907557883271</v>
      </c>
      <c r="AP112" t="str">
        <f t="shared" ca="1" si="34"/>
        <v>pics\\Tomat_1.jpg</v>
      </c>
      <c r="AR112" t="str">
        <f t="shared" si="37"/>
        <v/>
      </c>
      <c r="AS112" t="str">
        <f t="shared" si="36"/>
        <v/>
      </c>
      <c r="AT112">
        <f t="shared" ca="1" si="29"/>
        <v>0.84468597624725617</v>
      </c>
      <c r="AU112" t="s">
        <v>697</v>
      </c>
      <c r="AV112" t="str">
        <f t="shared" ca="1" si="30"/>
        <v>sound\\Noviy_plod.wav</v>
      </c>
      <c r="AX112" t="str">
        <f>IF(OR(E112=10,E112=11,E112=14,E112=15),VLOOKUP(B112,audio_list_stym!$A$3:$BQ$189,69,FALSE),"XXXXX")</f>
        <v>XXXXX</v>
      </c>
      <c r="AY112" t="str">
        <f>VLOOKUP(V112,audio_list_stym!B112:BQ409,68,FALSE)</f>
        <v>Перед_Вами_</v>
      </c>
      <c r="AZ112" t="str">
        <f>VLOOKUP(Z112,audio_list_stym!$B$2:$BQ$299,68,FALSE)</f>
        <v>_Он_лохматый?</v>
      </c>
      <c r="BA112" t="e">
        <f>VLOOKUP(Q112,audio_list_stym!$B$2:$BQ$299,68,FALSE)</f>
        <v>#N/A</v>
      </c>
      <c r="BB112" t="str">
        <f t="shared" si="31"/>
        <v>Перед_Вами_XXXXX._Он_лохматый?</v>
      </c>
      <c r="BD112" cm="1">
        <f t="array" aca="1" ref="BD112" ca="1">INDEX($L$106:$L$113,(RANK(AT8,$AT$2:$AT$9)))</f>
        <v>2118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VLOOKUP(B113,audio_list_stym!$A$3:$BP$18,67,FALSE)</f>
        <v>17</v>
      </c>
      <c r="F113" t="str">
        <f>VLOOKUP(E113,metki!$A$2:$B$9,2,FALSE)</f>
        <v>экспл_новые_без_названия</v>
      </c>
      <c r="G113" t="str">
        <f t="shared" si="25"/>
        <v>экспл</v>
      </c>
      <c r="H113" t="str">
        <f>VLOOKUP(B113,audio_list_stym!$A$3:$AJ$18,35,FALSE)</f>
        <v>Noni</v>
      </c>
      <c r="I113" t="s">
        <v>695</v>
      </c>
      <c r="J113" t="str">
        <f t="shared" si="26"/>
        <v>Noni_8</v>
      </c>
      <c r="K113">
        <v>17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0</v>
      </c>
      <c r="Q113">
        <f>IF(G113="экспл",0,IF(G113="импл_",VLOOKUP(J113,quest_импл!$A$1:$J$129,8,FALSE),0))</f>
        <v>0</v>
      </c>
      <c r="R113">
        <f>IF(G113="экспл",0,IF(G113="импл_",VLOOKUP(J113,quest_импл!$A$1:$J$129,9,FALSE),0))</f>
        <v>0</v>
      </c>
      <c r="S113">
        <f>IF(G113="экспл_",0,IF(G113="импл_",VLOOKUP(J113,quest_импл!$A$1:$J$129,10,FALSE),0))</f>
        <v>0</v>
      </c>
      <c r="U113">
        <f>IF(G113="экспл",VLOOKUP(J113,quest_экспл!$A$1:$N$129,7,FALSE),IF(G113="импл_",0,0))</f>
        <v>296</v>
      </c>
      <c r="V113" t="str">
        <f>IF(G113="экспл",VLOOKUP(J113,quest_экспл!$A$2:$N$130,8,FALSE),IF(J113="импл_",0,0))</f>
        <v>sound\\Vi_vidite.wav</v>
      </c>
      <c r="W113">
        <f>IF(G113="экспл",VLOOKUP(J113,quest_импл!$A$1:$J$129,9,FALSE),IF(G113="импл_",0,0))</f>
        <v>801</v>
      </c>
      <c r="Y113">
        <f>IF(G113="экспл",VLOOKUP(J113,quest_экспл!$A$1:$N$129,11,FALSE),IF(G113="импл_",0,0))</f>
        <v>136</v>
      </c>
      <c r="Z113" t="str">
        <f>IF(G113="экспл",VLOOKUP(J113,quest_экспл!$A$1:$N$129,12,FALSE),IF(G113="импл_",0,0))</f>
        <v>sound\\On_zolotistiy.wav</v>
      </c>
      <c r="AA113" t="str">
        <f>IF(G113="экспл",VLOOKUP(J113,quest_экспл!$A$1:$N$129,14,FALSE),IF(G113="импл_",0,0))</f>
        <v>нет</v>
      </c>
      <c r="AB113">
        <f>IF(G113="экспл",VLOOKUP(J113,quest_экспл!$A$1:$N$129,13,FALSE),IF(G113="импл_",0,0))</f>
        <v>804</v>
      </c>
      <c r="AC113">
        <f ca="1">VLOOKUP(AD113,total_visual_stym!$C$2:$F$209,4,FALSE)</f>
        <v>2211</v>
      </c>
      <c r="AD113" t="str">
        <f t="shared" ca="1" si="32"/>
        <v>pics\\dis60.jpg</v>
      </c>
      <c r="AE113" s="22" t="str">
        <f t="array" aca="1" ref="AE113" ca="1">IF(G113="экспл",INDEX(total_visual_stym!$C$146:$C$209,(RANK(total_visual_stym!E193,total_visual_stym!$E$146:$E$209))),0)</f>
        <v>pics\\dis60.jpg</v>
      </c>
      <c r="AF113" s="22" t="str">
        <f t="shared" si="27"/>
        <v/>
      </c>
      <c r="AI113" t="s">
        <v>123</v>
      </c>
      <c r="AO113">
        <f t="shared" ca="1" si="33"/>
        <v>0.49975899439639249</v>
      </c>
      <c r="AP113" t="str">
        <f t="shared" ca="1" si="34"/>
        <v>pics\\Kokos_4.jpg</v>
      </c>
      <c r="AR113" t="str">
        <f t="shared" si="37"/>
        <v/>
      </c>
      <c r="AS113" t="str">
        <f t="shared" si="36"/>
        <v/>
      </c>
      <c r="AT113">
        <f t="shared" ca="1" si="29"/>
        <v>0.85005820398622833</v>
      </c>
      <c r="AU113" t="s">
        <v>697</v>
      </c>
      <c r="AV113" t="str">
        <f t="shared" ca="1" si="30"/>
        <v>sound\\Noviy_plod.wav</v>
      </c>
      <c r="AX113" t="str">
        <f>IF(OR(E113=10,E113=11,E113=14,E113=15),VLOOKUP(B113,audio_list_stym!$A$3:$BQ$189,69,FALSE),"XXXXX")</f>
        <v>XXXXX</v>
      </c>
      <c r="AY113" t="str">
        <f>VLOOKUP(V113,audio_list_stym!B113:BQ410,68,FALSE)</f>
        <v>Вы_видите_</v>
      </c>
      <c r="AZ113" t="str">
        <f>VLOOKUP(Z113,audio_list_stym!$B$2:$BQ$299,68,FALSE)</f>
        <v>_Он_золотистый?</v>
      </c>
      <c r="BA113" t="e">
        <f>VLOOKUP(Q113,audio_list_stym!$B$2:$BQ$299,68,FALSE)</f>
        <v>#N/A</v>
      </c>
      <c r="BB113" t="str">
        <f t="shared" si="31"/>
        <v>Вы_видите_XXXXX._Он_золотистый?</v>
      </c>
      <c r="BD113" cm="1">
        <f t="array" aca="1" ref="BD113" ca="1">INDEX($L$106:$L$113,(RANK(AT9,$AT$2:$AT$9)))</f>
        <v>2119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VLOOKUP(B114,audio_list_stym!$A$3:$BP$18,67,FALSE)</f>
        <v>14</v>
      </c>
      <c r="F114" t="str">
        <f>VLOOKUP(E114,metki!$A$2:$B$9,2,FALSE)</f>
        <v>импл_новые_с_названием</v>
      </c>
      <c r="G114" t="str">
        <f t="shared" si="25"/>
        <v>импл_</v>
      </c>
      <c r="H114" t="str">
        <f>VLOOKUP(B114,audio_list_stym!$A$3:$AJ$18,35,FALSE)</f>
        <v>Sapota</v>
      </c>
      <c r="I114" t="s">
        <v>688</v>
      </c>
      <c r="J114" t="str">
        <f t="shared" si="26"/>
        <v>Sapota_1</v>
      </c>
      <c r="K114">
        <v>14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265</v>
      </c>
      <c r="Q114" t="str">
        <f>IF(G114="экспл",0,IF(G114="импл_",VLOOKUP(J114,quest_импл!$A$1:$J$129,8,FALSE),0))</f>
        <v>sound\\Sharoobrazniy_li.wav</v>
      </c>
      <c r="R114">
        <f>IF(G114="экспл",0,IF(G114="импл_",VLOOKUP(J114,quest_импл!$A$1:$J$129,9,FALSE),0))</f>
        <v>801</v>
      </c>
      <c r="S114" t="str">
        <f>IF(G114="экспл_",0,IF(G114="импл_",VLOOKUP(J114,quest_импл!$A$1:$J$129,10,FALSE),0))</f>
        <v>да</v>
      </c>
      <c r="U114">
        <f>IF(G114="экспл",VLOOKUP(J114,quest_экспл!$A$1:$N$129,7,FALSE),IF(G114="импл_",0,0))</f>
        <v>0</v>
      </c>
      <c r="V114">
        <f>IF(G114="экспл",VLOOKUP(J114,quest_экспл!$A$2:$N$130,8,FALSE),IF(J114="импл_",0,0))</f>
        <v>0</v>
      </c>
      <c r="W114">
        <f>IF(G114="экспл",VLOOKUP(J114,quest_импл!$A$1:$J$129,9,FALSE),IF(G114="импл_",0,0))</f>
        <v>0</v>
      </c>
      <c r="Y114">
        <f>IF(G114="экспл",VLOOKUP(J114,quest_экспл!$A$1:$N$129,11,FALSE),IF(G114="импл_",0,0))</f>
        <v>0</v>
      </c>
      <c r="Z114">
        <f>IF(G114="экспл",VLOOKUP(J114,quest_экспл!$A$1:$N$129,12,FALSE),IF(G114="импл_",0,0))</f>
        <v>0</v>
      </c>
      <c r="AA114">
        <f>IF(G114="экспл",VLOOKUP(J114,quest_экспл!$A$1:$N$129,14,FALSE),IF(G114="импл_",0,0))</f>
        <v>0</v>
      </c>
      <c r="AB114">
        <f>IF(G114="экспл",VLOOKUP(J114,quest_экспл!$A$1:$N$129,13,FALSE),IF(G114="импл_",0,0))</f>
        <v>0</v>
      </c>
      <c r="AC114">
        <f ca="1">VLOOKUP(AD114,total_visual_stym!$C$2:$F$209,4,FALSE)</f>
        <v>2055</v>
      </c>
      <c r="AD114" t="str">
        <f t="shared" ca="1" si="32"/>
        <v>pics\\Redis_7.jpg</v>
      </c>
      <c r="AE114" s="22">
        <f t="array" ref="AE114">IF(G114="экспл",INDEX(total_visual_stym!$C$146:$C$209,(RANK(total_visual_stym!E194,total_visual_stym!$E$146:$E$209))),0)</f>
        <v>0</v>
      </c>
      <c r="AF114" s="22" t="str">
        <f t="shared" ca="1" si="27"/>
        <v>pics\\Redis_7.jpg</v>
      </c>
      <c r="AI114" t="s">
        <v>86</v>
      </c>
      <c r="AO114">
        <f t="shared" ca="1" si="33"/>
        <v>0.14557703073879191</v>
      </c>
      <c r="AP114" t="str">
        <f t="shared" ca="1" si="34"/>
        <v>pics\\Redis_7.jpg</v>
      </c>
      <c r="AR114" t="str">
        <f t="shared" si="37"/>
        <v/>
      </c>
      <c r="AS114" t="str">
        <f t="shared" ca="1" si="36"/>
        <v>pics\\Redis_7.jpg</v>
      </c>
      <c r="AT114">
        <f t="shared" ca="1" si="29"/>
        <v>0.2221162686949264</v>
      </c>
      <c r="AU114" t="s">
        <v>697</v>
      </c>
      <c r="AV114" t="str">
        <f t="shared" ca="1" si="30"/>
        <v>sound\\Redkiy_plod.wav</v>
      </c>
      <c r="AX114" t="str">
        <f>IF(OR(E114=10,E114=11,E114=14,E114=15),VLOOKUP(B114,audio_list_stym!$A$3:$BQ$189,69,FALSE),"XXXXX")</f>
        <v>ТОДИС</v>
      </c>
      <c r="AY114" t="e">
        <f>VLOOKUP(V114,audio_list_stym!B114:BQ411,68,FALSE)</f>
        <v>#N/A</v>
      </c>
      <c r="AZ114" t="e">
        <f>VLOOKUP(Z114,audio_list_stym!$B$2:$BQ$299,68,FALSE)</f>
        <v>#N/A</v>
      </c>
      <c r="BA114" t="str">
        <f>VLOOKUP(Q114,audio_list_stym!$B$2:$BQ$299,68,FALSE)</f>
        <v>_Шарообразный_ли_</v>
      </c>
      <c r="BB114" t="str">
        <f t="shared" si="31"/>
        <v>_Шарообразный_ли_ТОДИС?</v>
      </c>
      <c r="BC114">
        <f>A114</f>
        <v>1215</v>
      </c>
      <c r="BD114" cm="1">
        <f t="array" aca="1" ref="BD114" ca="1">INDEX($L$114:$L$121,(RANK(AT2,$AT$2:$AT$9)))</f>
        <v>2131</v>
      </c>
      <c r="BE114" cm="1">
        <f t="array" aca="1" ref="BE114" ca="1">INDEX(BD66:BD81,(RANK(AT8,$AT$2:$AT$17)))</f>
        <v>2068</v>
      </c>
      <c r="BF114" cm="1">
        <f t="array" aca="1" ref="BF114" ca="1">INDEX(BD82:BD97,(RANK(AT8,$AT$2:$AT$9)))</f>
        <v>2080</v>
      </c>
      <c r="BG114" cm="1">
        <f t="array" aca="1" ref="BG114" ca="1">INDEX(BD98:BD113,(RANK(AT8,$AT$2:$AT$9)))</f>
        <v>2096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VLOOKUP(B115,audio_list_stym!$A$3:$BP$18,67,FALSE)</f>
        <v>14</v>
      </c>
      <c r="F115" t="str">
        <f>VLOOKUP(E115,metki!$A$2:$B$9,2,FALSE)</f>
        <v>импл_новые_с_названием</v>
      </c>
      <c r="G115" t="str">
        <f t="shared" si="25"/>
        <v>импл_</v>
      </c>
      <c r="H115" t="str">
        <f>VLOOKUP(B115,audio_list_stym!$A$3:$AJ$18,35,FALSE)</f>
        <v>Sapota</v>
      </c>
      <c r="I115" t="s">
        <v>689</v>
      </c>
      <c r="J115" t="str">
        <f t="shared" si="26"/>
        <v>Sapota_2</v>
      </c>
      <c r="K115">
        <v>14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266</v>
      </c>
      <c r="Q115" t="str">
        <f>IF(G115="экспл",0,IF(G115="импл_",VLOOKUP(J115,quest_импл!$A$1:$J$129,8,FALSE),0))</f>
        <v>sound\\Nadrezan_li.wav</v>
      </c>
      <c r="R115">
        <f>IF(G115="экспл",0,IF(G115="импл_",VLOOKUP(J115,quest_импл!$A$1:$J$129,9,FALSE),0))</f>
        <v>801</v>
      </c>
      <c r="S115" t="str">
        <f>IF(G115="экспл_",0,IF(G115="импл_",VLOOKUP(J115,quest_импл!$A$1:$J$129,10,FALSE),0))</f>
        <v>да</v>
      </c>
      <c r="U115">
        <f>IF(G115="экспл",VLOOKUP(J115,quest_экспл!$A$1:$N$129,7,FALSE),IF(G115="импл_",0,0))</f>
        <v>0</v>
      </c>
      <c r="V115">
        <f>IF(G115="экспл",VLOOKUP(J115,quest_экспл!$A$2:$N$130,8,FALSE),IF(J115="импл_",0,0))</f>
        <v>0</v>
      </c>
      <c r="W115">
        <f>IF(G115="экспл",VLOOKUP(J115,quest_импл!$A$1:$J$129,9,FALSE),IF(G115="импл_",0,0))</f>
        <v>0</v>
      </c>
      <c r="Y115">
        <f>IF(G115="экспл",VLOOKUP(J115,quest_экспл!$A$1:$N$129,11,FALSE),IF(G115="импл_",0,0))</f>
        <v>0</v>
      </c>
      <c r="Z115">
        <f>IF(G115="экспл",VLOOKUP(J115,quest_экспл!$A$1:$N$129,12,FALSE),IF(G115="импл_",0,0))</f>
        <v>0</v>
      </c>
      <c r="AA115">
        <f>IF(G115="экспл",VLOOKUP(J115,quest_экспл!$A$1:$N$129,14,FALSE),IF(G115="импл_",0,0))</f>
        <v>0</v>
      </c>
      <c r="AB115">
        <f>IF(G115="экспл",VLOOKUP(J115,quest_экспл!$A$1:$N$129,13,FALSE),IF(G115="импл_",0,0))</f>
        <v>0</v>
      </c>
      <c r="AC115">
        <f ca="1">VLOOKUP(AD115,total_visual_stym!$C$2:$F$209,4,FALSE)</f>
        <v>2016</v>
      </c>
      <c r="AD115" t="str">
        <f t="shared" ca="1" si="32"/>
        <v>pics\\Finik_8.jpg</v>
      </c>
      <c r="AE115" s="22">
        <f t="array" ref="AE115">IF(G115="экспл",INDEX(total_visual_stym!$C$146:$C$209,(RANK(total_visual_stym!E195,total_visual_stym!$E$146:$E$209))),0)</f>
        <v>0</v>
      </c>
      <c r="AF115" s="22" t="str">
        <f t="shared" ca="1" si="27"/>
        <v>pics\\Finik_8.jpg</v>
      </c>
      <c r="AI115" t="s">
        <v>87</v>
      </c>
      <c r="AO115">
        <f t="shared" ca="1" si="33"/>
        <v>0.73531416941050942</v>
      </c>
      <c r="AP115" t="str">
        <f t="shared" ca="1" si="34"/>
        <v>pics\\Finik_8.jpg</v>
      </c>
      <c r="AR115" t="str">
        <f t="shared" si="37"/>
        <v/>
      </c>
      <c r="AS115" t="str">
        <f t="shared" ca="1" si="36"/>
        <v>pics\\Finik_8.jpg</v>
      </c>
      <c r="AT115">
        <f t="shared" ca="1" si="29"/>
        <v>3.9429017812612543E-2</v>
      </c>
      <c r="AU115" t="s">
        <v>697</v>
      </c>
      <c r="AV115" t="str">
        <f t="shared" ca="1" si="30"/>
        <v>sound\\Redkiy_plod.wav</v>
      </c>
      <c r="AX115" t="str">
        <f>IF(OR(E115=10,E115=11,E115=14,E115=15),VLOOKUP(B115,audio_list_stym!$A$3:$BQ$189,69,FALSE),"XXXXX")</f>
        <v>ТОДИС</v>
      </c>
      <c r="AY115" t="e">
        <f>VLOOKUP(V115,audio_list_stym!B115:BQ412,68,FALSE)</f>
        <v>#N/A</v>
      </c>
      <c r="AZ115" t="e">
        <f>VLOOKUP(Z115,audio_list_stym!$B$2:$BQ$299,68,FALSE)</f>
        <v>#N/A</v>
      </c>
      <c r="BA115" t="str">
        <f>VLOOKUP(Q115,audio_list_stym!$B$2:$BQ$299,68,FALSE)</f>
        <v>_Надрезан_ли_</v>
      </c>
      <c r="BB115" t="str">
        <f t="shared" si="31"/>
        <v>_Надрезан_ли_ТОДИС?</v>
      </c>
      <c r="BD115" cm="1">
        <f t="array" aca="1" ref="BD115" ca="1">INDEX($L$114:$L$121,(RANK(AT3,$AT$2:$AT$9)))</f>
        <v>2130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VLOOKUP(B116,audio_list_stym!$A$3:$BP$18,67,FALSE)</f>
        <v>14</v>
      </c>
      <c r="F116" t="str">
        <f>VLOOKUP(E116,metki!$A$2:$B$9,2,FALSE)</f>
        <v>импл_новые_с_названием</v>
      </c>
      <c r="G116" t="str">
        <f t="shared" si="25"/>
        <v>импл_</v>
      </c>
      <c r="H116" t="str">
        <f>VLOOKUP(B116,audio_list_stym!$A$3:$AJ$18,35,FALSE)</f>
        <v>Sapota</v>
      </c>
      <c r="I116" t="s">
        <v>690</v>
      </c>
      <c r="J116" t="str">
        <f t="shared" si="26"/>
        <v>Sapota_3</v>
      </c>
      <c r="K116">
        <v>14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267</v>
      </c>
      <c r="Q116" t="str">
        <f>IF(G116="экспл",0,IF(G116="импл_",VLOOKUP(J116,quest_импл!$A$1:$J$129,8,FALSE),0))</f>
        <v>sound\\Perekruchen_li.wav</v>
      </c>
      <c r="R116">
        <f>IF(G116="экспл",0,IF(G116="импл_",VLOOKUP(J116,quest_импл!$A$1:$J$129,9,FALSE),0))</f>
        <v>801</v>
      </c>
      <c r="S116" t="str">
        <f>IF(G116="экспл_",0,IF(G116="импл_",VLOOKUP(J116,quest_импл!$A$1:$J$129,10,FALSE),0))</f>
        <v>нет</v>
      </c>
      <c r="U116">
        <f>IF(G116="экспл",VLOOKUP(J116,quest_экспл!$A$1:$N$129,7,FALSE),IF(G116="импл_",0,0))</f>
        <v>0</v>
      </c>
      <c r="V116">
        <f>IF(G116="экспл",VLOOKUP(J116,quest_экспл!$A$2:$N$130,8,FALSE),IF(J116="импл_",0,0))</f>
        <v>0</v>
      </c>
      <c r="W116">
        <f>IF(G116="экспл",VLOOKUP(J116,quest_импл!$A$1:$J$129,9,FALSE),IF(G116="импл_",0,0))</f>
        <v>0</v>
      </c>
      <c r="Y116">
        <f>IF(G116="экспл",VLOOKUP(J116,quest_экспл!$A$1:$N$129,11,FALSE),IF(G116="импл_",0,0))</f>
        <v>0</v>
      </c>
      <c r="Z116">
        <f>IF(G116="экспл",VLOOKUP(J116,quest_экспл!$A$1:$N$129,12,FALSE),IF(G116="импл_",0,0))</f>
        <v>0</v>
      </c>
      <c r="AA116">
        <f>IF(G116="экспл",VLOOKUP(J116,quest_экспл!$A$1:$N$129,14,FALSE),IF(G116="импл_",0,0))</f>
        <v>0</v>
      </c>
      <c r="AB116">
        <f>IF(G116="экспл",VLOOKUP(J116,quest_экспл!$A$1:$N$129,13,FALSE),IF(G116="импл_",0,0))</f>
        <v>0</v>
      </c>
      <c r="AC116">
        <f ca="1">VLOOKUP(AD116,total_visual_stym!$C$2:$F$209,4,FALSE)</f>
        <v>2007</v>
      </c>
      <c r="AD116" t="str">
        <f t="shared" ca="1" si="32"/>
        <v>pics\\Banan_7.jpg</v>
      </c>
      <c r="AE116" s="22">
        <f t="array" ref="AE116">IF(G116="экспл",INDEX(total_visual_stym!$C$146:$C$209,(RANK(total_visual_stym!E196,total_visual_stym!$E$146:$E$209))),0)</f>
        <v>0</v>
      </c>
      <c r="AF116" s="22" t="str">
        <f t="shared" ca="1" si="27"/>
        <v>pics\\Banan_7.jpg</v>
      </c>
      <c r="AI116" t="s">
        <v>88</v>
      </c>
      <c r="AO116">
        <f t="shared" ca="1" si="33"/>
        <v>0.90012146669246973</v>
      </c>
      <c r="AP116" t="str">
        <f t="shared" ca="1" si="34"/>
        <v>pics\\Banan_7.jpg</v>
      </c>
      <c r="AR116" t="str">
        <f t="shared" si="37"/>
        <v/>
      </c>
      <c r="AS116" t="str">
        <f t="shared" ca="1" si="36"/>
        <v>pics\\Banan_7.jpg</v>
      </c>
      <c r="AT116">
        <f t="shared" ca="1" si="29"/>
        <v>6.480481023056639E-2</v>
      </c>
      <c r="AU116" t="s">
        <v>697</v>
      </c>
      <c r="AV116" t="str">
        <f t="shared" ca="1" si="30"/>
        <v>sound\\Redkiy_plod.wav</v>
      </c>
      <c r="AX116" t="str">
        <f>IF(OR(E116=10,E116=11,E116=14,E116=15),VLOOKUP(B116,audio_list_stym!$A$3:$BQ$189,69,FALSE),"XXXXX")</f>
        <v>ТОДИС</v>
      </c>
      <c r="AY116" t="e">
        <f>VLOOKUP(V116,audio_list_stym!B116:BQ413,68,FALSE)</f>
        <v>#N/A</v>
      </c>
      <c r="AZ116" t="e">
        <f>VLOOKUP(Z116,audio_list_stym!$B$2:$BQ$299,68,FALSE)</f>
        <v>#N/A</v>
      </c>
      <c r="BA116" t="str">
        <f>VLOOKUP(Q116,audio_list_stym!$B$2:$BQ$299,68,FALSE)</f>
        <v>_Перекручен_ли_</v>
      </c>
      <c r="BB116" t="str">
        <f t="shared" si="31"/>
        <v>_Перекручен_ли_ТОДИС?</v>
      </c>
      <c r="BD116" cm="1">
        <f t="array" aca="1" ref="BD116" ca="1">INDEX($L$114:$L$121,(RANK(AT4,$AT$2:$AT$9)))</f>
        <v>2129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VLOOKUP(B117,audio_list_stym!$A$3:$BP$18,67,FALSE)</f>
        <v>14</v>
      </c>
      <c r="F117" t="str">
        <f>VLOOKUP(E117,metki!$A$2:$B$9,2,FALSE)</f>
        <v>импл_новые_с_названием</v>
      </c>
      <c r="G117" t="str">
        <f t="shared" si="25"/>
        <v>импл_</v>
      </c>
      <c r="H117" t="str">
        <f>VLOOKUP(B117,audio_list_stym!$A$3:$AJ$18,35,FALSE)</f>
        <v>Sapota</v>
      </c>
      <c r="I117" t="s">
        <v>691</v>
      </c>
      <c r="J117" t="str">
        <f t="shared" si="26"/>
        <v>Sapota_4</v>
      </c>
      <c r="K117">
        <v>14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268</v>
      </c>
      <c r="Q117" t="str">
        <f>IF(G117="экспл",0,IF(G117="импл_",VLOOKUP(J117,quest_импл!$A$1:$J$129,8,FALSE),0))</f>
        <v>sound\\Sorvan_li.wav</v>
      </c>
      <c r="R117">
        <f>IF(G117="экспл",0,IF(G117="импл_",VLOOKUP(J117,quest_импл!$A$1:$J$129,9,FALSE),0))</f>
        <v>801</v>
      </c>
      <c r="S117" t="str">
        <f>IF(G117="экспл_",0,IF(G117="импл_",VLOOKUP(J117,quest_импл!$A$1:$J$129,10,FALSE),0))</f>
        <v>да</v>
      </c>
      <c r="U117">
        <f>IF(G117="экспл",VLOOKUP(J117,quest_экспл!$A$1:$N$129,7,FALSE),IF(G117="импл_",0,0))</f>
        <v>0</v>
      </c>
      <c r="V117">
        <f>IF(G117="экспл",VLOOKUP(J117,quest_экспл!$A$2:$N$130,8,FALSE),IF(J117="импл_",0,0))</f>
        <v>0</v>
      </c>
      <c r="W117">
        <f>IF(G117="экспл",VLOOKUP(J117,quest_импл!$A$1:$J$129,9,FALSE),IF(G117="импл_",0,0))</f>
        <v>0</v>
      </c>
      <c r="Y117">
        <f>IF(G117="экспл",VLOOKUP(J117,quest_экспл!$A$1:$N$129,11,FALSE),IF(G117="импл_",0,0))</f>
        <v>0</v>
      </c>
      <c r="Z117">
        <f>IF(G117="экспл",VLOOKUP(J117,quest_экспл!$A$1:$N$129,12,FALSE),IF(G117="импл_",0,0))</f>
        <v>0</v>
      </c>
      <c r="AA117">
        <f>IF(G117="экспл",VLOOKUP(J117,quest_экспл!$A$1:$N$129,14,FALSE),IF(G117="импл_",0,0))</f>
        <v>0</v>
      </c>
      <c r="AB117">
        <f>IF(G117="экспл",VLOOKUP(J117,quest_экспл!$A$1:$N$129,13,FALSE),IF(G117="импл_",0,0))</f>
        <v>0</v>
      </c>
      <c r="AC117">
        <f ca="1">VLOOKUP(AD117,total_visual_stym!$C$2:$F$209,4,FALSE)</f>
        <v>2042</v>
      </c>
      <c r="AD117" t="str">
        <f t="shared" ca="1" si="32"/>
        <v>pics\\Peper_2.jpg</v>
      </c>
      <c r="AE117" s="22">
        <f t="array" ref="AE117">IF(G117="экспл",INDEX(total_visual_stym!$C$146:$C$209,(RANK(total_visual_stym!E197,total_visual_stym!$E$146:$E$209))),0)</f>
        <v>0</v>
      </c>
      <c r="AF117" s="22" t="str">
        <f t="shared" ca="1" si="27"/>
        <v>pics\\Peper_2.jpg</v>
      </c>
      <c r="AI117" t="s">
        <v>89</v>
      </c>
      <c r="AO117">
        <f t="shared" ca="1" si="33"/>
        <v>0.33946236117947226</v>
      </c>
      <c r="AP117" t="str">
        <f t="shared" ca="1" si="34"/>
        <v>pics\\Peper_2.jpg</v>
      </c>
      <c r="AR117" t="str">
        <f t="shared" si="37"/>
        <v/>
      </c>
      <c r="AS117" t="str">
        <f t="shared" ca="1" si="36"/>
        <v>pics\\Peper_2.jpg</v>
      </c>
      <c r="AT117">
        <f t="shared" ca="1" si="29"/>
        <v>0.18124779466745355</v>
      </c>
      <c r="AU117" t="s">
        <v>697</v>
      </c>
      <c r="AV117" t="str">
        <f t="shared" ca="1" si="30"/>
        <v>sound\\Redkiy_plod.wav</v>
      </c>
      <c r="AX117" t="str">
        <f>IF(OR(E117=10,E117=11,E117=14,E117=15),VLOOKUP(B117,audio_list_stym!$A$3:$BQ$189,69,FALSE),"XXXXX")</f>
        <v>ТОДИС</v>
      </c>
      <c r="AY117" t="e">
        <f>VLOOKUP(V117,audio_list_stym!B117:BQ414,68,FALSE)</f>
        <v>#N/A</v>
      </c>
      <c r="AZ117" t="e">
        <f>VLOOKUP(Z117,audio_list_stym!$B$2:$BQ$299,68,FALSE)</f>
        <v>#N/A</v>
      </c>
      <c r="BA117" t="str">
        <f>VLOOKUP(Q117,audio_list_stym!$B$2:$BQ$299,68,FALSE)</f>
        <v>_Сорван_ли_</v>
      </c>
      <c r="BB117" t="str">
        <f t="shared" si="31"/>
        <v>_Сорван_ли_ТОДИС?</v>
      </c>
      <c r="BD117" cm="1">
        <f t="array" aca="1" ref="BD117" ca="1">INDEX($L$114:$L$121,(RANK(AT5,$AT$2:$AT$9)))</f>
        <v>2132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VLOOKUP(B118,audio_list_stym!$A$3:$BP$18,67,FALSE)</f>
        <v>14</v>
      </c>
      <c r="F118" t="str">
        <f>VLOOKUP(E118,metki!$A$2:$B$9,2,FALSE)</f>
        <v>импл_новые_с_названием</v>
      </c>
      <c r="G118" t="str">
        <f t="shared" si="25"/>
        <v>импл_</v>
      </c>
      <c r="H118" t="str">
        <f>VLOOKUP(B118,audio_list_stym!$A$3:$AJ$18,35,FALSE)</f>
        <v>Sapota</v>
      </c>
      <c r="I118" t="s">
        <v>692</v>
      </c>
      <c r="J118" t="str">
        <f t="shared" si="26"/>
        <v>Sapota_5</v>
      </c>
      <c r="K118">
        <v>14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269</v>
      </c>
      <c r="Q118" t="str">
        <f>IF(G118="экспл",0,IF(G118="импл_",VLOOKUP(J118,quest_импл!$A$1:$J$129,8,FALSE),0))</f>
        <v>sound\\Spresovan_li.wav</v>
      </c>
      <c r="R118">
        <f>IF(G118="экспл",0,IF(G118="импл_",VLOOKUP(J118,quest_импл!$A$1:$J$129,9,FALSE),0))</f>
        <v>801</v>
      </c>
      <c r="S118" t="str">
        <f>IF(G118="экспл_",0,IF(G118="импл_",VLOOKUP(J118,quest_импл!$A$1:$J$129,10,FALSE),0))</f>
        <v>нет</v>
      </c>
      <c r="U118">
        <f>IF(G118="экспл",VLOOKUP(J118,quest_экспл!$A$1:$N$129,7,FALSE),IF(G118="импл_",0,0))</f>
        <v>0</v>
      </c>
      <c r="V118">
        <f>IF(G118="экспл",VLOOKUP(J118,quest_экспл!$A$2:$N$130,8,FALSE),IF(J118="импл_",0,0))</f>
        <v>0</v>
      </c>
      <c r="W118">
        <f>IF(G118="экспл",VLOOKUP(J118,quest_импл!$A$1:$J$129,9,FALSE),IF(G118="импл_",0,0))</f>
        <v>0</v>
      </c>
      <c r="Y118">
        <f>IF(G118="экспл",VLOOKUP(J118,quest_экспл!$A$1:$N$129,11,FALSE),IF(G118="импл_",0,0))</f>
        <v>0</v>
      </c>
      <c r="Z118">
        <f>IF(G118="экспл",VLOOKUP(J118,quest_экспл!$A$1:$N$129,12,FALSE),IF(G118="импл_",0,0))</f>
        <v>0</v>
      </c>
      <c r="AA118">
        <f>IF(G118="экспл",VLOOKUP(J118,quest_экспл!$A$1:$N$129,14,FALSE),IF(G118="импл_",0,0))</f>
        <v>0</v>
      </c>
      <c r="AB118">
        <f>IF(G118="экспл",VLOOKUP(J118,quest_экспл!$A$1:$N$129,13,FALSE),IF(G118="импл_",0,0))</f>
        <v>0</v>
      </c>
      <c r="AC118">
        <f ca="1">VLOOKUP(AD118,total_visual_stym!$C$2:$F$209,4,FALSE)</f>
        <v>2003</v>
      </c>
      <c r="AD118" t="str">
        <f t="shared" ca="1" si="32"/>
        <v>pics\\Banan_3.jpg</v>
      </c>
      <c r="AE118" s="22">
        <f t="array" ref="AE118">IF(G118="экспл",INDEX(total_visual_stym!$C$146:$C$209,(RANK(total_visual_stym!E198,total_visual_stym!$E$146:$E$209))),0)</f>
        <v>0</v>
      </c>
      <c r="AF118" s="22" t="str">
        <f t="shared" ca="1" si="27"/>
        <v>pics\\Banan_3.jpg</v>
      </c>
      <c r="AI118" t="s">
        <v>90</v>
      </c>
      <c r="AO118">
        <f t="shared" ca="1" si="33"/>
        <v>0.96891943133222147</v>
      </c>
      <c r="AP118" t="str">
        <f t="shared" ca="1" si="34"/>
        <v>pics\\Banan_3.jpg</v>
      </c>
      <c r="AR118" t="str">
        <f t="shared" si="37"/>
        <v/>
      </c>
      <c r="AS118" t="str">
        <f t="shared" ca="1" si="36"/>
        <v>pics\\Banan_3.jpg</v>
      </c>
      <c r="AT118">
        <f t="shared" ca="1" si="29"/>
        <v>0.11913380271707819</v>
      </c>
      <c r="AU118" t="s">
        <v>697</v>
      </c>
      <c r="AV118" t="str">
        <f t="shared" ca="1" si="30"/>
        <v>sound\\Redkiy_plod.wav</v>
      </c>
      <c r="AX118" t="str">
        <f>IF(OR(E118=10,E118=11,E118=14,E118=15),VLOOKUP(B118,audio_list_stym!$A$3:$BQ$189,69,FALSE),"XXXXX")</f>
        <v>ТОДИС</v>
      </c>
      <c r="AY118" t="e">
        <f>VLOOKUP(V118,audio_list_stym!B118:BQ415,68,FALSE)</f>
        <v>#N/A</v>
      </c>
      <c r="AZ118" t="e">
        <f>VLOOKUP(Z118,audio_list_stym!$B$2:$BQ$299,68,FALSE)</f>
        <v>#N/A</v>
      </c>
      <c r="BA118" t="str">
        <f>VLOOKUP(Q118,audio_list_stym!$B$2:$BQ$299,68,FALSE)</f>
        <v>_Спрессован_ли_</v>
      </c>
      <c r="BB118" t="str">
        <f t="shared" si="31"/>
        <v>_Спрессован_ли_ТОДИС?</v>
      </c>
      <c r="BD118" cm="1">
        <f t="array" aca="1" ref="BD118" ca="1">INDEX($L$114:$L$121,(RANK(AT6,$AT$2:$AT$9)))</f>
        <v>2133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VLOOKUP(B119,audio_list_stym!$A$3:$BP$18,67,FALSE)</f>
        <v>14</v>
      </c>
      <c r="F119" t="str">
        <f>VLOOKUP(E119,metki!$A$2:$B$9,2,FALSE)</f>
        <v>импл_новые_с_названием</v>
      </c>
      <c r="G119" t="str">
        <f t="shared" si="25"/>
        <v>импл_</v>
      </c>
      <c r="H119" t="str">
        <f>VLOOKUP(B119,audio_list_stym!$A$3:$AJ$18,35,FALSE)</f>
        <v>Sapota</v>
      </c>
      <c r="I119" t="s">
        <v>693</v>
      </c>
      <c r="J119" t="str">
        <f t="shared" si="26"/>
        <v>Sapota_6</v>
      </c>
      <c r="K119">
        <v>14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270</v>
      </c>
      <c r="Q119" t="str">
        <f>IF(G119="экспл",0,IF(G119="импл_",VLOOKUP(J119,quest_импл!$A$1:$J$129,8,FALSE),0))</f>
        <v>sound\\Zheltiy_li.wav</v>
      </c>
      <c r="R119">
        <f>IF(G119="экспл",0,IF(G119="импл_",VLOOKUP(J119,quest_импл!$A$1:$J$129,9,FALSE),0))</f>
        <v>801</v>
      </c>
      <c r="S119" t="str">
        <f>IF(G119="экспл_",0,IF(G119="импл_",VLOOKUP(J119,quest_импл!$A$1:$J$129,10,FALSE),0))</f>
        <v>нет</v>
      </c>
      <c r="U119">
        <f>IF(G119="экспл",VLOOKUP(J119,quest_экспл!$A$1:$N$129,7,FALSE),IF(G119="импл_",0,0))</f>
        <v>0</v>
      </c>
      <c r="V119">
        <f>IF(G119="экспл",VLOOKUP(J119,quest_экспл!$A$2:$N$130,8,FALSE),IF(J119="импл_",0,0))</f>
        <v>0</v>
      </c>
      <c r="W119">
        <f>IF(G119="экспл",VLOOKUP(J119,quest_импл!$A$1:$J$129,9,FALSE),IF(G119="импл_",0,0))</f>
        <v>0</v>
      </c>
      <c r="Y119">
        <f>IF(G119="экспл",VLOOKUP(J119,quest_экспл!$A$1:$N$129,11,FALSE),IF(G119="импл_",0,0))</f>
        <v>0</v>
      </c>
      <c r="Z119">
        <f>IF(G119="экспл",VLOOKUP(J119,quest_экспл!$A$1:$N$129,12,FALSE),IF(G119="импл_",0,0))</f>
        <v>0</v>
      </c>
      <c r="AA119">
        <f>IF(G119="экспл",VLOOKUP(J119,quest_экспл!$A$1:$N$129,14,FALSE),IF(G119="импл_",0,0))</f>
        <v>0</v>
      </c>
      <c r="AB119">
        <f>IF(G119="экспл",VLOOKUP(J119,quest_экспл!$A$1:$N$129,13,FALSE),IF(G119="импл_",0,0))</f>
        <v>0</v>
      </c>
      <c r="AC119">
        <f ca="1">VLOOKUP(AD119,total_visual_stym!$C$2:$F$209,4,FALSE)</f>
        <v>2049</v>
      </c>
      <c r="AD119" t="str">
        <f t="shared" ca="1" si="32"/>
        <v>pics\\Redis_1.jpg</v>
      </c>
      <c r="AE119" s="22">
        <f t="array" ref="AE119">IF(G119="экспл",INDEX(total_visual_stym!$C$146:$C$209,(RANK(total_visual_stym!E199,total_visual_stym!$E$146:$E$209))),0)</f>
        <v>0</v>
      </c>
      <c r="AF119" s="22" t="str">
        <f t="shared" ca="1" si="27"/>
        <v>pics\\Redis_1.jpg</v>
      </c>
      <c r="AI119" t="s">
        <v>91</v>
      </c>
      <c r="AO119">
        <f t="shared" ca="1" si="33"/>
        <v>0.23130237811350529</v>
      </c>
      <c r="AP119" t="str">
        <f t="shared" ca="1" si="34"/>
        <v>pics\\Redis_1.jpg</v>
      </c>
      <c r="AR119" t="str">
        <f t="shared" si="37"/>
        <v/>
      </c>
      <c r="AS119" t="str">
        <f t="shared" ca="1" si="36"/>
        <v>pics\\Redis_1.jpg</v>
      </c>
      <c r="AT119">
        <f t="shared" ca="1" si="29"/>
        <v>0.97323753149303494</v>
      </c>
      <c r="AU119" t="s">
        <v>697</v>
      </c>
      <c r="AV119" t="str">
        <f t="shared" ca="1" si="30"/>
        <v>sound\\Noviy_plod.wav</v>
      </c>
      <c r="AX119" t="str">
        <f>IF(OR(E119=10,E119=11,E119=14,E119=15),VLOOKUP(B119,audio_list_stym!$A$3:$BQ$189,69,FALSE),"XXXXX")</f>
        <v>ТОДИС</v>
      </c>
      <c r="AY119" t="e">
        <f>VLOOKUP(V119,audio_list_stym!B119:BQ416,68,FALSE)</f>
        <v>#N/A</v>
      </c>
      <c r="AZ119" t="e">
        <f>VLOOKUP(Z119,audio_list_stym!$B$2:$BQ$299,68,FALSE)</f>
        <v>#N/A</v>
      </c>
      <c r="BA119" t="str">
        <f>VLOOKUP(Q119,audio_list_stym!$B$2:$BQ$299,68,FALSE)</f>
        <v>_Желтый_ли_</v>
      </c>
      <c r="BB119" t="str">
        <f t="shared" si="31"/>
        <v>_Желтый_ли_ТОДИС?</v>
      </c>
      <c r="BD119" cm="1">
        <f t="array" aca="1" ref="BD119" ca="1">INDEX($L$114:$L$121,(RANK(AT7,$AT$2:$AT$9)))</f>
        <v>2136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VLOOKUP(B120,audio_list_stym!$A$3:$BP$18,67,FALSE)</f>
        <v>14</v>
      </c>
      <c r="F120" t="str">
        <f>VLOOKUP(E120,metki!$A$2:$B$9,2,FALSE)</f>
        <v>импл_новые_с_названием</v>
      </c>
      <c r="G120" t="str">
        <f t="shared" si="25"/>
        <v>импл_</v>
      </c>
      <c r="H120" t="str">
        <f>VLOOKUP(B120,audio_list_stym!$A$3:$AJ$18,35,FALSE)</f>
        <v>Sapota</v>
      </c>
      <c r="I120" t="s">
        <v>694</v>
      </c>
      <c r="J120" t="str">
        <f t="shared" si="26"/>
        <v>Sapota_7</v>
      </c>
      <c r="K120">
        <v>14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271</v>
      </c>
      <c r="Q120" t="str">
        <f>IF(G120="экспл",0,IF(G120="импл_",VLOOKUP(J120,quest_импл!$A$1:$J$129,8,FALSE),0))</f>
        <v>sound\\Rovniy_li.wav</v>
      </c>
      <c r="R120">
        <f>IF(G120="экспл",0,IF(G120="импл_",VLOOKUP(J120,quest_импл!$A$1:$J$129,9,FALSE),0))</f>
        <v>801</v>
      </c>
      <c r="S120" t="str">
        <f>IF(G120="экспл_",0,IF(G120="импл_",VLOOKUP(J120,quest_импл!$A$1:$J$129,10,FALSE),0))</f>
        <v>да</v>
      </c>
      <c r="U120">
        <f>IF(G120="экспл",VLOOKUP(J120,quest_экспл!$A$1:$N$129,7,FALSE),IF(G120="импл_",0,0))</f>
        <v>0</v>
      </c>
      <c r="V120">
        <f>IF(G120="экспл",VLOOKUP(J120,quest_экспл!$A$2:$N$130,8,FALSE),IF(J120="импл_",0,0))</f>
        <v>0</v>
      </c>
      <c r="W120">
        <f>IF(G120="экспл",VLOOKUP(J120,quest_импл!$A$1:$J$129,9,FALSE),IF(G120="импл_",0,0))</f>
        <v>0</v>
      </c>
      <c r="Y120">
        <f>IF(G120="экспл",VLOOKUP(J120,quest_экспл!$A$1:$N$129,11,FALSE),IF(G120="импл_",0,0))</f>
        <v>0</v>
      </c>
      <c r="Z120">
        <f>IF(G120="экспл",VLOOKUP(J120,quest_экспл!$A$1:$N$129,12,FALSE),IF(G120="импл_",0,0))</f>
        <v>0</v>
      </c>
      <c r="AA120">
        <f>IF(G120="экспл",VLOOKUP(J120,quest_экспл!$A$1:$N$129,14,FALSE),IF(G120="импл_",0,0))</f>
        <v>0</v>
      </c>
      <c r="AB120">
        <f>IF(G120="экспл",VLOOKUP(J120,quest_экспл!$A$1:$N$129,13,FALSE),IF(G120="импл_",0,0))</f>
        <v>0</v>
      </c>
      <c r="AC120">
        <f ca="1">VLOOKUP(AD120,total_visual_stym!$C$2:$F$209,4,FALSE)</f>
        <v>2008</v>
      </c>
      <c r="AD120" t="str">
        <f t="shared" ca="1" si="32"/>
        <v>pics\\Banan_8.jpg</v>
      </c>
      <c r="AE120" s="22">
        <f t="array" ref="AE120">IF(G120="экспл",INDEX(total_visual_stym!$C$146:$C$209,(RANK(total_visual_stym!E200,total_visual_stym!$E$146:$E$209))),0)</f>
        <v>0</v>
      </c>
      <c r="AF120" s="22" t="str">
        <f t="shared" ca="1" si="27"/>
        <v>pics\\Banan_8.jpg</v>
      </c>
      <c r="AI120" t="s">
        <v>92</v>
      </c>
      <c r="AO120">
        <f t="shared" ca="1" si="33"/>
        <v>0.85781472092875599</v>
      </c>
      <c r="AP120" t="str">
        <f t="shared" ca="1" si="34"/>
        <v>pics\\Banan_8.jpg</v>
      </c>
      <c r="AR120" t="str">
        <f t="shared" si="37"/>
        <v/>
      </c>
      <c r="AS120" t="str">
        <f t="shared" ca="1" si="36"/>
        <v>pics\\Banan_8.jpg</v>
      </c>
      <c r="AT120">
        <f t="shared" ca="1" si="29"/>
        <v>0.17313571174459474</v>
      </c>
      <c r="AU120" t="s">
        <v>697</v>
      </c>
      <c r="AV120" t="str">
        <f t="shared" ca="1" si="30"/>
        <v>sound\\Redkiy_plod.wav</v>
      </c>
      <c r="AX120" t="str">
        <f>IF(OR(E120=10,E120=11,E120=14,E120=15),VLOOKUP(B120,audio_list_stym!$A$3:$BQ$189,69,FALSE),"XXXXX")</f>
        <v>ТОДИС</v>
      </c>
      <c r="AY120" t="e">
        <f>VLOOKUP(V120,audio_list_stym!B120:BQ417,68,FALSE)</f>
        <v>#N/A</v>
      </c>
      <c r="AZ120" t="e">
        <f>VLOOKUP(Z120,audio_list_stym!$B$2:$BQ$299,68,FALSE)</f>
        <v>#N/A</v>
      </c>
      <c r="BA120" t="str">
        <f>VLOOKUP(Q120,audio_list_stym!$B$2:$BQ$299,68,FALSE)</f>
        <v>_Ровный_ли_</v>
      </c>
      <c r="BB120" t="str">
        <f t="shared" si="31"/>
        <v>_Ровный_ли_ТОДИС?</v>
      </c>
      <c r="BD120" cm="1">
        <f t="array" aca="1" ref="BD120" ca="1">INDEX($L$114:$L$121,(RANK(AT8,$AT$2:$AT$9)))</f>
        <v>2134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VLOOKUP(B121,audio_list_stym!$A$3:$BP$18,67,FALSE)</f>
        <v>14</v>
      </c>
      <c r="F121" t="str">
        <f>VLOOKUP(E121,metki!$A$2:$B$9,2,FALSE)</f>
        <v>импл_новые_с_названием</v>
      </c>
      <c r="G121" t="str">
        <f t="shared" si="25"/>
        <v>импл_</v>
      </c>
      <c r="H121" t="str">
        <f>VLOOKUP(B121,audio_list_stym!$A$3:$AJ$18,35,FALSE)</f>
        <v>Sapota</v>
      </c>
      <c r="I121" t="s">
        <v>695</v>
      </c>
      <c r="J121" t="str">
        <f t="shared" si="26"/>
        <v>Sapota_8</v>
      </c>
      <c r="K121">
        <v>14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272</v>
      </c>
      <c r="Q121" t="str">
        <f>IF(G121="экспл",0,IF(G121="импл_",VLOOKUP(J121,quest_импл!$A$1:$J$129,8,FALSE),0))</f>
        <v>sound\\Imeet_li_shipi.wav</v>
      </c>
      <c r="R121">
        <f>IF(G121="экспл",0,IF(G121="импл_",VLOOKUP(J121,quest_импл!$A$1:$J$129,9,FALSE),0))</f>
        <v>801</v>
      </c>
      <c r="S121" t="str">
        <f>IF(G121="экспл_",0,IF(G121="импл_",VLOOKUP(J121,quest_импл!$A$1:$J$129,10,FALSE),0))</f>
        <v>нет</v>
      </c>
      <c r="U121">
        <f>IF(G121="экспл",VLOOKUP(J121,quest_экспл!$A$1:$N$129,7,FALSE),IF(G121="импл_",0,0))</f>
        <v>0</v>
      </c>
      <c r="V121">
        <f>IF(G121="экспл",VLOOKUP(J121,quest_экспл!$A$2:$N$130,8,FALSE),IF(J121="импл_",0,0))</f>
        <v>0</v>
      </c>
      <c r="W121">
        <f>IF(G121="экспл",VLOOKUP(J121,quest_импл!$A$1:$J$129,9,FALSE),IF(G121="импл_",0,0))</f>
        <v>0</v>
      </c>
      <c r="Y121">
        <f>IF(G121="экспл",VLOOKUP(J121,quest_экспл!$A$1:$N$129,11,FALSE),IF(G121="импл_",0,0))</f>
        <v>0</v>
      </c>
      <c r="Z121">
        <f>IF(G121="экспл",VLOOKUP(J121,quest_экспл!$A$1:$N$129,12,FALSE),IF(G121="импл_",0,0))</f>
        <v>0</v>
      </c>
      <c r="AA121">
        <f>IF(G121="экспл",VLOOKUP(J121,quest_экспл!$A$1:$N$129,14,FALSE),IF(G121="импл_",0,0))</f>
        <v>0</v>
      </c>
      <c r="AB121">
        <f>IF(G121="экспл",VLOOKUP(J121,quest_экспл!$A$1:$N$129,13,FALSE),IF(G121="импл_",0,0))</f>
        <v>0</v>
      </c>
      <c r="AC121">
        <f ca="1">VLOOKUP(AD121,total_visual_stym!$C$2:$F$209,4,FALSE)</f>
        <v>2005</v>
      </c>
      <c r="AD121" t="str">
        <f t="shared" ca="1" si="32"/>
        <v>pics\\Banan_5.jpg</v>
      </c>
      <c r="AE121" s="22">
        <f t="array" ref="AE121">IF(G121="экспл",INDEX(total_visual_stym!$C$146:$C$209,(RANK(total_visual_stym!E201,total_visual_stym!$E$146:$E$209))),0)</f>
        <v>0</v>
      </c>
      <c r="AF121" s="22" t="str">
        <f t="shared" ca="1" si="27"/>
        <v>pics\\Banan_5.jpg</v>
      </c>
      <c r="AI121" t="s">
        <v>93</v>
      </c>
      <c r="AO121">
        <f t="shared" ca="1" si="33"/>
        <v>0.91037024219619955</v>
      </c>
      <c r="AP121" t="str">
        <f t="shared" ca="1" si="34"/>
        <v>pics\\Banan_5.jpg</v>
      </c>
      <c r="AR121" t="str">
        <f>IF(AH121="sound\\Ogorod",AP49,"")</f>
        <v/>
      </c>
      <c r="AS121" t="str">
        <f t="shared" ca="1" si="36"/>
        <v>pics\\Banan_5.jpg</v>
      </c>
      <c r="AT121">
        <f t="shared" ca="1" si="29"/>
        <v>0.85639421389057246</v>
      </c>
      <c r="AU121" t="s">
        <v>697</v>
      </c>
      <c r="AV121" t="str">
        <f t="shared" ca="1" si="30"/>
        <v>sound\\Noviy_plod.wav</v>
      </c>
      <c r="AX121" t="str">
        <f>IF(OR(E121=10,E121=11,E121=14,E121=15),VLOOKUP(B121,audio_list_stym!$A$3:$BQ$189,69,FALSE),"XXXXX")</f>
        <v>ТОДИС</v>
      </c>
      <c r="AY121" t="e">
        <f>VLOOKUP(V121,audio_list_stym!B121:BQ418,68,FALSE)</f>
        <v>#N/A</v>
      </c>
      <c r="AZ121" t="e">
        <f>VLOOKUP(Z121,audio_list_stym!$B$2:$BQ$299,68,FALSE)</f>
        <v>#N/A</v>
      </c>
      <c r="BA121" t="str">
        <f>VLOOKUP(Q121,audio_list_stym!$B$2:$BQ$299,68,FALSE)</f>
        <v>_Имеет_ли_шипы_</v>
      </c>
      <c r="BB121" t="str">
        <f t="shared" si="31"/>
        <v>_Имеет_ли_шипы_ТОДИС?</v>
      </c>
      <c r="BD121" cm="1">
        <f t="array" aca="1" ref="BD121" ca="1">INDEX($L$114:$L$121,(RANK(AT9,$AT$2:$AT$9)))</f>
        <v>2135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VLOOKUP(B122,audio_list_stym!$A$3:$BP$18,67,FALSE)</f>
        <v>15</v>
      </c>
      <c r="F122" t="str">
        <f>VLOOKUP(E122,metki!$A$2:$B$9,2,FALSE)</f>
        <v>экспл_новые_с_названием</v>
      </c>
      <c r="G122" t="str">
        <f t="shared" si="25"/>
        <v>экспл</v>
      </c>
      <c r="H122" t="str">
        <f>VLOOKUP(B122,audio_list_stym!$A$3:$AJ$18,35,FALSE)</f>
        <v>Tamanid</v>
      </c>
      <c r="I122" t="s">
        <v>688</v>
      </c>
      <c r="J122" t="str">
        <f t="shared" si="26"/>
        <v>Tamanid_1</v>
      </c>
      <c r="K122">
        <v>15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0</v>
      </c>
      <c r="Q122">
        <f>IF(G122="экспл",0,IF(G122="импл_",VLOOKUP(J122,quest_импл!$A$1:$J$129,8,FALSE),0))</f>
        <v>0</v>
      </c>
      <c r="R122">
        <f>IF(G122="экспл",0,IF(G122="импл_",VLOOKUP(J122,quest_импл!$A$1:$J$129,9,FALSE),0))</f>
        <v>0</v>
      </c>
      <c r="S122">
        <f>IF(G122="экспл_",0,IF(G122="импл_",VLOOKUP(J122,quest_импл!$A$1:$J$129,10,FALSE),0))</f>
        <v>0</v>
      </c>
      <c r="U122">
        <f>IF(G122="экспл",VLOOKUP(J122,quest_экспл!$A$1:$N$129,7,FALSE),IF(G122="импл_",0,0))</f>
        <v>289</v>
      </c>
      <c r="V122" t="str">
        <f>IF(G122="экспл",VLOOKUP(J122,quest_экспл!$A$2:$N$130,8,FALSE),IF(J122="импл_",0,0))</f>
        <v>sound\\Na_ecrane.wav</v>
      </c>
      <c r="W122">
        <f>IF(G122="экспл",VLOOKUP(J122,quest_импл!$A$1:$J$129,9,FALSE),IF(G122="импл_",0,0))</f>
        <v>801</v>
      </c>
      <c r="Y122">
        <f>IF(G122="экспл",VLOOKUP(J122,quest_экспл!$A$1:$N$129,11,FALSE),IF(G122="импл_",0,0))</f>
        <v>145</v>
      </c>
      <c r="Z122" t="str">
        <f>IF(G122="экспл",VLOOKUP(J122,quest_экспл!$A$1:$N$129,12,FALSE),IF(G122="импл_",0,0))</f>
        <v>sound\\On_krasnovatiy.wav</v>
      </c>
      <c r="AA122" t="str">
        <f>IF(G122="экспл",VLOOKUP(J122,quest_экспл!$A$1:$N$129,14,FALSE),IF(G122="импл_",0,0))</f>
        <v>да</v>
      </c>
      <c r="AB122">
        <f>IF(G122="экспл",VLOOKUP(J122,quest_экспл!$A$1:$N$129,13,FALSE),IF(G122="импл_",0,0))</f>
        <v>804</v>
      </c>
      <c r="AC122">
        <f ca="1">VLOOKUP(AD122,total_visual_stym!$C$2:$F$209,4,FALSE)</f>
        <v>2218</v>
      </c>
      <c r="AD122" t="str">
        <f t="shared" ca="1" si="32"/>
        <v>pics\\dis64.jpg</v>
      </c>
      <c r="AE122" s="22" t="str">
        <f t="array" aca="1" ref="AE122" ca="1">IF(G122="экспл",INDEX(total_visual_stym!$C$146:$C$209,(RANK(total_visual_stym!E202,total_visual_stym!$E$146:$E$209))),0)</f>
        <v>pics\\dis64.jpg</v>
      </c>
      <c r="AF122" s="22" t="str">
        <f t="shared" si="27"/>
        <v/>
      </c>
      <c r="AI122" t="s">
        <v>124</v>
      </c>
      <c r="AO122">
        <f t="shared" ca="1" si="33"/>
        <v>0.18094080576158444</v>
      </c>
      <c r="AP122" t="str">
        <f t="shared" ca="1" si="34"/>
        <v>pics\\Redis_3.jpg</v>
      </c>
      <c r="AR122" t="str">
        <f t="shared" ref="AR122:AR129" si="38">IF(AH122="sound\\Ogorod",AP50,"")</f>
        <v/>
      </c>
      <c r="AS122" t="str">
        <f t="shared" si="36"/>
        <v/>
      </c>
      <c r="AT122">
        <f t="shared" ca="1" si="29"/>
        <v>0.37705717554234364</v>
      </c>
      <c r="AU122" t="s">
        <v>697</v>
      </c>
      <c r="AV122" t="str">
        <f t="shared" ca="1" si="30"/>
        <v>sound\\Redkiy_plod.wav</v>
      </c>
      <c r="AX122" t="str">
        <f>IF(OR(E122=10,E122=11,E122=14,E122=15),VLOOKUP(B122,audio_list_stym!$A$3:$BQ$189,69,FALSE),"XXXXX")</f>
        <v>ПЕМАТ</v>
      </c>
      <c r="AY122" t="str">
        <f>VLOOKUP(V122,audio_list_stym!B122:BQ419,68,FALSE)</f>
        <v>На_экране_</v>
      </c>
      <c r="AZ122" t="str">
        <f>VLOOKUP(Z122,audio_list_stym!$B$2:$BQ$299,68,FALSE)</f>
        <v>_Он_красноватый?</v>
      </c>
      <c r="BA122" t="e">
        <f>VLOOKUP(Q122,audio_list_stym!$B$2:$BQ$299,68,FALSE)</f>
        <v>#N/A</v>
      </c>
      <c r="BB122" t="str">
        <f t="shared" si="31"/>
        <v>На_экране_ПЕМАТ._Он_красноватый?</v>
      </c>
      <c r="BC122">
        <f>A122</f>
        <v>1216</v>
      </c>
      <c r="BD122" cm="1">
        <f t="array" aca="1" ref="BD122" ca="1">INDEX($L$122:$L$129,(RANK(AT2,$AT$2:$AT$9)))</f>
        <v>2139</v>
      </c>
      <c r="BE122" cm="1">
        <f t="array" aca="1" ref="BE122" ca="1">INDEX(BD66:BD81,(RANK(AT9,$AT$2:$AT$17)))</f>
        <v>2069</v>
      </c>
      <c r="BF122" cm="1">
        <f t="array" aca="1" ref="BF122" ca="1">INDEX(BD90:BD105,(RANK(AT9,$AT$2:$AT$17)))</f>
        <v>2093</v>
      </c>
      <c r="BG122" cm="1">
        <f t="array" aca="1" ref="BG122" ca="1">INDEX(BD106:BD121,(RANK(AT9,$AT$2:$AT$17)))</f>
        <v>2133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VLOOKUP(B123,audio_list_stym!$A$3:$BP$18,67,FALSE)</f>
        <v>15</v>
      </c>
      <c r="F123" t="str">
        <f>VLOOKUP(E123,metki!$A$2:$B$9,2,FALSE)</f>
        <v>экспл_новые_с_названием</v>
      </c>
      <c r="G123" t="str">
        <f t="shared" si="25"/>
        <v>экспл</v>
      </c>
      <c r="H123" t="str">
        <f>VLOOKUP(B123,audio_list_stym!$A$3:$AJ$18,35,FALSE)</f>
        <v>Tamanid</v>
      </c>
      <c r="I123" t="s">
        <v>689</v>
      </c>
      <c r="J123" t="str">
        <f t="shared" si="26"/>
        <v>Tamanid_2</v>
      </c>
      <c r="K123">
        <v>15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0</v>
      </c>
      <c r="Q123">
        <f>IF(G123="экспл",0,IF(G123="импл_",VLOOKUP(J123,quest_импл!$A$1:$J$129,8,FALSE),0))</f>
        <v>0</v>
      </c>
      <c r="R123">
        <f>IF(G123="экспл",0,IF(G123="импл_",VLOOKUP(J123,quest_импл!$A$1:$J$129,9,FALSE),0))</f>
        <v>0</v>
      </c>
      <c r="S123">
        <f>IF(G123="экспл_",0,IF(G123="импл_",VLOOKUP(J123,quest_импл!$A$1:$J$129,10,FALSE),0))</f>
        <v>0</v>
      </c>
      <c r="U123">
        <f>IF(G123="экспл",VLOOKUP(J123,quest_экспл!$A$1:$N$129,7,FALSE),IF(G123="импл_",0,0))</f>
        <v>290</v>
      </c>
      <c r="V123" t="str">
        <f>IF(G123="экспл",VLOOKUP(J123,quest_экспл!$A$2:$N$130,8,FALSE),IF(J123="импл_",0,0))</f>
        <v>sound\\Posmotrite_vot.wav</v>
      </c>
      <c r="W123">
        <f>IF(G123="экспл",VLOOKUP(J123,quest_импл!$A$1:$J$129,9,FALSE),IF(G123="импл_",0,0))</f>
        <v>801</v>
      </c>
      <c r="Y123">
        <f>IF(G123="экспл",VLOOKUP(J123,quest_экспл!$A$1:$N$129,11,FALSE),IF(G123="импл_",0,0))</f>
        <v>146</v>
      </c>
      <c r="Z123" t="str">
        <f>IF(G123="экспл",VLOOKUP(J123,quest_экспл!$A$1:$N$129,12,FALSE),IF(G123="импл_",0,0))</f>
        <v>sound\\Izognut_li_on.wav</v>
      </c>
      <c r="AA123" t="str">
        <f>IF(G123="экспл",VLOOKUP(J123,quest_экспл!$A$1:$N$129,14,FALSE),IF(G123="импл_",0,0))</f>
        <v>да</v>
      </c>
      <c r="AB123">
        <f>IF(G123="экспл",VLOOKUP(J123,quest_экспл!$A$1:$N$129,13,FALSE),IF(G123="импл_",0,0))</f>
        <v>804</v>
      </c>
      <c r="AC123">
        <f ca="1">VLOOKUP(AD123,total_visual_stym!$C$2:$F$209,4,FALSE)</f>
        <v>2202</v>
      </c>
      <c r="AD123" t="str">
        <f t="shared" ca="1" si="32"/>
        <v>pics\\dis47.jpg</v>
      </c>
      <c r="AE123" s="22" t="str">
        <f t="array" aca="1" ref="AE123" ca="1">IF(G123="экспл",INDEX(total_visual_stym!$C$146:$C$209,(RANK(total_visual_stym!E203,total_visual_stym!$E$146:$E$209))),0)</f>
        <v>pics\\dis47.jpg</v>
      </c>
      <c r="AF123" s="22" t="str">
        <f t="shared" si="27"/>
        <v/>
      </c>
      <c r="AI123" t="s">
        <v>125</v>
      </c>
      <c r="AO123">
        <f t="shared" ca="1" si="33"/>
        <v>0.30040937898678621</v>
      </c>
      <c r="AP123" t="str">
        <f t="shared" ca="1" si="34"/>
        <v>pics\\Peper_6.jpg</v>
      </c>
      <c r="AR123" t="str">
        <f t="shared" si="38"/>
        <v/>
      </c>
      <c r="AS123" t="str">
        <f t="shared" si="36"/>
        <v/>
      </c>
      <c r="AT123">
        <f t="shared" ca="1" si="29"/>
        <v>0.69624975210773965</v>
      </c>
      <c r="AU123" t="s">
        <v>697</v>
      </c>
      <c r="AV123" t="str">
        <f t="shared" ca="1" si="30"/>
        <v>sound\\Noviy_plod.wav</v>
      </c>
      <c r="AX123" t="str">
        <f>IF(OR(E123=10,E123=11,E123=14,E123=15),VLOOKUP(B123,audio_list_stym!$A$3:$BQ$189,69,FALSE),"XXXXX")</f>
        <v>ПЕМАТ</v>
      </c>
      <c r="AY123" t="str">
        <f>VLOOKUP(V123,audio_list_stym!B123:BQ420,68,FALSE)</f>
        <v>Посмотрите,_вот_</v>
      </c>
      <c r="AZ123" t="str">
        <f>VLOOKUP(Z123,audio_list_stym!$B$2:$BQ$299,68,FALSE)</f>
        <v>_Изогнут_ли_он?</v>
      </c>
      <c r="BA123" t="e">
        <f>VLOOKUP(Q123,audio_list_stym!$B$2:$BQ$299,68,FALSE)</f>
        <v>#N/A</v>
      </c>
      <c r="BB123" t="str">
        <f t="shared" si="31"/>
        <v>Посмотрите,_вот_ПЕМАТ._Изогнут_ли_он?</v>
      </c>
      <c r="BD123" cm="1">
        <f t="array" aca="1" ref="BD123" ca="1">INDEX($L$122:$L$129,(RANK(AT3,$AT$2:$AT$9)))</f>
        <v>2138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VLOOKUP(B124,audio_list_stym!$A$3:$BP$18,67,FALSE)</f>
        <v>15</v>
      </c>
      <c r="F124" t="str">
        <f>VLOOKUP(E124,metki!$A$2:$B$9,2,FALSE)</f>
        <v>экспл_новые_с_названием</v>
      </c>
      <c r="G124" t="str">
        <f t="shared" si="25"/>
        <v>экспл</v>
      </c>
      <c r="H124" t="str">
        <f>VLOOKUP(B124,audio_list_stym!$A$3:$AJ$18,35,FALSE)</f>
        <v>Tamanid</v>
      </c>
      <c r="I124" t="s">
        <v>690</v>
      </c>
      <c r="J124" t="str">
        <f t="shared" si="26"/>
        <v>Tamanid_3</v>
      </c>
      <c r="K124">
        <v>15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0</v>
      </c>
      <c r="Q124">
        <f>IF(G124="экспл",0,IF(G124="импл_",VLOOKUP(J124,quest_импл!$A$1:$J$129,8,FALSE),0))</f>
        <v>0</v>
      </c>
      <c r="R124">
        <f>IF(G124="экспл",0,IF(G124="импл_",VLOOKUP(J124,quest_импл!$A$1:$J$129,9,FALSE),0))</f>
        <v>0</v>
      </c>
      <c r="S124">
        <f>IF(G124="экспл_",0,IF(G124="импл_",VLOOKUP(J124,quest_импл!$A$1:$J$129,10,FALSE),0))</f>
        <v>0</v>
      </c>
      <c r="U124">
        <f>IF(G124="экспл",VLOOKUP(J124,quest_экспл!$A$1:$N$129,7,FALSE),IF(G124="импл_",0,0))</f>
        <v>291</v>
      </c>
      <c r="V124" t="str">
        <f>IF(G124="экспл",VLOOKUP(J124,quest_экспл!$A$2:$N$130,8,FALSE),IF(J124="импл_",0,0))</f>
        <v>sound\\Vot.wav</v>
      </c>
      <c r="W124">
        <f>IF(G124="экспл",VLOOKUP(J124,quest_импл!$A$1:$J$129,9,FALSE),IF(G124="импл_",0,0))</f>
        <v>801</v>
      </c>
      <c r="Y124">
        <f>IF(G124="экспл",VLOOKUP(J124,quest_экспл!$A$1:$N$129,11,FALSE),IF(G124="импл_",0,0))</f>
        <v>147</v>
      </c>
      <c r="Z124" t="str">
        <f>IF(G124="экспл",VLOOKUP(J124,quest_экспл!$A$1:$N$129,12,FALSE),IF(G124="импл_",0,0))</f>
        <v>sound\\On_barhatistiy.wav</v>
      </c>
      <c r="AA124" t="str">
        <f>IF(G124="экспл",VLOOKUP(J124,quest_экспл!$A$1:$N$129,14,FALSE),IF(G124="импл_",0,0))</f>
        <v>да</v>
      </c>
      <c r="AB124">
        <f>IF(G124="экспл",VLOOKUP(J124,quest_экспл!$A$1:$N$129,13,FALSE),IF(G124="импл_",0,0))</f>
        <v>804</v>
      </c>
      <c r="AC124">
        <f ca="1">VLOOKUP(AD124,total_visual_stym!$C$2:$F$209,4,FALSE)</f>
        <v>2178</v>
      </c>
      <c r="AD124" t="str">
        <f t="shared" ca="1" si="32"/>
        <v>pics\\dis34.jpg</v>
      </c>
      <c r="AE124" s="22" t="str">
        <f t="array" aca="1" ref="AE124" ca="1">IF(G124="экспл",INDEX(total_visual_stym!$C$146:$C$209,(RANK(total_visual_stym!E204,total_visual_stym!$E$146:$E$209))),0)</f>
        <v>pics\\dis34.jpg</v>
      </c>
      <c r="AF124" s="22" t="str">
        <f t="shared" si="27"/>
        <v/>
      </c>
      <c r="AI124" t="s">
        <v>126</v>
      </c>
      <c r="AO124">
        <f t="shared" ca="1" si="33"/>
        <v>0.44598331103146305</v>
      </c>
      <c r="AP124" t="str">
        <f t="shared" ca="1" si="34"/>
        <v>pics\\Limon_1.jpg</v>
      </c>
      <c r="AR124" t="str">
        <f t="shared" si="38"/>
        <v/>
      </c>
      <c r="AS124" t="str">
        <f t="shared" si="36"/>
        <v/>
      </c>
      <c r="AT124">
        <f t="shared" ca="1" si="29"/>
        <v>0.95150387670718051</v>
      </c>
      <c r="AU124" t="s">
        <v>697</v>
      </c>
      <c r="AV124" t="str">
        <f t="shared" ca="1" si="30"/>
        <v>sound\\Noviy_plod.wav</v>
      </c>
      <c r="AX124" t="str">
        <f>IF(OR(E124=10,E124=11,E124=14,E124=15),VLOOKUP(B124,audio_list_stym!$A$3:$BQ$189,69,FALSE),"XXXXX")</f>
        <v>ПЕМАТ</v>
      </c>
      <c r="AY124" t="str">
        <f>VLOOKUP(V124,audio_list_stym!B124:BQ421,68,FALSE)</f>
        <v>Вот_</v>
      </c>
      <c r="AZ124" t="str">
        <f>VLOOKUP(Z124,audio_list_stym!$B$2:$BQ$299,68,FALSE)</f>
        <v>_Он_бархатистый?</v>
      </c>
      <c r="BA124" t="e">
        <f>VLOOKUP(Q124,audio_list_stym!$B$2:$BQ$299,68,FALSE)</f>
        <v>#N/A</v>
      </c>
      <c r="BB124" t="str">
        <f t="shared" si="31"/>
        <v>Вот_ПЕМАТ._Он_бархатистый?</v>
      </c>
      <c r="BD124" cm="1">
        <f t="array" aca="1" ref="BD124" ca="1">INDEX($L$122:$L$129,(RANK(AT4,$AT$2:$AT$9)))</f>
        <v>2137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VLOOKUP(B125,audio_list_stym!$A$3:$BP$18,67,FALSE)</f>
        <v>15</v>
      </c>
      <c r="F125" t="str">
        <f>VLOOKUP(E125,metki!$A$2:$B$9,2,FALSE)</f>
        <v>экспл_новые_с_названием</v>
      </c>
      <c r="G125" t="str">
        <f t="shared" si="25"/>
        <v>экспл</v>
      </c>
      <c r="H125" t="str">
        <f>VLOOKUP(B125,audio_list_stym!$A$3:$AJ$18,35,FALSE)</f>
        <v>Tamanid</v>
      </c>
      <c r="I125" t="s">
        <v>691</v>
      </c>
      <c r="J125" t="str">
        <f t="shared" si="26"/>
        <v>Tamanid_4</v>
      </c>
      <c r="K125">
        <v>15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0</v>
      </c>
      <c r="Q125">
        <f>IF(G125="экспл",0,IF(G125="импл_",VLOOKUP(J125,quest_импл!$A$1:$J$129,8,FALSE),0))</f>
        <v>0</v>
      </c>
      <c r="R125">
        <f>IF(G125="экспл",0,IF(G125="импл_",VLOOKUP(J125,quest_импл!$A$1:$J$129,9,FALSE),0))</f>
        <v>0</v>
      </c>
      <c r="S125">
        <f>IF(G125="экспл_",0,IF(G125="импл_",VLOOKUP(J125,quest_импл!$A$1:$J$129,10,FALSE),0))</f>
        <v>0</v>
      </c>
      <c r="U125">
        <f>IF(G125="экспл",VLOOKUP(J125,quest_экспл!$A$1:$N$129,7,FALSE),IF(G125="импл_",0,0))</f>
        <v>292</v>
      </c>
      <c r="V125" t="str">
        <f>IF(G125="экспл",VLOOKUP(J125,quest_экспл!$A$2:$N$130,8,FALSE),IF(J125="импл_",0,0))</f>
        <v>sound\\Eto.wav</v>
      </c>
      <c r="W125">
        <f>IF(G125="экспл",VLOOKUP(J125,quest_импл!$A$1:$J$129,9,FALSE),IF(G125="импл_",0,0))</f>
        <v>801</v>
      </c>
      <c r="Y125">
        <f>IF(G125="экспл",VLOOKUP(J125,quest_экспл!$A$1:$N$129,11,FALSE),IF(G125="импл_",0,0))</f>
        <v>148</v>
      </c>
      <c r="Z125" t="str">
        <f>IF(G125="экспл",VLOOKUP(J125,quest_экспл!$A$1:$N$129,12,FALSE),IF(G125="импл_",0,0))</f>
        <v>sound\\Odnotonniy_li_on.wav</v>
      </c>
      <c r="AA125" t="str">
        <f>IF(G125="экспл",VLOOKUP(J125,quest_экспл!$A$1:$N$129,14,FALSE),IF(G125="импл_",0,0))</f>
        <v>нет</v>
      </c>
      <c r="AB125">
        <f>IF(G125="экспл",VLOOKUP(J125,quest_экспл!$A$1:$N$129,13,FALSE),IF(G125="импл_",0,0))</f>
        <v>804</v>
      </c>
      <c r="AC125">
        <f ca="1">VLOOKUP(AD125,total_visual_stym!$C$2:$F$209,4,FALSE)</f>
        <v>2209</v>
      </c>
      <c r="AD125" t="str">
        <f t="shared" ca="1" si="32"/>
        <v>pics\\dis51.jpg</v>
      </c>
      <c r="AE125" s="22" t="str">
        <f t="array" aca="1" ref="AE125" ca="1">IF(G125="экспл",INDEX(total_visual_stym!$C$146:$C$209,(RANK(total_visual_stym!E205,total_visual_stym!$E$146:$E$209))),0)</f>
        <v>pics\\dis51.jpg</v>
      </c>
      <c r="AF125" s="22" t="str">
        <f t="shared" si="27"/>
        <v/>
      </c>
      <c r="AI125" t="s">
        <v>127</v>
      </c>
      <c r="AO125">
        <f t="shared" ca="1" si="33"/>
        <v>0.71136728805369531</v>
      </c>
      <c r="AP125" t="str">
        <f t="shared" ca="1" si="34"/>
        <v>pics\\Goroh_1.jpg</v>
      </c>
      <c r="AR125" t="str">
        <f t="shared" si="38"/>
        <v/>
      </c>
      <c r="AS125" t="str">
        <f t="shared" si="36"/>
        <v/>
      </c>
      <c r="AT125">
        <f t="shared" ca="1" si="29"/>
        <v>0.50272938971791403</v>
      </c>
      <c r="AU125" t="s">
        <v>697</v>
      </c>
      <c r="AV125" t="str">
        <f t="shared" ca="1" si="30"/>
        <v>sound\\Noviy_plod.wav</v>
      </c>
      <c r="AX125" t="str">
        <f>IF(OR(E125=10,E125=11,E125=14,E125=15),VLOOKUP(B125,audio_list_stym!$A$3:$BQ$189,69,FALSE),"XXXXX")</f>
        <v>ПЕМАТ</v>
      </c>
      <c r="AY125" t="str">
        <f>VLOOKUP(V125,audio_list_stym!B125:BQ422,68,FALSE)</f>
        <v>Это_</v>
      </c>
      <c r="AZ125" t="str">
        <f>VLOOKUP(Z125,audio_list_stym!$B$2:$BQ$299,68,FALSE)</f>
        <v>_Однотонный_ли_он?</v>
      </c>
      <c r="BA125" t="e">
        <f>VLOOKUP(Q125,audio_list_stym!$B$2:$BQ$299,68,FALSE)</f>
        <v>#N/A</v>
      </c>
      <c r="BB125" t="str">
        <f t="shared" si="31"/>
        <v>Это_ПЕМАТ._Однотонный_ли_он?</v>
      </c>
      <c r="BD125" cm="1">
        <f t="array" aca="1" ref="BD125" ca="1">INDEX($L$122:$L$129,(RANK(AT5,$AT$2:$AT$9)))</f>
        <v>2140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VLOOKUP(B126,audio_list_stym!$A$3:$BP$18,67,FALSE)</f>
        <v>15</v>
      </c>
      <c r="F126" t="str">
        <f>VLOOKUP(E126,metki!$A$2:$B$9,2,FALSE)</f>
        <v>экспл_новые_с_названием</v>
      </c>
      <c r="G126" t="str">
        <f t="shared" si="25"/>
        <v>экспл</v>
      </c>
      <c r="H126" t="str">
        <f>VLOOKUP(B126,audio_list_stym!$A$3:$AJ$18,35,FALSE)</f>
        <v>Tamanid</v>
      </c>
      <c r="I126" t="s">
        <v>692</v>
      </c>
      <c r="J126" t="str">
        <f t="shared" si="26"/>
        <v>Tamanid_5</v>
      </c>
      <c r="K126">
        <v>15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0</v>
      </c>
      <c r="Q126">
        <f>IF(G126="экспл",0,IF(G126="импл_",VLOOKUP(J126,quest_импл!$A$1:$J$129,8,FALSE),0))</f>
        <v>0</v>
      </c>
      <c r="R126">
        <f>IF(G126="экспл",0,IF(G126="импл_",VLOOKUP(J126,quest_импл!$A$1:$J$129,9,FALSE),0))</f>
        <v>0</v>
      </c>
      <c r="S126">
        <f>IF(G126="экспл_",0,IF(G126="импл_",VLOOKUP(J126,quest_импл!$A$1:$J$129,10,FALSE),0))</f>
        <v>0</v>
      </c>
      <c r="U126">
        <f>IF(G126="экспл",VLOOKUP(J126,quest_экспл!$A$1:$N$129,7,FALSE),IF(G126="импл_",0,0))</f>
        <v>293</v>
      </c>
      <c r="V126" t="str">
        <f>IF(G126="экспл",VLOOKUP(J126,quest_экспл!$A$2:$N$130,8,FALSE),IF(J126="импл_",0,0))</f>
        <v>sound\\Na_kartinke.wav</v>
      </c>
      <c r="W126">
        <f>IF(G126="экспл",VLOOKUP(J126,quest_импл!$A$1:$J$129,9,FALSE),IF(G126="импл_",0,0))</f>
        <v>801</v>
      </c>
      <c r="Y126">
        <f>IF(G126="экспл",VLOOKUP(J126,quest_экспл!$A$1:$N$129,11,FALSE),IF(G126="импл_",0,0))</f>
        <v>149</v>
      </c>
      <c r="Z126" t="str">
        <f>IF(G126="экспл",VLOOKUP(J126,quest_экспл!$A$1:$N$129,12,FALSE),IF(G126="импл_",0,0))</f>
        <v>sound\\On_prozrachniy.wav</v>
      </c>
      <c r="AA126" t="str">
        <f>IF(G126="экспл",VLOOKUP(J126,quest_экспл!$A$1:$N$129,14,FALSE),IF(G126="импл_",0,0))</f>
        <v>нет</v>
      </c>
      <c r="AB126">
        <f>IF(G126="экспл",VLOOKUP(J126,quest_экспл!$A$1:$N$129,13,FALSE),IF(G126="импл_",0,0))</f>
        <v>804</v>
      </c>
      <c r="AC126">
        <f ca="1">VLOOKUP(AD126,total_visual_stym!$C$2:$F$209,4,FALSE)</f>
        <v>2227</v>
      </c>
      <c r="AD126" t="str">
        <f t="shared" ca="1" si="32"/>
        <v>pics\\dis39.jpg</v>
      </c>
      <c r="AE126" s="22" t="str">
        <f t="array" aca="1" ref="AE126" ca="1">IF(G126="экспл",INDEX(total_visual_stym!$C$146:$C$209,(RANK(total_visual_stym!E206,total_visual_stym!$E$146:$E$209))),0)</f>
        <v>pics\\dis39.jpg</v>
      </c>
      <c r="AF126" s="22" t="str">
        <f t="shared" si="27"/>
        <v/>
      </c>
      <c r="AI126" t="s">
        <v>128</v>
      </c>
      <c r="AO126">
        <f t="shared" ca="1" si="33"/>
        <v>0.79144992187296948</v>
      </c>
      <c r="AP126" t="str">
        <f t="shared" ca="1" si="34"/>
        <v>pics\\Finik_3.jpg</v>
      </c>
      <c r="AR126" t="str">
        <f t="shared" si="38"/>
        <v/>
      </c>
      <c r="AS126" t="str">
        <f t="shared" si="36"/>
        <v/>
      </c>
      <c r="AT126">
        <f t="shared" ca="1" si="29"/>
        <v>0.31752375679327982</v>
      </c>
      <c r="AU126" t="s">
        <v>697</v>
      </c>
      <c r="AV126" t="str">
        <f t="shared" ca="1" si="30"/>
        <v>sound\\Redkiy_plod.wav</v>
      </c>
      <c r="AX126" t="str">
        <f>IF(OR(E126=10,E126=11,E126=14,E126=15),VLOOKUP(B126,audio_list_stym!$A$3:$BQ$189,69,FALSE),"XXXXX")</f>
        <v>ПЕМАТ</v>
      </c>
      <c r="AY126" t="str">
        <f>VLOOKUP(V126,audio_list_stym!B126:BQ423,68,FALSE)</f>
        <v>На_картинке_</v>
      </c>
      <c r="AZ126" t="str">
        <f>VLOOKUP(Z126,audio_list_stym!$B$2:$BQ$299,68,FALSE)</f>
        <v>_Он_прозрачный?</v>
      </c>
      <c r="BA126" t="e">
        <f>VLOOKUP(Q126,audio_list_stym!$B$2:$BQ$299,68,FALSE)</f>
        <v>#N/A</v>
      </c>
      <c r="BB126" t="str">
        <f t="shared" si="31"/>
        <v>На_картинке_ПЕМАТ._Он_прозрачный?</v>
      </c>
      <c r="BD126" cm="1">
        <f t="array" aca="1" ref="BD126" ca="1">INDEX($L$122:$L$129,(RANK(AT6,$AT$2:$AT$9)))</f>
        <v>2141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VLOOKUP(B127,audio_list_stym!$A$3:$BP$18,67,FALSE)</f>
        <v>15</v>
      </c>
      <c r="F127" t="str">
        <f>VLOOKUP(E127,metki!$A$2:$B$9,2,FALSE)</f>
        <v>экспл_новые_с_названием</v>
      </c>
      <c r="G127" t="str">
        <f t="shared" si="25"/>
        <v>экспл</v>
      </c>
      <c r="H127" t="str">
        <f>VLOOKUP(B127,audio_list_stym!$A$3:$AJ$18,35,FALSE)</f>
        <v>Tamanid</v>
      </c>
      <c r="I127" t="s">
        <v>693</v>
      </c>
      <c r="J127" t="str">
        <f t="shared" si="26"/>
        <v>Tamanid_6</v>
      </c>
      <c r="K127">
        <v>15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0</v>
      </c>
      <c r="Q127">
        <f>IF(G127="экспл",0,IF(G127="импл_",VLOOKUP(J127,quest_импл!$A$1:$J$129,8,FALSE),0))</f>
        <v>0</v>
      </c>
      <c r="R127">
        <f>IF(G127="экспл",0,IF(G127="импл_",VLOOKUP(J127,quest_импл!$A$1:$J$129,9,FALSE),0))</f>
        <v>0</v>
      </c>
      <c r="S127">
        <f>IF(G127="экспл_",0,IF(G127="импл_",VLOOKUP(J127,quest_импл!$A$1:$J$129,10,FALSE),0))</f>
        <v>0</v>
      </c>
      <c r="U127">
        <f>IF(G127="экспл",VLOOKUP(J127,quest_экспл!$A$1:$N$129,7,FALSE),IF(G127="импл_",0,0))</f>
        <v>294</v>
      </c>
      <c r="V127" t="str">
        <f>IF(G127="экспл",VLOOKUP(J127,quest_экспл!$A$2:$N$130,8,FALSE),IF(J127="импл_",0,0))</f>
        <v>sound\\Na_monitore.wav</v>
      </c>
      <c r="W127">
        <f>IF(G127="экспл",VLOOKUP(J127,quest_импл!$A$1:$J$129,9,FALSE),IF(G127="импл_",0,0))</f>
        <v>801</v>
      </c>
      <c r="Y127">
        <f>IF(G127="экспл",VLOOKUP(J127,quest_экспл!$A$1:$N$129,11,FALSE),IF(G127="импл_",0,0))</f>
        <v>150</v>
      </c>
      <c r="Z127" t="str">
        <f>IF(G127="экспл",VLOOKUP(J127,quest_экспл!$A$1:$N$129,12,FALSE),IF(G127="импл_",0,0))</f>
        <v>sound\\On_izmelchen.wav</v>
      </c>
      <c r="AA127" t="str">
        <f>IF(G127="экспл",VLOOKUP(J127,quest_экспл!$A$1:$N$129,14,FALSE),IF(G127="импл_",0,0))</f>
        <v>нет</v>
      </c>
      <c r="AB127">
        <f>IF(G127="экспл",VLOOKUP(J127,quest_экспл!$A$1:$N$129,13,FALSE),IF(G127="импл_",0,0))</f>
        <v>804</v>
      </c>
      <c r="AC127">
        <f ca="1">VLOOKUP(AD127,total_visual_stym!$C$2:$F$209,4,FALSE)</f>
        <v>2232</v>
      </c>
      <c r="AD127" t="str">
        <f t="shared" ca="1" si="32"/>
        <v>pics\\dis13.jpg</v>
      </c>
      <c r="AE127" s="22" t="str">
        <f t="array" aca="1" ref="AE127" ca="1">IF(G127="экспл",INDEX(total_visual_stym!$C$146:$C$209,(RANK(total_visual_stym!E207,total_visual_stym!$E$146:$E$209))),0)</f>
        <v>pics\\dis13.jpg</v>
      </c>
      <c r="AF127" s="22" t="str">
        <f t="shared" si="27"/>
        <v/>
      </c>
      <c r="AI127" t="s">
        <v>129</v>
      </c>
      <c r="AO127">
        <f t="shared" ca="1" si="33"/>
        <v>0.63507629825980771</v>
      </c>
      <c r="AP127" t="str">
        <f t="shared" ca="1" si="34"/>
        <v>pics\\Goroh_7.jpg</v>
      </c>
      <c r="AR127" t="str">
        <f t="shared" si="38"/>
        <v/>
      </c>
      <c r="AS127" t="str">
        <f t="shared" si="36"/>
        <v/>
      </c>
      <c r="AT127">
        <f t="shared" ca="1" si="29"/>
        <v>0.56498925371536979</v>
      </c>
      <c r="AU127" t="s">
        <v>697</v>
      </c>
      <c r="AV127" t="str">
        <f t="shared" ca="1" si="30"/>
        <v>sound\\Noviy_plod.wav</v>
      </c>
      <c r="AX127" t="str">
        <f>IF(OR(E127=10,E127=11,E127=14,E127=15),VLOOKUP(B127,audio_list_stym!$A$3:$BQ$189,69,FALSE),"XXXXX")</f>
        <v>ПЕМАТ</v>
      </c>
      <c r="AY127" t="str">
        <f>VLOOKUP(V127,audio_list_stym!B127:BQ424,68,FALSE)</f>
        <v>На_мониторе_</v>
      </c>
      <c r="AZ127" t="str">
        <f>VLOOKUP(Z127,audio_list_stym!$B$2:$BQ$299,68,FALSE)</f>
        <v>_Он_измельчен?</v>
      </c>
      <c r="BA127" t="e">
        <f>VLOOKUP(Q127,audio_list_stym!$B$2:$BQ$299,68,FALSE)</f>
        <v>#N/A</v>
      </c>
      <c r="BB127" t="str">
        <f t="shared" si="31"/>
        <v>На_мониторе_ПЕМАТ._Он_измельчен?</v>
      </c>
      <c r="BD127" cm="1">
        <f t="array" aca="1" ref="BD127" ca="1">INDEX($L$122:$L$129,(RANK(AT7,$AT$2:$AT$9)))</f>
        <v>2144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VLOOKUP(B128,audio_list_stym!$A$3:$BP$18,67,FALSE)</f>
        <v>15</v>
      </c>
      <c r="F128" t="str">
        <f>VLOOKUP(E128,metki!$A$2:$B$9,2,FALSE)</f>
        <v>экспл_новые_с_названием</v>
      </c>
      <c r="G128" t="str">
        <f t="shared" si="25"/>
        <v>экспл</v>
      </c>
      <c r="H128" t="str">
        <f>VLOOKUP(B128,audio_list_stym!$A$3:$AJ$18,35,FALSE)</f>
        <v>Tamanid</v>
      </c>
      <c r="I128" t="s">
        <v>694</v>
      </c>
      <c r="J128" t="str">
        <f t="shared" si="26"/>
        <v>Tamanid_7</v>
      </c>
      <c r="K128">
        <v>15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0</v>
      </c>
      <c r="Q128">
        <f>IF(G128="экспл",0,IF(G128="импл_",VLOOKUP(J128,quest_импл!$A$1:$J$129,8,FALSE),0))</f>
        <v>0</v>
      </c>
      <c r="R128">
        <f>IF(G128="экспл",0,IF(G128="импл_",VLOOKUP(J128,quest_импл!$A$1:$J$129,9,FALSE),0))</f>
        <v>0</v>
      </c>
      <c r="S128">
        <f>IF(G128="экспл_",0,IF(G128="импл_",VLOOKUP(J128,quest_импл!$A$1:$J$129,10,FALSE),0))</f>
        <v>0</v>
      </c>
      <c r="U128">
        <f>IF(G128="экспл",VLOOKUP(J128,quest_экспл!$A$1:$N$129,7,FALSE),IF(G128="импл_",0,0))</f>
        <v>295</v>
      </c>
      <c r="V128" t="str">
        <f>IF(G128="экспл",VLOOKUP(J128,quest_экспл!$A$2:$N$130,8,FALSE),IF(J128="импл_",0,0))</f>
        <v>sound\\Pered_vami.wav</v>
      </c>
      <c r="W128">
        <f>IF(G128="экспл",VLOOKUP(J128,quest_импл!$A$1:$J$129,9,FALSE),IF(G128="импл_",0,0))</f>
        <v>801</v>
      </c>
      <c r="Y128">
        <f>IF(G128="экспл",VLOOKUP(J128,quest_экспл!$A$1:$N$129,11,FALSE),IF(G128="импл_",0,0))</f>
        <v>151</v>
      </c>
      <c r="Z128" t="str">
        <f>IF(G128="экспл",VLOOKUP(J128,quest_экспл!$A$1:$N$129,12,FALSE),IF(G128="импл_",0,0))</f>
        <v>sound\\Cvetushiy_li_on.wav</v>
      </c>
      <c r="AA128" t="str">
        <f>IF(G128="экспл",VLOOKUP(J128,quest_экспл!$A$1:$N$129,14,FALSE),IF(G128="импл_",0,0))</f>
        <v>нет</v>
      </c>
      <c r="AB128">
        <f>IF(G128="экспл",VLOOKUP(J128,quest_экспл!$A$1:$N$129,13,FALSE),IF(G128="импл_",0,0))</f>
        <v>804</v>
      </c>
      <c r="AC128">
        <f ca="1">VLOOKUP(AD128,total_visual_stym!$C$2:$F$209,4,FALSE)</f>
        <v>2182</v>
      </c>
      <c r="AD128" t="str">
        <f t="shared" ca="1" si="32"/>
        <v>pics\\dis30.jpg</v>
      </c>
      <c r="AE128" s="22" t="str">
        <f t="array" aca="1" ref="AE128" ca="1">IF(G128="экспл",INDEX(total_visual_stym!$C$146:$C$209,(RANK(total_visual_stym!E208,total_visual_stym!$E$146:$E$209))),0)</f>
        <v>pics\\dis30.jpg</v>
      </c>
      <c r="AF128" s="22" t="str">
        <f t="shared" si="27"/>
        <v/>
      </c>
      <c r="AI128" t="s">
        <v>130</v>
      </c>
      <c r="AO128">
        <f t="shared" ca="1" si="33"/>
        <v>0.63792028981302606</v>
      </c>
      <c r="AP128" t="str">
        <f t="shared" ca="1" si="34"/>
        <v>pics\\Goroh_6.jpg</v>
      </c>
      <c r="AR128" t="str">
        <f t="shared" si="38"/>
        <v/>
      </c>
      <c r="AS128" t="str">
        <f t="shared" si="36"/>
        <v/>
      </c>
      <c r="AT128">
        <f t="shared" ca="1" si="29"/>
        <v>0.24633050127285006</v>
      </c>
      <c r="AU128" t="s">
        <v>697</v>
      </c>
      <c r="AV128" t="str">
        <f t="shared" ca="1" si="30"/>
        <v>sound\\Redkiy_plod.wav</v>
      </c>
      <c r="AX128" t="str">
        <f>IF(OR(E128=10,E128=11,E128=14,E128=15),VLOOKUP(B128,audio_list_stym!$A$3:$BQ$189,69,FALSE),"XXXXX")</f>
        <v>ПЕМАТ</v>
      </c>
      <c r="AY128" t="str">
        <f>VLOOKUP(V128,audio_list_stym!B128:BQ425,68,FALSE)</f>
        <v>Перед_Вами_</v>
      </c>
      <c r="AZ128" t="str">
        <f>VLOOKUP(Z128,audio_list_stym!$B$2:$BQ$299,68,FALSE)</f>
        <v>_Цветущий_ли_он?</v>
      </c>
      <c r="BA128" t="e">
        <f>VLOOKUP(Q128,audio_list_stym!$B$2:$BQ$299,68,FALSE)</f>
        <v>#N/A</v>
      </c>
      <c r="BB128" t="str">
        <f t="shared" si="31"/>
        <v>Перед_Вами_ПЕМАТ._Цветущий_ли_он?</v>
      </c>
      <c r="BD128" cm="1">
        <f t="array" aca="1" ref="BD128" ca="1">INDEX($L$122:$L$129,(RANK(AT8,$AT$2:$AT$9)))</f>
        <v>2142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VLOOKUP(B129,audio_list_stym!$A$3:$BP$18,67,FALSE)</f>
        <v>15</v>
      </c>
      <c r="F129" t="str">
        <f>VLOOKUP(E129,metki!$A$2:$B$9,2,FALSE)</f>
        <v>экспл_новые_с_названием</v>
      </c>
      <c r="G129" t="str">
        <f t="shared" si="25"/>
        <v>экспл</v>
      </c>
      <c r="H129" t="str">
        <f>VLOOKUP(B129,audio_list_stym!$A$3:$AJ$18,35,FALSE)</f>
        <v>Tamanid</v>
      </c>
      <c r="I129" t="s">
        <v>695</v>
      </c>
      <c r="J129" t="str">
        <f t="shared" si="26"/>
        <v>Tamanid_8</v>
      </c>
      <c r="K129">
        <v>15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0</v>
      </c>
      <c r="Q129">
        <f>IF(G129="экспл",0,IF(G129="импл_",VLOOKUP(J129,quest_импл!$A$1:$J$129,8,FALSE),0))</f>
        <v>0</v>
      </c>
      <c r="R129">
        <f>IF(G129="экспл",0,IF(G129="импл_",VLOOKUP(J129,quest_импл!$A$1:$J$129,9,FALSE),0))</f>
        <v>0</v>
      </c>
      <c r="S129">
        <f>IF(G129="экспл_",0,IF(G129="импл_",VLOOKUP(J129,quest_импл!$A$1:$J$129,10,FALSE),0))</f>
        <v>0</v>
      </c>
      <c r="U129">
        <f>IF(G129="экспл",VLOOKUP(J129,quest_экспл!$A$1:$N$129,7,FALSE),IF(G129="импл_",0,0))</f>
        <v>296</v>
      </c>
      <c r="V129" t="str">
        <f>IF(G129="экспл",VLOOKUP(J129,quest_экспл!$A$2:$N$130,8,FALSE),IF(J129="импл_",0,0))</f>
        <v>sound\\Vi_vidite.wav</v>
      </c>
      <c r="W129">
        <f>IF(G129="экспл",VLOOKUP(J129,quest_импл!$A$1:$J$129,9,FALSE),IF(G129="импл_",0,0))</f>
        <v>801</v>
      </c>
      <c r="Y129">
        <f>IF(G129="экспл",VLOOKUP(J129,quest_экспл!$A$1:$N$129,11,FALSE),IF(G129="импл_",0,0))</f>
        <v>152</v>
      </c>
      <c r="Z129" t="str">
        <f>IF(G129="экспл",VLOOKUP(J129,quest_экспл!$A$1:$N$129,12,FALSE),IF(G129="импл_",0,0))</f>
        <v>sound\\Skruchen_li_on.wav</v>
      </c>
      <c r="AA129" t="str">
        <f>IF(G129="экспл",VLOOKUP(J129,quest_экспл!$A$1:$N$129,14,FALSE),IF(G129="импл_",0,0))</f>
        <v>да</v>
      </c>
      <c r="AB129">
        <f>IF(G129="экспл",VLOOKUP(J129,quest_экспл!$A$1:$N$129,13,FALSE),IF(G129="импл_",0,0))</f>
        <v>804</v>
      </c>
      <c r="AC129">
        <f ca="1">VLOOKUP(AD129,total_visual_stym!$C$2:$F$209,4,FALSE)</f>
        <v>2193</v>
      </c>
      <c r="AD129" t="str">
        <f t="shared" ca="1" si="32"/>
        <v>pics\\dis2.jpg</v>
      </c>
      <c r="AE129" s="22" t="str">
        <f t="array" aca="1" ref="AE129" ca="1">IF(G129="экспл",INDEX(total_visual_stym!$C$146:$C$209,(RANK(total_visual_stym!E209,total_visual_stym!$E$146:$E$209))),0)</f>
        <v>pics\\dis2.jpg</v>
      </c>
      <c r="AF129" s="22" t="str">
        <f t="shared" si="27"/>
        <v/>
      </c>
      <c r="AI129" t="s">
        <v>131</v>
      </c>
      <c r="AO129">
        <f t="shared" ca="1" si="33"/>
        <v>0.97705218323595333</v>
      </c>
      <c r="AP129" t="str">
        <f t="shared" ca="1" si="34"/>
        <v>pics\\Banan_1.jpg</v>
      </c>
      <c r="AR129" t="str">
        <f t="shared" si="38"/>
        <v/>
      </c>
      <c r="AS129" t="str">
        <f t="shared" si="36"/>
        <v/>
      </c>
      <c r="AT129">
        <f t="shared" ca="1" si="29"/>
        <v>0.33965474628979198</v>
      </c>
      <c r="AU129" t="s">
        <v>697</v>
      </c>
      <c r="AV129" t="str">
        <f t="shared" ca="1" si="30"/>
        <v>sound\\Redkiy_plod.wav</v>
      </c>
      <c r="AX129" t="str">
        <f>IF(OR(E129=10,E129=11,E129=14,E129=15),VLOOKUP(B129,audio_list_stym!$A$3:$BQ$189,69,FALSE),"XXXXX")</f>
        <v>ПЕМАТ</v>
      </c>
      <c r="AY129" t="str">
        <f>VLOOKUP(V129,audio_list_stym!B129:BQ426,68,FALSE)</f>
        <v>Вы_видите_</v>
      </c>
      <c r="AZ129" t="str">
        <f>VLOOKUP(Z129,audio_list_stym!$B$2:$BQ$299,68,FALSE)</f>
        <v>_Скручен_ли_он?</v>
      </c>
      <c r="BA129" t="e">
        <f>VLOOKUP(Q129,audio_list_stym!$B$2:$BQ$299,68,FALSE)</f>
        <v>#N/A</v>
      </c>
      <c r="BB129" t="str">
        <f t="shared" si="31"/>
        <v>Вы_видите_ПЕМАТ._Скручен_ли_он?</v>
      </c>
      <c r="BD129" cm="1">
        <f t="array" aca="1" ref="BD129" ca="1">INDEX($L$122:$L$129,(RANK(AT9,$AT$2:$AT$9)))</f>
        <v>2143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1F00-000000000000}"/>
  <pageMargins left="0.7" right="0.7" top="0.75" bottom="0.75" header="0.3" footer="0.3"/>
  <pageSetup paperSize="9" orientation="portrait" horizontalDpi="4294967293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H161"/>
  <sheetViews>
    <sheetView topLeftCell="BB1" zoomScale="80" zoomScaleNormal="80" zoomScaleSheetLayoutView="40" workbookViewId="0">
      <selection activeCell="BC1" sqref="BC1:BH1048576"/>
    </sheetView>
  </sheetViews>
  <sheetFormatPr defaultRowHeight="14.25" x14ac:dyDescent="0.45"/>
  <cols>
    <col min="1" max="1" width="11.53125" customWidth="1"/>
    <col min="3" max="3" width="28" customWidth="1"/>
    <col min="5" max="5" width="9" customWidth="1"/>
    <col min="6" max="6" width="25" customWidth="1"/>
    <col min="13" max="13" width="18.6640625" customWidth="1"/>
    <col min="16" max="16" width="11.19921875" customWidth="1"/>
    <col min="17" max="17" width="21.19921875" customWidth="1"/>
    <col min="22" max="22" width="17.86328125" customWidth="1"/>
    <col min="26" max="26" width="22.796875" customWidth="1"/>
    <col min="30" max="30" width="16.6640625" customWidth="1"/>
    <col min="31" max="31" width="15.46484375" customWidth="1"/>
    <col min="32" max="32" width="13.86328125" customWidth="1"/>
    <col min="33" max="33" width="17.1328125" customWidth="1"/>
    <col min="34" max="34" width="16.19921875" customWidth="1"/>
    <col min="35" max="36" width="21.46484375" customWidth="1"/>
    <col min="37" max="37" width="16.796875" customWidth="1"/>
    <col min="38" max="38" width="12.53125" customWidth="1"/>
    <col min="39" max="39" width="22.796875" customWidth="1"/>
    <col min="40" max="40" width="18.19921875" customWidth="1"/>
    <col min="41" max="41" width="20.1328125" customWidth="1"/>
    <col min="42" max="43" width="20.19921875" customWidth="1"/>
    <col min="44" max="45" width="20.1328125" customWidth="1"/>
    <col min="46" max="46" width="7.1328125" customWidth="1"/>
    <col min="47" max="47" width="25.6640625" customWidth="1"/>
    <col min="48" max="48" width="21" customWidth="1"/>
    <col min="49" max="50" width="27.796875" customWidth="1"/>
    <col min="51" max="51" width="16.19921875" customWidth="1"/>
    <col min="52" max="52" width="13.53125" customWidth="1"/>
    <col min="53" max="53" width="18.1328125" customWidth="1"/>
    <col min="54" max="54" width="36.1328125" customWidth="1"/>
    <col min="55" max="55" width="7.9296875" customWidth="1"/>
    <col min="56" max="56" width="19.1328125" customWidth="1"/>
  </cols>
  <sheetData>
    <row r="1" spans="1:60" s="23" customFormat="1" ht="14.25" customHeight="1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5" t="s">
        <v>361</v>
      </c>
      <c r="N1" s="25" t="s">
        <v>362</v>
      </c>
      <c r="O1" s="24" t="s">
        <v>496</v>
      </c>
      <c r="P1" s="26" t="s">
        <v>497</v>
      </c>
      <c r="Q1" s="26" t="s">
        <v>498</v>
      </c>
      <c r="R1" s="26" t="s">
        <v>499</v>
      </c>
      <c r="S1" s="26" t="s">
        <v>371</v>
      </c>
      <c r="T1" s="27" t="s">
        <v>363</v>
      </c>
      <c r="U1" s="26" t="s">
        <v>364</v>
      </c>
      <c r="V1" s="26" t="s">
        <v>365</v>
      </c>
      <c r="W1" s="26" t="s">
        <v>684</v>
      </c>
      <c r="X1" s="24" t="s">
        <v>367</v>
      </c>
      <c r="Y1" s="26" t="s">
        <v>368</v>
      </c>
      <c r="Z1" s="26" t="s">
        <v>369</v>
      </c>
      <c r="AA1" t="s">
        <v>371</v>
      </c>
      <c r="AB1" s="26" t="s">
        <v>685</v>
      </c>
      <c r="AC1" s="26" t="s">
        <v>870</v>
      </c>
      <c r="AD1" s="26" t="s">
        <v>869</v>
      </c>
      <c r="AE1" s="28" t="s">
        <v>686</v>
      </c>
      <c r="AF1" s="28" t="s">
        <v>687</v>
      </c>
      <c r="AG1" s="23" t="s">
        <v>702</v>
      </c>
      <c r="AH1" s="23" t="s">
        <v>736</v>
      </c>
      <c r="AI1" s="23" t="s">
        <v>703</v>
      </c>
      <c r="AK1" s="23" t="s">
        <v>737</v>
      </c>
      <c r="AL1" s="23" t="s">
        <v>738</v>
      </c>
      <c r="AM1" s="23" t="s">
        <v>739</v>
      </c>
      <c r="AN1" s="23" t="s">
        <v>740</v>
      </c>
      <c r="AU1" s="23" t="s">
        <v>700</v>
      </c>
      <c r="AW1" s="23" t="s">
        <v>701</v>
      </c>
      <c r="BB1" s="23" t="s">
        <v>1153</v>
      </c>
      <c r="BD1" s="23" t="s">
        <v>1175</v>
      </c>
      <c r="BE1" s="23" t="s">
        <v>1170</v>
      </c>
      <c r="BF1" s="23" t="s">
        <v>1171</v>
      </c>
      <c r="BG1" s="23" t="s">
        <v>1172</v>
      </c>
    </row>
    <row r="2" spans="1:60" x14ac:dyDescent="0.45">
      <c r="A2">
        <f>VLOOKUP(C2,audio_list_stym!$B$3:$C$299,2,FALSE)</f>
        <v>1201</v>
      </c>
      <c r="B2" t="s">
        <v>342</v>
      </c>
      <c r="C2" t="str">
        <f>VLOOKUP(B2,audio_list_stym!$A$3:$B$18,2,FALSE)</f>
        <v>sound\\Tomato.wav</v>
      </c>
      <c r="D2">
        <f>VLOOKUP(C2,audio_list_stym!$B$3:$D$299,3,FALSE)</f>
        <v>100</v>
      </c>
      <c r="E2">
        <f>VLOOKUP(B2,audio_list_stym!$A$3:$BP$18,68,FALSE)</f>
        <v>13</v>
      </c>
      <c r="F2" t="str">
        <f>VLOOKUP(E2,metki!$A$2:$B$9,2,FALSE)</f>
        <v>экспл_реал_без_названия</v>
      </c>
      <c r="G2" t="str">
        <f>LEFT(F2,5)</f>
        <v>экспл</v>
      </c>
      <c r="H2" t="str">
        <f>VLOOKUP(B2,audio_list_stym!$A$3:$AJ$18,36,FALSE)</f>
        <v>Tomat</v>
      </c>
      <c r="I2" t="s">
        <v>688</v>
      </c>
      <c r="J2" t="str">
        <f>H2&amp;I2</f>
        <v>Tomat_1</v>
      </c>
      <c r="K2">
        <v>13</v>
      </c>
      <c r="L2">
        <f>VLOOKUP(J2,total_visual_stym!$A$2:$D$129,2,FALSE)</f>
        <v>2057</v>
      </c>
      <c r="M2" t="str">
        <f>VLOOKUP(J2,total_visual_stym!$A$2:$D$129,3,FALSE)</f>
        <v>pics\\Tomat_1.jpg</v>
      </c>
      <c r="N2">
        <f>VLOOKUP(J2,total_visual_stym!$A$1:$D$129,4,FALSE)</f>
        <v>207</v>
      </c>
      <c r="P2">
        <f>IF(G2="экспл",0,IF(G2="импл_",VLOOKUP(J2,quest_импл!$A$1:$J$129,7,FALSE),0))</f>
        <v>0</v>
      </c>
      <c r="Q2">
        <f>IF(G2="экспл",0,IF(G2="импл_",VLOOKUP(J2,quest_импл!$A$1:$J$129,8,FALSE),0))</f>
        <v>0</v>
      </c>
      <c r="R2">
        <f>IF(G2="экспл",0,IF(G2="импл_",VLOOKUP(J2,quest_импл!$A$1:$J$129,9,FALSE),0))</f>
        <v>0</v>
      </c>
      <c r="S2">
        <f>IF(G2="экспл_",0,IF(G2="импл_",VLOOKUP(J2,quest_импл!$A$1:$J$129,10,FALSE),0))</f>
        <v>0</v>
      </c>
      <c r="U2">
        <f>IF(G2="экспл",VLOOKUP(J2,quest_экспл!$A$1:$N$129,7,FALSE),IF(G2="импл_",0,0))</f>
        <v>289</v>
      </c>
      <c r="V2" t="str">
        <f>IF(G2="экспл",VLOOKUP(J2,quest_экспл!$A$2:$N$130,8,FALSE),IF(J2="импл_",0,0))</f>
        <v>sound\\Na_ecrane.wav</v>
      </c>
      <c r="W2">
        <f>IF(G2="экспл",VLOOKUP(J2,quest_импл!$A$1:$J$129,9,FALSE),IF(G2="импл_",0,0))</f>
        <v>801</v>
      </c>
      <c r="Y2">
        <f>IF(G2="экспл",VLOOKUP(J2,quest_экспл!$A$1:$N$129,11,FALSE),IF(G2="импл_",0,0))</f>
        <v>89</v>
      </c>
      <c r="Z2" t="str">
        <f>IF(G2="экспл",VLOOKUP(J2,quest_экспл!$A$1:$N$129,12,FALSE),IF(G2="импл_",0,0))</f>
        <v>sound\\Celiy_li_on.wav</v>
      </c>
      <c r="AA2" t="str">
        <f>IF(G2="экспл",VLOOKUP(J2,quest_экспл!$A$1:$N$129,14,FALSE),IF(G2="импл_",0,0))</f>
        <v>да</v>
      </c>
      <c r="AB2">
        <f>IF(G2="экспл",VLOOKUP(J2,quest_экспл!$A$1:$N$129,13,FALSE),IF(G2="импл_",0,0))</f>
        <v>804</v>
      </c>
      <c r="AC2">
        <f>VLOOKUP(AD2,total_visual_stym!$C$2:$F$209,4,FALSE)</f>
        <v>2159</v>
      </c>
      <c r="AD2" t="s">
        <v>726</v>
      </c>
      <c r="AE2" s="22" t="str">
        <f t="array" aca="1" ref="AE2" ca="1">IF(G2="экспл",INDEX(total_visual_stym!$C$146:$C$209,(RANK(total_visual_stym!E146,total_visual_stym!$E$146:$E$209))),0)</f>
        <v>pics\\dis4.jpg</v>
      </c>
      <c r="AF2" s="22" t="str">
        <f t="shared" ref="AF2:AF38" si="0">IF(ISTEXT(AR2),AR2,IF(ISTEXT(AS2),AS2,""))</f>
        <v/>
      </c>
      <c r="AG2" t="str">
        <f>IF(OR(E2=11,E2=13),M2,"")</f>
        <v>pics\\Tomat_1.jpg</v>
      </c>
      <c r="AH2">
        <f t="shared" ref="AH2:AH65" si="1">IF(OR(E2=10,E2=12),LEFT(AW2,13),0)</f>
        <v>0</v>
      </c>
      <c r="AI2" t="str">
        <f t="array" ref="AI2">IFERROR(INDEX($AG$2:$AG$65, SMALL(IF(ISBLANK($AG$2:$AG$65),"", ROW($AG$2:$AG$65)-MIN(ROW($AG$2:$AG$65))+1), ROW(AG1))),"")</f>
        <v>pics\\Tomat_1.jpg</v>
      </c>
      <c r="AJ2" t="str">
        <f t="shared" ref="AJ2:AJ10" si="2">LEFT(AI2,11)</f>
        <v>pics\\Tomat</v>
      </c>
      <c r="AL2" t="str">
        <f t="shared" ref="AL2:AL25" si="3">IF(OR(AJ2="pics\\Redis",AJ2="pics\\Goroh",AJ2="pics\\Tikva",AJ2="pics\\Peper",AJ2="pics\\Tomat"),AI2, )</f>
        <v>pics\\Tomat_1.jpg</v>
      </c>
      <c r="AM2" t="str">
        <f t="array" ref="AM2">IFERROR(INDEX($AK$2:$AK$49, SMALL(IF(ISBLANK($AK$2:$AK$49),"", ROW($AK$2:$AK$49)-MIN(ROW($AK$2:$AK$49))+1), ROW(AK1))),"")</f>
        <v>pics\\Kokos_1.jpg</v>
      </c>
      <c r="AN2" t="str">
        <f t="array" ref="AN2">IFERROR(INDEX($AL$2:$AL$49, SMALL(IF(ISBLANK($AL$2:$AL$49),"", ROW($AL$2:$AL$49)-MIN(ROW($AL$2:$AL$49))+1), ROW(AL1))),"")</f>
        <v>pics\\Tomat_1.jpg</v>
      </c>
      <c r="AO2">
        <f ca="1">RAND()</f>
        <v>0.73246643548089374</v>
      </c>
      <c r="AP2" t="str">
        <f ca="1">INDEX($AM$2:$AM$25,(RANK(AO2,$AO$2:$AO$25)))</f>
        <v>pics\\Kokos_7.jpg</v>
      </c>
      <c r="AQ2" t="str">
        <f ca="1">INDEX($AN$2:$AN$25,(RANK(AO2,$AO$2:$AO$25)))</f>
        <v>pics\\Tomat_7.jpg</v>
      </c>
      <c r="AT2">
        <f t="shared" ref="AT2:AT65" ca="1" si="4">RAND()</f>
        <v>0.85713386591039831</v>
      </c>
      <c r="AU2" t="str">
        <f>IF(OR(G2=10,G2=11,G2=14,G2=15),VLOOKUP(AT2,audio_list_stym!$A$3:$B$18,2,FALSE),"sound\\Noviy_plod.wav")</f>
        <v>sound\\Noviy_plod.wav</v>
      </c>
      <c r="AV2" t="str">
        <f ca="1">INDEX($AU$2:$AU$129,(RANK(AT2,$AT$2:$AT$129)))</f>
        <v>sound\\Noviy_plod.wav</v>
      </c>
      <c r="AW2" t="s">
        <v>699</v>
      </c>
      <c r="AX2" t="str">
        <f>IF(OR(E2=10,E2=11,E2=14,E2=15),VLOOKUP(B2,audio_list_stym!$A$3:$BQ$189,69,FALSE),"XXXXX")</f>
        <v>XXXXX</v>
      </c>
      <c r="AY2" t="str">
        <f>VLOOKUP(V2,audio_list_stym!B2:BQ299,68,FALSE)</f>
        <v>На_экране_</v>
      </c>
      <c r="AZ2" t="str">
        <f>VLOOKUP(Z2,audio_list_stym!$B$2:$BQ$299,68,FALSE)</f>
        <v>_Целый_ли_он?</v>
      </c>
      <c r="BA2" t="e">
        <f>VLOOKUP(Q2,audio_list_stym!$B$2:$BQ$299,68,FALSE)</f>
        <v>#N/A</v>
      </c>
      <c r="BB2" t="str">
        <f t="shared" ref="BB2:BB65" si="5">IF(G2="экспл",AY2&amp;AX2&amp;"."&amp;AZ2,IF(G2="импл_",BA2&amp;AX2&amp;"?"))</f>
        <v>На_экране_XXXXX._Целый_ли_он?</v>
      </c>
      <c r="BC2">
        <f>A2</f>
        <v>1201</v>
      </c>
      <c r="BD2" cm="1">
        <f t="array" aca="1" ref="BD2" ca="1">INDEX($L$2:$L$9,(RANK(AT2,$AT$2:$AT$9)))</f>
        <v>2058</v>
      </c>
      <c r="BE2" cm="1">
        <f t="array" aca="1" ref="BE2" ca="1">INDEX(BD10:BD25,(RANK(AT2,$AT$2:$AT$16)))</f>
        <v>2037</v>
      </c>
      <c r="BF2" cm="1">
        <f t="array" aca="1" ref="BF2" ca="1">INDEX(BD26:BD49,(RANK(AT2,$AT$2:$AT$16)))</f>
        <v>2053</v>
      </c>
      <c r="BG2" cm="1">
        <f t="array" aca="1" ref="BG2" ca="1">INDEX(BD50:BD65,(RANK(AT2,$AT$2:$AT$16)))</f>
        <v>2013</v>
      </c>
      <c r="BH2">
        <v>1</v>
      </c>
    </row>
    <row r="3" spans="1:60" x14ac:dyDescent="0.45">
      <c r="A3">
        <f>VLOOKUP(C3,audio_list_stym!$B$3:$C$299,2,FALSE)</f>
        <v>1201</v>
      </c>
      <c r="B3" t="s">
        <v>342</v>
      </c>
      <c r="C3" t="str">
        <f>VLOOKUP(B3,audio_list_stym!$A$3:$B$18,2,FALSE)</f>
        <v>sound\\Tomato.wav</v>
      </c>
      <c r="D3">
        <f>VLOOKUP(C3,audio_list_stym!$B$3:$D$299,3,FALSE)</f>
        <v>100</v>
      </c>
      <c r="E3">
        <f>VLOOKUP(B3,audio_list_stym!$A$3:$BP$18,68,FALSE)</f>
        <v>13</v>
      </c>
      <c r="F3" t="str">
        <f>VLOOKUP(E3,metki!$A$2:$B$9,2,FALSE)</f>
        <v>экспл_реал_без_названия</v>
      </c>
      <c r="G3" t="str">
        <f t="shared" ref="G3:G65" si="6">LEFT(F3,5)</f>
        <v>экспл</v>
      </c>
      <c r="H3" t="str">
        <f>VLOOKUP(B3,audio_list_stym!$A$3:$AJ$18,36,FALSE)</f>
        <v>Tomat</v>
      </c>
      <c r="I3" t="s">
        <v>689</v>
      </c>
      <c r="J3" t="str">
        <f t="shared" ref="J3:J65" si="7">H3&amp;I3</f>
        <v>Tomat_2</v>
      </c>
      <c r="K3">
        <v>13</v>
      </c>
      <c r="L3">
        <f>VLOOKUP(J3,total_visual_stym!$A$2:$D$129,2,FALSE)</f>
        <v>2058</v>
      </c>
      <c r="M3" t="str">
        <f>VLOOKUP(J3,total_visual_stym!$A$2:$D$129,3,FALSE)</f>
        <v>pics\\Tomat_2.jpg</v>
      </c>
      <c r="N3">
        <f>VLOOKUP(J3,total_visual_stym!$A$1:$D$129,4,FALSE)</f>
        <v>207</v>
      </c>
      <c r="P3">
        <f>IF(G3="экспл",0,IF(G3="импл_",VLOOKUP(J3,quest_импл!$A$1:$J$129,7,FALSE),0))</f>
        <v>0</v>
      </c>
      <c r="Q3">
        <f>IF(G3="экспл",0,IF(G3="импл_",VLOOKUP(J3,quest_импл!$A$1:$J$129,8,FALSE),0))</f>
        <v>0</v>
      </c>
      <c r="R3">
        <f>IF(G3="экспл",0,IF(G3="импл_",VLOOKUP(J3,quest_импл!$A$1:$J$129,9,FALSE),0))</f>
        <v>0</v>
      </c>
      <c r="S3">
        <f>IF(G3="экспл_",0,IF(G3="импл_",VLOOKUP(J3,quest_импл!$A$1:$J$129,10,FALSE),0))</f>
        <v>0</v>
      </c>
      <c r="U3">
        <f>IF(G3="экспл",VLOOKUP(J3,quest_экспл!$A$1:$N$129,7,FALSE),IF(G3="импл_",0,0))</f>
        <v>290</v>
      </c>
      <c r="V3" t="str">
        <f>IF(G3="экспл",VLOOKUP(J3,quest_экспл!$A$2:$N$130,8,FALSE),IF(J3="импл_",0,0))</f>
        <v>sound\\Posmotrite_vot.wav</v>
      </c>
      <c r="W3">
        <f>IF(G3="экспл",VLOOKUP(J3,quest_импл!$A$1:$J$129,9,FALSE),IF(G3="импл_",0,0))</f>
        <v>801</v>
      </c>
      <c r="Y3">
        <f>IF(G3="экспл",VLOOKUP(J3,quest_экспл!$A$1:$N$129,11,FALSE),IF(G3="импл_",0,0))</f>
        <v>90</v>
      </c>
      <c r="Z3" t="str">
        <f>IF(G3="экспл",VLOOKUP(J3,quest_экспл!$A$1:$N$129,12,FALSE),IF(G3="импл_",0,0))</f>
        <v>sound\\Myasistiy_li_on.wav</v>
      </c>
      <c r="AA3" t="str">
        <f>IF(G3="экспл",VLOOKUP(J3,quest_экспл!$A$1:$N$129,14,FALSE),IF(G3="импл_",0,0))</f>
        <v>да</v>
      </c>
      <c r="AB3">
        <f>IF(G3="экспл",VLOOKUP(J3,quest_экспл!$A$1:$N$129,13,FALSE),IF(G3="импл_",0,0))</f>
        <v>804</v>
      </c>
      <c r="AC3">
        <f ca="1">VLOOKUP(AD3,total_visual_stym!$C$2:$F$209,4,FALSE)</f>
        <v>2199</v>
      </c>
      <c r="AD3" t="str">
        <f t="shared" ref="AD3:AD66" ca="1" si="8">IF(ISTEXT(AE3),AE3,IF(ISTEXT(AF3),AF3,""))</f>
        <v>pics\\dis56.jpg</v>
      </c>
      <c r="AE3" s="22" t="str">
        <f t="array" aca="1" ref="AE3" ca="1">IF(G3="экспл",INDEX(total_visual_stym!$C$146:$C$209,(RANK(total_visual_stym!E147,total_visual_stym!$E$146:$E$209))),0)</f>
        <v>pics\\dis56.jpg</v>
      </c>
      <c r="AF3" s="22" t="str">
        <f t="shared" si="0"/>
        <v/>
      </c>
      <c r="AG3" t="str">
        <f t="shared" ref="AG3:AG9" si="9">IF(OR(E3=11,E3=13),M3,"")</f>
        <v>pics\\Tomat_2.jpg</v>
      </c>
      <c r="AH3">
        <f t="shared" si="1"/>
        <v>0</v>
      </c>
      <c r="AI3" t="str">
        <f t="array" ref="AI3">IFERROR(INDEX($AG$2:$AG$65, SMALL(IF(ISBLANK($AG$2:$AG$65),"", ROW($AG$2:$AG$65)-MIN(ROW($AG$2:$AG$65))+1), ROW(AG2))),"")</f>
        <v>pics\\Tomat_2.jpg</v>
      </c>
      <c r="AJ3" t="str">
        <f t="shared" si="2"/>
        <v>pics\\Tomat</v>
      </c>
      <c r="AL3" t="str">
        <f t="shared" si="3"/>
        <v>pics\\Tomat_2.jpg</v>
      </c>
      <c r="AM3" t="str">
        <f t="array" ref="AM3">IFERROR(INDEX($AK$2:$AK$49, SMALL(IF(ISBLANK($AK$2:$AK$49),"", ROW($AK$2:$AK$49)-MIN(ROW($AK$2:$AK$49))+1), ROW(AK2))),"")</f>
        <v>pics\\Kokos_2.jpg</v>
      </c>
      <c r="AN3" t="str">
        <f t="array" ref="AN3">IFERROR(INDEX($AL$2:$AL$49, SMALL(IF(ISBLANK($AL$2:$AL$49),"", ROW($AL$2:$AL$49)-MIN(ROW($AL$2:$AL$49))+1), ROW(AL2))),"")</f>
        <v>pics\\Tomat_2.jpg</v>
      </c>
      <c r="AO3">
        <f t="shared" ref="AO3:AO25" ca="1" si="10">RAND()</f>
        <v>0.64286757225666358</v>
      </c>
      <c r="AP3" t="str">
        <f t="shared" ref="AP3:AP25" ca="1" si="11">INDEX($AM$2:$AM$25,(RANK(AO3,$AO$2:$AO$25)))</f>
        <v>pics\\Finik_3.jpg</v>
      </c>
      <c r="AQ3" t="str">
        <f t="shared" ref="AQ3:AQ25" ca="1" si="12">INDEX($AN$2:$AN$25,(RANK(AO3,$AO$2:$AO$25)))</f>
        <v>pics\\Peper_3.jpg</v>
      </c>
      <c r="AT3">
        <f t="shared" ca="1" si="4"/>
        <v>0.39325596657747597</v>
      </c>
      <c r="AU3" t="str">
        <f>IF(OR(G3=10,G3=11,G3=14,G3=15),VLOOKUP(AT3,audio_list_stym!$A$3:$B$18,2,FALSE),"sound\\Noviy_plod.wav")</f>
        <v>sound\\Noviy_plod.wav</v>
      </c>
      <c r="AV3" t="str">
        <f t="shared" ref="AV3:AV65" ca="1" si="13">INDEX($AU$2:$AU$129,(RANK(AT3,$AT$2:$AT$129)))</f>
        <v>sound\\Redkiy_plod.wav</v>
      </c>
      <c r="AW3" t="s">
        <v>699</v>
      </c>
      <c r="AX3" t="str">
        <f>IF(OR(E3=10,E3=11,E3=14,E3=15),VLOOKUP(B3,audio_list_stym!$A$3:$BQ$189,69,FALSE),"XXXXX")</f>
        <v>XXXXX</v>
      </c>
      <c r="AY3" t="str">
        <f>VLOOKUP(V3,audio_list_stym!B3:BQ300,68,FALSE)</f>
        <v>Посмотрите,_вот_</v>
      </c>
      <c r="AZ3" t="str">
        <f>VLOOKUP(Z3,audio_list_stym!$B$2:$BQ$299,68,FALSE)</f>
        <v>_Мясистый_ли_он?</v>
      </c>
      <c r="BA3" t="e">
        <f>VLOOKUP(Q3,audio_list_stym!$B$2:$BQ$299,68,FALSE)</f>
        <v>#N/A</v>
      </c>
      <c r="BB3" t="str">
        <f t="shared" si="5"/>
        <v>Посмотрите,_вот_XXXXX._Мясистый_ли_он?</v>
      </c>
      <c r="BD3" cm="1">
        <f t="array" aca="1" ref="BD3" ca="1">INDEX($L$2:$L$9,(RANK(AT3,$AT$2:$AT$9)))</f>
        <v>2061</v>
      </c>
    </row>
    <row r="4" spans="1:60" x14ac:dyDescent="0.45">
      <c r="A4">
        <f>VLOOKUP(C4,audio_list_stym!$B$3:$C$299,2,FALSE)</f>
        <v>1201</v>
      </c>
      <c r="B4" t="s">
        <v>342</v>
      </c>
      <c r="C4" t="str">
        <f>VLOOKUP(B4,audio_list_stym!$A$3:$B$18,2,FALSE)</f>
        <v>sound\\Tomato.wav</v>
      </c>
      <c r="D4">
        <f>VLOOKUP(C4,audio_list_stym!$B$3:$D$299,3,FALSE)</f>
        <v>100</v>
      </c>
      <c r="E4">
        <f>VLOOKUP(B4,audio_list_stym!$A$3:$BP$18,68,FALSE)</f>
        <v>13</v>
      </c>
      <c r="F4" t="str">
        <f>VLOOKUP(E4,metki!$A$2:$B$9,2,FALSE)</f>
        <v>экспл_реал_без_названия</v>
      </c>
      <c r="G4" t="str">
        <f t="shared" si="6"/>
        <v>экспл</v>
      </c>
      <c r="H4" t="str">
        <f>VLOOKUP(B4,audio_list_stym!$A$3:$AJ$18,36,FALSE)</f>
        <v>Tomat</v>
      </c>
      <c r="I4" t="s">
        <v>690</v>
      </c>
      <c r="J4" t="str">
        <f t="shared" si="7"/>
        <v>Tomat_3</v>
      </c>
      <c r="K4">
        <v>13</v>
      </c>
      <c r="L4">
        <f>VLOOKUP(J4,total_visual_stym!$A$2:$D$129,2,FALSE)</f>
        <v>2059</v>
      </c>
      <c r="M4" t="str">
        <f>VLOOKUP(J4,total_visual_stym!$A$2:$D$129,3,FALSE)</f>
        <v>pics\\Tomat_3.jpg</v>
      </c>
      <c r="N4">
        <f>VLOOKUP(J4,total_visual_stym!$A$1:$D$129,4,FALSE)</f>
        <v>207</v>
      </c>
      <c r="P4">
        <f>IF(G4="экспл",0,IF(G4="импл_",VLOOKUP(J4,quest_импл!$A$1:$J$129,7,FALSE),0))</f>
        <v>0</v>
      </c>
      <c r="Q4">
        <f>IF(G4="экспл",0,IF(G4="импл_",VLOOKUP(J4,quest_импл!$A$1:$J$129,8,FALSE),0))</f>
        <v>0</v>
      </c>
      <c r="R4">
        <f>IF(G4="экспл",0,IF(G4="импл_",VLOOKUP(J4,quest_импл!$A$1:$J$129,9,FALSE),0))</f>
        <v>0</v>
      </c>
      <c r="S4">
        <f>IF(G4="экспл_",0,IF(G4="импл_",VLOOKUP(J4,quest_импл!$A$1:$J$129,10,FALSE),0))</f>
        <v>0</v>
      </c>
      <c r="U4">
        <f>IF(G4="экспл",VLOOKUP(J4,quest_экспл!$A$1:$N$129,7,FALSE),IF(G4="импл_",0,0))</f>
        <v>291</v>
      </c>
      <c r="V4" t="str">
        <f>IF(G4="экспл",VLOOKUP(J4,quest_экспл!$A$2:$N$130,8,FALSE),IF(J4="импл_",0,0))</f>
        <v>sound\\Vot.wav</v>
      </c>
      <c r="W4">
        <f>IF(G4="экспл",VLOOKUP(J4,quest_импл!$A$1:$J$129,9,FALSE),IF(G4="импл_",0,0))</f>
        <v>801</v>
      </c>
      <c r="Y4">
        <f>IF(G4="экспл",VLOOKUP(J4,quest_экспл!$A$1:$N$129,11,FALSE),IF(G4="импл_",0,0))</f>
        <v>91</v>
      </c>
      <c r="Z4" t="str">
        <f>IF(G4="экспл",VLOOKUP(J4,quest_экспл!$A$1:$N$129,12,FALSE),IF(G4="импл_",0,0))</f>
        <v>sound\\Gorkiy_li_on.wav</v>
      </c>
      <c r="AA4" t="str">
        <f>IF(G4="экспл",VLOOKUP(J4,quest_экспл!$A$1:$N$129,14,FALSE),IF(G4="импл_",0,0))</f>
        <v>нет</v>
      </c>
      <c r="AB4">
        <f>IF(G4="экспл",VLOOKUP(J4,quest_экспл!$A$1:$N$129,13,FALSE),IF(G4="импл_",0,0))</f>
        <v>804</v>
      </c>
      <c r="AC4">
        <f ca="1">VLOOKUP(AD4,total_visual_stym!$C$2:$F$209,4,FALSE)</f>
        <v>2186</v>
      </c>
      <c r="AD4" t="str">
        <f t="shared" ca="1" si="8"/>
        <v>pics\\dis25.jpg</v>
      </c>
      <c r="AE4" s="22" t="str">
        <f t="array" aca="1" ref="AE4" ca="1">IF(G4="экспл",INDEX(total_visual_stym!$C$146:$C$209,(RANK(total_visual_stym!E148,total_visual_stym!$E$146:$E$209))),0)</f>
        <v>pics\\dis25.jpg</v>
      </c>
      <c r="AF4" s="22" t="str">
        <f t="shared" si="0"/>
        <v/>
      </c>
      <c r="AG4" t="str">
        <f t="shared" si="9"/>
        <v>pics\\Tomat_3.jpg</v>
      </c>
      <c r="AH4">
        <f t="shared" si="1"/>
        <v>0</v>
      </c>
      <c r="AI4" t="str">
        <f t="array" ref="AI4">IFERROR(INDEX($AG$2:$AG$65, SMALL(IF(ISBLANK($AG$2:$AG$65),"", ROW($AG$2:$AG$65)-MIN(ROW($AG$2:$AG$65))+1), ROW(AG3))),"")</f>
        <v>pics\\Tomat_3.jpg</v>
      </c>
      <c r="AJ4" t="str">
        <f t="shared" si="2"/>
        <v>pics\\Tomat</v>
      </c>
      <c r="AL4" t="str">
        <f t="shared" si="3"/>
        <v>pics\\Tomat_3.jpg</v>
      </c>
      <c r="AM4" t="str">
        <f t="array" ref="AM4">IFERROR(INDEX($AK$2:$AK$49, SMALL(IF(ISBLANK($AK$2:$AK$49),"", ROW($AK$2:$AK$49)-MIN(ROW($AK$2:$AK$49))+1), ROW(AK3))),"")</f>
        <v>pics\\Kokos_3.jpg</v>
      </c>
      <c r="AN4" t="str">
        <f t="array" ref="AN4">IFERROR(INDEX($AL$2:$AL$49, SMALL(IF(ISBLANK($AL$2:$AL$49),"", ROW($AL$2:$AL$49)-MIN(ROW($AL$2:$AL$49))+1), ROW(AL3))),"")</f>
        <v>pics\\Tomat_3.jpg</v>
      </c>
      <c r="AO4">
        <f t="shared" ca="1" si="10"/>
        <v>0.49767367617964908</v>
      </c>
      <c r="AP4" t="str">
        <f t="shared" ca="1" si="11"/>
        <v>pics\\Injir_1.jpg</v>
      </c>
      <c r="AQ4" t="str">
        <f t="shared" ca="1" si="12"/>
        <v>pics\\Tikva_1.jpg</v>
      </c>
      <c r="AT4">
        <f t="shared" ca="1" si="4"/>
        <v>0.84926211385355577</v>
      </c>
      <c r="AU4" t="str">
        <f>IF(OR(G4=10,G4=11,G4=14,G4=15),VLOOKUP(AT4,audio_list_stym!$A$3:$B$18,2,FALSE),"sound\\Noviy_plod.wav")</f>
        <v>sound\\Noviy_plod.wav</v>
      </c>
      <c r="AV4" t="str">
        <f t="shared" ca="1" si="13"/>
        <v>sound\\Noviy_plod.wav</v>
      </c>
      <c r="AW4" t="s">
        <v>699</v>
      </c>
      <c r="AX4" t="str">
        <f>IF(OR(E4=10,E4=11,E4=14,E4=15),VLOOKUP(B4,audio_list_stym!$A$3:$BQ$189,69,FALSE),"XXXXX")</f>
        <v>XXXXX</v>
      </c>
      <c r="AY4" t="str">
        <f>VLOOKUP(V4,audio_list_stym!B4:BQ301,68,FALSE)</f>
        <v>Вот_</v>
      </c>
      <c r="AZ4" t="str">
        <f>VLOOKUP(Z4,audio_list_stym!$B$2:$BQ$299,68,FALSE)</f>
        <v>_Горький_ли_он?</v>
      </c>
      <c r="BA4" t="e">
        <f>VLOOKUP(Q4,audio_list_stym!$B$2:$BQ$299,68,FALSE)</f>
        <v>#N/A</v>
      </c>
      <c r="BB4" t="str">
        <f t="shared" si="5"/>
        <v>Вот_XXXXX._Горький_ли_он?</v>
      </c>
      <c r="BD4" cm="1">
        <f t="array" aca="1" ref="BD4" ca="1">INDEX($L$2:$L$9,(RANK(AT4,$AT$2:$AT$9)))</f>
        <v>2059</v>
      </c>
    </row>
    <row r="5" spans="1:60" x14ac:dyDescent="0.45">
      <c r="A5">
        <f>VLOOKUP(C5,audio_list_stym!$B$3:$C$299,2,FALSE)</f>
        <v>1201</v>
      </c>
      <c r="B5" t="s">
        <v>342</v>
      </c>
      <c r="C5" t="str">
        <f>VLOOKUP(B5,audio_list_stym!$A$3:$B$18,2,FALSE)</f>
        <v>sound\\Tomato.wav</v>
      </c>
      <c r="D5">
        <f>VLOOKUP(C5,audio_list_stym!$B$3:$D$299,3,FALSE)</f>
        <v>100</v>
      </c>
      <c r="E5">
        <f>VLOOKUP(B5,audio_list_stym!$A$3:$BP$18,68,FALSE)</f>
        <v>13</v>
      </c>
      <c r="F5" t="str">
        <f>VLOOKUP(E5,metki!$A$2:$B$9,2,FALSE)</f>
        <v>экспл_реал_без_названия</v>
      </c>
      <c r="G5" t="str">
        <f t="shared" si="6"/>
        <v>экспл</v>
      </c>
      <c r="H5" t="str">
        <f>VLOOKUP(B5,audio_list_stym!$A$3:$AJ$18,36,FALSE)</f>
        <v>Tomat</v>
      </c>
      <c r="I5" t="s">
        <v>691</v>
      </c>
      <c r="J5" t="str">
        <f t="shared" si="7"/>
        <v>Tomat_4</v>
      </c>
      <c r="K5">
        <v>13</v>
      </c>
      <c r="L5">
        <f>VLOOKUP(J5,total_visual_stym!$A$2:$D$129,2,FALSE)</f>
        <v>2060</v>
      </c>
      <c r="M5" t="str">
        <f>VLOOKUP(J5,total_visual_stym!$A$2:$D$129,3,FALSE)</f>
        <v>pics\\Tomat_4.jpg</v>
      </c>
      <c r="N5">
        <f>VLOOKUP(J5,total_visual_stym!$A$1:$D$129,4,FALSE)</f>
        <v>207</v>
      </c>
      <c r="P5">
        <f>IF(G5="экспл",0,IF(G5="импл_",VLOOKUP(J5,quest_импл!$A$1:$J$129,7,FALSE),0))</f>
        <v>0</v>
      </c>
      <c r="Q5">
        <f>IF(G5="экспл",0,IF(G5="импл_",VLOOKUP(J5,quest_импл!$A$1:$J$129,8,FALSE),0))</f>
        <v>0</v>
      </c>
      <c r="R5">
        <f>IF(G5="экспл",0,IF(G5="импл_",VLOOKUP(J5,quest_импл!$A$1:$J$129,9,FALSE),0))</f>
        <v>0</v>
      </c>
      <c r="S5">
        <f>IF(G5="экспл_",0,IF(G5="импл_",VLOOKUP(J5,quest_импл!$A$1:$J$129,10,FALSE),0))</f>
        <v>0</v>
      </c>
      <c r="U5">
        <f>IF(G5="экспл",VLOOKUP(J5,quest_экспл!$A$1:$N$129,7,FALSE),IF(G5="импл_",0,0))</f>
        <v>292</v>
      </c>
      <c r="V5" t="str">
        <f>IF(G5="экспл",VLOOKUP(J5,quest_экспл!$A$2:$N$130,8,FALSE),IF(J5="импл_",0,0))</f>
        <v>sound\\Eto.wav</v>
      </c>
      <c r="W5">
        <f>IF(G5="экспл",VLOOKUP(J5,quest_импл!$A$1:$J$129,9,FALSE),IF(G5="импл_",0,0))</f>
        <v>801</v>
      </c>
      <c r="Y5">
        <f>IF(G5="экспл",VLOOKUP(J5,quest_экспл!$A$1:$N$129,11,FALSE),IF(G5="импл_",0,0))</f>
        <v>92</v>
      </c>
      <c r="Z5" t="str">
        <f>IF(G5="экспл",VLOOKUP(J5,quest_экспл!$A$1:$N$129,12,FALSE),IF(G5="импл_",0,0))</f>
        <v>sound\\On_yarkiy.wav</v>
      </c>
      <c r="AA5" t="str">
        <f>IF(G5="экспл",VLOOKUP(J5,quest_экспл!$A$1:$N$129,14,FALSE),IF(G5="импл_",0,0))</f>
        <v>да</v>
      </c>
      <c r="AB5">
        <f>IF(G5="экспл",VLOOKUP(J5,quest_экспл!$A$1:$N$129,13,FALSE),IF(G5="импл_",0,0))</f>
        <v>804</v>
      </c>
      <c r="AC5">
        <f ca="1">VLOOKUP(AD5,total_visual_stym!$C$2:$F$209,4,FALSE)</f>
        <v>2198</v>
      </c>
      <c r="AD5" t="str">
        <f t="shared" ca="1" si="8"/>
        <v>pics\\dis42.jpg</v>
      </c>
      <c r="AE5" s="22" t="str">
        <f t="array" aca="1" ref="AE5" ca="1">IF(G5="экспл",INDEX(total_visual_stym!$C$146:$C$209,(RANK(total_visual_stym!E149,total_visual_stym!$E$146:$E$209))),0)</f>
        <v>pics\\dis42.jpg</v>
      </c>
      <c r="AF5" s="22" t="str">
        <f t="shared" si="0"/>
        <v/>
      </c>
      <c r="AG5" t="str">
        <f t="shared" si="9"/>
        <v>pics\\Tomat_4.jpg</v>
      </c>
      <c r="AH5">
        <f t="shared" si="1"/>
        <v>0</v>
      </c>
      <c r="AI5" t="str">
        <f t="array" ref="AI5">IFERROR(INDEX($AG$2:$AG$65, SMALL(IF(ISBLANK($AG$2:$AG$65),"", ROW($AG$2:$AG$65)-MIN(ROW($AG$2:$AG$65))+1), ROW(AG4))),"")</f>
        <v>pics\\Tomat_4.jpg</v>
      </c>
      <c r="AJ5" t="str">
        <f t="shared" si="2"/>
        <v>pics\\Tomat</v>
      </c>
      <c r="AL5" t="str">
        <f t="shared" si="3"/>
        <v>pics\\Tomat_4.jpg</v>
      </c>
      <c r="AM5" t="str">
        <f t="array" ref="AM5">IFERROR(INDEX($AK$2:$AK$49, SMALL(IF(ISBLANK($AK$2:$AK$49),"", ROW($AK$2:$AK$49)-MIN(ROW($AK$2:$AK$49))+1), ROW(AK4))),"")</f>
        <v>pics\\Kokos_4.jpg</v>
      </c>
      <c r="AN5" t="str">
        <f t="array" ref="AN5">IFERROR(INDEX($AL$2:$AL$49, SMALL(IF(ISBLANK($AL$2:$AL$49),"", ROW($AL$2:$AL$49)-MIN(ROW($AL$2:$AL$49))+1), ROW(AL4))),"")</f>
        <v>pics\\Tomat_4.jpg</v>
      </c>
      <c r="AO5">
        <f t="shared" ca="1" si="10"/>
        <v>0.72919252593399486</v>
      </c>
      <c r="AP5" t="str">
        <f t="shared" ca="1" si="11"/>
        <v>pics\\Kokos_8.jpg</v>
      </c>
      <c r="AQ5" t="str">
        <f t="shared" ca="1" si="12"/>
        <v>pics\\Tomat_8.jpg</v>
      </c>
      <c r="AT5">
        <f t="shared" ca="1" si="4"/>
        <v>0.10600824212385784</v>
      </c>
      <c r="AU5" t="str">
        <f>IF(OR(G5=10,G5=11,G5=14,G5=15),VLOOKUP(AT5,audio_list_stym!$A$3:$B$18,2,FALSE),"sound\\Noviy_plod.wav")</f>
        <v>sound\\Noviy_plod.wav</v>
      </c>
      <c r="AV5" t="str">
        <f t="shared" ca="1" si="13"/>
        <v>sound\\Redkiy_plod.wav</v>
      </c>
      <c r="AW5" t="s">
        <v>699</v>
      </c>
      <c r="AX5" t="str">
        <f>IF(OR(E5=10,E5=11,E5=14,E5=15),VLOOKUP(B5,audio_list_stym!$A$3:$BQ$189,69,FALSE),"XXXXX")</f>
        <v>XXXXX</v>
      </c>
      <c r="AY5" t="str">
        <f>VLOOKUP(V5,audio_list_stym!B5:BQ302,68,FALSE)</f>
        <v>Это_</v>
      </c>
      <c r="AZ5" t="str">
        <f>VLOOKUP(Z5,audio_list_stym!$B$2:$BQ$299,68,FALSE)</f>
        <v>_Он_яркий?</v>
      </c>
      <c r="BA5" t="e">
        <f>VLOOKUP(Q5,audio_list_stym!$B$2:$BQ$299,68,FALSE)</f>
        <v>#N/A</v>
      </c>
      <c r="BB5" t="str">
        <f t="shared" si="5"/>
        <v>Это_XXXXX._Он_яркий?</v>
      </c>
      <c r="BD5" cm="1">
        <f t="array" aca="1" ref="BD5" ca="1">INDEX($L$2:$L$9,(RANK(AT5,$AT$2:$AT$9)))</f>
        <v>2064</v>
      </c>
    </row>
    <row r="6" spans="1:60" x14ac:dyDescent="0.45">
      <c r="A6">
        <f>VLOOKUP(C6,audio_list_stym!$B$3:$C$299,2,FALSE)</f>
        <v>1201</v>
      </c>
      <c r="B6" t="s">
        <v>342</v>
      </c>
      <c r="C6" t="str">
        <f>VLOOKUP(B6,audio_list_stym!$A$3:$B$18,2,FALSE)</f>
        <v>sound\\Tomato.wav</v>
      </c>
      <c r="D6">
        <f>VLOOKUP(C6,audio_list_stym!$B$3:$D$299,3,FALSE)</f>
        <v>100</v>
      </c>
      <c r="E6">
        <f>VLOOKUP(B6,audio_list_stym!$A$3:$BP$18,68,FALSE)</f>
        <v>13</v>
      </c>
      <c r="F6" t="str">
        <f>VLOOKUP(E6,metki!$A$2:$B$9,2,FALSE)</f>
        <v>экспл_реал_без_названия</v>
      </c>
      <c r="G6" t="str">
        <f t="shared" si="6"/>
        <v>экспл</v>
      </c>
      <c r="H6" t="str">
        <f>VLOOKUP(B6,audio_list_stym!$A$3:$AJ$18,36,FALSE)</f>
        <v>Tomat</v>
      </c>
      <c r="I6" t="s">
        <v>692</v>
      </c>
      <c r="J6" t="str">
        <f t="shared" si="7"/>
        <v>Tomat_5</v>
      </c>
      <c r="K6">
        <v>13</v>
      </c>
      <c r="L6">
        <f>VLOOKUP(J6,total_visual_stym!$A$2:$D$129,2,FALSE)</f>
        <v>2061</v>
      </c>
      <c r="M6" t="str">
        <f>VLOOKUP(J6,total_visual_stym!$A$2:$D$129,3,FALSE)</f>
        <v>pics\\Tomat_5.jpg</v>
      </c>
      <c r="N6">
        <f>VLOOKUP(J6,total_visual_stym!$A$1:$D$129,4,FALSE)</f>
        <v>207</v>
      </c>
      <c r="P6">
        <f>IF(G6="экспл",0,IF(G6="импл_",VLOOKUP(J6,quest_импл!$A$1:$J$129,7,FALSE),0))</f>
        <v>0</v>
      </c>
      <c r="Q6">
        <f>IF(G6="экспл",0,IF(G6="импл_",VLOOKUP(J6,quest_импл!$A$1:$J$129,8,FALSE),0))</f>
        <v>0</v>
      </c>
      <c r="R6">
        <f>IF(G6="экспл",0,IF(G6="импл_",VLOOKUP(J6,quest_импл!$A$1:$J$129,9,FALSE),0))</f>
        <v>0</v>
      </c>
      <c r="S6">
        <f>IF(G6="экспл_",0,IF(G6="импл_",VLOOKUP(J6,quest_импл!$A$1:$J$129,10,FALSE),0))</f>
        <v>0</v>
      </c>
      <c r="U6">
        <f>IF(G6="экспл",VLOOKUP(J6,quest_экспл!$A$1:$N$129,7,FALSE),IF(G6="импл_",0,0))</f>
        <v>293</v>
      </c>
      <c r="V6" t="str">
        <f>IF(G6="экспл",VLOOKUP(J6,quest_экспл!$A$2:$N$130,8,FALSE),IF(J6="импл_",0,0))</f>
        <v>sound\\Na_kartinke.wav</v>
      </c>
      <c r="W6">
        <f>IF(G6="экспл",VLOOKUP(J6,quest_импл!$A$1:$J$129,9,FALSE),IF(G6="импл_",0,0))</f>
        <v>801</v>
      </c>
      <c r="Y6">
        <f>IF(G6="экспл",VLOOKUP(J6,quest_экспл!$A$1:$N$129,11,FALSE),IF(G6="импл_",0,0))</f>
        <v>93</v>
      </c>
      <c r="Z6" t="str">
        <f>IF(G6="экспл",VLOOKUP(J6,quest_экспл!$A$1:$N$129,12,FALSE),IF(G6="импл_",0,0))</f>
        <v>sound\\On_ostriy.wav</v>
      </c>
      <c r="AA6" t="str">
        <f>IF(G6="экспл",VLOOKUP(J6,quest_экспл!$A$1:$N$129,14,FALSE),IF(G6="импл_",0,0))</f>
        <v>нет</v>
      </c>
      <c r="AB6">
        <f>IF(G6="экспл",VLOOKUP(J6,quest_экспл!$A$1:$N$129,13,FALSE),IF(G6="импл_",0,0))</f>
        <v>804</v>
      </c>
      <c r="AC6">
        <f ca="1">VLOOKUP(AD6,total_visual_stym!$C$2:$F$209,4,FALSE)</f>
        <v>2231</v>
      </c>
      <c r="AD6" t="str">
        <f t="shared" ca="1" si="8"/>
        <v>pics\\dis12.jpg</v>
      </c>
      <c r="AE6" s="22" t="str">
        <f t="array" aca="1" ref="AE6" ca="1">IF(G6="экспл",INDEX(total_visual_stym!$C$146:$C$209,(RANK(total_visual_stym!E150,total_visual_stym!$E$146:$E$209))),0)</f>
        <v>pics\\dis12.jpg</v>
      </c>
      <c r="AF6" s="22" t="str">
        <f t="shared" si="0"/>
        <v/>
      </c>
      <c r="AG6" t="str">
        <f t="shared" si="9"/>
        <v>pics\\Tomat_5.jpg</v>
      </c>
      <c r="AH6">
        <f t="shared" si="1"/>
        <v>0</v>
      </c>
      <c r="AI6" t="str">
        <f t="array" ref="AI6">IFERROR(INDEX($AG$2:$AG$65, SMALL(IF(ISBLANK($AG$2:$AG$65),"", ROW($AG$2:$AG$65)-MIN(ROW($AG$2:$AG$65))+1), ROW(AG5))),"")</f>
        <v>pics\\Tomat_5.jpg</v>
      </c>
      <c r="AJ6" t="str">
        <f t="shared" si="2"/>
        <v>pics\\Tomat</v>
      </c>
      <c r="AL6" t="str">
        <f t="shared" si="3"/>
        <v>pics\\Tomat_5.jpg</v>
      </c>
      <c r="AM6" t="str">
        <f t="array" ref="AM6">IFERROR(INDEX($AK$2:$AK$49, SMALL(IF(ISBLANK($AK$2:$AK$49),"", ROW($AK$2:$AK$49)-MIN(ROW($AK$2:$AK$49))+1), ROW(AK5))),"")</f>
        <v>pics\\Kokos_5.jpg</v>
      </c>
      <c r="AN6" t="str">
        <f t="array" ref="AN6">IFERROR(INDEX($AL$2:$AL$49, SMALL(IF(ISBLANK($AL$2:$AL$49),"", ROW($AL$2:$AL$49)-MIN(ROW($AL$2:$AL$49))+1), ROW(AL5))),"")</f>
        <v>pics\\Tomat_5.jpg</v>
      </c>
      <c r="AO6">
        <f t="shared" ca="1" si="10"/>
        <v>0.39694829300102685</v>
      </c>
      <c r="AP6" t="str">
        <f t="shared" ca="1" si="11"/>
        <v>pics\\Injir_5.jpg</v>
      </c>
      <c r="AQ6" t="str">
        <f t="shared" ca="1" si="12"/>
        <v>pics\\Tikva_5.jpg</v>
      </c>
      <c r="AT6">
        <f t="shared" ca="1" si="4"/>
        <v>0.13294823518706078</v>
      </c>
      <c r="AU6" t="str">
        <f>IF(OR(G6=10,G6=11,G6=14,G6=15),VLOOKUP(AT6,audio_list_stym!$A$3:$B$18,2,FALSE),"sound\\Noviy_plod.wav")</f>
        <v>sound\\Noviy_plod.wav</v>
      </c>
      <c r="AV6" t="str">
        <f t="shared" ca="1" si="13"/>
        <v>sound\\Redkiy_plod.wav</v>
      </c>
      <c r="AW6" t="s">
        <v>699</v>
      </c>
      <c r="AX6" t="str">
        <f>IF(OR(E6=10,E6=11,E6=14,E6=15),VLOOKUP(B6,audio_list_stym!$A$3:$BQ$189,69,FALSE),"XXXXX")</f>
        <v>XXXXX</v>
      </c>
      <c r="AY6" t="str">
        <f>VLOOKUP(V6,audio_list_stym!B6:BQ303,68,FALSE)</f>
        <v>На_картинке_</v>
      </c>
      <c r="AZ6" t="str">
        <f>VLOOKUP(Z6,audio_list_stym!$B$2:$BQ$299,68,FALSE)</f>
        <v>_Он_острый?</v>
      </c>
      <c r="BA6" t="e">
        <f>VLOOKUP(Q6,audio_list_stym!$B$2:$BQ$299,68,FALSE)</f>
        <v>#N/A</v>
      </c>
      <c r="BB6" t="str">
        <f t="shared" si="5"/>
        <v>На_картинке_XXXXX._Он_острый?</v>
      </c>
      <c r="BD6" cm="1">
        <f t="array" aca="1" ref="BD6" ca="1">INDEX($L$2:$L$9,(RANK(AT6,$AT$2:$AT$9)))</f>
        <v>2063</v>
      </c>
    </row>
    <row r="7" spans="1:60" x14ac:dyDescent="0.45">
      <c r="A7">
        <f>VLOOKUP(C7,audio_list_stym!$B$3:$C$299,2,FALSE)</f>
        <v>1201</v>
      </c>
      <c r="B7" t="s">
        <v>342</v>
      </c>
      <c r="C7" t="str">
        <f>VLOOKUP(B7,audio_list_stym!$A$3:$B$18,2,FALSE)</f>
        <v>sound\\Tomato.wav</v>
      </c>
      <c r="D7">
        <f>VLOOKUP(C7,audio_list_stym!$B$3:$D$299,3,FALSE)</f>
        <v>100</v>
      </c>
      <c r="E7">
        <f>VLOOKUP(B7,audio_list_stym!$A$3:$BP$18,68,FALSE)</f>
        <v>13</v>
      </c>
      <c r="F7" t="str">
        <f>VLOOKUP(E7,metki!$A$2:$B$9,2,FALSE)</f>
        <v>экспл_реал_без_названия</v>
      </c>
      <c r="G7" t="str">
        <f t="shared" si="6"/>
        <v>экспл</v>
      </c>
      <c r="H7" t="str">
        <f>VLOOKUP(B7,audio_list_stym!$A$3:$AJ$18,36,FALSE)</f>
        <v>Tomat</v>
      </c>
      <c r="I7" t="s">
        <v>693</v>
      </c>
      <c r="J7" t="str">
        <f t="shared" si="7"/>
        <v>Tomat_6</v>
      </c>
      <c r="K7">
        <v>13</v>
      </c>
      <c r="L7">
        <f>VLOOKUP(J7,total_visual_stym!$A$2:$D$129,2,FALSE)</f>
        <v>2062</v>
      </c>
      <c r="M7" t="str">
        <f>VLOOKUP(J7,total_visual_stym!$A$2:$D$129,3,FALSE)</f>
        <v>pics\\Tomat_6.jpg</v>
      </c>
      <c r="N7">
        <f>VLOOKUP(J7,total_visual_stym!$A$1:$D$129,4,FALSE)</f>
        <v>207</v>
      </c>
      <c r="P7">
        <f>IF(G7="экспл",0,IF(G7="импл_",VLOOKUP(J7,quest_импл!$A$1:$J$129,7,FALSE),0))</f>
        <v>0</v>
      </c>
      <c r="Q7">
        <f>IF(G7="экспл",0,IF(G7="импл_",VLOOKUP(J7,quest_импл!$A$1:$J$129,8,FALSE),0))</f>
        <v>0</v>
      </c>
      <c r="R7">
        <f>IF(G7="экспл",0,IF(G7="импл_",VLOOKUP(J7,quest_импл!$A$1:$J$129,9,FALSE),0))</f>
        <v>0</v>
      </c>
      <c r="S7">
        <f>IF(G7="экспл_",0,IF(G7="импл_",VLOOKUP(J7,quest_импл!$A$1:$J$129,10,FALSE),0))</f>
        <v>0</v>
      </c>
      <c r="U7">
        <f>IF(G7="экспл",VLOOKUP(J7,quest_экспл!$A$1:$N$129,7,FALSE),IF(G7="импл_",0,0))</f>
        <v>294</v>
      </c>
      <c r="V7" t="str">
        <f>IF(G7="экспл",VLOOKUP(J7,quest_экспл!$A$2:$N$130,8,FALSE),IF(J7="импл_",0,0))</f>
        <v>sound\\Na_monitore.wav</v>
      </c>
      <c r="W7">
        <f>IF(G7="экспл",VLOOKUP(J7,quest_импл!$A$1:$J$129,9,FALSE),IF(G7="импл_",0,0))</f>
        <v>801</v>
      </c>
      <c r="Y7">
        <f>IF(G7="экспл",VLOOKUP(J7,quest_экспл!$A$1:$N$129,11,FALSE),IF(G7="импл_",0,0))</f>
        <v>94</v>
      </c>
      <c r="Z7" t="str">
        <f>IF(G7="экспл",VLOOKUP(J7,quest_экспл!$A$1:$N$129,12,FALSE),IF(G7="импл_",0,0))</f>
        <v>sound\\On_speliy.wav</v>
      </c>
      <c r="AA7" t="str">
        <f>IF(G7="экспл",VLOOKUP(J7,quest_экспл!$A$1:$N$129,14,FALSE),IF(G7="импл_",0,0))</f>
        <v>да</v>
      </c>
      <c r="AB7">
        <f>IF(G7="экспл",VLOOKUP(J7,quest_экспл!$A$1:$N$129,13,FALSE),IF(G7="импл_",0,0))</f>
        <v>804</v>
      </c>
      <c r="AC7">
        <f ca="1">VLOOKUP(AD7,total_visual_stym!$C$2:$F$209,4,FALSE)</f>
        <v>2170</v>
      </c>
      <c r="AD7" t="str">
        <f t="shared" ca="1" si="8"/>
        <v>pics\\dis36.jpg</v>
      </c>
      <c r="AE7" s="22" t="str">
        <f t="array" aca="1" ref="AE7" ca="1">IF(G7="экспл",INDEX(total_visual_stym!$C$146:$C$209,(RANK(total_visual_stym!E151,total_visual_stym!$E$146:$E$209))),0)</f>
        <v>pics\\dis36.jpg</v>
      </c>
      <c r="AF7" s="22" t="str">
        <f t="shared" si="0"/>
        <v/>
      </c>
      <c r="AG7" t="str">
        <f t="shared" si="9"/>
        <v>pics\\Tomat_6.jpg</v>
      </c>
      <c r="AH7">
        <f t="shared" si="1"/>
        <v>0</v>
      </c>
      <c r="AI7" t="str">
        <f t="array" ref="AI7">IFERROR(INDEX($AG$2:$AG$65, SMALL(IF(ISBLANK($AG$2:$AG$65),"", ROW($AG$2:$AG$65)-MIN(ROW($AG$2:$AG$65))+1), ROW(AG6))),"")</f>
        <v>pics\\Tomat_6.jpg</v>
      </c>
      <c r="AJ7" t="str">
        <f t="shared" si="2"/>
        <v>pics\\Tomat</v>
      </c>
      <c r="AL7" t="str">
        <f t="shared" si="3"/>
        <v>pics\\Tomat_6.jpg</v>
      </c>
      <c r="AM7" t="str">
        <f t="array" ref="AM7">IFERROR(INDEX($AK$2:$AK$49, SMALL(IF(ISBLANK($AK$2:$AK$49),"", ROW($AK$2:$AK$49)-MIN(ROW($AK$2:$AK$49))+1), ROW(AK6))),"")</f>
        <v>pics\\Kokos_6.jpg</v>
      </c>
      <c r="AN7" t="str">
        <f t="array" ref="AN7">IFERROR(INDEX($AL$2:$AL$49, SMALL(IF(ISBLANK($AL$2:$AL$49),"", ROW($AL$2:$AL$49)-MIN(ROW($AL$2:$AL$49))+1), ROW(AL6))),"")</f>
        <v>pics\\Tomat_6.jpg</v>
      </c>
      <c r="AO7">
        <f t="shared" ca="1" si="10"/>
        <v>8.2463360749663206E-2</v>
      </c>
      <c r="AP7" t="str">
        <f t="shared" ca="1" si="11"/>
        <v>pics\\Injir_7.jpg</v>
      </c>
      <c r="AQ7" t="str">
        <f t="shared" ca="1" si="12"/>
        <v>pics\\Tikva_7.jpg</v>
      </c>
      <c r="AT7">
        <f t="shared" ca="1" si="4"/>
        <v>0.18344940032869372</v>
      </c>
      <c r="AU7" t="str">
        <f>IF(OR(G7=10,G7=11,G7=14,G7=15),VLOOKUP(AT7,audio_list_stym!$A$3:$B$18,2,FALSE),"sound\\Noviy_plod.wav")</f>
        <v>sound\\Noviy_plod.wav</v>
      </c>
      <c r="AV7" t="str">
        <f t="shared" ca="1" si="13"/>
        <v>sound\\Redkiy_plod.wav</v>
      </c>
      <c r="AW7" t="s">
        <v>699</v>
      </c>
      <c r="AX7" t="str">
        <f>IF(OR(E7=10,E7=11,E7=14,E7=15),VLOOKUP(B7,audio_list_stym!$A$3:$BQ$189,69,FALSE),"XXXXX")</f>
        <v>XXXXX</v>
      </c>
      <c r="AY7" t="str">
        <f>VLOOKUP(V7,audio_list_stym!B7:BQ304,68,FALSE)</f>
        <v>На_мониторе_</v>
      </c>
      <c r="AZ7" t="str">
        <f>VLOOKUP(Z7,audio_list_stym!$B$2:$BQ$299,68,FALSE)</f>
        <v>_Он_спелый?</v>
      </c>
      <c r="BA7" t="e">
        <f>VLOOKUP(Q7,audio_list_stym!$B$2:$BQ$299,68,FALSE)</f>
        <v>#N/A</v>
      </c>
      <c r="BB7" t="str">
        <f t="shared" si="5"/>
        <v>На_мониторе_XXXXX._Он_спелый?</v>
      </c>
      <c r="BD7" cm="1">
        <f t="array" aca="1" ref="BD7" ca="1">INDEX($L$2:$L$9,(RANK(AT7,$AT$2:$AT$9)))</f>
        <v>2062</v>
      </c>
    </row>
    <row r="8" spans="1:60" x14ac:dyDescent="0.45">
      <c r="A8">
        <f>VLOOKUP(C8,audio_list_stym!$B$3:$C$299,2,FALSE)</f>
        <v>1201</v>
      </c>
      <c r="B8" t="s">
        <v>342</v>
      </c>
      <c r="C8" t="str">
        <f>VLOOKUP(B8,audio_list_stym!$A$3:$B$18,2,FALSE)</f>
        <v>sound\\Tomato.wav</v>
      </c>
      <c r="D8">
        <f>VLOOKUP(C8,audio_list_stym!$B$3:$D$299,3,FALSE)</f>
        <v>100</v>
      </c>
      <c r="E8">
        <f>VLOOKUP(B8,audio_list_stym!$A$3:$BP$18,68,FALSE)</f>
        <v>13</v>
      </c>
      <c r="F8" t="str">
        <f>VLOOKUP(E8,metki!$A$2:$B$9,2,FALSE)</f>
        <v>экспл_реал_без_названия</v>
      </c>
      <c r="G8" t="str">
        <f t="shared" si="6"/>
        <v>экспл</v>
      </c>
      <c r="H8" t="str">
        <f>VLOOKUP(B8,audio_list_stym!$A$3:$AJ$18,36,FALSE)</f>
        <v>Tomat</v>
      </c>
      <c r="I8" t="s">
        <v>694</v>
      </c>
      <c r="J8" t="str">
        <f t="shared" si="7"/>
        <v>Tomat_7</v>
      </c>
      <c r="K8">
        <v>13</v>
      </c>
      <c r="L8">
        <f>VLOOKUP(J8,total_visual_stym!$A$2:$D$129,2,FALSE)</f>
        <v>2063</v>
      </c>
      <c r="M8" t="str">
        <f>VLOOKUP(J8,total_visual_stym!$A$2:$D$129,3,FALSE)</f>
        <v>pics\\Tomat_7.jpg</v>
      </c>
      <c r="N8">
        <f>VLOOKUP(J8,total_visual_stym!$A$1:$D$129,4,FALSE)</f>
        <v>207</v>
      </c>
      <c r="P8">
        <f>IF(G8="экспл",0,IF(G8="импл_",VLOOKUP(J8,quest_импл!$A$1:$J$129,7,FALSE),0))</f>
        <v>0</v>
      </c>
      <c r="Q8">
        <f>IF(G8="экспл",0,IF(G8="импл_",VLOOKUP(J8,quest_импл!$A$1:$J$129,8,FALSE),0))</f>
        <v>0</v>
      </c>
      <c r="R8">
        <f>IF(G8="экспл",0,IF(G8="импл_",VLOOKUP(J8,quest_импл!$A$1:$J$129,9,FALSE),0))</f>
        <v>0</v>
      </c>
      <c r="S8">
        <f>IF(G8="экспл_",0,IF(G8="импл_",VLOOKUP(J8,quest_импл!$A$1:$J$129,10,FALSE),0))</f>
        <v>0</v>
      </c>
      <c r="U8">
        <f>IF(G8="экспл",VLOOKUP(J8,quest_экспл!$A$1:$N$129,7,FALSE),IF(G8="импл_",0,0))</f>
        <v>295</v>
      </c>
      <c r="V8" t="str">
        <f>IF(G8="экспл",VLOOKUP(J8,quest_экспл!$A$2:$N$130,8,FALSE),IF(J8="импл_",0,0))</f>
        <v>sound\\Pered_vami.wav</v>
      </c>
      <c r="W8">
        <f>IF(G8="экспл",VLOOKUP(J8,quest_импл!$A$1:$J$129,9,FALSE),IF(G8="импл_",0,0))</f>
        <v>801</v>
      </c>
      <c r="Y8">
        <f>IF(G8="экспл",VLOOKUP(J8,quest_экспл!$A$1:$N$129,11,FALSE),IF(G8="импл_",0,0))</f>
        <v>95</v>
      </c>
      <c r="Z8" t="str">
        <f>IF(G8="экспл",VLOOKUP(J8,quest_экспл!$A$1:$N$129,12,FALSE),IF(G8="импл_",0,0))</f>
        <v>sound\\On_seriy.wav</v>
      </c>
      <c r="AA8" t="str">
        <f>IF(G8="экспл",VLOOKUP(J8,quest_экспл!$A$1:$N$129,14,FALSE),IF(G8="импл_",0,0))</f>
        <v>нет</v>
      </c>
      <c r="AB8">
        <f>IF(G8="экспл",VLOOKUP(J8,quest_экспл!$A$1:$N$129,13,FALSE),IF(G8="импл_",0,0))</f>
        <v>804</v>
      </c>
      <c r="AC8">
        <f ca="1">VLOOKUP(AD8,total_visual_stym!$C$2:$F$209,4,FALSE)</f>
        <v>2188</v>
      </c>
      <c r="AD8" t="str">
        <f t="shared" ca="1" si="8"/>
        <v>pics\\dis3.jpg</v>
      </c>
      <c r="AE8" s="22" t="str">
        <f t="array" aca="1" ref="AE8" ca="1">IF(G8="экспл",INDEX(total_visual_stym!$C$146:$C$209,(RANK(total_visual_stym!E152,total_visual_stym!$E$146:$E$209))),0)</f>
        <v>pics\\dis3.jpg</v>
      </c>
      <c r="AF8" s="22" t="str">
        <f t="shared" si="0"/>
        <v/>
      </c>
      <c r="AG8" t="str">
        <f t="shared" si="9"/>
        <v>pics\\Tomat_7.jpg</v>
      </c>
      <c r="AH8">
        <f t="shared" si="1"/>
        <v>0</v>
      </c>
      <c r="AI8" t="str">
        <f t="array" ref="AI8">IFERROR(INDEX($AG$2:$AG$65, SMALL(IF(ISBLANK($AG$2:$AG$65),"", ROW($AG$2:$AG$65)-MIN(ROW($AG$2:$AG$65))+1), ROW(AG7))),"")</f>
        <v>pics\\Tomat_7.jpg</v>
      </c>
      <c r="AJ8" t="str">
        <f t="shared" si="2"/>
        <v>pics\\Tomat</v>
      </c>
      <c r="AL8" t="str">
        <f t="shared" si="3"/>
        <v>pics\\Tomat_7.jpg</v>
      </c>
      <c r="AM8" t="str">
        <f t="array" ref="AM8">IFERROR(INDEX($AK$2:$AK$49, SMALL(IF(ISBLANK($AK$2:$AK$49),"", ROW($AK$2:$AK$49)-MIN(ROW($AK$2:$AK$49))+1), ROW(AK7))),"")</f>
        <v>pics\\Kokos_7.jpg</v>
      </c>
      <c r="AN8" t="str">
        <f t="array" ref="AN8">IFERROR(INDEX($AL$2:$AL$49, SMALL(IF(ISBLANK($AL$2:$AL$49),"", ROW($AL$2:$AL$49)-MIN(ROW($AL$2:$AL$49))+1), ROW(AL7))),"")</f>
        <v>pics\\Tomat_7.jpg</v>
      </c>
      <c r="AO8">
        <f t="shared" ca="1" si="10"/>
        <v>0.50139093584347016</v>
      </c>
      <c r="AP8" t="str">
        <f t="shared" ca="1" si="11"/>
        <v>pics\\Finik_8.jpg</v>
      </c>
      <c r="AQ8" t="str">
        <f t="shared" ca="1" si="12"/>
        <v>pics\\Peper_8.jpg</v>
      </c>
      <c r="AT8">
        <f t="shared" ca="1" si="4"/>
        <v>0.89066162208388933</v>
      </c>
      <c r="AU8" t="str">
        <f>IF(OR(G8=10,G8=11,G8=14,G8=15),VLOOKUP(AT8,audio_list_stym!$A$3:$B$18,2,FALSE),"sound\\Noviy_plod.wav")</f>
        <v>sound\\Noviy_plod.wav</v>
      </c>
      <c r="AV8" t="str">
        <f t="shared" ca="1" si="13"/>
        <v>sound\\Noviy_plod.wav</v>
      </c>
      <c r="AW8" t="s">
        <v>699</v>
      </c>
      <c r="AX8" t="str">
        <f>IF(OR(E8=10,E8=11,E8=14,E8=15),VLOOKUP(B8,audio_list_stym!$A$3:$BQ$189,69,FALSE),"XXXXX")</f>
        <v>XXXXX</v>
      </c>
      <c r="AY8" t="str">
        <f>VLOOKUP(V8,audio_list_stym!B8:BQ305,68,FALSE)</f>
        <v>Перед_Вами_</v>
      </c>
      <c r="AZ8" t="str">
        <f>VLOOKUP(Z8,audio_list_stym!$B$2:$BQ$299,68,FALSE)</f>
        <v>_Он_серый?</v>
      </c>
      <c r="BA8" t="e">
        <f>VLOOKUP(Q8,audio_list_stym!$B$2:$BQ$299,68,FALSE)</f>
        <v>#N/A</v>
      </c>
      <c r="BB8" t="str">
        <f t="shared" si="5"/>
        <v>Перед_Вами_XXXXX._Он_серый?</v>
      </c>
      <c r="BD8" cm="1">
        <f t="array" aca="1" ref="BD8" ca="1">INDEX($L$2:$L$9,(RANK(AT8,$AT$2:$AT$9)))</f>
        <v>2057</v>
      </c>
    </row>
    <row r="9" spans="1:60" x14ac:dyDescent="0.45">
      <c r="A9">
        <f>VLOOKUP(C9,audio_list_stym!$B$3:$C$299,2,FALSE)</f>
        <v>1201</v>
      </c>
      <c r="B9" t="s">
        <v>342</v>
      </c>
      <c r="C9" t="str">
        <f>VLOOKUP(B9,audio_list_stym!$A$3:$B$18,2,FALSE)</f>
        <v>sound\\Tomato.wav</v>
      </c>
      <c r="D9">
        <f>VLOOKUP(C9,audio_list_stym!$B$3:$D$299,3,FALSE)</f>
        <v>100</v>
      </c>
      <c r="E9">
        <f>VLOOKUP(B9,audio_list_stym!$A$3:$BP$18,68,FALSE)</f>
        <v>13</v>
      </c>
      <c r="F9" t="str">
        <f>VLOOKUP(E9,metki!$A$2:$B$9,2,FALSE)</f>
        <v>экспл_реал_без_названия</v>
      </c>
      <c r="G9" t="str">
        <f t="shared" si="6"/>
        <v>экспл</v>
      </c>
      <c r="H9" t="str">
        <f>VLOOKUP(B9,audio_list_stym!$A$3:$AJ$18,36,FALSE)</f>
        <v>Tomat</v>
      </c>
      <c r="I9" t="s">
        <v>695</v>
      </c>
      <c r="J9" t="str">
        <f t="shared" si="7"/>
        <v>Tomat_8</v>
      </c>
      <c r="K9">
        <v>13</v>
      </c>
      <c r="L9">
        <f>VLOOKUP(J9,total_visual_stym!$A$2:$D$129,2,FALSE)</f>
        <v>2064</v>
      </c>
      <c r="M9" t="str">
        <f>VLOOKUP(J9,total_visual_stym!$A$2:$D$129,3,FALSE)</f>
        <v>pics\\Tomat_8.jpg</v>
      </c>
      <c r="N9">
        <f>VLOOKUP(J9,total_visual_stym!$A$1:$D$129,4,FALSE)</f>
        <v>207</v>
      </c>
      <c r="P9">
        <f>IF(G9="экспл",0,IF(G9="импл_",VLOOKUP(J9,quest_импл!$A$1:$J$129,7,FALSE),0))</f>
        <v>0</v>
      </c>
      <c r="Q9">
        <f>IF(G9="экспл",0,IF(G9="импл_",VLOOKUP(J9,quest_импл!$A$1:$J$129,8,FALSE),0))</f>
        <v>0</v>
      </c>
      <c r="R9">
        <f>IF(G9="экспл",0,IF(G9="импл_",VLOOKUP(J9,quest_импл!$A$1:$J$129,9,FALSE),0))</f>
        <v>0</v>
      </c>
      <c r="S9">
        <f>IF(G9="экспл_",0,IF(G9="импл_",VLOOKUP(J9,quest_импл!$A$1:$J$129,10,FALSE),0))</f>
        <v>0</v>
      </c>
      <c r="U9">
        <f>IF(G9="экспл",VLOOKUP(J9,quest_экспл!$A$1:$N$129,7,FALSE),IF(G9="импл_",0,0))</f>
        <v>296</v>
      </c>
      <c r="V9" t="str">
        <f>IF(G9="экспл",VLOOKUP(J9,quest_экспл!$A$2:$N$130,8,FALSE),IF(J9="импл_",0,0))</f>
        <v>sound\\Vi_vidite.wav</v>
      </c>
      <c r="W9">
        <f>IF(G9="экспл",VLOOKUP(J9,quest_импл!$A$1:$J$129,9,FALSE),IF(G9="импл_",0,0))</f>
        <v>801</v>
      </c>
      <c r="Y9">
        <f>IF(G9="экспл",VLOOKUP(J9,quest_экспл!$A$1:$N$129,11,FALSE),IF(G9="импл_",0,0))</f>
        <v>96</v>
      </c>
      <c r="Z9" t="str">
        <f>IF(G9="экспл",VLOOKUP(J9,quest_экспл!$A$1:$N$129,12,FALSE),IF(G9="импл_",0,0))</f>
        <v>sound\\Vyazkiy_li_on.wav</v>
      </c>
      <c r="AA9" t="str">
        <f>IF(G9="экспл",VLOOKUP(J9,quest_экспл!$A$1:$N$129,14,FALSE),IF(G9="импл_",0,0))</f>
        <v>нет</v>
      </c>
      <c r="AB9">
        <f>IF(G9="экспл",VLOOKUP(J9,quest_экспл!$A$1:$N$129,13,FALSE),IF(G9="импл_",0,0))</f>
        <v>804</v>
      </c>
      <c r="AC9">
        <f ca="1">VLOOKUP(AD9,total_visual_stym!$C$2:$F$209,4,FALSE)</f>
        <v>2169</v>
      </c>
      <c r="AD9" t="str">
        <f t="shared" ca="1" si="8"/>
        <v>pics\\dis6.jpg</v>
      </c>
      <c r="AE9" s="22" t="str">
        <f t="array" aca="1" ref="AE9" ca="1">IF(G9="экспл",INDEX(total_visual_stym!$C$146:$C$209,(RANK(total_visual_stym!E153,total_visual_stym!$E$146:$E$209))),0)</f>
        <v>pics\\dis6.jpg</v>
      </c>
      <c r="AF9" s="22" t="str">
        <f t="shared" si="0"/>
        <v/>
      </c>
      <c r="AG9" t="str">
        <f t="shared" si="9"/>
        <v>pics\\Tomat_8.jpg</v>
      </c>
      <c r="AH9">
        <f t="shared" si="1"/>
        <v>0</v>
      </c>
      <c r="AI9" t="str">
        <f t="array" ref="AI9">IFERROR(INDEX($AG$2:$AG$65, SMALL(IF(ISBLANK($AG$2:$AG$65),"", ROW($AG$2:$AG$65)-MIN(ROW($AG$2:$AG$65))+1), ROW(AG8))),"")</f>
        <v>pics\\Tomat_8.jpg</v>
      </c>
      <c r="AJ9" t="str">
        <f t="shared" si="2"/>
        <v>pics\\Tomat</v>
      </c>
      <c r="AL9" t="str">
        <f t="shared" si="3"/>
        <v>pics\\Tomat_8.jpg</v>
      </c>
      <c r="AM9" t="str">
        <f t="array" ref="AM9">IFERROR(INDEX($AK$2:$AK$49, SMALL(IF(ISBLANK($AK$2:$AK$49),"", ROW($AK$2:$AK$49)-MIN(ROW($AK$2:$AK$49))+1), ROW(AK8))),"")</f>
        <v>pics\\Kokos_8.jpg</v>
      </c>
      <c r="AN9" t="str">
        <f t="array" ref="AN9">IFERROR(INDEX($AL$2:$AL$49, SMALL(IF(ISBLANK($AL$2:$AL$49),"", ROW($AL$2:$AL$49)-MIN(ROW($AL$2:$AL$49))+1), ROW(AL8))),"")</f>
        <v>pics\\Tomat_8.jpg</v>
      </c>
      <c r="AO9">
        <f t="shared" ca="1" si="10"/>
        <v>0.77147414746688026</v>
      </c>
      <c r="AP9" t="str">
        <f t="shared" ca="1" si="11"/>
        <v>pics\\Kokos_5.jpg</v>
      </c>
      <c r="AQ9" t="str">
        <f t="shared" ca="1" si="12"/>
        <v>pics\\Tomat_5.jpg</v>
      </c>
      <c r="AT9">
        <f t="shared" ca="1" si="4"/>
        <v>0.82614670091314235</v>
      </c>
      <c r="AU9" t="str">
        <f>IF(OR(G9=10,G9=11,G9=14,G9=15),VLOOKUP(AT9,audio_list_stym!$A$3:$B$18,2,FALSE),"sound\\Noviy_plod.wav")</f>
        <v>sound\\Noviy_plod.wav</v>
      </c>
      <c r="AV9" t="str">
        <f t="shared" ca="1" si="13"/>
        <v>sound\\Noviy_plod.wav</v>
      </c>
      <c r="AW9" t="s">
        <v>699</v>
      </c>
      <c r="AX9" t="str">
        <f>IF(OR(E9=10,E9=11,E9=14,E9=15),VLOOKUP(B9,audio_list_stym!$A$3:$BQ$189,69,FALSE),"XXXXX")</f>
        <v>XXXXX</v>
      </c>
      <c r="AY9" t="str">
        <f>VLOOKUP(V9,audio_list_stym!B9:BQ306,68,FALSE)</f>
        <v>Вы_видите_</v>
      </c>
      <c r="AZ9" t="str">
        <f>VLOOKUP(Z9,audio_list_stym!$B$2:$BQ$299,68,FALSE)</f>
        <v>_Вязкий_ли_он?</v>
      </c>
      <c r="BA9" t="e">
        <f>VLOOKUP(Q9,audio_list_stym!$B$2:$BQ$299,68,FALSE)</f>
        <v>#N/A</v>
      </c>
      <c r="BB9" t="str">
        <f t="shared" si="5"/>
        <v>Вы_видите_XXXXX._Вязкий_ли_он?</v>
      </c>
      <c r="BD9" cm="1">
        <f t="array" aca="1" ref="BD9" ca="1">INDEX($L$2:$L$9,(RANK(AT9,$AT$2:$AT$9)))</f>
        <v>2060</v>
      </c>
    </row>
    <row r="10" spans="1:60" x14ac:dyDescent="0.45">
      <c r="A10">
        <f>VLOOKUP(C10,audio_list_stym!$B$3:$C$299,2,FALSE)</f>
        <v>1202</v>
      </c>
      <c r="B10" t="s">
        <v>343</v>
      </c>
      <c r="C10" t="str">
        <f>VLOOKUP(B10,audio_list_stym!$A$3:$B$18,2,FALSE)</f>
        <v>sound\\Lemon.wav</v>
      </c>
      <c r="D10">
        <f>VLOOKUP(C10,audio_list_stym!$B$3:$D$299,3,FALSE)</f>
        <v>101</v>
      </c>
      <c r="E10">
        <f>VLOOKUP(B10,audio_list_stym!$A$3:$BP$18,68,FALSE)</f>
        <v>10</v>
      </c>
      <c r="F10" t="str">
        <f>VLOOKUP(E10,metki!$A$2:$B$9,2,FALSE)</f>
        <v>импл_реал_с_названием</v>
      </c>
      <c r="G10" t="str">
        <f t="shared" si="6"/>
        <v>импл_</v>
      </c>
      <c r="H10" t="str">
        <f>VLOOKUP(B10,audio_list_stym!$A$3:$AJ$18,36,FALSE)</f>
        <v>Limon</v>
      </c>
      <c r="I10" t="s">
        <v>688</v>
      </c>
      <c r="J10" t="str">
        <f t="shared" si="7"/>
        <v>Limon_1</v>
      </c>
      <c r="K10">
        <v>10</v>
      </c>
      <c r="L10">
        <f>VLOOKUP(J10,total_visual_stym!$A$2:$D$129,2,FALSE)</f>
        <v>2033</v>
      </c>
      <c r="M10" t="str">
        <f>VLOOKUP(J10,total_visual_stym!$A$2:$D$129,3,FALSE)</f>
        <v>pics\\Limon_1.jpg</v>
      </c>
      <c r="N10">
        <f>VLOOKUP(J10,total_visual_stym!$A$1:$D$129,4,FALSE)</f>
        <v>204</v>
      </c>
      <c r="P10">
        <f>IF(G10="экспл",0,IF(G10="импл_",VLOOKUP(J10,quest_импл!$A$1:$J$129,7,FALSE),0))</f>
        <v>193</v>
      </c>
      <c r="Q10" t="str">
        <f>IF(G10="экспл",0,IF(G10="импл_",VLOOKUP(J10,quest_импл!$A$1:$J$129,8,FALSE),0))</f>
        <v>sound\\Stariy_li.wav</v>
      </c>
      <c r="R10">
        <f>IF(G10="экспл",0,IF(G10="импл_",VLOOKUP(J10,quest_импл!$A$1:$J$129,9,FALSE),0))</f>
        <v>801</v>
      </c>
      <c r="S10" t="str">
        <f>IF(G10="экспл_",0,IF(G10="импл_",VLOOKUP(J10,quest_импл!$A$1:$J$129,10,FALSE),0))</f>
        <v>нет</v>
      </c>
      <c r="U10">
        <f>IF(G10="экспл",VLOOKUP(J10,quest_экспл!$A$1:$N$129,7,FALSE),IF(G10="импл_",0,0))</f>
        <v>0</v>
      </c>
      <c r="V10">
        <f>IF(G10="экспл",VLOOKUP(J10,quest_экспл!$A$2:$N$130,8,FALSE),IF(J10="импл_",0,0))</f>
        <v>0</v>
      </c>
      <c r="W10">
        <f>IF(G10="экспл",VLOOKUP(J10,quest_импл!$A$1:$J$129,9,FALSE),IF(G10="импл_",0,0))</f>
        <v>0</v>
      </c>
      <c r="Y10">
        <f>IF(G10="экспл",VLOOKUP(J10,quest_экспл!$A$1:$N$129,11,FALSE),IF(G10="импл_",0,0))</f>
        <v>0</v>
      </c>
      <c r="Z10">
        <f>IF(G10="экспл",VLOOKUP(J10,quest_экспл!$A$1:$N$129,12,FALSE),IF(G10="импл_",0,0))</f>
        <v>0</v>
      </c>
      <c r="AA10">
        <f>IF(G10="экспл",VLOOKUP(J10,quest_экспл!$A$1:$N$129,14,FALSE),IF(G10="импл_",0,0))</f>
        <v>0</v>
      </c>
      <c r="AB10">
        <f>IF(G10="экспл",VLOOKUP(J10,quest_экспл!$A$1:$N$129,13,FALSE),IF(G10="импл_",0,0))</f>
        <v>0</v>
      </c>
      <c r="AC10">
        <f ca="1">VLOOKUP(AD10,total_visual_stym!$C$2:$F$209,4,FALSE)</f>
        <v>2059</v>
      </c>
      <c r="AD10" t="str">
        <f t="shared" ca="1" si="8"/>
        <v>pics\\Tomat_3.jpg</v>
      </c>
      <c r="AE10" s="22">
        <f t="array" ref="AE10">IF(G10="экспл",INDEX(total_visual_stym!$C$146:$C$209,(RANK(total_visual_stym!E154,total_visual_stym!$E$146:$E$209))),0)</f>
        <v>0</v>
      </c>
      <c r="AF10" s="22" t="str">
        <f t="shared" ca="1" si="0"/>
        <v>pics\\Tomat_3.jpg</v>
      </c>
      <c r="AH10" t="str">
        <f t="shared" si="1"/>
        <v>sound\\Tropic</v>
      </c>
      <c r="AI10" t="str">
        <f t="array" ref="AI10">IFERROR(INDEX($AG$2:$AG$65, SMALL(IF(ISBLANK($AG$2:$AG$65),"", ROW($AG$2:$AG$65)-MIN(ROW($AG$2:$AG$65))+1), ROW(AG9))),"")</f>
        <v>pics\\Kokos_1.jpg</v>
      </c>
      <c r="AJ10" t="str">
        <f t="shared" si="2"/>
        <v>pics\\Kokos</v>
      </c>
      <c r="AK10" t="str">
        <f t="shared" ref="AK10:AK15" si="14">IF(OR(AJ10="pics\\Limon",AJ10="pics\\Banan",AJ10="pics\\Kokos",AJ10="pics\\Finik",AJ10="pics\\Injir"),AI10, )</f>
        <v>pics\\Kokos_1.jpg</v>
      </c>
      <c r="AM10" t="str">
        <f t="array" ref="AM10">IFERROR(INDEX($AK$2:$AK$49, SMALL(IF(ISBLANK($AK$2:$AK$49),"", ROW($AK$2:$AK$49)-MIN(ROW($AK$2:$AK$49))+1), ROW(AK9))),"")</f>
        <v>pics\\Finik_1.jpg</v>
      </c>
      <c r="AN10" t="str">
        <f t="array" ref="AN10">IFERROR(INDEX($AL$2:$AL$49, SMALL(IF(ISBLANK($AL$2:$AL$49),"", ROW($AL$2:$AL$49)-MIN(ROW($AL$2:$AL$49))+1), ROW(AL9))),"")</f>
        <v>pics\\Peper_1.jpg</v>
      </c>
      <c r="AO10">
        <f t="shared" ca="1" si="10"/>
        <v>0.87720954893108194</v>
      </c>
      <c r="AP10" t="str">
        <f t="shared" ca="1" si="11"/>
        <v>pics\\Kokos_3.jpg</v>
      </c>
      <c r="AQ10" t="str">
        <f t="shared" ca="1" si="12"/>
        <v>pics\\Tomat_3.jpg</v>
      </c>
      <c r="AS10" t="str">
        <f t="shared" ref="AS10:AS17" ca="1" si="15">IF(AH10="sound\\Tropic",AQ10,"")</f>
        <v>pics\\Tomat_3.jpg</v>
      </c>
      <c r="AT10">
        <f t="shared" ca="1" si="4"/>
        <v>0.59908727639216608</v>
      </c>
      <c r="AU10" t="str">
        <f>IF(OR(G10=10,G10=11,G10=14,G10=15),VLOOKUP(AT10,audio_list_stym!$A$3:$B$18,2,FALSE),"sound\\Noviy_plod.wav")</f>
        <v>sound\\Noviy_plod.wav</v>
      </c>
      <c r="AV10" t="str">
        <f t="shared" ca="1" si="13"/>
        <v>sound\\Noviy_plod.wav</v>
      </c>
      <c r="AW10" t="s">
        <v>698</v>
      </c>
      <c r="AX10" t="str">
        <f>IF(OR(E10=10,E10=11,E10=14,E10=15),VLOOKUP(B10,audio_list_stym!$A$3:$BQ$189,69,FALSE),"XXXXX")</f>
        <v>ЛИМОН</v>
      </c>
      <c r="AY10" t="e">
        <f>VLOOKUP(V10,audio_list_stym!B10:BQ307,68,FALSE)</f>
        <v>#N/A</v>
      </c>
      <c r="AZ10" t="e">
        <f>VLOOKUP(Z10,audio_list_stym!$B$2:$BQ$299,68,FALSE)</f>
        <v>#N/A</v>
      </c>
      <c r="BA10" t="str">
        <f>VLOOKUP(Q10,audio_list_stym!$B$2:$BQ$299,68,FALSE)</f>
        <v>_Старый_ли_</v>
      </c>
      <c r="BB10" t="str">
        <f t="shared" si="5"/>
        <v>_Старый_ли_ЛИМОН?</v>
      </c>
      <c r="BC10">
        <f>A10</f>
        <v>1202</v>
      </c>
      <c r="BD10" cm="1">
        <f t="array" aca="1" ref="BD10" ca="1">INDEX($L$10:$L$17,(RANK(AT2,$AT$2:$AT$9)))</f>
        <v>2034</v>
      </c>
      <c r="BE10" cm="1">
        <f t="array" aca="1" ref="BE10" ca="1">INDEX(BD2:BD9,(RANK(AT3,$AT$2:$AT$9)))</f>
        <v>2063</v>
      </c>
      <c r="BF10" cm="1">
        <f t="array" aca="1" ref="BF10" ca="1">INDEX(BD18:BD33,(RANK(AT3,$AT$2:$AT$16)))</f>
        <v>2050</v>
      </c>
      <c r="BG10" cm="1">
        <f t="array" aca="1" ref="BG10" ca="1">INDEX(BD34:BD65,(RANK(AT3,$AT$2:$AT$16)))</f>
        <v>2002</v>
      </c>
      <c r="BH10">
        <v>1</v>
      </c>
    </row>
    <row r="11" spans="1:60" x14ac:dyDescent="0.45">
      <c r="A11">
        <f>VLOOKUP(C11,audio_list_stym!$B$3:$C$299,2,FALSE)</f>
        <v>1202</v>
      </c>
      <c r="B11" t="s">
        <v>343</v>
      </c>
      <c r="C11" t="str">
        <f>VLOOKUP(B11,audio_list_stym!$A$3:$B$18,2,FALSE)</f>
        <v>sound\\Lemon.wav</v>
      </c>
      <c r="D11">
        <f>VLOOKUP(C11,audio_list_stym!$B$3:$D$299,3,FALSE)</f>
        <v>101</v>
      </c>
      <c r="E11">
        <f>VLOOKUP(B11,audio_list_stym!$A$3:$BP$18,68,FALSE)</f>
        <v>10</v>
      </c>
      <c r="F11" t="str">
        <f>VLOOKUP(E11,metki!$A$2:$B$9,2,FALSE)</f>
        <v>импл_реал_с_названием</v>
      </c>
      <c r="G11" t="str">
        <f t="shared" si="6"/>
        <v>импл_</v>
      </c>
      <c r="H11" t="str">
        <f>VLOOKUP(B11,audio_list_stym!$A$3:$AJ$18,36,FALSE)</f>
        <v>Limon</v>
      </c>
      <c r="I11" t="s">
        <v>689</v>
      </c>
      <c r="J11" t="str">
        <f t="shared" si="7"/>
        <v>Limon_2</v>
      </c>
      <c r="K11">
        <v>10</v>
      </c>
      <c r="L11">
        <f>VLOOKUP(J11,total_visual_stym!$A$2:$D$129,2,FALSE)</f>
        <v>2034</v>
      </c>
      <c r="M11" t="str">
        <f>VLOOKUP(J11,total_visual_stym!$A$2:$D$129,3,FALSE)</f>
        <v>pics\\Limon_2.jpg</v>
      </c>
      <c r="N11">
        <f>VLOOKUP(J11,total_visual_stym!$A$1:$D$129,4,FALSE)</f>
        <v>204</v>
      </c>
      <c r="P11">
        <f>IF(G11="экспл",0,IF(G11="импл_",VLOOKUP(J11,quest_импл!$A$1:$J$129,7,FALSE),0))</f>
        <v>194</v>
      </c>
      <c r="Q11" t="str">
        <f>IF(G11="экспл",0,IF(G11="импл_",VLOOKUP(J11,quest_импл!$A$1:$J$129,8,FALSE),0))</f>
        <v>sound\\Siniy_li.wav</v>
      </c>
      <c r="R11">
        <f>IF(G11="экспл",0,IF(G11="импл_",VLOOKUP(J11,quest_импл!$A$1:$J$129,9,FALSE),0))</f>
        <v>801</v>
      </c>
      <c r="S11" t="str">
        <f>IF(G11="экспл_",0,IF(G11="импл_",VLOOKUP(J11,quest_импл!$A$1:$J$129,10,FALSE),0))</f>
        <v>нет</v>
      </c>
      <c r="U11">
        <f>IF(G11="экспл",VLOOKUP(J11,quest_экспл!$A$1:$N$129,7,FALSE),IF(G11="импл_",0,0))</f>
        <v>0</v>
      </c>
      <c r="V11">
        <f>IF(G11="экспл",VLOOKUP(J11,quest_экспл!$A$2:$N$130,8,FALSE),IF(J11="импл_",0,0))</f>
        <v>0</v>
      </c>
      <c r="W11">
        <f>IF(G11="экспл",VLOOKUP(J11,quest_импл!$A$1:$J$129,9,FALSE),IF(G11="импл_",0,0))</f>
        <v>0</v>
      </c>
      <c r="Y11">
        <f>IF(G11="экспл",VLOOKUP(J11,quest_экспл!$A$1:$N$129,11,FALSE),IF(G11="импл_",0,0))</f>
        <v>0</v>
      </c>
      <c r="Z11">
        <f>IF(G11="экспл",VLOOKUP(J11,quest_экспл!$A$1:$N$129,12,FALSE),IF(G11="импл_",0,0))</f>
        <v>0</v>
      </c>
      <c r="AA11">
        <f>IF(G11="экспл",VLOOKUP(J11,quest_экспл!$A$1:$N$129,14,FALSE),IF(G11="импл_",0,0))</f>
        <v>0</v>
      </c>
      <c r="AB11">
        <f>IF(G11="экспл",VLOOKUP(J11,quest_экспл!$A$1:$N$129,13,FALSE),IF(G11="импл_",0,0))</f>
        <v>0</v>
      </c>
      <c r="AC11">
        <f ca="1">VLOOKUP(AD11,total_visual_stym!$C$2:$F$209,4,FALSE)</f>
        <v>2168</v>
      </c>
      <c r="AD11" t="str">
        <f t="shared" ca="1" si="8"/>
        <v>pics\\Tikva_8.jpg</v>
      </c>
      <c r="AE11" s="22">
        <f t="array" ref="AE11">IF(G11="экспл",INDEX(total_visual_stym!$C$146:$C$209,(RANK(total_visual_stym!E155,total_visual_stym!$E$146:$E$209))),0)</f>
        <v>0</v>
      </c>
      <c r="AF11" s="22" t="str">
        <f t="shared" ca="1" si="0"/>
        <v>pics\\Tikva_8.jpg</v>
      </c>
      <c r="AH11" t="str">
        <f t="shared" si="1"/>
        <v>sound\\Tropic</v>
      </c>
      <c r="AI11" t="str">
        <f t="array" ref="AI11">IFERROR(INDEX($AG$2:$AG$65, SMALL(IF(ISBLANK($AG$2:$AG$65),"", ROW($AG$2:$AG$65)-MIN(ROW($AG$2:$AG$65))+1), ROW(AG10))),"")</f>
        <v>pics\\Kokos_2.jpg</v>
      </c>
      <c r="AJ11" t="str">
        <f t="shared" ref="AJ11:AJ49" si="16">LEFT(AI11,11)</f>
        <v>pics\\Kokos</v>
      </c>
      <c r="AK11" t="str">
        <f t="shared" si="14"/>
        <v>pics\\Kokos_2.jpg</v>
      </c>
      <c r="AM11" t="str">
        <f t="array" ref="AM11">IFERROR(INDEX($AK$2:$AK$49, SMALL(IF(ISBLANK($AK$2:$AK$49),"", ROW($AK$2:$AK$49)-MIN(ROW($AK$2:$AK$49))+1), ROW(AK10))),"")</f>
        <v>pics\\Finik_2.jpg</v>
      </c>
      <c r="AN11" t="str">
        <f t="array" ref="AN11">IFERROR(INDEX($AL$2:$AL$49, SMALL(IF(ISBLANK($AL$2:$AL$49),"", ROW($AL$2:$AL$49)-MIN(ROW($AL$2:$AL$49))+1), ROW(AL10))),"")</f>
        <v>pics\\Peper_2.jpg</v>
      </c>
      <c r="AO11">
        <f t="shared" ca="1" si="10"/>
        <v>3.2028966854615981E-2</v>
      </c>
      <c r="AP11" t="str">
        <f t="shared" ca="1" si="11"/>
        <v>pics\\Injir_8.jpg</v>
      </c>
      <c r="AQ11" t="str">
        <f t="shared" ca="1" si="12"/>
        <v>pics\\Tikva_8.jpg</v>
      </c>
      <c r="AS11" t="str">
        <f t="shared" ca="1" si="15"/>
        <v>pics\\Tikva_8.jpg</v>
      </c>
      <c r="AT11">
        <f t="shared" ca="1" si="4"/>
        <v>0.82505934849624762</v>
      </c>
      <c r="AU11" t="str">
        <f>IF(OR(G11=10,G11=11,G11=14,G11=15),VLOOKUP(AT11,audio_list_stym!$A$3:$B$18,2,FALSE),"sound\\Noviy_plod.wav")</f>
        <v>sound\\Noviy_plod.wav</v>
      </c>
      <c r="AV11" t="str">
        <f t="shared" ca="1" si="13"/>
        <v>sound\\Noviy_plod.wav</v>
      </c>
      <c r="AW11" t="s">
        <v>698</v>
      </c>
      <c r="AX11" t="str">
        <f>IF(OR(E11=10,E11=11,E11=14,E11=15),VLOOKUP(B11,audio_list_stym!$A$3:$BQ$189,69,FALSE),"XXXXX")</f>
        <v>ЛИМОН</v>
      </c>
      <c r="AY11" t="e">
        <f>VLOOKUP(V11,audio_list_stym!B11:BQ308,68,FALSE)</f>
        <v>#N/A</v>
      </c>
      <c r="AZ11" t="e">
        <f>VLOOKUP(Z11,audio_list_stym!$B$2:$BQ$299,68,FALSE)</f>
        <v>#N/A</v>
      </c>
      <c r="BA11" t="str">
        <f>VLOOKUP(Q11,audio_list_stym!$B$2:$BQ$299,68,FALSE)</f>
        <v>_Фиолетовый_ли_</v>
      </c>
      <c r="BB11" t="str">
        <f t="shared" si="5"/>
        <v>_Фиолетовый_ли_ЛИМОН?</v>
      </c>
      <c r="BD11" cm="1">
        <f t="array" aca="1" ref="BD11" ca="1">INDEX($L$10:$L$17,(RANK(AT3,$AT$2:$AT$9)))</f>
        <v>2037</v>
      </c>
    </row>
    <row r="12" spans="1:60" x14ac:dyDescent="0.45">
      <c r="A12">
        <f>VLOOKUP(C12,audio_list_stym!$B$3:$C$299,2,FALSE)</f>
        <v>1202</v>
      </c>
      <c r="B12" t="s">
        <v>343</v>
      </c>
      <c r="C12" t="str">
        <f>VLOOKUP(B12,audio_list_stym!$A$3:$B$18,2,FALSE)</f>
        <v>sound\\Lemon.wav</v>
      </c>
      <c r="D12">
        <f>VLOOKUP(C12,audio_list_stym!$B$3:$D$299,3,FALSE)</f>
        <v>101</v>
      </c>
      <c r="E12">
        <f>VLOOKUP(B12,audio_list_stym!$A$3:$BP$18,68,FALSE)</f>
        <v>10</v>
      </c>
      <c r="F12" t="str">
        <f>VLOOKUP(E12,metki!$A$2:$B$9,2,FALSE)</f>
        <v>импл_реал_с_названием</v>
      </c>
      <c r="G12" t="str">
        <f t="shared" si="6"/>
        <v>импл_</v>
      </c>
      <c r="H12" t="str">
        <f>VLOOKUP(B12,audio_list_stym!$A$3:$AJ$18,36,FALSE)</f>
        <v>Limon</v>
      </c>
      <c r="I12" t="s">
        <v>690</v>
      </c>
      <c r="J12" t="str">
        <f t="shared" si="7"/>
        <v>Limon_3</v>
      </c>
      <c r="K12">
        <v>10</v>
      </c>
      <c r="L12">
        <f>VLOOKUP(J12,total_visual_stym!$A$2:$D$129,2,FALSE)</f>
        <v>2035</v>
      </c>
      <c r="M12" t="str">
        <f>VLOOKUP(J12,total_visual_stym!$A$2:$D$129,3,FALSE)</f>
        <v>pics\\Limon_3.jpg</v>
      </c>
      <c r="N12">
        <f>VLOOKUP(J12,total_visual_stym!$A$1:$D$129,4,FALSE)</f>
        <v>204</v>
      </c>
      <c r="P12">
        <f>IF(G12="экспл",0,IF(G12="импл_",VLOOKUP(J12,quest_импл!$A$1:$J$129,7,FALSE),0))</f>
        <v>195</v>
      </c>
      <c r="Q12" t="str">
        <f>IF(G12="экспл",0,IF(G12="импл_",VLOOKUP(J12,quest_импл!$A$1:$J$129,8,FALSE),0))</f>
        <v>sound\\S_cedroy_li.wav</v>
      </c>
      <c r="R12">
        <f>IF(G12="экспл",0,IF(G12="импл_",VLOOKUP(J12,quest_импл!$A$1:$J$129,9,FALSE),0))</f>
        <v>801</v>
      </c>
      <c r="S12" t="str">
        <f>IF(G12="экспл_",0,IF(G12="импл_",VLOOKUP(J12,quest_импл!$A$1:$J$129,10,FALSE),0))</f>
        <v>да</v>
      </c>
      <c r="U12">
        <f>IF(G12="экспл",VLOOKUP(J12,quest_экспл!$A$1:$N$129,7,FALSE),IF(G12="импл_",0,0))</f>
        <v>0</v>
      </c>
      <c r="V12">
        <f>IF(G12="экспл",VLOOKUP(J12,quest_экспл!$A$2:$N$130,8,FALSE),IF(J12="импл_",0,0))</f>
        <v>0</v>
      </c>
      <c r="W12">
        <f>IF(G12="экспл",VLOOKUP(J12,quest_импл!$A$1:$J$129,9,FALSE),IF(G12="импл_",0,0))</f>
        <v>0</v>
      </c>
      <c r="Y12">
        <f>IF(G12="экспл",VLOOKUP(J12,quest_экспл!$A$1:$N$129,11,FALSE),IF(G12="импл_",0,0))</f>
        <v>0</v>
      </c>
      <c r="Z12">
        <f>IF(G12="экспл",VLOOKUP(J12,quest_экспл!$A$1:$N$129,12,FALSE),IF(G12="импл_",0,0))</f>
        <v>0</v>
      </c>
      <c r="AA12">
        <f>IF(G12="экспл",VLOOKUP(J12,quest_экспл!$A$1:$N$129,14,FALSE),IF(G12="импл_",0,0))</f>
        <v>0</v>
      </c>
      <c r="AB12">
        <f>IF(G12="экспл",VLOOKUP(J12,quest_экспл!$A$1:$N$129,13,FALSE),IF(G12="импл_",0,0))</f>
        <v>0</v>
      </c>
      <c r="AC12">
        <f ca="1">VLOOKUP(AD12,total_visual_stym!$C$2:$F$209,4,FALSE)</f>
        <v>2044</v>
      </c>
      <c r="AD12" t="str">
        <f t="shared" ca="1" si="8"/>
        <v>pics\\Peper_4.jpg</v>
      </c>
      <c r="AE12" s="22">
        <f t="array" ref="AE12">IF(G12="экспл",INDEX(total_visual_stym!$C$146:$C$209,(RANK(total_visual_stym!E156,total_visual_stym!$E$146:$E$209))),0)</f>
        <v>0</v>
      </c>
      <c r="AF12" s="22" t="str">
        <f t="shared" ca="1" si="0"/>
        <v>pics\\Peper_4.jpg</v>
      </c>
      <c r="AH12" t="str">
        <f t="shared" si="1"/>
        <v>sound\\Tropic</v>
      </c>
      <c r="AI12" t="str">
        <f t="array" ref="AI12">IFERROR(INDEX($AG$2:$AG$65, SMALL(IF(ISBLANK($AG$2:$AG$65),"", ROW($AG$2:$AG$65)-MIN(ROW($AG$2:$AG$65))+1), ROW(AG11))),"")</f>
        <v>pics\\Kokos_3.jpg</v>
      </c>
      <c r="AJ12" t="str">
        <f t="shared" si="16"/>
        <v>pics\\Kokos</v>
      </c>
      <c r="AK12" t="str">
        <f t="shared" si="14"/>
        <v>pics\\Kokos_3.jpg</v>
      </c>
      <c r="AM12" t="str">
        <f t="array" ref="AM12">IFERROR(INDEX($AK$2:$AK$49, SMALL(IF(ISBLANK($AK$2:$AK$49),"", ROW($AK$2:$AK$49)-MIN(ROW($AK$2:$AK$49))+1), ROW(AK11))),"")</f>
        <v>pics\\Finik_3.jpg</v>
      </c>
      <c r="AN12" t="str">
        <f t="array" ref="AN12">IFERROR(INDEX($AL$2:$AL$49, SMALL(IF(ISBLANK($AL$2:$AL$49),"", ROW($AL$2:$AL$49)-MIN(ROW($AL$2:$AL$49))+1), ROW(AL11))),"")</f>
        <v>pics\\Peper_3.jpg</v>
      </c>
      <c r="AO12">
        <f t="shared" ca="1" si="10"/>
        <v>0.63946429331337151</v>
      </c>
      <c r="AP12" t="str">
        <f t="shared" ca="1" si="11"/>
        <v>pics\\Finik_4.jpg</v>
      </c>
      <c r="AQ12" t="str">
        <f t="shared" ca="1" si="12"/>
        <v>pics\\Peper_4.jpg</v>
      </c>
      <c r="AS12" t="str">
        <f t="shared" ca="1" si="15"/>
        <v>pics\\Peper_4.jpg</v>
      </c>
      <c r="AT12">
        <f t="shared" ca="1" si="4"/>
        <v>0.84965460430745587</v>
      </c>
      <c r="AU12" t="str">
        <f>IF(OR(G12=10,G12=11,G12=14,G12=15),VLOOKUP(AT12,audio_list_stym!$A$3:$B$18,2,FALSE),"sound\\Noviy_plod.wav")</f>
        <v>sound\\Noviy_plod.wav</v>
      </c>
      <c r="AV12" t="str">
        <f t="shared" ca="1" si="13"/>
        <v>sound\\Noviy_plod.wav</v>
      </c>
      <c r="AW12" t="s">
        <v>698</v>
      </c>
      <c r="AX12" t="str">
        <f>IF(OR(E12=10,E12=11,E12=14,E12=15),VLOOKUP(B12,audio_list_stym!$A$3:$BQ$189,69,FALSE),"XXXXX")</f>
        <v>ЛИМОН</v>
      </c>
      <c r="AY12" t="e">
        <f>VLOOKUP(V12,audio_list_stym!B12:BQ309,68,FALSE)</f>
        <v>#N/A</v>
      </c>
      <c r="AZ12" t="e">
        <f>VLOOKUP(Z12,audio_list_stym!$B$2:$BQ$299,68,FALSE)</f>
        <v>#N/A</v>
      </c>
      <c r="BA12" t="str">
        <f>VLOOKUP(Q12,audio_list_stym!$B$2:$BQ$299,68,FALSE)</f>
        <v>_С_цедрой_ли_</v>
      </c>
      <c r="BB12" t="str">
        <f t="shared" si="5"/>
        <v>_С_цедрой_ли_ЛИМОН?</v>
      </c>
      <c r="BD12" cm="1">
        <f t="array" aca="1" ref="BD12" ca="1">INDEX($L$10:$L$17,(RANK(AT4,$AT$2:$AT$9)))</f>
        <v>2035</v>
      </c>
    </row>
    <row r="13" spans="1:60" x14ac:dyDescent="0.45">
      <c r="A13">
        <f>VLOOKUP(C13,audio_list_stym!$B$3:$C$299,2,FALSE)</f>
        <v>1202</v>
      </c>
      <c r="B13" t="s">
        <v>343</v>
      </c>
      <c r="C13" t="str">
        <f>VLOOKUP(B13,audio_list_stym!$A$3:$B$18,2,FALSE)</f>
        <v>sound\\Lemon.wav</v>
      </c>
      <c r="D13">
        <f>VLOOKUP(C13,audio_list_stym!$B$3:$D$299,3,FALSE)</f>
        <v>101</v>
      </c>
      <c r="E13">
        <f>VLOOKUP(B13,audio_list_stym!$A$3:$BP$18,68,FALSE)</f>
        <v>10</v>
      </c>
      <c r="F13" t="str">
        <f>VLOOKUP(E13,metki!$A$2:$B$9,2,FALSE)</f>
        <v>импл_реал_с_названием</v>
      </c>
      <c r="G13" t="str">
        <f t="shared" si="6"/>
        <v>импл_</v>
      </c>
      <c r="H13" t="str">
        <f>VLOOKUP(B13,audio_list_stym!$A$3:$AJ$18,36,FALSE)</f>
        <v>Limon</v>
      </c>
      <c r="I13" t="s">
        <v>691</v>
      </c>
      <c r="J13" t="str">
        <f t="shared" si="7"/>
        <v>Limon_4</v>
      </c>
      <c r="K13">
        <v>10</v>
      </c>
      <c r="L13">
        <f>VLOOKUP(J13,total_visual_stym!$A$2:$D$129,2,FALSE)</f>
        <v>2036</v>
      </c>
      <c r="M13" t="str">
        <f>VLOOKUP(J13,total_visual_stym!$A$2:$D$129,3,FALSE)</f>
        <v>pics\\Limon_4.jpg</v>
      </c>
      <c r="N13">
        <f>VLOOKUP(J13,total_visual_stym!$A$1:$D$129,4,FALSE)</f>
        <v>204</v>
      </c>
      <c r="P13">
        <f>IF(G13="экспл",0,IF(G13="импл_",VLOOKUP(J13,quest_импл!$A$1:$J$129,7,FALSE),0))</f>
        <v>196</v>
      </c>
      <c r="Q13" t="str">
        <f>IF(G13="экспл",0,IF(G13="импл_",VLOOKUP(J13,quest_импл!$A$1:$J$129,8,FALSE),0))</f>
        <v>sound\\Kisliy_li.wav</v>
      </c>
      <c r="R13">
        <f>IF(G13="экспл",0,IF(G13="импл_",VLOOKUP(J13,quest_импл!$A$1:$J$129,9,FALSE),0))</f>
        <v>801</v>
      </c>
      <c r="S13" t="str">
        <f>IF(G13="экспл_",0,IF(G13="импл_",VLOOKUP(J13,quest_импл!$A$1:$J$129,10,FALSE),0))</f>
        <v>да</v>
      </c>
      <c r="U13">
        <f>IF(G13="экспл",VLOOKUP(J13,quest_экспл!$A$1:$N$129,7,FALSE),IF(G13="импл_",0,0))</f>
        <v>0</v>
      </c>
      <c r="V13">
        <f>IF(G13="экспл",VLOOKUP(J13,quest_экспл!$A$2:$N$130,8,FALSE),IF(J13="импл_",0,0))</f>
        <v>0</v>
      </c>
      <c r="W13">
        <f>IF(G13="экспл",VLOOKUP(J13,quest_импл!$A$1:$J$129,9,FALSE),IF(G13="импл_",0,0))</f>
        <v>0</v>
      </c>
      <c r="Y13">
        <f>IF(G13="экспл",VLOOKUP(J13,quest_экспл!$A$1:$N$129,11,FALSE),IF(G13="импл_",0,0))</f>
        <v>0</v>
      </c>
      <c r="Z13">
        <f>IF(G13="экспл",VLOOKUP(J13,quest_экспл!$A$1:$N$129,12,FALSE),IF(G13="импл_",0,0))</f>
        <v>0</v>
      </c>
      <c r="AA13">
        <f>IF(G13="экспл",VLOOKUP(J13,quest_экспл!$A$1:$N$129,14,FALSE),IF(G13="импл_",0,0))</f>
        <v>0</v>
      </c>
      <c r="AB13">
        <f>IF(G13="экспл",VLOOKUP(J13,quest_экспл!$A$1:$N$129,13,FALSE),IF(G13="импл_",0,0))</f>
        <v>0</v>
      </c>
      <c r="AC13">
        <f ca="1">VLOOKUP(AD13,total_visual_stym!$C$2:$F$209,4,FALSE)</f>
        <v>2042</v>
      </c>
      <c r="AD13" t="str">
        <f t="shared" ca="1" si="8"/>
        <v>pics\\Peper_2.jpg</v>
      </c>
      <c r="AE13" s="22">
        <f t="array" ref="AE13">IF(G13="экспл",INDEX(total_visual_stym!$C$146:$C$209,(RANK(total_visual_stym!E157,total_visual_stym!$E$146:$E$209))),0)</f>
        <v>0</v>
      </c>
      <c r="AF13" s="22" t="str">
        <f t="shared" ca="1" si="0"/>
        <v>pics\\Peper_2.jpg</v>
      </c>
      <c r="AH13" t="str">
        <f t="shared" si="1"/>
        <v>sound\\Tropic</v>
      </c>
      <c r="AI13" t="str">
        <f t="array" ref="AI13">IFERROR(INDEX($AG$2:$AG$65, SMALL(IF(ISBLANK($AG$2:$AG$65),"", ROW($AG$2:$AG$65)-MIN(ROW($AG$2:$AG$65))+1), ROW(AG12))),"")</f>
        <v>pics\\Kokos_4.jpg</v>
      </c>
      <c r="AJ13" t="str">
        <f t="shared" si="16"/>
        <v>pics\\Kokos</v>
      </c>
      <c r="AK13" t="str">
        <f t="shared" si="14"/>
        <v>pics\\Kokos_4.jpg</v>
      </c>
      <c r="AM13" t="str">
        <f t="array" ref="AM13">IFERROR(INDEX($AK$2:$AK$49, SMALL(IF(ISBLANK($AK$2:$AK$49),"", ROW($AK$2:$AK$49)-MIN(ROW($AK$2:$AK$49))+1), ROW(AK12))),"")</f>
        <v>pics\\Finik_4.jpg</v>
      </c>
      <c r="AN13" t="str">
        <f t="array" ref="AN13">IFERROR(INDEX($AL$2:$AL$49, SMALL(IF(ISBLANK($AL$2:$AL$49),"", ROW($AL$2:$AL$49)-MIN(ROW($AL$2:$AL$49))+1), ROW(AL12))),"")</f>
        <v>pics\\Peper_4.jpg</v>
      </c>
      <c r="AO13">
        <f t="shared" ca="1" si="10"/>
        <v>0.69125729520720547</v>
      </c>
      <c r="AP13" t="str">
        <f t="shared" ca="1" si="11"/>
        <v>pics\\Finik_2.jpg</v>
      </c>
      <c r="AQ13" t="str">
        <f t="shared" ca="1" si="12"/>
        <v>pics\\Peper_2.jpg</v>
      </c>
      <c r="AS13" t="str">
        <f t="shared" ca="1" si="15"/>
        <v>pics\\Peper_2.jpg</v>
      </c>
      <c r="AT13">
        <f t="shared" ca="1" si="4"/>
        <v>0.51847261581814574</v>
      </c>
      <c r="AU13" t="str">
        <f>IF(OR(G13=10,G13=11,G13=14,G13=15),VLOOKUP(AT13,audio_list_stym!$A$3:$B$18,2,FALSE),"sound\\Noviy_plod.wav")</f>
        <v>sound\\Noviy_plod.wav</v>
      </c>
      <c r="AV13" t="str">
        <f t="shared" ca="1" si="13"/>
        <v>sound\\Redkiy_plod.wav</v>
      </c>
      <c r="AW13" t="s">
        <v>698</v>
      </c>
      <c r="AX13" t="str">
        <f>IF(OR(E13=10,E13=11,E13=14,E13=15),VLOOKUP(B13,audio_list_stym!$A$3:$BQ$189,69,FALSE),"XXXXX")</f>
        <v>ЛИМОН</v>
      </c>
      <c r="AY13" t="e">
        <f>VLOOKUP(V13,audio_list_stym!B13:BQ310,68,FALSE)</f>
        <v>#N/A</v>
      </c>
      <c r="AZ13" t="e">
        <f>VLOOKUP(Z13,audio_list_stym!$B$2:$BQ$299,68,FALSE)</f>
        <v>#N/A</v>
      </c>
      <c r="BA13" t="str">
        <f>VLOOKUP(Q13,audio_list_stym!$B$2:$BQ$299,68,FALSE)</f>
        <v>_Кислый_ли_</v>
      </c>
      <c r="BB13" t="str">
        <f t="shared" si="5"/>
        <v>_Кислый_ли_ЛИМОН?</v>
      </c>
      <c r="BD13" cm="1">
        <f t="array" aca="1" ref="BD13" ca="1">INDEX($L$10:$L$17,(RANK(AT5,$AT$2:$AT$9)))</f>
        <v>2040</v>
      </c>
    </row>
    <row r="14" spans="1:60" x14ac:dyDescent="0.45">
      <c r="A14">
        <f>VLOOKUP(C14,audio_list_stym!$B$3:$C$299,2,FALSE)</f>
        <v>1202</v>
      </c>
      <c r="B14" t="s">
        <v>343</v>
      </c>
      <c r="C14" t="str">
        <f>VLOOKUP(B14,audio_list_stym!$A$3:$B$18,2,FALSE)</f>
        <v>sound\\Lemon.wav</v>
      </c>
      <c r="D14">
        <f>VLOOKUP(C14,audio_list_stym!$B$3:$D$299,3,FALSE)</f>
        <v>101</v>
      </c>
      <c r="E14">
        <f>VLOOKUP(B14,audio_list_stym!$A$3:$BP$18,68,FALSE)</f>
        <v>10</v>
      </c>
      <c r="F14" t="str">
        <f>VLOOKUP(E14,metki!$A$2:$B$9,2,FALSE)</f>
        <v>импл_реал_с_названием</v>
      </c>
      <c r="G14" t="str">
        <f t="shared" si="6"/>
        <v>импл_</v>
      </c>
      <c r="H14" t="str">
        <f>VLOOKUP(B14,audio_list_stym!$A$3:$AJ$18,36,FALSE)</f>
        <v>Limon</v>
      </c>
      <c r="I14" t="s">
        <v>692</v>
      </c>
      <c r="J14" t="str">
        <f t="shared" si="7"/>
        <v>Limon_5</v>
      </c>
      <c r="K14">
        <v>10</v>
      </c>
      <c r="L14">
        <f>VLOOKUP(J14,total_visual_stym!$A$2:$D$129,2,FALSE)</f>
        <v>2037</v>
      </c>
      <c r="M14" t="str">
        <f>VLOOKUP(J14,total_visual_stym!$A$2:$D$129,3,FALSE)</f>
        <v>pics\\Limon_5.jpg</v>
      </c>
      <c r="N14">
        <f>VLOOKUP(J14,total_visual_stym!$A$1:$D$129,4,FALSE)</f>
        <v>204</v>
      </c>
      <c r="P14">
        <f>IF(G14="экспл",0,IF(G14="импл_",VLOOKUP(J14,quest_импл!$A$1:$J$129,7,FALSE),0))</f>
        <v>197</v>
      </c>
      <c r="Q14" t="str">
        <f>IF(G14="экспл",0,IF(G14="импл_",VLOOKUP(J14,quest_импл!$A$1:$J$129,8,FALSE),0))</f>
        <v>sound\\Sohniy_li.wav</v>
      </c>
      <c r="R14">
        <f>IF(G14="экспл",0,IF(G14="импл_",VLOOKUP(J14,quest_импл!$A$1:$J$129,9,FALSE),0))</f>
        <v>801</v>
      </c>
      <c r="S14" t="str">
        <f>IF(G14="экспл_",0,IF(G14="импл_",VLOOKUP(J14,quest_импл!$A$1:$J$129,10,FALSE),0))</f>
        <v>да</v>
      </c>
      <c r="U14">
        <f>IF(G14="экспл",VLOOKUP(J14,quest_экспл!$A$1:$N$129,7,FALSE),IF(G14="импл_",0,0))</f>
        <v>0</v>
      </c>
      <c r="V14">
        <f>IF(G14="экспл",VLOOKUP(J14,quest_экспл!$A$2:$N$130,8,FALSE),IF(J14="импл_",0,0))</f>
        <v>0</v>
      </c>
      <c r="W14">
        <f>IF(G14="экспл",VLOOKUP(J14,quest_импл!$A$1:$J$129,9,FALSE),IF(G14="импл_",0,0))</f>
        <v>0</v>
      </c>
      <c r="Y14">
        <f>IF(G14="экспл",VLOOKUP(J14,quest_экспл!$A$1:$N$129,11,FALSE),IF(G14="импл_",0,0))</f>
        <v>0</v>
      </c>
      <c r="Z14">
        <f>IF(G14="экспл",VLOOKUP(J14,quest_экспл!$A$1:$N$129,12,FALSE),IF(G14="импл_",0,0))</f>
        <v>0</v>
      </c>
      <c r="AA14">
        <f>IF(G14="экспл",VLOOKUP(J14,quest_экспл!$A$1:$N$129,14,FALSE),IF(G14="импл_",0,0))</f>
        <v>0</v>
      </c>
      <c r="AB14">
        <f>IF(G14="экспл",VLOOKUP(J14,quest_экспл!$A$1:$N$129,13,FALSE),IF(G14="импл_",0,0))</f>
        <v>0</v>
      </c>
      <c r="AC14">
        <f ca="1">VLOOKUP(AD14,total_visual_stym!$C$2:$F$209,4,FALSE)</f>
        <v>2057</v>
      </c>
      <c r="AD14" t="str">
        <f t="shared" ca="1" si="8"/>
        <v>pics\\Tomat_1.jpg</v>
      </c>
      <c r="AE14" s="22">
        <f t="array" ref="AE14">IF(G14="экспл",INDEX(total_visual_stym!$C$146:$C$209,(RANK(total_visual_stym!E158,total_visual_stym!$E$146:$E$209))),0)</f>
        <v>0</v>
      </c>
      <c r="AF14" s="22" t="str">
        <f t="shared" ca="1" si="0"/>
        <v>pics\\Tomat_1.jpg</v>
      </c>
      <c r="AH14" t="str">
        <f t="shared" si="1"/>
        <v>sound\\Tropic</v>
      </c>
      <c r="AI14" t="str">
        <f t="array" ref="AI14">IFERROR(INDEX($AG$2:$AG$65, SMALL(IF(ISBLANK($AG$2:$AG$65),"", ROW($AG$2:$AG$65)-MIN(ROW($AG$2:$AG$65))+1), ROW(AG13))),"")</f>
        <v>pics\\Kokos_5.jpg</v>
      </c>
      <c r="AJ14" t="str">
        <f t="shared" si="16"/>
        <v>pics\\Kokos</v>
      </c>
      <c r="AK14" t="str">
        <f t="shared" si="14"/>
        <v>pics\\Kokos_5.jpg</v>
      </c>
      <c r="AM14" t="str">
        <f t="array" ref="AM14">IFERROR(INDEX($AK$2:$AK$49, SMALL(IF(ISBLANK($AK$2:$AK$49),"", ROW($AK$2:$AK$49)-MIN(ROW($AK$2:$AK$49))+1), ROW(AK13))),"")</f>
        <v>pics\\Finik_5.jpg</v>
      </c>
      <c r="AN14" t="str">
        <f t="array" ref="AN14">IFERROR(INDEX($AL$2:$AL$49, SMALL(IF(ISBLANK($AL$2:$AL$49),"", ROW($AL$2:$AL$49)-MIN(ROW($AL$2:$AL$49))+1), ROW(AL13))),"")</f>
        <v>pics\\Peper_5.jpg</v>
      </c>
      <c r="AO14">
        <f t="shared" ca="1" si="10"/>
        <v>0.97534553195802909</v>
      </c>
      <c r="AP14" t="str">
        <f t="shared" ca="1" si="11"/>
        <v>pics\\Kokos_1.jpg</v>
      </c>
      <c r="AQ14" t="str">
        <f t="shared" ca="1" si="12"/>
        <v>pics\\Tomat_1.jpg</v>
      </c>
      <c r="AS14" t="str">
        <f t="shared" ca="1" si="15"/>
        <v>pics\\Tomat_1.jpg</v>
      </c>
      <c r="AT14">
        <f t="shared" ca="1" si="4"/>
        <v>9.8268832533913164E-2</v>
      </c>
      <c r="AU14" t="str">
        <f>IF(OR(G14=10,G14=11,G14=14,G14=15),VLOOKUP(AT14,audio_list_stym!$A$3:$B$18,2,FALSE),"sound\\Noviy_plod.wav")</f>
        <v>sound\\Noviy_plod.wav</v>
      </c>
      <c r="AV14" t="str">
        <f t="shared" ca="1" si="13"/>
        <v>sound\\Redkiy_plod.wav</v>
      </c>
      <c r="AW14" t="s">
        <v>698</v>
      </c>
      <c r="AX14" t="str">
        <f>IF(OR(E14=10,E14=11,E14=14,E14=15),VLOOKUP(B14,audio_list_stym!$A$3:$BQ$189,69,FALSE),"XXXXX")</f>
        <v>ЛИМОН</v>
      </c>
      <c r="AY14" t="e">
        <f>VLOOKUP(V14,audio_list_stym!B14:BQ311,68,FALSE)</f>
        <v>#N/A</v>
      </c>
      <c r="AZ14" t="e">
        <f>VLOOKUP(Z14,audio_list_stym!$B$2:$BQ$299,68,FALSE)</f>
        <v>#N/A</v>
      </c>
      <c r="BA14" t="str">
        <f>VLOOKUP(Q14,audio_list_stym!$B$2:$BQ$299,68,FALSE)</f>
        <v>_Сочный_ли_</v>
      </c>
      <c r="BB14" t="str">
        <f t="shared" si="5"/>
        <v>_Сочный_ли_ЛИМОН?</v>
      </c>
      <c r="BD14" cm="1">
        <f t="array" aca="1" ref="BD14" ca="1">INDEX($L$10:$L$17,(RANK(AT6,$AT$2:$AT$9)))</f>
        <v>2039</v>
      </c>
    </row>
    <row r="15" spans="1:60" x14ac:dyDescent="0.45">
      <c r="A15">
        <f>VLOOKUP(C15,audio_list_stym!$B$3:$C$299,2,FALSE)</f>
        <v>1202</v>
      </c>
      <c r="B15" t="s">
        <v>343</v>
      </c>
      <c r="C15" t="str">
        <f>VLOOKUP(B15,audio_list_stym!$A$3:$B$18,2,FALSE)</f>
        <v>sound\\Lemon.wav</v>
      </c>
      <c r="D15">
        <f>VLOOKUP(C15,audio_list_stym!$B$3:$D$299,3,FALSE)</f>
        <v>101</v>
      </c>
      <c r="E15">
        <f>VLOOKUP(B15,audio_list_stym!$A$3:$BP$18,68,FALSE)</f>
        <v>10</v>
      </c>
      <c r="F15" t="str">
        <f>VLOOKUP(E15,metki!$A$2:$B$9,2,FALSE)</f>
        <v>импл_реал_с_названием</v>
      </c>
      <c r="G15" t="str">
        <f t="shared" si="6"/>
        <v>импл_</v>
      </c>
      <c r="H15" t="str">
        <f>VLOOKUP(B15,audio_list_stym!$A$3:$AJ$18,36,FALSE)</f>
        <v>Limon</v>
      </c>
      <c r="I15" t="s">
        <v>693</v>
      </c>
      <c r="J15" t="str">
        <f t="shared" si="7"/>
        <v>Limon_6</v>
      </c>
      <c r="K15">
        <v>10</v>
      </c>
      <c r="L15">
        <f>VLOOKUP(J15,total_visual_stym!$A$2:$D$129,2,FALSE)</f>
        <v>2038</v>
      </c>
      <c r="M15" t="str">
        <f>VLOOKUP(J15,total_visual_stym!$A$2:$D$129,3,FALSE)</f>
        <v>pics\\Limon_6.jpg</v>
      </c>
      <c r="N15">
        <f>VLOOKUP(J15,total_visual_stym!$A$1:$D$129,4,FALSE)</f>
        <v>204</v>
      </c>
      <c r="P15">
        <f>IF(G15="экспл",0,IF(G15="импл_",VLOOKUP(J15,quest_импл!$A$1:$J$129,7,FALSE),0))</f>
        <v>198</v>
      </c>
      <c r="Q15" t="str">
        <f>IF(G15="экспл",0,IF(G15="импл_",VLOOKUP(J15,quest_импл!$A$1:$J$129,8,FALSE),0))</f>
        <v>sound\\Dlinniy_li.wav</v>
      </c>
      <c r="R15">
        <f>IF(G15="экспл",0,IF(G15="импл_",VLOOKUP(J15,quest_импл!$A$1:$J$129,9,FALSE),0))</f>
        <v>801</v>
      </c>
      <c r="S15" t="str">
        <f>IF(G15="экспл_",0,IF(G15="импл_",VLOOKUP(J15,quest_импл!$A$1:$J$129,10,FALSE),0))</f>
        <v>нет</v>
      </c>
      <c r="U15">
        <f>IF(G15="экспл",VLOOKUP(J15,quest_экспл!$A$1:$N$129,7,FALSE),IF(G15="импл_",0,0))</f>
        <v>0</v>
      </c>
      <c r="V15">
        <f>IF(G15="экспл",VLOOKUP(J15,quest_экспл!$A$2:$N$130,8,FALSE),IF(J15="импл_",0,0))</f>
        <v>0</v>
      </c>
      <c r="W15">
        <f>IF(G15="экспл",VLOOKUP(J15,quest_импл!$A$1:$J$129,9,FALSE),IF(G15="импл_",0,0))</f>
        <v>0</v>
      </c>
      <c r="Y15">
        <f>IF(G15="экспл",VLOOKUP(J15,quest_экспл!$A$1:$N$129,11,FALSE),IF(G15="импл_",0,0))</f>
        <v>0</v>
      </c>
      <c r="Z15">
        <f>IF(G15="экспл",VLOOKUP(J15,quest_экспл!$A$1:$N$129,12,FALSE),IF(G15="импл_",0,0))</f>
        <v>0</v>
      </c>
      <c r="AA15">
        <f>IF(G15="экспл",VLOOKUP(J15,quest_экспл!$A$1:$N$129,14,FALSE),IF(G15="импл_",0,0))</f>
        <v>0</v>
      </c>
      <c r="AB15">
        <f>IF(G15="экспл",VLOOKUP(J15,quest_экспл!$A$1:$N$129,13,FALSE),IF(G15="импл_",0,0))</f>
        <v>0</v>
      </c>
      <c r="AC15">
        <f ca="1">VLOOKUP(AD15,total_visual_stym!$C$2:$F$209,4,FALSE)</f>
        <v>2163</v>
      </c>
      <c r="AD15" t="str">
        <f t="shared" ca="1" si="8"/>
        <v>pics\\Tikva_3.jpg</v>
      </c>
      <c r="AE15" s="22">
        <f t="array" ref="AE15">IF(G15="экспл",INDEX(total_visual_stym!$C$146:$C$209,(RANK(total_visual_stym!E159,total_visual_stym!$E$146:$E$209))),0)</f>
        <v>0</v>
      </c>
      <c r="AF15" s="22" t="str">
        <f t="shared" ca="1" si="0"/>
        <v>pics\\Tikva_3.jpg</v>
      </c>
      <c r="AH15" t="str">
        <f t="shared" si="1"/>
        <v>sound\\Tropic</v>
      </c>
      <c r="AI15" t="str">
        <f t="array" ref="AI15">IFERROR(INDEX($AG$2:$AG$65, SMALL(IF(ISBLANK($AG$2:$AG$65),"", ROW($AG$2:$AG$65)-MIN(ROW($AG$2:$AG$65))+1), ROW(AG14))),"")</f>
        <v>pics\\Kokos_6.jpg</v>
      </c>
      <c r="AJ15" t="str">
        <f t="shared" si="16"/>
        <v>pics\\Kokos</v>
      </c>
      <c r="AK15" t="str">
        <f t="shared" si="14"/>
        <v>pics\\Kokos_6.jpg</v>
      </c>
      <c r="AM15" t="str">
        <f t="array" ref="AM15">IFERROR(INDEX($AK$2:$AK$49, SMALL(IF(ISBLANK($AK$2:$AK$49),"", ROW($AK$2:$AK$49)-MIN(ROW($AK$2:$AK$49))+1), ROW(AK14))),"")</f>
        <v>pics\\Finik_6.jpg</v>
      </c>
      <c r="AN15" t="str">
        <f t="array" ref="AN15">IFERROR(INDEX($AL$2:$AL$49, SMALL(IF(ISBLANK($AL$2:$AL$49),"", ROW($AL$2:$AL$49)-MIN(ROW($AL$2:$AL$49))+1), ROW(AL14))),"")</f>
        <v>pics\\Peper_6.jpg</v>
      </c>
      <c r="AO15">
        <f t="shared" ca="1" si="10"/>
        <v>0.43144759057317672</v>
      </c>
      <c r="AP15" t="str">
        <f t="shared" ca="1" si="11"/>
        <v>pics\\Injir_3.jpg</v>
      </c>
      <c r="AQ15" t="str">
        <f t="shared" ca="1" si="12"/>
        <v>pics\\Tikva_3.jpg</v>
      </c>
      <c r="AS15" t="str">
        <f t="shared" ca="1" si="15"/>
        <v>pics\\Tikva_3.jpg</v>
      </c>
      <c r="AT15">
        <f t="shared" ca="1" si="4"/>
        <v>0.38398616138726871</v>
      </c>
      <c r="AU15" t="str">
        <f>IF(OR(G15=10,G15=11,G15=14,G15=15),VLOOKUP(AT15,audio_list_stym!$A$3:$B$18,2,FALSE),"sound\\Noviy_plod.wav")</f>
        <v>sound\\Noviy_plod.wav</v>
      </c>
      <c r="AV15" t="str">
        <f t="shared" ca="1" si="13"/>
        <v>sound\\Redkiy_plod.wav</v>
      </c>
      <c r="AW15" t="s">
        <v>698</v>
      </c>
      <c r="AX15" t="str">
        <f>IF(OR(E15=10,E15=11,E15=14,E15=15),VLOOKUP(B15,audio_list_stym!$A$3:$BQ$189,69,FALSE),"XXXXX")</f>
        <v>ЛИМОН</v>
      </c>
      <c r="AY15" t="e">
        <f>VLOOKUP(V15,audio_list_stym!B15:BQ312,68,FALSE)</f>
        <v>#N/A</v>
      </c>
      <c r="AZ15" t="e">
        <f>VLOOKUP(Z15,audio_list_stym!$B$2:$BQ$299,68,FALSE)</f>
        <v>#N/A</v>
      </c>
      <c r="BA15" t="str">
        <f>VLOOKUP(Q15,audio_list_stym!$B$2:$BQ$299,68,FALSE)</f>
        <v>_Длинный_ли_</v>
      </c>
      <c r="BB15" t="str">
        <f t="shared" si="5"/>
        <v>_Длинный_ли_ЛИМОН?</v>
      </c>
      <c r="BD15" cm="1">
        <f t="array" aca="1" ref="BD15" ca="1">INDEX($L$10:$L$17,(RANK(AT7,$AT$2:$AT$9)))</f>
        <v>2038</v>
      </c>
    </row>
    <row r="16" spans="1:60" x14ac:dyDescent="0.45">
      <c r="A16">
        <f>VLOOKUP(C16,audio_list_stym!$B$3:$C$299,2,FALSE)</f>
        <v>1202</v>
      </c>
      <c r="B16" t="s">
        <v>343</v>
      </c>
      <c r="C16" t="str">
        <f>VLOOKUP(B16,audio_list_stym!$A$3:$B$18,2,FALSE)</f>
        <v>sound\\Lemon.wav</v>
      </c>
      <c r="D16">
        <f>VLOOKUP(C16,audio_list_stym!$B$3:$D$299,3,FALSE)</f>
        <v>101</v>
      </c>
      <c r="E16">
        <f>VLOOKUP(B16,audio_list_stym!$A$3:$BP$18,68,FALSE)</f>
        <v>10</v>
      </c>
      <c r="F16" t="str">
        <f>VLOOKUP(E16,metki!$A$2:$B$9,2,FALSE)</f>
        <v>импл_реал_с_названием</v>
      </c>
      <c r="G16" t="str">
        <f t="shared" si="6"/>
        <v>импл_</v>
      </c>
      <c r="H16" t="str">
        <f>VLOOKUP(B16,audio_list_stym!$A$3:$AJ$18,36,FALSE)</f>
        <v>Limon</v>
      </c>
      <c r="I16" t="s">
        <v>694</v>
      </c>
      <c r="J16" t="str">
        <f t="shared" si="7"/>
        <v>Limon_7</v>
      </c>
      <c r="K16">
        <v>10</v>
      </c>
      <c r="L16">
        <f>VLOOKUP(J16,total_visual_stym!$A$2:$D$129,2,FALSE)</f>
        <v>2039</v>
      </c>
      <c r="M16" t="str">
        <f>VLOOKUP(J16,total_visual_stym!$A$2:$D$129,3,FALSE)</f>
        <v>pics\\Limon_7.jpg</v>
      </c>
      <c r="N16">
        <f>VLOOKUP(J16,total_visual_stym!$A$1:$D$129,4,FALSE)</f>
        <v>204</v>
      </c>
      <c r="P16">
        <f>IF(G16="экспл",0,IF(G16="импл_",VLOOKUP(J16,quest_импл!$A$1:$J$129,7,FALSE),0))</f>
        <v>199</v>
      </c>
      <c r="Q16" t="str">
        <f>IF(G16="экспл",0,IF(G16="импл_",VLOOKUP(J16,quest_импл!$A$1:$J$129,8,FALSE),0))</f>
        <v>sound\\Uprugiy_li.wav</v>
      </c>
      <c r="R16">
        <f>IF(G16="экспл",0,IF(G16="импл_",VLOOKUP(J16,quest_импл!$A$1:$J$129,9,FALSE),0))</f>
        <v>801</v>
      </c>
      <c r="S16" t="str">
        <f>IF(G16="экспл_",0,IF(G16="импл_",VLOOKUP(J16,quest_импл!$A$1:$J$129,10,FALSE),0))</f>
        <v>да</v>
      </c>
      <c r="U16">
        <f>IF(G16="экспл",VLOOKUP(J16,quest_экспл!$A$1:$N$129,7,FALSE),IF(G16="импл_",0,0))</f>
        <v>0</v>
      </c>
      <c r="V16">
        <f>IF(G16="экспл",VLOOKUP(J16,quest_экспл!$A$2:$N$130,8,FALSE),IF(J16="импл_",0,0))</f>
        <v>0</v>
      </c>
      <c r="W16">
        <f>IF(G16="экспл",VLOOKUP(J16,quest_импл!$A$1:$J$129,9,FALSE),IF(G16="импл_",0,0))</f>
        <v>0</v>
      </c>
      <c r="Y16">
        <f>IF(G16="экспл",VLOOKUP(J16,quest_экспл!$A$1:$N$129,11,FALSE),IF(G16="импл_",0,0))</f>
        <v>0</v>
      </c>
      <c r="Z16">
        <f>IF(G16="экспл",VLOOKUP(J16,quest_экспл!$A$1:$N$129,12,FALSE),IF(G16="импл_",0,0))</f>
        <v>0</v>
      </c>
      <c r="AA16">
        <f>IF(G16="экспл",VLOOKUP(J16,quest_экспл!$A$1:$N$129,14,FALSE),IF(G16="импл_",0,0))</f>
        <v>0</v>
      </c>
      <c r="AB16">
        <f>IF(G16="экспл",VLOOKUP(J16,quest_экспл!$A$1:$N$129,13,FALSE),IF(G16="импл_",0,0))</f>
        <v>0</v>
      </c>
      <c r="AC16">
        <f ca="1">VLOOKUP(AD16,total_visual_stym!$C$2:$F$209,4,FALSE)</f>
        <v>2166</v>
      </c>
      <c r="AD16" t="str">
        <f t="shared" ca="1" si="8"/>
        <v>pics\\Tikva_6.jpg</v>
      </c>
      <c r="AE16" s="22">
        <f t="array" ref="AE16">IF(G16="экспл",INDEX(total_visual_stym!$C$146:$C$209,(RANK(total_visual_stym!E160,total_visual_stym!$E$146:$E$209))),0)</f>
        <v>0</v>
      </c>
      <c r="AF16" s="22" t="str">
        <f t="shared" ca="1" si="0"/>
        <v>pics\\Tikva_6.jpg</v>
      </c>
      <c r="AH16" t="str">
        <f t="shared" si="1"/>
        <v>sound\\Tropic</v>
      </c>
      <c r="AI16" t="str">
        <f t="array" ref="AI16">IFERROR(INDEX($AG$2:$AG$65, SMALL(IF(ISBLANK($AG$2:$AG$65),"", ROW($AG$2:$AG$65)-MIN(ROW($AG$2:$AG$65))+1), ROW(AG15))),"")</f>
        <v>pics\\Kokos_7.jpg</v>
      </c>
      <c r="AJ16" t="str">
        <f t="shared" si="16"/>
        <v>pics\\Kokos</v>
      </c>
      <c r="AK16" t="str">
        <f t="shared" ref="AK16:AK33" si="17">IF(OR(AJ16="pics\\Limon",AJ16="pics\\Banan",AJ16="pics\\Kokos",AJ16="pics\\Finik",AJ16="pics\\Injir"),AI16, )</f>
        <v>pics\\Kokos_7.jpg</v>
      </c>
      <c r="AM16" t="str">
        <f t="array" ref="AM16">IFERROR(INDEX($AK$2:$AK$49, SMALL(IF(ISBLANK($AK$2:$AK$49),"", ROW($AK$2:$AK$49)-MIN(ROW($AK$2:$AK$49))+1), ROW(AK15))),"")</f>
        <v>pics\\Finik_7.jpg</v>
      </c>
      <c r="AN16" t="str">
        <f t="array" ref="AN16">IFERROR(INDEX($AL$2:$AL$49, SMALL(IF(ISBLANK($AL$2:$AL$49),"", ROW($AL$2:$AL$49)-MIN(ROW($AL$2:$AL$49))+1), ROW(AL15))),"")</f>
        <v>pics\\Peper_7.jpg</v>
      </c>
      <c r="AO16">
        <f t="shared" ca="1" si="10"/>
        <v>0.30657783971093033</v>
      </c>
      <c r="AP16" t="str">
        <f t="shared" ca="1" si="11"/>
        <v>pics\\Injir_6.jpg</v>
      </c>
      <c r="AQ16" t="str">
        <f t="shared" ca="1" si="12"/>
        <v>pics\\Tikva_6.jpg</v>
      </c>
      <c r="AS16" t="str">
        <f t="shared" ca="1" si="15"/>
        <v>pics\\Tikva_6.jpg</v>
      </c>
      <c r="AT16">
        <f t="shared" ca="1" si="4"/>
        <v>7.0985415720935308E-2</v>
      </c>
      <c r="AU16" t="str">
        <f>IF(OR(G16=10,G16=11,G16=14,G16=15),VLOOKUP(AT16,audio_list_stym!$A$3:$B$18,2,FALSE),"sound\\Noviy_plod.wav")</f>
        <v>sound\\Noviy_plod.wav</v>
      </c>
      <c r="AV16" t="str">
        <f t="shared" ca="1" si="13"/>
        <v>sound\\Redkiy_plod.wav</v>
      </c>
      <c r="AW16" t="s">
        <v>698</v>
      </c>
      <c r="AX16" t="str">
        <f>IF(OR(E16=10,E16=11,E16=14,E16=15),VLOOKUP(B16,audio_list_stym!$A$3:$BQ$189,69,FALSE),"XXXXX")</f>
        <v>ЛИМОН</v>
      </c>
      <c r="AY16" t="e">
        <f>VLOOKUP(V16,audio_list_stym!B16:BQ313,68,FALSE)</f>
        <v>#N/A</v>
      </c>
      <c r="AZ16" t="e">
        <f>VLOOKUP(Z16,audio_list_stym!$B$2:$BQ$299,68,FALSE)</f>
        <v>#N/A</v>
      </c>
      <c r="BA16" t="str">
        <f>VLOOKUP(Q16,audio_list_stym!$B$2:$BQ$299,68,FALSE)</f>
        <v>_Упругий_ли_</v>
      </c>
      <c r="BB16" t="str">
        <f t="shared" si="5"/>
        <v>_Упругий_ли_ЛИМОН?</v>
      </c>
      <c r="BD16" cm="1">
        <f t="array" aca="1" ref="BD16" ca="1">INDEX($L$10:$L$17,(RANK(AT8,$AT$2:$AT$9)))</f>
        <v>2033</v>
      </c>
    </row>
    <row r="17" spans="1:60" x14ac:dyDescent="0.45">
      <c r="A17">
        <f>VLOOKUP(C17,audio_list_stym!$B$3:$C$299,2,FALSE)</f>
        <v>1202</v>
      </c>
      <c r="B17" t="s">
        <v>343</v>
      </c>
      <c r="C17" t="str">
        <f>VLOOKUP(B17,audio_list_stym!$A$3:$B$18,2,FALSE)</f>
        <v>sound\\Lemon.wav</v>
      </c>
      <c r="D17">
        <f>VLOOKUP(C17,audio_list_stym!$B$3:$D$299,3,FALSE)</f>
        <v>101</v>
      </c>
      <c r="E17">
        <f>VLOOKUP(B17,audio_list_stym!$A$3:$BP$18,68,FALSE)</f>
        <v>10</v>
      </c>
      <c r="F17" t="str">
        <f>VLOOKUP(E17,metki!$A$2:$B$9,2,FALSE)</f>
        <v>импл_реал_с_названием</v>
      </c>
      <c r="G17" t="str">
        <f t="shared" si="6"/>
        <v>импл_</v>
      </c>
      <c r="H17" t="str">
        <f>VLOOKUP(B17,audio_list_stym!$A$3:$AJ$18,36,FALSE)</f>
        <v>Limon</v>
      </c>
      <c r="I17" t="s">
        <v>695</v>
      </c>
      <c r="J17" t="str">
        <f t="shared" si="7"/>
        <v>Limon_8</v>
      </c>
      <c r="K17">
        <v>10</v>
      </c>
      <c r="L17">
        <f>VLOOKUP(J17,total_visual_stym!$A$2:$D$129,2,FALSE)</f>
        <v>2040</v>
      </c>
      <c r="M17" t="str">
        <f>VLOOKUP(J17,total_visual_stym!$A$2:$D$129,3,FALSE)</f>
        <v>pics\\Limon_8.jpg</v>
      </c>
      <c r="N17">
        <f>VLOOKUP(J17,total_visual_stym!$A$1:$D$129,4,FALSE)</f>
        <v>204</v>
      </c>
      <c r="P17">
        <f>IF(G17="экспл",0,IF(G17="импл_",VLOOKUP(J17,quest_импл!$A$1:$J$129,7,FALSE),0))</f>
        <v>200</v>
      </c>
      <c r="Q17" t="str">
        <f>IF(G17="экспл",0,IF(G17="импл_",VLOOKUP(J17,quest_импл!$A$1:$J$129,8,FALSE),0))</f>
        <v>sound\\Bez_kozhuri_li.wav</v>
      </c>
      <c r="R17">
        <f>IF(G17="экспл",0,IF(G17="импл_",VLOOKUP(J17,quest_импл!$A$1:$J$129,9,FALSE),0))</f>
        <v>801</v>
      </c>
      <c r="S17" t="str">
        <f>IF(G17="экспл_",0,IF(G17="импл_",VLOOKUP(J17,quest_импл!$A$1:$J$129,10,FALSE),0))</f>
        <v>нет</v>
      </c>
      <c r="U17">
        <f>IF(G17="экспл",VLOOKUP(J17,quest_экспл!$A$1:$N$129,7,FALSE),IF(G17="импл_",0,0))</f>
        <v>0</v>
      </c>
      <c r="V17">
        <f>IF(G17="экспл",VLOOKUP(J17,quest_экспл!$A$2:$N$130,8,FALSE),IF(J17="импл_",0,0))</f>
        <v>0</v>
      </c>
      <c r="W17">
        <f>IF(G17="экспл",VLOOKUP(J17,quest_импл!$A$1:$J$129,9,FALSE),IF(G17="импл_",0,0))</f>
        <v>0</v>
      </c>
      <c r="Y17">
        <f>IF(G17="экспл",VLOOKUP(J17,quest_экспл!$A$1:$N$129,11,FALSE),IF(G17="импл_",0,0))</f>
        <v>0</v>
      </c>
      <c r="Z17">
        <f>IF(G17="экспл",VLOOKUP(J17,quest_экспл!$A$1:$N$129,12,FALSE),IF(G17="импл_",0,0))</f>
        <v>0</v>
      </c>
      <c r="AA17">
        <f>IF(G17="экспл",VLOOKUP(J17,quest_экспл!$A$1:$N$129,14,FALSE),IF(G17="импл_",0,0))</f>
        <v>0</v>
      </c>
      <c r="AB17">
        <f>IF(G17="экспл",VLOOKUP(J17,quest_экспл!$A$1:$N$129,13,FALSE),IF(G17="импл_",0,0))</f>
        <v>0</v>
      </c>
      <c r="AC17">
        <f ca="1">VLOOKUP(AD17,total_visual_stym!$C$2:$F$209,4,FALSE)</f>
        <v>2046</v>
      </c>
      <c r="AD17" t="str">
        <f t="shared" ca="1" si="8"/>
        <v>pics\\Peper_6.jpg</v>
      </c>
      <c r="AE17" s="22">
        <f t="array" ref="AE17">IF(G17="экспл",INDEX(total_visual_stym!$C$146:$C$209,(RANK(total_visual_stym!E161,total_visual_stym!$E$146:$E$209))),0)</f>
        <v>0</v>
      </c>
      <c r="AF17" s="22" t="str">
        <f t="shared" ca="1" si="0"/>
        <v>pics\\Peper_6.jpg</v>
      </c>
      <c r="AH17" t="str">
        <f t="shared" si="1"/>
        <v>sound\\Tropic</v>
      </c>
      <c r="AI17" t="str">
        <f t="array" ref="AI17">IFERROR(INDEX($AG$2:$AG$65, SMALL(IF(ISBLANK($AG$2:$AG$65),"", ROW($AG$2:$AG$65)-MIN(ROW($AG$2:$AG$65))+1), ROW(AG16))),"")</f>
        <v>pics\\Kokos_8.jpg</v>
      </c>
      <c r="AJ17" t="str">
        <f t="shared" si="16"/>
        <v>pics\\Kokos</v>
      </c>
      <c r="AK17" t="str">
        <f t="shared" si="17"/>
        <v>pics\\Kokos_8.jpg</v>
      </c>
      <c r="AM17" t="str">
        <f t="array" ref="AM17">IFERROR(INDEX($AK$2:$AK$49, SMALL(IF(ISBLANK($AK$2:$AK$49),"", ROW($AK$2:$AK$49)-MIN(ROW($AK$2:$AK$49))+1), ROW(AK16))),"")</f>
        <v>pics\\Finik_8.jpg</v>
      </c>
      <c r="AN17" t="str">
        <f t="array" ref="AN17">IFERROR(INDEX($AL$2:$AL$49, SMALL(IF(ISBLANK($AL$2:$AL$49),"", ROW($AL$2:$AL$49)-MIN(ROW($AL$2:$AL$49))+1), ROW(AL16))),"")</f>
        <v>pics\\Peper_8.jpg</v>
      </c>
      <c r="AO17">
        <f t="shared" ca="1" si="10"/>
        <v>0.63084324086888</v>
      </c>
      <c r="AP17" t="str">
        <f t="shared" ca="1" si="11"/>
        <v>pics\\Finik_6.jpg</v>
      </c>
      <c r="AQ17" t="str">
        <f t="shared" ca="1" si="12"/>
        <v>pics\\Peper_6.jpg</v>
      </c>
      <c r="AS17" t="str">
        <f t="shared" ca="1" si="15"/>
        <v>pics\\Peper_6.jpg</v>
      </c>
      <c r="AT17">
        <f t="shared" ca="1" si="4"/>
        <v>0.47472105032199419</v>
      </c>
      <c r="AU17" t="str">
        <f>IF(OR(G17=10,G17=11,G17=14,G17=15),VLOOKUP(AT17,audio_list_stym!$A$3:$B$18,2,FALSE),"sound\\Noviy_plod.wav")</f>
        <v>sound\\Noviy_plod.wav</v>
      </c>
      <c r="AV17" t="str">
        <f t="shared" ca="1" si="13"/>
        <v>sound\\Redkiy_plod.wav</v>
      </c>
      <c r="AW17" t="s">
        <v>698</v>
      </c>
      <c r="AX17" t="str">
        <f>IF(OR(E17=10,E17=11,E17=14,E17=15),VLOOKUP(B17,audio_list_stym!$A$3:$BQ$189,69,FALSE),"XXXXX")</f>
        <v>ЛИМОН</v>
      </c>
      <c r="AY17" t="e">
        <f>VLOOKUP(V17,audio_list_stym!B17:BQ314,68,FALSE)</f>
        <v>#N/A</v>
      </c>
      <c r="AZ17" t="e">
        <f>VLOOKUP(Z17,audio_list_stym!$B$2:$BQ$299,68,FALSE)</f>
        <v>#N/A</v>
      </c>
      <c r="BA17" t="str">
        <f>VLOOKUP(Q17,audio_list_stym!$B$2:$BQ$299,68,FALSE)</f>
        <v>_Без_кожуры_ли_</v>
      </c>
      <c r="BB17" t="str">
        <f t="shared" si="5"/>
        <v>_Без_кожуры_ли_ЛИМОН?</v>
      </c>
      <c r="BD17" cm="1">
        <f t="array" aca="1" ref="BD17" ca="1">INDEX($L$10:$L$17,(RANK(AT9,$AT$2:$AT$9)))</f>
        <v>2036</v>
      </c>
    </row>
    <row r="18" spans="1:60" x14ac:dyDescent="0.45">
      <c r="A18">
        <f>VLOOKUP(C18,audio_list_stym!$B$3:$C$299,2,FALSE)</f>
        <v>1203</v>
      </c>
      <c r="B18" t="s">
        <v>344</v>
      </c>
      <c r="C18" t="str">
        <f>VLOOKUP(B18,audio_list_stym!$A$3:$B$18,2,FALSE)</f>
        <v>sound\\Coconut.wav</v>
      </c>
      <c r="D18">
        <f>VLOOKUP(C18,audio_list_stym!$B$3:$D$299,3,FALSE)</f>
        <v>102</v>
      </c>
      <c r="E18">
        <f>VLOOKUP(B18,audio_list_stym!$A$3:$BP$18,68,FALSE)</f>
        <v>11</v>
      </c>
      <c r="F18" t="str">
        <f>VLOOKUP(E18,metki!$A$2:$B$9,2,FALSE)</f>
        <v>экспл_реал_с_названием</v>
      </c>
      <c r="G18" t="str">
        <f t="shared" si="6"/>
        <v>экспл</v>
      </c>
      <c r="H18" t="str">
        <f>VLOOKUP(B18,audio_list_stym!$A$3:$AJ$18,36,FALSE)</f>
        <v>Kokos</v>
      </c>
      <c r="I18" t="s">
        <v>688</v>
      </c>
      <c r="J18" t="str">
        <f t="shared" si="7"/>
        <v>Kokos_1</v>
      </c>
      <c r="K18">
        <v>11</v>
      </c>
      <c r="L18">
        <f>VLOOKUP(J18,total_visual_stym!$A$2:$D$129,2,FALSE)</f>
        <v>2025</v>
      </c>
      <c r="M18" t="str">
        <f>VLOOKUP(J18,total_visual_stym!$A$2:$D$129,3,FALSE)</f>
        <v>pics\\Kokos_1.jpg</v>
      </c>
      <c r="N18">
        <f>VLOOKUP(J18,total_visual_stym!$A$1:$D$129,4,FALSE)</f>
        <v>203</v>
      </c>
      <c r="P18">
        <f>IF(G18="экспл",0,IF(G18="импл_",VLOOKUP(J18,quest_импл!$A$1:$J$129,7,FALSE),0))</f>
        <v>0</v>
      </c>
      <c r="Q18">
        <f>IF(G18="экспл",0,IF(G18="импл_",VLOOKUP(J18,quest_импл!$A$1:$J$129,8,FALSE),0))</f>
        <v>0</v>
      </c>
      <c r="R18">
        <f>IF(G18="экспл",0,IF(G18="импл_",VLOOKUP(J18,quest_импл!$A$1:$J$129,9,FALSE),0))</f>
        <v>0</v>
      </c>
      <c r="S18">
        <f>IF(G18="экспл_",0,IF(G18="импл_",VLOOKUP(J18,quest_импл!$A$1:$J$129,10,FALSE),0))</f>
        <v>0</v>
      </c>
      <c r="U18">
        <f>IF(G18="экспл",VLOOKUP(J18,quest_экспл!$A$1:$N$129,7,FALSE),IF(G18="импл_",0,0))</f>
        <v>289</v>
      </c>
      <c r="V18" t="str">
        <f>IF(G18="экспл",VLOOKUP(J18,quest_экспл!$A$2:$N$130,8,FALSE),IF(J18="импл_",0,0))</f>
        <v>sound\\Na_ecrane.wav</v>
      </c>
      <c r="W18">
        <f>IF(G18="экспл",VLOOKUP(J18,quest_импл!$A$1:$J$129,9,FALSE),IF(G18="импл_",0,0))</f>
        <v>801</v>
      </c>
      <c r="Y18">
        <f>IF(G18="экспл",VLOOKUP(J18,quest_экспл!$A$1:$N$129,11,FALSE),IF(G18="импл_",0,0))</f>
        <v>57</v>
      </c>
      <c r="Z18" t="str">
        <f>IF(G18="экспл",VLOOKUP(J18,quest_экспл!$A$1:$N$129,12,FALSE),IF(G18="импл_",0,0))</f>
        <v>sound\\On_s_molokom.wav</v>
      </c>
      <c r="AA18" t="str">
        <f>IF(G18="экспл",VLOOKUP(J18,quest_экспл!$A$1:$N$129,14,FALSE),IF(G18="импл_",0,0))</f>
        <v>да</v>
      </c>
      <c r="AB18">
        <f>IF(G18="экспл",VLOOKUP(J18,quest_экспл!$A$1:$N$129,13,FALSE),IF(G18="импл_",0,0))</f>
        <v>804</v>
      </c>
      <c r="AC18">
        <f ca="1">VLOOKUP(AD18,total_visual_stym!$C$2:$F$209,4,FALSE)</f>
        <v>2174</v>
      </c>
      <c r="AD18" t="str">
        <f t="shared" ca="1" si="8"/>
        <v>pics\\dis7.jpg</v>
      </c>
      <c r="AE18" s="22" t="str">
        <f t="array" aca="1" ref="AE18" ca="1">IF(G18="экспл",INDEX(total_visual_stym!$C$146:$C$209,(RANK(total_visual_stym!E162,total_visual_stym!$E$146:$E$209))),0)</f>
        <v>pics\\dis7.jpg</v>
      </c>
      <c r="AF18" s="22" t="str">
        <f t="shared" si="0"/>
        <v/>
      </c>
      <c r="AG18" t="str">
        <f t="shared" ref="AG18:AG73" si="18">IF(OR(E18=11,E18=13),M18,"")</f>
        <v>pics\\Kokos_1.jpg</v>
      </c>
      <c r="AH18">
        <f t="shared" si="1"/>
        <v>0</v>
      </c>
      <c r="AI18" t="str">
        <f t="array" ref="AI18">IFERROR(INDEX($AG$2:$AG$65, SMALL(IF(ISBLANK($AG$2:$AG$65),"", ROW($AG$2:$AG$65)-MIN(ROW($AG$2:$AG$65))+1), ROW(AG17))),"")</f>
        <v>pics\\Peper_1.jpg</v>
      </c>
      <c r="AJ18" t="str">
        <f t="shared" si="16"/>
        <v>pics\\Peper</v>
      </c>
      <c r="AL18" t="str">
        <f t="shared" si="3"/>
        <v>pics\\Peper_1.jpg</v>
      </c>
      <c r="AM18" t="str">
        <f t="array" ref="AM18">IFERROR(INDEX($AK$2:$AK$49, SMALL(IF(ISBLANK($AK$2:$AK$49),"", ROW($AK$2:$AK$49)-MIN(ROW($AK$2:$AK$49))+1), ROW(AK17))),"")</f>
        <v>pics\\Injir_1.jpg</v>
      </c>
      <c r="AN18" t="str">
        <f t="array" ref="AN18">IFERROR(INDEX($AL$2:$AL$49, SMALL(IF(ISBLANK($AL$2:$AL$49),"", ROW($AL$2:$AL$49)-MIN(ROW($AL$2:$AL$49))+1), ROW(AL17))),"")</f>
        <v>pics\\Tikva_1.jpg</v>
      </c>
      <c r="AO18">
        <f t="shared" ca="1" si="10"/>
        <v>0.59072712546555117</v>
      </c>
      <c r="AP18" t="str">
        <f t="shared" ca="1" si="11"/>
        <v>pics\\Finik_7.jpg</v>
      </c>
      <c r="AQ18" t="str">
        <f t="shared" ca="1" si="12"/>
        <v>pics\\Peper_7.jpg</v>
      </c>
      <c r="AT18">
        <f t="shared" ca="1" si="4"/>
        <v>0.68986542346222146</v>
      </c>
      <c r="AU18" t="str">
        <f>IF(OR(G18=10,G18=11,G18=14,G18=15),VLOOKUP(AT18,audio_list_stym!$A$3:$B$18,2,FALSE),"sound\\Noviy_plod.wav")</f>
        <v>sound\\Noviy_plod.wav</v>
      </c>
      <c r="AV18" t="str">
        <f t="shared" ca="1" si="13"/>
        <v>sound\\Noviy_plod.wav</v>
      </c>
      <c r="AW18" t="s">
        <v>698</v>
      </c>
      <c r="AX18" t="str">
        <f>IF(OR(E18=10,E18=11,E18=14,E18=15),VLOOKUP(B18,audio_list_stym!$A$3:$BQ$189,69,FALSE),"XXXXX")</f>
        <v>КОКОС</v>
      </c>
      <c r="AY18" t="str">
        <f>VLOOKUP(V18,audio_list_stym!B18:BQ315,68,FALSE)</f>
        <v>На_экране_</v>
      </c>
      <c r="AZ18" t="str">
        <f>VLOOKUP(Z18,audio_list_stym!$B$2:$BQ$299,68,FALSE)</f>
        <v>_Он_с_молоком?</v>
      </c>
      <c r="BA18" t="e">
        <f>VLOOKUP(Q18,audio_list_stym!$B$2:$BQ$299,68,FALSE)</f>
        <v>#N/A</v>
      </c>
      <c r="BB18" t="str">
        <f t="shared" si="5"/>
        <v>На_экране_КОКОС._Он_с_молоком?</v>
      </c>
      <c r="BC18">
        <f>A18</f>
        <v>1203</v>
      </c>
      <c r="BD18" cm="1">
        <f t="array" aca="1" ref="BD18" ca="1">INDEX($L$18:$L$25,(RANK(AT2,$AT$2:$AT$9)))</f>
        <v>2026</v>
      </c>
      <c r="BE18" cm="1">
        <f t="array" aca="1" ref="BE18" ca="1">INDEX(BD2:BD17,(RANK(AT4,$AT$2:$AT$16)))</f>
        <v>2064</v>
      </c>
      <c r="BF18" cm="1">
        <f t="array" aca="1" ref="BF18" ca="1">INDEX(BD26:BD49,(RANK(AT4,$AT$2:$AT$16)))</f>
        <v>2056</v>
      </c>
      <c r="BG18" cm="1">
        <f t="array" aca="1" ref="BG18" ca="1">INDEX(BD50:BD65,(RANK(AT4,$AT$2:$AT$16)))</f>
        <v>2016</v>
      </c>
      <c r="BH18">
        <v>1</v>
      </c>
    </row>
    <row r="19" spans="1:60" x14ac:dyDescent="0.45">
      <c r="A19">
        <f>VLOOKUP(C19,audio_list_stym!$B$3:$C$299,2,FALSE)</f>
        <v>1203</v>
      </c>
      <c r="B19" t="s">
        <v>344</v>
      </c>
      <c r="C19" t="str">
        <f>VLOOKUP(B19,audio_list_stym!$A$3:$B$18,2,FALSE)</f>
        <v>sound\\Coconut.wav</v>
      </c>
      <c r="D19">
        <f>VLOOKUP(C19,audio_list_stym!$B$3:$D$299,3,FALSE)</f>
        <v>102</v>
      </c>
      <c r="E19">
        <f>VLOOKUP(B19,audio_list_stym!$A$3:$BP$18,68,FALSE)</f>
        <v>11</v>
      </c>
      <c r="F19" t="str">
        <f>VLOOKUP(E19,metki!$A$2:$B$9,2,FALSE)</f>
        <v>экспл_реал_с_названием</v>
      </c>
      <c r="G19" t="str">
        <f t="shared" si="6"/>
        <v>экспл</v>
      </c>
      <c r="H19" t="str">
        <f>VLOOKUP(B19,audio_list_stym!$A$3:$AJ$18,36,FALSE)</f>
        <v>Kokos</v>
      </c>
      <c r="I19" t="s">
        <v>689</v>
      </c>
      <c r="J19" t="str">
        <f t="shared" si="7"/>
        <v>Kokos_2</v>
      </c>
      <c r="K19">
        <v>11</v>
      </c>
      <c r="L19">
        <f>VLOOKUP(J19,total_visual_stym!$A$2:$D$129,2,FALSE)</f>
        <v>2026</v>
      </c>
      <c r="M19" t="str">
        <f>VLOOKUP(J19,total_visual_stym!$A$2:$D$129,3,FALSE)</f>
        <v>pics\\Kokos_2.jpg</v>
      </c>
      <c r="N19">
        <f>VLOOKUP(J19,total_visual_stym!$A$1:$D$129,4,FALSE)</f>
        <v>203</v>
      </c>
      <c r="P19">
        <f>IF(G19="экспл",0,IF(G19="импл_",VLOOKUP(J19,quest_импл!$A$1:$J$129,7,FALSE),0))</f>
        <v>0</v>
      </c>
      <c r="Q19">
        <f>IF(G19="экспл",0,IF(G19="импл_",VLOOKUP(J19,quest_импл!$A$1:$J$129,8,FALSE),0))</f>
        <v>0</v>
      </c>
      <c r="R19">
        <f>IF(G19="экспл",0,IF(G19="импл_",VLOOKUP(J19,quest_импл!$A$1:$J$129,9,FALSE),0))</f>
        <v>0</v>
      </c>
      <c r="S19">
        <f>IF(G19="экспл_",0,IF(G19="импл_",VLOOKUP(J19,quest_импл!$A$1:$J$129,10,FALSE),0))</f>
        <v>0</v>
      </c>
      <c r="U19">
        <f>IF(G19="экспл",VLOOKUP(J19,quest_экспл!$A$1:$N$129,7,FALSE),IF(G19="импл_",0,0))</f>
        <v>290</v>
      </c>
      <c r="V19" t="str">
        <f>IF(G19="экспл",VLOOKUP(J19,quest_экспл!$A$2:$N$130,8,FALSE),IF(J19="импл_",0,0))</f>
        <v>sound\\Posmotrite_vot.wav</v>
      </c>
      <c r="W19">
        <f>IF(G19="экспл",VLOOKUP(J19,quest_импл!$A$1:$J$129,9,FALSE),IF(G19="импл_",0,0))</f>
        <v>801</v>
      </c>
      <c r="Y19">
        <f>IF(G19="экспл",VLOOKUP(J19,quest_экспл!$A$1:$N$129,11,FALSE),IF(G19="импл_",0,0))</f>
        <v>58</v>
      </c>
      <c r="Z19" t="str">
        <f>IF(G19="экспл",VLOOKUP(J19,quest_экспл!$A$1:$N$129,12,FALSE),IF(G19="импл_",0,0))</f>
        <v>sound\\Polii_li_on.wav</v>
      </c>
      <c r="AA19" t="str">
        <f>IF(G19="экспл",VLOOKUP(J19,quest_экспл!$A$1:$N$129,14,FALSE),IF(G19="импл_",0,0))</f>
        <v>да</v>
      </c>
      <c r="AB19">
        <f>IF(G19="экспл",VLOOKUP(J19,quest_экспл!$A$1:$N$129,13,FALSE),IF(G19="импл_",0,0))</f>
        <v>804</v>
      </c>
      <c r="AC19">
        <f ca="1">VLOOKUP(AD19,total_visual_stym!$C$2:$F$209,4,FALSE)</f>
        <v>2183</v>
      </c>
      <c r="AD19" t="str">
        <f t="shared" ca="1" si="8"/>
        <v>pics\\dis18.jpg</v>
      </c>
      <c r="AE19" s="22" t="str">
        <f t="array" aca="1" ref="AE19" ca="1">IF(G19="экспл",INDEX(total_visual_stym!$C$146:$C$209,(RANK(total_visual_stym!E163,total_visual_stym!$E$146:$E$209))),0)</f>
        <v>pics\\dis18.jpg</v>
      </c>
      <c r="AF19" s="22" t="str">
        <f t="shared" si="0"/>
        <v/>
      </c>
      <c r="AG19" t="str">
        <f t="shared" si="18"/>
        <v>pics\\Kokos_2.jpg</v>
      </c>
      <c r="AH19">
        <f t="shared" si="1"/>
        <v>0</v>
      </c>
      <c r="AI19" t="str">
        <f t="array" ref="AI19">IFERROR(INDEX($AG$2:$AG$65, SMALL(IF(ISBLANK($AG$2:$AG$65),"", ROW($AG$2:$AG$65)-MIN(ROW($AG$2:$AG$65))+1), ROW(AG18))),"")</f>
        <v>pics\\Peper_2.jpg</v>
      </c>
      <c r="AJ19" t="str">
        <f t="shared" si="16"/>
        <v>pics\\Peper</v>
      </c>
      <c r="AL19" t="str">
        <f t="shared" si="3"/>
        <v>pics\\Peper_2.jpg</v>
      </c>
      <c r="AM19" t="str">
        <f t="array" ref="AM19">IFERROR(INDEX($AK$2:$AK$49, SMALL(IF(ISBLANK($AK$2:$AK$49),"", ROW($AK$2:$AK$49)-MIN(ROW($AK$2:$AK$49))+1), ROW(AK18))),"")</f>
        <v>pics\\Injir_2.jpg</v>
      </c>
      <c r="AN19" t="str">
        <f t="array" ref="AN19">IFERROR(INDEX($AL$2:$AL$49, SMALL(IF(ISBLANK($AL$2:$AL$49),"", ROW($AL$2:$AL$49)-MIN(ROW($AL$2:$AL$49))+1), ROW(AL18))),"")</f>
        <v>pics\\Tikva_2.jpg</v>
      </c>
      <c r="AO19">
        <f t="shared" ca="1" si="10"/>
        <v>0.77923354884020446</v>
      </c>
      <c r="AP19" t="str">
        <f t="shared" ca="1" si="11"/>
        <v>pics\\Kokos_4.jpg</v>
      </c>
      <c r="AQ19" t="str">
        <f t="shared" ca="1" si="12"/>
        <v>pics\\Tomat_4.jpg</v>
      </c>
      <c r="AT19">
        <f t="shared" ca="1" si="4"/>
        <v>0.67432384008850654</v>
      </c>
      <c r="AU19" t="str">
        <f>IF(OR(G19=10,G19=11,G19=14,G19=15),VLOOKUP(AT19,audio_list_stym!$A$3:$B$18,2,FALSE),"sound\\Noviy_plod.wav")</f>
        <v>sound\\Noviy_plod.wav</v>
      </c>
      <c r="AV19" t="str">
        <f t="shared" ca="1" si="13"/>
        <v>sound\\Noviy_plod.wav</v>
      </c>
      <c r="AW19" t="s">
        <v>698</v>
      </c>
      <c r="AX19" t="str">
        <f>IF(OR(E19=10,E19=11,E19=14,E19=15),VLOOKUP(B19,audio_list_stym!$A$3:$BQ$189,69,FALSE),"XXXXX")</f>
        <v>КОКОС</v>
      </c>
      <c r="AY19" t="str">
        <f>VLOOKUP(V19,audio_list_stym!B19:BQ316,68,FALSE)</f>
        <v>Посмотрите,_вот_</v>
      </c>
      <c r="AZ19" t="str">
        <f>VLOOKUP(Z19,audio_list_stym!$B$2:$BQ$299,68,FALSE)</f>
        <v>_Полый_ли_он?</v>
      </c>
      <c r="BA19" t="e">
        <f>VLOOKUP(Q19,audio_list_stym!$B$2:$BQ$299,68,FALSE)</f>
        <v>#N/A</v>
      </c>
      <c r="BB19" t="str">
        <f t="shared" si="5"/>
        <v>Посмотрите,_вот_КОКОС._Полый_ли_он?</v>
      </c>
      <c r="BD19" cm="1">
        <f t="array" aca="1" ref="BD19" ca="1">INDEX($L$18:$L$25,(RANK(AT3,$AT$2:$AT$9)))</f>
        <v>2029</v>
      </c>
    </row>
    <row r="20" spans="1:60" x14ac:dyDescent="0.45">
      <c r="A20">
        <f>VLOOKUP(C20,audio_list_stym!$B$3:$C$299,2,FALSE)</f>
        <v>1203</v>
      </c>
      <c r="B20" t="s">
        <v>344</v>
      </c>
      <c r="C20" t="str">
        <f>VLOOKUP(B20,audio_list_stym!$A$3:$B$18,2,FALSE)</f>
        <v>sound\\Coconut.wav</v>
      </c>
      <c r="D20">
        <f>VLOOKUP(C20,audio_list_stym!$B$3:$D$299,3,FALSE)</f>
        <v>102</v>
      </c>
      <c r="E20">
        <f>VLOOKUP(B20,audio_list_stym!$A$3:$BP$18,68,FALSE)</f>
        <v>11</v>
      </c>
      <c r="F20" t="str">
        <f>VLOOKUP(E20,metki!$A$2:$B$9,2,FALSE)</f>
        <v>экспл_реал_с_названием</v>
      </c>
      <c r="G20" t="str">
        <f t="shared" si="6"/>
        <v>экспл</v>
      </c>
      <c r="H20" t="str">
        <f>VLOOKUP(B20,audio_list_stym!$A$3:$AJ$18,36,FALSE)</f>
        <v>Kokos</v>
      </c>
      <c r="I20" t="s">
        <v>690</v>
      </c>
      <c r="J20" t="str">
        <f t="shared" si="7"/>
        <v>Kokos_3</v>
      </c>
      <c r="K20">
        <v>11</v>
      </c>
      <c r="L20">
        <f>VLOOKUP(J20,total_visual_stym!$A$2:$D$129,2,FALSE)</f>
        <v>2027</v>
      </c>
      <c r="M20" t="str">
        <f>VLOOKUP(J20,total_visual_stym!$A$2:$D$129,3,FALSE)</f>
        <v>pics\\Kokos_3.jpg</v>
      </c>
      <c r="N20">
        <f>VLOOKUP(J20,total_visual_stym!$A$1:$D$129,4,FALSE)</f>
        <v>203</v>
      </c>
      <c r="P20">
        <f>IF(G20="экспл",0,IF(G20="импл_",VLOOKUP(J20,quest_импл!$A$1:$J$129,7,FALSE),0))</f>
        <v>0</v>
      </c>
      <c r="Q20">
        <f>IF(G20="экспл",0,IF(G20="импл_",VLOOKUP(J20,quest_импл!$A$1:$J$129,8,FALSE),0))</f>
        <v>0</v>
      </c>
      <c r="R20">
        <f>IF(G20="экспл",0,IF(G20="импл_",VLOOKUP(J20,quest_импл!$A$1:$J$129,9,FALSE),0))</f>
        <v>0</v>
      </c>
      <c r="S20">
        <f>IF(G20="экспл_",0,IF(G20="импл_",VLOOKUP(J20,quest_импл!$A$1:$J$129,10,FALSE),0))</f>
        <v>0</v>
      </c>
      <c r="U20">
        <f>IF(G20="экспл",VLOOKUP(J20,quest_экспл!$A$1:$N$129,7,FALSE),IF(G20="импл_",0,0))</f>
        <v>291</v>
      </c>
      <c r="V20" t="str">
        <f>IF(G20="экспл",VLOOKUP(J20,quest_экспл!$A$2:$N$130,8,FALSE),IF(J20="импл_",0,0))</f>
        <v>sound\\Vot.wav</v>
      </c>
      <c r="W20">
        <f>IF(G20="экспл",VLOOKUP(J20,quest_импл!$A$1:$J$129,9,FALSE),IF(G20="импл_",0,0))</f>
        <v>801</v>
      </c>
      <c r="Y20">
        <f>IF(G20="экспл",VLOOKUP(J20,quest_экспл!$A$1:$N$129,11,FALSE),IF(G20="импл_",0,0))</f>
        <v>59</v>
      </c>
      <c r="Z20" t="str">
        <f>IF(G20="экспл",VLOOKUP(J20,quest_экспл!$A$1:$N$129,12,FALSE),IF(G20="импл_",0,0))</f>
        <v>sound\\Gladkiy_li_on.wav</v>
      </c>
      <c r="AA20" t="str">
        <f>IF(G20="экспл",VLOOKUP(J20,quest_экспл!$A$1:$N$129,14,FALSE),IF(G20="импл_",0,0))</f>
        <v>нет</v>
      </c>
      <c r="AB20">
        <f>IF(G20="экспл",VLOOKUP(J20,quest_экспл!$A$1:$N$129,13,FALSE),IF(G20="импл_",0,0))</f>
        <v>804</v>
      </c>
      <c r="AC20">
        <f ca="1">VLOOKUP(AD20,total_visual_stym!$C$2:$F$209,4,FALSE)</f>
        <v>2177</v>
      </c>
      <c r="AD20" t="str">
        <f t="shared" ca="1" si="8"/>
        <v>pics\\dis35.jpg</v>
      </c>
      <c r="AE20" s="22" t="str">
        <f t="array" aca="1" ref="AE20" ca="1">IF(G20="экспл",INDEX(total_visual_stym!$C$146:$C$209,(RANK(total_visual_stym!E164,total_visual_stym!$E$146:$E$209))),0)</f>
        <v>pics\\dis35.jpg</v>
      </c>
      <c r="AF20" s="22" t="str">
        <f t="shared" si="0"/>
        <v/>
      </c>
      <c r="AG20" t="str">
        <f t="shared" si="18"/>
        <v>pics\\Kokos_3.jpg</v>
      </c>
      <c r="AH20">
        <f t="shared" si="1"/>
        <v>0</v>
      </c>
      <c r="AI20" t="str">
        <f t="array" ref="AI20">IFERROR(INDEX($AG$2:$AG$65, SMALL(IF(ISBLANK($AG$2:$AG$65),"", ROW($AG$2:$AG$65)-MIN(ROW($AG$2:$AG$65))+1), ROW(AG19))),"")</f>
        <v>pics\\Peper_3.jpg</v>
      </c>
      <c r="AJ20" t="str">
        <f t="shared" si="16"/>
        <v>pics\\Peper</v>
      </c>
      <c r="AL20" t="str">
        <f t="shared" si="3"/>
        <v>pics\\Peper_3.jpg</v>
      </c>
      <c r="AM20" t="str">
        <f t="array" ref="AM20">IFERROR(INDEX($AK$2:$AK$49, SMALL(IF(ISBLANK($AK$2:$AK$49),"", ROW($AK$2:$AK$49)-MIN(ROW($AK$2:$AK$49))+1), ROW(AK19))),"")</f>
        <v>pics\\Injir_3.jpg</v>
      </c>
      <c r="AN20" t="str">
        <f t="array" ref="AN20">IFERROR(INDEX($AL$2:$AL$49, SMALL(IF(ISBLANK($AL$2:$AL$49),"", ROW($AL$2:$AL$49)-MIN(ROW($AL$2:$AL$49))+1), ROW(AL19))),"")</f>
        <v>pics\\Tikva_3.jpg</v>
      </c>
      <c r="AO20">
        <f t="shared" ca="1" si="10"/>
        <v>0.6341678528986594</v>
      </c>
      <c r="AP20" t="str">
        <f t="shared" ca="1" si="11"/>
        <v>pics\\Finik_5.jpg</v>
      </c>
      <c r="AQ20" t="str">
        <f t="shared" ca="1" si="12"/>
        <v>pics\\Peper_5.jpg</v>
      </c>
      <c r="AT20">
        <f t="shared" ca="1" si="4"/>
        <v>0.55769742035416814</v>
      </c>
      <c r="AU20" t="str">
        <f>IF(OR(G20=10,G20=11,G20=14,G20=15),VLOOKUP(AT20,audio_list_stym!$A$3:$B$18,2,FALSE),"sound\\Noviy_plod.wav")</f>
        <v>sound\\Noviy_plod.wav</v>
      </c>
      <c r="AV20" t="str">
        <f t="shared" ca="1" si="13"/>
        <v>sound\\Noviy_plod.wav</v>
      </c>
      <c r="AW20" t="s">
        <v>698</v>
      </c>
      <c r="AX20" t="str">
        <f>IF(OR(E20=10,E20=11,E20=14,E20=15),VLOOKUP(B20,audio_list_stym!$A$3:$BQ$189,69,FALSE),"XXXXX")</f>
        <v>КОКОС</v>
      </c>
      <c r="AY20" t="str">
        <f>VLOOKUP(V20,audio_list_stym!B20:BQ317,68,FALSE)</f>
        <v>Вот_</v>
      </c>
      <c r="AZ20" t="str">
        <f>VLOOKUP(Z20,audio_list_stym!$B$2:$BQ$299,68,FALSE)</f>
        <v>_Гладкий_ли_он?</v>
      </c>
      <c r="BA20" t="e">
        <f>VLOOKUP(Q20,audio_list_stym!$B$2:$BQ$299,68,FALSE)</f>
        <v>#N/A</v>
      </c>
      <c r="BB20" t="str">
        <f t="shared" si="5"/>
        <v>Вот_КОКОС._Гладкий_ли_он?</v>
      </c>
      <c r="BD20" cm="1">
        <f t="array" aca="1" ref="BD20" ca="1">INDEX($L$18:$L$25,(RANK(AT4,$AT$2:$AT$9)))</f>
        <v>2027</v>
      </c>
    </row>
    <row r="21" spans="1:60" x14ac:dyDescent="0.45">
      <c r="A21">
        <f>VLOOKUP(C21,audio_list_stym!$B$3:$C$299,2,FALSE)</f>
        <v>1203</v>
      </c>
      <c r="B21" t="s">
        <v>344</v>
      </c>
      <c r="C21" t="str">
        <f>VLOOKUP(B21,audio_list_stym!$A$3:$B$18,2,FALSE)</f>
        <v>sound\\Coconut.wav</v>
      </c>
      <c r="D21">
        <f>VLOOKUP(C21,audio_list_stym!$B$3:$D$299,3,FALSE)</f>
        <v>102</v>
      </c>
      <c r="E21">
        <f>VLOOKUP(B21,audio_list_stym!$A$3:$BP$18,68,FALSE)</f>
        <v>11</v>
      </c>
      <c r="F21" t="str">
        <f>VLOOKUP(E21,metki!$A$2:$B$9,2,FALSE)</f>
        <v>экспл_реал_с_названием</v>
      </c>
      <c r="G21" t="str">
        <f t="shared" si="6"/>
        <v>экспл</v>
      </c>
      <c r="H21" t="str">
        <f>VLOOKUP(B21,audio_list_stym!$A$3:$AJ$18,36,FALSE)</f>
        <v>Kokos</v>
      </c>
      <c r="I21" t="s">
        <v>691</v>
      </c>
      <c r="J21" t="str">
        <f t="shared" si="7"/>
        <v>Kokos_4</v>
      </c>
      <c r="K21">
        <v>11</v>
      </c>
      <c r="L21">
        <f>VLOOKUP(J21,total_visual_stym!$A$2:$D$129,2,FALSE)</f>
        <v>2028</v>
      </c>
      <c r="M21" t="str">
        <f>VLOOKUP(J21,total_visual_stym!$A$2:$D$129,3,FALSE)</f>
        <v>pics\\Kokos_4.jpg</v>
      </c>
      <c r="N21">
        <f>VLOOKUP(J21,total_visual_stym!$A$1:$D$129,4,FALSE)</f>
        <v>203</v>
      </c>
      <c r="P21">
        <f>IF(G21="экспл",0,IF(G21="импл_",VLOOKUP(J21,quest_импл!$A$1:$J$129,7,FALSE),0))</f>
        <v>0</v>
      </c>
      <c r="Q21">
        <f>IF(G21="экспл",0,IF(G21="импл_",VLOOKUP(J21,quest_импл!$A$1:$J$129,8,FALSE),0))</f>
        <v>0</v>
      </c>
      <c r="R21">
        <f>IF(G21="экспл",0,IF(G21="импл_",VLOOKUP(J21,quest_импл!$A$1:$J$129,9,FALSE),0))</f>
        <v>0</v>
      </c>
      <c r="S21">
        <f>IF(G21="экспл_",0,IF(G21="импл_",VLOOKUP(J21,quest_импл!$A$1:$J$129,10,FALSE),0))</f>
        <v>0</v>
      </c>
      <c r="U21">
        <f>IF(G21="экспл",VLOOKUP(J21,quest_экспл!$A$1:$N$129,7,FALSE),IF(G21="импл_",0,0))</f>
        <v>292</v>
      </c>
      <c r="V21" t="str">
        <f>IF(G21="экспл",VLOOKUP(J21,quest_экспл!$A$2:$N$130,8,FALSE),IF(J21="импл_",0,0))</f>
        <v>sound\\Eto.wav</v>
      </c>
      <c r="W21">
        <f>IF(G21="экспл",VLOOKUP(J21,quest_импл!$A$1:$J$129,9,FALSE),IF(G21="импл_",0,0))</f>
        <v>801</v>
      </c>
      <c r="Y21">
        <f>IF(G21="экспл",VLOOKUP(J21,quest_экспл!$A$1:$N$129,11,FALSE),IF(G21="импл_",0,0))</f>
        <v>60</v>
      </c>
      <c r="Z21" t="str">
        <f>IF(G21="экспл",VLOOKUP(J21,quest_экспл!$A$1:$N$129,12,FALSE),IF(G21="импл_",0,0))</f>
        <v>sound\\Poristiy_li_on.wav</v>
      </c>
      <c r="AA21" t="str">
        <f>IF(G21="экспл",VLOOKUP(J21,quest_экспл!$A$1:$N$129,14,FALSE),IF(G21="импл_",0,0))</f>
        <v>нет</v>
      </c>
      <c r="AB21">
        <f>IF(G21="экспл",VLOOKUP(J21,quest_экспл!$A$1:$N$129,13,FALSE),IF(G21="импл_",0,0))</f>
        <v>804</v>
      </c>
      <c r="AC21">
        <f ca="1">VLOOKUP(AD21,total_visual_stym!$C$2:$F$209,4,FALSE)</f>
        <v>2216</v>
      </c>
      <c r="AD21" t="str">
        <f t="shared" ca="1" si="8"/>
        <v>pics\\dis59.jpg</v>
      </c>
      <c r="AE21" s="22" t="str">
        <f t="array" aca="1" ref="AE21" ca="1">IF(G21="экспл",INDEX(total_visual_stym!$C$146:$C$209,(RANK(total_visual_stym!E165,total_visual_stym!$E$146:$E$209))),0)</f>
        <v>pics\\dis59.jpg</v>
      </c>
      <c r="AF21" s="22" t="str">
        <f t="shared" si="0"/>
        <v/>
      </c>
      <c r="AG21" t="str">
        <f t="shared" si="18"/>
        <v>pics\\Kokos_4.jpg</v>
      </c>
      <c r="AH21">
        <f t="shared" si="1"/>
        <v>0</v>
      </c>
      <c r="AI21" t="str">
        <f t="array" ref="AI21">IFERROR(INDEX($AG$2:$AG$65, SMALL(IF(ISBLANK($AG$2:$AG$65),"", ROW($AG$2:$AG$65)-MIN(ROW($AG$2:$AG$65))+1), ROW(AG20))),"")</f>
        <v>pics\\Peper_4.jpg</v>
      </c>
      <c r="AJ21" t="str">
        <f t="shared" si="16"/>
        <v>pics\\Peper</v>
      </c>
      <c r="AL21" t="str">
        <f t="shared" si="3"/>
        <v>pics\\Peper_4.jpg</v>
      </c>
      <c r="AM21" t="str">
        <f t="array" ref="AM21">IFERROR(INDEX($AK$2:$AK$49, SMALL(IF(ISBLANK($AK$2:$AK$49),"", ROW($AK$2:$AK$49)-MIN(ROW($AK$2:$AK$49))+1), ROW(AK20))),"")</f>
        <v>pics\\Injir_4.jpg</v>
      </c>
      <c r="AN21" t="str">
        <f t="array" ref="AN21">IFERROR(INDEX($AL$2:$AL$49, SMALL(IF(ISBLANK($AL$2:$AL$49),"", ROW($AL$2:$AL$49)-MIN(ROW($AL$2:$AL$49))+1), ROW(AL20))),"")</f>
        <v>pics\\Tikva_4.jpg</v>
      </c>
      <c r="AO21">
        <f t="shared" ca="1" si="10"/>
        <v>0.74124686890039415</v>
      </c>
      <c r="AP21" t="str">
        <f t="shared" ca="1" si="11"/>
        <v>pics\\Kokos_6.jpg</v>
      </c>
      <c r="AQ21" t="str">
        <f t="shared" ca="1" si="12"/>
        <v>pics\\Tomat_6.jpg</v>
      </c>
      <c r="AT21">
        <f t="shared" ca="1" si="4"/>
        <v>0.78946807680048892</v>
      </c>
      <c r="AU21" t="str">
        <f>IF(OR(G21=10,G21=11,G21=14,G21=15),VLOOKUP(AT21,audio_list_stym!$A$3:$B$18,2,FALSE),"sound\\Noviy_plod.wav")</f>
        <v>sound\\Noviy_plod.wav</v>
      </c>
      <c r="AV21" t="str">
        <f t="shared" ca="1" si="13"/>
        <v>sound\\Noviy_plod.wav</v>
      </c>
      <c r="AW21" t="s">
        <v>698</v>
      </c>
      <c r="AX21" t="str">
        <f>IF(OR(E21=10,E21=11,E21=14,E21=15),VLOOKUP(B21,audio_list_stym!$A$3:$BQ$189,69,FALSE),"XXXXX")</f>
        <v>КОКОС</v>
      </c>
      <c r="AY21" t="str">
        <f>VLOOKUP(V21,audio_list_stym!B21:BQ318,68,FALSE)</f>
        <v>Это_</v>
      </c>
      <c r="AZ21" t="str">
        <f>VLOOKUP(Z21,audio_list_stym!$B$2:$BQ$299,68,FALSE)</f>
        <v>_Пористый_ли_он?</v>
      </c>
      <c r="BA21" t="e">
        <f>VLOOKUP(Q21,audio_list_stym!$B$2:$BQ$299,68,FALSE)</f>
        <v>#N/A</v>
      </c>
      <c r="BB21" t="str">
        <f t="shared" si="5"/>
        <v>Это_КОКОС._Пористый_ли_он?</v>
      </c>
      <c r="BD21" cm="1">
        <f t="array" aca="1" ref="BD21" ca="1">INDEX($L$18:$L$25,(RANK(AT5,$AT$2:$AT$9)))</f>
        <v>2032</v>
      </c>
    </row>
    <row r="22" spans="1:60" x14ac:dyDescent="0.45">
      <c r="A22">
        <f>VLOOKUP(C22,audio_list_stym!$B$3:$C$299,2,FALSE)</f>
        <v>1203</v>
      </c>
      <c r="B22" t="s">
        <v>344</v>
      </c>
      <c r="C22" t="str">
        <f>VLOOKUP(B22,audio_list_stym!$A$3:$B$18,2,FALSE)</f>
        <v>sound\\Coconut.wav</v>
      </c>
      <c r="D22">
        <f>VLOOKUP(C22,audio_list_stym!$B$3:$D$299,3,FALSE)</f>
        <v>102</v>
      </c>
      <c r="E22">
        <f>VLOOKUP(B22,audio_list_stym!$A$3:$BP$18,68,FALSE)</f>
        <v>11</v>
      </c>
      <c r="F22" t="str">
        <f>VLOOKUP(E22,metki!$A$2:$B$9,2,FALSE)</f>
        <v>экспл_реал_с_названием</v>
      </c>
      <c r="G22" t="str">
        <f t="shared" si="6"/>
        <v>экспл</v>
      </c>
      <c r="H22" t="str">
        <f>VLOOKUP(B22,audio_list_stym!$A$3:$AJ$18,36,FALSE)</f>
        <v>Kokos</v>
      </c>
      <c r="I22" t="s">
        <v>692</v>
      </c>
      <c r="J22" t="str">
        <f t="shared" si="7"/>
        <v>Kokos_5</v>
      </c>
      <c r="K22">
        <v>11</v>
      </c>
      <c r="L22">
        <f>VLOOKUP(J22,total_visual_stym!$A$2:$D$129,2,FALSE)</f>
        <v>2029</v>
      </c>
      <c r="M22" t="str">
        <f>VLOOKUP(J22,total_visual_stym!$A$2:$D$129,3,FALSE)</f>
        <v>pics\\Kokos_5.jpg</v>
      </c>
      <c r="N22">
        <f>VLOOKUP(J22,total_visual_stym!$A$1:$D$129,4,FALSE)</f>
        <v>203</v>
      </c>
      <c r="P22">
        <f>IF(G22="экспл",0,IF(G22="импл_",VLOOKUP(J22,quest_импл!$A$1:$J$129,7,FALSE),0))</f>
        <v>0</v>
      </c>
      <c r="Q22">
        <f>IF(G22="экспл",0,IF(G22="импл_",VLOOKUP(J22,quest_импл!$A$1:$J$129,8,FALSE),0))</f>
        <v>0</v>
      </c>
      <c r="R22">
        <f>IF(G22="экспл",0,IF(G22="импл_",VLOOKUP(J22,quest_импл!$A$1:$J$129,9,FALSE),0))</f>
        <v>0</v>
      </c>
      <c r="S22">
        <f>IF(G22="экспл_",0,IF(G22="импл_",VLOOKUP(J22,quest_импл!$A$1:$J$129,10,FALSE),0))</f>
        <v>0</v>
      </c>
      <c r="U22">
        <f>IF(G22="экспл",VLOOKUP(J22,quest_экспл!$A$1:$N$129,7,FALSE),IF(G22="импл_",0,0))</f>
        <v>293</v>
      </c>
      <c r="V22" t="str">
        <f>IF(G22="экспл",VLOOKUP(J22,quest_экспл!$A$2:$N$130,8,FALSE),IF(J22="импл_",0,0))</f>
        <v>sound\\Na_kartinke.wav</v>
      </c>
      <c r="W22">
        <f>IF(G22="экспл",VLOOKUP(J22,quest_импл!$A$1:$J$129,9,FALSE),IF(G22="импл_",0,0))</f>
        <v>801</v>
      </c>
      <c r="Y22">
        <f>IF(G22="экспл",VLOOKUP(J22,quest_экспл!$A$1:$N$129,11,FALSE),IF(G22="импл_",0,0))</f>
        <v>61</v>
      </c>
      <c r="Z22" t="str">
        <f>IF(G22="экспл",VLOOKUP(J22,quest_экспл!$A$1:$N$129,12,FALSE),IF(G22="импл_",0,0))</f>
        <v>sound\\On_vareniy.wav</v>
      </c>
      <c r="AA22" t="str">
        <f>IF(G22="экспл",VLOOKUP(J22,quest_экспл!$A$1:$N$129,14,FALSE),IF(G22="импл_",0,0))</f>
        <v>нет</v>
      </c>
      <c r="AB22">
        <f>IF(G22="экспл",VLOOKUP(J22,quest_экспл!$A$1:$N$129,13,FALSE),IF(G22="импл_",0,0))</f>
        <v>804</v>
      </c>
      <c r="AC22">
        <f ca="1">VLOOKUP(AD22,total_visual_stym!$C$2:$F$209,4,FALSE)</f>
        <v>2173</v>
      </c>
      <c r="AD22" t="str">
        <f t="shared" ca="1" si="8"/>
        <v>pics\\dis37.jpg</v>
      </c>
      <c r="AE22" s="22" t="str">
        <f t="array" aca="1" ref="AE22" ca="1">IF(G22="экспл",INDEX(total_visual_stym!$C$146:$C$209,(RANK(total_visual_stym!E166,total_visual_stym!$E$146:$E$209))),0)</f>
        <v>pics\\dis37.jpg</v>
      </c>
      <c r="AF22" s="22" t="str">
        <f t="shared" si="0"/>
        <v/>
      </c>
      <c r="AG22" t="str">
        <f t="shared" si="18"/>
        <v>pics\\Kokos_5.jpg</v>
      </c>
      <c r="AH22">
        <f t="shared" si="1"/>
        <v>0</v>
      </c>
      <c r="AI22" t="str">
        <f t="array" ref="AI22">IFERROR(INDEX($AG$2:$AG$65, SMALL(IF(ISBLANK($AG$2:$AG$65),"", ROW($AG$2:$AG$65)-MIN(ROW($AG$2:$AG$65))+1), ROW(AG21))),"")</f>
        <v>pics\\Peper_5.jpg</v>
      </c>
      <c r="AJ22" t="str">
        <f t="shared" si="16"/>
        <v>pics\\Peper</v>
      </c>
      <c r="AL22" t="str">
        <f t="shared" si="3"/>
        <v>pics\\Peper_5.jpg</v>
      </c>
      <c r="AM22" t="str">
        <f t="array" ref="AM22">IFERROR(INDEX($AK$2:$AK$49, SMALL(IF(ISBLANK($AK$2:$AK$49),"", ROW($AK$2:$AK$49)-MIN(ROW($AK$2:$AK$49))+1), ROW(AK21))),"")</f>
        <v>pics\\Injir_5.jpg</v>
      </c>
      <c r="AN22" t="str">
        <f t="array" ref="AN22">IFERROR(INDEX($AL$2:$AL$49, SMALL(IF(ISBLANK($AL$2:$AL$49),"", ROW($AL$2:$AL$49)-MIN(ROW($AL$2:$AL$49))+1), ROW(AL21))),"")</f>
        <v>pics\\Tikva_5.jpg</v>
      </c>
      <c r="AO22">
        <f t="shared" ca="1" si="10"/>
        <v>0.70641458909877652</v>
      </c>
      <c r="AP22" t="str">
        <f t="shared" ca="1" si="11"/>
        <v>pics\\Finik_1.jpg</v>
      </c>
      <c r="AQ22" t="str">
        <f t="shared" ca="1" si="12"/>
        <v>pics\\Peper_1.jpg</v>
      </c>
      <c r="AT22">
        <f t="shared" ca="1" si="4"/>
        <v>0.28245111399783329</v>
      </c>
      <c r="AU22" t="str">
        <f>IF(OR(G22=10,G22=11,G22=14,G22=15),VLOOKUP(AT22,audio_list_stym!$A$3:$B$18,2,FALSE),"sound\\Noviy_plod.wav")</f>
        <v>sound\\Noviy_plod.wav</v>
      </c>
      <c r="AV22" t="str">
        <f t="shared" ca="1" si="13"/>
        <v>sound\\Redkiy_plod.wav</v>
      </c>
      <c r="AW22" t="s">
        <v>698</v>
      </c>
      <c r="AX22" t="str">
        <f>IF(OR(E22=10,E22=11,E22=14,E22=15),VLOOKUP(B22,audio_list_stym!$A$3:$BQ$189,69,FALSE),"XXXXX")</f>
        <v>КОКОС</v>
      </c>
      <c r="AY22" t="str">
        <f>VLOOKUP(V22,audio_list_stym!B22:BQ319,68,FALSE)</f>
        <v>На_картинке_</v>
      </c>
      <c r="AZ22" t="str">
        <f>VLOOKUP(Z22,audio_list_stym!$B$2:$BQ$299,68,FALSE)</f>
        <v>_Он_вареный?</v>
      </c>
      <c r="BA22" t="e">
        <f>VLOOKUP(Q22,audio_list_stym!$B$2:$BQ$299,68,FALSE)</f>
        <v>#N/A</v>
      </c>
      <c r="BB22" t="str">
        <f t="shared" si="5"/>
        <v>На_картинке_КОКОС._Он_вареный?</v>
      </c>
      <c r="BD22" cm="1">
        <f t="array" aca="1" ref="BD22" ca="1">INDEX($L$18:$L$25,(RANK(AT6,$AT$2:$AT$9)))</f>
        <v>2031</v>
      </c>
    </row>
    <row r="23" spans="1:60" x14ac:dyDescent="0.45">
      <c r="A23">
        <f>VLOOKUP(C23,audio_list_stym!$B$3:$C$299,2,FALSE)</f>
        <v>1203</v>
      </c>
      <c r="B23" t="s">
        <v>344</v>
      </c>
      <c r="C23" t="str">
        <f>VLOOKUP(B23,audio_list_stym!$A$3:$B$18,2,FALSE)</f>
        <v>sound\\Coconut.wav</v>
      </c>
      <c r="D23">
        <f>VLOOKUP(C23,audio_list_stym!$B$3:$D$299,3,FALSE)</f>
        <v>102</v>
      </c>
      <c r="E23">
        <f>VLOOKUP(B23,audio_list_stym!$A$3:$BP$18,68,FALSE)</f>
        <v>11</v>
      </c>
      <c r="F23" t="str">
        <f>VLOOKUP(E23,metki!$A$2:$B$9,2,FALSE)</f>
        <v>экспл_реал_с_названием</v>
      </c>
      <c r="G23" t="str">
        <f t="shared" si="6"/>
        <v>экспл</v>
      </c>
      <c r="H23" t="str">
        <f>VLOOKUP(B23,audio_list_stym!$A$3:$AJ$18,36,FALSE)</f>
        <v>Kokos</v>
      </c>
      <c r="I23" t="s">
        <v>693</v>
      </c>
      <c r="J23" t="str">
        <f t="shared" si="7"/>
        <v>Kokos_6</v>
      </c>
      <c r="K23">
        <v>11</v>
      </c>
      <c r="L23">
        <f>VLOOKUP(J23,total_visual_stym!$A$2:$D$129,2,FALSE)</f>
        <v>2030</v>
      </c>
      <c r="M23" t="str">
        <f>VLOOKUP(J23,total_visual_stym!$A$2:$D$129,3,FALSE)</f>
        <v>pics\\Kokos_6.jpg</v>
      </c>
      <c r="N23">
        <f>VLOOKUP(J23,total_visual_stym!$A$1:$D$129,4,FALSE)</f>
        <v>203</v>
      </c>
      <c r="P23">
        <f>IF(G23="экспл",0,IF(G23="импл_",VLOOKUP(J23,quest_импл!$A$1:$J$129,7,FALSE),0))</f>
        <v>0</v>
      </c>
      <c r="Q23">
        <f>IF(G23="экспл",0,IF(G23="импл_",VLOOKUP(J23,quest_импл!$A$1:$J$129,8,FALSE),0))</f>
        <v>0</v>
      </c>
      <c r="R23">
        <f>IF(G23="экспл",0,IF(G23="импл_",VLOOKUP(J23,quest_импл!$A$1:$J$129,9,FALSE),0))</f>
        <v>0</v>
      </c>
      <c r="S23">
        <f>IF(G23="экспл_",0,IF(G23="импл_",VLOOKUP(J23,quest_импл!$A$1:$J$129,10,FALSE),0))</f>
        <v>0</v>
      </c>
      <c r="U23">
        <f>IF(G23="экспл",VLOOKUP(J23,quest_экспл!$A$1:$N$129,7,FALSE),IF(G23="импл_",0,0))</f>
        <v>294</v>
      </c>
      <c r="V23" t="str">
        <f>IF(G23="экспл",VLOOKUP(J23,quest_экспл!$A$2:$N$130,8,FALSE),IF(J23="импл_",0,0))</f>
        <v>sound\\Na_monitore.wav</v>
      </c>
      <c r="W23">
        <f>IF(G23="экспл",VLOOKUP(J23,quest_импл!$A$1:$J$129,9,FALSE),IF(G23="импл_",0,0))</f>
        <v>801</v>
      </c>
      <c r="Y23">
        <f>IF(G23="экспл",VLOOKUP(J23,quest_экспл!$A$1:$N$129,11,FALSE),IF(G23="импл_",0,0))</f>
        <v>62</v>
      </c>
      <c r="Z23" t="str">
        <f>IF(G23="экспл",VLOOKUP(J23,quest_экспл!$A$1:$N$129,12,FALSE),IF(G23="импл_",0,0))</f>
        <v>sound\\Plotniy_li_on.wav</v>
      </c>
      <c r="AA23" t="str">
        <f>IF(G23="экспл",VLOOKUP(J23,quest_экспл!$A$1:$N$129,14,FALSE),IF(G23="импл_",0,0))</f>
        <v>да</v>
      </c>
      <c r="AB23">
        <f>IF(G23="экспл",VLOOKUP(J23,quest_экспл!$A$1:$N$129,13,FALSE),IF(G23="импл_",0,0))</f>
        <v>804</v>
      </c>
      <c r="AC23">
        <f ca="1">VLOOKUP(AD23,total_visual_stym!$C$2:$F$209,4,FALSE)</f>
        <v>2217</v>
      </c>
      <c r="AD23" t="str">
        <f t="shared" ca="1" si="8"/>
        <v>pics\\dis58.jpg</v>
      </c>
      <c r="AE23" s="22" t="str">
        <f t="array" aca="1" ref="AE23" ca="1">IF(G23="экспл",INDEX(total_visual_stym!$C$146:$C$209,(RANK(total_visual_stym!E167,total_visual_stym!$E$146:$E$209))),0)</f>
        <v>pics\\dis58.jpg</v>
      </c>
      <c r="AF23" s="22" t="str">
        <f t="shared" si="0"/>
        <v/>
      </c>
      <c r="AG23" t="str">
        <f t="shared" si="18"/>
        <v>pics\\Kokos_6.jpg</v>
      </c>
      <c r="AH23">
        <f t="shared" si="1"/>
        <v>0</v>
      </c>
      <c r="AI23" t="str">
        <f t="array" ref="AI23">IFERROR(INDEX($AG$2:$AG$65, SMALL(IF(ISBLANK($AG$2:$AG$65),"", ROW($AG$2:$AG$65)-MIN(ROW($AG$2:$AG$65))+1), ROW(AG22))),"")</f>
        <v>pics\\Peper_6.jpg</v>
      </c>
      <c r="AJ23" t="str">
        <f t="shared" si="16"/>
        <v>pics\\Peper</v>
      </c>
      <c r="AL23" t="str">
        <f t="shared" si="3"/>
        <v>pics\\Peper_6.jpg</v>
      </c>
      <c r="AM23" t="str">
        <f t="array" ref="AM23">IFERROR(INDEX($AK$2:$AK$49, SMALL(IF(ISBLANK($AK$2:$AK$49),"", ROW($AK$2:$AK$49)-MIN(ROW($AK$2:$AK$49))+1), ROW(AK22))),"")</f>
        <v>pics\\Injir_6.jpg</v>
      </c>
      <c r="AN23" t="str">
        <f t="array" ref="AN23">IFERROR(INDEX($AL$2:$AL$49, SMALL(IF(ISBLANK($AL$2:$AL$49),"", ROW($AL$2:$AL$49)-MIN(ROW($AL$2:$AL$49))+1), ROW(AL22))),"")</f>
        <v>pics\\Tikva_6.jpg</v>
      </c>
      <c r="AO23">
        <f t="shared" ca="1" si="10"/>
        <v>0.93801267227799701</v>
      </c>
      <c r="AP23" t="str">
        <f t="shared" ca="1" si="11"/>
        <v>pics\\Kokos_2.jpg</v>
      </c>
      <c r="AQ23" t="str">
        <f t="shared" ca="1" si="12"/>
        <v>pics\\Tomat_2.jpg</v>
      </c>
      <c r="AT23">
        <f t="shared" ca="1" si="4"/>
        <v>0.63966542772857848</v>
      </c>
      <c r="AU23" t="str">
        <f>IF(OR(G23=10,G23=11,G23=14,G23=15),VLOOKUP(AT23,audio_list_stym!$A$3:$B$18,2,FALSE),"sound\\Noviy_plod.wav")</f>
        <v>sound\\Noviy_plod.wav</v>
      </c>
      <c r="AV23" t="str">
        <f t="shared" ca="1" si="13"/>
        <v>sound\\Noviy_plod.wav</v>
      </c>
      <c r="AW23" t="s">
        <v>698</v>
      </c>
      <c r="AX23" t="str">
        <f>IF(OR(E23=10,E23=11,E23=14,E23=15),VLOOKUP(B23,audio_list_stym!$A$3:$BQ$189,69,FALSE),"XXXXX")</f>
        <v>КОКОС</v>
      </c>
      <c r="AY23" t="str">
        <f>VLOOKUP(V23,audio_list_stym!B23:BQ320,68,FALSE)</f>
        <v>На_мониторе_</v>
      </c>
      <c r="AZ23" t="str">
        <f>VLOOKUP(Z23,audio_list_stym!$B$2:$BQ$299,68,FALSE)</f>
        <v>_Плотный_ли_он?</v>
      </c>
      <c r="BA23" t="e">
        <f>VLOOKUP(Q23,audio_list_stym!$B$2:$BQ$299,68,FALSE)</f>
        <v>#N/A</v>
      </c>
      <c r="BB23" t="str">
        <f t="shared" si="5"/>
        <v>На_мониторе_КОКОС._Плотный_ли_он?</v>
      </c>
      <c r="BD23" cm="1">
        <f t="array" aca="1" ref="BD23" ca="1">INDEX($L$18:$L$25,(RANK(AT7,$AT$2:$AT$9)))</f>
        <v>2030</v>
      </c>
    </row>
    <row r="24" spans="1:60" x14ac:dyDescent="0.45">
      <c r="A24">
        <f>VLOOKUP(C24,audio_list_stym!$B$3:$C$299,2,FALSE)</f>
        <v>1203</v>
      </c>
      <c r="B24" t="s">
        <v>344</v>
      </c>
      <c r="C24" t="str">
        <f>VLOOKUP(B24,audio_list_stym!$A$3:$B$18,2,FALSE)</f>
        <v>sound\\Coconut.wav</v>
      </c>
      <c r="D24">
        <f>VLOOKUP(C24,audio_list_stym!$B$3:$D$299,3,FALSE)</f>
        <v>102</v>
      </c>
      <c r="E24">
        <f>VLOOKUP(B24,audio_list_stym!$A$3:$BP$18,68,FALSE)</f>
        <v>11</v>
      </c>
      <c r="F24" t="str">
        <f>VLOOKUP(E24,metki!$A$2:$B$9,2,FALSE)</f>
        <v>экспл_реал_с_названием</v>
      </c>
      <c r="G24" t="str">
        <f t="shared" si="6"/>
        <v>экспл</v>
      </c>
      <c r="H24" t="str">
        <f>VLOOKUP(B24,audio_list_stym!$A$3:$AJ$18,36,FALSE)</f>
        <v>Kokos</v>
      </c>
      <c r="I24" t="s">
        <v>694</v>
      </c>
      <c r="J24" t="str">
        <f t="shared" si="7"/>
        <v>Kokos_7</v>
      </c>
      <c r="K24">
        <v>11</v>
      </c>
      <c r="L24">
        <f>VLOOKUP(J24,total_visual_stym!$A$2:$D$129,2,FALSE)</f>
        <v>2031</v>
      </c>
      <c r="M24" t="str">
        <f>VLOOKUP(J24,total_visual_stym!$A$2:$D$129,3,FALSE)</f>
        <v>pics\\Kokos_7.jpg</v>
      </c>
      <c r="N24">
        <f>VLOOKUP(J24,total_visual_stym!$A$1:$D$129,4,FALSE)</f>
        <v>203</v>
      </c>
      <c r="P24">
        <f>IF(G24="экспл",0,IF(G24="импл_",VLOOKUP(J24,quest_импл!$A$1:$J$129,7,FALSE),0))</f>
        <v>0</v>
      </c>
      <c r="Q24">
        <f>IF(G24="экспл",0,IF(G24="импл_",VLOOKUP(J24,quest_импл!$A$1:$J$129,8,FALSE),0))</f>
        <v>0</v>
      </c>
      <c r="R24">
        <f>IF(G24="экспл",0,IF(G24="импл_",VLOOKUP(J24,quest_импл!$A$1:$J$129,9,FALSE),0))</f>
        <v>0</v>
      </c>
      <c r="S24">
        <f>IF(G24="экспл_",0,IF(G24="импл_",VLOOKUP(J24,quest_импл!$A$1:$J$129,10,FALSE),0))</f>
        <v>0</v>
      </c>
      <c r="U24">
        <f>IF(G24="экспл",VLOOKUP(J24,quest_экспл!$A$1:$N$129,7,FALSE),IF(G24="импл_",0,0))</f>
        <v>295</v>
      </c>
      <c r="V24" t="str">
        <f>IF(G24="экспл",VLOOKUP(J24,quest_экспл!$A$2:$N$130,8,FALSE),IF(J24="импл_",0,0))</f>
        <v>sound\\Pered_vami.wav</v>
      </c>
      <c r="W24">
        <f>IF(G24="экспл",VLOOKUP(J24,quest_импл!$A$1:$J$129,9,FALSE),IF(G24="импл_",0,0))</f>
        <v>801</v>
      </c>
      <c r="Y24">
        <f>IF(G24="экспл",VLOOKUP(J24,quest_экспл!$A$1:$N$129,11,FALSE),IF(G24="импл_",0,0))</f>
        <v>63</v>
      </c>
      <c r="Z24" t="str">
        <f>IF(G24="экспл",VLOOKUP(J24,quest_экспл!$A$1:$N$129,12,FALSE),IF(G24="импл_",0,0))</f>
        <v>sound\\On_vorsistyi.wav</v>
      </c>
      <c r="AA24" t="str">
        <f>IF(G24="экспл",VLOOKUP(J24,quest_экспл!$A$1:$N$129,14,FALSE),IF(G24="импл_",0,0))</f>
        <v>да</v>
      </c>
      <c r="AB24">
        <f>IF(G24="экспл",VLOOKUP(J24,quest_экспл!$A$1:$N$129,13,FALSE),IF(G24="импл_",0,0))</f>
        <v>804</v>
      </c>
      <c r="AC24">
        <f ca="1">VLOOKUP(AD24,total_visual_stym!$C$2:$F$209,4,FALSE)</f>
        <v>2223</v>
      </c>
      <c r="AD24" t="str">
        <f t="shared" ca="1" si="8"/>
        <v>pics\\dis15.jpg</v>
      </c>
      <c r="AE24" s="22" t="str">
        <f t="array" aca="1" ref="AE24" ca="1">IF(G24="экспл",INDEX(total_visual_stym!$C$146:$C$209,(RANK(total_visual_stym!E168,total_visual_stym!$E$146:$E$209))),0)</f>
        <v>pics\\dis15.jpg</v>
      </c>
      <c r="AF24" s="22" t="str">
        <f t="shared" si="0"/>
        <v/>
      </c>
      <c r="AG24" t="str">
        <f t="shared" si="18"/>
        <v>pics\\Kokos_7.jpg</v>
      </c>
      <c r="AH24">
        <f t="shared" si="1"/>
        <v>0</v>
      </c>
      <c r="AI24" t="str">
        <f t="array" ref="AI24">IFERROR(INDEX($AG$2:$AG$65, SMALL(IF(ISBLANK($AG$2:$AG$65),"", ROW($AG$2:$AG$65)-MIN(ROW($AG$2:$AG$65))+1), ROW(AG23))),"")</f>
        <v>pics\\Peper_7.jpg</v>
      </c>
      <c r="AJ24" t="str">
        <f t="shared" si="16"/>
        <v>pics\\Peper</v>
      </c>
      <c r="AL24" t="str">
        <f t="shared" si="3"/>
        <v>pics\\Peper_7.jpg</v>
      </c>
      <c r="AM24" t="str">
        <f t="array" ref="AM24">IFERROR(INDEX($AK$2:$AK$49, SMALL(IF(ISBLANK($AK$2:$AK$49),"", ROW($AK$2:$AK$49)-MIN(ROW($AK$2:$AK$49))+1), ROW(AK23))),"")</f>
        <v>pics\\Injir_7.jpg</v>
      </c>
      <c r="AN24" t="str">
        <f t="array" ref="AN24">IFERROR(INDEX($AL$2:$AL$49, SMALL(IF(ISBLANK($AL$2:$AL$49),"", ROW($AL$2:$AL$49)-MIN(ROW($AL$2:$AL$49))+1), ROW(AL23))),"")</f>
        <v>pics\\Tikva_7.jpg</v>
      </c>
      <c r="AO24">
        <f t="shared" ca="1" si="10"/>
        <v>0.48994342042460037</v>
      </c>
      <c r="AP24" t="str">
        <f t="shared" ca="1" si="11"/>
        <v>pics\\Injir_2.jpg</v>
      </c>
      <c r="AQ24" t="str">
        <f t="shared" ca="1" si="12"/>
        <v>pics\\Tikva_2.jpg</v>
      </c>
      <c r="AT24">
        <f t="shared" ca="1" si="4"/>
        <v>0.40281384741583282</v>
      </c>
      <c r="AU24" t="str">
        <f>IF(OR(G24=10,G24=11,G24=14,G24=15),VLOOKUP(AT24,audio_list_stym!$A$3:$B$18,2,FALSE),"sound\\Noviy_plod.wav")</f>
        <v>sound\\Noviy_plod.wav</v>
      </c>
      <c r="AV24" t="str">
        <f t="shared" ca="1" si="13"/>
        <v>sound\\Redkiy_plod.wav</v>
      </c>
      <c r="AW24" t="s">
        <v>698</v>
      </c>
      <c r="AX24" t="str">
        <f>IF(OR(E24=10,E24=11,E24=14,E24=15),VLOOKUP(B24,audio_list_stym!$A$3:$BQ$189,69,FALSE),"XXXXX")</f>
        <v>КОКОС</v>
      </c>
      <c r="AY24" t="str">
        <f>VLOOKUP(V24,audio_list_stym!B24:BQ321,68,FALSE)</f>
        <v>Перед_Вами_</v>
      </c>
      <c r="AZ24" t="str">
        <f>VLOOKUP(Z24,audio_list_stym!$B$2:$BQ$299,68,FALSE)</f>
        <v>_Он_ворсистый?</v>
      </c>
      <c r="BA24" t="e">
        <f>VLOOKUP(Q24,audio_list_stym!$B$2:$BQ$299,68,FALSE)</f>
        <v>#N/A</v>
      </c>
      <c r="BB24" t="str">
        <f t="shared" si="5"/>
        <v>Перед_Вами_КОКОС._Он_ворсистый?</v>
      </c>
      <c r="BD24" cm="1">
        <f t="array" aca="1" ref="BD24" ca="1">INDEX($L$18:$L$25,(RANK(AT8,$AT$2:$AT$9)))</f>
        <v>2025</v>
      </c>
    </row>
    <row r="25" spans="1:60" x14ac:dyDescent="0.45">
      <c r="A25">
        <f>VLOOKUP(C25,audio_list_stym!$B$3:$C$299,2,FALSE)</f>
        <v>1203</v>
      </c>
      <c r="B25" t="s">
        <v>344</v>
      </c>
      <c r="C25" t="str">
        <f>VLOOKUP(B25,audio_list_stym!$A$3:$B$18,2,FALSE)</f>
        <v>sound\\Coconut.wav</v>
      </c>
      <c r="D25">
        <f>VLOOKUP(C25,audio_list_stym!$B$3:$D$299,3,FALSE)</f>
        <v>102</v>
      </c>
      <c r="E25">
        <f>VLOOKUP(B25,audio_list_stym!$A$3:$BP$18,68,FALSE)</f>
        <v>11</v>
      </c>
      <c r="F25" t="str">
        <f>VLOOKUP(E25,metki!$A$2:$B$9,2,FALSE)</f>
        <v>экспл_реал_с_названием</v>
      </c>
      <c r="G25" t="str">
        <f t="shared" si="6"/>
        <v>экспл</v>
      </c>
      <c r="H25" t="str">
        <f>VLOOKUP(B25,audio_list_stym!$A$3:$AJ$18,36,FALSE)</f>
        <v>Kokos</v>
      </c>
      <c r="I25" t="s">
        <v>695</v>
      </c>
      <c r="J25" t="str">
        <f t="shared" si="7"/>
        <v>Kokos_8</v>
      </c>
      <c r="K25">
        <v>11</v>
      </c>
      <c r="L25">
        <f>VLOOKUP(J25,total_visual_stym!$A$2:$D$129,2,FALSE)</f>
        <v>2032</v>
      </c>
      <c r="M25" t="str">
        <f>VLOOKUP(J25,total_visual_stym!$A$2:$D$129,3,FALSE)</f>
        <v>pics\\Kokos_8.jpg</v>
      </c>
      <c r="N25">
        <f>VLOOKUP(J25,total_visual_stym!$A$1:$D$129,4,FALSE)</f>
        <v>203</v>
      </c>
      <c r="P25">
        <f>IF(G25="экспл",0,IF(G25="импл_",VLOOKUP(J25,quest_импл!$A$1:$J$129,7,FALSE),0))</f>
        <v>0</v>
      </c>
      <c r="Q25">
        <f>IF(G25="экспл",0,IF(G25="импл_",VLOOKUP(J25,quest_импл!$A$1:$J$129,8,FALSE),0))</f>
        <v>0</v>
      </c>
      <c r="R25">
        <f>IF(G25="экспл",0,IF(G25="импл_",VLOOKUP(J25,quest_импл!$A$1:$J$129,9,FALSE),0))</f>
        <v>0</v>
      </c>
      <c r="S25">
        <f>IF(G25="экспл_",0,IF(G25="импл_",VLOOKUP(J25,quest_импл!$A$1:$J$129,10,FALSE),0))</f>
        <v>0</v>
      </c>
      <c r="U25">
        <f>IF(G25="экспл",VLOOKUP(J25,quest_экспл!$A$1:$N$129,7,FALSE),IF(G25="импл_",0,0))</f>
        <v>296</v>
      </c>
      <c r="V25" t="str">
        <f>IF(G25="экспл",VLOOKUP(J25,quest_экспл!$A$2:$N$130,8,FALSE),IF(J25="импл_",0,0))</f>
        <v>sound\\Vi_vidite.wav</v>
      </c>
      <c r="W25">
        <f>IF(G25="экспл",VLOOKUP(J25,quest_импл!$A$1:$J$129,9,FALSE),IF(G25="импл_",0,0))</f>
        <v>801</v>
      </c>
      <c r="Y25">
        <f>IF(G25="экспл",VLOOKUP(J25,quest_экспл!$A$1:$N$129,11,FALSE),IF(G25="импл_",0,0))</f>
        <v>64</v>
      </c>
      <c r="Z25" t="str">
        <f>IF(G25="экспл",VLOOKUP(J25,quest_экспл!$A$1:$N$129,12,FALSE),IF(G25="импл_",0,0))</f>
        <v>sound\\On_myagkiy.wav</v>
      </c>
      <c r="AA25" t="str">
        <f>IF(G25="экспл",VLOOKUP(J25,quest_экспл!$A$1:$N$129,14,FALSE),IF(G25="импл_",0,0))</f>
        <v>нет</v>
      </c>
      <c r="AB25">
        <f>IF(G25="экспл",VLOOKUP(J25,quest_экспл!$A$1:$N$129,13,FALSE),IF(G25="импл_",0,0))</f>
        <v>804</v>
      </c>
      <c r="AC25">
        <f ca="1">VLOOKUP(AD25,total_visual_stym!$C$2:$F$209,4,FALSE)</f>
        <v>2224</v>
      </c>
      <c r="AD25" t="str">
        <f t="shared" ca="1" si="8"/>
        <v>pics\\dis29.jpg</v>
      </c>
      <c r="AE25" s="22" t="str">
        <f t="array" aca="1" ref="AE25" ca="1">IF(G25="экспл",INDEX(total_visual_stym!$C$146:$C$209,(RANK(total_visual_stym!E169,total_visual_stym!$E$146:$E$209))),0)</f>
        <v>pics\\dis29.jpg</v>
      </c>
      <c r="AF25" s="22" t="str">
        <f t="shared" si="0"/>
        <v/>
      </c>
      <c r="AG25" t="str">
        <f t="shared" si="18"/>
        <v>pics\\Kokos_8.jpg</v>
      </c>
      <c r="AH25">
        <f t="shared" si="1"/>
        <v>0</v>
      </c>
      <c r="AI25" t="str">
        <f t="array" ref="AI25">IFERROR(INDEX($AG$2:$AG$65, SMALL(IF(ISBLANK($AG$2:$AG$65),"", ROW($AG$2:$AG$65)-MIN(ROW($AG$2:$AG$65))+1), ROW(AG24))),"")</f>
        <v>pics\\Peper_8.jpg</v>
      </c>
      <c r="AJ25" t="str">
        <f t="shared" si="16"/>
        <v>pics\\Peper</v>
      </c>
      <c r="AL25" t="str">
        <f t="shared" si="3"/>
        <v>pics\\Peper_8.jpg</v>
      </c>
      <c r="AM25" t="str">
        <f t="array" ref="AM25">IFERROR(INDEX($AK$2:$AK$49, SMALL(IF(ISBLANK($AK$2:$AK$49),"", ROW($AK$2:$AK$49)-MIN(ROW($AK$2:$AK$49))+1), ROW(AK24))),"")</f>
        <v>pics\\Injir_8.jpg</v>
      </c>
      <c r="AN25" t="str">
        <f t="array" ref="AN25">IFERROR(INDEX($AL$2:$AL$49, SMALL(IF(ISBLANK($AL$2:$AL$49),"", ROW($AL$2:$AL$49)-MIN(ROW($AL$2:$AL$49))+1), ROW(AL24))),"")</f>
        <v>pics\\Tikva_8.jpg</v>
      </c>
      <c r="AO25">
        <f t="shared" ca="1" si="10"/>
        <v>0.40309430128305079</v>
      </c>
      <c r="AP25" t="str">
        <f t="shared" ca="1" si="11"/>
        <v>pics\\Injir_4.jpg</v>
      </c>
      <c r="AQ25" t="str">
        <f t="shared" ca="1" si="12"/>
        <v>pics\\Tikva_4.jpg</v>
      </c>
      <c r="AT25">
        <f t="shared" ca="1" si="4"/>
        <v>0.11376920879488561</v>
      </c>
      <c r="AU25" t="str">
        <f>IF(OR(G25=10,G25=11,G25=14,G25=15),VLOOKUP(AT25,audio_list_stym!$A$3:$B$18,2,FALSE),"sound\\Noviy_plod.wav")</f>
        <v>sound\\Noviy_plod.wav</v>
      </c>
      <c r="AV25" t="str">
        <f t="shared" ca="1" si="13"/>
        <v>sound\\Redkiy_plod.wav</v>
      </c>
      <c r="AW25" t="s">
        <v>698</v>
      </c>
      <c r="AX25" t="str">
        <f>IF(OR(E25=10,E25=11,E25=14,E25=15),VLOOKUP(B25,audio_list_stym!$A$3:$BQ$189,69,FALSE),"XXXXX")</f>
        <v>КОКОС</v>
      </c>
      <c r="AY25" t="str">
        <f>VLOOKUP(V25,audio_list_stym!B25:BQ322,68,FALSE)</f>
        <v>Вы_видите_</v>
      </c>
      <c r="AZ25" t="str">
        <f>VLOOKUP(Z25,audio_list_stym!$B$2:$BQ$299,68,FALSE)</f>
        <v>_Он_мягкий?</v>
      </c>
      <c r="BA25" t="e">
        <f>VLOOKUP(Q25,audio_list_stym!$B$2:$BQ$299,68,FALSE)</f>
        <v>#N/A</v>
      </c>
      <c r="BB25" t="str">
        <f t="shared" si="5"/>
        <v>Вы_видите_КОКОС._Он_мягкий?</v>
      </c>
      <c r="BD25" cm="1">
        <f t="array" aca="1" ref="BD25" ca="1">INDEX($L$18:$L$25,(RANK(AT9,$AT$2:$AT$9)))</f>
        <v>2028</v>
      </c>
    </row>
    <row r="26" spans="1:60" x14ac:dyDescent="0.45">
      <c r="A26">
        <f>VLOOKUP(C26,audio_list_stym!$B$3:$C$299,2,FALSE)</f>
        <v>1204</v>
      </c>
      <c r="B26" t="s">
        <v>345</v>
      </c>
      <c r="C26" t="str">
        <f>VLOOKUP(B26,audio_list_stym!$A$3:$B$18,2,FALSE)</f>
        <v>sound\\Radish.wav</v>
      </c>
      <c r="D26">
        <f>VLOOKUP(C26,audio_list_stym!$B$3:$D$299,3,FALSE)</f>
        <v>103</v>
      </c>
      <c r="E26">
        <f>VLOOKUP(B26,audio_list_stym!$A$3:$BP$18,68,FALSE)</f>
        <v>12</v>
      </c>
      <c r="F26" t="str">
        <f>VLOOKUP(E26,metki!$A$2:$B$9,2,FALSE)</f>
        <v>импл_реал_без_названия</v>
      </c>
      <c r="G26" t="str">
        <f t="shared" si="6"/>
        <v>импл_</v>
      </c>
      <c r="H26" t="str">
        <f>VLOOKUP(B26,audio_list_stym!$A$3:$AJ$18,36,FALSE)</f>
        <v>Redis</v>
      </c>
      <c r="I26" t="s">
        <v>688</v>
      </c>
      <c r="J26" t="str">
        <f t="shared" si="7"/>
        <v>Redis_1</v>
      </c>
      <c r="K26">
        <v>12</v>
      </c>
      <c r="L26">
        <f>VLOOKUP(J26,total_visual_stym!$A$2:$D$129,2,FALSE)</f>
        <v>2049</v>
      </c>
      <c r="M26" t="str">
        <f>VLOOKUP(J26,total_visual_stym!$A$2:$D$129,3,FALSE)</f>
        <v>pics\\Redis_1.jpg</v>
      </c>
      <c r="N26">
        <f>VLOOKUP(J26,total_visual_stym!$A$1:$D$129,4,FALSE)</f>
        <v>206</v>
      </c>
      <c r="P26">
        <f>IF(G26="экспл",0,IF(G26="импл_",VLOOKUP(J26,quest_импл!$A$1:$J$129,7,FALSE),0))</f>
        <v>209</v>
      </c>
      <c r="Q26" t="str">
        <f>IF(G26="экспл",0,IF(G26="импл_",VLOOKUP(J26,quest_импл!$A$1:$J$129,8,FALSE),0))</f>
        <v>sound\\S_botvoy_li.wav</v>
      </c>
      <c r="R26">
        <f>IF(G26="экспл",0,IF(G26="импл_",VLOOKUP(J26,quest_импл!$A$1:$J$129,9,FALSE),0))</f>
        <v>801</v>
      </c>
      <c r="S26" t="str">
        <f>IF(G26="экспл_",0,IF(G26="импл_",VLOOKUP(J26,quest_импл!$A$1:$J$129,10,FALSE),0))</f>
        <v>да</v>
      </c>
      <c r="U26">
        <f>IF(G26="экспл",VLOOKUP(J26,quest_экспл!$A$1:$N$129,7,FALSE),IF(G26="импл_",0,0))</f>
        <v>0</v>
      </c>
      <c r="V26">
        <f>IF(G26="экспл",VLOOKUP(J26,quest_экспл!$A$2:$N$130,8,FALSE),IF(J26="импл_",0,0))</f>
        <v>0</v>
      </c>
      <c r="W26">
        <f>IF(G26="экспл",VLOOKUP(J26,quest_импл!$A$1:$J$129,9,FALSE),IF(G26="импл_",0,0))</f>
        <v>0</v>
      </c>
      <c r="Y26">
        <f>IF(G26="экспл",VLOOKUP(J26,quest_экспл!$A$1:$N$129,11,FALSE),IF(G26="импл_",0,0))</f>
        <v>0</v>
      </c>
      <c r="Z26">
        <f>IF(G26="экспл",VLOOKUP(J26,quest_экспл!$A$1:$N$129,12,FALSE),IF(G26="импл_",0,0))</f>
        <v>0</v>
      </c>
      <c r="AA26">
        <f>IF(G26="экспл",VLOOKUP(J26,quest_экспл!$A$1:$N$129,14,FALSE),IF(G26="импл_",0,0))</f>
        <v>0</v>
      </c>
      <c r="AB26">
        <f>IF(G26="экспл",VLOOKUP(J26,quest_экспл!$A$1:$N$129,13,FALSE),IF(G26="импл_",0,0))</f>
        <v>0</v>
      </c>
      <c r="AC26">
        <f ca="1">VLOOKUP(AD26,total_visual_stym!$C$2:$F$209,4,FALSE)</f>
        <v>2031</v>
      </c>
      <c r="AD26" t="str">
        <f t="shared" ca="1" si="8"/>
        <v>pics\\Kokos_7.jpg</v>
      </c>
      <c r="AE26" s="22">
        <f t="array" ref="AE26">IF(G26="экспл",INDEX(total_visual_stym!$C$146:$C$209,(RANK(total_visual_stym!E170,total_visual_stym!$E$146:$E$209))),0)</f>
        <v>0</v>
      </c>
      <c r="AF26" s="22" t="str">
        <f t="shared" ca="1" si="0"/>
        <v>pics\\Kokos_7.jpg</v>
      </c>
      <c r="AH26" t="str">
        <f t="shared" si="1"/>
        <v>sound\\Ogorod</v>
      </c>
      <c r="AI26" t="str">
        <f t="array" ref="AI26">IFERROR(INDEX($AG$2:$AG$65, SMALL(IF(ISBLANK($AG$2:$AG$65),"", ROW($AG$2:$AG$65)-MIN(ROW($AG$2:$AG$65))+1), ROW(AG25))),"")</f>
        <v>pics\\Finik_1.jpg</v>
      </c>
      <c r="AJ26" t="str">
        <f t="shared" si="16"/>
        <v>pics\\Finik</v>
      </c>
      <c r="AK26" t="str">
        <f t="shared" si="17"/>
        <v>pics\\Finik_1.jpg</v>
      </c>
      <c r="AM26" t="str">
        <f t="array" ref="AM26">IFERROR(INDEX($AK$2:$AK$49, SMALL(IF(ISBLANK($AK$2:$AK$49),"", ROW($AK$2:$AK$49)-MIN(ROW($AK$2:$AK$49))+1), ROW(AK25))),"")</f>
        <v/>
      </c>
      <c r="AN26" t="str">
        <f t="array" ref="AN26">IFERROR(INDEX($AL$2:$AL$49, SMALL(IF(ISBLANK($AL$2:$AL$49),"", ROW($AL$2:$AL$49)-MIN(ROW($AL$2:$AL$49))+1), ROW(AL25))),"")</f>
        <v/>
      </c>
      <c r="AR26" t="str">
        <f ca="1">IF(AH26="sound\\Ogorod",AP2,"")</f>
        <v>pics\\Kokos_7.jpg</v>
      </c>
      <c r="AT26">
        <f t="shared" ca="1" si="4"/>
        <v>0.52431512337491881</v>
      </c>
      <c r="AU26" t="str">
        <f>IF(OR(G26=10,G26=11,G26=14,G26=15),VLOOKUP(AT26,audio_list_stym!$A$3:$B$18,2,FALSE),"sound\\Noviy_plod.wav")</f>
        <v>sound\\Noviy_plod.wav</v>
      </c>
      <c r="AV26" t="str">
        <f t="shared" ca="1" si="13"/>
        <v>sound\\Redkiy_plod.wav</v>
      </c>
      <c r="AW26" t="s">
        <v>699</v>
      </c>
      <c r="AX26" t="str">
        <f>IF(OR(E26=10,E26=11,E26=14,E26=15),VLOOKUP(B26,audio_list_stym!$A$3:$BQ$189,69,FALSE),"XXXXX")</f>
        <v>XXXXX</v>
      </c>
      <c r="AY26" t="e">
        <f>VLOOKUP(V26,audio_list_stym!B26:BQ323,68,FALSE)</f>
        <v>#N/A</v>
      </c>
      <c r="AZ26" t="e">
        <f>VLOOKUP(Z26,audio_list_stym!$B$2:$BQ$299,68,FALSE)</f>
        <v>#N/A</v>
      </c>
      <c r="BA26" t="str">
        <f>VLOOKUP(Q26,audio_list_stym!$B$2:$BQ$299,68,FALSE)</f>
        <v>_С_ботвой_ли_</v>
      </c>
      <c r="BB26" t="str">
        <f t="shared" si="5"/>
        <v>_С_ботвой_ли_XXXXX?</v>
      </c>
      <c r="BC26">
        <f>A26</f>
        <v>1204</v>
      </c>
      <c r="BD26" cm="1">
        <f t="array" aca="1" ref="BD26" ca="1">INDEX($L$26:$L$33,(RANK(AT2,$AT$2:$AT$9)))</f>
        <v>2050</v>
      </c>
      <c r="BE26" cm="1">
        <f t="array" aca="1" ref="BE26" ca="1">INDEX(BD2:BD25,(RANK(AT5,$AT$2:$AT$16)))</f>
        <v>2039</v>
      </c>
      <c r="BF26" cm="1">
        <f t="array" aca="1" ref="BF26" ca="1">INDEX(BD34:BD49,(RANK(AT5,$AT$2:$AT$16)))</f>
        <v>2007</v>
      </c>
      <c r="BG26" cm="1">
        <f t="array" aca="1" ref="BG26" ca="1">INDEX(BD50:BD65,(RANK(AT5,$AT$2:$AT$16)))</f>
        <v>2023</v>
      </c>
      <c r="BH26">
        <v>1</v>
      </c>
    </row>
    <row r="27" spans="1:60" x14ac:dyDescent="0.45">
      <c r="A27">
        <f>VLOOKUP(C27,audio_list_stym!$B$3:$C$299,2,FALSE)</f>
        <v>1204</v>
      </c>
      <c r="B27" t="s">
        <v>345</v>
      </c>
      <c r="C27" t="str">
        <f>VLOOKUP(B27,audio_list_stym!$A$3:$B$18,2,FALSE)</f>
        <v>sound\\Radish.wav</v>
      </c>
      <c r="D27">
        <f>VLOOKUP(C27,audio_list_stym!$B$3:$D$299,3,FALSE)</f>
        <v>103</v>
      </c>
      <c r="E27">
        <f>VLOOKUP(B27,audio_list_stym!$A$3:$BP$18,68,FALSE)</f>
        <v>12</v>
      </c>
      <c r="F27" t="str">
        <f>VLOOKUP(E27,metki!$A$2:$B$9,2,FALSE)</f>
        <v>импл_реал_без_названия</v>
      </c>
      <c r="G27" t="str">
        <f t="shared" si="6"/>
        <v>импл_</v>
      </c>
      <c r="H27" t="str">
        <f>VLOOKUP(B27,audio_list_stym!$A$3:$AJ$18,36,FALSE)</f>
        <v>Redis</v>
      </c>
      <c r="I27" t="s">
        <v>689</v>
      </c>
      <c r="J27" t="str">
        <f t="shared" si="7"/>
        <v>Redis_2</v>
      </c>
      <c r="K27">
        <v>12</v>
      </c>
      <c r="L27">
        <f>VLOOKUP(J27,total_visual_stym!$A$2:$D$129,2,FALSE)</f>
        <v>2050</v>
      </c>
      <c r="M27" t="str">
        <f>VLOOKUP(J27,total_visual_stym!$A$2:$D$129,3,FALSE)</f>
        <v>pics\\Redis_2.jpg</v>
      </c>
      <c r="N27">
        <f>VLOOKUP(J27,total_visual_stym!$A$1:$D$129,4,FALSE)</f>
        <v>206</v>
      </c>
      <c r="P27">
        <f>IF(G27="экспл",0,IF(G27="импл_",VLOOKUP(J27,quest_импл!$A$1:$J$129,7,FALSE),0))</f>
        <v>210</v>
      </c>
      <c r="Q27" t="str">
        <f>IF(G27="экспл",0,IF(G27="импл_",VLOOKUP(J27,quest_импл!$A$1:$J$129,8,FALSE),0))</f>
        <v>sound\\Alyi_li.wav</v>
      </c>
      <c r="R27">
        <f>IF(G27="экспл",0,IF(G27="импл_",VLOOKUP(J27,quest_импл!$A$1:$J$129,9,FALSE),0))</f>
        <v>801</v>
      </c>
      <c r="S27" t="str">
        <f>IF(G27="экспл_",0,IF(G27="импл_",VLOOKUP(J27,quest_импл!$A$1:$J$129,10,FALSE),0))</f>
        <v>да</v>
      </c>
      <c r="U27">
        <f>IF(G27="экспл",VLOOKUP(J27,quest_экспл!$A$1:$N$129,7,FALSE),IF(G27="импл_",0,0))</f>
        <v>0</v>
      </c>
      <c r="V27">
        <f>IF(G27="экспл",VLOOKUP(J27,quest_экспл!$A$2:$N$130,8,FALSE),IF(J27="импл_",0,0))</f>
        <v>0</v>
      </c>
      <c r="W27">
        <f>IF(G27="экспл",VLOOKUP(J27,quest_импл!$A$1:$J$129,9,FALSE),IF(G27="импл_",0,0))</f>
        <v>0</v>
      </c>
      <c r="Y27">
        <f>IF(G27="экспл",VLOOKUP(J27,quest_экспл!$A$1:$N$129,11,FALSE),IF(G27="импл_",0,0))</f>
        <v>0</v>
      </c>
      <c r="Z27">
        <f>IF(G27="экспл",VLOOKUP(J27,quest_экспл!$A$1:$N$129,12,FALSE),IF(G27="импл_",0,0))</f>
        <v>0</v>
      </c>
      <c r="AA27">
        <f>IF(G27="экспл",VLOOKUP(J27,quest_экспл!$A$1:$N$129,14,FALSE),IF(G27="импл_",0,0))</f>
        <v>0</v>
      </c>
      <c r="AB27">
        <f>IF(G27="экспл",VLOOKUP(J27,quest_экспл!$A$1:$N$129,13,FALSE),IF(G27="импл_",0,0))</f>
        <v>0</v>
      </c>
      <c r="AC27">
        <f ca="1">VLOOKUP(AD27,total_visual_stym!$C$2:$F$209,4,FALSE)</f>
        <v>2011</v>
      </c>
      <c r="AD27" t="str">
        <f t="shared" ca="1" si="8"/>
        <v>pics\\Finik_3.jpg</v>
      </c>
      <c r="AE27" s="22">
        <f t="array" ref="AE27">IF(G27="экспл",INDEX(total_visual_stym!$C$146:$C$209,(RANK(total_visual_stym!E171,total_visual_stym!$E$146:$E$209))),0)</f>
        <v>0</v>
      </c>
      <c r="AF27" s="22" t="str">
        <f t="shared" ca="1" si="0"/>
        <v>pics\\Finik_3.jpg</v>
      </c>
      <c r="AH27" t="str">
        <f t="shared" si="1"/>
        <v>sound\\Ogorod</v>
      </c>
      <c r="AI27" t="str">
        <f t="array" ref="AI27">IFERROR(INDEX($AG$2:$AG$65, SMALL(IF(ISBLANK($AG$2:$AG$65),"", ROW($AG$2:$AG$65)-MIN(ROW($AG$2:$AG$65))+1), ROW(AG26))),"")</f>
        <v>pics\\Finik_2.jpg</v>
      </c>
      <c r="AJ27" t="str">
        <f t="shared" si="16"/>
        <v>pics\\Finik</v>
      </c>
      <c r="AK27" t="str">
        <f t="shared" si="17"/>
        <v>pics\\Finik_2.jpg</v>
      </c>
      <c r="AM27" t="str">
        <f t="array" ref="AM27">IFERROR(INDEX($AK$2:$AK$49, SMALL(IF(ISBLANK($AK$2:$AK$49),"", ROW($AK$2:$AK$49)-MIN(ROW($AK$2:$AK$49))+1), ROW(AK26))),"")</f>
        <v/>
      </c>
      <c r="AN27" t="str">
        <f t="array" ref="AN27">IFERROR(INDEX($AL$2:$AL$49, SMALL(IF(ISBLANK($AL$2:$AL$49),"", ROW($AL$2:$AL$49)-MIN(ROW($AL$2:$AL$49))+1), ROW(AL26))),"")</f>
        <v/>
      </c>
      <c r="AR27" t="str">
        <f t="shared" ref="AR27:AR33" ca="1" si="19">IF(AH27="sound\\Ogorod",AP3,"")</f>
        <v>pics\\Finik_3.jpg</v>
      </c>
      <c r="AT27">
        <f t="shared" ca="1" si="4"/>
        <v>0.23584139851259633</v>
      </c>
      <c r="AU27" t="str">
        <f>IF(OR(G27=10,G27=11,G27=14,G27=15),VLOOKUP(AT27,audio_list_stym!$A$3:$B$18,2,FALSE),"sound\\Noviy_plod.wav")</f>
        <v>sound\\Noviy_plod.wav</v>
      </c>
      <c r="AV27" t="str">
        <f t="shared" ca="1" si="13"/>
        <v>sound\\Redkiy_plod.wav</v>
      </c>
      <c r="AW27" t="s">
        <v>699</v>
      </c>
      <c r="AX27" t="str">
        <f>IF(OR(E27=10,E27=11,E27=14,E27=15),VLOOKUP(B27,audio_list_stym!$A$3:$BQ$189,69,FALSE),"XXXXX")</f>
        <v>XXXXX</v>
      </c>
      <c r="AY27" t="e">
        <f>VLOOKUP(V27,audio_list_stym!B27:BQ324,68,FALSE)</f>
        <v>#N/A</v>
      </c>
      <c r="AZ27" t="e">
        <f>VLOOKUP(Z27,audio_list_stym!$B$2:$BQ$299,68,FALSE)</f>
        <v>#N/A</v>
      </c>
      <c r="BA27" t="str">
        <f>VLOOKUP(Q27,audio_list_stym!$B$2:$BQ$299,68,FALSE)</f>
        <v>_Алый_ли_</v>
      </c>
      <c r="BB27" t="str">
        <f t="shared" si="5"/>
        <v>_Алый_ли_XXXXX?</v>
      </c>
      <c r="BD27" cm="1">
        <f t="array" aca="1" ref="BD27" ca="1">INDEX($L$26:$L$33,(RANK(AT3,$AT$2:$AT$9)))</f>
        <v>2053</v>
      </c>
    </row>
    <row r="28" spans="1:60" x14ac:dyDescent="0.45">
      <c r="A28">
        <f>VLOOKUP(C28,audio_list_stym!$B$3:$C$299,2,FALSE)</f>
        <v>1204</v>
      </c>
      <c r="B28" t="s">
        <v>345</v>
      </c>
      <c r="C28" t="str">
        <f>VLOOKUP(B28,audio_list_stym!$A$3:$B$18,2,FALSE)</f>
        <v>sound\\Radish.wav</v>
      </c>
      <c r="D28">
        <f>VLOOKUP(C28,audio_list_stym!$B$3:$D$299,3,FALSE)</f>
        <v>103</v>
      </c>
      <c r="E28">
        <f>VLOOKUP(B28,audio_list_stym!$A$3:$BP$18,68,FALSE)</f>
        <v>12</v>
      </c>
      <c r="F28" t="str">
        <f>VLOOKUP(E28,metki!$A$2:$B$9,2,FALSE)</f>
        <v>импл_реал_без_названия</v>
      </c>
      <c r="G28" t="str">
        <f t="shared" si="6"/>
        <v>импл_</v>
      </c>
      <c r="H28" t="str">
        <f>VLOOKUP(B28,audio_list_stym!$A$3:$AJ$18,36,FALSE)</f>
        <v>Redis</v>
      </c>
      <c r="I28" t="s">
        <v>690</v>
      </c>
      <c r="J28" t="str">
        <f t="shared" si="7"/>
        <v>Redis_3</v>
      </c>
      <c r="K28">
        <v>12</v>
      </c>
      <c r="L28">
        <f>VLOOKUP(J28,total_visual_stym!$A$2:$D$129,2,FALSE)</f>
        <v>2051</v>
      </c>
      <c r="M28" t="str">
        <f>VLOOKUP(J28,total_visual_stym!$A$2:$D$129,3,FALSE)</f>
        <v>pics\\Redis_3.jpg</v>
      </c>
      <c r="N28">
        <f>VLOOKUP(J28,total_visual_stym!$A$1:$D$129,4,FALSE)</f>
        <v>206</v>
      </c>
      <c r="P28">
        <f>IF(G28="экспл",0,IF(G28="импл_",VLOOKUP(J28,quest_импл!$A$1:$J$129,7,FALSE),0))</f>
        <v>211</v>
      </c>
      <c r="Q28" t="str">
        <f>IF(G28="экспл",0,IF(G28="импл_",VLOOKUP(J28,quest_импл!$A$1:$J$129,8,FALSE),0))</f>
        <v>sound\\Pryaniy_li.wav</v>
      </c>
      <c r="R28">
        <f>IF(G28="экспл",0,IF(G28="импл_",VLOOKUP(J28,quest_импл!$A$1:$J$129,9,FALSE),0))</f>
        <v>801</v>
      </c>
      <c r="S28" t="str">
        <f>IF(G28="экспл_",0,IF(G28="импл_",VLOOKUP(J28,quest_импл!$A$1:$J$129,10,FALSE),0))</f>
        <v>нет</v>
      </c>
      <c r="U28">
        <f>IF(G28="экспл",VLOOKUP(J28,quest_экспл!$A$1:$N$129,7,FALSE),IF(G28="импл_",0,0))</f>
        <v>0</v>
      </c>
      <c r="V28">
        <f>IF(G28="экспл",VLOOKUP(J28,quest_экспл!$A$2:$N$130,8,FALSE),IF(J28="импл_",0,0))</f>
        <v>0</v>
      </c>
      <c r="W28">
        <f>IF(G28="экспл",VLOOKUP(J28,quest_импл!$A$1:$J$129,9,FALSE),IF(G28="импл_",0,0))</f>
        <v>0</v>
      </c>
      <c r="Y28">
        <f>IF(G28="экспл",VLOOKUP(J28,quest_экспл!$A$1:$N$129,11,FALSE),IF(G28="импл_",0,0))</f>
        <v>0</v>
      </c>
      <c r="Z28">
        <f>IF(G28="экспл",VLOOKUP(J28,quest_экспл!$A$1:$N$129,12,FALSE),IF(G28="импл_",0,0))</f>
        <v>0</v>
      </c>
      <c r="AA28">
        <f>IF(G28="экспл",VLOOKUP(J28,quest_экспл!$A$1:$N$129,14,FALSE),IF(G28="импл_",0,0))</f>
        <v>0</v>
      </c>
      <c r="AB28">
        <f>IF(G28="экспл",VLOOKUP(J28,quest_экспл!$A$1:$N$129,13,FALSE),IF(G28="импл_",0,0))</f>
        <v>0</v>
      </c>
      <c r="AC28">
        <f ca="1">VLOOKUP(AD28,total_visual_stym!$C$2:$F$209,4,FALSE)</f>
        <v>2153</v>
      </c>
      <c r="AD28" t="str">
        <f t="shared" ca="1" si="8"/>
        <v>pics\\Injir_1.jpg</v>
      </c>
      <c r="AE28" s="22">
        <f t="array" ref="AE28">IF(G28="экспл",INDEX(total_visual_stym!$C$146:$C$209,(RANK(total_visual_stym!E172,total_visual_stym!$E$146:$E$209))),0)</f>
        <v>0</v>
      </c>
      <c r="AF28" s="22" t="str">
        <f t="shared" ca="1" si="0"/>
        <v>pics\\Injir_1.jpg</v>
      </c>
      <c r="AH28" t="str">
        <f t="shared" si="1"/>
        <v>sound\\Ogorod</v>
      </c>
      <c r="AI28" t="str">
        <f t="array" ref="AI28">IFERROR(INDEX($AG$2:$AG$65, SMALL(IF(ISBLANK($AG$2:$AG$65),"", ROW($AG$2:$AG$65)-MIN(ROW($AG$2:$AG$65))+1), ROW(AG27))),"")</f>
        <v>pics\\Finik_3.jpg</v>
      </c>
      <c r="AJ28" t="str">
        <f t="shared" si="16"/>
        <v>pics\\Finik</v>
      </c>
      <c r="AK28" t="str">
        <f t="shared" si="17"/>
        <v>pics\\Finik_3.jpg</v>
      </c>
      <c r="AM28" t="str">
        <f t="array" ref="AM28">IFERROR(INDEX($AK$2:$AK$49, SMALL(IF(ISBLANK($AK$2:$AK$49),"", ROW($AK$2:$AK$49)-MIN(ROW($AK$2:$AK$49))+1), ROW(AK27))),"")</f>
        <v/>
      </c>
      <c r="AN28" t="str">
        <f t="array" ref="AN28">IFERROR(INDEX($AL$2:$AL$49, SMALL(IF(ISBLANK($AL$2:$AL$49),"", ROW($AL$2:$AL$49)-MIN(ROW($AL$2:$AL$49))+1), ROW(AL27))),"")</f>
        <v/>
      </c>
      <c r="AR28" t="str">
        <f t="shared" ca="1" si="19"/>
        <v>pics\\Injir_1.jpg</v>
      </c>
      <c r="AT28">
        <f t="shared" ca="1" si="4"/>
        <v>0.25601795262137239</v>
      </c>
      <c r="AU28" t="str">
        <f>IF(OR(G28=10,G28=11,G28=14,G28=15),VLOOKUP(AT28,audio_list_stym!$A$3:$B$18,2,FALSE),"sound\\Noviy_plod.wav")</f>
        <v>sound\\Noviy_plod.wav</v>
      </c>
      <c r="AV28" t="str">
        <f t="shared" ca="1" si="13"/>
        <v>sound\\Redkiy_plod.wav</v>
      </c>
      <c r="AW28" t="s">
        <v>699</v>
      </c>
      <c r="AX28" t="str">
        <f>IF(OR(E28=10,E28=11,E28=14,E28=15),VLOOKUP(B28,audio_list_stym!$A$3:$BQ$189,69,FALSE),"XXXXX")</f>
        <v>XXXXX</v>
      </c>
      <c r="AY28" t="e">
        <f>VLOOKUP(V28,audio_list_stym!B28:BQ325,68,FALSE)</f>
        <v>#N/A</v>
      </c>
      <c r="AZ28" t="e">
        <f>VLOOKUP(Z28,audio_list_stym!$B$2:$BQ$299,68,FALSE)</f>
        <v>#N/A</v>
      </c>
      <c r="BA28" t="str">
        <f>VLOOKUP(Q28,audio_list_stym!$B$2:$BQ$299,68,FALSE)</f>
        <v>_Пряный_ли_</v>
      </c>
      <c r="BB28" t="str">
        <f t="shared" si="5"/>
        <v>_Пряный_ли_XXXXX?</v>
      </c>
      <c r="BD28" cm="1">
        <f t="array" aca="1" ref="BD28" ca="1">INDEX($L$26:$L$33,(RANK(AT4,$AT$2:$AT$9)))</f>
        <v>2051</v>
      </c>
    </row>
    <row r="29" spans="1:60" x14ac:dyDescent="0.45">
      <c r="A29">
        <f>VLOOKUP(C29,audio_list_stym!$B$3:$C$299,2,FALSE)</f>
        <v>1204</v>
      </c>
      <c r="B29" t="s">
        <v>345</v>
      </c>
      <c r="C29" t="str">
        <f>VLOOKUP(B29,audio_list_stym!$A$3:$B$18,2,FALSE)</f>
        <v>sound\\Radish.wav</v>
      </c>
      <c r="D29">
        <f>VLOOKUP(C29,audio_list_stym!$B$3:$D$299,3,FALSE)</f>
        <v>103</v>
      </c>
      <c r="E29">
        <f>VLOOKUP(B29,audio_list_stym!$A$3:$BP$18,68,FALSE)</f>
        <v>12</v>
      </c>
      <c r="F29" t="str">
        <f>VLOOKUP(E29,metki!$A$2:$B$9,2,FALSE)</f>
        <v>импл_реал_без_названия</v>
      </c>
      <c r="G29" t="str">
        <f t="shared" si="6"/>
        <v>импл_</v>
      </c>
      <c r="H29" t="str">
        <f>VLOOKUP(B29,audio_list_stym!$A$3:$AJ$18,36,FALSE)</f>
        <v>Redis</v>
      </c>
      <c r="I29" t="s">
        <v>691</v>
      </c>
      <c r="J29" t="str">
        <f t="shared" si="7"/>
        <v>Redis_4</v>
      </c>
      <c r="K29">
        <v>12</v>
      </c>
      <c r="L29">
        <f>VLOOKUP(J29,total_visual_stym!$A$2:$D$129,2,FALSE)</f>
        <v>2052</v>
      </c>
      <c r="M29" t="str">
        <f>VLOOKUP(J29,total_visual_stym!$A$2:$D$129,3,FALSE)</f>
        <v>pics\\Redis_4.jpg</v>
      </c>
      <c r="N29">
        <f>VLOOKUP(J29,total_visual_stym!$A$1:$D$129,4,FALSE)</f>
        <v>206</v>
      </c>
      <c r="P29">
        <f>IF(G29="экспл",0,IF(G29="импл_",VLOOKUP(J29,quest_импл!$A$1:$J$129,7,FALSE),0))</f>
        <v>212</v>
      </c>
      <c r="Q29" t="str">
        <f>IF(G29="экспл",0,IF(G29="импл_",VLOOKUP(J29,quest_импл!$A$1:$J$129,8,FALSE),0))</f>
        <v>sound\\Zhirniy_li.wav</v>
      </c>
      <c r="R29">
        <f>IF(G29="экспл",0,IF(G29="импл_",VLOOKUP(J29,quest_импл!$A$1:$J$129,9,FALSE),0))</f>
        <v>801</v>
      </c>
      <c r="S29" t="str">
        <f>IF(G29="экспл_",0,IF(G29="импл_",VLOOKUP(J29,quest_импл!$A$1:$J$129,10,FALSE),0))</f>
        <v>нет</v>
      </c>
      <c r="U29">
        <f>IF(G29="экспл",VLOOKUP(J29,quest_экспл!$A$1:$N$129,7,FALSE),IF(G29="импл_",0,0))</f>
        <v>0</v>
      </c>
      <c r="V29">
        <f>IF(G29="экспл",VLOOKUP(J29,quest_экспл!$A$2:$N$130,8,FALSE),IF(J29="импл_",0,0))</f>
        <v>0</v>
      </c>
      <c r="W29">
        <f>IF(G29="экспл",VLOOKUP(J29,quest_импл!$A$1:$J$129,9,FALSE),IF(G29="импл_",0,0))</f>
        <v>0</v>
      </c>
      <c r="Y29">
        <f>IF(G29="экспл",VLOOKUP(J29,quest_экспл!$A$1:$N$129,11,FALSE),IF(G29="импл_",0,0))</f>
        <v>0</v>
      </c>
      <c r="Z29">
        <f>IF(G29="экспл",VLOOKUP(J29,quest_экспл!$A$1:$N$129,12,FALSE),IF(G29="импл_",0,0))</f>
        <v>0</v>
      </c>
      <c r="AA29">
        <f>IF(G29="экспл",VLOOKUP(J29,quest_экспл!$A$1:$N$129,14,FALSE),IF(G29="импл_",0,0))</f>
        <v>0</v>
      </c>
      <c r="AB29">
        <f>IF(G29="экспл",VLOOKUP(J29,quest_экспл!$A$1:$N$129,13,FALSE),IF(G29="импл_",0,0))</f>
        <v>0</v>
      </c>
      <c r="AC29">
        <f ca="1">VLOOKUP(AD29,total_visual_stym!$C$2:$F$209,4,FALSE)</f>
        <v>2032</v>
      </c>
      <c r="AD29" t="str">
        <f t="shared" ca="1" si="8"/>
        <v>pics\\Kokos_8.jpg</v>
      </c>
      <c r="AE29" s="22">
        <f t="array" ref="AE29">IF(G29="экспл",INDEX(total_visual_stym!$C$146:$C$209,(RANK(total_visual_stym!E173,total_visual_stym!$E$146:$E$209))),0)</f>
        <v>0</v>
      </c>
      <c r="AF29" s="22" t="str">
        <f t="shared" ca="1" si="0"/>
        <v>pics\\Kokos_8.jpg</v>
      </c>
      <c r="AH29" t="str">
        <f t="shared" si="1"/>
        <v>sound\\Ogorod</v>
      </c>
      <c r="AI29" t="str">
        <f t="array" ref="AI29">IFERROR(INDEX($AG$2:$AG$65, SMALL(IF(ISBLANK($AG$2:$AG$65),"", ROW($AG$2:$AG$65)-MIN(ROW($AG$2:$AG$65))+1), ROW(AG28))),"")</f>
        <v>pics\\Finik_4.jpg</v>
      </c>
      <c r="AJ29" t="str">
        <f t="shared" si="16"/>
        <v>pics\\Finik</v>
      </c>
      <c r="AK29" t="str">
        <f t="shared" si="17"/>
        <v>pics\\Finik_4.jpg</v>
      </c>
      <c r="AM29" t="str">
        <f t="array" ref="AM29">IFERROR(INDEX($AK$2:$AK$49, SMALL(IF(ISBLANK($AK$2:$AK$49),"", ROW($AK$2:$AK$49)-MIN(ROW($AK$2:$AK$49))+1), ROW(AK28))),"")</f>
        <v/>
      </c>
      <c r="AN29" t="str">
        <f t="array" ref="AN29">IFERROR(INDEX($AL$2:$AL$49, SMALL(IF(ISBLANK($AL$2:$AL$49),"", ROW($AL$2:$AL$49)-MIN(ROW($AL$2:$AL$49))+1), ROW(AL28))),"")</f>
        <v/>
      </c>
      <c r="AR29" t="str">
        <f t="shared" ca="1" si="19"/>
        <v>pics\\Kokos_8.jpg</v>
      </c>
      <c r="AT29">
        <f t="shared" ca="1" si="4"/>
        <v>0.13203168672468413</v>
      </c>
      <c r="AU29" t="str">
        <f>IF(OR(G29=10,G29=11,G29=14,G29=15),VLOOKUP(AT29,audio_list_stym!$A$3:$B$18,2,FALSE),"sound\\Noviy_plod.wav")</f>
        <v>sound\\Noviy_plod.wav</v>
      </c>
      <c r="AV29" t="str">
        <f t="shared" ca="1" si="13"/>
        <v>sound\\Redkiy_plod.wav</v>
      </c>
      <c r="AW29" t="s">
        <v>699</v>
      </c>
      <c r="AX29" t="str">
        <f>IF(OR(E29=10,E29=11,E29=14,E29=15),VLOOKUP(B29,audio_list_stym!$A$3:$BQ$189,69,FALSE),"XXXXX")</f>
        <v>XXXXX</v>
      </c>
      <c r="AY29" t="e">
        <f>VLOOKUP(V29,audio_list_stym!B29:BQ326,68,FALSE)</f>
        <v>#N/A</v>
      </c>
      <c r="AZ29" t="e">
        <f>VLOOKUP(Z29,audio_list_stym!$B$2:$BQ$299,68,FALSE)</f>
        <v>#N/A</v>
      </c>
      <c r="BA29" t="str">
        <f>VLOOKUP(Q29,audio_list_stym!$B$2:$BQ$299,68,FALSE)</f>
        <v>_Жирный_ли_</v>
      </c>
      <c r="BB29" t="str">
        <f t="shared" si="5"/>
        <v>_Жирный_ли_XXXXX?</v>
      </c>
      <c r="BD29" cm="1">
        <f t="array" aca="1" ref="BD29" ca="1">INDEX($L$26:$L$33,(RANK(AT5,$AT$2:$AT$9)))</f>
        <v>2056</v>
      </c>
    </row>
    <row r="30" spans="1:60" x14ac:dyDescent="0.45">
      <c r="A30">
        <f>VLOOKUP(C30,audio_list_stym!$B$3:$C$299,2,FALSE)</f>
        <v>1204</v>
      </c>
      <c r="B30" t="s">
        <v>345</v>
      </c>
      <c r="C30" t="str">
        <f>VLOOKUP(B30,audio_list_stym!$A$3:$B$18,2,FALSE)</f>
        <v>sound\\Radish.wav</v>
      </c>
      <c r="D30">
        <f>VLOOKUP(C30,audio_list_stym!$B$3:$D$299,3,FALSE)</f>
        <v>103</v>
      </c>
      <c r="E30">
        <f>VLOOKUP(B30,audio_list_stym!$A$3:$BP$18,68,FALSE)</f>
        <v>12</v>
      </c>
      <c r="F30" t="str">
        <f>VLOOKUP(E30,metki!$A$2:$B$9,2,FALSE)</f>
        <v>импл_реал_без_названия</v>
      </c>
      <c r="G30" t="str">
        <f t="shared" si="6"/>
        <v>импл_</v>
      </c>
      <c r="H30" t="str">
        <f>VLOOKUP(B30,audio_list_stym!$A$3:$AJ$18,36,FALSE)</f>
        <v>Redis</v>
      </c>
      <c r="I30" t="s">
        <v>692</v>
      </c>
      <c r="J30" t="str">
        <f t="shared" si="7"/>
        <v>Redis_5</v>
      </c>
      <c r="K30">
        <v>12</v>
      </c>
      <c r="L30">
        <f>VLOOKUP(J30,total_visual_stym!$A$2:$D$129,2,FALSE)</f>
        <v>2053</v>
      </c>
      <c r="M30" t="str">
        <f>VLOOKUP(J30,total_visual_stym!$A$2:$D$129,3,FALSE)</f>
        <v>pics\\Redis_5.jpg</v>
      </c>
      <c r="N30">
        <f>VLOOKUP(J30,total_visual_stym!$A$1:$D$129,4,FALSE)</f>
        <v>206</v>
      </c>
      <c r="P30">
        <f>IF(G30="экспл",0,IF(G30="импл_",VLOOKUP(J30,quest_импл!$A$1:$J$129,7,FALSE),0))</f>
        <v>213</v>
      </c>
      <c r="Q30" t="str">
        <f>IF(G30="экспл",0,IF(G30="импл_",VLOOKUP(J30,quest_импл!$A$1:$J$129,8,FALSE),0))</f>
        <v>sound\\Solenniy_li.wav</v>
      </c>
      <c r="R30">
        <f>IF(G30="экспл",0,IF(G30="импл_",VLOOKUP(J30,quest_импл!$A$1:$J$129,9,FALSE),0))</f>
        <v>801</v>
      </c>
      <c r="S30" t="str">
        <f>IF(G30="экспл_",0,IF(G30="импл_",VLOOKUP(J30,quest_импл!$A$1:$J$129,10,FALSE),0))</f>
        <v>нет</v>
      </c>
      <c r="U30">
        <f>IF(G30="экспл",VLOOKUP(J30,quest_экспл!$A$1:$N$129,7,FALSE),IF(G30="импл_",0,0))</f>
        <v>0</v>
      </c>
      <c r="V30">
        <f>IF(G30="экспл",VLOOKUP(J30,quest_экспл!$A$2:$N$130,8,FALSE),IF(J30="импл_",0,0))</f>
        <v>0</v>
      </c>
      <c r="W30">
        <f>IF(G30="экспл",VLOOKUP(J30,quest_импл!$A$1:$J$129,9,FALSE),IF(G30="импл_",0,0))</f>
        <v>0</v>
      </c>
      <c r="Y30">
        <f>IF(G30="экспл",VLOOKUP(J30,quest_экспл!$A$1:$N$129,11,FALSE),IF(G30="импл_",0,0))</f>
        <v>0</v>
      </c>
      <c r="Z30">
        <f>IF(G30="экспл",VLOOKUP(J30,quest_экспл!$A$1:$N$129,12,FALSE),IF(G30="импл_",0,0))</f>
        <v>0</v>
      </c>
      <c r="AA30">
        <f>IF(G30="экспл",VLOOKUP(J30,quest_экспл!$A$1:$N$129,14,FALSE),IF(G30="импл_",0,0))</f>
        <v>0</v>
      </c>
      <c r="AB30">
        <f>IF(G30="экспл",VLOOKUP(J30,quest_экспл!$A$1:$N$129,13,FALSE),IF(G30="импл_",0,0))</f>
        <v>0</v>
      </c>
      <c r="AC30">
        <f ca="1">VLOOKUP(AD30,total_visual_stym!$C$2:$F$209,4,FALSE)</f>
        <v>2157</v>
      </c>
      <c r="AD30" t="str">
        <f t="shared" ca="1" si="8"/>
        <v>pics\\Injir_5.jpg</v>
      </c>
      <c r="AE30" s="22">
        <f t="array" ref="AE30">IF(G30="экспл",INDEX(total_visual_stym!$C$146:$C$209,(RANK(total_visual_stym!E174,total_visual_stym!$E$146:$E$209))),0)</f>
        <v>0</v>
      </c>
      <c r="AF30" s="22" t="str">
        <f t="shared" ca="1" si="0"/>
        <v>pics\\Injir_5.jpg</v>
      </c>
      <c r="AH30" t="str">
        <f t="shared" si="1"/>
        <v>sound\\Ogorod</v>
      </c>
      <c r="AI30" t="str">
        <f t="array" ref="AI30">IFERROR(INDEX($AG$2:$AG$65, SMALL(IF(ISBLANK($AG$2:$AG$65),"", ROW($AG$2:$AG$65)-MIN(ROW($AG$2:$AG$65))+1), ROW(AG29))),"")</f>
        <v>pics\\Finik_5.jpg</v>
      </c>
      <c r="AJ30" t="str">
        <f t="shared" si="16"/>
        <v>pics\\Finik</v>
      </c>
      <c r="AK30" t="str">
        <f t="shared" si="17"/>
        <v>pics\\Finik_5.jpg</v>
      </c>
      <c r="AM30" t="str">
        <f t="array" ref="AM30">IFERROR(INDEX($AK$2:$AK$49, SMALL(IF(ISBLANK($AK$2:$AK$49),"", ROW($AK$2:$AK$49)-MIN(ROW($AK$2:$AK$49))+1), ROW(AK29))),"")</f>
        <v/>
      </c>
      <c r="AN30" t="str">
        <f t="array" ref="AN30">IFERROR(INDEX($AL$2:$AL$49, SMALL(IF(ISBLANK($AL$2:$AL$49),"", ROW($AL$2:$AL$49)-MIN(ROW($AL$2:$AL$49))+1), ROW(AL29))),"")</f>
        <v/>
      </c>
      <c r="AR30" t="str">
        <f t="shared" ca="1" si="19"/>
        <v>pics\\Injir_5.jpg</v>
      </c>
      <c r="AT30">
        <f t="shared" ca="1" si="4"/>
        <v>0.80647440562415718</v>
      </c>
      <c r="AU30" t="str">
        <f>IF(OR(G30=10,G30=11,G30=14,G30=15),VLOOKUP(AT30,audio_list_stym!$A$3:$B$18,2,FALSE),"sound\\Noviy_plod.wav")</f>
        <v>sound\\Noviy_plod.wav</v>
      </c>
      <c r="AV30" t="str">
        <f t="shared" ca="1" si="13"/>
        <v>sound\\Noviy_plod.wav</v>
      </c>
      <c r="AW30" t="s">
        <v>699</v>
      </c>
      <c r="AX30" t="str">
        <f>IF(OR(E30=10,E30=11,E30=14,E30=15),VLOOKUP(B30,audio_list_stym!$A$3:$BQ$189,69,FALSE),"XXXXX")</f>
        <v>XXXXX</v>
      </c>
      <c r="AY30" t="e">
        <f>VLOOKUP(V30,audio_list_stym!B30:BQ327,68,FALSE)</f>
        <v>#N/A</v>
      </c>
      <c r="AZ30" t="e">
        <f>VLOOKUP(Z30,audio_list_stym!$B$2:$BQ$299,68,FALSE)</f>
        <v>#N/A</v>
      </c>
      <c r="BA30" t="str">
        <f>VLOOKUP(Q30,audio_list_stym!$B$2:$BQ$299,68,FALSE)</f>
        <v>_Соленый_ли_</v>
      </c>
      <c r="BB30" t="str">
        <f t="shared" si="5"/>
        <v>_Соленый_ли_XXXXX?</v>
      </c>
      <c r="BD30" cm="1">
        <f t="array" aca="1" ref="BD30" ca="1">INDEX($L$26:$L$33,(RANK(AT6,$AT$2:$AT$9)))</f>
        <v>2055</v>
      </c>
    </row>
    <row r="31" spans="1:60" x14ac:dyDescent="0.45">
      <c r="A31">
        <f>VLOOKUP(C31,audio_list_stym!$B$3:$C$299,2,FALSE)</f>
        <v>1204</v>
      </c>
      <c r="B31" t="s">
        <v>345</v>
      </c>
      <c r="C31" t="str">
        <f>VLOOKUP(B31,audio_list_stym!$A$3:$B$18,2,FALSE)</f>
        <v>sound\\Radish.wav</v>
      </c>
      <c r="D31">
        <f>VLOOKUP(C31,audio_list_stym!$B$3:$D$299,3,FALSE)</f>
        <v>103</v>
      </c>
      <c r="E31">
        <f>VLOOKUP(B31,audio_list_stym!$A$3:$BP$18,68,FALSE)</f>
        <v>12</v>
      </c>
      <c r="F31" t="str">
        <f>VLOOKUP(E31,metki!$A$2:$B$9,2,FALSE)</f>
        <v>импл_реал_без_названия</v>
      </c>
      <c r="G31" t="str">
        <f t="shared" si="6"/>
        <v>импл_</v>
      </c>
      <c r="H31" t="str">
        <f>VLOOKUP(B31,audio_list_stym!$A$3:$AJ$18,36,FALSE)</f>
        <v>Redis</v>
      </c>
      <c r="I31" t="s">
        <v>693</v>
      </c>
      <c r="J31" t="str">
        <f t="shared" si="7"/>
        <v>Redis_6</v>
      </c>
      <c r="K31">
        <v>12</v>
      </c>
      <c r="L31">
        <f>VLOOKUP(J31,total_visual_stym!$A$2:$D$129,2,FALSE)</f>
        <v>2054</v>
      </c>
      <c r="M31" t="str">
        <f>VLOOKUP(J31,total_visual_stym!$A$2:$D$129,3,FALSE)</f>
        <v>pics\\Redis_6.jpg</v>
      </c>
      <c r="N31">
        <f>VLOOKUP(J31,total_visual_stym!$A$1:$D$129,4,FALSE)</f>
        <v>206</v>
      </c>
      <c r="P31">
        <f>IF(G31="экспл",0,IF(G31="импл_",VLOOKUP(J31,quest_импл!$A$1:$J$129,7,FALSE),0))</f>
        <v>214</v>
      </c>
      <c r="Q31" t="str">
        <f>IF(G31="экспл",0,IF(G31="импл_",VLOOKUP(J31,quest_импл!$A$1:$J$129,8,FALSE),0))</f>
        <v>sound\\Pishniy_li.wav</v>
      </c>
      <c r="R31">
        <f>IF(G31="экспл",0,IF(G31="импл_",VLOOKUP(J31,quest_импл!$A$1:$J$129,9,FALSE),0))</f>
        <v>801</v>
      </c>
      <c r="S31" t="str">
        <f>IF(G31="экспл_",0,IF(G31="импл_",VLOOKUP(J31,quest_импл!$A$1:$J$129,10,FALSE),0))</f>
        <v>нет</v>
      </c>
      <c r="U31">
        <f>IF(G31="экспл",VLOOKUP(J31,quest_экспл!$A$1:$N$129,7,FALSE),IF(G31="импл_",0,0))</f>
        <v>0</v>
      </c>
      <c r="V31">
        <f>IF(G31="экспл",VLOOKUP(J31,quest_экспл!$A$2:$N$130,8,FALSE),IF(J31="импл_",0,0))</f>
        <v>0</v>
      </c>
      <c r="W31">
        <f>IF(G31="экспл",VLOOKUP(J31,quest_импл!$A$1:$J$129,9,FALSE),IF(G31="импл_",0,0))</f>
        <v>0</v>
      </c>
      <c r="Y31">
        <f>IF(G31="экспл",VLOOKUP(J31,quest_экспл!$A$1:$N$129,11,FALSE),IF(G31="импл_",0,0))</f>
        <v>0</v>
      </c>
      <c r="Z31">
        <f>IF(G31="экспл",VLOOKUP(J31,quest_экспл!$A$1:$N$129,12,FALSE),IF(G31="импл_",0,0))</f>
        <v>0</v>
      </c>
      <c r="AA31">
        <f>IF(G31="экспл",VLOOKUP(J31,quest_экспл!$A$1:$N$129,14,FALSE),IF(G31="импл_",0,0))</f>
        <v>0</v>
      </c>
      <c r="AB31">
        <f>IF(G31="экспл",VLOOKUP(J31,quest_экспл!$A$1:$N$129,13,FALSE),IF(G31="импл_",0,0))</f>
        <v>0</v>
      </c>
      <c r="AC31">
        <f ca="1">VLOOKUP(AD31,total_visual_stym!$C$2:$F$209,4,FALSE)</f>
        <v>2159</v>
      </c>
      <c r="AD31" t="str">
        <f t="shared" ca="1" si="8"/>
        <v>pics\\Injir_7.jpg</v>
      </c>
      <c r="AE31" s="22">
        <f t="array" ref="AE31">IF(G31="экспл",INDEX(total_visual_stym!$C$146:$C$209,(RANK(total_visual_stym!E175,total_visual_stym!$E$146:$E$209))),0)</f>
        <v>0</v>
      </c>
      <c r="AF31" s="22" t="str">
        <f t="shared" ca="1" si="0"/>
        <v>pics\\Injir_7.jpg</v>
      </c>
      <c r="AH31" t="str">
        <f t="shared" si="1"/>
        <v>sound\\Ogorod</v>
      </c>
      <c r="AI31" t="str">
        <f t="array" ref="AI31">IFERROR(INDEX($AG$2:$AG$65, SMALL(IF(ISBLANK($AG$2:$AG$65),"", ROW($AG$2:$AG$65)-MIN(ROW($AG$2:$AG$65))+1), ROW(AG30))),"")</f>
        <v>pics\\Finik_6.jpg</v>
      </c>
      <c r="AJ31" t="str">
        <f t="shared" si="16"/>
        <v>pics\\Finik</v>
      </c>
      <c r="AK31" t="str">
        <f t="shared" si="17"/>
        <v>pics\\Finik_6.jpg</v>
      </c>
      <c r="AM31" t="str">
        <f t="array" ref="AM31">IFERROR(INDEX($AK$2:$AK$49, SMALL(IF(ISBLANK($AK$2:$AK$49),"", ROW($AK$2:$AK$49)-MIN(ROW($AK$2:$AK$49))+1), ROW(AK30))),"")</f>
        <v/>
      </c>
      <c r="AN31" t="str">
        <f t="array" ref="AN31">IFERROR(INDEX($AL$2:$AL$49, SMALL(IF(ISBLANK($AL$2:$AL$49),"", ROW($AL$2:$AL$49)-MIN(ROW($AL$2:$AL$49))+1), ROW(AL30))),"")</f>
        <v/>
      </c>
      <c r="AR31" t="str">
        <f t="shared" ca="1" si="19"/>
        <v>pics\\Injir_7.jpg</v>
      </c>
      <c r="AT31">
        <f t="shared" ca="1" si="4"/>
        <v>0.56588667546590199</v>
      </c>
      <c r="AU31" t="str">
        <f>IF(OR(G31=10,G31=11,G31=14,G31=15),VLOOKUP(AT31,audio_list_stym!$A$3:$B$18,2,FALSE),"sound\\Noviy_plod.wav")</f>
        <v>sound\\Noviy_plod.wav</v>
      </c>
      <c r="AV31" t="str">
        <f t="shared" ca="1" si="13"/>
        <v>sound\\Noviy_plod.wav</v>
      </c>
      <c r="AW31" t="s">
        <v>699</v>
      </c>
      <c r="AX31" t="str">
        <f>IF(OR(E31=10,E31=11,E31=14,E31=15),VLOOKUP(B31,audio_list_stym!$A$3:$BQ$189,69,FALSE),"XXXXX")</f>
        <v>XXXXX</v>
      </c>
      <c r="AY31" t="e">
        <f>VLOOKUP(V31,audio_list_stym!B31:BQ328,68,FALSE)</f>
        <v>#N/A</v>
      </c>
      <c r="AZ31" t="e">
        <f>VLOOKUP(Z31,audio_list_stym!$B$2:$BQ$299,68,FALSE)</f>
        <v>#N/A</v>
      </c>
      <c r="BA31" t="str">
        <f>VLOOKUP(Q31,audio_list_stym!$B$2:$BQ$299,68,FALSE)</f>
        <v>_Пышный_ли_</v>
      </c>
      <c r="BB31" t="str">
        <f t="shared" si="5"/>
        <v>_Пышный_ли_XXXXX?</v>
      </c>
      <c r="BD31" cm="1">
        <f t="array" aca="1" ref="BD31" ca="1">INDEX($L$26:$L$33,(RANK(AT7,$AT$2:$AT$9)))</f>
        <v>2054</v>
      </c>
    </row>
    <row r="32" spans="1:60" x14ac:dyDescent="0.45">
      <c r="A32">
        <f>VLOOKUP(C32,audio_list_stym!$B$3:$C$299,2,FALSE)</f>
        <v>1204</v>
      </c>
      <c r="B32" t="s">
        <v>345</v>
      </c>
      <c r="C32" t="str">
        <f>VLOOKUP(B32,audio_list_stym!$A$3:$B$18,2,FALSE)</f>
        <v>sound\\Radish.wav</v>
      </c>
      <c r="D32">
        <f>VLOOKUP(C32,audio_list_stym!$B$3:$D$299,3,FALSE)</f>
        <v>103</v>
      </c>
      <c r="E32">
        <f>VLOOKUP(B32,audio_list_stym!$A$3:$BP$18,68,FALSE)</f>
        <v>12</v>
      </c>
      <c r="F32" t="str">
        <f>VLOOKUP(E32,metki!$A$2:$B$9,2,FALSE)</f>
        <v>импл_реал_без_названия</v>
      </c>
      <c r="G32" t="str">
        <f t="shared" si="6"/>
        <v>импл_</v>
      </c>
      <c r="H32" t="str">
        <f>VLOOKUP(B32,audio_list_stym!$A$3:$AJ$18,36,FALSE)</f>
        <v>Redis</v>
      </c>
      <c r="I32" t="s">
        <v>694</v>
      </c>
      <c r="J32" t="str">
        <f t="shared" si="7"/>
        <v>Redis_7</v>
      </c>
      <c r="K32">
        <v>12</v>
      </c>
      <c r="L32">
        <f>VLOOKUP(J32,total_visual_stym!$A$2:$D$129,2,FALSE)</f>
        <v>2055</v>
      </c>
      <c r="M32" t="str">
        <f>VLOOKUP(J32,total_visual_stym!$A$2:$D$129,3,FALSE)</f>
        <v>pics\\Redis_7.jpg</v>
      </c>
      <c r="N32">
        <f>VLOOKUP(J32,total_visual_stym!$A$1:$D$129,4,FALSE)</f>
        <v>206</v>
      </c>
      <c r="P32">
        <f>IF(G32="экспл",0,IF(G32="импл_",VLOOKUP(J32,quest_импл!$A$1:$J$129,7,FALSE),0))</f>
        <v>215</v>
      </c>
      <c r="Q32" t="str">
        <f>IF(G32="экспл",0,IF(G32="импл_",VLOOKUP(J32,quest_импл!$A$1:$J$129,8,FALSE),0))</f>
        <v>sound\\Krepkiy_li.wav</v>
      </c>
      <c r="R32">
        <f>IF(G32="экспл",0,IF(G32="импл_",VLOOKUP(J32,quest_импл!$A$1:$J$129,9,FALSE),0))</f>
        <v>801</v>
      </c>
      <c r="S32" t="str">
        <f>IF(G32="экспл_",0,IF(G32="импл_",VLOOKUP(J32,quest_импл!$A$1:$J$129,10,FALSE),0))</f>
        <v>да</v>
      </c>
      <c r="U32">
        <f>IF(G32="экспл",VLOOKUP(J32,quest_экспл!$A$1:$N$129,7,FALSE),IF(G32="импл_",0,0))</f>
        <v>0</v>
      </c>
      <c r="V32">
        <f>IF(G32="экспл",VLOOKUP(J32,quest_экспл!$A$2:$N$130,8,FALSE),IF(J32="импл_",0,0))</f>
        <v>0</v>
      </c>
      <c r="W32">
        <f>IF(G32="экспл",VLOOKUP(J32,quest_импл!$A$1:$J$129,9,FALSE),IF(G32="импл_",0,0))</f>
        <v>0</v>
      </c>
      <c r="Y32">
        <f>IF(G32="экспл",VLOOKUP(J32,quest_экспл!$A$1:$N$129,11,FALSE),IF(G32="импл_",0,0))</f>
        <v>0</v>
      </c>
      <c r="Z32">
        <f>IF(G32="экспл",VLOOKUP(J32,quest_экспл!$A$1:$N$129,12,FALSE),IF(G32="импл_",0,0))</f>
        <v>0</v>
      </c>
      <c r="AA32">
        <f>IF(G32="экспл",VLOOKUP(J32,quest_экспл!$A$1:$N$129,14,FALSE),IF(G32="импл_",0,0))</f>
        <v>0</v>
      </c>
      <c r="AB32">
        <f>IF(G32="экспл",VLOOKUP(J32,quest_экспл!$A$1:$N$129,13,FALSE),IF(G32="импл_",0,0))</f>
        <v>0</v>
      </c>
      <c r="AC32">
        <f ca="1">VLOOKUP(AD32,total_visual_stym!$C$2:$F$209,4,FALSE)</f>
        <v>2016</v>
      </c>
      <c r="AD32" t="str">
        <f t="shared" ca="1" si="8"/>
        <v>pics\\Finik_8.jpg</v>
      </c>
      <c r="AE32" s="22">
        <f t="array" ref="AE32">IF(G32="экспл",INDEX(total_visual_stym!$C$146:$C$209,(RANK(total_visual_stym!E176,total_visual_stym!$E$146:$E$209))),0)</f>
        <v>0</v>
      </c>
      <c r="AF32" s="22" t="str">
        <f t="shared" ca="1" si="0"/>
        <v>pics\\Finik_8.jpg</v>
      </c>
      <c r="AH32" t="str">
        <f t="shared" si="1"/>
        <v>sound\\Ogorod</v>
      </c>
      <c r="AI32" t="str">
        <f t="array" ref="AI32">IFERROR(INDEX($AG$2:$AG$65, SMALL(IF(ISBLANK($AG$2:$AG$65),"", ROW($AG$2:$AG$65)-MIN(ROW($AG$2:$AG$65))+1), ROW(AG31))),"")</f>
        <v>pics\\Finik_7.jpg</v>
      </c>
      <c r="AJ32" t="str">
        <f t="shared" si="16"/>
        <v>pics\\Finik</v>
      </c>
      <c r="AK32" t="str">
        <f t="shared" si="17"/>
        <v>pics\\Finik_7.jpg</v>
      </c>
      <c r="AM32" t="str">
        <f t="array" ref="AM32">IFERROR(INDEX($AK$2:$AK$49, SMALL(IF(ISBLANK($AK$2:$AK$49),"", ROW($AK$2:$AK$49)-MIN(ROW($AK$2:$AK$49))+1), ROW(AK31))),"")</f>
        <v/>
      </c>
      <c r="AN32" t="str">
        <f t="array" ref="AN32">IFERROR(INDEX($AL$2:$AL$49, SMALL(IF(ISBLANK($AL$2:$AL$49),"", ROW($AL$2:$AL$49)-MIN(ROW($AL$2:$AL$49))+1), ROW(AL31))),"")</f>
        <v/>
      </c>
      <c r="AR32" t="str">
        <f t="shared" ca="1" si="19"/>
        <v>pics\\Finik_8.jpg</v>
      </c>
      <c r="AT32">
        <f t="shared" ca="1" si="4"/>
        <v>0.87739709288070955</v>
      </c>
      <c r="AU32" t="str">
        <f>IF(OR(G32=10,G32=11,G32=14,G32=15),VLOOKUP(AT32,audio_list_stym!$A$3:$B$18,2,FALSE),"sound\\Noviy_plod.wav")</f>
        <v>sound\\Noviy_plod.wav</v>
      </c>
      <c r="AV32" t="str">
        <f t="shared" ca="1" si="13"/>
        <v>sound\\Noviy_plod.wav</v>
      </c>
      <c r="AW32" t="s">
        <v>699</v>
      </c>
      <c r="AX32" t="str">
        <f>IF(OR(E32=10,E32=11,E32=14,E32=15),VLOOKUP(B32,audio_list_stym!$A$3:$BQ$189,69,FALSE),"XXXXX")</f>
        <v>XXXXX</v>
      </c>
      <c r="AY32" t="e">
        <f>VLOOKUP(V32,audio_list_stym!B32:BQ329,68,FALSE)</f>
        <v>#N/A</v>
      </c>
      <c r="AZ32" t="e">
        <f>VLOOKUP(Z32,audio_list_stym!$B$2:$BQ$299,68,FALSE)</f>
        <v>#N/A</v>
      </c>
      <c r="BA32" t="str">
        <f>VLOOKUP(Q32,audio_list_stym!$B$2:$BQ$299,68,FALSE)</f>
        <v>_Крепкий_ли_</v>
      </c>
      <c r="BB32" t="str">
        <f t="shared" si="5"/>
        <v>_Крепкий_ли_XXXXX?</v>
      </c>
      <c r="BD32" cm="1">
        <f t="array" aca="1" ref="BD32" ca="1">INDEX($L$26:$L$33,(RANK(AT8,$AT$2:$AT$9)))</f>
        <v>2049</v>
      </c>
    </row>
    <row r="33" spans="1:60" x14ac:dyDescent="0.45">
      <c r="A33">
        <f>VLOOKUP(C33,audio_list_stym!$B$3:$C$299,2,FALSE)</f>
        <v>1204</v>
      </c>
      <c r="B33" t="s">
        <v>345</v>
      </c>
      <c r="C33" t="str">
        <f>VLOOKUP(B33,audio_list_stym!$A$3:$B$18,2,FALSE)</f>
        <v>sound\\Radish.wav</v>
      </c>
      <c r="D33">
        <f>VLOOKUP(C33,audio_list_stym!$B$3:$D$299,3,FALSE)</f>
        <v>103</v>
      </c>
      <c r="E33">
        <f>VLOOKUP(B33,audio_list_stym!$A$3:$BP$18,68,FALSE)</f>
        <v>12</v>
      </c>
      <c r="F33" t="str">
        <f>VLOOKUP(E33,metki!$A$2:$B$9,2,FALSE)</f>
        <v>импл_реал_без_названия</v>
      </c>
      <c r="G33" t="str">
        <f t="shared" si="6"/>
        <v>импл_</v>
      </c>
      <c r="H33" t="str">
        <f>VLOOKUP(B33,audio_list_stym!$A$3:$AJ$18,36,FALSE)</f>
        <v>Redis</v>
      </c>
      <c r="I33" t="s">
        <v>695</v>
      </c>
      <c r="J33" t="str">
        <f t="shared" si="7"/>
        <v>Redis_8</v>
      </c>
      <c r="K33">
        <v>12</v>
      </c>
      <c r="L33">
        <f>VLOOKUP(J33,total_visual_stym!$A$2:$D$129,2,FALSE)</f>
        <v>2056</v>
      </c>
      <c r="M33" t="str">
        <f>VLOOKUP(J33,total_visual_stym!$A$2:$D$129,3,FALSE)</f>
        <v>pics\\Redis_8.jpg</v>
      </c>
      <c r="N33">
        <f>VLOOKUP(J33,total_visual_stym!$A$1:$D$129,4,FALSE)</f>
        <v>206</v>
      </c>
      <c r="P33">
        <f>IF(G33="экспл",0,IF(G33="импл_",VLOOKUP(J33,quest_импл!$A$1:$J$129,7,FALSE),0))</f>
        <v>216</v>
      </c>
      <c r="Q33" t="str">
        <f>IF(G33="экспл",0,IF(G33="импл_",VLOOKUP(J33,quest_импл!$A$1:$J$129,8,FALSE),0))</f>
        <v>sound\\Krugliy_li.wav</v>
      </c>
      <c r="R33">
        <f>IF(G33="экспл",0,IF(G33="импл_",VLOOKUP(J33,quest_импл!$A$1:$J$129,9,FALSE),0))</f>
        <v>801</v>
      </c>
      <c r="S33" t="str">
        <f>IF(G33="экспл_",0,IF(G33="импл_",VLOOKUP(J33,quest_импл!$A$1:$J$129,10,FALSE),0))</f>
        <v>да</v>
      </c>
      <c r="U33">
        <f>IF(G33="экспл",VLOOKUP(J33,quest_экспл!$A$1:$N$129,7,FALSE),IF(G33="импл_",0,0))</f>
        <v>0</v>
      </c>
      <c r="V33">
        <f>IF(G33="экспл",VLOOKUP(J33,quest_экспл!$A$2:$N$130,8,FALSE),IF(J33="импл_",0,0))</f>
        <v>0</v>
      </c>
      <c r="W33">
        <f>IF(G33="экспл",VLOOKUP(J33,quest_импл!$A$1:$J$129,9,FALSE),IF(G33="импл_",0,0))</f>
        <v>0</v>
      </c>
      <c r="Y33">
        <f>IF(G33="экспл",VLOOKUP(J33,quest_экспл!$A$1:$N$129,11,FALSE),IF(G33="импл_",0,0))</f>
        <v>0</v>
      </c>
      <c r="Z33">
        <f>IF(G33="экспл",VLOOKUP(J33,quest_экспл!$A$1:$N$129,12,FALSE),IF(G33="импл_",0,0))</f>
        <v>0</v>
      </c>
      <c r="AA33">
        <f>IF(G33="экспл",VLOOKUP(J33,quest_экспл!$A$1:$N$129,14,FALSE),IF(G33="импл_",0,0))</f>
        <v>0</v>
      </c>
      <c r="AB33">
        <f>IF(G33="экспл",VLOOKUP(J33,quest_экспл!$A$1:$N$129,13,FALSE),IF(G33="импл_",0,0))</f>
        <v>0</v>
      </c>
      <c r="AC33">
        <f ca="1">VLOOKUP(AD33,total_visual_stym!$C$2:$F$209,4,FALSE)</f>
        <v>2029</v>
      </c>
      <c r="AD33" t="str">
        <f t="shared" ca="1" si="8"/>
        <v>pics\\Kokos_5.jpg</v>
      </c>
      <c r="AE33" s="22">
        <f t="array" ref="AE33">IF(G33="экспл",INDEX(total_visual_stym!$C$146:$C$209,(RANK(total_visual_stym!E177,total_visual_stym!$E$146:$E$209))),0)</f>
        <v>0</v>
      </c>
      <c r="AF33" s="22" t="str">
        <f t="shared" ca="1" si="0"/>
        <v>pics\\Kokos_5.jpg</v>
      </c>
      <c r="AH33" t="str">
        <f t="shared" si="1"/>
        <v>sound\\Ogorod</v>
      </c>
      <c r="AI33" t="str">
        <f t="array" ref="AI33">IFERROR(INDEX($AG$2:$AG$65, SMALL(IF(ISBLANK($AG$2:$AG$65),"", ROW($AG$2:$AG$65)-MIN(ROW($AG$2:$AG$65))+1), ROW(AG32))),"")</f>
        <v>pics\\Finik_8.jpg</v>
      </c>
      <c r="AJ33" t="str">
        <f t="shared" si="16"/>
        <v>pics\\Finik</v>
      </c>
      <c r="AK33" t="str">
        <f t="shared" si="17"/>
        <v>pics\\Finik_8.jpg</v>
      </c>
      <c r="AM33" t="str">
        <f t="array" ref="AM33">IFERROR(INDEX($AK$2:$AK$49, SMALL(IF(ISBLANK($AK$2:$AK$49),"", ROW($AK$2:$AK$49)-MIN(ROW($AK$2:$AK$49))+1), ROW(AK32))),"")</f>
        <v/>
      </c>
      <c r="AN33" t="str">
        <f t="array" ref="AN33">IFERROR(INDEX($AL$2:$AL$49, SMALL(IF(ISBLANK($AL$2:$AL$49),"", ROW($AL$2:$AL$49)-MIN(ROW($AL$2:$AL$49))+1), ROW(AL32))),"")</f>
        <v/>
      </c>
      <c r="AR33" t="str">
        <f t="shared" ca="1" si="19"/>
        <v>pics\\Kokos_5.jpg</v>
      </c>
      <c r="AT33">
        <f t="shared" ca="1" si="4"/>
        <v>0.70161487454483529</v>
      </c>
      <c r="AU33" t="str">
        <f>IF(OR(G33=10,G33=11,G33=14,G33=15),VLOOKUP(AT33,audio_list_stym!$A$3:$B$18,2,FALSE),"sound\\Noviy_plod.wav")</f>
        <v>sound\\Noviy_plod.wav</v>
      </c>
      <c r="AV33" t="str">
        <f t="shared" ca="1" si="13"/>
        <v>sound\\Noviy_plod.wav</v>
      </c>
      <c r="AW33" t="s">
        <v>699</v>
      </c>
      <c r="AX33" t="str">
        <f>IF(OR(E33=10,E33=11,E33=14,E33=15),VLOOKUP(B33,audio_list_stym!$A$3:$BQ$189,69,FALSE),"XXXXX")</f>
        <v>XXXXX</v>
      </c>
      <c r="AY33" t="e">
        <f>VLOOKUP(V33,audio_list_stym!B33:BQ330,68,FALSE)</f>
        <v>#N/A</v>
      </c>
      <c r="AZ33" t="e">
        <f>VLOOKUP(Z33,audio_list_stym!$B$2:$BQ$299,68,FALSE)</f>
        <v>#N/A</v>
      </c>
      <c r="BA33" t="str">
        <f>VLOOKUP(Q33,audio_list_stym!$B$2:$BQ$299,68,FALSE)</f>
        <v>_Круглый_ли_</v>
      </c>
      <c r="BB33" t="str">
        <f t="shared" si="5"/>
        <v>_Круглый_ли_XXXXX?</v>
      </c>
      <c r="BD33" cm="1">
        <f t="array" aca="1" ref="BD33" ca="1">INDEX($L$26:$L$33,(RANK(AT9,$AT$2:$AT$9)))</f>
        <v>2052</v>
      </c>
    </row>
    <row r="34" spans="1:60" x14ac:dyDescent="0.45">
      <c r="A34">
        <f>VLOOKUP(C34,audio_list_stym!$B$3:$C$299,2,FALSE)</f>
        <v>1205</v>
      </c>
      <c r="B34" t="s">
        <v>346</v>
      </c>
      <c r="C34" t="str">
        <f>VLOOKUP(B34,audio_list_stym!$A$3:$B$18,2,FALSE)</f>
        <v>sound\\Pepper.wav</v>
      </c>
      <c r="D34">
        <f>VLOOKUP(C34,audio_list_stym!$B$3:$D$299,3,FALSE)</f>
        <v>104</v>
      </c>
      <c r="E34">
        <f>VLOOKUP(B34,audio_list_stym!$A$3:$BP$18,68,FALSE)</f>
        <v>13</v>
      </c>
      <c r="F34" t="str">
        <f>VLOOKUP(E34,metki!$A$2:$B$9,2,FALSE)</f>
        <v>экспл_реал_без_названия</v>
      </c>
      <c r="G34" t="str">
        <f t="shared" si="6"/>
        <v>экспл</v>
      </c>
      <c r="H34" t="str">
        <f>VLOOKUP(B34,audio_list_stym!$A$3:$AJ$18,36,FALSE)</f>
        <v>Peper</v>
      </c>
      <c r="I34" t="s">
        <v>688</v>
      </c>
      <c r="J34" t="str">
        <f t="shared" si="7"/>
        <v>Peper_1</v>
      </c>
      <c r="K34">
        <v>13</v>
      </c>
      <c r="L34">
        <f>VLOOKUP(J34,total_visual_stym!$A$2:$D$129,2,FALSE)</f>
        <v>2041</v>
      </c>
      <c r="M34" t="str">
        <f>VLOOKUP(J34,total_visual_stym!$A$2:$D$129,3,FALSE)</f>
        <v>pics\\Peper_1.jpg</v>
      </c>
      <c r="N34">
        <f>VLOOKUP(J34,total_visual_stym!$A$1:$D$129,4,FALSE)</f>
        <v>205</v>
      </c>
      <c r="P34">
        <f>IF(G34="экспл",0,IF(G34="импл_",VLOOKUP(J34,quest_импл!$A$1:$J$129,7,FALSE),0))</f>
        <v>0</v>
      </c>
      <c r="Q34">
        <f>IF(G34="экспл",0,IF(G34="импл_",VLOOKUP(J34,quest_импл!$A$1:$J$129,8,FALSE),0))</f>
        <v>0</v>
      </c>
      <c r="R34">
        <f>IF(G34="экспл",0,IF(G34="импл_",VLOOKUP(J34,quest_импл!$A$1:$J$129,9,FALSE),0))</f>
        <v>0</v>
      </c>
      <c r="S34">
        <f>IF(G34="экспл_",0,IF(G34="импл_",VLOOKUP(J34,quest_импл!$A$1:$J$129,10,FALSE),0))</f>
        <v>0</v>
      </c>
      <c r="U34">
        <f>IF(G34="экспл",VLOOKUP(J34,quest_экспл!$A$1:$N$129,7,FALSE),IF(G34="импл_",0,0))</f>
        <v>289</v>
      </c>
      <c r="V34" t="str">
        <f>IF(G34="экспл",VLOOKUP(J34,quest_экспл!$A$2:$N$130,8,FALSE),IF(J34="импл_",0,0))</f>
        <v>sound\\Na_ecrane.wav</v>
      </c>
      <c r="W34">
        <f>IF(G34="экспл",VLOOKUP(J34,quest_импл!$A$1:$J$129,9,FALSE),IF(G34="импл_",0,0))</f>
        <v>801</v>
      </c>
      <c r="Y34">
        <f>IF(G34="экспл",VLOOKUP(J34,quest_экспл!$A$1:$N$129,11,FALSE),IF(G34="импл_",0,0))</f>
        <v>73</v>
      </c>
      <c r="Z34" t="str">
        <f>IF(G34="экспл",VLOOKUP(J34,quest_экспл!$A$1:$N$129,12,FALSE),IF(G34="импл_",0,0))</f>
        <v>sound\\Siroy_li_on.wav</v>
      </c>
      <c r="AA34" t="str">
        <f>IF(G34="экспл",VLOOKUP(J34,quest_экспл!$A$1:$N$129,14,FALSE),IF(G34="импл_",0,0))</f>
        <v>да</v>
      </c>
      <c r="AB34">
        <f>IF(G34="экспл",VLOOKUP(J34,quest_экспл!$A$1:$N$129,13,FALSE),IF(G34="импл_",0,0))</f>
        <v>804</v>
      </c>
      <c r="AC34">
        <f ca="1">VLOOKUP(AD34,total_visual_stym!$C$2:$F$209,4,FALSE)</f>
        <v>2194</v>
      </c>
      <c r="AD34" t="str">
        <f t="shared" ca="1" si="8"/>
        <v>pics\\dis55.jpg</v>
      </c>
      <c r="AE34" s="22" t="str">
        <f t="array" aca="1" ref="AE34" ca="1">IF(G34="экспл",INDEX(total_visual_stym!$C$146:$C$209,(RANK(total_visual_stym!E178,total_visual_stym!$E$146:$E$209))),0)</f>
        <v>pics\\dis55.jpg</v>
      </c>
      <c r="AF34" s="22" t="str">
        <f t="shared" si="0"/>
        <v/>
      </c>
      <c r="AG34" t="str">
        <f t="shared" si="18"/>
        <v>pics\\Peper_1.jpg</v>
      </c>
      <c r="AH34">
        <f t="shared" si="1"/>
        <v>0</v>
      </c>
      <c r="AI34" t="s">
        <v>720</v>
      </c>
      <c r="AJ34" t="str">
        <f t="shared" si="16"/>
        <v>pics\\Injir</v>
      </c>
      <c r="AK34" t="str">
        <f t="shared" ref="AK34:AK41" si="20">IF(OR(AJ34="pics\\Limon",AJ34="pics\\Banan",AJ34="pics\\Kokos",AJ34="pics\\Finik",AJ34="pics\\Injir"),AI34, )</f>
        <v>pics\\Injir_1.jpg</v>
      </c>
      <c r="AM34" t="str">
        <f t="array" ref="AM34">IFERROR(INDEX($AK$2:$AK$49, SMALL(IF(ISBLANK($AK$2:$AK$49),"", ROW($AK$2:$AK$49)-MIN(ROW($AK$2:$AK$49))+1), ROW(AK33))),"")</f>
        <v/>
      </c>
      <c r="AN34" t="str">
        <f t="array" ref="AN34">IFERROR(INDEX($AL$2:$AL$49, SMALL(IF(ISBLANK($AL$2:$AL$49),"", ROW($AL$2:$AL$49)-MIN(ROW($AL$2:$AL$49))+1), ROW(AL33))),"")</f>
        <v/>
      </c>
      <c r="AT34">
        <f t="shared" ca="1" si="4"/>
        <v>0.5263170526349229</v>
      </c>
      <c r="AU34" t="str">
        <f>IF(OR(G34=10,G34=11,G34=14,G34=15),VLOOKUP(AT34,audio_list_stym!$A$3:$B$18,2,FALSE),"sound\\Noviy_plod.wav")</f>
        <v>sound\\Noviy_plod.wav</v>
      </c>
      <c r="AV34" t="str">
        <f t="shared" ca="1" si="13"/>
        <v>sound\\Noviy_plod.wav</v>
      </c>
      <c r="AW34" t="s">
        <v>699</v>
      </c>
      <c r="AX34" t="str">
        <f>IF(OR(E34=10,E34=11,E34=14,E34=15),VLOOKUP(B34,audio_list_stym!$A$3:$BQ$189,69,FALSE),"XXXXX")</f>
        <v>XXXXX</v>
      </c>
      <c r="AY34" t="str">
        <f>VLOOKUP(V34,audio_list_stym!B34:BQ331,68,FALSE)</f>
        <v>На_экране_</v>
      </c>
      <c r="AZ34" t="str">
        <f>VLOOKUP(Z34,audio_list_stym!$B$2:$BQ$299,68,FALSE)</f>
        <v>_Сырой_ли_он?</v>
      </c>
      <c r="BA34" t="e">
        <f>VLOOKUP(Q34,audio_list_stym!$B$2:$BQ$299,68,FALSE)</f>
        <v>#N/A</v>
      </c>
      <c r="BB34" t="str">
        <f t="shared" si="5"/>
        <v>На_экране_XXXXX._Сырой_ли_он?</v>
      </c>
      <c r="BC34">
        <f>A34</f>
        <v>1205</v>
      </c>
      <c r="BD34" cm="1">
        <f t="array" aca="1" ref="BD34" ca="1">INDEX($L$34:$L$41,(RANK(AT2,$AT$2:$AT$9)))</f>
        <v>2042</v>
      </c>
      <c r="BE34" cm="1">
        <f t="array" aca="1" ref="BE34" ca="1">INDEX(BD2:BD17,(RANK(AT5,$AT$2:$AT$17)))</f>
        <v>2038</v>
      </c>
      <c r="BF34" cm="1">
        <f t="array" aca="1" ref="BF34" ca="1">INDEX(BD18:BD33,(RANK(AT5,$AT$2:$AT$7)))</f>
        <v>2030</v>
      </c>
      <c r="BG34" cm="1">
        <f t="array" aca="1" ref="BG34" ca="1">INDEX(BD42:BD65,(RANK(AT5,$AT$2:$AT$17)))</f>
        <v>2014</v>
      </c>
      <c r="BH34">
        <v>1</v>
      </c>
    </row>
    <row r="35" spans="1:60" x14ac:dyDescent="0.45">
      <c r="A35">
        <f>VLOOKUP(C35,audio_list_stym!$B$3:$C$299,2,FALSE)</f>
        <v>1205</v>
      </c>
      <c r="B35" t="s">
        <v>346</v>
      </c>
      <c r="C35" t="str">
        <f>VLOOKUP(B35,audio_list_stym!$A$3:$B$18,2,FALSE)</f>
        <v>sound\\Pepper.wav</v>
      </c>
      <c r="D35">
        <f>VLOOKUP(C35,audio_list_stym!$B$3:$D$299,3,FALSE)</f>
        <v>104</v>
      </c>
      <c r="E35">
        <f>VLOOKUP(B35,audio_list_stym!$A$3:$BP$18,68,FALSE)</f>
        <v>13</v>
      </c>
      <c r="F35" t="str">
        <f>VLOOKUP(E35,metki!$A$2:$B$9,2,FALSE)</f>
        <v>экспл_реал_без_названия</v>
      </c>
      <c r="G35" t="str">
        <f t="shared" si="6"/>
        <v>экспл</v>
      </c>
      <c r="H35" t="str">
        <f>VLOOKUP(B35,audio_list_stym!$A$3:$AJ$18,36,FALSE)</f>
        <v>Peper</v>
      </c>
      <c r="I35" t="s">
        <v>689</v>
      </c>
      <c r="J35" t="str">
        <f t="shared" si="7"/>
        <v>Peper_2</v>
      </c>
      <c r="K35">
        <v>13</v>
      </c>
      <c r="L35">
        <f>VLOOKUP(J35,total_visual_stym!$A$2:$D$129,2,FALSE)</f>
        <v>2042</v>
      </c>
      <c r="M35" t="str">
        <f>VLOOKUP(J35,total_visual_stym!$A$2:$D$129,3,FALSE)</f>
        <v>pics\\Peper_2.jpg</v>
      </c>
      <c r="N35">
        <f>VLOOKUP(J35,total_visual_stym!$A$1:$D$129,4,FALSE)</f>
        <v>205</v>
      </c>
      <c r="P35">
        <f>IF(G35="экспл",0,IF(G35="импл_",VLOOKUP(J35,quest_импл!$A$1:$J$129,7,FALSE),0))</f>
        <v>0</v>
      </c>
      <c r="Q35">
        <f>IF(G35="экспл",0,IF(G35="импл_",VLOOKUP(J35,quest_импл!$A$1:$J$129,8,FALSE),0))</f>
        <v>0</v>
      </c>
      <c r="R35">
        <f>IF(G35="экспл",0,IF(G35="импл_",VLOOKUP(J35,quest_импл!$A$1:$J$129,9,FALSE),0))</f>
        <v>0</v>
      </c>
      <c r="S35">
        <f>IF(G35="экспл_",0,IF(G35="импл_",VLOOKUP(J35,quest_импл!$A$1:$J$129,10,FALSE),0))</f>
        <v>0</v>
      </c>
      <c r="U35">
        <f>IF(G35="экспл",VLOOKUP(J35,quest_экспл!$A$1:$N$129,7,FALSE),IF(G35="импл_",0,0))</f>
        <v>290</v>
      </c>
      <c r="V35" t="str">
        <f>IF(G35="экспл",VLOOKUP(J35,quest_экспл!$A$2:$N$130,8,FALSE),IF(J35="импл_",0,0))</f>
        <v>sound\\Posmotrite_vot.wav</v>
      </c>
      <c r="W35">
        <f>IF(G35="экспл",VLOOKUP(J35,quest_импл!$A$1:$J$129,9,FALSE),IF(G35="импл_",0,0))</f>
        <v>801</v>
      </c>
      <c r="Y35">
        <f>IF(G35="экспл",VLOOKUP(J35,quest_экспл!$A$1:$N$129,11,FALSE),IF(G35="импл_",0,0))</f>
        <v>74</v>
      </c>
      <c r="Z35" t="str">
        <f>IF(G35="экспл",VLOOKUP(J35,quest_экспл!$A$1:$N$129,12,FALSE),IF(G35="импл_",0,0))</f>
        <v>sound\\Chierniy_li_on.wav</v>
      </c>
      <c r="AA35" t="str">
        <f>IF(G35="экспл",VLOOKUP(J35,quest_экспл!$A$1:$N$129,14,FALSE),IF(G35="импл_",0,0))</f>
        <v>нет</v>
      </c>
      <c r="AB35">
        <f>IF(G35="экспл",VLOOKUP(J35,quest_экспл!$A$1:$N$129,13,FALSE),IF(G35="импл_",0,0))</f>
        <v>804</v>
      </c>
      <c r="AC35">
        <f ca="1">VLOOKUP(AD35,total_visual_stym!$C$2:$F$209,4,FALSE)</f>
        <v>2208</v>
      </c>
      <c r="AD35" t="str">
        <f t="shared" ca="1" si="8"/>
        <v>pics\\dis45.jpg</v>
      </c>
      <c r="AE35" s="22" t="str">
        <f t="array" aca="1" ref="AE35" ca="1">IF(G35="экспл",INDEX(total_visual_stym!$C$146:$C$209,(RANK(total_visual_stym!E179,total_visual_stym!$E$146:$E$209))),0)</f>
        <v>pics\\dis45.jpg</v>
      </c>
      <c r="AF35" s="22" t="str">
        <f t="shared" si="0"/>
        <v/>
      </c>
      <c r="AG35" t="str">
        <f t="shared" si="18"/>
        <v>pics\\Peper_2.jpg</v>
      </c>
      <c r="AH35">
        <f t="shared" si="1"/>
        <v>0</v>
      </c>
      <c r="AI35" t="s">
        <v>721</v>
      </c>
      <c r="AJ35" t="str">
        <f t="shared" si="16"/>
        <v>pics\\Injir</v>
      </c>
      <c r="AK35" t="str">
        <f t="shared" si="20"/>
        <v>pics\\Injir_2.jpg</v>
      </c>
      <c r="AM35" t="str">
        <f t="array" ref="AM35">IFERROR(INDEX($AK$2:$AK$49, SMALL(IF(ISBLANK($AK$2:$AK$49),"", ROW($AK$2:$AK$49)-MIN(ROW($AK$2:$AK$49))+1), ROW(AK34))),"")</f>
        <v/>
      </c>
      <c r="AN35" t="str">
        <f t="array" ref="AN35">IFERROR(INDEX($AL$2:$AL$49, SMALL(IF(ISBLANK($AL$2:$AL$49),"", ROW($AL$2:$AL$49)-MIN(ROW($AL$2:$AL$49))+1), ROW(AL34))),"")</f>
        <v/>
      </c>
      <c r="AT35">
        <f t="shared" ca="1" si="4"/>
        <v>0.34090921150428311</v>
      </c>
      <c r="AU35" t="str">
        <f>IF(OR(G35=10,G35=11,G35=14,G35=15),VLOOKUP(AT35,audio_list_stym!$A$3:$B$18,2,FALSE),"sound\\Noviy_plod.wav")</f>
        <v>sound\\Noviy_plod.wav</v>
      </c>
      <c r="AV35" t="str">
        <f t="shared" ca="1" si="13"/>
        <v>sound\\Redkiy_plod.wav</v>
      </c>
      <c r="AW35" t="s">
        <v>699</v>
      </c>
      <c r="AX35" t="str">
        <f>IF(OR(E35=10,E35=11,E35=14,E35=15),VLOOKUP(B35,audio_list_stym!$A$3:$BQ$189,69,FALSE),"XXXXX")</f>
        <v>XXXXX</v>
      </c>
      <c r="AY35" t="str">
        <f>VLOOKUP(V35,audio_list_stym!B35:BQ332,68,FALSE)</f>
        <v>Посмотрите,_вот_</v>
      </c>
      <c r="AZ35" t="str">
        <f>VLOOKUP(Z35,audio_list_stym!$B$2:$BQ$299,68,FALSE)</f>
        <v>_Черный_ли_он?</v>
      </c>
      <c r="BA35" t="e">
        <f>VLOOKUP(Q35,audio_list_stym!$B$2:$BQ$299,68,FALSE)</f>
        <v>#N/A</v>
      </c>
      <c r="BB35" t="str">
        <f t="shared" si="5"/>
        <v>Посмотрите,_вот_XXXXX._Черный_ли_он?</v>
      </c>
      <c r="BD35" cm="1">
        <f t="array" aca="1" ref="BD35" ca="1">INDEX($L$34:$L$41,(RANK(AT3,$AT$2:$AT$9)))</f>
        <v>2045</v>
      </c>
    </row>
    <row r="36" spans="1:60" x14ac:dyDescent="0.45">
      <c r="A36">
        <f>VLOOKUP(C36,audio_list_stym!$B$3:$C$299,2,FALSE)</f>
        <v>1205</v>
      </c>
      <c r="B36" t="s">
        <v>346</v>
      </c>
      <c r="C36" t="str">
        <f>VLOOKUP(B36,audio_list_stym!$A$3:$B$18,2,FALSE)</f>
        <v>sound\\Pepper.wav</v>
      </c>
      <c r="D36">
        <f>VLOOKUP(C36,audio_list_stym!$B$3:$D$299,3,FALSE)</f>
        <v>104</v>
      </c>
      <c r="E36">
        <f>VLOOKUP(B36,audio_list_stym!$A$3:$BP$18,68,FALSE)</f>
        <v>13</v>
      </c>
      <c r="F36" t="str">
        <f>VLOOKUP(E36,metki!$A$2:$B$9,2,FALSE)</f>
        <v>экспл_реал_без_названия</v>
      </c>
      <c r="G36" t="str">
        <f t="shared" si="6"/>
        <v>экспл</v>
      </c>
      <c r="H36" t="str">
        <f>VLOOKUP(B36,audio_list_stym!$A$3:$AJ$18,36,FALSE)</f>
        <v>Peper</v>
      </c>
      <c r="I36" t="s">
        <v>690</v>
      </c>
      <c r="J36" t="str">
        <f t="shared" si="7"/>
        <v>Peper_3</v>
      </c>
      <c r="K36">
        <v>13</v>
      </c>
      <c r="L36">
        <f>VLOOKUP(J36,total_visual_stym!$A$2:$D$129,2,FALSE)</f>
        <v>2043</v>
      </c>
      <c r="M36" t="str">
        <f>VLOOKUP(J36,total_visual_stym!$A$2:$D$129,3,FALSE)</f>
        <v>pics\\Peper_3.jpg</v>
      </c>
      <c r="N36">
        <f>VLOOKUP(J36,total_visual_stym!$A$1:$D$129,4,FALSE)</f>
        <v>205</v>
      </c>
      <c r="P36">
        <f>IF(G36="экспл",0,IF(G36="импл_",VLOOKUP(J36,quest_импл!$A$1:$J$129,7,FALSE),0))</f>
        <v>0</v>
      </c>
      <c r="Q36">
        <f>IF(G36="экспл",0,IF(G36="импл_",VLOOKUP(J36,quest_импл!$A$1:$J$129,8,FALSE),0))</f>
        <v>0</v>
      </c>
      <c r="R36">
        <f>IF(G36="экспл",0,IF(G36="импл_",VLOOKUP(J36,quest_импл!$A$1:$J$129,9,FALSE),0))</f>
        <v>0</v>
      </c>
      <c r="S36">
        <f>IF(G36="экспл_",0,IF(G36="импл_",VLOOKUP(J36,quest_импл!$A$1:$J$129,10,FALSE),0))</f>
        <v>0</v>
      </c>
      <c r="U36">
        <f>IF(G36="экспл",VLOOKUP(J36,quest_экспл!$A$1:$N$129,7,FALSE),IF(G36="импл_",0,0))</f>
        <v>291</v>
      </c>
      <c r="V36" t="str">
        <f>IF(G36="экспл",VLOOKUP(J36,quest_экспл!$A$2:$N$130,8,FALSE),IF(J36="импл_",0,0))</f>
        <v>sound\\Vot.wav</v>
      </c>
      <c r="W36">
        <f>IF(G36="экспл",VLOOKUP(J36,quest_импл!$A$1:$J$129,9,FALSE),IF(G36="импл_",0,0))</f>
        <v>801</v>
      </c>
      <c r="Y36">
        <f>IF(G36="экспл",VLOOKUP(J36,quest_экспл!$A$1:$N$129,11,FALSE),IF(G36="импл_",0,0))</f>
        <v>75</v>
      </c>
      <c r="Z36" t="str">
        <f>IF(G36="экспл",VLOOKUP(J36,quest_экспл!$A$1:$N$129,12,FALSE),IF(G36="импл_",0,0))</f>
        <v>sound\\On_gniloy.wav</v>
      </c>
      <c r="AA36" t="str">
        <f>IF(G36="экспл",VLOOKUP(J36,quest_экспл!$A$1:$N$129,14,FALSE),IF(G36="импл_",0,0))</f>
        <v>нет</v>
      </c>
      <c r="AB36">
        <f>IF(G36="экспл",VLOOKUP(J36,quest_экспл!$A$1:$N$129,13,FALSE),IF(G36="импл_",0,0))</f>
        <v>804</v>
      </c>
      <c r="AC36">
        <f ca="1">VLOOKUP(AD36,total_visual_stym!$C$2:$F$209,4,FALSE)</f>
        <v>2228</v>
      </c>
      <c r="AD36" t="str">
        <f t="shared" ca="1" si="8"/>
        <v>pics\\dis38.jpg</v>
      </c>
      <c r="AE36" s="22" t="str">
        <f t="array" aca="1" ref="AE36" ca="1">IF(G36="экспл",INDEX(total_visual_stym!$C$146:$C$209,(RANK(total_visual_stym!E180,total_visual_stym!$E$146:$E$209))),0)</f>
        <v>pics\\dis38.jpg</v>
      </c>
      <c r="AF36" s="22" t="str">
        <f t="shared" si="0"/>
        <v/>
      </c>
      <c r="AG36" t="str">
        <f t="shared" si="18"/>
        <v>pics\\Peper_3.jpg</v>
      </c>
      <c r="AH36">
        <f t="shared" si="1"/>
        <v>0</v>
      </c>
      <c r="AI36" t="s">
        <v>722</v>
      </c>
      <c r="AJ36" t="str">
        <f t="shared" si="16"/>
        <v>pics\\Injir</v>
      </c>
      <c r="AK36" t="str">
        <f t="shared" si="20"/>
        <v>pics\\Injir_3.jpg</v>
      </c>
      <c r="AM36" t="str">
        <f t="array" ref="AM36">IFERROR(INDEX($AK$2:$AK$49, SMALL(IF(ISBLANK($AK$2:$AK$49),"", ROW($AK$2:$AK$49)-MIN(ROW($AK$2:$AK$49))+1), ROW(AK35))),"")</f>
        <v/>
      </c>
      <c r="AN36" t="str">
        <f t="array" ref="AN36">IFERROR(INDEX($AL$2:$AL$49, SMALL(IF(ISBLANK($AL$2:$AL$49),"", ROW($AL$2:$AL$49)-MIN(ROW($AL$2:$AL$49))+1), ROW(AL35))),"")</f>
        <v/>
      </c>
      <c r="AT36">
        <f t="shared" ca="1" si="4"/>
        <v>0.79243714602060256</v>
      </c>
      <c r="AU36" t="str">
        <f>IF(OR(G36=10,G36=11,G36=14,G36=15),VLOOKUP(AT36,audio_list_stym!$A$3:$B$18,2,FALSE),"sound\\Noviy_plod.wav")</f>
        <v>sound\\Noviy_plod.wav</v>
      </c>
      <c r="AV36" t="str">
        <f t="shared" ca="1" si="13"/>
        <v>sound\\Noviy_plod.wav</v>
      </c>
      <c r="AW36" t="s">
        <v>699</v>
      </c>
      <c r="AX36" t="str">
        <f>IF(OR(E36=10,E36=11,E36=14,E36=15),VLOOKUP(B36,audio_list_stym!$A$3:$BQ$189,69,FALSE),"XXXXX")</f>
        <v>XXXXX</v>
      </c>
      <c r="AY36" t="str">
        <f>VLOOKUP(V36,audio_list_stym!B36:BQ333,68,FALSE)</f>
        <v>Вот_</v>
      </c>
      <c r="AZ36" t="str">
        <f>VLOOKUP(Z36,audio_list_stym!$B$2:$BQ$299,68,FALSE)</f>
        <v>_Он_гнилой?</v>
      </c>
      <c r="BA36" t="e">
        <f>VLOOKUP(Q36,audio_list_stym!$B$2:$BQ$299,68,FALSE)</f>
        <v>#N/A</v>
      </c>
      <c r="BB36" t="str">
        <f t="shared" si="5"/>
        <v>Вот_XXXXX._Он_гнилой?</v>
      </c>
      <c r="BD36" cm="1">
        <f t="array" aca="1" ref="BD36" ca="1">INDEX($L$34:$L$41,(RANK(AT4,$AT$2:$AT$9)))</f>
        <v>2043</v>
      </c>
    </row>
    <row r="37" spans="1:60" x14ac:dyDescent="0.45">
      <c r="A37">
        <f>VLOOKUP(C37,audio_list_stym!$B$3:$C$299,2,FALSE)</f>
        <v>1205</v>
      </c>
      <c r="B37" t="s">
        <v>346</v>
      </c>
      <c r="C37" t="str">
        <f>VLOOKUP(B37,audio_list_stym!$A$3:$B$18,2,FALSE)</f>
        <v>sound\\Pepper.wav</v>
      </c>
      <c r="D37">
        <f>VLOOKUP(C37,audio_list_stym!$B$3:$D$299,3,FALSE)</f>
        <v>104</v>
      </c>
      <c r="E37">
        <f>VLOOKUP(B37,audio_list_stym!$A$3:$BP$18,68,FALSE)</f>
        <v>13</v>
      </c>
      <c r="F37" t="str">
        <f>VLOOKUP(E37,metki!$A$2:$B$9,2,FALSE)</f>
        <v>экспл_реал_без_названия</v>
      </c>
      <c r="G37" t="str">
        <f t="shared" si="6"/>
        <v>экспл</v>
      </c>
      <c r="H37" t="str">
        <f>VLOOKUP(B37,audio_list_stym!$A$3:$AJ$18,36,FALSE)</f>
        <v>Peper</v>
      </c>
      <c r="I37" t="s">
        <v>691</v>
      </c>
      <c r="J37" t="str">
        <f t="shared" si="7"/>
        <v>Peper_4</v>
      </c>
      <c r="K37">
        <v>13</v>
      </c>
      <c r="L37">
        <f>VLOOKUP(J37,total_visual_stym!$A$2:$D$129,2,FALSE)</f>
        <v>2044</v>
      </c>
      <c r="M37" t="str">
        <f>VLOOKUP(J37,total_visual_stym!$A$2:$D$129,3,FALSE)</f>
        <v>pics\\Peper_4.jpg</v>
      </c>
      <c r="N37">
        <f>VLOOKUP(J37,total_visual_stym!$A$1:$D$129,4,FALSE)</f>
        <v>205</v>
      </c>
      <c r="P37">
        <f>IF(G37="экспл",0,IF(G37="импл_",VLOOKUP(J37,quest_импл!$A$1:$J$129,7,FALSE),0))</f>
        <v>0</v>
      </c>
      <c r="Q37">
        <f>IF(G37="экспл",0,IF(G37="импл_",VLOOKUP(J37,quest_импл!$A$1:$J$129,8,FALSE),0))</f>
        <v>0</v>
      </c>
      <c r="R37">
        <f>IF(G37="экспл",0,IF(G37="импл_",VLOOKUP(J37,quest_импл!$A$1:$J$129,9,FALSE),0))</f>
        <v>0</v>
      </c>
      <c r="S37">
        <f>IF(G37="экспл_",0,IF(G37="импл_",VLOOKUP(J37,quest_импл!$A$1:$J$129,10,FALSE),0))</f>
        <v>0</v>
      </c>
      <c r="U37">
        <f>IF(G37="экспл",VLOOKUP(J37,quest_экспл!$A$1:$N$129,7,FALSE),IF(G37="импл_",0,0))</f>
        <v>292</v>
      </c>
      <c r="V37" t="str">
        <f>IF(G37="экспл",VLOOKUP(J37,quest_экспл!$A$2:$N$130,8,FALSE),IF(J37="импл_",0,0))</f>
        <v>sound\\Eto.wav</v>
      </c>
      <c r="W37">
        <f>IF(G37="экспл",VLOOKUP(J37,quest_импл!$A$1:$J$129,9,FALSE),IF(G37="импл_",0,0))</f>
        <v>801</v>
      </c>
      <c r="Y37">
        <f>IF(G37="экспл",VLOOKUP(J37,quest_экспл!$A$1:$N$129,11,FALSE),IF(G37="импл_",0,0))</f>
        <v>76</v>
      </c>
      <c r="Z37" t="str">
        <f>IF(G37="экспл",VLOOKUP(J37,quest_экспл!$A$1:$N$129,12,FALSE),IF(G37="импл_",0,0))</f>
        <v>sound\\On_bugristiy.wav</v>
      </c>
      <c r="AA37" t="str">
        <f>IF(G37="экспл",VLOOKUP(J37,quest_экспл!$A$1:$N$129,14,FALSE),IF(G37="импл_",0,0))</f>
        <v>да</v>
      </c>
      <c r="AB37">
        <f>IF(G37="экспл",VLOOKUP(J37,quest_экспл!$A$1:$N$129,13,FALSE),IF(G37="импл_",0,0))</f>
        <v>804</v>
      </c>
      <c r="AC37">
        <f ca="1">VLOOKUP(AD37,total_visual_stym!$C$2:$F$209,4,FALSE)</f>
        <v>2175</v>
      </c>
      <c r="AD37" t="str">
        <f t="shared" ca="1" si="8"/>
        <v>pics\\dis5.jpg</v>
      </c>
      <c r="AE37" s="22" t="str">
        <f t="array" aca="1" ref="AE37" ca="1">IF(G37="экспл",INDEX(total_visual_stym!$C$146:$C$209,(RANK(total_visual_stym!E181,total_visual_stym!$E$146:$E$209))),0)</f>
        <v>pics\\dis5.jpg</v>
      </c>
      <c r="AF37" s="22" t="str">
        <f t="shared" si="0"/>
        <v/>
      </c>
      <c r="AG37" t="str">
        <f t="shared" si="18"/>
        <v>pics\\Peper_4.jpg</v>
      </c>
      <c r="AH37">
        <f t="shared" si="1"/>
        <v>0</v>
      </c>
      <c r="AI37" t="s">
        <v>723</v>
      </c>
      <c r="AJ37" t="str">
        <f t="shared" si="16"/>
        <v>pics\\Injir</v>
      </c>
      <c r="AK37" t="str">
        <f t="shared" si="20"/>
        <v>pics\\Injir_4.jpg</v>
      </c>
      <c r="AM37" t="str">
        <f t="array" ref="AM37">IFERROR(INDEX($AK$2:$AK$49, SMALL(IF(ISBLANK($AK$2:$AK$49),"", ROW($AK$2:$AK$49)-MIN(ROW($AK$2:$AK$49))+1), ROW(AK36))),"")</f>
        <v/>
      </c>
      <c r="AN37" t="str">
        <f t="array" ref="AN37">IFERROR(INDEX($AL$2:$AL$49, SMALL(IF(ISBLANK($AL$2:$AL$49),"", ROW($AL$2:$AL$49)-MIN(ROW($AL$2:$AL$49))+1), ROW(AL36))),"")</f>
        <v/>
      </c>
      <c r="AT37">
        <f t="shared" ca="1" si="4"/>
        <v>0.31655675569550901</v>
      </c>
      <c r="AU37" t="str">
        <f>IF(OR(G37=10,G37=11,G37=14,G37=15),VLOOKUP(AT37,audio_list_stym!$A$3:$B$18,2,FALSE),"sound\\Noviy_plod.wav")</f>
        <v>sound\\Noviy_plod.wav</v>
      </c>
      <c r="AV37" t="str">
        <f t="shared" ca="1" si="13"/>
        <v>sound\\Redkiy_plod.wav</v>
      </c>
      <c r="AW37" t="s">
        <v>699</v>
      </c>
      <c r="AX37" t="str">
        <f>IF(OR(E37=10,E37=11,E37=14,E37=15),VLOOKUP(B37,audio_list_stym!$A$3:$BQ$189,69,FALSE),"XXXXX")</f>
        <v>XXXXX</v>
      </c>
      <c r="AY37" t="str">
        <f>VLOOKUP(V37,audio_list_stym!B37:BQ334,68,FALSE)</f>
        <v>Это_</v>
      </c>
      <c r="AZ37" t="str">
        <f>VLOOKUP(Z37,audio_list_stym!$B$2:$BQ$299,68,FALSE)</f>
        <v>_Он_бугристый?</v>
      </c>
      <c r="BA37" t="e">
        <f>VLOOKUP(Q37,audio_list_stym!$B$2:$BQ$299,68,FALSE)</f>
        <v>#N/A</v>
      </c>
      <c r="BB37" t="str">
        <f t="shared" si="5"/>
        <v>Это_XXXXX._Он_бугристый?</v>
      </c>
      <c r="BD37" cm="1">
        <f t="array" aca="1" ref="BD37" ca="1">INDEX($L$34:$L$41,(RANK(AT5,$AT$2:$AT$9)))</f>
        <v>2048</v>
      </c>
    </row>
    <row r="38" spans="1:60" x14ac:dyDescent="0.45">
      <c r="A38">
        <f>VLOOKUP(C38,audio_list_stym!$B$3:$C$299,2,FALSE)</f>
        <v>1205</v>
      </c>
      <c r="B38" t="s">
        <v>346</v>
      </c>
      <c r="C38" t="str">
        <f>VLOOKUP(B38,audio_list_stym!$A$3:$B$18,2,FALSE)</f>
        <v>sound\\Pepper.wav</v>
      </c>
      <c r="D38">
        <f>VLOOKUP(C38,audio_list_stym!$B$3:$D$299,3,FALSE)</f>
        <v>104</v>
      </c>
      <c r="E38">
        <f>VLOOKUP(B38,audio_list_stym!$A$3:$BP$18,68,FALSE)</f>
        <v>13</v>
      </c>
      <c r="F38" t="str">
        <f>VLOOKUP(E38,metki!$A$2:$B$9,2,FALSE)</f>
        <v>экспл_реал_без_названия</v>
      </c>
      <c r="G38" t="str">
        <f t="shared" si="6"/>
        <v>экспл</v>
      </c>
      <c r="H38" t="str">
        <f>VLOOKUP(B38,audio_list_stym!$A$3:$AJ$18,36,FALSE)</f>
        <v>Peper</v>
      </c>
      <c r="I38" t="s">
        <v>692</v>
      </c>
      <c r="J38" t="str">
        <f t="shared" si="7"/>
        <v>Peper_5</v>
      </c>
      <c r="K38">
        <v>13</v>
      </c>
      <c r="L38">
        <f>VLOOKUP(J38,total_visual_stym!$A$2:$D$129,2,FALSE)</f>
        <v>2045</v>
      </c>
      <c r="M38" t="str">
        <f>VLOOKUP(J38,total_visual_stym!$A$2:$D$129,3,FALSE)</f>
        <v>pics\\Peper_5.jpg</v>
      </c>
      <c r="N38">
        <f>VLOOKUP(J38,total_visual_stym!$A$1:$D$129,4,FALSE)</f>
        <v>205</v>
      </c>
      <c r="P38">
        <f>IF(G38="экспл",0,IF(G38="импл_",VLOOKUP(J38,quest_импл!$A$1:$J$129,7,FALSE),0))</f>
        <v>0</v>
      </c>
      <c r="Q38">
        <f>IF(G38="экспл",0,IF(G38="импл_",VLOOKUP(J38,quest_импл!$A$1:$J$129,8,FALSE),0))</f>
        <v>0</v>
      </c>
      <c r="R38">
        <f>IF(G38="экспл",0,IF(G38="импл_",VLOOKUP(J38,quest_импл!$A$1:$J$129,9,FALSE),0))</f>
        <v>0</v>
      </c>
      <c r="S38">
        <f>IF(G38="экспл_",0,IF(G38="импл_",VLOOKUP(J38,quest_импл!$A$1:$J$129,10,FALSE),0))</f>
        <v>0</v>
      </c>
      <c r="U38">
        <f>IF(G38="экспл",VLOOKUP(J38,quest_экспл!$A$1:$N$129,7,FALSE),IF(G38="импл_",0,0))</f>
        <v>293</v>
      </c>
      <c r="V38" t="str">
        <f>IF(G38="экспл",VLOOKUP(J38,quest_экспл!$A$2:$N$130,8,FALSE),IF(J38="импл_",0,0))</f>
        <v>sound\\Na_kartinke.wav</v>
      </c>
      <c r="W38">
        <f>IF(G38="экспл",VLOOKUP(J38,quest_импл!$A$1:$J$129,9,FALSE),IF(G38="импл_",0,0))</f>
        <v>801</v>
      </c>
      <c r="Y38">
        <f>IF(G38="экспл",VLOOKUP(J38,quest_экспл!$A$1:$N$129,11,FALSE),IF(G38="импл_",0,0))</f>
        <v>77</v>
      </c>
      <c r="Z38" t="str">
        <f>IF(G38="экспл",VLOOKUP(J38,quest_экспл!$A$1:$N$129,12,FALSE),IF(G38="импл_",0,0))</f>
        <v>sound\\On_sloeniy.wav</v>
      </c>
      <c r="AA38" t="str">
        <f>IF(G38="экспл",VLOOKUP(J38,quest_экспл!$A$1:$N$129,14,FALSE),IF(G38="импл_",0,0))</f>
        <v>нет</v>
      </c>
      <c r="AB38">
        <f>IF(G38="экспл",VLOOKUP(J38,quest_экспл!$A$1:$N$129,13,FALSE),IF(G38="импл_",0,0))</f>
        <v>804</v>
      </c>
      <c r="AC38">
        <f ca="1">VLOOKUP(AD38,total_visual_stym!$C$2:$F$209,4,FALSE)</f>
        <v>2191</v>
      </c>
      <c r="AD38" t="str">
        <f t="shared" ca="1" si="8"/>
        <v>pics\\dis26.jpg</v>
      </c>
      <c r="AE38" s="22" t="str">
        <f t="array" aca="1" ref="AE38" ca="1">IF(G38="экспл",INDEX(total_visual_stym!$C$146:$C$209,(RANK(total_visual_stym!E182,total_visual_stym!$E$146:$E$209))),0)</f>
        <v>pics\\dis26.jpg</v>
      </c>
      <c r="AF38" s="22" t="str">
        <f t="shared" si="0"/>
        <v/>
      </c>
      <c r="AG38" t="str">
        <f t="shared" si="18"/>
        <v>pics\\Peper_5.jpg</v>
      </c>
      <c r="AH38">
        <f t="shared" si="1"/>
        <v>0</v>
      </c>
      <c r="AI38" t="s">
        <v>724</v>
      </c>
      <c r="AJ38" t="str">
        <f t="shared" si="16"/>
        <v>pics\\Injir</v>
      </c>
      <c r="AK38" t="str">
        <f t="shared" si="20"/>
        <v>pics\\Injir_5.jpg</v>
      </c>
      <c r="AM38" t="str">
        <f t="array" ref="AM38">IFERROR(INDEX($AK$2:$AK$49, SMALL(IF(ISBLANK($AK$2:$AK$49),"", ROW($AK$2:$AK$49)-MIN(ROW($AK$2:$AK$49))+1), ROW(AK37))),"")</f>
        <v/>
      </c>
      <c r="AN38" t="str">
        <f t="array" ref="AN38">IFERROR(INDEX($AL$2:$AL$49, SMALL(IF(ISBLANK($AL$2:$AL$49),"", ROW($AL$2:$AL$49)-MIN(ROW($AL$2:$AL$49))+1), ROW(AL37))),"")</f>
        <v/>
      </c>
      <c r="AT38">
        <f t="shared" ca="1" si="4"/>
        <v>0.9303742704143434</v>
      </c>
      <c r="AU38" t="str">
        <f>IF(OR(G38=10,G38=11,G38=14,G38=15),VLOOKUP(AT38,audio_list_stym!$A$3:$B$18,2,FALSE),"sound\\Noviy_plod.wav")</f>
        <v>sound\\Noviy_plod.wav</v>
      </c>
      <c r="AV38" t="str">
        <f t="shared" ca="1" si="13"/>
        <v>sound\\Noviy_plod.wav</v>
      </c>
      <c r="AW38" t="s">
        <v>699</v>
      </c>
      <c r="AX38" t="str">
        <f>IF(OR(E38=10,E38=11,E38=14,E38=15),VLOOKUP(B38,audio_list_stym!$A$3:$BQ$189,69,FALSE),"XXXXX")</f>
        <v>XXXXX</v>
      </c>
      <c r="AY38" t="str">
        <f>VLOOKUP(V38,audio_list_stym!B38:BQ335,68,FALSE)</f>
        <v>На_картинке_</v>
      </c>
      <c r="AZ38" t="str">
        <f>VLOOKUP(Z38,audio_list_stym!$B$2:$BQ$299,68,FALSE)</f>
        <v>_Он_слоеный?</v>
      </c>
      <c r="BA38" t="e">
        <f>VLOOKUP(Q38,audio_list_stym!$B$2:$BQ$299,68,FALSE)</f>
        <v>#N/A</v>
      </c>
      <c r="BB38" t="str">
        <f t="shared" si="5"/>
        <v>На_картинке_XXXXX._Он_слоеный?</v>
      </c>
      <c r="BD38" cm="1">
        <f t="array" aca="1" ref="BD38" ca="1">INDEX($L$34:$L$41,(RANK(AT6,$AT$2:$AT$9)))</f>
        <v>2047</v>
      </c>
    </row>
    <row r="39" spans="1:60" x14ac:dyDescent="0.45">
      <c r="A39">
        <f>VLOOKUP(C39,audio_list_stym!$B$3:$C$299,2,FALSE)</f>
        <v>1205</v>
      </c>
      <c r="B39" t="s">
        <v>346</v>
      </c>
      <c r="C39" t="str">
        <f>VLOOKUP(B39,audio_list_stym!$A$3:$B$18,2,FALSE)</f>
        <v>sound\\Pepper.wav</v>
      </c>
      <c r="D39">
        <f>VLOOKUP(C39,audio_list_stym!$B$3:$D$299,3,FALSE)</f>
        <v>104</v>
      </c>
      <c r="E39">
        <f>VLOOKUP(B39,audio_list_stym!$A$3:$BP$18,68,FALSE)</f>
        <v>13</v>
      </c>
      <c r="F39" t="str">
        <f>VLOOKUP(E39,metki!$A$2:$B$9,2,FALSE)</f>
        <v>экспл_реал_без_названия</v>
      </c>
      <c r="G39" t="str">
        <f t="shared" si="6"/>
        <v>экспл</v>
      </c>
      <c r="H39" t="str">
        <f>VLOOKUP(B39,audio_list_stym!$A$3:$AJ$18,36,FALSE)</f>
        <v>Peper</v>
      </c>
      <c r="I39" t="s">
        <v>693</v>
      </c>
      <c r="J39" t="str">
        <f t="shared" si="7"/>
        <v>Peper_6</v>
      </c>
      <c r="K39">
        <v>13</v>
      </c>
      <c r="L39">
        <f>VLOOKUP(J39,total_visual_stym!$A$2:$D$129,2,FALSE)</f>
        <v>2046</v>
      </c>
      <c r="M39" t="str">
        <f>VLOOKUP(J39,total_visual_stym!$A$2:$D$129,3,FALSE)</f>
        <v>pics\\Peper_6.jpg</v>
      </c>
      <c r="N39">
        <f>VLOOKUP(J39,total_visual_stym!$A$1:$D$129,4,FALSE)</f>
        <v>205</v>
      </c>
      <c r="P39">
        <f>IF(G39="экспл",0,IF(G39="импл_",VLOOKUP(J39,quest_импл!$A$1:$J$129,7,FALSE),0))</f>
        <v>0</v>
      </c>
      <c r="Q39">
        <f>IF(G39="экспл",0,IF(G39="импл_",VLOOKUP(J39,quest_импл!$A$1:$J$129,8,FALSE),0))</f>
        <v>0</v>
      </c>
      <c r="R39">
        <f>IF(G39="экспл",0,IF(G39="импл_",VLOOKUP(J39,quest_импл!$A$1:$J$129,9,FALSE),0))</f>
        <v>0</v>
      </c>
      <c r="S39">
        <f>IF(G39="экспл_",0,IF(G39="импл_",VLOOKUP(J39,quest_импл!$A$1:$J$129,10,FALSE),0))</f>
        <v>0</v>
      </c>
      <c r="U39">
        <f>IF(G39="экспл",VLOOKUP(J39,quest_экспл!$A$1:$N$129,7,FALSE),IF(G39="импл_",0,0))</f>
        <v>294</v>
      </c>
      <c r="V39" t="str">
        <f>IF(G39="экспл",VLOOKUP(J39,quest_экспл!$A$2:$N$130,8,FALSE),IF(J39="импл_",0,0))</f>
        <v>sound\\Na_monitore.wav</v>
      </c>
      <c r="W39">
        <f>IF(G39="экспл",VLOOKUP(J39,quest_импл!$A$1:$J$129,9,FALSE),IF(G39="импл_",0,0))</f>
        <v>801</v>
      </c>
      <c r="Y39">
        <f>IF(G39="экспл",VLOOKUP(J39,quest_экспл!$A$1:$N$129,11,FALSE),IF(G39="импл_",0,0))</f>
        <v>78</v>
      </c>
      <c r="Z39" t="str">
        <f>IF(G39="экспл",VLOOKUP(J39,quest_экспл!$A$1:$N$129,12,FALSE),IF(G39="импл_",0,0))</f>
        <v>sound\\Hrustyashiy_li_on.wav</v>
      </c>
      <c r="AA39" t="str">
        <f>IF(G39="экспл",VLOOKUP(J39,quest_экспл!$A$1:$N$129,14,FALSE),IF(G39="импл_",0,0))</f>
        <v>да</v>
      </c>
      <c r="AB39">
        <f>IF(G39="экспл",VLOOKUP(J39,quest_экспл!$A$1:$N$129,13,FALSE),IF(G39="импл_",0,0))</f>
        <v>804</v>
      </c>
      <c r="AC39">
        <f ca="1">VLOOKUP(AD39,total_visual_stym!$C$2:$F$209,4,FALSE)</f>
        <v>2179</v>
      </c>
      <c r="AD39" t="str">
        <f t="shared" ca="1" si="8"/>
        <v>pics\\dis20.jpg</v>
      </c>
      <c r="AE39" s="22" t="str">
        <f t="array" aca="1" ref="AE39" ca="1">IF(G39="экспл",INDEX(total_visual_stym!$C$146:$C$209,(RANK(total_visual_stym!E183,total_visual_stym!$E$146:$E$209))),0)</f>
        <v>pics\\dis20.jpg</v>
      </c>
      <c r="AF39" s="22" t="str">
        <f>IF(ISTEXT(AR39),AR39,IF(ISTEXT(AS39),AS39,""))</f>
        <v/>
      </c>
      <c r="AG39" t="str">
        <f t="shared" si="18"/>
        <v>pics\\Peper_6.jpg</v>
      </c>
      <c r="AH39">
        <f t="shared" si="1"/>
        <v>0</v>
      </c>
      <c r="AI39" t="s">
        <v>725</v>
      </c>
      <c r="AJ39" t="str">
        <f t="shared" si="16"/>
        <v>pics\\Injir</v>
      </c>
      <c r="AK39" t="str">
        <f t="shared" si="20"/>
        <v>pics\\Injir_6.jpg</v>
      </c>
      <c r="AM39" t="str">
        <f t="array" ref="AM39">IFERROR(INDEX($AK$2:$AK$49, SMALL(IF(ISBLANK($AK$2:$AK$49),"", ROW($AK$2:$AK$49)-MIN(ROW($AK$2:$AK$49))+1), ROW(AK38))),"")</f>
        <v/>
      </c>
      <c r="AN39" t="str">
        <f t="array" ref="AN39">IFERROR(INDEX($AL$2:$AL$49, SMALL(IF(ISBLANK($AL$2:$AL$49),"", ROW($AL$2:$AL$49)-MIN(ROW($AL$2:$AL$49))+1), ROW(AL38))),"")</f>
        <v/>
      </c>
      <c r="AT39">
        <f t="shared" ca="1" si="4"/>
        <v>0.71663481139978402</v>
      </c>
      <c r="AU39" t="str">
        <f>IF(OR(G39=10,G39=11,G39=14,G39=15),VLOOKUP(AT39,audio_list_stym!$A$3:$B$18,2,FALSE),"sound\\Noviy_plod.wav")</f>
        <v>sound\\Noviy_plod.wav</v>
      </c>
      <c r="AV39" t="str">
        <f t="shared" ca="1" si="13"/>
        <v>sound\\Noviy_plod.wav</v>
      </c>
      <c r="AW39" t="s">
        <v>699</v>
      </c>
      <c r="AX39" t="str">
        <f>IF(OR(E39=10,E39=11,E39=14,E39=15),VLOOKUP(B39,audio_list_stym!$A$3:$BQ$189,69,FALSE),"XXXXX")</f>
        <v>XXXXX</v>
      </c>
      <c r="AY39" t="str">
        <f>VLOOKUP(V39,audio_list_stym!B39:BQ336,68,FALSE)</f>
        <v>На_мониторе_</v>
      </c>
      <c r="AZ39" t="str">
        <f>VLOOKUP(Z39,audio_list_stym!$B$2:$BQ$299,68,FALSE)</f>
        <v>_Хрустящий_ли_он?</v>
      </c>
      <c r="BA39" t="e">
        <f>VLOOKUP(Q39,audio_list_stym!$B$2:$BQ$299,68,FALSE)</f>
        <v>#N/A</v>
      </c>
      <c r="BB39" t="str">
        <f t="shared" si="5"/>
        <v>На_мониторе_XXXXX._Хрустящий_ли_он?</v>
      </c>
      <c r="BD39" cm="1">
        <f t="array" aca="1" ref="BD39" ca="1">INDEX($L$34:$L$41,(RANK(AT7,$AT$2:$AT$9)))</f>
        <v>2046</v>
      </c>
    </row>
    <row r="40" spans="1:60" x14ac:dyDescent="0.45">
      <c r="A40">
        <f>VLOOKUP(C40,audio_list_stym!$B$3:$C$299,2,FALSE)</f>
        <v>1205</v>
      </c>
      <c r="B40" t="s">
        <v>346</v>
      </c>
      <c r="C40" t="str">
        <f>VLOOKUP(B40,audio_list_stym!$A$3:$B$18,2,FALSE)</f>
        <v>sound\\Pepper.wav</v>
      </c>
      <c r="D40">
        <f>VLOOKUP(C40,audio_list_stym!$B$3:$D$299,3,FALSE)</f>
        <v>104</v>
      </c>
      <c r="E40">
        <f>VLOOKUP(B40,audio_list_stym!$A$3:$BP$18,68,FALSE)</f>
        <v>13</v>
      </c>
      <c r="F40" t="str">
        <f>VLOOKUP(E40,metki!$A$2:$B$9,2,FALSE)</f>
        <v>экспл_реал_без_названия</v>
      </c>
      <c r="G40" t="str">
        <f t="shared" si="6"/>
        <v>экспл</v>
      </c>
      <c r="H40" t="str">
        <f>VLOOKUP(B40,audio_list_stym!$A$3:$AJ$18,36,FALSE)</f>
        <v>Peper</v>
      </c>
      <c r="I40" t="s">
        <v>694</v>
      </c>
      <c r="J40" t="str">
        <f t="shared" si="7"/>
        <v>Peper_7</v>
      </c>
      <c r="K40">
        <v>13</v>
      </c>
      <c r="L40">
        <f>VLOOKUP(J40,total_visual_stym!$A$2:$D$129,2,FALSE)</f>
        <v>2047</v>
      </c>
      <c r="M40" t="str">
        <f>VLOOKUP(J40,total_visual_stym!$A$2:$D$129,3,FALSE)</f>
        <v>pics\\Peper_7.jpg</v>
      </c>
      <c r="N40">
        <f>VLOOKUP(J40,total_visual_stym!$A$1:$D$129,4,FALSE)</f>
        <v>205</v>
      </c>
      <c r="P40">
        <f>IF(G40="экспл",0,IF(G40="импл_",VLOOKUP(J40,quest_импл!$A$1:$J$129,7,FALSE),0))</f>
        <v>0</v>
      </c>
      <c r="Q40">
        <f>IF(G40="экспл",0,IF(G40="импл_",VLOOKUP(J40,quest_импл!$A$1:$J$129,8,FALSE),0))</f>
        <v>0</v>
      </c>
      <c r="R40">
        <f>IF(G40="экспл",0,IF(G40="импл_",VLOOKUP(J40,quest_импл!$A$1:$J$129,9,FALSE),0))</f>
        <v>0</v>
      </c>
      <c r="S40">
        <f>IF(G40="экспл_",0,IF(G40="импл_",VLOOKUP(J40,quest_импл!$A$1:$J$129,10,FALSE),0))</f>
        <v>0</v>
      </c>
      <c r="U40">
        <f>IF(G40="экспл",VLOOKUP(J40,quest_экспл!$A$1:$N$129,7,FALSE),IF(G40="импл_",0,0))</f>
        <v>295</v>
      </c>
      <c r="V40" t="str">
        <f>IF(G40="экспл",VLOOKUP(J40,quest_экспл!$A$2:$N$130,8,FALSE),IF(J40="импл_",0,0))</f>
        <v>sound\\Pered_vami.wav</v>
      </c>
      <c r="W40">
        <f>IF(G40="экспл",VLOOKUP(J40,quest_импл!$A$1:$J$129,9,FALSE),IF(G40="импл_",0,0))</f>
        <v>801</v>
      </c>
      <c r="Y40">
        <f>IF(G40="экспл",VLOOKUP(J40,quest_экспл!$A$1:$N$129,11,FALSE),IF(G40="импл_",0,0))</f>
        <v>79</v>
      </c>
      <c r="Z40" t="str">
        <f>IF(G40="экспл",VLOOKUP(J40,quest_экспл!$A$1:$N$129,12,FALSE),IF(G40="импл_",0,0))</f>
        <v>sound\\Blestit_li_on.wav</v>
      </c>
      <c r="AA40" t="str">
        <f>IF(G40="экспл",VLOOKUP(J40,quest_экспл!$A$1:$N$129,14,FALSE),IF(G40="импл_",0,0))</f>
        <v>да</v>
      </c>
      <c r="AB40">
        <f>IF(G40="экспл",VLOOKUP(J40,quest_экспл!$A$1:$N$129,13,FALSE),IF(G40="импл_",0,0))</f>
        <v>804</v>
      </c>
      <c r="AC40">
        <f ca="1">VLOOKUP(AD40,total_visual_stym!$C$2:$F$209,4,FALSE)</f>
        <v>2201</v>
      </c>
      <c r="AD40" t="str">
        <f t="shared" ca="1" si="8"/>
        <v>pics\\dis43.jpg</v>
      </c>
      <c r="AE40" s="22" t="str">
        <f t="array" aca="1" ref="AE40" ca="1">IF(G40="экспл",INDEX(total_visual_stym!$C$146:$C$209,(RANK(total_visual_stym!E184,total_visual_stym!$E$146:$E$209))),0)</f>
        <v>pics\\dis43.jpg</v>
      </c>
      <c r="AF40" s="22" t="str">
        <f>IF(ISTEXT(AR40),AR40,IF(ISTEXT(AS40),AS40,""))</f>
        <v/>
      </c>
      <c r="AG40" t="str">
        <f t="shared" si="18"/>
        <v>pics\\Peper_7.jpg</v>
      </c>
      <c r="AH40">
        <f t="shared" si="1"/>
        <v>0</v>
      </c>
      <c r="AI40" t="s">
        <v>726</v>
      </c>
      <c r="AJ40" t="str">
        <f t="shared" si="16"/>
        <v>pics\\Injir</v>
      </c>
      <c r="AK40" t="str">
        <f t="shared" si="20"/>
        <v>pics\\Injir_7.jpg</v>
      </c>
      <c r="AM40" t="str">
        <f t="array" ref="AM40">IFERROR(INDEX($AK$2:$AK$49, SMALL(IF(ISBLANK($AK$2:$AK$49),"", ROW($AK$2:$AK$49)-MIN(ROW($AK$2:$AK$49))+1), ROW(AK39))),"")</f>
        <v/>
      </c>
      <c r="AN40" t="str">
        <f t="array" ref="AN40">IFERROR(INDEX($AL$2:$AL$49, SMALL(IF(ISBLANK($AL$2:$AL$49),"", ROW($AL$2:$AL$49)-MIN(ROW($AL$2:$AL$49))+1), ROW(AL39))),"")</f>
        <v/>
      </c>
      <c r="AT40">
        <f t="shared" ca="1" si="4"/>
        <v>0.49235461388546431</v>
      </c>
      <c r="AU40" t="str">
        <f>IF(OR(G40=10,G40=11,G40=14,G40=15),VLOOKUP(AT40,audio_list_stym!$A$3:$B$18,2,FALSE),"sound\\Noviy_plod.wav")</f>
        <v>sound\\Noviy_plod.wav</v>
      </c>
      <c r="AV40" t="str">
        <f t="shared" ca="1" si="13"/>
        <v>sound\\Redkiy_plod.wav</v>
      </c>
      <c r="AW40" t="s">
        <v>699</v>
      </c>
      <c r="AX40" t="str">
        <f>IF(OR(E40=10,E40=11,E40=14,E40=15),VLOOKUP(B40,audio_list_stym!$A$3:$BQ$189,69,FALSE),"XXXXX")</f>
        <v>XXXXX</v>
      </c>
      <c r="AY40" t="str">
        <f>VLOOKUP(V40,audio_list_stym!B40:BQ337,68,FALSE)</f>
        <v>Перед_Вами_</v>
      </c>
      <c r="AZ40" t="str">
        <f>VLOOKUP(Z40,audio_list_stym!$B$2:$BQ$299,68,FALSE)</f>
        <v>_Блестит_ли_он?</v>
      </c>
      <c r="BA40" t="e">
        <f>VLOOKUP(Q40,audio_list_stym!$B$2:$BQ$299,68,FALSE)</f>
        <v>#N/A</v>
      </c>
      <c r="BB40" t="str">
        <f t="shared" si="5"/>
        <v>Перед_Вами_XXXXX._Блестит_ли_он?</v>
      </c>
      <c r="BD40" cm="1">
        <f t="array" aca="1" ref="BD40" ca="1">INDEX($L$34:$L$41,(RANK(AT8,$AT$2:$AT$9)))</f>
        <v>2041</v>
      </c>
    </row>
    <row r="41" spans="1:60" x14ac:dyDescent="0.45">
      <c r="A41">
        <f>VLOOKUP(C41,audio_list_stym!$B$3:$C$299,2,FALSE)</f>
        <v>1205</v>
      </c>
      <c r="B41" t="s">
        <v>346</v>
      </c>
      <c r="C41" t="str">
        <f>VLOOKUP(B41,audio_list_stym!$A$3:$B$18,2,FALSE)</f>
        <v>sound\\Pepper.wav</v>
      </c>
      <c r="D41">
        <f>VLOOKUP(C41,audio_list_stym!$B$3:$D$299,3,FALSE)</f>
        <v>104</v>
      </c>
      <c r="E41">
        <f>VLOOKUP(B41,audio_list_stym!$A$3:$BP$18,68,FALSE)</f>
        <v>13</v>
      </c>
      <c r="F41" t="str">
        <f>VLOOKUP(E41,metki!$A$2:$B$9,2,FALSE)</f>
        <v>экспл_реал_без_названия</v>
      </c>
      <c r="G41" t="str">
        <f t="shared" si="6"/>
        <v>экспл</v>
      </c>
      <c r="H41" t="str">
        <f>VLOOKUP(B41,audio_list_stym!$A$3:$AJ$18,36,FALSE)</f>
        <v>Peper</v>
      </c>
      <c r="I41" t="s">
        <v>695</v>
      </c>
      <c r="J41" t="str">
        <f t="shared" si="7"/>
        <v>Peper_8</v>
      </c>
      <c r="K41">
        <v>13</v>
      </c>
      <c r="L41">
        <f>VLOOKUP(J41,total_visual_stym!$A$2:$D$129,2,FALSE)</f>
        <v>2048</v>
      </c>
      <c r="M41" t="str">
        <f>VLOOKUP(J41,total_visual_stym!$A$2:$D$129,3,FALSE)</f>
        <v>pics\\Peper_8.jpg</v>
      </c>
      <c r="N41">
        <f>VLOOKUP(J41,total_visual_stym!$A$1:$D$129,4,FALSE)</f>
        <v>205</v>
      </c>
      <c r="P41">
        <f>IF(G41="экспл",0,IF(G41="импл_",VLOOKUP(J41,quest_импл!$A$1:$J$129,7,FALSE),0))</f>
        <v>0</v>
      </c>
      <c r="Q41">
        <f>IF(G41="экспл",0,IF(G41="импл_",VLOOKUP(J41,quest_импл!$A$1:$J$129,8,FALSE),0))</f>
        <v>0</v>
      </c>
      <c r="R41">
        <f>IF(G41="экспл",0,IF(G41="импл_",VLOOKUP(J41,quest_импл!$A$1:$J$129,9,FALSE),0))</f>
        <v>0</v>
      </c>
      <c r="S41">
        <f>IF(G41="экспл_",0,IF(G41="импл_",VLOOKUP(J41,quest_импл!$A$1:$J$129,10,FALSE),0))</f>
        <v>0</v>
      </c>
      <c r="U41">
        <f>IF(G41="экспл",VLOOKUP(J41,quest_экспл!$A$1:$N$129,7,FALSE),IF(G41="импл_",0,0))</f>
        <v>296</v>
      </c>
      <c r="V41" t="str">
        <f>IF(G41="экспл",VLOOKUP(J41,quest_экспл!$A$2:$N$130,8,FALSE),IF(J41="импл_",0,0))</f>
        <v>sound\\Vi_vidite.wav</v>
      </c>
      <c r="W41">
        <f>IF(G41="экспл",VLOOKUP(J41,quest_импл!$A$1:$J$129,9,FALSE),IF(G41="импл_",0,0))</f>
        <v>801</v>
      </c>
      <c r="Y41">
        <f>IF(G41="экспл",VLOOKUP(J41,quest_экспл!$A$1:$N$129,11,FALSE),IF(G41="импл_",0,0))</f>
        <v>80</v>
      </c>
      <c r="Z41" t="str">
        <f>IF(G41="экспл",VLOOKUP(J41,quest_экспл!$A$1:$N$129,12,FALSE),IF(G41="импл_",0,0))</f>
        <v>sound\\On_citrusoviy.wav</v>
      </c>
      <c r="AA41" t="str">
        <f>IF(G41="экспл",VLOOKUP(J41,quest_экспл!$A$1:$N$129,14,FALSE),IF(G41="импл_",0,0))</f>
        <v>нет</v>
      </c>
      <c r="AB41">
        <f>IF(G41="экспл",VLOOKUP(J41,quest_экспл!$A$1:$N$129,13,FALSE),IF(G41="импл_",0,0))</f>
        <v>804</v>
      </c>
      <c r="AC41">
        <f ca="1">VLOOKUP(AD41,total_visual_stym!$C$2:$F$209,4,FALSE)</f>
        <v>2190</v>
      </c>
      <c r="AD41" t="str">
        <f t="shared" ca="1" si="8"/>
        <v>pics\\dis27.jpg</v>
      </c>
      <c r="AE41" s="22" t="str">
        <f t="array" aca="1" ref="AE41" ca="1">IF(G41="экспл",INDEX(total_visual_stym!$C$146:$C$209,(RANK(total_visual_stym!E185,total_visual_stym!$E$146:$E$209))),0)</f>
        <v>pics\\dis27.jpg</v>
      </c>
      <c r="AF41" s="22" t="str">
        <f t="shared" ref="AF41:AF55" si="21">IF(ISTEXT(AR41),AR41,IF(ISTEXT(AS41),AS41,""))</f>
        <v/>
      </c>
      <c r="AG41" t="str">
        <f t="shared" si="18"/>
        <v>pics\\Peper_8.jpg</v>
      </c>
      <c r="AH41">
        <f t="shared" si="1"/>
        <v>0</v>
      </c>
      <c r="AI41" t="s">
        <v>727</v>
      </c>
      <c r="AJ41" t="str">
        <f t="shared" si="16"/>
        <v>pics\\Injir</v>
      </c>
      <c r="AK41" t="str">
        <f t="shared" si="20"/>
        <v>pics\\Injir_8.jpg</v>
      </c>
      <c r="AM41" t="str">
        <f t="array" ref="AM41">IFERROR(INDEX($AK$2:$AK$49, SMALL(IF(ISBLANK($AK$2:$AK$49),"", ROW($AK$2:$AK$49)-MIN(ROW($AK$2:$AK$49))+1), ROW(AK40))),"")</f>
        <v/>
      </c>
      <c r="AT41">
        <f t="shared" ca="1" si="4"/>
        <v>0.91628929928720426</v>
      </c>
      <c r="AU41" t="str">
        <f>IF(OR(G41=10,G41=11,G41=14,G41=15),VLOOKUP(AT41,audio_list_stym!$A$3:$B$18,2,FALSE),"sound\\Noviy_plod.wav")</f>
        <v>sound\\Noviy_plod.wav</v>
      </c>
      <c r="AV41" t="str">
        <f t="shared" ca="1" si="13"/>
        <v>sound\\Noviy_plod.wav</v>
      </c>
      <c r="AW41" t="s">
        <v>699</v>
      </c>
      <c r="AX41" t="str">
        <f>IF(OR(E41=10,E41=11,E41=14,E41=15),VLOOKUP(B41,audio_list_stym!$A$3:$BQ$189,69,FALSE),"XXXXX")</f>
        <v>XXXXX</v>
      </c>
      <c r="AY41" t="str">
        <f>VLOOKUP(V41,audio_list_stym!B41:BQ338,68,FALSE)</f>
        <v>Вы_видите_</v>
      </c>
      <c r="AZ41" t="str">
        <f>VLOOKUP(Z41,audio_list_stym!$B$2:$BQ$299,68,FALSE)</f>
        <v>_Он_цитрусовый?</v>
      </c>
      <c r="BA41" t="e">
        <f>VLOOKUP(Q41,audio_list_stym!$B$2:$BQ$299,68,FALSE)</f>
        <v>#N/A</v>
      </c>
      <c r="BB41" t="str">
        <f t="shared" si="5"/>
        <v>Вы_видите_XXXXX._Он_цитрусовый?</v>
      </c>
      <c r="BD41" cm="1">
        <f t="array" aca="1" ref="BD41" ca="1">INDEX($L$34:$L$41,(RANK(AT9,$AT$2:$AT$9)))</f>
        <v>2044</v>
      </c>
    </row>
    <row r="42" spans="1:60" x14ac:dyDescent="0.45">
      <c r="A42">
        <f>VLOOKUP(C42,audio_list_stym!$B$3:$C$299,2,FALSE)</f>
        <v>1206</v>
      </c>
      <c r="B42" t="s">
        <v>347</v>
      </c>
      <c r="C42" t="str">
        <f>VLOOKUP(B42,audio_list_stym!$A$3:$B$18,2,FALSE)</f>
        <v>sound\\Banan.wav</v>
      </c>
      <c r="D42">
        <f>VLOOKUP(C42,audio_list_stym!$B$3:$D$299,3,FALSE)</f>
        <v>105</v>
      </c>
      <c r="E42">
        <f>VLOOKUP(B42,audio_list_stym!$A$3:$BP$18,68,FALSE)</f>
        <v>10</v>
      </c>
      <c r="F42" t="str">
        <f>VLOOKUP(E42,metki!$A$2:$B$9,2,FALSE)</f>
        <v>импл_реал_с_названием</v>
      </c>
      <c r="G42" t="str">
        <f t="shared" si="6"/>
        <v>импл_</v>
      </c>
      <c r="H42" t="str">
        <f>VLOOKUP(B42,audio_list_stym!$A$3:$AJ$18,36,FALSE)</f>
        <v>Banan</v>
      </c>
      <c r="I42" t="s">
        <v>688</v>
      </c>
      <c r="J42" t="str">
        <f t="shared" si="7"/>
        <v>Banan_1</v>
      </c>
      <c r="K42">
        <v>10</v>
      </c>
      <c r="L42">
        <f>VLOOKUP(J42,total_visual_stym!$A$2:$D$129,2,FALSE)</f>
        <v>2001</v>
      </c>
      <c r="M42" t="str">
        <f>VLOOKUP(J42,total_visual_stym!$A$2:$D$129,3,FALSE)</f>
        <v>pics\\Banan_1.jpg</v>
      </c>
      <c r="N42">
        <f>VLOOKUP(J42,total_visual_stym!$A$1:$D$129,4,FALSE)</f>
        <v>200</v>
      </c>
      <c r="P42">
        <f>IF(G42="экспл",0,IF(G42="импл_",VLOOKUP(J42,quest_импл!$A$1:$J$129,7,FALSE),0))</f>
        <v>161</v>
      </c>
      <c r="Q42" t="str">
        <f>IF(G42="экспл",0,IF(G42="импл_",VLOOKUP(J42,quest_импл!$A$1:$J$129,8,FALSE),0))</f>
        <v>sound\\Chistiy_li.wav</v>
      </c>
      <c r="R42">
        <f>IF(G42="экспл",0,IF(G42="импл_",VLOOKUP(J42,quest_импл!$A$1:$J$129,9,FALSE),0))</f>
        <v>801</v>
      </c>
      <c r="S42" t="str">
        <f>IF(G42="экспл_",0,IF(G42="импл_",VLOOKUP(J42,quest_импл!$A$1:$J$129,10,FALSE),0))</f>
        <v>да</v>
      </c>
      <c r="U42">
        <f>IF(G42="экспл",VLOOKUP(J42,quest_экспл!$A$1:$N$129,7,FALSE),IF(G42="импл_",0,0))</f>
        <v>0</v>
      </c>
      <c r="V42">
        <f>IF(G42="экспл",VLOOKUP(J42,quest_экспл!$A$2:$N$130,8,FALSE),IF(J42="импл_",0,0))</f>
        <v>0</v>
      </c>
      <c r="W42">
        <f>IF(G42="экспл",VLOOKUP(J42,quest_импл!$A$1:$J$129,9,FALSE),IF(G42="импл_",0,0))</f>
        <v>0</v>
      </c>
      <c r="Y42">
        <f>IF(G42="экспл",VLOOKUP(J42,quest_экспл!$A$1:$N$129,11,FALSE),IF(G42="импл_",0,0))</f>
        <v>0</v>
      </c>
      <c r="Z42">
        <f>IF(G42="экспл",VLOOKUP(J42,quest_экспл!$A$1:$N$129,12,FALSE),IF(G42="импл_",0,0))</f>
        <v>0</v>
      </c>
      <c r="AA42">
        <f>IF(G42="экспл",VLOOKUP(J42,quest_экспл!$A$1:$N$129,14,FALSE),IF(G42="импл_",0,0))</f>
        <v>0</v>
      </c>
      <c r="AB42">
        <f>IF(G42="экспл",VLOOKUP(J42,quest_экспл!$A$1:$N$129,13,FALSE),IF(G42="импл_",0,0))</f>
        <v>0</v>
      </c>
      <c r="AC42">
        <f ca="1">VLOOKUP(AD42,total_visual_stym!$C$2:$F$209,4,FALSE)</f>
        <v>2047</v>
      </c>
      <c r="AD42" t="str">
        <f t="shared" ca="1" si="8"/>
        <v>pics\\Peper_7.jpg</v>
      </c>
      <c r="AE42" s="22">
        <f t="array" ref="AE42">IF(G42="экспл",INDEX(total_visual_stym!$C$146:$C$209,(RANK(total_visual_stym!E186,total_visual_stym!$E$146:$E$209))),0)</f>
        <v>0</v>
      </c>
      <c r="AF42" s="22" t="str">
        <f t="shared" ca="1" si="21"/>
        <v>pics\\Peper_7.jpg</v>
      </c>
      <c r="AH42" t="str">
        <f t="shared" si="1"/>
        <v>sound\\Tropic</v>
      </c>
      <c r="AI42" t="s">
        <v>728</v>
      </c>
      <c r="AJ42" t="str">
        <f t="shared" si="16"/>
        <v>pics\\Tikva</v>
      </c>
      <c r="AL42" t="str">
        <f t="shared" ref="AL42:AL49" si="22">IF(OR(AJ42="pics\\Redis",AJ42="pics\\Goroh",AJ42="pics\\Tikva",AJ42="pics\\Peper",AJ42="pics\\Tomat"),AI42, )</f>
        <v>pics\\Tikva_1.jpg</v>
      </c>
      <c r="AM42" t="str">
        <f t="array" ref="AM42">IFERROR(INDEX($AK$2:$AK$49, SMALL(IF(ISBLANK($AK$2:$AK$49),"", ROW($AK$2:$AK$49)-MIN(ROW($AK$2:$AK$49))+1), ROW(AK41))),"")</f>
        <v/>
      </c>
      <c r="AS42" t="str">
        <f t="shared" ref="AS42:AS49" ca="1" si="23">IF(AH42="sound\\Tropic",AQ18,"")</f>
        <v>pics\\Peper_7.jpg</v>
      </c>
      <c r="AT42">
        <f t="shared" ca="1" si="4"/>
        <v>0.9043664576785696</v>
      </c>
      <c r="AU42" t="str">
        <f>IF(OR(G42=10,G42=11,G42=14,G42=15),VLOOKUP(AT42,audio_list_stym!$A$3:$B$18,2,FALSE),"sound\\Noviy_plod.wav")</f>
        <v>sound\\Noviy_plod.wav</v>
      </c>
      <c r="AV42" t="str">
        <f t="shared" ca="1" si="13"/>
        <v>sound\\Noviy_plod.wav</v>
      </c>
      <c r="AW42" t="s">
        <v>698</v>
      </c>
      <c r="AX42" t="str">
        <f>IF(OR(E42=10,E42=11,E42=14,E42=15),VLOOKUP(B42,audio_list_stym!$A$3:$BQ$189,69,FALSE),"XXXXX")</f>
        <v>БАНАН</v>
      </c>
      <c r="AY42" t="e">
        <f>VLOOKUP(V42,audio_list_stym!B42:BQ339,68,FALSE)</f>
        <v>#N/A</v>
      </c>
      <c r="AZ42" t="e">
        <f>VLOOKUP(Z42,audio_list_stym!$B$2:$BQ$299,68,FALSE)</f>
        <v>#N/A</v>
      </c>
      <c r="BA42" t="str">
        <f>VLOOKUP(Q42,audio_list_stym!$B$2:$BQ$299,68,FALSE)</f>
        <v>_Чистый_ли_</v>
      </c>
      <c r="BB42" t="str">
        <f t="shared" si="5"/>
        <v>_Чистый_ли_БАНАН?</v>
      </c>
      <c r="BC42">
        <f>A42</f>
        <v>1206</v>
      </c>
      <c r="BD42" cm="1">
        <f t="array" aca="1" ref="BD42" ca="1">INDEX($L$42:$L$49,(RANK(AT2,$AT$2:$AT$9)))</f>
        <v>2002</v>
      </c>
      <c r="BE42" cm="1">
        <f t="array" aca="1" ref="BE42" ca="1">INDEX(BD2:BD17,(RANK(AT6,$AT$2:$AT17)))</f>
        <v>2039</v>
      </c>
      <c r="BF42" cm="1">
        <f t="array" aca="1" ref="BF42" ca="1">INDEX(BD26:BD41,(RANK(AT6,$AT$2:$AT$17)))</f>
        <v>2047</v>
      </c>
      <c r="BG42" cm="1">
        <f t="array" aca="1" ref="BG42" ca="1">INDEX(BD50:BD65,(RANK(AT6,$AT$2:$AT$17)))</f>
        <v>2023</v>
      </c>
      <c r="BH42">
        <v>1</v>
      </c>
    </row>
    <row r="43" spans="1:60" x14ac:dyDescent="0.45">
      <c r="A43">
        <f>VLOOKUP(C43,audio_list_stym!$B$3:$C$299,2,FALSE)</f>
        <v>1206</v>
      </c>
      <c r="B43" t="s">
        <v>347</v>
      </c>
      <c r="C43" t="str">
        <f>VLOOKUP(B43,audio_list_stym!$A$3:$B$18,2,FALSE)</f>
        <v>sound\\Banan.wav</v>
      </c>
      <c r="D43">
        <f>VLOOKUP(C43,audio_list_stym!$B$3:$D$299,3,FALSE)</f>
        <v>105</v>
      </c>
      <c r="E43">
        <f>VLOOKUP(B43,audio_list_stym!$A$3:$BP$18,68,FALSE)</f>
        <v>10</v>
      </c>
      <c r="F43" t="str">
        <f>VLOOKUP(E43,metki!$A$2:$B$9,2,FALSE)</f>
        <v>импл_реал_с_названием</v>
      </c>
      <c r="G43" t="str">
        <f t="shared" si="6"/>
        <v>импл_</v>
      </c>
      <c r="H43" t="str">
        <f>VLOOKUP(B43,audio_list_stym!$A$3:$AJ$18,36,FALSE)</f>
        <v>Banan</v>
      </c>
      <c r="I43" t="s">
        <v>689</v>
      </c>
      <c r="J43" t="str">
        <f t="shared" si="7"/>
        <v>Banan_2</v>
      </c>
      <c r="K43">
        <v>10</v>
      </c>
      <c r="L43">
        <f>VLOOKUP(J43,total_visual_stym!$A$2:$D$129,2,FALSE)</f>
        <v>2002</v>
      </c>
      <c r="M43" t="str">
        <f>VLOOKUP(J43,total_visual_stym!$A$2:$D$129,3,FALSE)</f>
        <v>pics\\Banan_2.jpg</v>
      </c>
      <c r="N43">
        <f>VLOOKUP(J43,total_visual_stym!$A$1:$D$129,4,FALSE)</f>
        <v>200</v>
      </c>
      <c r="P43">
        <f>IF(G43="экспл",0,IF(G43="импл_",VLOOKUP(J43,quest_импл!$A$1:$J$129,7,FALSE),0))</f>
        <v>162</v>
      </c>
      <c r="Q43" t="str">
        <f>IF(G43="экспл",0,IF(G43="импл_",VLOOKUP(J43,quest_импл!$A$1:$J$129,8,FALSE),0))</f>
        <v>sound\\Svizhiy_li.wav</v>
      </c>
      <c r="R43">
        <f>IF(G43="экспл",0,IF(G43="импл_",VLOOKUP(J43,quest_импл!$A$1:$J$129,9,FALSE),0))</f>
        <v>801</v>
      </c>
      <c r="S43" t="str">
        <f>IF(G43="экспл_",0,IF(G43="импл_",VLOOKUP(J43,quest_импл!$A$1:$J$129,10,FALSE),0))</f>
        <v>да</v>
      </c>
      <c r="U43">
        <f>IF(G43="экспл",VLOOKUP(J43,quest_экспл!$A$1:$N$129,7,FALSE),IF(G43="импл_",0,0))</f>
        <v>0</v>
      </c>
      <c r="V43">
        <f>IF(G43="экспл",VLOOKUP(J43,quest_экспл!$A$2:$N$130,8,FALSE),IF(J43="импл_",0,0))</f>
        <v>0</v>
      </c>
      <c r="W43">
        <f>IF(G43="экспл",VLOOKUP(J43,quest_импл!$A$1:$J$129,9,FALSE),IF(G43="импл_",0,0))</f>
        <v>0</v>
      </c>
      <c r="Y43">
        <f>IF(G43="экспл",VLOOKUP(J43,quest_экспл!$A$1:$N$129,11,FALSE),IF(G43="импл_",0,0))</f>
        <v>0</v>
      </c>
      <c r="Z43">
        <f>IF(G43="экспл",VLOOKUP(J43,quest_экспл!$A$1:$N$129,12,FALSE),IF(G43="импл_",0,0))</f>
        <v>0</v>
      </c>
      <c r="AA43">
        <f>IF(G43="экспл",VLOOKUP(J43,quest_экспл!$A$1:$N$129,14,FALSE),IF(G43="импл_",0,0))</f>
        <v>0</v>
      </c>
      <c r="AB43">
        <f>IF(G43="экспл",VLOOKUP(J43,quest_экспл!$A$1:$N$129,13,FALSE),IF(G43="импл_",0,0))</f>
        <v>0</v>
      </c>
      <c r="AC43">
        <f ca="1">VLOOKUP(AD43,total_visual_stym!$C$2:$F$209,4,FALSE)</f>
        <v>2060</v>
      </c>
      <c r="AD43" t="str">
        <f t="shared" ca="1" si="8"/>
        <v>pics\\Tomat_4.jpg</v>
      </c>
      <c r="AE43" s="22">
        <f t="array" ref="AE43">IF(G43="экспл",INDEX(total_visual_stym!$C$146:$C$209,(RANK(total_visual_stym!E187,total_visual_stym!$E$146:$E$209))),0)</f>
        <v>0</v>
      </c>
      <c r="AF43" s="22" t="str">
        <f t="shared" ca="1" si="21"/>
        <v>pics\\Tomat_4.jpg</v>
      </c>
      <c r="AH43" t="str">
        <f t="shared" si="1"/>
        <v>sound\\Tropic</v>
      </c>
      <c r="AI43" t="s">
        <v>729</v>
      </c>
      <c r="AJ43" t="str">
        <f t="shared" si="16"/>
        <v>pics\\Tikva</v>
      </c>
      <c r="AL43" t="str">
        <f t="shared" si="22"/>
        <v>pics\\Tikva_2.jpg</v>
      </c>
      <c r="AM43" t="str">
        <f t="array" ref="AM43">IFERROR(INDEX($AK$2:$AK$49, SMALL(IF(ISBLANK($AK$2:$AK$49),"", ROW($AK$2:$AK$49)-MIN(ROW($AK$2:$AK$49))+1), ROW(AK42))),"")</f>
        <v/>
      </c>
      <c r="AS43" t="str">
        <f t="shared" ca="1" si="23"/>
        <v>pics\\Tomat_4.jpg</v>
      </c>
      <c r="AT43">
        <f t="shared" ca="1" si="4"/>
        <v>0.24314049482630318</v>
      </c>
      <c r="AU43" t="str">
        <f>IF(OR(G43=10,G43=11,G43=14,G43=15),VLOOKUP(AT43,audio_list_stym!$A$3:$B$18,2,FALSE),"sound\\Noviy_plod.wav")</f>
        <v>sound\\Noviy_plod.wav</v>
      </c>
      <c r="AV43" t="str">
        <f t="shared" ca="1" si="13"/>
        <v>sound\\Redkiy_plod.wav</v>
      </c>
      <c r="AW43" t="s">
        <v>698</v>
      </c>
      <c r="AX43" t="str">
        <f>IF(OR(E43=10,E43=11,E43=14,E43=15),VLOOKUP(B43,audio_list_stym!$A$3:$BQ$189,69,FALSE),"XXXXX")</f>
        <v>БАНАН</v>
      </c>
      <c r="AY43" t="e">
        <f>VLOOKUP(V43,audio_list_stym!B43:BQ340,68,FALSE)</f>
        <v>#N/A</v>
      </c>
      <c r="AZ43" t="e">
        <f>VLOOKUP(Z43,audio_list_stym!$B$2:$BQ$299,68,FALSE)</f>
        <v>#N/A</v>
      </c>
      <c r="BA43" t="str">
        <f>VLOOKUP(Q43,audio_list_stym!$B$2:$BQ$299,68,FALSE)</f>
        <v>_Свежий_ли_</v>
      </c>
      <c r="BB43" t="str">
        <f t="shared" si="5"/>
        <v>_Свежий_ли_БАНАН?</v>
      </c>
      <c r="BD43" cm="1">
        <f t="array" aca="1" ref="BD43" ca="1">INDEX($L$42:$L$49,(RANK(AT3,$AT$2:$AT$9)))</f>
        <v>2005</v>
      </c>
    </row>
    <row r="44" spans="1:60" x14ac:dyDescent="0.45">
      <c r="A44">
        <f>VLOOKUP(C44,audio_list_stym!$B$3:$C$299,2,FALSE)</f>
        <v>1206</v>
      </c>
      <c r="B44" t="s">
        <v>347</v>
      </c>
      <c r="C44" t="str">
        <f>VLOOKUP(B44,audio_list_stym!$A$3:$B$18,2,FALSE)</f>
        <v>sound\\Banan.wav</v>
      </c>
      <c r="D44">
        <f>VLOOKUP(C44,audio_list_stym!$B$3:$D$299,3,FALSE)</f>
        <v>105</v>
      </c>
      <c r="E44">
        <f>VLOOKUP(B44,audio_list_stym!$A$3:$BP$18,68,FALSE)</f>
        <v>10</v>
      </c>
      <c r="F44" t="str">
        <f>VLOOKUP(E44,metki!$A$2:$B$9,2,FALSE)</f>
        <v>импл_реал_с_названием</v>
      </c>
      <c r="G44" t="str">
        <f t="shared" si="6"/>
        <v>импл_</v>
      </c>
      <c r="H44" t="str">
        <f>VLOOKUP(B44,audio_list_stym!$A$3:$AJ$18,36,FALSE)</f>
        <v>Banan</v>
      </c>
      <c r="I44" t="s">
        <v>690</v>
      </c>
      <c r="J44" t="str">
        <f t="shared" si="7"/>
        <v>Banan_3</v>
      </c>
      <c r="K44">
        <v>10</v>
      </c>
      <c r="L44">
        <f>VLOOKUP(J44,total_visual_stym!$A$2:$D$129,2,FALSE)</f>
        <v>2003</v>
      </c>
      <c r="M44" t="str">
        <f>VLOOKUP(J44,total_visual_stym!$A$2:$D$129,3,FALSE)</f>
        <v>pics\\Banan_3.jpg</v>
      </c>
      <c r="N44">
        <f>VLOOKUP(J44,total_visual_stym!$A$1:$D$129,4,FALSE)</f>
        <v>200</v>
      </c>
      <c r="P44">
        <f>IF(G44="экспл",0,IF(G44="импл_",VLOOKUP(J44,quest_импл!$A$1:$J$129,7,FALSE),0))</f>
        <v>163</v>
      </c>
      <c r="Q44" t="str">
        <f>IF(G44="экспл",0,IF(G44="импл_",VLOOKUP(J44,quest_импл!$A$1:$J$129,8,FALSE),0))</f>
        <v>sound\\Zharenniy_li.wav</v>
      </c>
      <c r="R44">
        <f>IF(G44="экспл",0,IF(G44="импл_",VLOOKUP(J44,quest_импл!$A$1:$J$129,9,FALSE),0))</f>
        <v>801</v>
      </c>
      <c r="S44" t="str">
        <f>IF(G44="экспл_",0,IF(G44="импл_",VLOOKUP(J44,quest_импл!$A$1:$J$129,10,FALSE),0))</f>
        <v>нет</v>
      </c>
      <c r="U44">
        <f>IF(G44="экспл",VLOOKUP(J44,quest_экспл!$A$1:$N$129,7,FALSE),IF(G44="импл_",0,0))</f>
        <v>0</v>
      </c>
      <c r="V44">
        <f>IF(G44="экспл",VLOOKUP(J44,quest_экспл!$A$2:$N$130,8,FALSE),IF(J44="импл_",0,0))</f>
        <v>0</v>
      </c>
      <c r="W44">
        <f>IF(G44="экспл",VLOOKUP(J44,quest_импл!$A$1:$J$129,9,FALSE),IF(G44="импл_",0,0))</f>
        <v>0</v>
      </c>
      <c r="Y44">
        <f>IF(G44="экспл",VLOOKUP(J44,quest_экспл!$A$1:$N$129,11,FALSE),IF(G44="импл_",0,0))</f>
        <v>0</v>
      </c>
      <c r="Z44">
        <f>IF(G44="экспл",VLOOKUP(J44,quest_экспл!$A$1:$N$129,12,FALSE),IF(G44="импл_",0,0))</f>
        <v>0</v>
      </c>
      <c r="AA44">
        <f>IF(G44="экспл",VLOOKUP(J44,quest_экспл!$A$1:$N$129,14,FALSE),IF(G44="импл_",0,0))</f>
        <v>0</v>
      </c>
      <c r="AB44">
        <f>IF(G44="экспл",VLOOKUP(J44,quest_экспл!$A$1:$N$129,13,FALSE),IF(G44="импл_",0,0))</f>
        <v>0</v>
      </c>
      <c r="AC44">
        <f ca="1">VLOOKUP(AD44,total_visual_stym!$C$2:$F$209,4,FALSE)</f>
        <v>2045</v>
      </c>
      <c r="AD44" t="str">
        <f t="shared" ca="1" si="8"/>
        <v>pics\\Peper_5.jpg</v>
      </c>
      <c r="AE44" s="22">
        <f t="array" ref="AE44">IF(G44="экспл",INDEX(total_visual_stym!$C$146:$C$209,(RANK(total_visual_stym!E188,total_visual_stym!$E$146:$E$209))),0)</f>
        <v>0</v>
      </c>
      <c r="AF44" s="22" t="str">
        <f t="shared" ca="1" si="21"/>
        <v>pics\\Peper_5.jpg</v>
      </c>
      <c r="AH44" t="str">
        <f t="shared" si="1"/>
        <v>sound\\Tropic</v>
      </c>
      <c r="AI44" t="s">
        <v>730</v>
      </c>
      <c r="AJ44" t="str">
        <f t="shared" si="16"/>
        <v>pics\\Tikva</v>
      </c>
      <c r="AL44" t="str">
        <f t="shared" si="22"/>
        <v>pics\\Tikva_3.jpg</v>
      </c>
      <c r="AM44" t="str">
        <f t="array" ref="AM44">IFERROR(INDEX($AK$2:$AK$49, SMALL(IF(ISBLANK($AK$2:$AK$49),"", ROW($AK$2:$AK$49)-MIN(ROW($AK$2:$AK$49))+1), ROW(AK43))),"")</f>
        <v/>
      </c>
      <c r="AS44" t="str">
        <f t="shared" ca="1" si="23"/>
        <v>pics\\Peper_5.jpg</v>
      </c>
      <c r="AT44">
        <f t="shared" ca="1" si="4"/>
        <v>0.85883007660991451</v>
      </c>
      <c r="AU44" t="str">
        <f>IF(OR(G44=10,G44=11,G44=14,G44=15),VLOOKUP(AT44,audio_list_stym!$A$3:$B$18,2,FALSE),"sound\\Noviy_plod.wav")</f>
        <v>sound\\Noviy_plod.wav</v>
      </c>
      <c r="AV44" t="str">
        <f t="shared" ca="1" si="13"/>
        <v>sound\\Noviy_plod.wav</v>
      </c>
      <c r="AW44" t="s">
        <v>698</v>
      </c>
      <c r="AX44" t="str">
        <f>IF(OR(E44=10,E44=11,E44=14,E44=15),VLOOKUP(B44,audio_list_stym!$A$3:$BQ$189,69,FALSE),"XXXXX")</f>
        <v>БАНАН</v>
      </c>
      <c r="AY44" t="e">
        <f>VLOOKUP(V44,audio_list_stym!B44:BQ341,68,FALSE)</f>
        <v>#N/A</v>
      </c>
      <c r="AZ44" t="e">
        <f>VLOOKUP(Z44,audio_list_stym!$B$2:$BQ$299,68,FALSE)</f>
        <v>#N/A</v>
      </c>
      <c r="BA44" t="str">
        <f>VLOOKUP(Q44,audio_list_stym!$B$2:$BQ$299,68,FALSE)</f>
        <v>_Жаренный_ли_</v>
      </c>
      <c r="BB44" t="str">
        <f t="shared" si="5"/>
        <v>_Жаренный_ли_БАНАН?</v>
      </c>
      <c r="BD44" cm="1">
        <f t="array" aca="1" ref="BD44" ca="1">INDEX($L$42:$L$49,(RANK(AT4,$AT$2:$AT$9)))</f>
        <v>2003</v>
      </c>
    </row>
    <row r="45" spans="1:60" x14ac:dyDescent="0.45">
      <c r="A45">
        <f>VLOOKUP(C45,audio_list_stym!$B$3:$C$299,2,FALSE)</f>
        <v>1206</v>
      </c>
      <c r="B45" t="s">
        <v>347</v>
      </c>
      <c r="C45" t="str">
        <f>VLOOKUP(B45,audio_list_stym!$A$3:$B$18,2,FALSE)</f>
        <v>sound\\Banan.wav</v>
      </c>
      <c r="D45">
        <f>VLOOKUP(C45,audio_list_stym!$B$3:$D$299,3,FALSE)</f>
        <v>105</v>
      </c>
      <c r="E45">
        <f>VLOOKUP(B45,audio_list_stym!$A$3:$BP$18,68,FALSE)</f>
        <v>10</v>
      </c>
      <c r="F45" t="str">
        <f>VLOOKUP(E45,metki!$A$2:$B$9,2,FALSE)</f>
        <v>импл_реал_с_названием</v>
      </c>
      <c r="G45" t="str">
        <f t="shared" si="6"/>
        <v>импл_</v>
      </c>
      <c r="H45" t="str">
        <f>VLOOKUP(B45,audio_list_stym!$A$3:$AJ$18,36,FALSE)</f>
        <v>Banan</v>
      </c>
      <c r="I45" t="s">
        <v>691</v>
      </c>
      <c r="J45" t="str">
        <f t="shared" si="7"/>
        <v>Banan_4</v>
      </c>
      <c r="K45">
        <v>10</v>
      </c>
      <c r="L45">
        <f>VLOOKUP(J45,total_visual_stym!$A$2:$D$129,2,FALSE)</f>
        <v>2004</v>
      </c>
      <c r="M45" t="str">
        <f>VLOOKUP(J45,total_visual_stym!$A$2:$D$129,3,FALSE)</f>
        <v>pics\\Banan_4.jpg</v>
      </c>
      <c r="N45">
        <f>VLOOKUP(J45,total_visual_stym!$A$1:$D$129,4,FALSE)</f>
        <v>200</v>
      </c>
      <c r="P45">
        <f>IF(G45="экспл",0,IF(G45="импл_",VLOOKUP(J45,quest_импл!$A$1:$J$129,7,FALSE),0))</f>
        <v>164</v>
      </c>
      <c r="Q45" t="str">
        <f>IF(G45="экспл",0,IF(G45="импл_",VLOOKUP(J45,quest_импл!$A$1:$J$129,8,FALSE),0))</f>
        <v>sound\\Sladriy_li.wav</v>
      </c>
      <c r="R45">
        <f>IF(G45="экспл",0,IF(G45="импл_",VLOOKUP(J45,quest_импл!$A$1:$J$129,9,FALSE),0))</f>
        <v>801</v>
      </c>
      <c r="S45" t="str">
        <f>IF(G45="экспл_",0,IF(G45="импл_",VLOOKUP(J45,quest_импл!$A$1:$J$129,10,FALSE),0))</f>
        <v>да</v>
      </c>
      <c r="U45">
        <f>IF(G45="экспл",VLOOKUP(J45,quest_экспл!$A$1:$N$129,7,FALSE),IF(G45="импл_",0,0))</f>
        <v>0</v>
      </c>
      <c r="V45">
        <f>IF(G45="экспл",VLOOKUP(J45,quest_экспл!$A$2:$N$130,8,FALSE),IF(J45="импл_",0,0))</f>
        <v>0</v>
      </c>
      <c r="W45">
        <f>IF(G45="экспл",VLOOKUP(J45,quest_импл!$A$1:$J$129,9,FALSE),IF(G45="импл_",0,0))</f>
        <v>0</v>
      </c>
      <c r="Y45">
        <f>IF(G45="экспл",VLOOKUP(J45,quest_экспл!$A$1:$N$129,11,FALSE),IF(G45="импл_",0,0))</f>
        <v>0</v>
      </c>
      <c r="Z45">
        <f>IF(G45="экспл",VLOOKUP(J45,quest_экспл!$A$1:$N$129,12,FALSE),IF(G45="импл_",0,0))</f>
        <v>0</v>
      </c>
      <c r="AA45">
        <f>IF(G45="экспл",VLOOKUP(J45,quest_экспл!$A$1:$N$129,14,FALSE),IF(G45="импл_",0,0))</f>
        <v>0</v>
      </c>
      <c r="AB45">
        <f>IF(G45="экспл",VLOOKUP(J45,quest_экспл!$A$1:$N$129,13,FALSE),IF(G45="импл_",0,0))</f>
        <v>0</v>
      </c>
      <c r="AC45">
        <f ca="1">VLOOKUP(AD45,total_visual_stym!$C$2:$F$209,4,FALSE)</f>
        <v>2062</v>
      </c>
      <c r="AD45" t="str">
        <f t="shared" ca="1" si="8"/>
        <v>pics\\Tomat_6.jpg</v>
      </c>
      <c r="AE45" s="22">
        <f t="array" ref="AE45">IF(G45="экспл",INDEX(total_visual_stym!$C$146:$C$209,(RANK(total_visual_stym!E189,total_visual_stym!$E$146:$E$209))),0)</f>
        <v>0</v>
      </c>
      <c r="AF45" s="22" t="str">
        <f t="shared" ca="1" si="21"/>
        <v>pics\\Tomat_6.jpg</v>
      </c>
      <c r="AH45" t="str">
        <f t="shared" si="1"/>
        <v>sound\\Tropic</v>
      </c>
      <c r="AI45" t="s">
        <v>731</v>
      </c>
      <c r="AJ45" t="str">
        <f t="shared" si="16"/>
        <v>pics\\Tikva</v>
      </c>
      <c r="AL45" t="str">
        <f t="shared" si="22"/>
        <v>pics\\Tikva_4.jpg</v>
      </c>
      <c r="AM45" t="str">
        <f t="array" ref="AM45">IFERROR(INDEX($AK$2:$AK$49, SMALL(IF(ISBLANK($AK$2:$AK$49),"", ROW($AK$2:$AK$49)-MIN(ROW($AK$2:$AK$49))+1), ROW(AK44))),"")</f>
        <v/>
      </c>
      <c r="AS45" t="str">
        <f t="shared" ca="1" si="23"/>
        <v>pics\\Tomat_6.jpg</v>
      </c>
      <c r="AT45">
        <f t="shared" ca="1" si="4"/>
        <v>0.62950116486532126</v>
      </c>
      <c r="AU45" t="str">
        <f>IF(OR(G45=10,G45=11,G45=14,G45=15),VLOOKUP(AT45,audio_list_stym!$A$3:$B$18,2,FALSE),"sound\\Noviy_plod.wav")</f>
        <v>sound\\Noviy_plod.wav</v>
      </c>
      <c r="AV45" t="str">
        <f t="shared" ca="1" si="13"/>
        <v>sound\\Noviy_plod.wav</v>
      </c>
      <c r="AW45" t="s">
        <v>698</v>
      </c>
      <c r="AX45" t="str">
        <f>IF(OR(E45=10,E45=11,E45=14,E45=15),VLOOKUP(B45,audio_list_stym!$A$3:$BQ$189,69,FALSE),"XXXXX")</f>
        <v>БАНАН</v>
      </c>
      <c r="AY45" t="e">
        <f>VLOOKUP(V45,audio_list_stym!B45:BQ342,68,FALSE)</f>
        <v>#N/A</v>
      </c>
      <c r="AZ45" t="e">
        <f>VLOOKUP(Z45,audio_list_stym!$B$2:$BQ$299,68,FALSE)</f>
        <v>#N/A</v>
      </c>
      <c r="BA45" t="str">
        <f>VLOOKUP(Q45,audio_list_stym!$B$2:$BQ$299,68,FALSE)</f>
        <v>_Сладкий_ли_</v>
      </c>
      <c r="BB45" t="str">
        <f t="shared" si="5"/>
        <v>_Сладкий_ли_БАНАН?</v>
      </c>
      <c r="BD45" cm="1">
        <f t="array" aca="1" ref="BD45" ca="1">INDEX($L$42:$L$49,(RANK(AT5,$AT$2:$AT$9)))</f>
        <v>2008</v>
      </c>
    </row>
    <row r="46" spans="1:60" x14ac:dyDescent="0.45">
      <c r="A46">
        <f>VLOOKUP(C46,audio_list_stym!$B$3:$C$299,2,FALSE)</f>
        <v>1206</v>
      </c>
      <c r="B46" t="s">
        <v>347</v>
      </c>
      <c r="C46" t="str">
        <f>VLOOKUP(B46,audio_list_stym!$A$3:$B$18,2,FALSE)</f>
        <v>sound\\Banan.wav</v>
      </c>
      <c r="D46">
        <f>VLOOKUP(C46,audio_list_stym!$B$3:$D$299,3,FALSE)</f>
        <v>105</v>
      </c>
      <c r="E46">
        <f>VLOOKUP(B46,audio_list_stym!$A$3:$BP$18,68,FALSE)</f>
        <v>10</v>
      </c>
      <c r="F46" t="str">
        <f>VLOOKUP(E46,metki!$A$2:$B$9,2,FALSE)</f>
        <v>импл_реал_с_названием</v>
      </c>
      <c r="G46" t="str">
        <f t="shared" si="6"/>
        <v>импл_</v>
      </c>
      <c r="H46" t="str">
        <f>VLOOKUP(B46,audio_list_stym!$A$3:$AJ$18,36,FALSE)</f>
        <v>Banan</v>
      </c>
      <c r="I46" t="s">
        <v>692</v>
      </c>
      <c r="J46" t="str">
        <f t="shared" si="7"/>
        <v>Banan_5</v>
      </c>
      <c r="K46">
        <v>10</v>
      </c>
      <c r="L46">
        <f>VLOOKUP(J46,total_visual_stym!$A$2:$D$129,2,FALSE)</f>
        <v>2005</v>
      </c>
      <c r="M46" t="str">
        <f>VLOOKUP(J46,total_visual_stym!$A$2:$D$129,3,FALSE)</f>
        <v>pics\\Banan_5.jpg</v>
      </c>
      <c r="N46">
        <f>VLOOKUP(J46,total_visual_stym!$A$1:$D$129,4,FALSE)</f>
        <v>200</v>
      </c>
      <c r="P46">
        <f>IF(G46="экспл",0,IF(G46="импл_",VLOOKUP(J46,quest_импл!$A$1:$J$129,7,FALSE),0))</f>
        <v>165</v>
      </c>
      <c r="Q46" t="str">
        <f>IF(G46="экспл",0,IF(G46="импл_",VLOOKUP(J46,quest_импл!$A$1:$J$129,8,FALSE),0))</f>
        <v>sound\\Vlazhniy_li.wav</v>
      </c>
      <c r="R46">
        <f>IF(G46="экспл",0,IF(G46="импл_",VLOOKUP(J46,quest_импл!$A$1:$J$129,9,FALSE),0))</f>
        <v>801</v>
      </c>
      <c r="S46" t="str">
        <f>IF(G46="экспл_",0,IF(G46="импл_",VLOOKUP(J46,quest_импл!$A$1:$J$129,10,FALSE),0))</f>
        <v>нет</v>
      </c>
      <c r="U46">
        <f>IF(G46="экспл",VLOOKUP(J46,quest_экспл!$A$1:$N$129,7,FALSE),IF(G46="импл_",0,0))</f>
        <v>0</v>
      </c>
      <c r="V46">
        <f>IF(G46="экспл",VLOOKUP(J46,quest_экспл!$A$2:$N$130,8,FALSE),IF(J46="импл_",0,0))</f>
        <v>0</v>
      </c>
      <c r="W46">
        <f>IF(G46="экспл",VLOOKUP(J46,quest_импл!$A$1:$J$129,9,FALSE),IF(G46="импл_",0,0))</f>
        <v>0</v>
      </c>
      <c r="Y46">
        <f>IF(G46="экспл",VLOOKUP(J46,quest_экспл!$A$1:$N$129,11,FALSE),IF(G46="импл_",0,0))</f>
        <v>0</v>
      </c>
      <c r="Z46">
        <f>IF(G46="экспл",VLOOKUP(J46,quest_экспл!$A$1:$N$129,12,FALSE),IF(G46="импл_",0,0))</f>
        <v>0</v>
      </c>
      <c r="AA46">
        <f>IF(G46="экспл",VLOOKUP(J46,quest_экспл!$A$1:$N$129,14,FALSE),IF(G46="импл_",0,0))</f>
        <v>0</v>
      </c>
      <c r="AB46">
        <f>IF(G46="экспл",VLOOKUP(J46,quest_экспл!$A$1:$N$129,13,FALSE),IF(G46="импл_",0,0))</f>
        <v>0</v>
      </c>
      <c r="AC46">
        <f ca="1">VLOOKUP(AD46,total_visual_stym!$C$2:$F$209,4,FALSE)</f>
        <v>2041</v>
      </c>
      <c r="AD46" t="str">
        <f t="shared" ca="1" si="8"/>
        <v>pics\\Peper_1.jpg</v>
      </c>
      <c r="AE46" s="22">
        <f t="array" ref="AE46">IF(G46="экспл",INDEX(total_visual_stym!$C$146:$C$209,(RANK(total_visual_stym!E190,total_visual_stym!$E$146:$E$209))),0)</f>
        <v>0</v>
      </c>
      <c r="AF46" s="22" t="str">
        <f t="shared" ca="1" si="21"/>
        <v>pics\\Peper_1.jpg</v>
      </c>
      <c r="AH46" t="str">
        <f t="shared" si="1"/>
        <v>sound\\Tropic</v>
      </c>
      <c r="AI46" t="s">
        <v>732</v>
      </c>
      <c r="AJ46" t="str">
        <f t="shared" si="16"/>
        <v>pics\\Tikva</v>
      </c>
      <c r="AL46" t="str">
        <f t="shared" si="22"/>
        <v>pics\\Tikva_5.jpg</v>
      </c>
      <c r="AM46" t="str">
        <f t="array" ref="AM46">IFERROR(INDEX($AK$2:$AK$49, SMALL(IF(ISBLANK($AK$2:$AK$49),"", ROW($AK$2:$AK$49)-MIN(ROW($AK$2:$AK$49))+1), ROW(AK45))),"")</f>
        <v/>
      </c>
      <c r="AS46" t="str">
        <f t="shared" ca="1" si="23"/>
        <v>pics\\Peper_1.jpg</v>
      </c>
      <c r="AT46">
        <f t="shared" ca="1" si="4"/>
        <v>0.24354040287249912</v>
      </c>
      <c r="AU46" t="str">
        <f>IF(OR(G46=10,G46=11,G46=14,G46=15),VLOOKUP(AT46,audio_list_stym!$A$3:$B$18,2,FALSE),"sound\\Noviy_plod.wav")</f>
        <v>sound\\Noviy_plod.wav</v>
      </c>
      <c r="AV46" t="str">
        <f t="shared" ca="1" si="13"/>
        <v>sound\\Redkiy_plod.wav</v>
      </c>
      <c r="AW46" t="s">
        <v>698</v>
      </c>
      <c r="AX46" t="str">
        <f>IF(OR(E46=10,E46=11,E46=14,E46=15),VLOOKUP(B46,audio_list_stym!$A$3:$BQ$189,69,FALSE),"XXXXX")</f>
        <v>БАНАН</v>
      </c>
      <c r="AY46" t="e">
        <f>VLOOKUP(V46,audio_list_stym!B46:BQ343,68,FALSE)</f>
        <v>#N/A</v>
      </c>
      <c r="AZ46" t="e">
        <f>VLOOKUP(Z46,audio_list_stym!$B$2:$BQ$299,68,FALSE)</f>
        <v>#N/A</v>
      </c>
      <c r="BA46" t="str">
        <f>VLOOKUP(Q46,audio_list_stym!$B$2:$BQ$299,68,FALSE)</f>
        <v>_Влажный_ли_</v>
      </c>
      <c r="BB46" t="str">
        <f t="shared" si="5"/>
        <v>_Влажный_ли_БАНАН?</v>
      </c>
      <c r="BD46" cm="1">
        <f t="array" aca="1" ref="BD46" ca="1">INDEX($L$42:$L$49,(RANK(AT6,$AT$2:$AT$9)))</f>
        <v>2007</v>
      </c>
    </row>
    <row r="47" spans="1:60" x14ac:dyDescent="0.45">
      <c r="A47">
        <f>VLOOKUP(C47,audio_list_stym!$B$3:$C$299,2,FALSE)</f>
        <v>1206</v>
      </c>
      <c r="B47" t="s">
        <v>347</v>
      </c>
      <c r="C47" t="str">
        <f>VLOOKUP(B47,audio_list_stym!$A$3:$B$18,2,FALSE)</f>
        <v>sound\\Banan.wav</v>
      </c>
      <c r="D47">
        <f>VLOOKUP(C47,audio_list_stym!$B$3:$D$299,3,FALSE)</f>
        <v>105</v>
      </c>
      <c r="E47">
        <f>VLOOKUP(B47,audio_list_stym!$A$3:$BP$18,68,FALSE)</f>
        <v>10</v>
      </c>
      <c r="F47" t="str">
        <f>VLOOKUP(E47,metki!$A$2:$B$9,2,FALSE)</f>
        <v>импл_реал_с_названием</v>
      </c>
      <c r="G47" t="str">
        <f t="shared" si="6"/>
        <v>импл_</v>
      </c>
      <c r="H47" t="str">
        <f>VLOOKUP(B47,audio_list_stym!$A$3:$AJ$18,36,FALSE)</f>
        <v>Banan</v>
      </c>
      <c r="I47" t="s">
        <v>693</v>
      </c>
      <c r="J47" t="str">
        <f t="shared" si="7"/>
        <v>Banan_6</v>
      </c>
      <c r="K47">
        <v>10</v>
      </c>
      <c r="L47">
        <f>VLOOKUP(J47,total_visual_stym!$A$2:$D$129,2,FALSE)</f>
        <v>2006</v>
      </c>
      <c r="M47" t="str">
        <f>VLOOKUP(J47,total_visual_stym!$A$2:$D$129,3,FALSE)</f>
        <v>pics\\Banan_6.jpg</v>
      </c>
      <c r="N47">
        <f>VLOOKUP(J47,total_visual_stym!$A$1:$D$129,4,FALSE)</f>
        <v>200</v>
      </c>
      <c r="P47">
        <f>IF(G47="экспл",0,IF(G47="импл_",VLOOKUP(J47,quest_импл!$A$1:$J$129,7,FALSE),0))</f>
        <v>166</v>
      </c>
      <c r="Q47" t="str">
        <f>IF(G47="экспл",0,IF(G47="импл_",VLOOKUP(J47,quest_импл!$A$1:$J$129,8,FALSE),0))</f>
        <v>sound\\Syedobniy_li.wav</v>
      </c>
      <c r="R47">
        <f>IF(G47="экспл",0,IF(G47="импл_",VLOOKUP(J47,quest_импл!$A$1:$J$129,9,FALSE),0))</f>
        <v>801</v>
      </c>
      <c r="S47" t="str">
        <f>IF(G47="экспл_",0,IF(G47="импл_",VLOOKUP(J47,quest_импл!$A$1:$J$129,10,FALSE),0))</f>
        <v>да</v>
      </c>
      <c r="U47">
        <f>IF(G47="экспл",VLOOKUP(J47,quest_экспл!$A$1:$N$129,7,FALSE),IF(G47="импл_",0,0))</f>
        <v>0</v>
      </c>
      <c r="V47">
        <f>IF(G47="экспл",VLOOKUP(J47,quest_экспл!$A$2:$N$130,8,FALSE),IF(J47="импл_",0,0))</f>
        <v>0</v>
      </c>
      <c r="W47">
        <f>IF(G47="экспл",VLOOKUP(J47,quest_импл!$A$1:$J$129,9,FALSE),IF(G47="импл_",0,0))</f>
        <v>0</v>
      </c>
      <c r="Y47">
        <f>IF(G47="экспл",VLOOKUP(J47,quest_экспл!$A$1:$N$129,11,FALSE),IF(G47="импл_",0,0))</f>
        <v>0</v>
      </c>
      <c r="Z47">
        <f>IF(G47="экспл",VLOOKUP(J47,quest_экспл!$A$1:$N$129,12,FALSE),IF(G47="импл_",0,0))</f>
        <v>0</v>
      </c>
      <c r="AA47">
        <f>IF(G47="экспл",VLOOKUP(J47,quest_экспл!$A$1:$N$129,14,FALSE),IF(G47="импл_",0,0))</f>
        <v>0</v>
      </c>
      <c r="AB47">
        <f>IF(G47="экспл",VLOOKUP(J47,quest_экспл!$A$1:$N$129,13,FALSE),IF(G47="импл_",0,0))</f>
        <v>0</v>
      </c>
      <c r="AC47">
        <f ca="1">VLOOKUP(AD47,total_visual_stym!$C$2:$F$209,4,FALSE)</f>
        <v>2058</v>
      </c>
      <c r="AD47" t="str">
        <f t="shared" ca="1" si="8"/>
        <v>pics\\Tomat_2.jpg</v>
      </c>
      <c r="AE47" s="22">
        <f t="array" ref="AE47">IF(G47="экспл",INDEX(total_visual_stym!$C$146:$C$209,(RANK(total_visual_stym!E191,total_visual_stym!$E$146:$E$209))),0)</f>
        <v>0</v>
      </c>
      <c r="AF47" s="22" t="str">
        <f t="shared" ca="1" si="21"/>
        <v>pics\\Tomat_2.jpg</v>
      </c>
      <c r="AH47" t="str">
        <f t="shared" si="1"/>
        <v>sound\\Tropic</v>
      </c>
      <c r="AI47" t="s">
        <v>733</v>
      </c>
      <c r="AJ47" t="str">
        <f t="shared" si="16"/>
        <v>pics\\Tikva</v>
      </c>
      <c r="AL47" t="str">
        <f t="shared" si="22"/>
        <v>pics\\Tikva_6.jpg</v>
      </c>
      <c r="AM47" t="str">
        <f t="array" ref="AM47">IFERROR(INDEX($AK$2:$AK$49, SMALL(IF(ISBLANK($AK$2:$AK$49),"", ROW($AK$2:$AK$49)-MIN(ROW($AK$2:$AK$49))+1), ROW(AK46))),"")</f>
        <v/>
      </c>
      <c r="AS47" t="str">
        <f t="shared" ca="1" si="23"/>
        <v>pics\\Tomat_2.jpg</v>
      </c>
      <c r="AT47">
        <f t="shared" ca="1" si="4"/>
        <v>0.62131790467795767</v>
      </c>
      <c r="AU47" t="str">
        <f>IF(OR(G47=10,G47=11,G47=14,G47=15),VLOOKUP(AT47,audio_list_stym!$A$3:$B$18,2,FALSE),"sound\\Noviy_plod.wav")</f>
        <v>sound\\Noviy_plod.wav</v>
      </c>
      <c r="AV47" t="str">
        <f t="shared" ca="1" si="13"/>
        <v>sound\\Noviy_plod.wav</v>
      </c>
      <c r="AW47" t="s">
        <v>698</v>
      </c>
      <c r="AX47" t="str">
        <f>IF(OR(E47=10,E47=11,E47=14,E47=15),VLOOKUP(B47,audio_list_stym!$A$3:$BQ$189,69,FALSE),"XXXXX")</f>
        <v>БАНАН</v>
      </c>
      <c r="AY47" t="e">
        <f>VLOOKUP(V47,audio_list_stym!B47:BQ344,68,FALSE)</f>
        <v>#N/A</v>
      </c>
      <c r="AZ47" t="e">
        <f>VLOOKUP(Z47,audio_list_stym!$B$2:$BQ$299,68,FALSE)</f>
        <v>#N/A</v>
      </c>
      <c r="BA47" t="str">
        <f>VLOOKUP(Q47,audio_list_stym!$B$2:$BQ$299,68,FALSE)</f>
        <v>_Съедобный_ли_</v>
      </c>
      <c r="BB47" t="str">
        <f t="shared" si="5"/>
        <v>_Съедобный_ли_БАНАН?</v>
      </c>
      <c r="BD47" cm="1">
        <f t="array" aca="1" ref="BD47" ca="1">INDEX($L$42:$L$49,(RANK(AT7,$AT$2:$AT$9)))</f>
        <v>2006</v>
      </c>
    </row>
    <row r="48" spans="1:60" x14ac:dyDescent="0.45">
      <c r="A48">
        <f>VLOOKUP(C48,audio_list_stym!$B$3:$C$299,2,FALSE)</f>
        <v>1206</v>
      </c>
      <c r="B48" t="s">
        <v>347</v>
      </c>
      <c r="C48" t="str">
        <f>VLOOKUP(B48,audio_list_stym!$A$3:$B$18,2,FALSE)</f>
        <v>sound\\Banan.wav</v>
      </c>
      <c r="D48">
        <f>VLOOKUP(C48,audio_list_stym!$B$3:$D$299,3,FALSE)</f>
        <v>105</v>
      </c>
      <c r="E48">
        <f>VLOOKUP(B48,audio_list_stym!$A$3:$BP$18,68,FALSE)</f>
        <v>10</v>
      </c>
      <c r="F48" t="str">
        <f>VLOOKUP(E48,metki!$A$2:$B$9,2,FALSE)</f>
        <v>импл_реал_с_названием</v>
      </c>
      <c r="G48" t="str">
        <f t="shared" si="6"/>
        <v>импл_</v>
      </c>
      <c r="H48" t="str">
        <f>VLOOKUP(B48,audio_list_stym!$A$3:$AJ$18,36,FALSE)</f>
        <v>Banan</v>
      </c>
      <c r="I48" t="s">
        <v>694</v>
      </c>
      <c r="J48" t="str">
        <f t="shared" si="7"/>
        <v>Banan_7</v>
      </c>
      <c r="K48">
        <v>10</v>
      </c>
      <c r="L48">
        <f>VLOOKUP(J48,total_visual_stym!$A$2:$D$129,2,FALSE)</f>
        <v>2007</v>
      </c>
      <c r="M48" t="str">
        <f>VLOOKUP(J48,total_visual_stym!$A$2:$D$129,3,FALSE)</f>
        <v>pics\\Banan_7.jpg</v>
      </c>
      <c r="N48">
        <f>VLOOKUP(J48,total_visual_stym!$A$1:$D$129,4,FALSE)</f>
        <v>200</v>
      </c>
      <c r="P48">
        <f>IF(G48="экспл",0,IF(G48="импл_",VLOOKUP(J48,quest_импл!$A$1:$J$129,7,FALSE),0))</f>
        <v>167</v>
      </c>
      <c r="Q48" t="str">
        <f>IF(G48="экспл",0,IF(G48="импл_",VLOOKUP(J48,quest_импл!$A$1:$J$129,8,FALSE),0))</f>
        <v>sound\\Sireneviy_li.wav</v>
      </c>
      <c r="R48">
        <f>IF(G48="экспл",0,IF(G48="импл_",VLOOKUP(J48,quest_импл!$A$1:$J$129,9,FALSE),0))</f>
        <v>801</v>
      </c>
      <c r="S48" t="str">
        <f>IF(G48="экспл_",0,IF(G48="импл_",VLOOKUP(J48,quest_импл!$A$1:$J$129,10,FALSE),0))</f>
        <v>нет</v>
      </c>
      <c r="U48">
        <f>IF(G48="экспл",VLOOKUP(J48,quest_экспл!$A$1:$N$129,7,FALSE),IF(G48="импл_",0,0))</f>
        <v>0</v>
      </c>
      <c r="V48">
        <f>IF(G48="экспл",VLOOKUP(J48,quest_экспл!$A$2:$N$130,8,FALSE),IF(J48="импл_",0,0))</f>
        <v>0</v>
      </c>
      <c r="W48">
        <f>IF(G48="экспл",VLOOKUP(J48,quest_импл!$A$1:$J$129,9,FALSE),IF(G48="импл_",0,0))</f>
        <v>0</v>
      </c>
      <c r="Y48">
        <f>IF(G48="экспл",VLOOKUP(J48,quest_экспл!$A$1:$N$129,11,FALSE),IF(G48="импл_",0,0))</f>
        <v>0</v>
      </c>
      <c r="Z48">
        <f>IF(G48="экспл",VLOOKUP(J48,quest_экспл!$A$1:$N$129,12,FALSE),IF(G48="импл_",0,0))</f>
        <v>0</v>
      </c>
      <c r="AA48">
        <f>IF(G48="экспл",VLOOKUP(J48,quest_экспл!$A$1:$N$129,14,FALSE),IF(G48="импл_",0,0))</f>
        <v>0</v>
      </c>
      <c r="AB48">
        <f>IF(G48="экспл",VLOOKUP(J48,quest_экспл!$A$1:$N$129,13,FALSE),IF(G48="импл_",0,0))</f>
        <v>0</v>
      </c>
      <c r="AC48">
        <f ca="1">VLOOKUP(AD48,total_visual_stym!$C$2:$F$209,4,FALSE)</f>
        <v>2162</v>
      </c>
      <c r="AD48" t="str">
        <f t="shared" ca="1" si="8"/>
        <v>pics\\Tikva_2.jpg</v>
      </c>
      <c r="AE48" s="22">
        <f t="array" ref="AE48">IF(G48="экспл",INDEX(total_visual_stym!$C$146:$C$209,(RANK(total_visual_stym!E192,total_visual_stym!$E$146:$E$209))),0)</f>
        <v>0</v>
      </c>
      <c r="AF48" s="22" t="str">
        <f t="shared" ca="1" si="21"/>
        <v>pics\\Tikva_2.jpg</v>
      </c>
      <c r="AH48" t="str">
        <f t="shared" si="1"/>
        <v>sound\\Tropic</v>
      </c>
      <c r="AI48" t="s">
        <v>734</v>
      </c>
      <c r="AJ48" t="str">
        <f t="shared" si="16"/>
        <v>pics\\Tikva</v>
      </c>
      <c r="AL48" t="str">
        <f t="shared" si="22"/>
        <v>pics\\Tikva_7.jpg</v>
      </c>
      <c r="AM48" t="str">
        <f t="array" ref="AM48">IFERROR(INDEX($AK$2:$AK$49, SMALL(IF(ISBLANK($AK$2:$AK$49),"", ROW($AK$2:$AK$49)-MIN(ROW($AK$2:$AK$49))+1), ROW(AK47))),"")</f>
        <v/>
      </c>
      <c r="AS48" t="str">
        <f t="shared" ca="1" si="23"/>
        <v>pics\\Tikva_2.jpg</v>
      </c>
      <c r="AT48">
        <f t="shared" ca="1" si="4"/>
        <v>0.21714680375459905</v>
      </c>
      <c r="AU48" t="str">
        <f>IF(OR(G48=10,G48=11,G48=14,G48=15),VLOOKUP(AT48,audio_list_stym!$A$3:$B$18,2,FALSE),"sound\\Noviy_plod.wav")</f>
        <v>sound\\Noviy_plod.wav</v>
      </c>
      <c r="AV48" t="str">
        <f t="shared" ca="1" si="13"/>
        <v>sound\\Redkiy_plod.wav</v>
      </c>
      <c r="AW48" t="s">
        <v>698</v>
      </c>
      <c r="AX48" t="str">
        <f>IF(OR(E48=10,E48=11,E48=14,E48=15),VLOOKUP(B48,audio_list_stym!$A$3:$BQ$189,69,FALSE),"XXXXX")</f>
        <v>БАНАН</v>
      </c>
      <c r="AY48" t="e">
        <f>VLOOKUP(V48,audio_list_stym!B48:BQ345,68,FALSE)</f>
        <v>#N/A</v>
      </c>
      <c r="AZ48" t="e">
        <f>VLOOKUP(Z48,audio_list_stym!$B$2:$BQ$299,68,FALSE)</f>
        <v>#N/A</v>
      </c>
      <c r="BA48" t="str">
        <f>VLOOKUP(Q48,audio_list_stym!$B$2:$BQ$299,68,FALSE)</f>
        <v>_Сиреневый_ли_</v>
      </c>
      <c r="BB48" t="str">
        <f t="shared" si="5"/>
        <v>_Сиреневый_ли_БАНАН?</v>
      </c>
      <c r="BD48" cm="1">
        <f t="array" aca="1" ref="BD48" ca="1">INDEX($L$42:$L$49,(RANK(AT8,$AT$2:$AT$9)))</f>
        <v>2001</v>
      </c>
    </row>
    <row r="49" spans="1:60" x14ac:dyDescent="0.45">
      <c r="A49">
        <f>VLOOKUP(C49,audio_list_stym!$B$3:$C$299,2,FALSE)</f>
        <v>1206</v>
      </c>
      <c r="B49" t="s">
        <v>347</v>
      </c>
      <c r="C49" t="str">
        <f>VLOOKUP(B49,audio_list_stym!$A$3:$B$18,2,FALSE)</f>
        <v>sound\\Banan.wav</v>
      </c>
      <c r="D49">
        <f>VLOOKUP(C49,audio_list_stym!$B$3:$D$299,3,FALSE)</f>
        <v>105</v>
      </c>
      <c r="E49">
        <f>VLOOKUP(B49,audio_list_stym!$A$3:$BP$18,68,FALSE)</f>
        <v>10</v>
      </c>
      <c r="F49" t="str">
        <f>VLOOKUP(E49,metki!$A$2:$B$9,2,FALSE)</f>
        <v>импл_реал_с_названием</v>
      </c>
      <c r="G49" t="str">
        <f t="shared" si="6"/>
        <v>импл_</v>
      </c>
      <c r="H49" t="str">
        <f>VLOOKUP(B49,audio_list_stym!$A$3:$AJ$18,36,FALSE)</f>
        <v>Banan</v>
      </c>
      <c r="I49" t="s">
        <v>695</v>
      </c>
      <c r="J49" t="str">
        <f t="shared" si="7"/>
        <v>Banan_8</v>
      </c>
      <c r="K49">
        <v>10</v>
      </c>
      <c r="L49">
        <f>VLOOKUP(J49,total_visual_stym!$A$2:$D$129,2,FALSE)</f>
        <v>2008</v>
      </c>
      <c r="M49" t="str">
        <f>VLOOKUP(J49,total_visual_stym!$A$2:$D$129,3,FALSE)</f>
        <v>pics\\Banan_8.jpg</v>
      </c>
      <c r="N49">
        <f>VLOOKUP(J49,total_visual_stym!$A$1:$D$129,4,FALSE)</f>
        <v>200</v>
      </c>
      <c r="P49">
        <f>IF(G49="экспл",0,IF(G49="импл_",VLOOKUP(J49,quest_импл!$A$1:$J$129,7,FALSE),0))</f>
        <v>168</v>
      </c>
      <c r="Q49" t="str">
        <f>IF(G49="экспл",0,IF(G49="импл_",VLOOKUP(J49,quest_импл!$A$1:$J$129,8,FALSE),0))</f>
        <v>sound\\Repchaliy_li.wav</v>
      </c>
      <c r="R49">
        <f>IF(G49="экспл",0,IF(G49="импл_",VLOOKUP(J49,quest_импл!$A$1:$J$129,9,FALSE),0))</f>
        <v>801</v>
      </c>
      <c r="S49" t="str">
        <f>IF(G49="экспл_",0,IF(G49="импл_",VLOOKUP(J49,quest_импл!$A$1:$J$129,10,FALSE),0))</f>
        <v>нет</v>
      </c>
      <c r="U49">
        <f>IF(G49="экспл",VLOOKUP(J49,quest_экспл!$A$1:$N$129,7,FALSE),IF(G49="импл_",0,0))</f>
        <v>0</v>
      </c>
      <c r="V49">
        <f>IF(G49="экспл",VLOOKUP(J49,quest_экспл!$A$2:$N$130,8,FALSE),IF(J49="импл_",0,0))</f>
        <v>0</v>
      </c>
      <c r="W49">
        <f>IF(G49="экспл",VLOOKUP(J49,quest_импл!$A$1:$J$129,9,FALSE),IF(G49="импл_",0,0))</f>
        <v>0</v>
      </c>
      <c r="Y49">
        <f>IF(G49="экспл",VLOOKUP(J49,quest_экспл!$A$1:$N$129,11,FALSE),IF(G49="импл_",0,0))</f>
        <v>0</v>
      </c>
      <c r="Z49">
        <f>IF(G49="экспл",VLOOKUP(J49,quest_экспл!$A$1:$N$129,12,FALSE),IF(G49="импл_",0,0))</f>
        <v>0</v>
      </c>
      <c r="AA49">
        <f>IF(G49="экспл",VLOOKUP(J49,quest_экспл!$A$1:$N$129,14,FALSE),IF(G49="импл_",0,0))</f>
        <v>0</v>
      </c>
      <c r="AB49">
        <f>IF(G49="экспл",VLOOKUP(J49,quest_экспл!$A$1:$N$129,13,FALSE),IF(G49="импл_",0,0))</f>
        <v>0</v>
      </c>
      <c r="AC49">
        <f ca="1">VLOOKUP(AD49,total_visual_stym!$C$2:$F$209,4,FALSE)</f>
        <v>2164</v>
      </c>
      <c r="AD49" t="str">
        <f t="shared" ca="1" si="8"/>
        <v>pics\\Tikva_4.jpg</v>
      </c>
      <c r="AE49" s="22">
        <f t="array" ref="AE49">IF(G49="экспл",INDEX(total_visual_stym!$C$146:$C$209,(RANK(total_visual_stym!E193,total_visual_stym!$E$146:$E$209))),0)</f>
        <v>0</v>
      </c>
      <c r="AF49" s="22" t="str">
        <f t="shared" ca="1" si="21"/>
        <v>pics\\Tikva_4.jpg</v>
      </c>
      <c r="AH49" t="str">
        <f t="shared" si="1"/>
        <v>sound\\Tropic</v>
      </c>
      <c r="AI49" t="s">
        <v>735</v>
      </c>
      <c r="AJ49" t="str">
        <f t="shared" si="16"/>
        <v>pics\\Tikva</v>
      </c>
      <c r="AL49" t="str">
        <f t="shared" si="22"/>
        <v>pics\\Tikva_8.jpg</v>
      </c>
      <c r="AM49" t="str">
        <f t="array" ref="AM49">IFERROR(INDEX($AK$2:$AK$49, SMALL(IF(ISBLANK($AK$2:$AK$49),"", ROW($AK$2:$AK$49)-MIN(ROW($AK$2:$AK$49))+1), ROW(AK48))),"")</f>
        <v/>
      </c>
      <c r="AS49" t="str">
        <f t="shared" ca="1" si="23"/>
        <v>pics\\Tikva_4.jpg</v>
      </c>
      <c r="AT49">
        <f t="shared" ca="1" si="4"/>
        <v>0.57642484217877921</v>
      </c>
      <c r="AU49" t="str">
        <f>IF(OR(G49=10,G49=11,G49=14,G49=15),VLOOKUP(AT49,audio_list_stym!$A$3:$B$18,2,FALSE),"sound\\Noviy_plod.wav")</f>
        <v>sound\\Noviy_plod.wav</v>
      </c>
      <c r="AV49" t="str">
        <f t="shared" ca="1" si="13"/>
        <v>sound\\Noviy_plod.wav</v>
      </c>
      <c r="AW49" t="s">
        <v>698</v>
      </c>
      <c r="AX49" t="str">
        <f>IF(OR(E49=10,E49=11,E49=14,E49=15),VLOOKUP(B49,audio_list_stym!$A$3:$BQ$189,69,FALSE),"XXXXX")</f>
        <v>БАНАН</v>
      </c>
      <c r="AY49" t="e">
        <f>VLOOKUP(V49,audio_list_stym!B49:BQ346,68,FALSE)</f>
        <v>#N/A</v>
      </c>
      <c r="AZ49" t="e">
        <f>VLOOKUP(Z49,audio_list_stym!$B$2:$BQ$299,68,FALSE)</f>
        <v>#N/A</v>
      </c>
      <c r="BA49" t="str">
        <f>VLOOKUP(Q49,audio_list_stym!$B$2:$BQ$299,68,FALSE)</f>
        <v>_Репчатый_ли_</v>
      </c>
      <c r="BB49" t="str">
        <f t="shared" si="5"/>
        <v>_Репчатый_ли_БАНАН?</v>
      </c>
      <c r="BD49" cm="1">
        <f t="array" aca="1" ref="BD49" ca="1">INDEX($L$42:$L$49,(RANK(AT9,$AT$2:$AT$9)))</f>
        <v>2004</v>
      </c>
    </row>
    <row r="50" spans="1:60" x14ac:dyDescent="0.45">
      <c r="A50">
        <f>VLOOKUP(C50,audio_list_stym!$B$3:$C$299,2,FALSE)</f>
        <v>1207</v>
      </c>
      <c r="B50" t="s">
        <v>348</v>
      </c>
      <c r="C50" t="str">
        <f>VLOOKUP(B50,audio_list_stym!$A$3:$B$18,2,FALSE)</f>
        <v>sound\\Date.wav</v>
      </c>
      <c r="D50">
        <f>VLOOKUP(C50,audio_list_stym!$B$3:$D$299,3,FALSE)</f>
        <v>106</v>
      </c>
      <c r="E50">
        <f>VLOOKUP(B50,audio_list_stym!$A$3:$BP$18,68,FALSE)</f>
        <v>11</v>
      </c>
      <c r="F50" t="str">
        <f>VLOOKUP(E50,metki!$A$2:$B$9,2,FALSE)</f>
        <v>экспл_реал_с_названием</v>
      </c>
      <c r="G50" t="str">
        <f t="shared" si="6"/>
        <v>экспл</v>
      </c>
      <c r="H50" t="str">
        <f>VLOOKUP(B50,audio_list_stym!$A$3:$AJ$18,36,FALSE)</f>
        <v>Finik</v>
      </c>
      <c r="I50" t="s">
        <v>688</v>
      </c>
      <c r="J50" t="str">
        <f t="shared" si="7"/>
        <v>Finik_1</v>
      </c>
      <c r="K50">
        <v>11</v>
      </c>
      <c r="L50">
        <f>VLOOKUP(J50,total_visual_stym!$A$2:$D$129,2,FALSE)</f>
        <v>2009</v>
      </c>
      <c r="M50" t="str">
        <f>VLOOKUP(J50,total_visual_stym!$A$2:$D$129,3,FALSE)</f>
        <v>pics\\Finik_1.jpg</v>
      </c>
      <c r="N50">
        <f>VLOOKUP(J50,total_visual_stym!$A$1:$D$129,4,FALSE)</f>
        <v>201</v>
      </c>
      <c r="P50">
        <f>IF(G50="экспл",0,IF(G50="импл_",VLOOKUP(J50,quest_импл!$A$1:$J$129,7,FALSE),0))</f>
        <v>0</v>
      </c>
      <c r="Q50">
        <f>IF(G50="экспл",0,IF(G50="импл_",VLOOKUP(J50,quest_импл!$A$1:$J$129,8,FALSE),0))</f>
        <v>0</v>
      </c>
      <c r="R50">
        <f>IF(G50="экспл",0,IF(G50="импл_",VLOOKUP(J50,quest_импл!$A$1:$J$129,9,FALSE),0))</f>
        <v>0</v>
      </c>
      <c r="S50">
        <f>IF(G50="экспл_",0,IF(G50="импл_",VLOOKUP(J50,quest_импл!$A$1:$J$129,10,FALSE),0))</f>
        <v>0</v>
      </c>
      <c r="U50">
        <f>IF(G50="экспл",VLOOKUP(J50,quest_экспл!$A$1:$N$129,7,FALSE),IF(G50="импл_",0,0))</f>
        <v>289</v>
      </c>
      <c r="V50" t="str">
        <f>IF(G50="экспл",VLOOKUP(J50,quest_экспл!$A$2:$N$130,8,FALSE),IF(J50="импл_",0,0))</f>
        <v>sound\\Na_ecrane.wav</v>
      </c>
      <c r="W50">
        <f>IF(G50="экспл",VLOOKUP(J50,quest_импл!$A$1:$J$129,9,FALSE),IF(G50="импл_",0,0))</f>
        <v>801</v>
      </c>
      <c r="Y50">
        <f>IF(G50="экспл",VLOOKUP(J50,quest_экспл!$A$1:$N$129,11,FALSE),IF(G50="импл_",0,0))</f>
        <v>41</v>
      </c>
      <c r="Z50" t="str">
        <f>IF(G50="экспл",VLOOKUP(J50,quest_экспл!$A$1:$N$129,12,FALSE),IF(G50="импл_",0,0))</f>
        <v>sound\\Korichneviy_li_on.wav</v>
      </c>
      <c r="AA50" t="str">
        <f>IF(G50="экспл",VLOOKUP(J50,quest_экспл!$A$1:$N$129,14,FALSE),IF(G50="импл_",0,0))</f>
        <v>да</v>
      </c>
      <c r="AB50">
        <f>IF(G50="экспл",VLOOKUP(J50,quest_экспл!$A$1:$N$129,13,FALSE),IF(G50="импл_",0,0))</f>
        <v>804</v>
      </c>
      <c r="AC50">
        <f ca="1">VLOOKUP(AD50,total_visual_stym!$C$2:$F$209,4,FALSE)</f>
        <v>2176</v>
      </c>
      <c r="AD50" t="str">
        <f t="shared" ca="1" si="8"/>
        <v>pics\\dis21.jpg</v>
      </c>
      <c r="AE50" s="22" t="str">
        <f t="array" aca="1" ref="AE50" ca="1">IF(G50="экспл",INDEX(total_visual_stym!$C$146:$C$209,(RANK(total_visual_stym!E194,total_visual_stym!$E$146:$E$209))),0)</f>
        <v>pics\\dis21.jpg</v>
      </c>
      <c r="AF50" s="22" t="str">
        <f t="shared" si="21"/>
        <v/>
      </c>
      <c r="AG50" t="str">
        <f t="shared" si="18"/>
        <v>pics\\Finik_1.jpg</v>
      </c>
      <c r="AH50">
        <f t="shared" si="1"/>
        <v>0</v>
      </c>
      <c r="AT50">
        <f t="shared" ca="1" si="4"/>
        <v>0.14183564346846822</v>
      </c>
      <c r="AU50" t="str">
        <f>IF(OR(G50=10,G50=11,G50=14,G50=15),VLOOKUP(AT50,audio_list_stym!$A$3:$B$18,2,FALSE),"sound\\Noviy_plod.wav")</f>
        <v>sound\\Noviy_plod.wav</v>
      </c>
      <c r="AV50" t="str">
        <f t="shared" ca="1" si="13"/>
        <v>sound\\Redkiy_plod.wav</v>
      </c>
      <c r="AW50" t="s">
        <v>698</v>
      </c>
      <c r="AX50" t="str">
        <f>IF(OR(E50=10,E50=11,E50=14,E50=15),VLOOKUP(B50,audio_list_stym!$A$3:$BQ$189,69,FALSE),"XXXXX")</f>
        <v>ФИНИК</v>
      </c>
      <c r="AY50" t="str">
        <f>VLOOKUP(V50,audio_list_stym!B50:BQ347,68,FALSE)</f>
        <v>На_экране_</v>
      </c>
      <c r="AZ50" t="str">
        <f>VLOOKUP(Z50,audio_list_stym!$B$2:$BQ$299,68,FALSE)</f>
        <v>_Коричневый_ли_он?</v>
      </c>
      <c r="BA50" t="e">
        <f>VLOOKUP(Q50,audio_list_stym!$B$2:$BQ$299,68,FALSE)</f>
        <v>#N/A</v>
      </c>
      <c r="BB50" t="str">
        <f t="shared" si="5"/>
        <v>На_экране_ФИНИК._Коричневый_ли_он?</v>
      </c>
      <c r="BC50">
        <f>A50</f>
        <v>1207</v>
      </c>
      <c r="BD50" cm="1">
        <f t="array" aca="1" ref="BD50" ca="1">INDEX($L$50:$L$57,(RANK(AT2,$AT$2:$AT$9)))</f>
        <v>2010</v>
      </c>
      <c r="BE50" cm="1">
        <f t="array" aca="1" ref="BE50" ca="1">INDEX(BD2:BD17,(RANK(AT7,$AT$2:$AT$17)))</f>
        <v>2040</v>
      </c>
      <c r="BF50" cm="1">
        <f t="array" aca="1" ref="BF50" ca="1">INDEX(BD18:BD49,(RANK(AT7,$AT$2:$AT$17)))</f>
        <v>2056</v>
      </c>
      <c r="BG50" cm="1">
        <f t="array" aca="1" ref="BG50" ca="1">INDEX(BD58:BD65,(RANK(AT7,$AT$2:$AT$9)))</f>
        <v>2022</v>
      </c>
      <c r="BH50">
        <v>1</v>
      </c>
    </row>
    <row r="51" spans="1:60" x14ac:dyDescent="0.45">
      <c r="A51">
        <f>VLOOKUP(C51,audio_list_stym!$B$3:$C$299,2,FALSE)</f>
        <v>1207</v>
      </c>
      <c r="B51" t="s">
        <v>348</v>
      </c>
      <c r="C51" t="str">
        <f>VLOOKUP(B51,audio_list_stym!$A$3:$B$18,2,FALSE)</f>
        <v>sound\\Date.wav</v>
      </c>
      <c r="D51">
        <f>VLOOKUP(C51,audio_list_stym!$B$3:$D$299,3,FALSE)</f>
        <v>106</v>
      </c>
      <c r="E51">
        <f>VLOOKUP(B51,audio_list_stym!$A$3:$BP$18,68,FALSE)</f>
        <v>11</v>
      </c>
      <c r="F51" t="str">
        <f>VLOOKUP(E51,metki!$A$2:$B$9,2,FALSE)</f>
        <v>экспл_реал_с_названием</v>
      </c>
      <c r="G51" t="str">
        <f t="shared" si="6"/>
        <v>экспл</v>
      </c>
      <c r="H51" t="str">
        <f>VLOOKUP(B51,audio_list_stym!$A$3:$AJ$18,36,FALSE)</f>
        <v>Finik</v>
      </c>
      <c r="I51" t="s">
        <v>689</v>
      </c>
      <c r="J51" t="str">
        <f t="shared" si="7"/>
        <v>Finik_2</v>
      </c>
      <c r="K51">
        <v>11</v>
      </c>
      <c r="L51">
        <f>VLOOKUP(J51,total_visual_stym!$A$2:$D$129,2,FALSE)</f>
        <v>2010</v>
      </c>
      <c r="M51" t="str">
        <f>VLOOKUP(J51,total_visual_stym!$A$2:$D$129,3,FALSE)</f>
        <v>pics\\Finik_2.jpg</v>
      </c>
      <c r="N51">
        <f>VLOOKUP(J51,total_visual_stym!$A$1:$D$129,4,FALSE)</f>
        <v>201</v>
      </c>
      <c r="P51">
        <f>IF(G51="экспл",0,IF(G51="импл_",VLOOKUP(J51,quest_импл!$A$1:$J$129,7,FALSE),0))</f>
        <v>0</v>
      </c>
      <c r="Q51">
        <f>IF(G51="экспл",0,IF(G51="импл_",VLOOKUP(J51,quest_импл!$A$1:$J$129,8,FALSE),0))</f>
        <v>0</v>
      </c>
      <c r="R51">
        <f>IF(G51="экспл",0,IF(G51="импл_",VLOOKUP(J51,quest_импл!$A$1:$J$129,9,FALSE),0))</f>
        <v>0</v>
      </c>
      <c r="S51">
        <f>IF(G51="экспл_",0,IF(G51="импл_",VLOOKUP(J51,quest_импл!$A$1:$J$129,10,FALSE),0))</f>
        <v>0</v>
      </c>
      <c r="U51">
        <f>IF(G51="экспл",VLOOKUP(J51,quest_экспл!$A$1:$N$129,7,FALSE),IF(G51="импл_",0,0))</f>
        <v>290</v>
      </c>
      <c r="V51" t="str">
        <f>IF(G51="экспл",VLOOKUP(J51,quest_экспл!$A$2:$N$130,8,FALSE),IF(J51="импл_",0,0))</f>
        <v>sound\\Posmotrite_vot.wav</v>
      </c>
      <c r="W51">
        <f>IF(G51="экспл",VLOOKUP(J51,quest_импл!$A$1:$J$129,9,FALSE),IF(G51="импл_",0,0))</f>
        <v>801</v>
      </c>
      <c r="Y51">
        <f>IF(G51="экспл",VLOOKUP(J51,quest_экспл!$A$1:$N$129,11,FALSE),IF(G51="импл_",0,0))</f>
        <v>42</v>
      </c>
      <c r="Z51" t="str">
        <f>IF(G51="экспл",VLOOKUP(J51,quest_экспл!$A$1:$N$129,12,FALSE),IF(G51="импл_",0,0))</f>
        <v>sound\\Saharistiy_li_on.wav</v>
      </c>
      <c r="AA51" t="str">
        <f>IF(G51="экспл",VLOOKUP(J51,quest_экспл!$A$1:$N$129,14,FALSE),IF(G51="импл_",0,0))</f>
        <v>да</v>
      </c>
      <c r="AB51">
        <f>IF(G51="экспл",VLOOKUP(J51,quest_экспл!$A$1:$N$129,13,FALSE),IF(G51="импл_",0,0))</f>
        <v>804</v>
      </c>
      <c r="AC51">
        <f ca="1">VLOOKUP(AD51,total_visual_stym!$C$2:$F$209,4,FALSE)</f>
        <v>2220</v>
      </c>
      <c r="AD51" t="str">
        <f t="shared" ca="1" si="8"/>
        <v>pics\\dis16.jpg</v>
      </c>
      <c r="AE51" s="22" t="str">
        <f t="array" aca="1" ref="AE51" ca="1">IF(G51="экспл",INDEX(total_visual_stym!$C$146:$C$209,(RANK(total_visual_stym!E195,total_visual_stym!$E$146:$E$209))),0)</f>
        <v>pics\\dis16.jpg</v>
      </c>
      <c r="AF51" s="22" t="str">
        <f t="shared" si="21"/>
        <v/>
      </c>
      <c r="AG51" t="str">
        <f t="shared" si="18"/>
        <v>pics\\Finik_2.jpg</v>
      </c>
      <c r="AH51">
        <f t="shared" si="1"/>
        <v>0</v>
      </c>
      <c r="AT51">
        <f t="shared" ca="1" si="4"/>
        <v>0.20452135134957306</v>
      </c>
      <c r="AU51" t="str">
        <f>IF(OR(G51=10,G51=11,G51=14,G51=15),VLOOKUP(AT51,audio_list_stym!$A$3:$B$18,2,FALSE),"sound\\Noviy_plod.wav")</f>
        <v>sound\\Noviy_plod.wav</v>
      </c>
      <c r="AV51" t="str">
        <f t="shared" ca="1" si="13"/>
        <v>sound\\Redkiy_plod.wav</v>
      </c>
      <c r="AW51" t="s">
        <v>698</v>
      </c>
      <c r="AX51" t="str">
        <f>IF(OR(E51=10,E51=11,E51=14,E51=15),VLOOKUP(B51,audio_list_stym!$A$3:$BQ$189,69,FALSE),"XXXXX")</f>
        <v>ФИНИК</v>
      </c>
      <c r="AY51" t="str">
        <f>VLOOKUP(V51,audio_list_stym!B51:BQ348,68,FALSE)</f>
        <v>Посмотрите,_вот_</v>
      </c>
      <c r="AZ51" t="str">
        <f>VLOOKUP(Z51,audio_list_stym!$B$2:$BQ$299,68,FALSE)</f>
        <v>_Сахаристый_ли_он?</v>
      </c>
      <c r="BA51" t="e">
        <f>VLOOKUP(Q51,audio_list_stym!$B$2:$BQ$299,68,FALSE)</f>
        <v>#N/A</v>
      </c>
      <c r="BB51" t="str">
        <f t="shared" si="5"/>
        <v>Посмотрите,_вот_ФИНИК._Сахаристый_ли_он?</v>
      </c>
      <c r="BD51" cm="1">
        <f t="array" aca="1" ref="BD51" ca="1">INDEX($L$50:$L$57,(RANK(AT3,$AT$2:$AT$9)))</f>
        <v>2013</v>
      </c>
    </row>
    <row r="52" spans="1:60" x14ac:dyDescent="0.45">
      <c r="A52">
        <f>VLOOKUP(C52,audio_list_stym!$B$3:$C$299,2,FALSE)</f>
        <v>1207</v>
      </c>
      <c r="B52" t="s">
        <v>348</v>
      </c>
      <c r="C52" t="str">
        <f>VLOOKUP(B52,audio_list_stym!$A$3:$B$18,2,FALSE)</f>
        <v>sound\\Date.wav</v>
      </c>
      <c r="D52">
        <f>VLOOKUP(C52,audio_list_stym!$B$3:$D$299,3,FALSE)</f>
        <v>106</v>
      </c>
      <c r="E52">
        <f>VLOOKUP(B52,audio_list_stym!$A$3:$BP$18,68,FALSE)</f>
        <v>11</v>
      </c>
      <c r="F52" t="str">
        <f>VLOOKUP(E52,metki!$A$2:$B$9,2,FALSE)</f>
        <v>экспл_реал_с_названием</v>
      </c>
      <c r="G52" t="str">
        <f t="shared" si="6"/>
        <v>экспл</v>
      </c>
      <c r="H52" t="str">
        <f>VLOOKUP(B52,audio_list_stym!$A$3:$AJ$18,36,FALSE)</f>
        <v>Finik</v>
      </c>
      <c r="I52" t="s">
        <v>690</v>
      </c>
      <c r="J52" t="str">
        <f t="shared" si="7"/>
        <v>Finik_3</v>
      </c>
      <c r="K52">
        <v>11</v>
      </c>
      <c r="L52">
        <f>VLOOKUP(J52,total_visual_stym!$A$2:$D$129,2,FALSE)</f>
        <v>2011</v>
      </c>
      <c r="M52" t="str">
        <f>VLOOKUP(J52,total_visual_stym!$A$2:$D$129,3,FALSE)</f>
        <v>pics\\Finik_3.jpg</v>
      </c>
      <c r="N52">
        <f>VLOOKUP(J52,total_visual_stym!$A$1:$D$129,4,FALSE)</f>
        <v>201</v>
      </c>
      <c r="P52">
        <f>IF(G52="экспл",0,IF(G52="импл_",VLOOKUP(J52,quest_импл!$A$1:$J$129,7,FALSE),0))</f>
        <v>0</v>
      </c>
      <c r="Q52">
        <f>IF(G52="экспл",0,IF(G52="импл_",VLOOKUP(J52,quest_импл!$A$1:$J$129,8,FALSE),0))</f>
        <v>0</v>
      </c>
      <c r="R52">
        <f>IF(G52="экспл",0,IF(G52="импл_",VLOOKUP(J52,quest_импл!$A$1:$J$129,9,FALSE),0))</f>
        <v>0</v>
      </c>
      <c r="S52">
        <f>IF(G52="экспл_",0,IF(G52="импл_",VLOOKUP(J52,quest_импл!$A$1:$J$129,10,FALSE),0))</f>
        <v>0</v>
      </c>
      <c r="U52">
        <f>IF(G52="экспл",VLOOKUP(J52,quest_экспл!$A$1:$N$129,7,FALSE),IF(G52="импл_",0,0))</f>
        <v>291</v>
      </c>
      <c r="V52" t="str">
        <f>IF(G52="экспл",VLOOKUP(J52,quest_экспл!$A$2:$N$130,8,FALSE),IF(J52="импл_",0,0))</f>
        <v>sound\\Vot.wav</v>
      </c>
      <c r="W52">
        <f>IF(G52="экспл",VLOOKUP(J52,quest_импл!$A$1:$J$129,9,FALSE),IF(G52="импл_",0,0))</f>
        <v>801</v>
      </c>
      <c r="Y52">
        <f>IF(G52="экспл",VLOOKUP(J52,quest_экспл!$A$1:$N$129,11,FALSE),IF(G52="импл_",0,0))</f>
        <v>43</v>
      </c>
      <c r="Z52" t="str">
        <f>IF(G52="экспл",VLOOKUP(J52,quest_экспл!$A$1:$N$129,12,FALSE),IF(G52="импл_",0,0))</f>
        <v>sound\\On_scolzckiy.wav</v>
      </c>
      <c r="AA52" t="str">
        <f>IF(G52="экспл",VLOOKUP(J52,quest_экспл!$A$1:$N$129,14,FALSE),IF(G52="импл_",0,0))</f>
        <v>нет</v>
      </c>
      <c r="AB52">
        <f>IF(G52="экспл",VLOOKUP(J52,quest_экспл!$A$1:$N$129,13,FALSE),IF(G52="импл_",0,0))</f>
        <v>804</v>
      </c>
      <c r="AC52">
        <f ca="1">VLOOKUP(AD52,total_visual_stym!$C$2:$F$209,4,FALSE)</f>
        <v>2221</v>
      </c>
      <c r="AD52" t="str">
        <f t="shared" ca="1" si="8"/>
        <v>pics\\dis28.jpg</v>
      </c>
      <c r="AE52" s="22" t="str">
        <f t="array" aca="1" ref="AE52" ca="1">IF(G52="экспл",INDEX(total_visual_stym!$C$146:$C$209,(RANK(total_visual_stym!E196,total_visual_stym!$E$146:$E$209))),0)</f>
        <v>pics\\dis28.jpg</v>
      </c>
      <c r="AF52" s="22" t="str">
        <f t="shared" si="21"/>
        <v/>
      </c>
      <c r="AG52" t="str">
        <f t="shared" si="18"/>
        <v>pics\\Finik_3.jpg</v>
      </c>
      <c r="AH52">
        <f t="shared" si="1"/>
        <v>0</v>
      </c>
      <c r="AT52">
        <f t="shared" ca="1" si="4"/>
        <v>0.31790864823312537</v>
      </c>
      <c r="AU52" t="str">
        <f>IF(OR(G52=10,G52=11,G52=14,G52=15),VLOOKUP(AT52,audio_list_stym!$A$3:$B$18,2,FALSE),"sound\\Noviy_plod.wav")</f>
        <v>sound\\Noviy_plod.wav</v>
      </c>
      <c r="AV52" t="str">
        <f t="shared" ca="1" si="13"/>
        <v>sound\\Redkiy_plod.wav</v>
      </c>
      <c r="AW52" t="s">
        <v>698</v>
      </c>
      <c r="AX52" t="str">
        <f>IF(OR(E52=10,E52=11,E52=14,E52=15),VLOOKUP(B52,audio_list_stym!$A$3:$BQ$189,69,FALSE),"XXXXX")</f>
        <v>ФИНИК</v>
      </c>
      <c r="AY52" t="str">
        <f>VLOOKUP(V52,audio_list_stym!B52:BQ349,68,FALSE)</f>
        <v>Вот_</v>
      </c>
      <c r="AZ52" t="str">
        <f>VLOOKUP(Z52,audio_list_stym!$B$2:$BQ$299,68,FALSE)</f>
        <v>_Он_скользкий?</v>
      </c>
      <c r="BA52" t="e">
        <f>VLOOKUP(Q52,audio_list_stym!$B$2:$BQ$299,68,FALSE)</f>
        <v>#N/A</v>
      </c>
      <c r="BB52" t="str">
        <f t="shared" si="5"/>
        <v>Вот_ФИНИК._Он_скользкий?</v>
      </c>
      <c r="BD52" cm="1">
        <f t="array" aca="1" ref="BD52" ca="1">INDEX($L$50:$L$57,(RANK(AT4,$AT$2:$AT$9)))</f>
        <v>2011</v>
      </c>
    </row>
    <row r="53" spans="1:60" x14ac:dyDescent="0.45">
      <c r="A53">
        <f>VLOOKUP(C53,audio_list_stym!$B$3:$C$299,2,FALSE)</f>
        <v>1207</v>
      </c>
      <c r="B53" t="s">
        <v>348</v>
      </c>
      <c r="C53" t="str">
        <f>VLOOKUP(B53,audio_list_stym!$A$3:$B$18,2,FALSE)</f>
        <v>sound\\Date.wav</v>
      </c>
      <c r="D53">
        <f>VLOOKUP(C53,audio_list_stym!$B$3:$D$299,3,FALSE)</f>
        <v>106</v>
      </c>
      <c r="E53">
        <f>VLOOKUP(B53,audio_list_stym!$A$3:$BP$18,68,FALSE)</f>
        <v>11</v>
      </c>
      <c r="F53" t="str">
        <f>VLOOKUP(E53,metki!$A$2:$B$9,2,FALSE)</f>
        <v>экспл_реал_с_названием</v>
      </c>
      <c r="G53" t="str">
        <f t="shared" si="6"/>
        <v>экспл</v>
      </c>
      <c r="H53" t="str">
        <f>VLOOKUP(B53,audio_list_stym!$A$3:$AJ$18,36,FALSE)</f>
        <v>Finik</v>
      </c>
      <c r="I53" t="s">
        <v>691</v>
      </c>
      <c r="J53" t="str">
        <f t="shared" si="7"/>
        <v>Finik_4</v>
      </c>
      <c r="K53">
        <v>11</v>
      </c>
      <c r="L53">
        <f>VLOOKUP(J53,total_visual_stym!$A$2:$D$129,2,FALSE)</f>
        <v>2012</v>
      </c>
      <c r="M53" t="str">
        <f>VLOOKUP(J53,total_visual_stym!$A$2:$D$129,3,FALSE)</f>
        <v>pics\\Finik_4.jpg</v>
      </c>
      <c r="N53">
        <f>VLOOKUP(J53,total_visual_stym!$A$1:$D$129,4,FALSE)</f>
        <v>201</v>
      </c>
      <c r="P53">
        <f>IF(G53="экспл",0,IF(G53="импл_",VLOOKUP(J53,quest_импл!$A$1:$J$129,7,FALSE),0))</f>
        <v>0</v>
      </c>
      <c r="Q53">
        <f>IF(G53="экспл",0,IF(G53="импл_",VLOOKUP(J53,quest_импл!$A$1:$J$129,8,FALSE),0))</f>
        <v>0</v>
      </c>
      <c r="R53">
        <f>IF(G53="экспл",0,IF(G53="импл_",VLOOKUP(J53,quest_импл!$A$1:$J$129,9,FALSE),0))</f>
        <v>0</v>
      </c>
      <c r="S53">
        <f>IF(G53="экспл_",0,IF(G53="импл_",VLOOKUP(J53,quest_импл!$A$1:$J$129,10,FALSE),0))</f>
        <v>0</v>
      </c>
      <c r="U53">
        <f>IF(G53="экспл",VLOOKUP(J53,quest_экспл!$A$1:$N$129,7,FALSE),IF(G53="импл_",0,0))</f>
        <v>292</v>
      </c>
      <c r="V53" t="str">
        <f>IF(G53="экспл",VLOOKUP(J53,quest_экспл!$A$2:$N$130,8,FALSE),IF(J53="импл_",0,0))</f>
        <v>sound\\Eto.wav</v>
      </c>
      <c r="W53">
        <f>IF(G53="экспл",VLOOKUP(J53,quest_импл!$A$1:$J$129,9,FALSE),IF(G53="импл_",0,0))</f>
        <v>801</v>
      </c>
      <c r="Y53">
        <f>IF(G53="экспл",VLOOKUP(J53,quest_экспл!$A$1:$N$129,11,FALSE),IF(G53="импл_",0,0))</f>
        <v>44</v>
      </c>
      <c r="Z53" t="str">
        <f>IF(G53="экспл",VLOOKUP(J53,quest_экспл!$A$1:$N$129,12,FALSE),IF(G53="импл_",0,0))</f>
        <v>sound\\Lomkiy_li_on.wav</v>
      </c>
      <c r="AA53" t="str">
        <f>IF(G53="экспл",VLOOKUP(J53,quest_экспл!$A$1:$N$129,14,FALSE),IF(G53="импл_",0,0))</f>
        <v>нет</v>
      </c>
      <c r="AB53">
        <f>IF(G53="экспл",VLOOKUP(J53,quest_экспл!$A$1:$N$129,13,FALSE),IF(G53="импл_",0,0))</f>
        <v>804</v>
      </c>
      <c r="AC53">
        <f ca="1">VLOOKUP(AD53,total_visual_stym!$C$2:$F$209,4,FALSE)</f>
        <v>2219</v>
      </c>
      <c r="AD53" t="str">
        <f t="shared" ca="1" si="8"/>
        <v>pics\\dis17.jpg</v>
      </c>
      <c r="AE53" s="22" t="str">
        <f t="array" aca="1" ref="AE53" ca="1">IF(G53="экспл",INDEX(total_visual_stym!$C$146:$C$209,(RANK(total_visual_stym!E197,total_visual_stym!$E$146:$E$209))),0)</f>
        <v>pics\\dis17.jpg</v>
      </c>
      <c r="AF53" s="22" t="str">
        <f t="shared" si="21"/>
        <v/>
      </c>
      <c r="AG53" t="str">
        <f t="shared" si="18"/>
        <v>pics\\Finik_4.jpg</v>
      </c>
      <c r="AH53">
        <f t="shared" si="1"/>
        <v>0</v>
      </c>
      <c r="AT53">
        <f t="shared" ca="1" si="4"/>
        <v>0.94110168191626409</v>
      </c>
      <c r="AU53" t="str">
        <f>IF(OR(G53=10,G53=11,G53=14,G53=15),VLOOKUP(AT53,audio_list_stym!$A$3:$B$18,2,FALSE),"sound\\Noviy_plod.wav")</f>
        <v>sound\\Noviy_plod.wav</v>
      </c>
      <c r="AV53" t="str">
        <f t="shared" ca="1" si="13"/>
        <v>sound\\Noviy_plod.wav</v>
      </c>
      <c r="AW53" t="s">
        <v>698</v>
      </c>
      <c r="AX53" t="str">
        <f>IF(OR(E53=10,E53=11,E53=14,E53=15),VLOOKUP(B53,audio_list_stym!$A$3:$BQ$189,69,FALSE),"XXXXX")</f>
        <v>ФИНИК</v>
      </c>
      <c r="AY53" t="str">
        <f>VLOOKUP(V53,audio_list_stym!B53:BQ350,68,FALSE)</f>
        <v>Это_</v>
      </c>
      <c r="AZ53" t="str">
        <f>VLOOKUP(Z53,audio_list_stym!$B$2:$BQ$299,68,FALSE)</f>
        <v>_Ломкий_ли_он?</v>
      </c>
      <c r="BA53" t="e">
        <f>VLOOKUP(Q53,audio_list_stym!$B$2:$BQ$299,68,FALSE)</f>
        <v>#N/A</v>
      </c>
      <c r="BB53" t="str">
        <f t="shared" si="5"/>
        <v>Это_ФИНИК._Ломкий_ли_он?</v>
      </c>
      <c r="BD53" cm="1">
        <f t="array" aca="1" ref="BD53" ca="1">INDEX($L$50:$L$57,(RANK(AT5,$AT$2:$AT$9)))</f>
        <v>2016</v>
      </c>
    </row>
    <row r="54" spans="1:60" x14ac:dyDescent="0.45">
      <c r="A54">
        <f>VLOOKUP(C54,audio_list_stym!$B$3:$C$299,2,FALSE)</f>
        <v>1207</v>
      </c>
      <c r="B54" t="s">
        <v>348</v>
      </c>
      <c r="C54" t="str">
        <f>VLOOKUP(B54,audio_list_stym!$A$3:$B$18,2,FALSE)</f>
        <v>sound\\Date.wav</v>
      </c>
      <c r="D54">
        <f>VLOOKUP(C54,audio_list_stym!$B$3:$D$299,3,FALSE)</f>
        <v>106</v>
      </c>
      <c r="E54">
        <f>VLOOKUP(B54,audio_list_stym!$A$3:$BP$18,68,FALSE)</f>
        <v>11</v>
      </c>
      <c r="F54" t="str">
        <f>VLOOKUP(E54,metki!$A$2:$B$9,2,FALSE)</f>
        <v>экспл_реал_с_названием</v>
      </c>
      <c r="G54" t="str">
        <f t="shared" si="6"/>
        <v>экспл</v>
      </c>
      <c r="H54" t="str">
        <f>VLOOKUP(B54,audio_list_stym!$A$3:$AJ$18,36,FALSE)</f>
        <v>Finik</v>
      </c>
      <c r="I54" t="s">
        <v>692</v>
      </c>
      <c r="J54" t="str">
        <f t="shared" si="7"/>
        <v>Finik_5</v>
      </c>
      <c r="K54">
        <v>11</v>
      </c>
      <c r="L54">
        <f>VLOOKUP(J54,total_visual_stym!$A$2:$D$129,2,FALSE)</f>
        <v>2013</v>
      </c>
      <c r="M54" t="str">
        <f>VLOOKUP(J54,total_visual_stym!$A$2:$D$129,3,FALSE)</f>
        <v>pics\\Finik_5.jpg</v>
      </c>
      <c r="N54">
        <f>VLOOKUP(J54,total_visual_stym!$A$1:$D$129,4,FALSE)</f>
        <v>201</v>
      </c>
      <c r="P54">
        <f>IF(G54="экспл",0,IF(G54="импл_",VLOOKUP(J54,quest_импл!$A$1:$J$129,7,FALSE),0))</f>
        <v>0</v>
      </c>
      <c r="Q54">
        <f>IF(G54="экспл",0,IF(G54="импл_",VLOOKUP(J54,quest_импл!$A$1:$J$129,8,FALSE),0))</f>
        <v>0</v>
      </c>
      <c r="R54">
        <f>IF(G54="экспл",0,IF(G54="импл_",VLOOKUP(J54,quest_импл!$A$1:$J$129,9,FALSE),0))</f>
        <v>0</v>
      </c>
      <c r="S54">
        <f>IF(G54="экспл_",0,IF(G54="импл_",VLOOKUP(J54,quest_импл!$A$1:$J$129,10,FALSE),0))</f>
        <v>0</v>
      </c>
      <c r="U54">
        <f>IF(G54="экспл",VLOOKUP(J54,quest_экспл!$A$1:$N$129,7,FALSE),IF(G54="импл_",0,0))</f>
        <v>293</v>
      </c>
      <c r="V54" t="str">
        <f>IF(G54="экспл",VLOOKUP(J54,quest_экспл!$A$2:$N$130,8,FALSE),IF(J54="импл_",0,0))</f>
        <v>sound\\Na_kartinke.wav</v>
      </c>
      <c r="W54">
        <f>IF(G54="экспл",VLOOKUP(J54,quest_импл!$A$1:$J$129,9,FALSE),IF(G54="импл_",0,0))</f>
        <v>801</v>
      </c>
      <c r="Y54">
        <f>IF(G54="экспл",VLOOKUP(J54,quest_экспл!$A$1:$N$129,11,FALSE),IF(G54="импл_",0,0))</f>
        <v>45</v>
      </c>
      <c r="Z54" t="str">
        <f>IF(G54="экспл",VLOOKUP(J54,quest_экспл!$A$1:$N$129,12,FALSE),IF(G54="импл_",0,0))</f>
        <v>sound\\Mohnatiy_li_on.wav</v>
      </c>
      <c r="AA54" t="str">
        <f>IF(G54="экспл",VLOOKUP(J54,quest_экспл!$A$1:$N$129,14,FALSE),IF(G54="импл_",0,0))</f>
        <v>нет</v>
      </c>
      <c r="AB54">
        <f>IF(G54="экспл",VLOOKUP(J54,quest_экспл!$A$1:$N$129,13,FALSE),IF(G54="импл_",0,0))</f>
        <v>804</v>
      </c>
      <c r="AC54">
        <f ca="1">VLOOKUP(AD54,total_visual_stym!$C$2:$F$209,4,FALSE)</f>
        <v>2212</v>
      </c>
      <c r="AD54" t="str">
        <f t="shared" ca="1" si="8"/>
        <v>pics\\dis61.jpg</v>
      </c>
      <c r="AE54" s="22" t="str">
        <f t="array" aca="1" ref="AE54" ca="1">IF(G54="экспл",INDEX(total_visual_stym!$C$146:$C$209,(RANK(total_visual_stym!E198,total_visual_stym!$E$146:$E$209))),0)</f>
        <v>pics\\dis61.jpg</v>
      </c>
      <c r="AF54" s="22" t="str">
        <f t="shared" si="21"/>
        <v/>
      </c>
      <c r="AG54" t="str">
        <f t="shared" si="18"/>
        <v>pics\\Finik_5.jpg</v>
      </c>
      <c r="AH54">
        <f t="shared" si="1"/>
        <v>0</v>
      </c>
      <c r="AI54" s="11"/>
      <c r="AT54">
        <f t="shared" ca="1" si="4"/>
        <v>0.58791905301462877</v>
      </c>
      <c r="AU54" t="str">
        <f>IF(OR(G54=10,G54=11,G54=14,G54=15),VLOOKUP(AT54,audio_list_stym!$A$3:$B$18,2,FALSE),"sound\\Noviy_plod.wav")</f>
        <v>sound\\Noviy_plod.wav</v>
      </c>
      <c r="AV54" t="str">
        <f t="shared" ca="1" si="13"/>
        <v>sound\\Noviy_plod.wav</v>
      </c>
      <c r="AW54" t="s">
        <v>698</v>
      </c>
      <c r="AX54" t="str">
        <f>IF(OR(E54=10,E54=11,E54=14,E54=15),VLOOKUP(B54,audio_list_stym!$A$3:$BQ$189,69,FALSE),"XXXXX")</f>
        <v>ФИНИК</v>
      </c>
      <c r="AY54" t="str">
        <f>VLOOKUP(V54,audio_list_stym!B54:BQ351,68,FALSE)</f>
        <v>На_картинке_</v>
      </c>
      <c r="AZ54" t="str">
        <f>VLOOKUP(Z54,audio_list_stym!$B$2:$BQ$299,68,FALSE)</f>
        <v>_Мохнатый_ли_он?</v>
      </c>
      <c r="BA54" t="e">
        <f>VLOOKUP(Q54,audio_list_stym!$B$2:$BQ$299,68,FALSE)</f>
        <v>#N/A</v>
      </c>
      <c r="BB54" t="str">
        <f t="shared" si="5"/>
        <v>На_картинке_ФИНИК._Мохнатый_ли_он?</v>
      </c>
      <c r="BD54" cm="1">
        <f t="array" aca="1" ref="BD54" ca="1">INDEX($L$50:$L$57,(RANK(AT6,$AT$2:$AT$9)))</f>
        <v>2015</v>
      </c>
    </row>
    <row r="55" spans="1:60" x14ac:dyDescent="0.45">
      <c r="A55">
        <f>VLOOKUP(C55,audio_list_stym!$B$3:$C$299,2,FALSE)</f>
        <v>1207</v>
      </c>
      <c r="B55" t="s">
        <v>348</v>
      </c>
      <c r="C55" t="str">
        <f>VLOOKUP(B55,audio_list_stym!$A$3:$B$18,2,FALSE)</f>
        <v>sound\\Date.wav</v>
      </c>
      <c r="D55">
        <f>VLOOKUP(C55,audio_list_stym!$B$3:$D$299,3,FALSE)</f>
        <v>106</v>
      </c>
      <c r="E55">
        <f>VLOOKUP(B55,audio_list_stym!$A$3:$BP$18,68,FALSE)</f>
        <v>11</v>
      </c>
      <c r="F55" t="str">
        <f>VLOOKUP(E55,metki!$A$2:$B$9,2,FALSE)</f>
        <v>экспл_реал_с_названием</v>
      </c>
      <c r="G55" t="str">
        <f t="shared" si="6"/>
        <v>экспл</v>
      </c>
      <c r="H55" t="str">
        <f>VLOOKUP(B55,audio_list_stym!$A$3:$AJ$18,36,FALSE)</f>
        <v>Finik</v>
      </c>
      <c r="I55" t="s">
        <v>693</v>
      </c>
      <c r="J55" t="str">
        <f t="shared" si="7"/>
        <v>Finik_6</v>
      </c>
      <c r="K55">
        <v>11</v>
      </c>
      <c r="L55">
        <f>VLOOKUP(J55,total_visual_stym!$A$2:$D$129,2,FALSE)</f>
        <v>2014</v>
      </c>
      <c r="M55" t="str">
        <f>VLOOKUP(J55,total_visual_stym!$A$2:$D$129,3,FALSE)</f>
        <v>pics\\Finik_6.jpg</v>
      </c>
      <c r="N55">
        <f>VLOOKUP(J55,total_visual_stym!$A$1:$D$129,4,FALSE)</f>
        <v>201</v>
      </c>
      <c r="P55">
        <f>IF(G55="экспл",0,IF(G55="импл_",VLOOKUP(J55,quest_импл!$A$1:$J$129,7,FALSE),0))</f>
        <v>0</v>
      </c>
      <c r="Q55">
        <f>IF(G55="экспл",0,IF(G55="импл_",VLOOKUP(J55,quest_импл!$A$1:$J$129,8,FALSE),0))</f>
        <v>0</v>
      </c>
      <c r="R55">
        <f>IF(G55="экспл",0,IF(G55="импл_",VLOOKUP(J55,quest_импл!$A$1:$J$129,9,FALSE),0))</f>
        <v>0</v>
      </c>
      <c r="S55">
        <f>IF(G55="экспл_",0,IF(G55="импл_",VLOOKUP(J55,quest_импл!$A$1:$J$129,10,FALSE),0))</f>
        <v>0</v>
      </c>
      <c r="U55">
        <f>IF(G55="экспл",VLOOKUP(J55,quest_экспл!$A$1:$N$129,7,FALSE),IF(G55="импл_",0,0))</f>
        <v>294</v>
      </c>
      <c r="V55" t="str">
        <f>IF(G55="экспл",VLOOKUP(J55,quest_экспл!$A$2:$N$130,8,FALSE),IF(J55="импл_",0,0))</f>
        <v>sound\\Na_monitore.wav</v>
      </c>
      <c r="W55">
        <f>IF(G55="экспл",VLOOKUP(J55,quest_импл!$A$1:$J$129,9,FALSE),IF(G55="импл_",0,0))</f>
        <v>801</v>
      </c>
      <c r="Y55">
        <f>IF(G55="экспл",VLOOKUP(J55,quest_экспл!$A$1:$N$129,11,FALSE),IF(G55="импл_",0,0))</f>
        <v>46</v>
      </c>
      <c r="Z55" t="str">
        <f>IF(G55="экспл",VLOOKUP(J55,quest_экспл!$A$1:$N$129,12,FALSE),IF(G55="импл_",0,0))</f>
        <v>sound\\On_smorshenniy.wav</v>
      </c>
      <c r="AA55" t="str">
        <f>IF(G55="экспл",VLOOKUP(J55,quest_экспл!$A$1:$N$129,14,FALSE),IF(G55="импл_",0,0))</f>
        <v>да</v>
      </c>
      <c r="AB55">
        <f>IF(G55="экспл",VLOOKUP(J55,quest_экспл!$A$1:$N$129,13,FALSE),IF(G55="импл_",0,0))</f>
        <v>804</v>
      </c>
      <c r="AC55">
        <f ca="1">VLOOKUP(AD55,total_visual_stym!$C$2:$F$209,4,FALSE)</f>
        <v>2192</v>
      </c>
      <c r="AD55" t="str">
        <f t="shared" ca="1" si="8"/>
        <v>pics\\dis32.jpg</v>
      </c>
      <c r="AE55" s="22" t="str">
        <f t="array" aca="1" ref="AE55" ca="1">IF(G55="экспл",INDEX(total_visual_stym!$C$146:$C$209,(RANK(total_visual_stym!E199,total_visual_stym!$E$146:$E$209))),0)</f>
        <v>pics\\dis32.jpg</v>
      </c>
      <c r="AF55" s="22" t="str">
        <f t="shared" si="21"/>
        <v/>
      </c>
      <c r="AG55" t="str">
        <f t="shared" si="18"/>
        <v>pics\\Finik_6.jpg</v>
      </c>
      <c r="AH55">
        <f t="shared" si="1"/>
        <v>0</v>
      </c>
      <c r="AT55">
        <f t="shared" ca="1" si="4"/>
        <v>0.92699604435703964</v>
      </c>
      <c r="AU55" t="str">
        <f>IF(OR(G55=10,G55=11,G55=14,G55=15),VLOOKUP(AT55,audio_list_stym!$A$3:$B$18,2,FALSE),"sound\\Noviy_plod.wav")</f>
        <v>sound\\Noviy_plod.wav</v>
      </c>
      <c r="AV55" t="str">
        <f t="shared" ca="1" si="13"/>
        <v>sound\\Noviy_plod.wav</v>
      </c>
      <c r="AW55" t="s">
        <v>698</v>
      </c>
      <c r="AX55" t="str">
        <f>IF(OR(E55=10,E55=11,E55=14,E55=15),VLOOKUP(B55,audio_list_stym!$A$3:$BQ$189,69,FALSE),"XXXXX")</f>
        <v>ФИНИК</v>
      </c>
      <c r="AY55" t="str">
        <f>VLOOKUP(V55,audio_list_stym!B55:BQ352,68,FALSE)</f>
        <v>На_мониторе_</v>
      </c>
      <c r="AZ55" t="str">
        <f>VLOOKUP(Z55,audio_list_stym!$B$2:$BQ$299,68,FALSE)</f>
        <v>_Он_сморщенный?</v>
      </c>
      <c r="BA55" t="e">
        <f>VLOOKUP(Q55,audio_list_stym!$B$2:$BQ$299,68,FALSE)</f>
        <v>#N/A</v>
      </c>
      <c r="BB55" t="str">
        <f t="shared" si="5"/>
        <v>На_мониторе_ФИНИК._Он_сморщенный?</v>
      </c>
      <c r="BD55" cm="1">
        <f t="array" aca="1" ref="BD55" ca="1">INDEX($L$50:$L$57,(RANK(AT7,$AT$2:$AT$9)))</f>
        <v>2014</v>
      </c>
    </row>
    <row r="56" spans="1:60" x14ac:dyDescent="0.45">
      <c r="A56">
        <f>VLOOKUP(C56,audio_list_stym!$B$3:$C$299,2,FALSE)</f>
        <v>1207</v>
      </c>
      <c r="B56" t="s">
        <v>348</v>
      </c>
      <c r="C56" t="str">
        <f>VLOOKUP(B56,audio_list_stym!$A$3:$B$18,2,FALSE)</f>
        <v>sound\\Date.wav</v>
      </c>
      <c r="D56">
        <f>VLOOKUP(C56,audio_list_stym!$B$3:$D$299,3,FALSE)</f>
        <v>106</v>
      </c>
      <c r="E56">
        <f>VLOOKUP(B56,audio_list_stym!$A$3:$BP$18,68,FALSE)</f>
        <v>11</v>
      </c>
      <c r="F56" t="str">
        <f>VLOOKUP(E56,metki!$A$2:$B$9,2,FALSE)</f>
        <v>экспл_реал_с_названием</v>
      </c>
      <c r="G56" t="str">
        <f t="shared" si="6"/>
        <v>экспл</v>
      </c>
      <c r="H56" t="str">
        <f>VLOOKUP(B56,audio_list_stym!$A$3:$AJ$18,36,FALSE)</f>
        <v>Finik</v>
      </c>
      <c r="I56" t="s">
        <v>694</v>
      </c>
      <c r="J56" t="str">
        <f t="shared" si="7"/>
        <v>Finik_7</v>
      </c>
      <c r="K56">
        <v>11</v>
      </c>
      <c r="L56">
        <f>VLOOKUP(J56,total_visual_stym!$A$2:$D$129,2,FALSE)</f>
        <v>2015</v>
      </c>
      <c r="M56" t="str">
        <f>VLOOKUP(J56,total_visual_stym!$A$2:$D$129,3,FALSE)</f>
        <v>pics\\Finik_7.jpg</v>
      </c>
      <c r="N56">
        <f>VLOOKUP(J56,total_visual_stym!$A$1:$D$129,4,FALSE)</f>
        <v>201</v>
      </c>
      <c r="P56">
        <f>IF(G56="экспл",0,IF(G56="импл_",VLOOKUP(J56,quest_импл!$A$1:$J$129,7,FALSE),0))</f>
        <v>0</v>
      </c>
      <c r="Q56">
        <f>IF(G56="экспл",0,IF(G56="импл_",VLOOKUP(J56,quest_импл!$A$1:$J$129,8,FALSE),0))</f>
        <v>0</v>
      </c>
      <c r="R56">
        <f>IF(G56="экспл",0,IF(G56="импл_",VLOOKUP(J56,quest_импл!$A$1:$J$129,9,FALSE),0))</f>
        <v>0</v>
      </c>
      <c r="S56">
        <f>IF(G56="экспл_",0,IF(G56="импл_",VLOOKUP(J56,quest_импл!$A$1:$J$129,10,FALSE),0))</f>
        <v>0</v>
      </c>
      <c r="U56">
        <f>IF(G56="экспл",VLOOKUP(J56,quest_экспл!$A$1:$N$129,7,FALSE),IF(G56="импл_",0,0))</f>
        <v>295</v>
      </c>
      <c r="V56" t="str">
        <f>IF(G56="экспл",VLOOKUP(J56,quest_экспл!$A$2:$N$130,8,FALSE),IF(J56="импл_",0,0))</f>
        <v>sound\\Pered_vami.wav</v>
      </c>
      <c r="W56">
        <f>IF(G56="экспл",VLOOKUP(J56,quest_импл!$A$1:$J$129,9,FALSE),IF(G56="импл_",0,0))</f>
        <v>801</v>
      </c>
      <c r="Y56">
        <f>IF(G56="экспл",VLOOKUP(J56,quest_экспл!$A$1:$N$129,11,FALSE),IF(G56="импл_",0,0))</f>
        <v>47</v>
      </c>
      <c r="Z56" t="str">
        <f>IF(G56="экспл",VLOOKUP(J56,quest_экспл!$A$1:$N$129,12,FALSE),IF(G56="импл_",0,0))</f>
        <v>sound\\On_s_kostochoy.wav</v>
      </c>
      <c r="AA56" t="str">
        <f>IF(G56="экспл",VLOOKUP(J56,quest_экспл!$A$1:$N$129,14,FALSE),IF(G56="импл_",0,0))</f>
        <v>да</v>
      </c>
      <c r="AB56">
        <f>IF(G56="экспл",VLOOKUP(J56,quest_экспл!$A$1:$N$129,13,FALSE),IF(G56="импл_",0,0))</f>
        <v>804</v>
      </c>
      <c r="AC56">
        <f ca="1">VLOOKUP(AD56,total_visual_stym!$C$2:$F$209,4,FALSE)</f>
        <v>2214</v>
      </c>
      <c r="AD56" t="str">
        <f t="shared" ca="1" si="8"/>
        <v>pics\\dis63.jpg</v>
      </c>
      <c r="AE56" s="22" t="str">
        <f t="array" aca="1" ref="AE56" ca="1">IF(G56="экспл",INDEX(total_visual_stym!$C$146:$C$209,(RANK(total_visual_stym!E200,total_visual_stym!$E$146:$E$209))),0)</f>
        <v>pics\\dis63.jpg</v>
      </c>
      <c r="AF56" s="22" t="str">
        <f>IF(ISTEXT(AR56),AR56,IF(ISTEXT(AS56),AS56,""))</f>
        <v/>
      </c>
      <c r="AG56" t="str">
        <f t="shared" si="18"/>
        <v>pics\\Finik_7.jpg</v>
      </c>
      <c r="AH56">
        <f t="shared" si="1"/>
        <v>0</v>
      </c>
      <c r="AT56">
        <f t="shared" ca="1" si="4"/>
        <v>0.75778901646998853</v>
      </c>
      <c r="AU56" t="str">
        <f>IF(OR(G56=10,G56=11,G56=14,G56=15),VLOOKUP(AT56,audio_list_stym!$A$3:$B$18,2,FALSE),"sound\\Noviy_plod.wav")</f>
        <v>sound\\Noviy_plod.wav</v>
      </c>
      <c r="AV56" t="str">
        <f t="shared" ca="1" si="13"/>
        <v>sound\\Noviy_plod.wav</v>
      </c>
      <c r="AW56" t="s">
        <v>698</v>
      </c>
      <c r="AX56" t="str">
        <f>IF(OR(E56=10,E56=11,E56=14,E56=15),VLOOKUP(B56,audio_list_stym!$A$3:$BQ$189,69,FALSE),"XXXXX")</f>
        <v>ФИНИК</v>
      </c>
      <c r="AY56" t="str">
        <f>VLOOKUP(V56,audio_list_stym!B56:BQ353,68,FALSE)</f>
        <v>Перед_Вами_</v>
      </c>
      <c r="AZ56" t="str">
        <f>VLOOKUP(Z56,audio_list_stym!$B$2:$BQ$299,68,FALSE)</f>
        <v>_Он_с_косточкой?</v>
      </c>
      <c r="BA56" t="e">
        <f>VLOOKUP(Q56,audio_list_stym!$B$2:$BQ$299,68,FALSE)</f>
        <v>#N/A</v>
      </c>
      <c r="BB56" t="str">
        <f t="shared" si="5"/>
        <v>Перед_Вами_ФИНИК._Он_с_косточкой?</v>
      </c>
      <c r="BD56" cm="1">
        <f t="array" aca="1" ref="BD56" ca="1">INDEX($L$50:$L$57,(RANK(AT8,$AT$2:$AT$9)))</f>
        <v>2009</v>
      </c>
    </row>
    <row r="57" spans="1:60" x14ac:dyDescent="0.45">
      <c r="A57">
        <f>VLOOKUP(C57,audio_list_stym!$B$3:$C$299,2,FALSE)</f>
        <v>1207</v>
      </c>
      <c r="B57" t="s">
        <v>348</v>
      </c>
      <c r="C57" t="str">
        <f>VLOOKUP(B57,audio_list_stym!$A$3:$B$18,2,FALSE)</f>
        <v>sound\\Date.wav</v>
      </c>
      <c r="D57">
        <f>VLOOKUP(C57,audio_list_stym!$B$3:$D$299,3,FALSE)</f>
        <v>106</v>
      </c>
      <c r="E57">
        <f>VLOOKUP(B57,audio_list_stym!$A$3:$BP$18,68,FALSE)</f>
        <v>11</v>
      </c>
      <c r="F57" t="str">
        <f>VLOOKUP(E57,metki!$A$2:$B$9,2,FALSE)</f>
        <v>экспл_реал_с_названием</v>
      </c>
      <c r="G57" t="str">
        <f t="shared" si="6"/>
        <v>экспл</v>
      </c>
      <c r="H57" t="str">
        <f>VLOOKUP(B57,audio_list_stym!$A$3:$AJ$18,36,FALSE)</f>
        <v>Finik</v>
      </c>
      <c r="I57" t="s">
        <v>695</v>
      </c>
      <c r="J57" t="str">
        <f t="shared" si="7"/>
        <v>Finik_8</v>
      </c>
      <c r="K57">
        <v>11</v>
      </c>
      <c r="L57">
        <f>VLOOKUP(J57,total_visual_stym!$A$2:$D$129,2,FALSE)</f>
        <v>2016</v>
      </c>
      <c r="M57" t="str">
        <f>VLOOKUP(J57,total_visual_stym!$A$2:$D$129,3,FALSE)</f>
        <v>pics\\Finik_8.jpg</v>
      </c>
      <c r="N57">
        <f>VLOOKUP(J57,total_visual_stym!$A$1:$D$129,4,FALSE)</f>
        <v>201</v>
      </c>
      <c r="P57">
        <f>IF(G57="экспл",0,IF(G57="импл_",VLOOKUP(J57,quest_импл!$A$1:$J$129,7,FALSE),0))</f>
        <v>0</v>
      </c>
      <c r="Q57">
        <f>IF(G57="экспл",0,IF(G57="импл_",VLOOKUP(J57,quest_импл!$A$1:$J$129,8,FALSE),0))</f>
        <v>0</v>
      </c>
      <c r="R57">
        <f>IF(G57="экспл",0,IF(G57="импл_",VLOOKUP(J57,quest_импл!$A$1:$J$129,9,FALSE),0))</f>
        <v>0</v>
      </c>
      <c r="S57">
        <f>IF(G57="экспл_",0,IF(G57="импл_",VLOOKUP(J57,quest_импл!$A$1:$J$129,10,FALSE),0))</f>
        <v>0</v>
      </c>
      <c r="U57">
        <f>IF(G57="экспл",VLOOKUP(J57,quest_экспл!$A$1:$N$129,7,FALSE),IF(G57="импл_",0,0))</f>
        <v>296</v>
      </c>
      <c r="V57" t="str">
        <f>IF(G57="экспл",VLOOKUP(J57,quest_экспл!$A$2:$N$130,8,FALSE),IF(J57="импл_",0,0))</f>
        <v>sound\\Vi_vidite.wav</v>
      </c>
      <c r="W57">
        <f>IF(G57="экспл",VLOOKUP(J57,quest_импл!$A$1:$J$129,9,FALSE),IF(G57="импл_",0,0))</f>
        <v>801</v>
      </c>
      <c r="Y57">
        <f>IF(G57="экспл",VLOOKUP(J57,quest_экспл!$A$1:$N$129,11,FALSE),IF(G57="импл_",0,0))</f>
        <v>48</v>
      </c>
      <c r="Z57" t="str">
        <f>IF(G57="экспл",VLOOKUP(J57,quest_экспл!$A$1:$N$129,12,FALSE),IF(G57="импл_",0,0))</f>
        <v>sound\\On_treugolniy.wav</v>
      </c>
      <c r="AA57" t="str">
        <f>IF(G57="экспл",VLOOKUP(J57,quest_экспл!$A$1:$N$129,14,FALSE),IF(G57="импл_",0,0))</f>
        <v>нет</v>
      </c>
      <c r="AB57">
        <f>IF(G57="экспл",VLOOKUP(J57,quest_экспл!$A$1:$N$129,13,FALSE),IF(G57="импл_",0,0))</f>
        <v>804</v>
      </c>
      <c r="AC57">
        <f ca="1">VLOOKUP(AD57,total_visual_stym!$C$2:$F$209,4,FALSE)</f>
        <v>2200</v>
      </c>
      <c r="AD57" t="str">
        <f t="shared" ca="1" si="8"/>
        <v>pics\\dis57.jpg</v>
      </c>
      <c r="AE57" s="22" t="str">
        <f t="array" aca="1" ref="AE57" ca="1">IF(G57="экспл",INDEX(total_visual_stym!$C$146:$C$209,(RANK(total_visual_stym!E201,total_visual_stym!$E$146:$E$209))),0)</f>
        <v>pics\\dis57.jpg</v>
      </c>
      <c r="AF57" s="22" t="str">
        <f>IF(ISTEXT(AR57),AR57,IF(ISTEXT(AS57),AS57,""))</f>
        <v/>
      </c>
      <c r="AG57" t="str">
        <f t="shared" si="18"/>
        <v>pics\\Finik_8.jpg</v>
      </c>
      <c r="AH57">
        <f t="shared" si="1"/>
        <v>0</v>
      </c>
      <c r="AI57" s="11"/>
      <c r="AT57">
        <f t="shared" ca="1" si="4"/>
        <v>0.76129365505439639</v>
      </c>
      <c r="AU57" t="str">
        <f>IF(OR(G57=10,G57=11,G57=14,G57=15),VLOOKUP(AT57,audio_list_stym!$A$3:$B$18,2,FALSE),"sound\\Noviy_plod.wav")</f>
        <v>sound\\Noviy_plod.wav</v>
      </c>
      <c r="AV57" t="str">
        <f t="shared" ca="1" si="13"/>
        <v>sound\\Noviy_plod.wav</v>
      </c>
      <c r="AW57" t="s">
        <v>698</v>
      </c>
      <c r="AX57" t="str">
        <f>IF(OR(E57=10,E57=11,E57=14,E57=15),VLOOKUP(B57,audio_list_stym!$A$3:$BQ$189,69,FALSE),"XXXXX")</f>
        <v>ФИНИК</v>
      </c>
      <c r="AY57" t="str">
        <f>VLOOKUP(V57,audio_list_stym!B57:BQ354,68,FALSE)</f>
        <v>Вы_видите_</v>
      </c>
      <c r="AZ57" t="str">
        <f>VLOOKUP(Z57,audio_list_stym!$B$2:$BQ$299,68,FALSE)</f>
        <v>_Он_треугольный?</v>
      </c>
      <c r="BA57" t="e">
        <f>VLOOKUP(Q57,audio_list_stym!$B$2:$BQ$299,68,FALSE)</f>
        <v>#N/A</v>
      </c>
      <c r="BB57" t="str">
        <f t="shared" si="5"/>
        <v>Вы_видите_ФИНИК._Он_треугольный?</v>
      </c>
      <c r="BD57" cm="1">
        <f t="array" aca="1" ref="BD57" ca="1">INDEX($L$50:$L$57,(RANK(AT9,$AT$2:$AT$9)))</f>
        <v>2012</v>
      </c>
    </row>
    <row r="58" spans="1:60" x14ac:dyDescent="0.45">
      <c r="A58">
        <f>VLOOKUP(C58,audio_list_stym!$B$3:$C$299,2,FALSE)</f>
        <v>1208</v>
      </c>
      <c r="B58" t="s">
        <v>349</v>
      </c>
      <c r="C58" t="str">
        <f>VLOOKUP(B58,audio_list_stym!$A$3:$B$18,2,FALSE)</f>
        <v>sound\\Peas.wav</v>
      </c>
      <c r="D58">
        <f>VLOOKUP(C58,audio_list_stym!$B$3:$D$299,3,FALSE)</f>
        <v>107</v>
      </c>
      <c r="E58">
        <f>VLOOKUP(B58,audio_list_stym!$A$3:$BP$18,68,FALSE)</f>
        <v>12</v>
      </c>
      <c r="F58" t="str">
        <f>VLOOKUP(E58,metki!$A$2:$B$9,2,FALSE)</f>
        <v>импл_реал_без_названия</v>
      </c>
      <c r="G58" t="str">
        <f t="shared" si="6"/>
        <v>импл_</v>
      </c>
      <c r="H58" t="str">
        <f>VLOOKUP(B58,audio_list_stym!$A$3:$AJ$18,36,FALSE)</f>
        <v>Goroh</v>
      </c>
      <c r="I58" t="s">
        <v>688</v>
      </c>
      <c r="J58" t="str">
        <f t="shared" si="7"/>
        <v>Goroh_1</v>
      </c>
      <c r="K58">
        <v>12</v>
      </c>
      <c r="L58">
        <f>VLOOKUP(J58,total_visual_stym!$A$2:$D$129,2,FALSE)</f>
        <v>2017</v>
      </c>
      <c r="M58" t="str">
        <f>VLOOKUP(J58,total_visual_stym!$A$2:$D$129,3,FALSE)</f>
        <v>pics\\Goroh_1.jpg</v>
      </c>
      <c r="N58">
        <f>VLOOKUP(J58,total_visual_stym!$A$1:$D$129,4,FALSE)</f>
        <v>202</v>
      </c>
      <c r="P58">
        <f>IF(G58="экспл",0,IF(G58="импл_",VLOOKUP(J58,quest_импл!$A$1:$J$129,7,FALSE),0))</f>
        <v>177</v>
      </c>
      <c r="Q58" t="str">
        <f>IF(G58="экспл",0,IF(G58="импл_",VLOOKUP(J58,quest_импл!$A$1:$J$129,8,FALSE),0))</f>
        <v>sound\\Rihliy_li.wav</v>
      </c>
      <c r="R58">
        <f>IF(G58="экспл",0,IF(G58="импл_",VLOOKUP(J58,quest_импл!$A$1:$J$129,9,FALSE),0))</f>
        <v>801</v>
      </c>
      <c r="S58" t="str">
        <f>IF(G58="экспл_",0,IF(G58="импл_",VLOOKUP(J58,quest_импл!$A$1:$J$129,10,FALSE),0))</f>
        <v>нет</v>
      </c>
      <c r="U58">
        <f>IF(G58="экспл",VLOOKUP(J58,quest_экспл!$A$1:$N$129,7,FALSE),IF(G58="импл_",0,0))</f>
        <v>0</v>
      </c>
      <c r="V58">
        <f>IF(G58="экспл",VLOOKUP(J58,quest_экспл!$A$2:$N$130,8,FALSE),IF(J58="импл_",0,0))</f>
        <v>0</v>
      </c>
      <c r="W58">
        <f>IF(G58="экспл",VLOOKUP(J58,quest_импл!$A$1:$J$129,9,FALSE),IF(G58="импл_",0,0))</f>
        <v>0</v>
      </c>
      <c r="Y58">
        <f>IF(G58="экспл",VLOOKUP(J58,quest_экспл!$A$1:$N$129,11,FALSE),IF(G58="импл_",0,0))</f>
        <v>0</v>
      </c>
      <c r="Z58">
        <f>IF(G58="экспл",VLOOKUP(J58,quest_экспл!$A$1:$N$129,12,FALSE),IF(G58="импл_",0,0))</f>
        <v>0</v>
      </c>
      <c r="AA58">
        <f>IF(G58="экспл",VLOOKUP(J58,quest_экспл!$A$1:$N$129,14,FALSE),IF(G58="импл_",0,0))</f>
        <v>0</v>
      </c>
      <c r="AB58">
        <f>IF(G58="экспл",VLOOKUP(J58,quest_экспл!$A$1:$N$129,13,FALSE),IF(G58="импл_",0,0))</f>
        <v>0</v>
      </c>
      <c r="AC58">
        <f ca="1">VLOOKUP(AD58,total_visual_stym!$C$2:$F$209,4,FALSE)</f>
        <v>2027</v>
      </c>
      <c r="AD58" t="str">
        <f t="shared" ca="1" si="8"/>
        <v>pics\\Kokos_3.jpg</v>
      </c>
      <c r="AE58" s="22">
        <f t="array" ref="AE58">IF(G58="экспл",INDEX(total_visual_stym!$C$146:$C$209,(RANK(total_visual_stym!E202,total_visual_stym!$E$146:$E$209))),0)</f>
        <v>0</v>
      </c>
      <c r="AF58" s="22" t="str">
        <f t="shared" ref="AF58:AF65" ca="1" si="24">IF(ISTEXT(AR58),AR58,IF(ISTEXT(AS58),AS58,""))</f>
        <v>pics\\Kokos_3.jpg</v>
      </c>
      <c r="AG58" t="str">
        <f t="shared" si="18"/>
        <v/>
      </c>
      <c r="AH58" t="str">
        <f t="shared" si="1"/>
        <v>sound\\Ogorod</v>
      </c>
      <c r="AI58" s="11"/>
      <c r="AR58" t="str">
        <f t="shared" ref="AR58:AR65" ca="1" si="25">IF(AH58="sound\\Ogorod",AP10,"")</f>
        <v>pics\\Kokos_3.jpg</v>
      </c>
      <c r="AT58">
        <f t="shared" ca="1" si="4"/>
        <v>0.98465075826799042</v>
      </c>
      <c r="AU58" t="str">
        <f>IF(OR(G58=10,G58=11,G58=14,G58=15),VLOOKUP(AT58,audio_list_stym!$A$3:$B$18,2,FALSE),"sound\\Noviy_plod.wav")</f>
        <v>sound\\Noviy_plod.wav</v>
      </c>
      <c r="AV58" t="str">
        <f t="shared" ca="1" si="13"/>
        <v>sound\\Noviy_plod.wav</v>
      </c>
      <c r="AW58" t="s">
        <v>699</v>
      </c>
      <c r="AX58" t="str">
        <f>IF(OR(E58=10,E58=11,E58=14,E58=15),VLOOKUP(B58,audio_list_stym!$A$3:$BQ$189,69,FALSE),"XXXXX")</f>
        <v>XXXXX</v>
      </c>
      <c r="AY58" t="e">
        <f>VLOOKUP(V58,audio_list_stym!B58:BQ355,68,FALSE)</f>
        <v>#N/A</v>
      </c>
      <c r="AZ58" t="e">
        <f>VLOOKUP(Z58,audio_list_stym!$B$2:$BQ$299,68,FALSE)</f>
        <v>#N/A</v>
      </c>
      <c r="BA58" t="str">
        <f>VLOOKUP(Q58,audio_list_stym!$B$2:$BQ$299,68,FALSE)</f>
        <v>_Рыхлый_ли_</v>
      </c>
      <c r="BB58" t="str">
        <f t="shared" si="5"/>
        <v>_Рыхлый_ли_XXXXX?</v>
      </c>
      <c r="BC58">
        <f>A58</f>
        <v>1208</v>
      </c>
      <c r="BD58" cm="1">
        <f t="array" aca="1" ref="BD58" ca="1">INDEX($L$58:$L$65,(RANK(AT2,$AT$2:$AT$9)))</f>
        <v>2018</v>
      </c>
      <c r="BE58" cm="1">
        <f t="array" aca="1" ref="BE58" ca="1">INDEX(BD2:BD17,(RANK(AT8,$AT$2:$AT$17)))</f>
        <v>2058</v>
      </c>
      <c r="BF58" cm="1">
        <f t="array" aca="1" ref="BF58" ca="1">INDEX(BD18:BD33,(RANK(AT8,$AT$2:$AT$17)))</f>
        <v>2026</v>
      </c>
      <c r="BG58" cm="1">
        <f t="array" aca="1" ref="BG58" ca="1">INDEX(BD42:BD57,(RANK(AT8,$AT$2:$AT$9)))</f>
        <v>2002</v>
      </c>
      <c r="BH58">
        <v>1</v>
      </c>
    </row>
    <row r="59" spans="1:60" x14ac:dyDescent="0.45">
      <c r="A59">
        <f>VLOOKUP(C59,audio_list_stym!$B$3:$C$299,2,FALSE)</f>
        <v>1208</v>
      </c>
      <c r="B59" t="s">
        <v>349</v>
      </c>
      <c r="C59" t="str">
        <f>VLOOKUP(B59,audio_list_stym!$A$3:$B$18,2,FALSE)</f>
        <v>sound\\Peas.wav</v>
      </c>
      <c r="D59">
        <f>VLOOKUP(C59,audio_list_stym!$B$3:$D$299,3,FALSE)</f>
        <v>107</v>
      </c>
      <c r="E59">
        <f>VLOOKUP(B59,audio_list_stym!$A$3:$BP$18,68,FALSE)</f>
        <v>12</v>
      </c>
      <c r="F59" t="str">
        <f>VLOOKUP(E59,metki!$A$2:$B$9,2,FALSE)</f>
        <v>импл_реал_без_названия</v>
      </c>
      <c r="G59" t="str">
        <f t="shared" si="6"/>
        <v>импл_</v>
      </c>
      <c r="H59" t="str">
        <f>VLOOKUP(B59,audio_list_stym!$A$3:$AJ$18,36,FALSE)</f>
        <v>Goroh</v>
      </c>
      <c r="I59" t="s">
        <v>689</v>
      </c>
      <c r="J59" t="str">
        <f t="shared" si="7"/>
        <v>Goroh_2</v>
      </c>
      <c r="K59">
        <v>12</v>
      </c>
      <c r="L59">
        <f>VLOOKUP(J59,total_visual_stym!$A$2:$D$129,2,FALSE)</f>
        <v>2018</v>
      </c>
      <c r="M59" t="str">
        <f>VLOOKUP(J59,total_visual_stym!$A$2:$D$129,3,FALSE)</f>
        <v>pics\\Goroh_2.jpg</v>
      </c>
      <c r="N59">
        <f>VLOOKUP(J59,total_visual_stym!$A$1:$D$129,4,FALSE)</f>
        <v>202</v>
      </c>
      <c r="P59">
        <f>IF(G59="экспл",0,IF(G59="импл_",VLOOKUP(J59,quest_импл!$A$1:$J$129,7,FALSE),0))</f>
        <v>178</v>
      </c>
      <c r="Q59" t="str">
        <f>IF(G59="экспл",0,IF(G59="импл_",VLOOKUP(J59,quest_импл!$A$1:$J$129,8,FALSE),0))</f>
        <v>sound\\V_struchke_li.wav</v>
      </c>
      <c r="R59">
        <f>IF(G59="экспл",0,IF(G59="импл_",VLOOKUP(J59,quest_импл!$A$1:$J$129,9,FALSE),0))</f>
        <v>801</v>
      </c>
      <c r="S59" t="str">
        <f>IF(G59="экспл_",0,IF(G59="импл_",VLOOKUP(J59,quest_импл!$A$1:$J$129,10,FALSE),0))</f>
        <v>да</v>
      </c>
      <c r="U59">
        <f>IF(G59="экспл",VLOOKUP(J59,quest_экспл!$A$1:$N$129,7,FALSE),IF(G59="импл_",0,0))</f>
        <v>0</v>
      </c>
      <c r="V59">
        <f>IF(G59="экспл",VLOOKUP(J59,quest_экспл!$A$2:$N$130,8,FALSE),IF(J59="импл_",0,0))</f>
        <v>0</v>
      </c>
      <c r="W59">
        <f>IF(G59="экспл",VLOOKUP(J59,quest_импл!$A$1:$J$129,9,FALSE),IF(G59="импл_",0,0))</f>
        <v>0</v>
      </c>
      <c r="Y59">
        <f>IF(G59="экспл",VLOOKUP(J59,quest_экспл!$A$1:$N$129,11,FALSE),IF(G59="импл_",0,0))</f>
        <v>0</v>
      </c>
      <c r="Z59">
        <f>IF(G59="экспл",VLOOKUP(J59,quest_экспл!$A$1:$N$129,12,FALSE),IF(G59="импл_",0,0))</f>
        <v>0</v>
      </c>
      <c r="AA59">
        <f>IF(G59="экспл",VLOOKUP(J59,quest_экспл!$A$1:$N$129,14,FALSE),IF(G59="импл_",0,0))</f>
        <v>0</v>
      </c>
      <c r="AB59">
        <f>IF(G59="экспл",VLOOKUP(J59,quest_экспл!$A$1:$N$129,13,FALSE),IF(G59="импл_",0,0))</f>
        <v>0</v>
      </c>
      <c r="AC59">
        <f ca="1">VLOOKUP(AD59,total_visual_stym!$C$2:$F$209,4,FALSE)</f>
        <v>2160</v>
      </c>
      <c r="AD59" t="str">
        <f t="shared" ca="1" si="8"/>
        <v>pics\\Injir_8.jpg</v>
      </c>
      <c r="AE59" s="22">
        <f t="array" ref="AE59">IF(G59="экспл",INDEX(total_visual_stym!$C$146:$C$209,(RANK(total_visual_stym!E203,total_visual_stym!$E$146:$E$209))),0)</f>
        <v>0</v>
      </c>
      <c r="AF59" s="22" t="str">
        <f t="shared" ca="1" si="24"/>
        <v>pics\\Injir_8.jpg</v>
      </c>
      <c r="AG59" t="str">
        <f t="shared" si="18"/>
        <v/>
      </c>
      <c r="AH59" t="str">
        <f t="shared" si="1"/>
        <v>sound\\Ogorod</v>
      </c>
      <c r="AR59" t="str">
        <f t="shared" ca="1" si="25"/>
        <v>pics\\Injir_8.jpg</v>
      </c>
      <c r="AT59">
        <f t="shared" ca="1" si="4"/>
        <v>2.4726182298574373E-2</v>
      </c>
      <c r="AU59" t="str">
        <f>IF(OR(G59=10,G59=11,G59=14,G59=15),VLOOKUP(AT59,audio_list_stym!$A$3:$B$18,2,FALSE),"sound\\Noviy_plod.wav")</f>
        <v>sound\\Noviy_plod.wav</v>
      </c>
      <c r="AV59" t="str">
        <f t="shared" ca="1" si="13"/>
        <v>sound\\Redkiy_plod.wav</v>
      </c>
      <c r="AW59" t="s">
        <v>699</v>
      </c>
      <c r="AX59" t="str">
        <f>IF(OR(E59=10,E59=11,E59=14,E59=15),VLOOKUP(B59,audio_list_stym!$A$3:$BQ$189,69,FALSE),"XXXXX")</f>
        <v>XXXXX</v>
      </c>
      <c r="AY59" t="e">
        <f>VLOOKUP(V59,audio_list_stym!B59:BQ356,68,FALSE)</f>
        <v>#N/A</v>
      </c>
      <c r="AZ59" t="e">
        <f>VLOOKUP(Z59,audio_list_stym!$B$2:$BQ$299,68,FALSE)</f>
        <v>#N/A</v>
      </c>
      <c r="BA59" t="str">
        <f>VLOOKUP(Q59,audio_list_stym!$B$2:$BQ$299,68,FALSE)</f>
        <v>_В_стручке_ли_</v>
      </c>
      <c r="BB59" t="str">
        <f t="shared" si="5"/>
        <v>_В_стручке_ли_XXXXX?</v>
      </c>
      <c r="BD59" cm="1">
        <f t="array" aca="1" ref="BD59" ca="1">INDEX($L$58:$L$65,(RANK(AT3,$AT$2:$AT$9)))</f>
        <v>2021</v>
      </c>
    </row>
    <row r="60" spans="1:60" x14ac:dyDescent="0.45">
      <c r="A60">
        <f>VLOOKUP(C60,audio_list_stym!$B$3:$C$299,2,FALSE)</f>
        <v>1208</v>
      </c>
      <c r="B60" t="s">
        <v>349</v>
      </c>
      <c r="C60" t="str">
        <f>VLOOKUP(B60,audio_list_stym!$A$3:$B$18,2,FALSE)</f>
        <v>sound\\Peas.wav</v>
      </c>
      <c r="D60">
        <f>VLOOKUP(C60,audio_list_stym!$B$3:$D$299,3,FALSE)</f>
        <v>107</v>
      </c>
      <c r="E60">
        <f>VLOOKUP(B60,audio_list_stym!$A$3:$BP$18,68,FALSE)</f>
        <v>12</v>
      </c>
      <c r="F60" t="str">
        <f>VLOOKUP(E60,metki!$A$2:$B$9,2,FALSE)</f>
        <v>импл_реал_без_названия</v>
      </c>
      <c r="G60" t="str">
        <f t="shared" si="6"/>
        <v>импл_</v>
      </c>
      <c r="H60" t="str">
        <f>VLOOKUP(B60,audio_list_stym!$A$3:$AJ$18,36,FALSE)</f>
        <v>Goroh</v>
      </c>
      <c r="I60" t="s">
        <v>690</v>
      </c>
      <c r="J60" t="str">
        <f t="shared" si="7"/>
        <v>Goroh_3</v>
      </c>
      <c r="K60">
        <v>12</v>
      </c>
      <c r="L60">
        <f>VLOOKUP(J60,total_visual_stym!$A$2:$D$129,2,FALSE)</f>
        <v>2019</v>
      </c>
      <c r="M60" t="str">
        <f>VLOOKUP(J60,total_visual_stym!$A$2:$D$129,3,FALSE)</f>
        <v>pics\\Goroh_3.jpg</v>
      </c>
      <c r="N60">
        <f>VLOOKUP(J60,total_visual_stym!$A$1:$D$129,4,FALSE)</f>
        <v>202</v>
      </c>
      <c r="P60">
        <f>IF(G60="экспл",0,IF(G60="импл_",VLOOKUP(J60,quest_импл!$A$1:$J$129,7,FALSE),0))</f>
        <v>179</v>
      </c>
      <c r="Q60" t="str">
        <f>IF(G60="экспл",0,IF(G60="импл_",VLOOKUP(J60,quest_импл!$A$1:$J$129,8,FALSE),0))</f>
        <v>sound\\Yadovitiy_li.wav</v>
      </c>
      <c r="R60">
        <f>IF(G60="экспл",0,IF(G60="импл_",VLOOKUP(J60,quest_импл!$A$1:$J$129,9,FALSE),0))</f>
        <v>801</v>
      </c>
      <c r="S60" t="str">
        <f>IF(G60="экспл_",0,IF(G60="импл_",VLOOKUP(J60,quest_импл!$A$1:$J$129,10,FALSE),0))</f>
        <v>нет</v>
      </c>
      <c r="U60">
        <f>IF(G60="экспл",VLOOKUP(J60,quest_экспл!$A$1:$N$129,7,FALSE),IF(G60="импл_",0,0))</f>
        <v>0</v>
      </c>
      <c r="V60">
        <f>IF(G60="экспл",VLOOKUP(J60,quest_экспл!$A$2:$N$130,8,FALSE),IF(J60="импл_",0,0))</f>
        <v>0</v>
      </c>
      <c r="W60">
        <f>IF(G60="экспл",VLOOKUP(J60,quest_импл!$A$1:$J$129,9,FALSE),IF(G60="импл_",0,0))</f>
        <v>0</v>
      </c>
      <c r="Y60">
        <f>IF(G60="экспл",VLOOKUP(J60,quest_экспл!$A$1:$N$129,11,FALSE),IF(G60="импл_",0,0))</f>
        <v>0</v>
      </c>
      <c r="Z60">
        <f>IF(G60="экспл",VLOOKUP(J60,quest_экспл!$A$1:$N$129,12,FALSE),IF(G60="импл_",0,0))</f>
        <v>0</v>
      </c>
      <c r="AA60">
        <f>IF(G60="экспл",VLOOKUP(J60,quest_экспл!$A$1:$N$129,14,FALSE),IF(G60="импл_",0,0))</f>
        <v>0</v>
      </c>
      <c r="AB60">
        <f>IF(G60="экспл",VLOOKUP(J60,quest_экспл!$A$1:$N$129,13,FALSE),IF(G60="импл_",0,0))</f>
        <v>0</v>
      </c>
      <c r="AC60">
        <f ca="1">VLOOKUP(AD60,total_visual_stym!$C$2:$F$209,4,FALSE)</f>
        <v>2012</v>
      </c>
      <c r="AD60" t="str">
        <f t="shared" ca="1" si="8"/>
        <v>pics\\Finik_4.jpg</v>
      </c>
      <c r="AE60" s="22">
        <f t="array" ref="AE60">IF(G60="экспл",INDEX(total_visual_stym!$C$146:$C$209,(RANK(total_visual_stym!E204,total_visual_stym!$E$146:$E$209))),0)</f>
        <v>0</v>
      </c>
      <c r="AF60" s="22" t="str">
        <f t="shared" ca="1" si="24"/>
        <v>pics\\Finik_4.jpg</v>
      </c>
      <c r="AG60" t="str">
        <f t="shared" si="18"/>
        <v/>
      </c>
      <c r="AH60" t="str">
        <f t="shared" si="1"/>
        <v>sound\\Ogorod</v>
      </c>
      <c r="AR60" t="str">
        <f t="shared" ca="1" si="25"/>
        <v>pics\\Finik_4.jpg</v>
      </c>
      <c r="AT60">
        <f t="shared" ca="1" si="4"/>
        <v>0.19784315525716623</v>
      </c>
      <c r="AU60" t="str">
        <f>IF(OR(G60=10,G60=11,G60=14,G60=15),VLOOKUP(AT60,audio_list_stym!$A$3:$B$18,2,FALSE),"sound\\Noviy_plod.wav")</f>
        <v>sound\\Noviy_plod.wav</v>
      </c>
      <c r="AV60" t="str">
        <f t="shared" ca="1" si="13"/>
        <v>sound\\Redkiy_plod.wav</v>
      </c>
      <c r="AW60" t="s">
        <v>699</v>
      </c>
      <c r="AX60" t="str">
        <f>IF(OR(E60=10,E60=11,E60=14,E60=15),VLOOKUP(B60,audio_list_stym!$A$3:$BQ$189,69,FALSE),"XXXXX")</f>
        <v>XXXXX</v>
      </c>
      <c r="AY60" t="e">
        <f>VLOOKUP(V60,audio_list_stym!B60:BQ357,68,FALSE)</f>
        <v>#N/A</v>
      </c>
      <c r="AZ60" t="e">
        <f>VLOOKUP(Z60,audio_list_stym!$B$2:$BQ$299,68,FALSE)</f>
        <v>#N/A</v>
      </c>
      <c r="BA60" t="str">
        <f>VLOOKUP(Q60,audio_list_stym!$B$2:$BQ$299,68,FALSE)</f>
        <v>_Ядовитый_ли_</v>
      </c>
      <c r="BB60" t="str">
        <f t="shared" si="5"/>
        <v>_Ядовитый_ли_XXXXX?</v>
      </c>
      <c r="BD60" cm="1">
        <f t="array" aca="1" ref="BD60" ca="1">INDEX($L$58:$L$65,(RANK(AT4,$AT$2:$AT$9)))</f>
        <v>2019</v>
      </c>
    </row>
    <row r="61" spans="1:60" x14ac:dyDescent="0.45">
      <c r="A61">
        <f>VLOOKUP(C61,audio_list_stym!$B$3:$C$299,2,FALSE)</f>
        <v>1208</v>
      </c>
      <c r="B61" t="s">
        <v>349</v>
      </c>
      <c r="C61" t="str">
        <f>VLOOKUP(B61,audio_list_stym!$A$3:$B$18,2,FALSE)</f>
        <v>sound\\Peas.wav</v>
      </c>
      <c r="D61">
        <f>VLOOKUP(C61,audio_list_stym!$B$3:$D$299,3,FALSE)</f>
        <v>107</v>
      </c>
      <c r="E61">
        <f>VLOOKUP(B61,audio_list_stym!$A$3:$BP$18,68,FALSE)</f>
        <v>12</v>
      </c>
      <c r="F61" t="str">
        <f>VLOOKUP(E61,metki!$A$2:$B$9,2,FALSE)</f>
        <v>импл_реал_без_названия</v>
      </c>
      <c r="G61" t="str">
        <f t="shared" si="6"/>
        <v>импл_</v>
      </c>
      <c r="H61" t="str">
        <f>VLOOKUP(B61,audio_list_stym!$A$3:$AJ$18,36,FALSE)</f>
        <v>Goroh</v>
      </c>
      <c r="I61" t="s">
        <v>691</v>
      </c>
      <c r="J61" t="str">
        <f t="shared" si="7"/>
        <v>Goroh_4</v>
      </c>
      <c r="K61">
        <v>12</v>
      </c>
      <c r="L61">
        <f>VLOOKUP(J61,total_visual_stym!$A$2:$D$129,2,FALSE)</f>
        <v>2020</v>
      </c>
      <c r="M61" t="str">
        <f>VLOOKUP(J61,total_visual_stym!$A$2:$D$129,3,FALSE)</f>
        <v>pics\\Goroh_4.jpg</v>
      </c>
      <c r="N61">
        <f>VLOOKUP(J61,total_visual_stym!$A$1:$D$129,4,FALSE)</f>
        <v>202</v>
      </c>
      <c r="P61">
        <f>IF(G61="экспл",0,IF(G61="импл_",VLOOKUP(J61,quest_импл!$A$1:$J$129,7,FALSE),0))</f>
        <v>180</v>
      </c>
      <c r="Q61" t="str">
        <f>IF(G61="экспл",0,IF(G61="импл_",VLOOKUP(J61,quest_импл!$A$1:$J$129,8,FALSE),0))</f>
        <v>sound\\Polosatiy_li.wav</v>
      </c>
      <c r="R61">
        <f>IF(G61="экспл",0,IF(G61="импл_",VLOOKUP(J61,quest_импл!$A$1:$J$129,9,FALSE),0))</f>
        <v>801</v>
      </c>
      <c r="S61" t="str">
        <f>IF(G61="экспл_",0,IF(G61="импл_",VLOOKUP(J61,quest_импл!$A$1:$J$129,10,FALSE),0))</f>
        <v>нет</v>
      </c>
      <c r="U61">
        <f>IF(G61="экспл",VLOOKUP(J61,quest_экспл!$A$1:$N$129,7,FALSE),IF(G61="импл_",0,0))</f>
        <v>0</v>
      </c>
      <c r="V61">
        <f>IF(G61="экспл",VLOOKUP(J61,quest_экспл!$A$2:$N$130,8,FALSE),IF(J61="импл_",0,0))</f>
        <v>0</v>
      </c>
      <c r="W61">
        <f>IF(G61="экспл",VLOOKUP(J61,quest_импл!$A$1:$J$129,9,FALSE),IF(G61="импл_",0,0))</f>
        <v>0</v>
      </c>
      <c r="Y61">
        <f>IF(G61="экспл",VLOOKUP(J61,quest_экспл!$A$1:$N$129,11,FALSE),IF(G61="импл_",0,0))</f>
        <v>0</v>
      </c>
      <c r="Z61">
        <f>IF(G61="экспл",VLOOKUP(J61,quest_экспл!$A$1:$N$129,12,FALSE),IF(G61="импл_",0,0))</f>
        <v>0</v>
      </c>
      <c r="AA61">
        <f>IF(G61="экспл",VLOOKUP(J61,quest_экспл!$A$1:$N$129,14,FALSE),IF(G61="импл_",0,0))</f>
        <v>0</v>
      </c>
      <c r="AB61">
        <f>IF(G61="экспл",VLOOKUP(J61,quest_экспл!$A$1:$N$129,13,FALSE),IF(G61="импл_",0,0))</f>
        <v>0</v>
      </c>
      <c r="AC61">
        <f ca="1">VLOOKUP(AD61,total_visual_stym!$C$2:$F$209,4,FALSE)</f>
        <v>2010</v>
      </c>
      <c r="AD61" t="str">
        <f t="shared" ca="1" si="8"/>
        <v>pics\\Finik_2.jpg</v>
      </c>
      <c r="AE61" s="22">
        <f t="array" ref="AE61">IF(G61="экспл",INDEX(total_visual_stym!$C$146:$C$209,(RANK(total_visual_stym!E205,total_visual_stym!$E$146:$E$209))),0)</f>
        <v>0</v>
      </c>
      <c r="AF61" s="22" t="str">
        <f t="shared" ca="1" si="24"/>
        <v>pics\\Finik_2.jpg</v>
      </c>
      <c r="AG61" t="str">
        <f t="shared" si="18"/>
        <v/>
      </c>
      <c r="AH61" t="str">
        <f t="shared" si="1"/>
        <v>sound\\Ogorod</v>
      </c>
      <c r="AR61" t="str">
        <f t="shared" ca="1" si="25"/>
        <v>pics\\Finik_2.jpg</v>
      </c>
      <c r="AT61">
        <f t="shared" ca="1" si="4"/>
        <v>0.70498043672318034</v>
      </c>
      <c r="AU61" t="str">
        <f>IF(OR(G61=10,G61=11,G61=14,G61=15),VLOOKUP(AT61,audio_list_stym!$A$3:$B$18,2,FALSE),"sound\\Noviy_plod.wav")</f>
        <v>sound\\Noviy_plod.wav</v>
      </c>
      <c r="AV61" t="str">
        <f t="shared" ca="1" si="13"/>
        <v>sound\\Noviy_plod.wav</v>
      </c>
      <c r="AW61" t="s">
        <v>699</v>
      </c>
      <c r="AX61" t="str">
        <f>IF(OR(E61=10,E61=11,E61=14,E61=15),VLOOKUP(B61,audio_list_stym!$A$3:$BQ$189,69,FALSE),"XXXXX")</f>
        <v>XXXXX</v>
      </c>
      <c r="AY61" t="e">
        <f>VLOOKUP(V61,audio_list_stym!B61:BQ358,68,FALSE)</f>
        <v>#N/A</v>
      </c>
      <c r="AZ61" t="e">
        <f>VLOOKUP(Z61,audio_list_stym!$B$2:$BQ$299,68,FALSE)</f>
        <v>#N/A</v>
      </c>
      <c r="BA61" t="str">
        <f>VLOOKUP(Q61,audio_list_stym!$B$2:$BQ$299,68,FALSE)</f>
        <v>_Полосатый_ли_</v>
      </c>
      <c r="BB61" t="str">
        <f t="shared" si="5"/>
        <v>_Полосатый_ли_XXXXX?</v>
      </c>
      <c r="BD61" cm="1">
        <f t="array" aca="1" ref="BD61" ca="1">INDEX($L$58:$L$65,(RANK(AT5,$AT$2:$AT$9)))</f>
        <v>2024</v>
      </c>
    </row>
    <row r="62" spans="1:60" x14ac:dyDescent="0.45">
      <c r="A62">
        <f>VLOOKUP(C62,audio_list_stym!$B$3:$C$299,2,FALSE)</f>
        <v>1208</v>
      </c>
      <c r="B62" t="s">
        <v>349</v>
      </c>
      <c r="C62" t="str">
        <f>VLOOKUP(B62,audio_list_stym!$A$3:$B$18,2,FALSE)</f>
        <v>sound\\Peas.wav</v>
      </c>
      <c r="D62">
        <f>VLOOKUP(C62,audio_list_stym!$B$3:$D$299,3,FALSE)</f>
        <v>107</v>
      </c>
      <c r="E62">
        <f>VLOOKUP(B62,audio_list_stym!$A$3:$BP$18,68,FALSE)</f>
        <v>12</v>
      </c>
      <c r="F62" t="str">
        <f>VLOOKUP(E62,metki!$A$2:$B$9,2,FALSE)</f>
        <v>импл_реал_без_названия</v>
      </c>
      <c r="G62" t="str">
        <f t="shared" si="6"/>
        <v>импл_</v>
      </c>
      <c r="H62" t="str">
        <f>VLOOKUP(B62,audio_list_stym!$A$3:$AJ$18,36,FALSE)</f>
        <v>Goroh</v>
      </c>
      <c r="I62" t="s">
        <v>692</v>
      </c>
      <c r="J62" t="str">
        <f t="shared" si="7"/>
        <v>Goroh_5</v>
      </c>
      <c r="K62">
        <v>12</v>
      </c>
      <c r="L62">
        <f>VLOOKUP(J62,total_visual_stym!$A$2:$D$129,2,FALSE)</f>
        <v>2021</v>
      </c>
      <c r="M62" t="str">
        <f>VLOOKUP(J62,total_visual_stym!$A$2:$D$129,3,FALSE)</f>
        <v>pics\\Goroh_5.jpg</v>
      </c>
      <c r="N62">
        <f>VLOOKUP(J62,total_visual_stym!$A$1:$D$129,4,FALSE)</f>
        <v>202</v>
      </c>
      <c r="P62">
        <f>IF(G62="экспл",0,IF(G62="импл_",VLOOKUP(J62,quest_импл!$A$1:$J$129,7,FALSE),0))</f>
        <v>181</v>
      </c>
      <c r="Q62" t="str">
        <f>IF(G62="экспл",0,IF(G62="импл_",VLOOKUP(J62,quest_импл!$A$1:$J$129,8,FALSE),0))</f>
        <v>sound\\Ploskiy_li.wav</v>
      </c>
      <c r="R62">
        <f>IF(G62="экспл",0,IF(G62="импл_",VLOOKUP(J62,quest_импл!$A$1:$J$129,9,FALSE),0))</f>
        <v>801</v>
      </c>
      <c r="S62" t="str">
        <f>IF(G62="экспл_",0,IF(G62="импл_",VLOOKUP(J62,quest_импл!$A$1:$J$129,10,FALSE),0))</f>
        <v>да</v>
      </c>
      <c r="U62">
        <f>IF(G62="экспл",VLOOKUP(J62,quest_экспл!$A$1:$N$129,7,FALSE),IF(G62="импл_",0,0))</f>
        <v>0</v>
      </c>
      <c r="V62">
        <f>IF(G62="экспл",VLOOKUP(J62,quest_экспл!$A$2:$N$130,8,FALSE),IF(J62="импл_",0,0))</f>
        <v>0</v>
      </c>
      <c r="W62">
        <f>IF(G62="экспл",VLOOKUP(J62,quest_импл!$A$1:$J$129,9,FALSE),IF(G62="импл_",0,0))</f>
        <v>0</v>
      </c>
      <c r="Y62">
        <f>IF(G62="экспл",VLOOKUP(J62,quest_экспл!$A$1:$N$129,11,FALSE),IF(G62="импл_",0,0))</f>
        <v>0</v>
      </c>
      <c r="Z62">
        <f>IF(G62="экспл",VLOOKUP(J62,quest_экспл!$A$1:$N$129,12,FALSE),IF(G62="импл_",0,0))</f>
        <v>0</v>
      </c>
      <c r="AA62">
        <f>IF(G62="экспл",VLOOKUP(J62,quest_экспл!$A$1:$N$129,14,FALSE),IF(G62="импл_",0,0))</f>
        <v>0</v>
      </c>
      <c r="AB62">
        <f>IF(G62="экспл",VLOOKUP(J62,quest_экспл!$A$1:$N$129,13,FALSE),IF(G62="импл_",0,0))</f>
        <v>0</v>
      </c>
      <c r="AC62">
        <f ca="1">VLOOKUP(AD62,total_visual_stym!$C$2:$F$209,4,FALSE)</f>
        <v>2025</v>
      </c>
      <c r="AD62" t="str">
        <f t="shared" ca="1" si="8"/>
        <v>pics\\Kokos_1.jpg</v>
      </c>
      <c r="AE62" s="22">
        <f t="array" ref="AE62">IF(G62="экспл",INDEX(total_visual_stym!$C$146:$C$209,(RANK(total_visual_stym!E206,total_visual_stym!$E$146:$E$209))),0)</f>
        <v>0</v>
      </c>
      <c r="AF62" s="22" t="str">
        <f t="shared" ca="1" si="24"/>
        <v>pics\\Kokos_1.jpg</v>
      </c>
      <c r="AG62" t="str">
        <f t="shared" si="18"/>
        <v/>
      </c>
      <c r="AH62" t="str">
        <f t="shared" si="1"/>
        <v>sound\\Ogorod</v>
      </c>
      <c r="AR62" t="str">
        <f t="shared" ca="1" si="25"/>
        <v>pics\\Kokos_1.jpg</v>
      </c>
      <c r="AT62">
        <f t="shared" ca="1" si="4"/>
        <v>0.71789658478729645</v>
      </c>
      <c r="AU62" t="str">
        <f>IF(OR(G62=10,G62=11,G62=14,G62=15),VLOOKUP(AT62,audio_list_stym!$A$3:$B$18,2,FALSE),"sound\\Noviy_plod.wav")</f>
        <v>sound\\Noviy_plod.wav</v>
      </c>
      <c r="AV62" t="str">
        <f t="shared" ca="1" si="13"/>
        <v>sound\\Noviy_plod.wav</v>
      </c>
      <c r="AW62" t="s">
        <v>699</v>
      </c>
      <c r="AX62" t="str">
        <f>IF(OR(E62=10,E62=11,E62=14,E62=15),VLOOKUP(B62,audio_list_stym!$A$3:$BQ$189,69,FALSE),"XXXXX")</f>
        <v>XXXXX</v>
      </c>
      <c r="AY62" t="e">
        <f>VLOOKUP(V62,audio_list_stym!B62:BQ359,68,FALSE)</f>
        <v>#N/A</v>
      </c>
      <c r="AZ62" t="e">
        <f>VLOOKUP(Z62,audio_list_stym!$B$2:$BQ$299,68,FALSE)</f>
        <v>#N/A</v>
      </c>
      <c r="BA62" t="str">
        <f>VLOOKUP(Q62,audio_list_stym!$B$2:$BQ$299,68,FALSE)</f>
        <v>_Плоский_ли_</v>
      </c>
      <c r="BB62" t="str">
        <f t="shared" si="5"/>
        <v>_Плоский_ли_XXXXX?</v>
      </c>
      <c r="BD62" cm="1">
        <f t="array" aca="1" ref="BD62" ca="1">INDEX($L$58:$L$65,(RANK(AT6,$AT$2:$AT$9)))</f>
        <v>2023</v>
      </c>
    </row>
    <row r="63" spans="1:60" x14ac:dyDescent="0.45">
      <c r="A63">
        <f>VLOOKUP(C63,audio_list_stym!$B$3:$C$299,2,FALSE)</f>
        <v>1208</v>
      </c>
      <c r="B63" t="s">
        <v>349</v>
      </c>
      <c r="C63" t="str">
        <f>VLOOKUP(B63,audio_list_stym!$A$3:$B$18,2,FALSE)</f>
        <v>sound\\Peas.wav</v>
      </c>
      <c r="D63">
        <f>VLOOKUP(C63,audio_list_stym!$B$3:$D$299,3,FALSE)</f>
        <v>107</v>
      </c>
      <c r="E63">
        <f>VLOOKUP(B63,audio_list_stym!$A$3:$BP$18,68,FALSE)</f>
        <v>12</v>
      </c>
      <c r="F63" t="str">
        <f>VLOOKUP(E63,metki!$A$2:$B$9,2,FALSE)</f>
        <v>импл_реал_без_названия</v>
      </c>
      <c r="G63" t="str">
        <f t="shared" si="6"/>
        <v>импл_</v>
      </c>
      <c r="H63" t="str">
        <f>VLOOKUP(B63,audio_list_stym!$A$3:$AJ$18,36,FALSE)</f>
        <v>Goroh</v>
      </c>
      <c r="I63" t="s">
        <v>693</v>
      </c>
      <c r="J63" t="str">
        <f t="shared" si="7"/>
        <v>Goroh_6</v>
      </c>
      <c r="K63">
        <v>12</v>
      </c>
      <c r="L63">
        <f>VLOOKUP(J63,total_visual_stym!$A$2:$D$129,2,FALSE)</f>
        <v>2022</v>
      </c>
      <c r="M63" t="str">
        <f>VLOOKUP(J63,total_visual_stym!$A$2:$D$129,3,FALSE)</f>
        <v>pics\\Goroh_6.jpg</v>
      </c>
      <c r="N63">
        <f>VLOOKUP(J63,total_visual_stym!$A$1:$D$129,4,FALSE)</f>
        <v>202</v>
      </c>
      <c r="P63">
        <f>IF(G63="экспл",0,IF(G63="импл_",VLOOKUP(J63,quest_импл!$A$1:$J$129,7,FALSE),0))</f>
        <v>182</v>
      </c>
      <c r="Q63" t="str">
        <f>IF(G63="экспл",0,IF(G63="импл_",VLOOKUP(J63,quest_импл!$A$1:$J$129,8,FALSE),0))</f>
        <v>sound\\Tolchenniy_li.wav</v>
      </c>
      <c r="R63">
        <f>IF(G63="экспл",0,IF(G63="импл_",VLOOKUP(J63,quest_импл!$A$1:$J$129,9,FALSE),0))</f>
        <v>801</v>
      </c>
      <c r="S63" t="str">
        <f>IF(G63="экспл_",0,IF(G63="импл_",VLOOKUP(J63,quest_импл!$A$1:$J$129,10,FALSE),0))</f>
        <v>нет</v>
      </c>
      <c r="U63">
        <f>IF(G63="экспл",VLOOKUP(J63,quest_экспл!$A$1:$N$129,7,FALSE),IF(G63="импл_",0,0))</f>
        <v>0</v>
      </c>
      <c r="V63">
        <f>IF(G63="экспл",VLOOKUP(J63,quest_экспл!$A$2:$N$130,8,FALSE),IF(J63="импл_",0,0))</f>
        <v>0</v>
      </c>
      <c r="W63">
        <f>IF(G63="экспл",VLOOKUP(J63,quest_импл!$A$1:$J$129,9,FALSE),IF(G63="импл_",0,0))</f>
        <v>0</v>
      </c>
      <c r="Y63">
        <f>IF(G63="экспл",VLOOKUP(J63,quest_экспл!$A$1:$N$129,11,FALSE),IF(G63="импл_",0,0))</f>
        <v>0</v>
      </c>
      <c r="Z63">
        <f>IF(G63="экспл",VLOOKUP(J63,quest_экспл!$A$1:$N$129,12,FALSE),IF(G63="импл_",0,0))</f>
        <v>0</v>
      </c>
      <c r="AA63">
        <f>IF(G63="экспл",VLOOKUP(J63,quest_экспл!$A$1:$N$129,14,FALSE),IF(G63="импл_",0,0))</f>
        <v>0</v>
      </c>
      <c r="AB63">
        <f>IF(G63="экспл",VLOOKUP(J63,quest_экспл!$A$1:$N$129,13,FALSE),IF(G63="импл_",0,0))</f>
        <v>0</v>
      </c>
      <c r="AC63">
        <f ca="1">VLOOKUP(AD63,total_visual_stym!$C$2:$F$209,4,FALSE)</f>
        <v>2155</v>
      </c>
      <c r="AD63" t="str">
        <f t="shared" ca="1" si="8"/>
        <v>pics\\Injir_3.jpg</v>
      </c>
      <c r="AE63" s="22">
        <f t="array" ref="AE63">IF(G63="экспл",INDEX(total_visual_stym!$C$146:$C$209,(RANK(total_visual_stym!E207,total_visual_stym!$E$146:$E$209))),0)</f>
        <v>0</v>
      </c>
      <c r="AF63" s="22" t="str">
        <f t="shared" ca="1" si="24"/>
        <v>pics\\Injir_3.jpg</v>
      </c>
      <c r="AG63" t="str">
        <f t="shared" si="18"/>
        <v/>
      </c>
      <c r="AH63" t="str">
        <f t="shared" si="1"/>
        <v>sound\\Ogorod</v>
      </c>
      <c r="AR63" t="str">
        <f t="shared" ca="1" si="25"/>
        <v>pics\\Injir_3.jpg</v>
      </c>
      <c r="AT63">
        <f t="shared" ca="1" si="4"/>
        <v>0.46094055239266696</v>
      </c>
      <c r="AU63" t="str">
        <f>IF(OR(G63=10,G63=11,G63=14,G63=15),VLOOKUP(AT63,audio_list_stym!$A$3:$B$18,2,FALSE),"sound\\Noviy_plod.wav")</f>
        <v>sound\\Noviy_plod.wav</v>
      </c>
      <c r="AV63" t="str">
        <f t="shared" ca="1" si="13"/>
        <v>sound\\Redkiy_plod.wav</v>
      </c>
      <c r="AW63" t="s">
        <v>699</v>
      </c>
      <c r="AX63" t="str">
        <f>IF(OR(E63=10,E63=11,E63=14,E63=15),VLOOKUP(B63,audio_list_stym!$A$3:$BQ$189,69,FALSE),"XXXXX")</f>
        <v>XXXXX</v>
      </c>
      <c r="AY63" t="e">
        <f>VLOOKUP(V63,audio_list_stym!B63:BQ360,68,FALSE)</f>
        <v>#N/A</v>
      </c>
      <c r="AZ63" t="e">
        <f>VLOOKUP(Z63,audio_list_stym!$B$2:$BQ$299,68,FALSE)</f>
        <v>#N/A</v>
      </c>
      <c r="BA63" t="str">
        <f>VLOOKUP(Q63,audio_list_stym!$B$2:$BQ$299,68,FALSE)</f>
        <v>_Толченый_ли_</v>
      </c>
      <c r="BB63" t="str">
        <f t="shared" si="5"/>
        <v>_Толченый_ли_XXXXX?</v>
      </c>
      <c r="BD63" cm="1">
        <f t="array" aca="1" ref="BD63" ca="1">INDEX($L$58:$L$65,(RANK(AT7,$AT$2:$AT$9)))</f>
        <v>2022</v>
      </c>
    </row>
    <row r="64" spans="1:60" x14ac:dyDescent="0.45">
      <c r="A64">
        <f>VLOOKUP(C64,audio_list_stym!$B$3:$C$299,2,FALSE)</f>
        <v>1208</v>
      </c>
      <c r="B64" t="s">
        <v>349</v>
      </c>
      <c r="C64" t="str">
        <f>VLOOKUP(B64,audio_list_stym!$A$3:$B$18,2,FALSE)</f>
        <v>sound\\Peas.wav</v>
      </c>
      <c r="D64">
        <f>VLOOKUP(C64,audio_list_stym!$B$3:$D$299,3,FALSE)</f>
        <v>107</v>
      </c>
      <c r="E64">
        <f>VLOOKUP(B64,audio_list_stym!$A$3:$BP$18,68,FALSE)</f>
        <v>12</v>
      </c>
      <c r="F64" t="str">
        <f>VLOOKUP(E64,metki!$A$2:$B$9,2,FALSE)</f>
        <v>импл_реал_без_названия</v>
      </c>
      <c r="G64" t="str">
        <f t="shared" si="6"/>
        <v>импл_</v>
      </c>
      <c r="H64" t="str">
        <f>VLOOKUP(B64,audio_list_stym!$A$3:$AJ$18,36,FALSE)</f>
        <v>Goroh</v>
      </c>
      <c r="I64" t="s">
        <v>694</v>
      </c>
      <c r="J64" t="str">
        <f t="shared" si="7"/>
        <v>Goroh_7</v>
      </c>
      <c r="K64">
        <v>12</v>
      </c>
      <c r="L64">
        <f>VLOOKUP(J64,total_visual_stym!$A$2:$D$129,2,FALSE)</f>
        <v>2023</v>
      </c>
      <c r="M64" t="str">
        <f>VLOOKUP(J64,total_visual_stym!$A$2:$D$129,3,FALSE)</f>
        <v>pics\\Goroh_7.jpg</v>
      </c>
      <c r="N64">
        <f>VLOOKUP(J64,total_visual_stym!$A$1:$D$129,4,FALSE)</f>
        <v>202</v>
      </c>
      <c r="P64">
        <f>IF(G64="экспл",0,IF(G64="импл_",VLOOKUP(J64,quest_импл!$A$1:$J$129,7,FALSE),0))</f>
        <v>183</v>
      </c>
      <c r="Q64" t="str">
        <f>IF(G64="экспл",0,IF(G64="импл_",VLOOKUP(J64,quest_импл!$A$1:$J$129,8,FALSE),0))</f>
        <v>sound\\Zelenniy_li.wav</v>
      </c>
      <c r="R64">
        <f>IF(G64="экспл",0,IF(G64="импл_",VLOOKUP(J64,quest_импл!$A$1:$J$129,9,FALSE),0))</f>
        <v>801</v>
      </c>
      <c r="S64" t="str">
        <f>IF(G64="экспл_",0,IF(G64="импл_",VLOOKUP(J64,quest_импл!$A$1:$J$129,10,FALSE),0))</f>
        <v>да</v>
      </c>
      <c r="U64">
        <f>IF(G64="экспл",VLOOKUP(J64,quest_экспл!$A$1:$N$129,7,FALSE),IF(G64="импл_",0,0))</f>
        <v>0</v>
      </c>
      <c r="V64">
        <f>IF(G64="экспл",VLOOKUP(J64,quest_экспл!$A$2:$N$130,8,FALSE),IF(J64="импл_",0,0))</f>
        <v>0</v>
      </c>
      <c r="W64">
        <f>IF(G64="экспл",VLOOKUP(J64,quest_импл!$A$1:$J$129,9,FALSE),IF(G64="импл_",0,0))</f>
        <v>0</v>
      </c>
      <c r="Y64">
        <f>IF(G64="экспл",VLOOKUP(J64,quest_экспл!$A$1:$N$129,11,FALSE),IF(G64="импл_",0,0))</f>
        <v>0</v>
      </c>
      <c r="Z64">
        <f>IF(G64="экспл",VLOOKUP(J64,quest_экспл!$A$1:$N$129,12,FALSE),IF(G64="импл_",0,0))</f>
        <v>0</v>
      </c>
      <c r="AA64">
        <f>IF(G64="экспл",VLOOKUP(J64,quest_экспл!$A$1:$N$129,14,FALSE),IF(G64="импл_",0,0))</f>
        <v>0</v>
      </c>
      <c r="AB64">
        <f>IF(G64="экспл",VLOOKUP(J64,quest_экспл!$A$1:$N$129,13,FALSE),IF(G64="импл_",0,0))</f>
        <v>0</v>
      </c>
      <c r="AC64">
        <f ca="1">VLOOKUP(AD64,total_visual_stym!$C$2:$F$209,4,FALSE)</f>
        <v>2158</v>
      </c>
      <c r="AD64" t="str">
        <f t="shared" ca="1" si="8"/>
        <v>pics\\Injir_6.jpg</v>
      </c>
      <c r="AE64" s="22">
        <f t="array" ref="AE64">IF(G64="экспл",INDEX(total_visual_stym!$C$146:$C$209,(RANK(total_visual_stym!E208,total_visual_stym!$E$146:$E$209))),0)</f>
        <v>0</v>
      </c>
      <c r="AF64" s="22" t="str">
        <f t="shared" ca="1" si="24"/>
        <v>pics\\Injir_6.jpg</v>
      </c>
      <c r="AG64" t="str">
        <f t="shared" si="18"/>
        <v/>
      </c>
      <c r="AH64" t="str">
        <f t="shared" si="1"/>
        <v>sound\\Ogorod</v>
      </c>
      <c r="AI64" s="11"/>
      <c r="AR64" t="str">
        <f t="shared" ca="1" si="25"/>
        <v>pics\\Injir_6.jpg</v>
      </c>
      <c r="AT64">
        <f t="shared" ca="1" si="4"/>
        <v>0.76357226841229209</v>
      </c>
      <c r="AU64" t="str">
        <f>IF(OR(G64=10,G64=11,G64=14,G64=15),VLOOKUP(AT64,audio_list_stym!$A$3:$B$18,2,FALSE),"sound\\Noviy_plod.wav")</f>
        <v>sound\\Noviy_plod.wav</v>
      </c>
      <c r="AV64" t="str">
        <f t="shared" ca="1" si="13"/>
        <v>sound\\Noviy_plod.wav</v>
      </c>
      <c r="AW64" t="s">
        <v>699</v>
      </c>
      <c r="AX64" t="str">
        <f>IF(OR(E64=10,E64=11,E64=14,E64=15),VLOOKUP(B64,audio_list_stym!$A$3:$BQ$189,69,FALSE),"XXXXX")</f>
        <v>XXXXX</v>
      </c>
      <c r="AY64" t="e">
        <f>VLOOKUP(V64,audio_list_stym!B64:BQ361,68,FALSE)</f>
        <v>#N/A</v>
      </c>
      <c r="AZ64" t="e">
        <f>VLOOKUP(Z64,audio_list_stym!$B$2:$BQ$299,68,FALSE)</f>
        <v>#N/A</v>
      </c>
      <c r="BA64" t="str">
        <f>VLOOKUP(Q64,audio_list_stym!$B$2:$BQ$299,68,FALSE)</f>
        <v>_Зеленый_ли_</v>
      </c>
      <c r="BB64" t="str">
        <f t="shared" si="5"/>
        <v>_Зеленый_ли_XXXXX?</v>
      </c>
      <c r="BD64" cm="1">
        <f t="array" aca="1" ref="BD64" ca="1">INDEX($L$58:$L$65,(RANK(AT8,$AT$2:$AT$9)))</f>
        <v>2017</v>
      </c>
    </row>
    <row r="65" spans="1:60" x14ac:dyDescent="0.45">
      <c r="A65">
        <f>VLOOKUP(C65,audio_list_stym!$B$3:$C$299,2,FALSE)</f>
        <v>1208</v>
      </c>
      <c r="B65" t="s">
        <v>349</v>
      </c>
      <c r="C65" t="str">
        <f>VLOOKUP(B65,audio_list_stym!$A$3:$B$18,2,FALSE)</f>
        <v>sound\\Peas.wav</v>
      </c>
      <c r="D65">
        <f>VLOOKUP(C65,audio_list_stym!$B$3:$D$299,3,FALSE)</f>
        <v>107</v>
      </c>
      <c r="E65">
        <f>VLOOKUP(B65,audio_list_stym!$A$3:$BP$18,68,FALSE)</f>
        <v>12</v>
      </c>
      <c r="F65" t="str">
        <f>VLOOKUP(E65,metki!$A$2:$B$9,2,FALSE)</f>
        <v>импл_реал_без_названия</v>
      </c>
      <c r="G65" t="str">
        <f t="shared" si="6"/>
        <v>импл_</v>
      </c>
      <c r="H65" t="str">
        <f>VLOOKUP(B65,audio_list_stym!$A$3:$AJ$18,36,FALSE)</f>
        <v>Goroh</v>
      </c>
      <c r="I65" t="s">
        <v>695</v>
      </c>
      <c r="J65" t="str">
        <f t="shared" si="7"/>
        <v>Goroh_8</v>
      </c>
      <c r="K65">
        <v>12</v>
      </c>
      <c r="L65">
        <f>VLOOKUP(J65,total_visual_stym!$A$2:$D$129,2,FALSE)</f>
        <v>2024</v>
      </c>
      <c r="M65" t="str">
        <f>VLOOKUP(J65,total_visual_stym!$A$2:$D$129,3,FALSE)</f>
        <v>pics\\Goroh_8.jpg</v>
      </c>
      <c r="N65">
        <f>VLOOKUP(J65,total_visual_stym!$A$1:$D$129,4,FALSE)</f>
        <v>202</v>
      </c>
      <c r="P65">
        <f>IF(G65="экспл",0,IF(G65="импл_",VLOOKUP(J65,quest_импл!$A$1:$J$129,7,FALSE),0))</f>
        <v>184</v>
      </c>
      <c r="Q65" t="str">
        <f>IF(G65="экспл",0,IF(G65="импл_",VLOOKUP(J65,quest_импл!$A$1:$J$129,8,FALSE),0))</f>
        <v>sound\\Legkiy_li.wav</v>
      </c>
      <c r="R65">
        <f>IF(G65="экспл",0,IF(G65="импл_",VLOOKUP(J65,quest_импл!$A$1:$J$129,9,FALSE),0))</f>
        <v>801</v>
      </c>
      <c r="S65" t="str">
        <f>IF(G65="экспл_",0,IF(G65="импл_",VLOOKUP(J65,quest_импл!$A$1:$J$129,10,FALSE),0))</f>
        <v>да</v>
      </c>
      <c r="U65">
        <f>IF(G65="экспл",VLOOKUP(J65,quest_экспл!$A$1:$N$129,7,FALSE),IF(G65="импл_",0,0))</f>
        <v>0</v>
      </c>
      <c r="V65">
        <f>IF(G65="экспл",VLOOKUP(J65,quest_экспл!$A$2:$N$130,8,FALSE),IF(J65="импл_",0,0))</f>
        <v>0</v>
      </c>
      <c r="W65">
        <f>IF(G65="экспл",VLOOKUP(J65,quest_импл!$A$1:$J$129,9,FALSE),IF(G65="импл_",0,0))</f>
        <v>0</v>
      </c>
      <c r="Y65">
        <f>IF(G65="экспл",VLOOKUP(J65,quest_экспл!$A$1:$N$129,11,FALSE),IF(G65="импл_",0,0))</f>
        <v>0</v>
      </c>
      <c r="Z65">
        <f>IF(G65="экспл",VLOOKUP(J65,quest_экспл!$A$1:$N$129,12,FALSE),IF(G65="импл_",0,0))</f>
        <v>0</v>
      </c>
      <c r="AA65">
        <f>IF(G65="экспл",VLOOKUP(J65,quest_экспл!$A$1:$N$129,14,FALSE),IF(G65="импл_",0,0))</f>
        <v>0</v>
      </c>
      <c r="AB65">
        <f>IF(G65="экспл",VLOOKUP(J65,quest_экспл!$A$1:$N$129,13,FALSE),IF(G65="импл_",0,0))</f>
        <v>0</v>
      </c>
      <c r="AC65">
        <f ca="1">VLOOKUP(AD65,total_visual_stym!$C$2:$F$209,4,FALSE)</f>
        <v>2014</v>
      </c>
      <c r="AD65" t="str">
        <f t="shared" ca="1" si="8"/>
        <v>pics\\Finik_6.jpg</v>
      </c>
      <c r="AE65" s="22">
        <f t="array" ref="AE65">IF(G65="экспл",INDEX(total_visual_stym!$C$146:$C$209,(RANK(total_visual_stym!E209,total_visual_stym!$E$146:$E$209))),0)</f>
        <v>0</v>
      </c>
      <c r="AF65" s="22" t="str">
        <f t="shared" ca="1" si="24"/>
        <v>pics\\Finik_6.jpg</v>
      </c>
      <c r="AG65" t="str">
        <f t="shared" si="18"/>
        <v/>
      </c>
      <c r="AH65" t="str">
        <f t="shared" si="1"/>
        <v>sound\\Ogorod</v>
      </c>
      <c r="AR65" t="str">
        <f t="shared" ca="1" si="25"/>
        <v>pics\\Finik_6.jpg</v>
      </c>
      <c r="AT65">
        <f t="shared" ca="1" si="4"/>
        <v>0.59597539922620446</v>
      </c>
      <c r="AU65" t="s">
        <v>697</v>
      </c>
      <c r="AV65" t="str">
        <f t="shared" ca="1" si="13"/>
        <v>sound\\Noviy_plod.wav</v>
      </c>
      <c r="AW65" t="s">
        <v>699</v>
      </c>
      <c r="AX65" t="str">
        <f>IF(OR(E65=10,E65=11,E65=14,E65=15),VLOOKUP(B65,audio_list_stym!$A$3:$BQ$189,69,FALSE),"XXXXX")</f>
        <v>XXXXX</v>
      </c>
      <c r="AY65" t="e">
        <f>VLOOKUP(V65,audio_list_stym!B65:BQ362,68,FALSE)</f>
        <v>#N/A</v>
      </c>
      <c r="AZ65" t="e">
        <f>VLOOKUP(Z65,audio_list_stym!$B$2:$BQ$299,68,FALSE)</f>
        <v>#N/A</v>
      </c>
      <c r="BA65" t="str">
        <f>VLOOKUP(Q65,audio_list_stym!$B$2:$BQ$299,68,FALSE)</f>
        <v>_Легкий_ли_</v>
      </c>
      <c r="BB65" t="str">
        <f t="shared" si="5"/>
        <v>_Легкий_ли_XXXXX?</v>
      </c>
      <c r="BD65" cm="1">
        <f t="array" aca="1" ref="BD65" ca="1">INDEX($L$58:$L$65,(RANK(AT9,$AT$2:$AT$9)))</f>
        <v>2020</v>
      </c>
    </row>
    <row r="66" spans="1:60" x14ac:dyDescent="0.45">
      <c r="A66">
        <f>VLOOKUP(C66,audio_list_stym!$B$3:$C$299,2,FALSE)</f>
        <v>1209</v>
      </c>
      <c r="B66" t="s">
        <v>350</v>
      </c>
      <c r="C66" t="str">
        <f>VLOOKUP(B66,audio_list_stym!$A$3:$B$18,2,FALSE)</f>
        <v>sound\\Renan.wav</v>
      </c>
      <c r="D66">
        <f>VLOOKUP(C66,audio_list_stym!$B$3:$D$299,3,FALSE)</f>
        <v>108</v>
      </c>
      <c r="E66">
        <f>VLOOKUP(B66,audio_list_stym!$A$3:$BP$18,68,FALSE)</f>
        <v>17</v>
      </c>
      <c r="F66" t="str">
        <f>VLOOKUP(E66,metki!$A$2:$B$9,2,FALSE)</f>
        <v>экспл_новые_без_названия</v>
      </c>
      <c r="G66" t="str">
        <f t="shared" ref="G66:G129" si="26">LEFT(F66,5)</f>
        <v>экспл</v>
      </c>
      <c r="H66" t="str">
        <f>VLOOKUP(B66,audio_list_stym!$A$3:$AJ$18,36,FALSE)</f>
        <v>ZF</v>
      </c>
      <c r="I66" t="s">
        <v>688</v>
      </c>
      <c r="J66" t="str">
        <f t="shared" ref="J66:J129" si="27">H66&amp;I66</f>
        <v>ZF_1</v>
      </c>
      <c r="K66">
        <v>17</v>
      </c>
      <c r="L66">
        <f>VLOOKUP(J66,total_visual_stym!$A$2:$D$129,2,FALSE)</f>
        <v>2145</v>
      </c>
      <c r="M66" t="str">
        <f>VLOOKUP(J66,total_visual_stym!$A$2:$D$129,3,FALSE)</f>
        <v>pics\\ZF_1.jpg</v>
      </c>
      <c r="N66">
        <f>VLOOKUP(J66,total_visual_stym!$A$1:$D$129,4,FALSE)</f>
        <v>215</v>
      </c>
      <c r="P66">
        <f>IF(G66="экспл",0,IF(G66="импл_",VLOOKUP(J66,quest_импл!$A$1:$J$129,7,FALSE),0))</f>
        <v>0</v>
      </c>
      <c r="Q66">
        <f>IF(G66="экспл",0,IF(G66="импл_",VLOOKUP(J66,quest_импл!$A$1:$J$129,8,FALSE),0))</f>
        <v>0</v>
      </c>
      <c r="R66">
        <f>IF(G66="экспл",0,IF(G66="импл_",VLOOKUP(J66,quest_импл!$A$1:$J$129,9,FALSE),0))</f>
        <v>0</v>
      </c>
      <c r="S66">
        <f>IF(G66="экспл_",0,IF(G66="импл_",VLOOKUP(J66,quest_импл!$A$1:$J$129,10,FALSE),0))</f>
        <v>0</v>
      </c>
      <c r="U66">
        <f>IF(G66="экспл",VLOOKUP(J66,quest_экспл!$A$1:$N$129,7,FALSE),IF(G66="импл_",0,0))</f>
        <v>289</v>
      </c>
      <c r="V66" t="str">
        <f>IF(G66="экспл",VLOOKUP(J66,quest_экспл!$A$2:$N$130,8,FALSE),IF(J66="импл_",0,0))</f>
        <v>sound\\Na_ecrane.wav</v>
      </c>
      <c r="W66">
        <f>IF(G66="экспл",VLOOKUP(J66,quest_импл!$A$1:$J$129,9,FALSE),IF(G66="импл_",0,0))</f>
        <v>801</v>
      </c>
      <c r="Y66">
        <f>IF(G66="экспл",VLOOKUP(J66,quest_экспл!$A$1:$N$129,11,FALSE),IF(G66="импл_",0,0))</f>
        <v>153</v>
      </c>
      <c r="Z66" t="str">
        <f>IF(G66="экспл",VLOOKUP(J66,quest_экспл!$A$1:$N$129,12,FALSE),IF(G66="импл_",0,0))</f>
        <v>sound\\On_s_chashuykami.wav</v>
      </c>
      <c r="AA66" t="str">
        <f>IF(G66="экспл",VLOOKUP(J66,quest_экспл!$A$1:$N$129,14,FALSE),IF(G66="импл_",0,0))</f>
        <v>да</v>
      </c>
      <c r="AB66">
        <f>IF(G66="экспл",VLOOKUP(J66,quest_экспл!$A$1:$N$129,13,FALSE),IF(G66="импл_",0,0))</f>
        <v>804</v>
      </c>
      <c r="AC66">
        <f ca="1">VLOOKUP(AD66,total_visual_stym!$C$2:$F$209,4,FALSE)</f>
        <v>2180</v>
      </c>
      <c r="AD66" t="str">
        <f t="shared" ca="1" si="8"/>
        <v>pics\\dis4.jpg</v>
      </c>
      <c r="AE66" s="22" t="str">
        <f t="array" aca="1" ref="AE66" ca="1">IF(G66="экспл",INDEX(total_visual_stym!$C$146:$C$209,(RANK(total_visual_stym!E146,total_visual_stym!$E$146:$E$209))),0)</f>
        <v>pics\\dis4.jpg</v>
      </c>
      <c r="AF66" s="22" t="str">
        <f t="shared" ref="AF66:AF129" si="28">AS66</f>
        <v/>
      </c>
      <c r="AG66" t="str">
        <f t="shared" si="18"/>
        <v/>
      </c>
      <c r="AI66" t="s">
        <v>67</v>
      </c>
      <c r="AO66">
        <f ca="1">RAND()</f>
        <v>0.33950362944426848</v>
      </c>
      <c r="AP66" t="str">
        <f ca="1">INDEX($AI$66:$AI$129,(RANK(AO66,$AO$66:$AO$129)))</f>
        <v>pics\\Limon_8.jpg</v>
      </c>
      <c r="AS66" t="str">
        <f t="shared" ref="AS66:AS129" si="29">IF(G66="импл_",AP66,"")</f>
        <v/>
      </c>
      <c r="AT66">
        <f t="shared" ref="AT66:AT129" ca="1" si="30">RAND()</f>
        <v>0.42373571726497106</v>
      </c>
      <c r="AU66" t="s">
        <v>697</v>
      </c>
      <c r="AV66" t="str">
        <f t="shared" ref="AV66:AV129" ca="1" si="31">INDEX($AU$2:$AU$129,(RANK(AT66,$AT$2:$AT$129)))</f>
        <v>sound\\Redkiy_plod.wav</v>
      </c>
      <c r="AX66" t="str">
        <f>IF(OR(E66=10,E66=11,E66=14,E66=15),VLOOKUP(B66,audio_list_stym!$A$3:$BQ$189,69,FALSE),"XXXXX")</f>
        <v>XXXXX</v>
      </c>
      <c r="AY66" t="str">
        <f>VLOOKUP(V66,audio_list_stym!B66:BQ363,68,FALSE)</f>
        <v>На_экране_</v>
      </c>
      <c r="AZ66" t="str">
        <f>VLOOKUP(Z66,audio_list_stym!$B$2:$BQ$299,68,FALSE)</f>
        <v>_Он_с_чешуйками?</v>
      </c>
      <c r="BA66" t="e">
        <f>VLOOKUP(Q66,audio_list_stym!$B$2:$BQ$299,68,FALSE)</f>
        <v>#N/A</v>
      </c>
      <c r="BB66" t="str">
        <f t="shared" ref="BB66:BB129" si="32">IF(G66="экспл",AY66&amp;AX66&amp;"."&amp;AZ66,IF(G66="импл_",BA66&amp;AX66&amp;"?"))</f>
        <v>На_экране_XXXXX._Он_с_чешуйками?</v>
      </c>
      <c r="BC66">
        <f>A66</f>
        <v>1209</v>
      </c>
      <c r="BD66" cm="1">
        <f t="array" aca="1" ref="BD66" ca="1">INDEX(L66:L73,(RANK(AT2,$AT$2:$AT$9)))</f>
        <v>2146</v>
      </c>
      <c r="BE66" cm="1">
        <f t="array" aca="1" ref="BE66" ca="1">INDEX(BD74:BD89,(RANK(AT2,$AT$2:$AT$7)))</f>
        <v>2066</v>
      </c>
      <c r="BF66" cm="1">
        <f t="array" aca="1" ref="BF66" ca="1">INDEX(BD90:BD113,(RANK(AT2,$AT$2:$AT$17)))</f>
        <v>2085</v>
      </c>
      <c r="BG66" cm="1">
        <f t="array" aca="1" ref="BG66" ca="1">INDEX(BD114:BD129,(RANK(AT2,$AT$2:$AT$17)))</f>
        <v>2133</v>
      </c>
      <c r="BH66">
        <v>1</v>
      </c>
    </row>
    <row r="67" spans="1:60" x14ac:dyDescent="0.45">
      <c r="A67">
        <f>VLOOKUP(C67,audio_list_stym!$B$3:$C$299,2,FALSE)</f>
        <v>1209</v>
      </c>
      <c r="B67" t="s">
        <v>350</v>
      </c>
      <c r="C67" t="str">
        <f>VLOOKUP(B67,audio_list_stym!$A$3:$B$18,2,FALSE)</f>
        <v>sound\\Renan.wav</v>
      </c>
      <c r="D67">
        <f>VLOOKUP(C67,audio_list_stym!$B$3:$D$299,3,FALSE)</f>
        <v>108</v>
      </c>
      <c r="E67">
        <f>VLOOKUP(B67,audio_list_stym!$A$3:$BP$18,68,FALSE)</f>
        <v>17</v>
      </c>
      <c r="F67" t="str">
        <f>VLOOKUP(E67,metki!$A$2:$B$9,2,FALSE)</f>
        <v>экспл_новые_без_названия</v>
      </c>
      <c r="G67" t="str">
        <f t="shared" si="26"/>
        <v>экспл</v>
      </c>
      <c r="H67" t="str">
        <f>VLOOKUP(B67,audio_list_stym!$A$3:$AJ$18,36,FALSE)</f>
        <v>ZF</v>
      </c>
      <c r="I67" t="s">
        <v>689</v>
      </c>
      <c r="J67" t="str">
        <f t="shared" si="27"/>
        <v>ZF_2</v>
      </c>
      <c r="K67">
        <v>17</v>
      </c>
      <c r="L67">
        <f>VLOOKUP(J67,total_visual_stym!$A$2:$D$129,2,FALSE)</f>
        <v>2146</v>
      </c>
      <c r="M67" t="str">
        <f>VLOOKUP(J67,total_visual_stym!$A$2:$D$129,3,FALSE)</f>
        <v>pics\\ZF_2.jpg</v>
      </c>
      <c r="N67">
        <f>VLOOKUP(J67,total_visual_stym!$A$1:$D$129,4,FALSE)</f>
        <v>215</v>
      </c>
      <c r="P67">
        <f>IF(G67="экспл",0,IF(G67="импл_",VLOOKUP(J67,quest_импл!$A$1:$J$129,7,FALSE),0))</f>
        <v>0</v>
      </c>
      <c r="Q67">
        <f>IF(G67="экспл",0,IF(G67="импл_",VLOOKUP(J67,quest_импл!$A$1:$J$129,8,FALSE),0))</f>
        <v>0</v>
      </c>
      <c r="R67">
        <f>IF(G67="экспл",0,IF(G67="импл_",VLOOKUP(J67,quest_импл!$A$1:$J$129,9,FALSE),0))</f>
        <v>0</v>
      </c>
      <c r="S67">
        <f>IF(G67="экспл_",0,IF(G67="импл_",VLOOKUP(J67,quest_импл!$A$1:$J$129,10,FALSE),0))</f>
        <v>0</v>
      </c>
      <c r="U67">
        <f>IF(G67="экспл",VLOOKUP(J67,quest_экспл!$A$1:$N$129,7,FALSE),IF(G67="импл_",0,0))</f>
        <v>290</v>
      </c>
      <c r="V67" t="str">
        <f>IF(G67="экспл",VLOOKUP(J67,quest_экспл!$A$2:$N$130,8,FALSE),IF(J67="импл_",0,0))</f>
        <v>sound\\Posmotrite_vot.wav</v>
      </c>
      <c r="W67">
        <f>IF(G67="экспл",VLOOKUP(J67,quest_импл!$A$1:$J$129,9,FALSE),IF(G67="импл_",0,0))</f>
        <v>801</v>
      </c>
      <c r="Y67">
        <f>IF(G67="экспл",VLOOKUP(J67,quest_экспл!$A$1:$N$129,11,FALSE),IF(G67="импл_",0,0))</f>
        <v>154</v>
      </c>
      <c r="Z67" t="str">
        <f>IF(G67="экспл",VLOOKUP(J67,quest_экспл!$A$1:$N$129,12,FALSE),IF(G67="импл_",0,0))</f>
        <v>sound\\On_rozoviy.wav</v>
      </c>
      <c r="AA67" t="str">
        <f>IF(G67="экспл",VLOOKUP(J67,quest_экспл!$A$1:$N$129,14,FALSE),IF(G67="импл_",0,0))</f>
        <v>нет</v>
      </c>
      <c r="AB67">
        <f>IF(G67="экспл",VLOOKUP(J67,quest_экспл!$A$1:$N$129,13,FALSE),IF(G67="импл_",0,0))</f>
        <v>804</v>
      </c>
      <c r="AC67">
        <f ca="1">VLOOKUP(AD67,total_visual_stym!$C$2:$F$209,4,FALSE)</f>
        <v>2199</v>
      </c>
      <c r="AD67" t="str">
        <f t="shared" ref="AD67:AD129" ca="1" si="33">IF(ISTEXT(AE67),AE67,IF(ISTEXT(AF67),AF67,""))</f>
        <v>pics\\dis56.jpg</v>
      </c>
      <c r="AE67" s="22" t="str">
        <f t="array" aca="1" ref="AE67" ca="1">IF(G67="экспл",INDEX(total_visual_stym!$C$146:$C$209,(RANK(total_visual_stym!E147,total_visual_stym!$E$146:$E$209))),0)</f>
        <v>pics\\dis56.jpg</v>
      </c>
      <c r="AF67" s="22" t="str">
        <f t="shared" si="28"/>
        <v/>
      </c>
      <c r="AG67" t="str">
        <f t="shared" si="18"/>
        <v/>
      </c>
      <c r="AI67" t="s">
        <v>68</v>
      </c>
      <c r="AO67">
        <f t="shared" ref="AO67:AO129" ca="1" si="34">RAND()</f>
        <v>0.15806230671379351</v>
      </c>
      <c r="AP67" t="str">
        <f t="shared" ref="AP67:AP129" ca="1" si="35">INDEX($AI$66:$AI$129,(RANK(AO67,$AO$66:$AO$129)))</f>
        <v>pics\\Tomat_1.jpg</v>
      </c>
      <c r="AS67" t="str">
        <f t="shared" si="29"/>
        <v/>
      </c>
      <c r="AT67">
        <f t="shared" ca="1" si="30"/>
        <v>0.45592853176193349</v>
      </c>
      <c r="AU67" t="s">
        <v>697</v>
      </c>
      <c r="AV67" t="str">
        <f t="shared" ca="1" si="31"/>
        <v>sound\\Redkiy_plod.wav</v>
      </c>
      <c r="AX67" t="str">
        <f>IF(OR(E67=10,E67=11,E67=14,E67=15),VLOOKUP(B67,audio_list_stym!$A$3:$BQ$189,69,FALSE),"XXXXX")</f>
        <v>XXXXX</v>
      </c>
      <c r="AY67" t="str">
        <f>VLOOKUP(V67,audio_list_stym!B67:BQ364,68,FALSE)</f>
        <v>Посмотрите,_вот_</v>
      </c>
      <c r="AZ67" t="str">
        <f>VLOOKUP(Z67,audio_list_stym!$B$2:$BQ$299,68,FALSE)</f>
        <v>_Он_розовый?</v>
      </c>
      <c r="BA67" t="e">
        <f>VLOOKUP(Q67,audio_list_stym!$B$2:$BQ$299,68,FALSE)</f>
        <v>#N/A</v>
      </c>
      <c r="BB67" t="str">
        <f t="shared" si="32"/>
        <v>Посмотрите,_вот_XXXXX._Он_розовый?</v>
      </c>
      <c r="BD67" cm="1">
        <f t="array" aca="1" ref="BD67" ca="1">INDEX(L67:L74,(RANK(AT3,$AT$2:$AT$9)))</f>
        <v>2150</v>
      </c>
    </row>
    <row r="68" spans="1:60" x14ac:dyDescent="0.45">
      <c r="A68">
        <f>VLOOKUP(C68,audio_list_stym!$B$3:$C$299,2,FALSE)</f>
        <v>1209</v>
      </c>
      <c r="B68" t="s">
        <v>350</v>
      </c>
      <c r="C68" t="str">
        <f>VLOOKUP(B68,audio_list_stym!$A$3:$B$18,2,FALSE)</f>
        <v>sound\\Renan.wav</v>
      </c>
      <c r="D68">
        <f>VLOOKUP(C68,audio_list_stym!$B$3:$D$299,3,FALSE)</f>
        <v>108</v>
      </c>
      <c r="E68">
        <f>VLOOKUP(B68,audio_list_stym!$A$3:$BP$18,68,FALSE)</f>
        <v>17</v>
      </c>
      <c r="F68" t="str">
        <f>VLOOKUP(E68,metki!$A$2:$B$9,2,FALSE)</f>
        <v>экспл_новые_без_названия</v>
      </c>
      <c r="G68" t="str">
        <f t="shared" si="26"/>
        <v>экспл</v>
      </c>
      <c r="H68" t="str">
        <f>VLOOKUP(B68,audio_list_stym!$A$3:$AJ$18,36,FALSE)</f>
        <v>ZF</v>
      </c>
      <c r="I68" t="s">
        <v>690</v>
      </c>
      <c r="J68" t="str">
        <f t="shared" si="27"/>
        <v>ZF_3</v>
      </c>
      <c r="K68">
        <v>17</v>
      </c>
      <c r="L68">
        <f>VLOOKUP(J68,total_visual_stym!$A$2:$D$129,2,FALSE)</f>
        <v>2147</v>
      </c>
      <c r="M68" t="str">
        <f>VLOOKUP(J68,total_visual_stym!$A$2:$D$129,3,FALSE)</f>
        <v>pics\\ZF_3.jpg</v>
      </c>
      <c r="N68">
        <f>VLOOKUP(J68,total_visual_stym!$A$1:$D$129,4,FALSE)</f>
        <v>215</v>
      </c>
      <c r="P68">
        <f>IF(G68="экспл",0,IF(G68="импл_",VLOOKUP(J68,quest_импл!$A$1:$J$129,7,FALSE),0))</f>
        <v>0</v>
      </c>
      <c r="Q68">
        <f>IF(G68="экспл",0,IF(G68="импл_",VLOOKUP(J68,quest_импл!$A$1:$J$129,8,FALSE),0))</f>
        <v>0</v>
      </c>
      <c r="R68">
        <f>IF(G68="экспл",0,IF(G68="импл_",VLOOKUP(J68,quest_импл!$A$1:$J$129,9,FALSE),0))</f>
        <v>0</v>
      </c>
      <c r="S68">
        <f>IF(G68="экспл_",0,IF(G68="импл_",VLOOKUP(J68,quest_импл!$A$1:$J$129,10,FALSE),0))</f>
        <v>0</v>
      </c>
      <c r="U68">
        <f>IF(G68="экспл",VLOOKUP(J68,quest_экспл!$A$1:$N$129,7,FALSE),IF(G68="импл_",0,0))</f>
        <v>291</v>
      </c>
      <c r="V68" t="str">
        <f>IF(G68="экспл",VLOOKUP(J68,quest_экспл!$A$2:$N$130,8,FALSE),IF(J68="импл_",0,0))</f>
        <v>sound\\Vot.wav</v>
      </c>
      <c r="W68">
        <f>IF(G68="экспл",VLOOKUP(J68,quest_импл!$A$1:$J$129,9,FALSE),IF(G68="импл_",0,0))</f>
        <v>801</v>
      </c>
      <c r="Y68">
        <f>IF(G68="экспл",VLOOKUP(J68,quest_экспл!$A$1:$N$129,11,FALSE),IF(G68="импл_",0,0))</f>
        <v>155</v>
      </c>
      <c r="Z68" t="str">
        <f>IF(G68="экспл",VLOOKUP(J68,quest_экспл!$A$1:$N$129,12,FALSE),IF(G68="импл_",0,0))</f>
        <v>sound\\Tonkiy_li_on.wav</v>
      </c>
      <c r="AA68" t="str">
        <f>IF(G68="экспл",VLOOKUP(J68,quest_экспл!$A$1:$N$129,14,FALSE),IF(G68="импл_",0,0))</f>
        <v>нет</v>
      </c>
      <c r="AB68">
        <f>IF(G68="экспл",VLOOKUP(J68,quest_экспл!$A$1:$N$129,13,FALSE),IF(G68="импл_",0,0))</f>
        <v>804</v>
      </c>
      <c r="AC68">
        <f ca="1">VLOOKUP(AD68,total_visual_stym!$C$2:$F$209,4,FALSE)</f>
        <v>2186</v>
      </c>
      <c r="AD68" t="str">
        <f t="shared" ca="1" si="33"/>
        <v>pics\\dis25.jpg</v>
      </c>
      <c r="AE68" s="22" t="str">
        <f t="array" aca="1" ref="AE68" ca="1">IF(G68="экспл",INDEX(total_visual_stym!$C$146:$C$209,(RANK(total_visual_stym!E148,total_visual_stym!$E$146:$E$209))),0)</f>
        <v>pics\\dis25.jpg</v>
      </c>
      <c r="AF68" s="22" t="str">
        <f t="shared" si="28"/>
        <v/>
      </c>
      <c r="AG68" t="str">
        <f t="shared" si="18"/>
        <v/>
      </c>
      <c r="AI68" t="s">
        <v>69</v>
      </c>
      <c r="AO68">
        <f t="shared" ca="1" si="34"/>
        <v>0.21042127880637229</v>
      </c>
      <c r="AP68" t="str">
        <f t="shared" ca="1" si="35"/>
        <v>pics\\Redis_3.jpg</v>
      </c>
      <c r="AS68" t="str">
        <f t="shared" si="29"/>
        <v/>
      </c>
      <c r="AT68">
        <f t="shared" ca="1" si="30"/>
        <v>3.5767919202561727E-2</v>
      </c>
      <c r="AU68" t="s">
        <v>697</v>
      </c>
      <c r="AV68" t="str">
        <f t="shared" ca="1" si="31"/>
        <v>sound\\Redkiy_plod.wav</v>
      </c>
      <c r="AX68" t="str">
        <f>IF(OR(E68=10,E68=11,E68=14,E68=15),VLOOKUP(B68,audio_list_stym!$A$3:$BQ$189,69,FALSE),"XXXXX")</f>
        <v>XXXXX</v>
      </c>
      <c r="AY68" t="str">
        <f>VLOOKUP(V68,audio_list_stym!B68:BQ365,68,FALSE)</f>
        <v>Вот_</v>
      </c>
      <c r="AZ68" t="str">
        <f>VLOOKUP(Z68,audio_list_stym!$B$2:$BQ$299,68,FALSE)</f>
        <v>_Тонкий_ли_он?</v>
      </c>
      <c r="BA68" t="e">
        <f>VLOOKUP(Q68,audio_list_stym!$B$2:$BQ$299,68,FALSE)</f>
        <v>#N/A</v>
      </c>
      <c r="BB68" t="str">
        <f t="shared" si="32"/>
        <v>Вот_XXXXX._Тонкий_ли_он?</v>
      </c>
      <c r="BD68" cm="1">
        <f t="array" aca="1" ref="BD68" ca="1">INDEX(L68:L75,(RANK(AT4,$AT$2:$AT$9)))</f>
        <v>2149</v>
      </c>
    </row>
    <row r="69" spans="1:60" x14ac:dyDescent="0.45">
      <c r="A69">
        <f>VLOOKUP(C69,audio_list_stym!$B$3:$C$299,2,FALSE)</f>
        <v>1209</v>
      </c>
      <c r="B69" t="s">
        <v>350</v>
      </c>
      <c r="C69" t="str">
        <f>VLOOKUP(B69,audio_list_stym!$A$3:$B$18,2,FALSE)</f>
        <v>sound\\Renan.wav</v>
      </c>
      <c r="D69">
        <f>VLOOKUP(C69,audio_list_stym!$B$3:$D$299,3,FALSE)</f>
        <v>108</v>
      </c>
      <c r="E69">
        <f>VLOOKUP(B69,audio_list_stym!$A$3:$BP$18,68,FALSE)</f>
        <v>17</v>
      </c>
      <c r="F69" t="str">
        <f>VLOOKUP(E69,metki!$A$2:$B$9,2,FALSE)</f>
        <v>экспл_новые_без_названия</v>
      </c>
      <c r="G69" t="str">
        <f t="shared" si="26"/>
        <v>экспл</v>
      </c>
      <c r="H69" t="str">
        <f>VLOOKUP(B69,audio_list_stym!$A$3:$AJ$18,36,FALSE)</f>
        <v>ZF</v>
      </c>
      <c r="I69" t="s">
        <v>691</v>
      </c>
      <c r="J69" t="str">
        <f t="shared" si="27"/>
        <v>ZF_4</v>
      </c>
      <c r="K69">
        <v>17</v>
      </c>
      <c r="L69">
        <f>VLOOKUP(J69,total_visual_stym!$A$2:$D$129,2,FALSE)</f>
        <v>2148</v>
      </c>
      <c r="M69" t="str">
        <f>VLOOKUP(J69,total_visual_stym!$A$2:$D$129,3,FALSE)</f>
        <v>pics\\ZF_4.jpg</v>
      </c>
      <c r="N69">
        <f>VLOOKUP(J69,total_visual_stym!$A$1:$D$129,4,FALSE)</f>
        <v>215</v>
      </c>
      <c r="P69">
        <f>IF(G69="экспл",0,IF(G69="импл_",VLOOKUP(J69,quest_импл!$A$1:$J$129,7,FALSE),0))</f>
        <v>0</v>
      </c>
      <c r="Q69">
        <f>IF(G69="экспл",0,IF(G69="импл_",VLOOKUP(J69,quest_импл!$A$1:$J$129,8,FALSE),0))</f>
        <v>0</v>
      </c>
      <c r="R69">
        <f>IF(G69="экспл",0,IF(G69="импл_",VLOOKUP(J69,quest_импл!$A$1:$J$129,9,FALSE),0))</f>
        <v>0</v>
      </c>
      <c r="S69">
        <f>IF(G69="экспл_",0,IF(G69="импл_",VLOOKUP(J69,quest_импл!$A$1:$J$129,10,FALSE),0))</f>
        <v>0</v>
      </c>
      <c r="U69">
        <f>IF(G69="экспл",VLOOKUP(J69,quest_экспл!$A$1:$N$129,7,FALSE),IF(G69="импл_",0,0))</f>
        <v>292</v>
      </c>
      <c r="V69" t="str">
        <f>IF(G69="экспл",VLOOKUP(J69,quest_экспл!$A$2:$N$130,8,FALSE),IF(J69="импл_",0,0))</f>
        <v>sound\\Eto.wav</v>
      </c>
      <c r="W69">
        <f>IF(G69="экспл",VLOOKUP(J69,quest_импл!$A$1:$J$129,9,FALSE),IF(G69="импл_",0,0))</f>
        <v>801</v>
      </c>
      <c r="Y69">
        <f>IF(G69="экспл",VLOOKUP(J69,quest_экспл!$A$1:$N$129,11,FALSE),IF(G69="импл_",0,0))</f>
        <v>156</v>
      </c>
      <c r="Z69" t="str">
        <f>IF(G69="экспл",VLOOKUP(J69,quest_экспл!$A$1:$N$129,12,FALSE),IF(G69="импл_",0,0))</f>
        <v>sound\\Celniy_li_on.wav</v>
      </c>
      <c r="AA69" t="str">
        <f>IF(G69="экспл",VLOOKUP(J69,quest_экспл!$A$1:$N$129,14,FALSE),IF(G69="импл_",0,0))</f>
        <v>нет</v>
      </c>
      <c r="AB69">
        <f>IF(G69="экспл",VLOOKUP(J69,quest_экспл!$A$1:$N$129,13,FALSE),IF(G69="импл_",0,0))</f>
        <v>804</v>
      </c>
      <c r="AC69">
        <f ca="1">VLOOKUP(AD69,total_visual_stym!$C$2:$F$209,4,FALSE)</f>
        <v>2198</v>
      </c>
      <c r="AD69" t="str">
        <f t="shared" ca="1" si="33"/>
        <v>pics\\dis42.jpg</v>
      </c>
      <c r="AE69" s="22" t="str">
        <f t="array" aca="1" ref="AE69" ca="1">IF(G69="экспл",INDEX(total_visual_stym!$C$146:$C$209,(RANK(total_visual_stym!E149,total_visual_stym!$E$146:$E$209))),0)</f>
        <v>pics\\dis42.jpg</v>
      </c>
      <c r="AF69" s="22" t="str">
        <f t="shared" si="28"/>
        <v/>
      </c>
      <c r="AG69" t="str">
        <f t="shared" si="18"/>
        <v/>
      </c>
      <c r="AI69" t="s">
        <v>70</v>
      </c>
      <c r="AO69">
        <f t="shared" ca="1" si="34"/>
        <v>0.10844531572731197</v>
      </c>
      <c r="AP69" t="str">
        <f t="shared" ca="1" si="35"/>
        <v>pics\\Tomat_4.jpg</v>
      </c>
      <c r="AS69" t="str">
        <f t="shared" si="29"/>
        <v/>
      </c>
      <c r="AT69">
        <f t="shared" ca="1" si="30"/>
        <v>0.58716695292695997</v>
      </c>
      <c r="AU69" t="s">
        <v>697</v>
      </c>
      <c r="AV69" t="str">
        <f t="shared" ca="1" si="31"/>
        <v>sound\\Noviy_plod.wav</v>
      </c>
      <c r="AX69" t="str">
        <f>IF(OR(E69=10,E69=11,E69=14,E69=15),VLOOKUP(B69,audio_list_stym!$A$3:$BQ$189,69,FALSE),"XXXXX")</f>
        <v>XXXXX</v>
      </c>
      <c r="AY69" t="str">
        <f>VLOOKUP(V69,audio_list_stym!B69:BQ366,68,FALSE)</f>
        <v>Это_</v>
      </c>
      <c r="AZ69" t="str">
        <f>VLOOKUP(Z69,audio_list_stym!$B$2:$BQ$299,68,FALSE)</f>
        <v>_Цельный_ли_он?</v>
      </c>
      <c r="BA69" t="e">
        <f>VLOOKUP(Q69,audio_list_stym!$B$2:$BQ$299,68,FALSE)</f>
        <v>#N/A</v>
      </c>
      <c r="BB69" t="str">
        <f t="shared" si="32"/>
        <v>Это_XXXXX._Цельный_ли_он?</v>
      </c>
      <c r="BD69" cm="1">
        <f t="array" aca="1" ref="BD69" ca="1">INDEX(L69:L76,(RANK(AT5,$AT$2:$AT$9)))</f>
        <v>2067</v>
      </c>
    </row>
    <row r="70" spans="1:60" x14ac:dyDescent="0.45">
      <c r="A70">
        <f>VLOOKUP(C70,audio_list_stym!$B$3:$C$299,2,FALSE)</f>
        <v>1209</v>
      </c>
      <c r="B70" t="s">
        <v>350</v>
      </c>
      <c r="C70" t="str">
        <f>VLOOKUP(B70,audio_list_stym!$A$3:$B$18,2,FALSE)</f>
        <v>sound\\Renan.wav</v>
      </c>
      <c r="D70">
        <f>VLOOKUP(C70,audio_list_stym!$B$3:$D$299,3,FALSE)</f>
        <v>108</v>
      </c>
      <c r="E70">
        <f>VLOOKUP(B70,audio_list_stym!$A$3:$BP$18,68,FALSE)</f>
        <v>17</v>
      </c>
      <c r="F70" t="str">
        <f>VLOOKUP(E70,metki!$A$2:$B$9,2,FALSE)</f>
        <v>экспл_новые_без_названия</v>
      </c>
      <c r="G70" t="str">
        <f t="shared" si="26"/>
        <v>экспл</v>
      </c>
      <c r="H70" t="str">
        <f>VLOOKUP(B70,audio_list_stym!$A$3:$AJ$18,36,FALSE)</f>
        <v>ZF</v>
      </c>
      <c r="I70" t="s">
        <v>692</v>
      </c>
      <c r="J70" t="str">
        <f t="shared" si="27"/>
        <v>ZF_5</v>
      </c>
      <c r="K70">
        <v>17</v>
      </c>
      <c r="L70">
        <f>VLOOKUP(J70,total_visual_stym!$A$2:$D$129,2,FALSE)</f>
        <v>2149</v>
      </c>
      <c r="M70" t="str">
        <f>VLOOKUP(J70,total_visual_stym!$A$2:$D$129,3,FALSE)</f>
        <v>pics\\ZF_5.jpg</v>
      </c>
      <c r="N70">
        <f>VLOOKUP(J70,total_visual_stym!$A$1:$D$129,4,FALSE)</f>
        <v>215</v>
      </c>
      <c r="P70">
        <f>IF(G70="экспл",0,IF(G70="импл_",VLOOKUP(J70,quest_импл!$A$1:$J$129,7,FALSE),0))</f>
        <v>0</v>
      </c>
      <c r="Q70">
        <f>IF(G70="экспл",0,IF(G70="импл_",VLOOKUP(J70,quest_импл!$A$1:$J$129,8,FALSE),0))</f>
        <v>0</v>
      </c>
      <c r="R70">
        <f>IF(G70="экспл",0,IF(G70="импл_",VLOOKUP(J70,quest_импл!$A$1:$J$129,9,FALSE),0))</f>
        <v>0</v>
      </c>
      <c r="S70">
        <f>IF(G70="экспл_",0,IF(G70="импл_",VLOOKUP(J70,quest_импл!$A$1:$J$129,10,FALSE),0))</f>
        <v>0</v>
      </c>
      <c r="U70">
        <f>IF(G70="экспл",VLOOKUP(J70,quest_экспл!$A$1:$N$129,7,FALSE),IF(G70="импл_",0,0))</f>
        <v>293</v>
      </c>
      <c r="V70" t="str">
        <f>IF(G70="экспл",VLOOKUP(J70,quest_экспл!$A$2:$N$130,8,FALSE),IF(J70="импл_",0,0))</f>
        <v>sound\\Na_kartinke.wav</v>
      </c>
      <c r="W70">
        <f>IF(G70="экспл",VLOOKUP(J70,quest_импл!$A$1:$J$129,9,FALSE),IF(G70="импл_",0,0))</f>
        <v>801</v>
      </c>
      <c r="Y70">
        <f>IF(G70="экспл",VLOOKUP(J70,quest_экспл!$A$1:$N$129,11,FALSE),IF(G70="импл_",0,0))</f>
        <v>157</v>
      </c>
      <c r="Z70" t="str">
        <f>IF(G70="экспл",VLOOKUP(J70,quest_экспл!$A$1:$N$129,12,FALSE),IF(G70="импл_",0,0))</f>
        <v>sound\\On_shershaviy.wav</v>
      </c>
      <c r="AA70" t="str">
        <f>IF(G70="экспл",VLOOKUP(J70,quest_экспл!$A$1:$N$129,14,FALSE),IF(G70="импл_",0,0))</f>
        <v>да</v>
      </c>
      <c r="AB70">
        <f>IF(G70="экспл",VLOOKUP(J70,quest_экспл!$A$1:$N$129,13,FALSE),IF(G70="импл_",0,0))</f>
        <v>804</v>
      </c>
      <c r="AC70">
        <f ca="1">VLOOKUP(AD70,total_visual_stym!$C$2:$F$209,4,FALSE)</f>
        <v>2231</v>
      </c>
      <c r="AD70" t="str">
        <f t="shared" ca="1" si="33"/>
        <v>pics\\dis12.jpg</v>
      </c>
      <c r="AE70" s="22" t="str">
        <f t="array" aca="1" ref="AE70" ca="1">IF(G70="экспл",INDEX(total_visual_stym!$C$146:$C$209,(RANK(total_visual_stym!E150,total_visual_stym!$E$146:$E$209))),0)</f>
        <v>pics\\dis12.jpg</v>
      </c>
      <c r="AF70" s="22" t="str">
        <f t="shared" si="28"/>
        <v/>
      </c>
      <c r="AG70" t="str">
        <f t="shared" si="18"/>
        <v/>
      </c>
      <c r="AI70" t="s">
        <v>71</v>
      </c>
      <c r="AO70">
        <f t="shared" ca="1" si="34"/>
        <v>0.89376090390775376</v>
      </c>
      <c r="AP70" t="str">
        <f t="shared" ca="1" si="35"/>
        <v>pics\\Banan_8.jpg</v>
      </c>
      <c r="AS70" t="str">
        <f t="shared" si="29"/>
        <v/>
      </c>
      <c r="AT70">
        <f t="shared" ca="1" si="30"/>
        <v>0.11989998447032346</v>
      </c>
      <c r="AU70" t="s">
        <v>697</v>
      </c>
      <c r="AV70" t="str">
        <f t="shared" ca="1" si="31"/>
        <v>sound\\Redkiy_plod.wav</v>
      </c>
      <c r="AX70" t="str">
        <f>IF(OR(E70=10,E70=11,E70=14,E70=15),VLOOKUP(B70,audio_list_stym!$A$3:$BQ$189,69,FALSE),"XXXXX")</f>
        <v>XXXXX</v>
      </c>
      <c r="AY70" t="str">
        <f>VLOOKUP(V70,audio_list_stym!B70:BQ367,68,FALSE)</f>
        <v>На_картинке_</v>
      </c>
      <c r="AZ70" t="str">
        <f>VLOOKUP(Z70,audio_list_stym!$B$2:$BQ$299,68,FALSE)</f>
        <v>_Он_шершавый?</v>
      </c>
      <c r="BA70" t="e">
        <f>VLOOKUP(Q70,audio_list_stym!$B$2:$BQ$299,68,FALSE)</f>
        <v>#N/A</v>
      </c>
      <c r="BB70" t="str">
        <f t="shared" si="32"/>
        <v>На_картинке_XXXXX._Он_шершавый?</v>
      </c>
      <c r="BD70" cm="1">
        <f t="array" aca="1" ref="BD70" ca="1">INDEX(L70:L77,(RANK(AT6,$AT$2:$AT$9)))</f>
        <v>2067</v>
      </c>
    </row>
    <row r="71" spans="1:60" x14ac:dyDescent="0.45">
      <c r="A71">
        <f>VLOOKUP(C71,audio_list_stym!$B$3:$C$299,2,FALSE)</f>
        <v>1209</v>
      </c>
      <c r="B71" t="s">
        <v>350</v>
      </c>
      <c r="C71" t="str">
        <f>VLOOKUP(B71,audio_list_stym!$A$3:$B$18,2,FALSE)</f>
        <v>sound\\Renan.wav</v>
      </c>
      <c r="D71">
        <f>VLOOKUP(C71,audio_list_stym!$B$3:$D$299,3,FALSE)</f>
        <v>108</v>
      </c>
      <c r="E71">
        <f>VLOOKUP(B71,audio_list_stym!$A$3:$BP$18,68,FALSE)</f>
        <v>17</v>
      </c>
      <c r="F71" t="str">
        <f>VLOOKUP(E71,metki!$A$2:$B$9,2,FALSE)</f>
        <v>экспл_новые_без_названия</v>
      </c>
      <c r="G71" t="str">
        <f t="shared" si="26"/>
        <v>экспл</v>
      </c>
      <c r="H71" t="str">
        <f>VLOOKUP(B71,audio_list_stym!$A$3:$AJ$18,36,FALSE)</f>
        <v>ZF</v>
      </c>
      <c r="I71" t="s">
        <v>693</v>
      </c>
      <c r="J71" t="str">
        <f t="shared" si="27"/>
        <v>ZF_6</v>
      </c>
      <c r="K71">
        <v>17</v>
      </c>
      <c r="L71">
        <f>VLOOKUP(J71,total_visual_stym!$A$2:$D$129,2,FALSE)</f>
        <v>2150</v>
      </c>
      <c r="M71" t="str">
        <f>VLOOKUP(J71,total_visual_stym!$A$2:$D$129,3,FALSE)</f>
        <v>pics\\ZF_6.jpg</v>
      </c>
      <c r="N71">
        <f>VLOOKUP(J71,total_visual_stym!$A$1:$D$129,4,FALSE)</f>
        <v>215</v>
      </c>
      <c r="P71">
        <f>IF(G71="экспл",0,IF(G71="импл_",VLOOKUP(J71,quest_импл!$A$1:$J$129,7,FALSE),0))</f>
        <v>0</v>
      </c>
      <c r="Q71">
        <f>IF(G71="экспл",0,IF(G71="импл_",VLOOKUP(J71,quest_импл!$A$1:$J$129,8,FALSE),0))</f>
        <v>0</v>
      </c>
      <c r="R71">
        <f>IF(G71="экспл",0,IF(G71="импл_",VLOOKUP(J71,quest_импл!$A$1:$J$129,9,FALSE),0))</f>
        <v>0</v>
      </c>
      <c r="S71">
        <f>IF(G71="экспл_",0,IF(G71="импл_",VLOOKUP(J71,quest_импл!$A$1:$J$129,10,FALSE),0))</f>
        <v>0</v>
      </c>
      <c r="U71">
        <f>IF(G71="экспл",VLOOKUP(J71,quest_экспл!$A$1:$N$129,7,FALSE),IF(G71="импл_",0,0))</f>
        <v>294</v>
      </c>
      <c r="V71" t="str">
        <f>IF(G71="экспл",VLOOKUP(J71,quest_экспл!$A$2:$N$130,8,FALSE),IF(J71="импл_",0,0))</f>
        <v>sound\\Na_monitore.wav</v>
      </c>
      <c r="W71">
        <f>IF(G71="экспл",VLOOKUP(J71,quest_импл!$A$1:$J$129,9,FALSE),IF(G71="импл_",0,0))</f>
        <v>801</v>
      </c>
      <c r="Y71">
        <f>IF(G71="экспл",VLOOKUP(J71,quest_экспл!$A$1:$N$129,11,FALSE),IF(G71="импл_",0,0))</f>
        <v>158</v>
      </c>
      <c r="Z71" t="str">
        <f>IF(G71="экспл",VLOOKUP(J71,quest_экспл!$A$1:$N$129,12,FALSE),IF(G71="импл_",0,0))</f>
        <v>sound\\Zaostrin_li_on.wav</v>
      </c>
      <c r="AA71" t="str">
        <f>IF(G71="экспл",VLOOKUP(J71,quest_экспл!$A$1:$N$129,14,FALSE),IF(G71="импл_",0,0))</f>
        <v>да</v>
      </c>
      <c r="AB71">
        <f>IF(G71="экспл",VLOOKUP(J71,quest_экспл!$A$1:$N$129,13,FALSE),IF(G71="импл_",0,0))</f>
        <v>804</v>
      </c>
      <c r="AC71">
        <f ca="1">VLOOKUP(AD71,total_visual_stym!$C$2:$F$209,4,FALSE)</f>
        <v>2170</v>
      </c>
      <c r="AD71" t="str">
        <f t="shared" ca="1" si="33"/>
        <v>pics\\dis36.jpg</v>
      </c>
      <c r="AE71" s="22" t="str">
        <f t="array" aca="1" ref="AE71" ca="1">IF(G71="экспл",INDEX(total_visual_stym!$C$146:$C$209,(RANK(total_visual_stym!E151,total_visual_stym!$E$146:$E$209))),0)</f>
        <v>pics\\dis36.jpg</v>
      </c>
      <c r="AF71" s="22" t="str">
        <f t="shared" si="28"/>
        <v/>
      </c>
      <c r="AG71" t="str">
        <f t="shared" si="18"/>
        <v/>
      </c>
      <c r="AI71" t="s">
        <v>72</v>
      </c>
      <c r="AO71">
        <f t="shared" ca="1" si="34"/>
        <v>0.8954515819117761</v>
      </c>
      <c r="AP71" t="str">
        <f t="shared" ca="1" si="35"/>
        <v>pics\\Banan_7.jpg</v>
      </c>
      <c r="AS71" t="str">
        <f t="shared" si="29"/>
        <v/>
      </c>
      <c r="AT71">
        <f t="shared" ca="1" si="30"/>
        <v>0.25768397757990258</v>
      </c>
      <c r="AU71" t="s">
        <v>697</v>
      </c>
      <c r="AV71" t="str">
        <f t="shared" ca="1" si="31"/>
        <v>sound\\Redkiy_plod.wav</v>
      </c>
      <c r="AX71" t="str">
        <f>IF(OR(E71=10,E71=11,E71=14,E71=15),VLOOKUP(B71,audio_list_stym!$A$3:$BQ$189,69,FALSE),"XXXXX")</f>
        <v>XXXXX</v>
      </c>
      <c r="AY71" t="str">
        <f>VLOOKUP(V71,audio_list_stym!B71:BQ368,68,FALSE)</f>
        <v>На_мониторе_</v>
      </c>
      <c r="AZ71" t="str">
        <f>VLOOKUP(Z71,audio_list_stym!$B$2:$BQ$299,68,FALSE)</f>
        <v>_Заострен_ли_он?</v>
      </c>
      <c r="BA71" t="e">
        <f>VLOOKUP(Q71,audio_list_stym!$B$2:$BQ$299,68,FALSE)</f>
        <v>#N/A</v>
      </c>
      <c r="BB71" t="str">
        <f t="shared" si="32"/>
        <v>На_мониторе_XXXXX._Заострен_ли_он?</v>
      </c>
      <c r="BD71" cm="1">
        <f t="array" aca="1" ref="BD71" ca="1">INDEX(L71:L78,(RANK(AT7,$AT$2:$AT$9)))</f>
        <v>2067</v>
      </c>
    </row>
    <row r="72" spans="1:60" x14ac:dyDescent="0.45">
      <c r="A72">
        <f>VLOOKUP(C72,audio_list_stym!$B$3:$C$299,2,FALSE)</f>
        <v>1209</v>
      </c>
      <c r="B72" t="s">
        <v>350</v>
      </c>
      <c r="C72" t="str">
        <f>VLOOKUP(B72,audio_list_stym!$A$3:$B$18,2,FALSE)</f>
        <v>sound\\Renan.wav</v>
      </c>
      <c r="D72">
        <f>VLOOKUP(C72,audio_list_stym!$B$3:$D$299,3,FALSE)</f>
        <v>108</v>
      </c>
      <c r="E72">
        <f>VLOOKUP(B72,audio_list_stym!$A$3:$BP$18,68,FALSE)</f>
        <v>17</v>
      </c>
      <c r="F72" t="str">
        <f>VLOOKUP(E72,metki!$A$2:$B$9,2,FALSE)</f>
        <v>экспл_новые_без_названия</v>
      </c>
      <c r="G72" t="str">
        <f t="shared" si="26"/>
        <v>экспл</v>
      </c>
      <c r="H72" t="str">
        <f>VLOOKUP(B72,audio_list_stym!$A$3:$AJ$18,36,FALSE)</f>
        <v>ZF</v>
      </c>
      <c r="I72" t="s">
        <v>694</v>
      </c>
      <c r="J72" t="str">
        <f t="shared" si="27"/>
        <v>ZF_7</v>
      </c>
      <c r="K72">
        <v>17</v>
      </c>
      <c r="L72">
        <f>VLOOKUP(J72,total_visual_stym!$A$2:$D$129,2,FALSE)</f>
        <v>2151</v>
      </c>
      <c r="M72" t="str">
        <f>VLOOKUP(J72,total_visual_stym!$A$2:$D$129,3,FALSE)</f>
        <v>pics\\ZF_7.jpg</v>
      </c>
      <c r="N72">
        <f>VLOOKUP(J72,total_visual_stym!$A$1:$D$129,4,FALSE)</f>
        <v>215</v>
      </c>
      <c r="P72">
        <f>IF(G72="экспл",0,IF(G72="импл_",VLOOKUP(J72,quest_импл!$A$1:$J$129,7,FALSE),0))</f>
        <v>0</v>
      </c>
      <c r="Q72">
        <f>IF(G72="экспл",0,IF(G72="импл_",VLOOKUP(J72,quest_импл!$A$1:$J$129,8,FALSE),0))</f>
        <v>0</v>
      </c>
      <c r="R72">
        <f>IF(G72="экспл",0,IF(G72="импл_",VLOOKUP(J72,quest_импл!$A$1:$J$129,9,FALSE),0))</f>
        <v>0</v>
      </c>
      <c r="S72">
        <f>IF(G72="экспл_",0,IF(G72="импл_",VLOOKUP(J72,quest_импл!$A$1:$J$129,10,FALSE),0))</f>
        <v>0</v>
      </c>
      <c r="U72">
        <f>IF(G72="экспл",VLOOKUP(J72,quest_экспл!$A$1:$N$129,7,FALSE),IF(G72="импл_",0,0))</f>
        <v>295</v>
      </c>
      <c r="V72" t="str">
        <f>IF(G72="экспл",VLOOKUP(J72,quest_экспл!$A$2:$N$130,8,FALSE),IF(J72="импл_",0,0))</f>
        <v>sound\\Pered_vami.wav</v>
      </c>
      <c r="W72">
        <f>IF(G72="экспл",VLOOKUP(J72,quest_импл!$A$1:$J$129,9,FALSE),IF(G72="импл_",0,0))</f>
        <v>801</v>
      </c>
      <c r="Y72">
        <f>IF(G72="экспл",VLOOKUP(J72,quest_экспл!$A$1:$N$129,11,FALSE),IF(G72="импл_",0,0))</f>
        <v>159</v>
      </c>
      <c r="Z72" t="str">
        <f>IF(G72="экспл",VLOOKUP(J72,quest_экспл!$A$1:$N$129,12,FALSE),IF(G72="импл_",0,0))</f>
        <v>sound\\On_rassipchatiy.wav</v>
      </c>
      <c r="AA72" t="str">
        <f>IF(G72="экспл",VLOOKUP(J72,quest_экспл!$A$1:$N$129,14,FALSE),IF(G72="импл_",0,0))</f>
        <v>нет</v>
      </c>
      <c r="AB72">
        <f>IF(G72="экспл",VLOOKUP(J72,quest_экспл!$A$1:$N$129,13,FALSE),IF(G72="импл_",0,0))</f>
        <v>804</v>
      </c>
      <c r="AC72">
        <f ca="1">VLOOKUP(AD72,total_visual_stym!$C$2:$F$209,4,FALSE)</f>
        <v>2188</v>
      </c>
      <c r="AD72" t="str">
        <f t="shared" ca="1" si="33"/>
        <v>pics\\dis3.jpg</v>
      </c>
      <c r="AE72" s="22" t="str">
        <f t="array" aca="1" ref="AE72" ca="1">IF(G72="экспл",INDEX(total_visual_stym!$C$146:$C$209,(RANK(total_visual_stym!E152,total_visual_stym!$E$146:$E$209))),0)</f>
        <v>pics\\dis3.jpg</v>
      </c>
      <c r="AF72" s="22" t="str">
        <f t="shared" si="28"/>
        <v/>
      </c>
      <c r="AG72" t="str">
        <f t="shared" si="18"/>
        <v/>
      </c>
      <c r="AI72" t="s">
        <v>73</v>
      </c>
      <c r="AO72">
        <f t="shared" ca="1" si="34"/>
        <v>0.95749281420916676</v>
      </c>
      <c r="AP72" t="str">
        <f t="shared" ca="1" si="35"/>
        <v>pics\\Banan_3.jpg</v>
      </c>
      <c r="AS72" t="str">
        <f t="shared" si="29"/>
        <v/>
      </c>
      <c r="AT72">
        <f t="shared" ca="1" si="30"/>
        <v>5.1723666687666481E-2</v>
      </c>
      <c r="AU72" t="s">
        <v>697</v>
      </c>
      <c r="AV72" t="str">
        <f t="shared" ca="1" si="31"/>
        <v>sound\\Redkiy_plod.wav</v>
      </c>
      <c r="AX72" t="str">
        <f>IF(OR(E72=10,E72=11,E72=14,E72=15),VLOOKUP(B72,audio_list_stym!$A$3:$BQ$189,69,FALSE),"XXXXX")</f>
        <v>XXXXX</v>
      </c>
      <c r="AY72" t="str">
        <f>VLOOKUP(V72,audio_list_stym!B72:BQ369,68,FALSE)</f>
        <v>Перед_Вами_</v>
      </c>
      <c r="AZ72" t="str">
        <f>VLOOKUP(Z72,audio_list_stym!$B$2:$BQ$299,68,FALSE)</f>
        <v>_Он_рассыпчатый?</v>
      </c>
      <c r="BA72" t="e">
        <f>VLOOKUP(Q72,audio_list_stym!$B$2:$BQ$299,68,FALSE)</f>
        <v>#N/A</v>
      </c>
      <c r="BB72" t="str">
        <f t="shared" si="32"/>
        <v>Перед_Вами_XXXXX._Он_рассыпчатый?</v>
      </c>
      <c r="BD72" cm="1">
        <f t="array" aca="1" ref="BD72" ca="1">INDEX(L72:L79,(RANK(AT8,$AT$2:$AT$9)))</f>
        <v>2151</v>
      </c>
    </row>
    <row r="73" spans="1:60" x14ac:dyDescent="0.45">
      <c r="A73">
        <f>VLOOKUP(C73,audio_list_stym!$B$3:$C$299,2,FALSE)</f>
        <v>1209</v>
      </c>
      <c r="B73" t="s">
        <v>350</v>
      </c>
      <c r="C73" t="str">
        <f>VLOOKUP(B73,audio_list_stym!$A$3:$B$18,2,FALSE)</f>
        <v>sound\\Renan.wav</v>
      </c>
      <c r="D73">
        <f>VLOOKUP(C73,audio_list_stym!$B$3:$D$299,3,FALSE)</f>
        <v>108</v>
      </c>
      <c r="E73">
        <f>VLOOKUP(B73,audio_list_stym!$A$3:$BP$18,68,FALSE)</f>
        <v>17</v>
      </c>
      <c r="F73" t="str">
        <f>VLOOKUP(E73,metki!$A$2:$B$9,2,FALSE)</f>
        <v>экспл_новые_без_названия</v>
      </c>
      <c r="G73" t="str">
        <f t="shared" si="26"/>
        <v>экспл</v>
      </c>
      <c r="H73" t="str">
        <f>VLOOKUP(B73,audio_list_stym!$A$3:$AJ$18,36,FALSE)</f>
        <v>ZF</v>
      </c>
      <c r="I73" t="s">
        <v>695</v>
      </c>
      <c r="J73" t="str">
        <f t="shared" si="27"/>
        <v>ZF_8</v>
      </c>
      <c r="K73">
        <v>17</v>
      </c>
      <c r="L73">
        <f>VLOOKUP(J73,total_visual_stym!$A$2:$D$129,2,FALSE)</f>
        <v>2152</v>
      </c>
      <c r="M73" t="str">
        <f>VLOOKUP(J73,total_visual_stym!$A$2:$D$129,3,FALSE)</f>
        <v>pics\\ZF_8.jpg</v>
      </c>
      <c r="N73">
        <f>VLOOKUP(J73,total_visual_stym!$A$1:$D$129,4,FALSE)</f>
        <v>215</v>
      </c>
      <c r="P73">
        <f>IF(G73="экспл",0,IF(G73="импл_",VLOOKUP(J73,quest_импл!$A$1:$J$129,7,FALSE),0))</f>
        <v>0</v>
      </c>
      <c r="Q73">
        <f>IF(G73="экспл",0,IF(G73="импл_",VLOOKUP(J73,quest_импл!$A$1:$J$129,8,FALSE),0))</f>
        <v>0</v>
      </c>
      <c r="R73">
        <f>IF(G73="экспл",0,IF(G73="импл_",VLOOKUP(J73,quest_импл!$A$1:$J$129,9,FALSE),0))</f>
        <v>0</v>
      </c>
      <c r="S73">
        <f>IF(G73="экспл_",0,IF(G73="импл_",VLOOKUP(J73,quest_импл!$A$1:$J$129,10,FALSE),0))</f>
        <v>0</v>
      </c>
      <c r="U73">
        <f>IF(G73="экспл",VLOOKUP(J73,quest_экспл!$A$1:$N$129,7,FALSE),IF(G73="импл_",0,0))</f>
        <v>296</v>
      </c>
      <c r="V73" t="str">
        <f>IF(G73="экспл",VLOOKUP(J73,quest_экспл!$A$2:$N$130,8,FALSE),IF(J73="импл_",0,0))</f>
        <v>sound\\Vi_vidite.wav</v>
      </c>
      <c r="W73">
        <f>IF(G73="экспл",VLOOKUP(J73,quest_импл!$A$1:$J$129,9,FALSE),IF(G73="импл_",0,0))</f>
        <v>801</v>
      </c>
      <c r="Y73">
        <f>IF(G73="экспл",VLOOKUP(J73,quest_экспл!$A$1:$N$129,11,FALSE),IF(G73="импл_",0,0))</f>
        <v>160</v>
      </c>
      <c r="Z73" t="str">
        <f>IF(G73="экспл",VLOOKUP(J73,quest_экспл!$A$1:$N$129,12,FALSE),IF(G73="импл_",0,0))</f>
        <v>sound\\Ochishen_li_on.wav</v>
      </c>
      <c r="AA73" t="str">
        <f>IF(G73="экспл",VLOOKUP(J73,quest_экспл!$A$1:$N$129,14,FALSE),IF(G73="импл_",0,0))</f>
        <v>да</v>
      </c>
      <c r="AB73">
        <f>IF(G73="экспл",VLOOKUP(J73,quest_экспл!$A$1:$N$129,13,FALSE),IF(G73="импл_",0,0))</f>
        <v>804</v>
      </c>
      <c r="AC73">
        <f ca="1">VLOOKUP(AD73,total_visual_stym!$C$2:$F$209,4,FALSE)</f>
        <v>2169</v>
      </c>
      <c r="AD73" t="str">
        <f t="shared" ca="1" si="33"/>
        <v>pics\\dis6.jpg</v>
      </c>
      <c r="AE73" s="22" t="str">
        <f t="array" aca="1" ref="AE73" ca="1">IF(G73="экспл",INDEX(total_visual_stym!$C$146:$C$209,(RANK(total_visual_stym!E153,total_visual_stym!$E$146:$E$209))),0)</f>
        <v>pics\\dis6.jpg</v>
      </c>
      <c r="AF73" s="22" t="str">
        <f t="shared" si="28"/>
        <v/>
      </c>
      <c r="AG73" t="str">
        <f t="shared" si="18"/>
        <v/>
      </c>
      <c r="AI73" t="s">
        <v>74</v>
      </c>
      <c r="AO73">
        <f t="shared" ca="1" si="34"/>
        <v>0.96437584667843346</v>
      </c>
      <c r="AP73" t="str">
        <f t="shared" ca="1" si="35"/>
        <v>pics\\Banan_2.jpg</v>
      </c>
      <c r="AS73" t="str">
        <f t="shared" si="29"/>
        <v/>
      </c>
      <c r="AT73">
        <f t="shared" ca="1" si="30"/>
        <v>0.62210861181742216</v>
      </c>
      <c r="AU73" t="s">
        <v>697</v>
      </c>
      <c r="AV73" t="str">
        <f t="shared" ca="1" si="31"/>
        <v>sound\\Noviy_plod.wav</v>
      </c>
      <c r="AX73" t="str">
        <f>IF(OR(E73=10,E73=11,E73=14,E73=15),VLOOKUP(B73,audio_list_stym!$A$3:$BQ$189,69,FALSE),"XXXXX")</f>
        <v>XXXXX</v>
      </c>
      <c r="AY73" t="str">
        <f>VLOOKUP(V73,audio_list_stym!B73:BQ370,68,FALSE)</f>
        <v>Вы_видите_</v>
      </c>
      <c r="AZ73" t="str">
        <f>VLOOKUP(Z73,audio_list_stym!$B$2:$BQ$299,68,FALSE)</f>
        <v>_Очищен_ли_он?</v>
      </c>
      <c r="BA73" t="e">
        <f>VLOOKUP(Q73,audio_list_stym!$B$2:$BQ$299,68,FALSE)</f>
        <v>#N/A</v>
      </c>
      <c r="BB73" t="str">
        <f t="shared" si="32"/>
        <v>Вы_видите_XXXXX._Очищен_ли_он?</v>
      </c>
      <c r="BD73" cm="1">
        <f t="array" aca="1" ref="BD73" ca="1">INDEX(L73:L80,(RANK(AT9,$AT$2:$AT$9)))</f>
        <v>2067</v>
      </c>
    </row>
    <row r="74" spans="1:60" x14ac:dyDescent="0.45">
      <c r="A74">
        <f>VLOOKUP(C74,audio_list_stym!$B$3:$C$299,2,FALSE)</f>
        <v>1210</v>
      </c>
      <c r="B74" t="s">
        <v>351</v>
      </c>
      <c r="C74" t="str">
        <f>VLOOKUP(B74,audio_list_stym!$A$3:$B$18,2,FALSE)</f>
        <v>sound\\Baroh.wav</v>
      </c>
      <c r="D74">
        <f>VLOOKUP(C74,audio_list_stym!$B$3:$D$299,3,FALSE)</f>
        <v>109</v>
      </c>
      <c r="E74">
        <f>VLOOKUP(B74,audio_list_stym!$A$3:$BP$18,68,FALSE)</f>
        <v>14</v>
      </c>
      <c r="F74" t="str">
        <f>VLOOKUP(E74,metki!$A$2:$B$9,2,FALSE)</f>
        <v>импл_новые_с_названием</v>
      </c>
      <c r="G74" t="str">
        <f t="shared" si="26"/>
        <v>импл_</v>
      </c>
      <c r="H74" t="str">
        <f>VLOOKUP(B74,audio_list_stym!$A$3:$AJ$18,36,FALSE)</f>
        <v>Ackee</v>
      </c>
      <c r="I74" t="s">
        <v>688</v>
      </c>
      <c r="J74" t="str">
        <f t="shared" si="27"/>
        <v>Ackee_1</v>
      </c>
      <c r="K74">
        <v>14</v>
      </c>
      <c r="L74">
        <f>VLOOKUP(J74,total_visual_stym!$A$2:$D$129,2,FALSE)</f>
        <v>2065</v>
      </c>
      <c r="M74" t="str">
        <f>VLOOKUP(J74,total_visual_stym!$A$2:$D$129,3,FALSE)</f>
        <v>pics\\Ackee_1.jpg</v>
      </c>
      <c r="N74">
        <f>VLOOKUP(J74,total_visual_stym!$A$1:$D$129,4,FALSE)</f>
        <v>208</v>
      </c>
      <c r="P74">
        <f>IF(G74="экспл",0,IF(G74="импл_",VLOOKUP(J74,quest_импл!$A$1:$J$129,7,FALSE),0))</f>
        <v>225</v>
      </c>
      <c r="Q74" t="str">
        <f>IF(G74="экспл",0,IF(G74="импл_",VLOOKUP(J74,quest_импл!$A$1:$J$129,8,FALSE),0))</f>
        <v>sound\\Sushenniy_li.wav</v>
      </c>
      <c r="R74">
        <f>IF(G74="экспл",0,IF(G74="импл_",VLOOKUP(J74,quest_импл!$A$1:$J$129,9,FALSE),0))</f>
        <v>801</v>
      </c>
      <c r="S74" t="str">
        <f>IF(G74="экспл_",0,IF(G74="импл_",VLOOKUP(J74,quest_импл!$A$1:$J$129,10,FALSE),0))</f>
        <v>нет</v>
      </c>
      <c r="U74">
        <f>IF(G74="экспл",VLOOKUP(J74,quest_экспл!$A$1:$N$129,7,FALSE),IF(G74="импл_",0,0))</f>
        <v>0</v>
      </c>
      <c r="V74">
        <f>IF(G74="экспл",VLOOKUP(J74,quest_экспл!$A$2:$N$130,8,FALSE),IF(J74="импл_",0,0))</f>
        <v>0</v>
      </c>
      <c r="W74">
        <f>IF(G74="экспл",VLOOKUP(J74,quest_импл!$A$1:$J$129,9,FALSE),IF(G74="импл_",0,0))</f>
        <v>0</v>
      </c>
      <c r="Y74">
        <f>IF(G74="экспл",VLOOKUP(J74,quest_экспл!$A$1:$N$129,11,FALSE),IF(G74="импл_",0,0))</f>
        <v>0</v>
      </c>
      <c r="Z74">
        <f>IF(G74="экспл",VLOOKUP(J74,quest_экспл!$A$1:$N$129,12,FALSE),IF(G74="импл_",0,0))</f>
        <v>0</v>
      </c>
      <c r="AA74">
        <f>IF(G74="экспл",VLOOKUP(J74,quest_экспл!$A$1:$N$129,14,FALSE),IF(G74="импл_",0,0))</f>
        <v>0</v>
      </c>
      <c r="AB74">
        <f>IF(G74="экспл",VLOOKUP(J74,quest_экспл!$A$1:$N$129,13,FALSE),IF(G74="импл_",0,0))</f>
        <v>0</v>
      </c>
      <c r="AC74">
        <f ca="1">VLOOKUP(AD74,total_visual_stym!$C$2:$F$209,4,FALSE)</f>
        <v>2061</v>
      </c>
      <c r="AD74" t="str">
        <f t="shared" ca="1" si="33"/>
        <v>pics\\Tomat_5.jpg</v>
      </c>
      <c r="AE74" s="22">
        <f t="array" ref="AE74">IF(G74="экспл",INDEX(total_visual_stym!$C$146:$C$209,(RANK(total_visual_stym!E154,total_visual_stym!$E$146:$E$209))),0)</f>
        <v>0</v>
      </c>
      <c r="AF74" s="22" t="str">
        <f t="shared" ca="1" si="28"/>
        <v>pics\\Tomat_5.jpg</v>
      </c>
      <c r="AI74" t="s">
        <v>76</v>
      </c>
      <c r="AO74">
        <f t="shared" ca="1" si="34"/>
        <v>9.3233856710550067E-2</v>
      </c>
      <c r="AP74" t="str">
        <f t="shared" ca="1" si="35"/>
        <v>pics\\Tomat_5.jpg</v>
      </c>
      <c r="AR74" t="str">
        <f>IF(AH74="sound\\Ogorod",AP2,"")</f>
        <v/>
      </c>
      <c r="AS74" t="str">
        <f t="shared" ca="1" si="29"/>
        <v>pics\\Tomat_5.jpg</v>
      </c>
      <c r="AT74">
        <f t="shared" ca="1" si="30"/>
        <v>0.98272623733601339</v>
      </c>
      <c r="AU74" t="s">
        <v>697</v>
      </c>
      <c r="AV74" t="str">
        <f t="shared" ca="1" si="31"/>
        <v>sound\\Noviy_plod.wav</v>
      </c>
      <c r="AX74" t="str">
        <f>IF(OR(E74=10,E74=11,E74=14,E74=15),VLOOKUP(B74,audio_list_stym!$A$3:$BQ$189,69,FALSE),"XXXXX")</f>
        <v>БАРОХ</v>
      </c>
      <c r="AY74" t="e">
        <f>VLOOKUP(V74,audio_list_stym!B74:BQ371,68,FALSE)</f>
        <v>#N/A</v>
      </c>
      <c r="AZ74" t="e">
        <f>VLOOKUP(Z74,audio_list_stym!$B$2:$BQ$299,68,FALSE)</f>
        <v>#N/A</v>
      </c>
      <c r="BA74" t="str">
        <f>VLOOKUP(Q74,audio_list_stym!$B$2:$BQ$299,68,FALSE)</f>
        <v>_Сушеный_ли_</v>
      </c>
      <c r="BB74" t="str">
        <f t="shared" si="32"/>
        <v>_Сушеный_ли_БАРОХ?</v>
      </c>
      <c r="BC74">
        <f>A74</f>
        <v>1210</v>
      </c>
      <c r="BD74" cm="1">
        <f t="array" aca="1" ref="BD74" ca="1">INDEX($L$74:$L$81,(RANK(AT2,$AT$2:$AT$9)))</f>
        <v>2066</v>
      </c>
      <c r="BE74" cm="1">
        <f t="array" aca="1" ref="BE74" ca="1">INDEX(BD66:BD73,(RANK(AT3,$AT$2:$AT$9)))</f>
        <v>2067</v>
      </c>
      <c r="BF74" cm="1">
        <f t="array" aca="1" ref="BF74" ca="1">INDEX(BD82:BD105,(RANK(AT3,$AT$2:$AT$17)))</f>
        <v>2085</v>
      </c>
      <c r="BG74" cm="1">
        <f t="array" aca="1" ref="BG74" ca="1">INDEX(BD106:BD129,(RANK(AT3,$AT$2:$AT$9)))</f>
        <v>2119</v>
      </c>
      <c r="BH74">
        <v>1</v>
      </c>
    </row>
    <row r="75" spans="1:60" x14ac:dyDescent="0.45">
      <c r="A75">
        <f>VLOOKUP(C75,audio_list_stym!$B$3:$C$299,2,FALSE)</f>
        <v>1210</v>
      </c>
      <c r="B75" t="s">
        <v>351</v>
      </c>
      <c r="C75" t="str">
        <f>VLOOKUP(B75,audio_list_stym!$A$3:$B$18,2,FALSE)</f>
        <v>sound\\Baroh.wav</v>
      </c>
      <c r="D75">
        <f>VLOOKUP(C75,audio_list_stym!$B$3:$D$299,3,FALSE)</f>
        <v>109</v>
      </c>
      <c r="E75">
        <f>VLOOKUP(B75,audio_list_stym!$A$3:$BP$18,68,FALSE)</f>
        <v>14</v>
      </c>
      <c r="F75" t="str">
        <f>VLOOKUP(E75,metki!$A$2:$B$9,2,FALSE)</f>
        <v>импл_новые_с_названием</v>
      </c>
      <c r="G75" t="str">
        <f t="shared" si="26"/>
        <v>импл_</v>
      </c>
      <c r="H75" t="str">
        <f>VLOOKUP(B75,audio_list_stym!$A$3:$AJ$18,36,FALSE)</f>
        <v>Ackee</v>
      </c>
      <c r="I75" t="s">
        <v>689</v>
      </c>
      <c r="J75" t="str">
        <f t="shared" si="27"/>
        <v>Ackee_2</v>
      </c>
      <c r="K75">
        <v>14</v>
      </c>
      <c r="L75">
        <f>VLOOKUP(J75,total_visual_stym!$A$2:$D$129,2,FALSE)</f>
        <v>2066</v>
      </c>
      <c r="M75" t="str">
        <f>VLOOKUP(J75,total_visual_stym!$A$2:$D$129,3,FALSE)</f>
        <v>pics\\Ackee_2.jpg</v>
      </c>
      <c r="N75">
        <f>VLOOKUP(J75,total_visual_stym!$A$1:$D$129,4,FALSE)</f>
        <v>208</v>
      </c>
      <c r="P75">
        <f>IF(G75="экспл",0,IF(G75="импл_",VLOOKUP(J75,quest_импл!$A$1:$J$129,7,FALSE),0))</f>
        <v>226</v>
      </c>
      <c r="Q75" t="str">
        <f>IF(G75="экспл",0,IF(G75="импл_",VLOOKUP(J75,quest_импл!$A$1:$J$129,8,FALSE),0))</f>
        <v>sound\\S_vetochkoy_li.wav</v>
      </c>
      <c r="R75">
        <f>IF(G75="экспл",0,IF(G75="импл_",VLOOKUP(J75,quest_импл!$A$1:$J$129,9,FALSE),0))</f>
        <v>801</v>
      </c>
      <c r="S75" t="str">
        <f>IF(G75="экспл_",0,IF(G75="импл_",VLOOKUP(J75,quest_импл!$A$1:$J$129,10,FALSE),0))</f>
        <v>да</v>
      </c>
      <c r="U75">
        <f>IF(G75="экспл",VLOOKUP(J75,quest_экспл!$A$1:$N$129,7,FALSE),IF(G75="импл_",0,0))</f>
        <v>0</v>
      </c>
      <c r="V75">
        <f>IF(G75="экспл",VLOOKUP(J75,quest_экспл!$A$2:$N$130,8,FALSE),IF(J75="импл_",0,0))</f>
        <v>0</v>
      </c>
      <c r="W75">
        <f>IF(G75="экспл",VLOOKUP(J75,quest_импл!$A$1:$J$129,9,FALSE),IF(G75="импл_",0,0))</f>
        <v>0</v>
      </c>
      <c r="Y75">
        <f>IF(G75="экспл",VLOOKUP(J75,quest_экспл!$A$1:$N$129,11,FALSE),IF(G75="импл_",0,0))</f>
        <v>0</v>
      </c>
      <c r="Z75">
        <f>IF(G75="экспл",VLOOKUP(J75,quest_экспл!$A$1:$N$129,12,FALSE),IF(G75="импл_",0,0))</f>
        <v>0</v>
      </c>
      <c r="AA75">
        <f>IF(G75="экспл",VLOOKUP(J75,quest_экспл!$A$1:$N$129,14,FALSE),IF(G75="импл_",0,0))</f>
        <v>0</v>
      </c>
      <c r="AB75">
        <f>IF(G75="экспл",VLOOKUP(J75,quest_экспл!$A$1:$N$129,13,FALSE),IF(G75="импл_",0,0))</f>
        <v>0</v>
      </c>
      <c r="AC75">
        <f ca="1">VLOOKUP(AD75,total_visual_stym!$C$2:$F$209,4,FALSE)</f>
        <v>2013</v>
      </c>
      <c r="AD75" t="str">
        <f t="shared" ca="1" si="33"/>
        <v>pics\\Finik_5.jpg</v>
      </c>
      <c r="AE75" s="22">
        <f t="array" ref="AE75">IF(G75="экспл",INDEX(total_visual_stym!$C$146:$C$209,(RANK(total_visual_stym!E155,total_visual_stym!$E$146:$E$209))),0)</f>
        <v>0</v>
      </c>
      <c r="AF75" s="22" t="str">
        <f t="shared" ca="1" si="28"/>
        <v>pics\\Finik_5.jpg</v>
      </c>
      <c r="AI75" t="s">
        <v>77</v>
      </c>
      <c r="AO75">
        <f t="shared" ca="1" si="34"/>
        <v>0.77422166742844634</v>
      </c>
      <c r="AP75" t="str">
        <f t="shared" ca="1" si="35"/>
        <v>pics\\Finik_5.jpg</v>
      </c>
      <c r="AR75" t="str">
        <f t="shared" ref="AR75:AR97" si="36">IF(AH75="sound\\Ogorod",AP3,"")</f>
        <v/>
      </c>
      <c r="AS75" t="str">
        <f t="shared" ca="1" si="29"/>
        <v>pics\\Finik_5.jpg</v>
      </c>
      <c r="AT75">
        <f t="shared" ca="1" si="30"/>
        <v>0.14518978674720329</v>
      </c>
      <c r="AU75" t="s">
        <v>697</v>
      </c>
      <c r="AV75" t="str">
        <f t="shared" ca="1" si="31"/>
        <v>sound\\Redkiy_plod.wav</v>
      </c>
      <c r="AX75" t="str">
        <f>IF(OR(E75=10,E75=11,E75=14,E75=15),VLOOKUP(B75,audio_list_stym!$A$3:$BQ$189,69,FALSE),"XXXXX")</f>
        <v>БАРОХ</v>
      </c>
      <c r="AY75" t="e">
        <f>VLOOKUP(V75,audio_list_stym!B75:BQ372,68,FALSE)</f>
        <v>#N/A</v>
      </c>
      <c r="AZ75" t="e">
        <f>VLOOKUP(Z75,audio_list_stym!$B$2:$BQ$299,68,FALSE)</f>
        <v>#N/A</v>
      </c>
      <c r="BA75" t="str">
        <f>VLOOKUP(Q75,audio_list_stym!$B$2:$BQ$299,68,FALSE)</f>
        <v>_С_веточкой_ли_</v>
      </c>
      <c r="BB75" t="str">
        <f t="shared" si="32"/>
        <v>_С_веточкой_ли_БАРОХ?</v>
      </c>
      <c r="BD75" cm="1">
        <f t="array" aca="1" ref="BD75" ca="1">INDEX($L$74:$L$81,(RANK(AT3,$AT$2:$AT$9)))</f>
        <v>2069</v>
      </c>
    </row>
    <row r="76" spans="1:60" x14ac:dyDescent="0.45">
      <c r="A76">
        <f>VLOOKUP(C76,audio_list_stym!$B$3:$C$299,2,FALSE)</f>
        <v>1210</v>
      </c>
      <c r="B76" t="s">
        <v>351</v>
      </c>
      <c r="C76" t="str">
        <f>VLOOKUP(B76,audio_list_stym!$A$3:$B$18,2,FALSE)</f>
        <v>sound\\Baroh.wav</v>
      </c>
      <c r="D76">
        <f>VLOOKUP(C76,audio_list_stym!$B$3:$D$299,3,FALSE)</f>
        <v>109</v>
      </c>
      <c r="E76">
        <f>VLOOKUP(B76,audio_list_stym!$A$3:$BP$18,68,FALSE)</f>
        <v>14</v>
      </c>
      <c r="F76" t="str">
        <f>VLOOKUP(E76,metki!$A$2:$B$9,2,FALSE)</f>
        <v>импл_новые_с_названием</v>
      </c>
      <c r="G76" t="str">
        <f t="shared" si="26"/>
        <v>импл_</v>
      </c>
      <c r="H76" t="str">
        <f>VLOOKUP(B76,audio_list_stym!$A$3:$AJ$18,36,FALSE)</f>
        <v>Ackee</v>
      </c>
      <c r="I76" t="s">
        <v>690</v>
      </c>
      <c r="J76" t="str">
        <f t="shared" si="27"/>
        <v>Ackee_3</v>
      </c>
      <c r="K76">
        <v>14</v>
      </c>
      <c r="L76">
        <f>VLOOKUP(J76,total_visual_stym!$A$2:$D$129,2,FALSE)</f>
        <v>2067</v>
      </c>
      <c r="M76" t="str">
        <f>VLOOKUP(J76,total_visual_stym!$A$2:$D$129,3,FALSE)</f>
        <v>pics\\Ackee_3.jpg</v>
      </c>
      <c r="N76">
        <f>VLOOKUP(J76,total_visual_stym!$A$1:$D$129,4,FALSE)</f>
        <v>208</v>
      </c>
      <c r="P76">
        <f>IF(G76="экспл",0,IF(G76="импл_",VLOOKUP(J76,quest_импл!$A$1:$J$129,7,FALSE),0))</f>
        <v>227</v>
      </c>
      <c r="Q76" t="str">
        <f>IF(G76="экспл",0,IF(G76="импл_",VLOOKUP(J76,quest_импл!$A$1:$J$129,8,FALSE),0))</f>
        <v>sound\\Rasskrit_li.wav</v>
      </c>
      <c r="R76">
        <f>IF(G76="экспл",0,IF(G76="импл_",VLOOKUP(J76,quest_импл!$A$1:$J$129,9,FALSE),0))</f>
        <v>801</v>
      </c>
      <c r="S76" t="str">
        <f>IF(G76="экспл_",0,IF(G76="импл_",VLOOKUP(J76,quest_импл!$A$1:$J$129,10,FALSE),0))</f>
        <v>да</v>
      </c>
      <c r="U76">
        <f>IF(G76="экспл",VLOOKUP(J76,quest_экспл!$A$1:$N$129,7,FALSE),IF(G76="импл_",0,0))</f>
        <v>0</v>
      </c>
      <c r="V76">
        <f>IF(G76="экспл",VLOOKUP(J76,quest_экспл!$A$2:$N$130,8,FALSE),IF(J76="импл_",0,0))</f>
        <v>0</v>
      </c>
      <c r="W76">
        <f>IF(G76="экспл",VLOOKUP(J76,quest_импл!$A$1:$J$129,9,FALSE),IF(G76="импл_",0,0))</f>
        <v>0</v>
      </c>
      <c r="Y76">
        <f>IF(G76="экспл",VLOOKUP(J76,quest_экспл!$A$1:$N$129,11,FALSE),IF(G76="импл_",0,0))</f>
        <v>0</v>
      </c>
      <c r="Z76">
        <f>IF(G76="экспл",VLOOKUP(J76,quest_экспл!$A$1:$N$129,12,FALSE),IF(G76="импл_",0,0))</f>
        <v>0</v>
      </c>
      <c r="AA76">
        <f>IF(G76="экспл",VLOOKUP(J76,quest_экспл!$A$1:$N$129,14,FALSE),IF(G76="импл_",0,0))</f>
        <v>0</v>
      </c>
      <c r="AB76">
        <f>IF(G76="экспл",VLOOKUP(J76,quest_экспл!$A$1:$N$129,13,FALSE),IF(G76="импл_",0,0))</f>
        <v>0</v>
      </c>
      <c r="AC76">
        <f ca="1">VLOOKUP(AD76,total_visual_stym!$C$2:$F$209,4,FALSE)</f>
        <v>2036</v>
      </c>
      <c r="AD76" t="str">
        <f t="shared" ca="1" si="33"/>
        <v>pics\\Limon_4.jpg</v>
      </c>
      <c r="AE76" s="22">
        <f t="array" ref="AE76">IF(G76="экспл",INDEX(total_visual_stym!$C$146:$C$209,(RANK(total_visual_stym!E156,total_visual_stym!$E$146:$E$209))),0)</f>
        <v>0</v>
      </c>
      <c r="AF76" s="22" t="str">
        <f t="shared" ca="1" si="28"/>
        <v>pics\\Limon_4.jpg</v>
      </c>
      <c r="AI76" t="s">
        <v>78</v>
      </c>
      <c r="AO76">
        <f t="shared" ca="1" si="34"/>
        <v>0.42163796814051246</v>
      </c>
      <c r="AP76" t="str">
        <f t="shared" ca="1" si="35"/>
        <v>pics\\Limon_4.jpg</v>
      </c>
      <c r="AR76" t="str">
        <f t="shared" si="36"/>
        <v/>
      </c>
      <c r="AS76" t="str">
        <f t="shared" ca="1" si="29"/>
        <v>pics\\Limon_4.jpg</v>
      </c>
      <c r="AT76">
        <f t="shared" ca="1" si="30"/>
        <v>0.43807434116746014</v>
      </c>
      <c r="AU76" t="s">
        <v>697</v>
      </c>
      <c r="AV76" t="str">
        <f t="shared" ca="1" si="31"/>
        <v>sound\\Redkiy_plod.wav</v>
      </c>
      <c r="AX76" t="str">
        <f>IF(OR(E76=10,E76=11,E76=14,E76=15),VLOOKUP(B76,audio_list_stym!$A$3:$BQ$189,69,FALSE),"XXXXX")</f>
        <v>БАРОХ</v>
      </c>
      <c r="AY76" t="e">
        <f>VLOOKUP(V76,audio_list_stym!B76:BQ373,68,FALSE)</f>
        <v>#N/A</v>
      </c>
      <c r="AZ76" t="e">
        <f>VLOOKUP(Z76,audio_list_stym!$B$2:$BQ$299,68,FALSE)</f>
        <v>#N/A</v>
      </c>
      <c r="BA76" t="str">
        <f>VLOOKUP(Q76,audio_list_stym!$B$2:$BQ$299,68,FALSE)</f>
        <v>_Раскрыт_ли_</v>
      </c>
      <c r="BB76" t="str">
        <f t="shared" si="32"/>
        <v>_Раскрыт_ли_БАРОХ?</v>
      </c>
      <c r="BD76" cm="1">
        <f t="array" aca="1" ref="BD76" ca="1">INDEX($L$74:$L$81,(RANK(AT4,$AT$2:$AT$9)))</f>
        <v>2067</v>
      </c>
    </row>
    <row r="77" spans="1:60" x14ac:dyDescent="0.45">
      <c r="A77">
        <f>VLOOKUP(C77,audio_list_stym!$B$3:$C$299,2,FALSE)</f>
        <v>1210</v>
      </c>
      <c r="B77" t="s">
        <v>351</v>
      </c>
      <c r="C77" t="str">
        <f>VLOOKUP(B77,audio_list_stym!$A$3:$B$18,2,FALSE)</f>
        <v>sound\\Baroh.wav</v>
      </c>
      <c r="D77">
        <f>VLOOKUP(C77,audio_list_stym!$B$3:$D$299,3,FALSE)</f>
        <v>109</v>
      </c>
      <c r="E77">
        <f>VLOOKUP(B77,audio_list_stym!$A$3:$BP$18,68,FALSE)</f>
        <v>14</v>
      </c>
      <c r="F77" t="str">
        <f>VLOOKUP(E77,metki!$A$2:$B$9,2,FALSE)</f>
        <v>импл_новые_с_названием</v>
      </c>
      <c r="G77" t="str">
        <f t="shared" si="26"/>
        <v>импл_</v>
      </c>
      <c r="H77" t="str">
        <f>VLOOKUP(B77,audio_list_stym!$A$3:$AJ$18,36,FALSE)</f>
        <v>Ackee</v>
      </c>
      <c r="I77" t="s">
        <v>691</v>
      </c>
      <c r="J77" t="str">
        <f t="shared" si="27"/>
        <v>Ackee_4</v>
      </c>
      <c r="K77">
        <v>14</v>
      </c>
      <c r="L77">
        <f>VLOOKUP(J77,total_visual_stym!$A$2:$D$129,2,FALSE)</f>
        <v>2068</v>
      </c>
      <c r="M77" t="str">
        <f>VLOOKUP(J77,total_visual_stym!$A$2:$D$129,3,FALSE)</f>
        <v>pics\\Ackee_4.jpg</v>
      </c>
      <c r="N77">
        <f>VLOOKUP(J77,total_visual_stym!$A$1:$D$129,4,FALSE)</f>
        <v>208</v>
      </c>
      <c r="P77">
        <f>IF(G77="экспл",0,IF(G77="импл_",VLOOKUP(J77,quest_импл!$A$1:$J$129,7,FALSE),0))</f>
        <v>228</v>
      </c>
      <c r="Q77" t="str">
        <f>IF(G77="экспл",0,IF(G77="импл_",VLOOKUP(J77,quest_импл!$A$1:$J$129,8,FALSE),0))</f>
        <v>sound\\Pushistiy_li.wav</v>
      </c>
      <c r="R77">
        <f>IF(G77="экспл",0,IF(G77="импл_",VLOOKUP(J77,quest_импл!$A$1:$J$129,9,FALSE),0))</f>
        <v>801</v>
      </c>
      <c r="S77" t="str">
        <f>IF(G77="экспл_",0,IF(G77="импл_",VLOOKUP(J77,quest_импл!$A$1:$J$129,10,FALSE),0))</f>
        <v>нет</v>
      </c>
      <c r="U77">
        <f>IF(G77="экспл",VLOOKUP(J77,quest_экспл!$A$1:$N$129,7,FALSE),IF(G77="импл_",0,0))</f>
        <v>0</v>
      </c>
      <c r="V77">
        <f>IF(G77="экспл",VLOOKUP(J77,quest_экспл!$A$2:$N$130,8,FALSE),IF(J77="импл_",0,0))</f>
        <v>0</v>
      </c>
      <c r="W77">
        <f>IF(G77="экспл",VLOOKUP(J77,quest_импл!$A$1:$J$129,9,FALSE),IF(G77="импл_",0,0))</f>
        <v>0</v>
      </c>
      <c r="Y77">
        <f>IF(G77="экспл",VLOOKUP(J77,quest_экспл!$A$1:$N$129,11,FALSE),IF(G77="импл_",0,0))</f>
        <v>0</v>
      </c>
      <c r="Z77">
        <f>IF(G77="экспл",VLOOKUP(J77,quest_экспл!$A$1:$N$129,12,FALSE),IF(G77="импл_",0,0))</f>
        <v>0</v>
      </c>
      <c r="AA77">
        <f>IF(G77="экспл",VLOOKUP(J77,quest_экспл!$A$1:$N$129,14,FALSE),IF(G77="импл_",0,0))</f>
        <v>0</v>
      </c>
      <c r="AB77">
        <f>IF(G77="экспл",VLOOKUP(J77,quest_экспл!$A$1:$N$129,13,FALSE),IF(G77="импл_",0,0))</f>
        <v>0</v>
      </c>
      <c r="AC77">
        <f ca="1">VLOOKUP(AD77,total_visual_stym!$C$2:$F$209,4,FALSE)</f>
        <v>2064</v>
      </c>
      <c r="AD77" t="str">
        <f t="shared" ca="1" si="33"/>
        <v>pics\\Tomat_8.jpg</v>
      </c>
      <c r="AE77" s="22">
        <f t="array" ref="AE77">IF(G77="экспл",INDEX(total_visual_stym!$C$146:$C$209,(RANK(total_visual_stym!E157,total_visual_stym!$E$146:$E$209))),0)</f>
        <v>0</v>
      </c>
      <c r="AF77" s="22" t="str">
        <f t="shared" ca="1" si="28"/>
        <v>pics\\Tomat_8.jpg</v>
      </c>
      <c r="AI77" t="s">
        <v>79</v>
      </c>
      <c r="AO77">
        <f t="shared" ca="1" si="34"/>
        <v>1.8915509914093631E-2</v>
      </c>
      <c r="AP77" t="str">
        <f t="shared" ca="1" si="35"/>
        <v>pics\\Tomat_8.jpg</v>
      </c>
      <c r="AR77" t="str">
        <f t="shared" si="36"/>
        <v/>
      </c>
      <c r="AS77" t="str">
        <f t="shared" ca="1" si="29"/>
        <v>pics\\Tomat_8.jpg</v>
      </c>
      <c r="AT77">
        <f t="shared" ca="1" si="30"/>
        <v>0.94725048074119544</v>
      </c>
      <c r="AU77" t="s">
        <v>697</v>
      </c>
      <c r="AV77" t="str">
        <f t="shared" ca="1" si="31"/>
        <v>sound\\Noviy_plod.wav</v>
      </c>
      <c r="AX77" t="str">
        <f>IF(OR(E77=10,E77=11,E77=14,E77=15),VLOOKUP(B77,audio_list_stym!$A$3:$BQ$189,69,FALSE),"XXXXX")</f>
        <v>БАРОХ</v>
      </c>
      <c r="AY77" t="e">
        <f>VLOOKUP(V77,audio_list_stym!B77:BQ374,68,FALSE)</f>
        <v>#N/A</v>
      </c>
      <c r="AZ77" t="e">
        <f>VLOOKUP(Z77,audio_list_stym!$B$2:$BQ$299,68,FALSE)</f>
        <v>#N/A</v>
      </c>
      <c r="BA77" t="str">
        <f>VLOOKUP(Q77,audio_list_stym!$B$2:$BQ$299,68,FALSE)</f>
        <v>_Пушистый_ли_</v>
      </c>
      <c r="BB77" t="str">
        <f t="shared" si="32"/>
        <v>_Пушистый_ли_БАРОХ?</v>
      </c>
      <c r="BD77" cm="1">
        <f t="array" aca="1" ref="BD77" ca="1">INDEX($L$74:$L$81,(RANK(AT5,$AT$2:$AT$9)))</f>
        <v>2072</v>
      </c>
    </row>
    <row r="78" spans="1:60" x14ac:dyDescent="0.45">
      <c r="A78">
        <f>VLOOKUP(C78,audio_list_stym!$B$3:$C$299,2,FALSE)</f>
        <v>1210</v>
      </c>
      <c r="B78" t="s">
        <v>351</v>
      </c>
      <c r="C78" t="str">
        <f>VLOOKUP(B78,audio_list_stym!$A$3:$B$18,2,FALSE)</f>
        <v>sound\\Baroh.wav</v>
      </c>
      <c r="D78">
        <f>VLOOKUP(C78,audio_list_stym!$B$3:$D$299,3,FALSE)</f>
        <v>109</v>
      </c>
      <c r="E78">
        <f>VLOOKUP(B78,audio_list_stym!$A$3:$BP$18,68,FALSE)</f>
        <v>14</v>
      </c>
      <c r="F78" t="str">
        <f>VLOOKUP(E78,metki!$A$2:$B$9,2,FALSE)</f>
        <v>импл_новые_с_названием</v>
      </c>
      <c r="G78" t="str">
        <f t="shared" si="26"/>
        <v>импл_</v>
      </c>
      <c r="H78" t="str">
        <f>VLOOKUP(B78,audio_list_stym!$A$3:$AJ$18,36,FALSE)</f>
        <v>Ackee</v>
      </c>
      <c r="I78" t="s">
        <v>692</v>
      </c>
      <c r="J78" t="str">
        <f t="shared" si="27"/>
        <v>Ackee_5</v>
      </c>
      <c r="K78">
        <v>14</v>
      </c>
      <c r="L78">
        <f>VLOOKUP(J78,total_visual_stym!$A$2:$D$129,2,FALSE)</f>
        <v>2069</v>
      </c>
      <c r="M78" t="str">
        <f>VLOOKUP(J78,total_visual_stym!$A$2:$D$129,3,FALSE)</f>
        <v>pics\\Ackee_5.jpg</v>
      </c>
      <c r="N78">
        <f>VLOOKUP(J78,total_visual_stym!$A$1:$D$129,4,FALSE)</f>
        <v>208</v>
      </c>
      <c r="P78">
        <f>IF(G78="экспл",0,IF(G78="импл_",VLOOKUP(J78,quest_импл!$A$1:$J$129,7,FALSE),0))</f>
        <v>229</v>
      </c>
      <c r="Q78" t="str">
        <f>IF(G78="экспл",0,IF(G78="импл_",VLOOKUP(J78,quest_импл!$A$1:$J$129,8,FALSE),0))</f>
        <v>sound\\Kvadratniy_li.wav</v>
      </c>
      <c r="R78">
        <f>IF(G78="экспл",0,IF(G78="импл_",VLOOKUP(J78,quest_импл!$A$1:$J$129,9,FALSE),0))</f>
        <v>801</v>
      </c>
      <c r="S78" t="str">
        <f>IF(G78="экспл_",0,IF(G78="импл_",VLOOKUP(J78,quest_импл!$A$1:$J$129,10,FALSE),0))</f>
        <v>нет</v>
      </c>
      <c r="U78">
        <f>IF(G78="экспл",VLOOKUP(J78,quest_экспл!$A$1:$N$129,7,FALSE),IF(G78="импл_",0,0))</f>
        <v>0</v>
      </c>
      <c r="V78">
        <f>IF(G78="экспл",VLOOKUP(J78,quest_экспл!$A$2:$N$130,8,FALSE),IF(J78="импл_",0,0))</f>
        <v>0</v>
      </c>
      <c r="W78">
        <f>IF(G78="экспл",VLOOKUP(J78,quest_импл!$A$1:$J$129,9,FALSE),IF(G78="импл_",0,0))</f>
        <v>0</v>
      </c>
      <c r="Y78">
        <f>IF(G78="экспл",VLOOKUP(J78,quest_экспл!$A$1:$N$129,11,FALSE),IF(G78="импл_",0,0))</f>
        <v>0</v>
      </c>
      <c r="Z78">
        <f>IF(G78="экспл",VLOOKUP(J78,quest_экспл!$A$1:$N$129,12,FALSE),IF(G78="импл_",0,0))</f>
        <v>0</v>
      </c>
      <c r="AA78">
        <f>IF(G78="экспл",VLOOKUP(J78,quest_экспл!$A$1:$N$129,14,FALSE),IF(G78="импл_",0,0))</f>
        <v>0</v>
      </c>
      <c r="AB78">
        <f>IF(G78="экспл",VLOOKUP(J78,quest_экспл!$A$1:$N$129,13,FALSE),IF(G78="импл_",0,0))</f>
        <v>0</v>
      </c>
      <c r="AC78">
        <f ca="1">VLOOKUP(AD78,total_visual_stym!$C$2:$F$209,4,FALSE)</f>
        <v>2055</v>
      </c>
      <c r="AD78" t="str">
        <f t="shared" ca="1" si="33"/>
        <v>pics\\Redis_7.jpg</v>
      </c>
      <c r="AE78" s="22">
        <f t="array" ref="AE78">IF(G78="экспл",INDEX(total_visual_stym!$C$146:$C$209,(RANK(total_visual_stym!E158,total_visual_stym!$E$146:$E$209))),0)</f>
        <v>0</v>
      </c>
      <c r="AF78" s="22" t="str">
        <f t="shared" ca="1" si="28"/>
        <v>pics\\Redis_7.jpg</v>
      </c>
      <c r="AI78" t="s">
        <v>80</v>
      </c>
      <c r="AO78">
        <f t="shared" ca="1" si="34"/>
        <v>0.16958475704272868</v>
      </c>
      <c r="AP78" t="str">
        <f t="shared" ca="1" si="35"/>
        <v>pics\\Redis_7.jpg</v>
      </c>
      <c r="AR78" t="str">
        <f t="shared" si="36"/>
        <v/>
      </c>
      <c r="AS78" t="str">
        <f t="shared" ca="1" si="29"/>
        <v>pics\\Redis_7.jpg</v>
      </c>
      <c r="AT78">
        <f t="shared" ca="1" si="30"/>
        <v>0.9218114483715566</v>
      </c>
      <c r="AU78" t="s">
        <v>697</v>
      </c>
      <c r="AV78" t="str">
        <f t="shared" ca="1" si="31"/>
        <v>sound\\Noviy_plod.wav</v>
      </c>
      <c r="AX78" t="str">
        <f>IF(OR(E78=10,E78=11,E78=14,E78=15),VLOOKUP(B78,audio_list_stym!$A$3:$BQ$189,69,FALSE),"XXXXX")</f>
        <v>БАРОХ</v>
      </c>
      <c r="AY78" t="e">
        <f>VLOOKUP(V78,audio_list_stym!B78:BQ375,68,FALSE)</f>
        <v>#N/A</v>
      </c>
      <c r="AZ78" t="e">
        <f>VLOOKUP(Z78,audio_list_stym!$B$2:$BQ$299,68,FALSE)</f>
        <v>#N/A</v>
      </c>
      <c r="BA78" t="str">
        <f>VLOOKUP(Q78,audio_list_stym!$B$2:$BQ$299,68,FALSE)</f>
        <v>_Квадратный_ли_</v>
      </c>
      <c r="BB78" t="str">
        <f t="shared" si="32"/>
        <v>_Квадратный_ли_БАРОХ?</v>
      </c>
      <c r="BD78" cm="1">
        <f t="array" aca="1" ref="BD78" ca="1">INDEX($L$74:$L$81,(RANK(AT6,$AT$2:$AT$9)))</f>
        <v>2071</v>
      </c>
    </row>
    <row r="79" spans="1:60" x14ac:dyDescent="0.45">
      <c r="A79">
        <f>VLOOKUP(C79,audio_list_stym!$B$3:$C$299,2,FALSE)</f>
        <v>1210</v>
      </c>
      <c r="B79" t="s">
        <v>351</v>
      </c>
      <c r="C79" t="str">
        <f>VLOOKUP(B79,audio_list_stym!$A$3:$B$18,2,FALSE)</f>
        <v>sound\\Baroh.wav</v>
      </c>
      <c r="D79">
        <f>VLOOKUP(C79,audio_list_stym!$B$3:$D$299,3,FALSE)</f>
        <v>109</v>
      </c>
      <c r="E79">
        <f>VLOOKUP(B79,audio_list_stym!$A$3:$BP$18,68,FALSE)</f>
        <v>14</v>
      </c>
      <c r="F79" t="str">
        <f>VLOOKUP(E79,metki!$A$2:$B$9,2,FALSE)</f>
        <v>импл_новые_с_названием</v>
      </c>
      <c r="G79" t="str">
        <f t="shared" si="26"/>
        <v>импл_</v>
      </c>
      <c r="H79" t="str">
        <f>VLOOKUP(B79,audio_list_stym!$A$3:$AJ$18,36,FALSE)</f>
        <v>Ackee</v>
      </c>
      <c r="I79" t="s">
        <v>693</v>
      </c>
      <c r="J79" t="str">
        <f t="shared" si="27"/>
        <v>Ackee_6</v>
      </c>
      <c r="K79">
        <v>14</v>
      </c>
      <c r="L79">
        <f>VLOOKUP(J79,total_visual_stym!$A$2:$D$129,2,FALSE)</f>
        <v>2070</v>
      </c>
      <c r="M79" t="str">
        <f>VLOOKUP(J79,total_visual_stym!$A$2:$D$129,3,FALSE)</f>
        <v>pics\\Ackee_6.jpg</v>
      </c>
      <c r="N79">
        <f>VLOOKUP(J79,total_visual_stym!$A$1:$D$129,4,FALSE)</f>
        <v>208</v>
      </c>
      <c r="P79">
        <f>IF(G79="экспл",0,IF(G79="импл_",VLOOKUP(J79,quest_импл!$A$1:$J$129,7,FALSE),0))</f>
        <v>230</v>
      </c>
      <c r="Q79" t="str">
        <f>IF(G79="экспл",0,IF(G79="импл_",VLOOKUP(J79,quest_импл!$A$1:$J$129,8,FALSE),0))</f>
        <v>sound\\Sklizskiy_li.wav</v>
      </c>
      <c r="R79">
        <f>IF(G79="экспл",0,IF(G79="импл_",VLOOKUP(J79,quest_импл!$A$1:$J$129,9,FALSE),0))</f>
        <v>801</v>
      </c>
      <c r="S79" t="str">
        <f>IF(G79="экспл_",0,IF(G79="импл_",VLOOKUP(J79,quest_импл!$A$1:$J$129,10,FALSE),0))</f>
        <v>нет</v>
      </c>
      <c r="U79">
        <f>IF(G79="экспл",VLOOKUP(J79,quest_экспл!$A$1:$N$129,7,FALSE),IF(G79="импл_",0,0))</f>
        <v>0</v>
      </c>
      <c r="V79">
        <f>IF(G79="экспл",VLOOKUP(J79,quest_экспл!$A$2:$N$130,8,FALSE),IF(J79="импл_",0,0))</f>
        <v>0</v>
      </c>
      <c r="W79">
        <f>IF(G79="экспл",VLOOKUP(J79,quest_импл!$A$1:$J$129,9,FALSE),IF(G79="импл_",0,0))</f>
        <v>0</v>
      </c>
      <c r="Y79">
        <f>IF(G79="экспл",VLOOKUP(J79,quest_экспл!$A$1:$N$129,11,FALSE),IF(G79="импл_",0,0))</f>
        <v>0</v>
      </c>
      <c r="Z79">
        <f>IF(G79="экспл",VLOOKUP(J79,quest_экспл!$A$1:$N$129,12,FALSE),IF(G79="импл_",0,0))</f>
        <v>0</v>
      </c>
      <c r="AA79">
        <f>IF(G79="экспл",VLOOKUP(J79,quest_экспл!$A$1:$N$129,14,FALSE),IF(G79="импл_",0,0))</f>
        <v>0</v>
      </c>
      <c r="AB79">
        <f>IF(G79="экспл",VLOOKUP(J79,quest_экспл!$A$1:$N$129,13,FALSE),IF(G79="импл_",0,0))</f>
        <v>0</v>
      </c>
      <c r="AC79">
        <f ca="1">VLOOKUP(AD79,total_visual_stym!$C$2:$F$209,4,FALSE)</f>
        <v>2062</v>
      </c>
      <c r="AD79" t="str">
        <f t="shared" ca="1" si="33"/>
        <v>pics\\Tomat_6.jpg</v>
      </c>
      <c r="AE79" s="22">
        <f t="array" ref="AE79">IF(G79="экспл",INDEX(total_visual_stym!$C$146:$C$209,(RANK(total_visual_stym!E159,total_visual_stym!$E$146:$E$209))),0)</f>
        <v>0</v>
      </c>
      <c r="AF79" s="22" t="str">
        <f t="shared" ca="1" si="28"/>
        <v>pics\\Tomat_6.jpg</v>
      </c>
      <c r="AI79" t="s">
        <v>81</v>
      </c>
      <c r="AO79">
        <f t="shared" ca="1" si="34"/>
        <v>2.286112584615474E-2</v>
      </c>
      <c r="AP79" t="str">
        <f t="shared" ca="1" si="35"/>
        <v>pics\\Tomat_6.jpg</v>
      </c>
      <c r="AR79" t="str">
        <f t="shared" si="36"/>
        <v/>
      </c>
      <c r="AS79" t="str">
        <f t="shared" ca="1" si="29"/>
        <v>pics\\Tomat_6.jpg</v>
      </c>
      <c r="AT79">
        <f t="shared" ca="1" si="30"/>
        <v>0.95666556645887157</v>
      </c>
      <c r="AU79" t="s">
        <v>697</v>
      </c>
      <c r="AV79" t="str">
        <f t="shared" ca="1" si="31"/>
        <v>sound\\Noviy_plod.wav</v>
      </c>
      <c r="AX79" t="str">
        <f>IF(OR(E79=10,E79=11,E79=14,E79=15),VLOOKUP(B79,audio_list_stym!$A$3:$BQ$189,69,FALSE),"XXXXX")</f>
        <v>БАРОХ</v>
      </c>
      <c r="AY79" t="e">
        <f>VLOOKUP(V79,audio_list_stym!B79:BQ376,68,FALSE)</f>
        <v>#N/A</v>
      </c>
      <c r="AZ79" t="e">
        <f>VLOOKUP(Z79,audio_list_stym!$B$2:$BQ$299,68,FALSE)</f>
        <v>#N/A</v>
      </c>
      <c r="BA79" t="str">
        <f>VLOOKUP(Q79,audio_list_stym!$B$2:$BQ$299,68,FALSE)</f>
        <v>_Склизкий_ли_</v>
      </c>
      <c r="BB79" t="str">
        <f t="shared" si="32"/>
        <v>_Склизкий_ли_БАРОХ?</v>
      </c>
      <c r="BD79" cm="1">
        <f t="array" aca="1" ref="BD79" ca="1">INDEX($L$74:$L$81,(RANK(AT7,$AT$2:$AT$9)))</f>
        <v>2070</v>
      </c>
    </row>
    <row r="80" spans="1:60" x14ac:dyDescent="0.45">
      <c r="A80">
        <f>VLOOKUP(C80,audio_list_stym!$B$3:$C$299,2,FALSE)</f>
        <v>1210</v>
      </c>
      <c r="B80" t="s">
        <v>351</v>
      </c>
      <c r="C80" t="str">
        <f>VLOOKUP(B80,audio_list_stym!$A$3:$B$18,2,FALSE)</f>
        <v>sound\\Baroh.wav</v>
      </c>
      <c r="D80">
        <f>VLOOKUP(C80,audio_list_stym!$B$3:$D$299,3,FALSE)</f>
        <v>109</v>
      </c>
      <c r="E80">
        <f>VLOOKUP(B80,audio_list_stym!$A$3:$BP$18,68,FALSE)</f>
        <v>14</v>
      </c>
      <c r="F80" t="str">
        <f>VLOOKUP(E80,metki!$A$2:$B$9,2,FALSE)</f>
        <v>импл_новые_с_названием</v>
      </c>
      <c r="G80" t="str">
        <f t="shared" si="26"/>
        <v>импл_</v>
      </c>
      <c r="H80" t="str">
        <f>VLOOKUP(B80,audio_list_stym!$A$3:$AJ$18,36,FALSE)</f>
        <v>Ackee</v>
      </c>
      <c r="I80" t="s">
        <v>694</v>
      </c>
      <c r="J80" t="str">
        <f t="shared" si="27"/>
        <v>Ackee_7</v>
      </c>
      <c r="K80">
        <v>14</v>
      </c>
      <c r="L80">
        <f>VLOOKUP(J80,total_visual_stym!$A$2:$D$129,2,FALSE)</f>
        <v>2071</v>
      </c>
      <c r="M80" t="str">
        <f>VLOOKUP(J80,total_visual_stym!$A$2:$D$129,3,FALSE)</f>
        <v>pics\\Ackee_7.jpg</v>
      </c>
      <c r="N80">
        <f>VLOOKUP(J80,total_visual_stym!$A$1:$D$129,4,FALSE)</f>
        <v>208</v>
      </c>
      <c r="P80">
        <f>IF(G80="экспл",0,IF(G80="импл_",VLOOKUP(J80,quest_импл!$A$1:$J$129,7,FALSE),0))</f>
        <v>231</v>
      </c>
      <c r="Q80" t="str">
        <f>IF(G80="экспл",0,IF(G80="импл_",VLOOKUP(J80,quest_импл!$A$1:$J$129,8,FALSE),0))</f>
        <v>sound\\Uvyadshiy_li.wav</v>
      </c>
      <c r="R80">
        <f>IF(G80="экспл",0,IF(G80="импл_",VLOOKUP(J80,quest_импл!$A$1:$J$129,9,FALSE),0))</f>
        <v>801</v>
      </c>
      <c r="S80" t="str">
        <f>IF(G80="экспл_",0,IF(G80="импл_",VLOOKUP(J80,quest_импл!$A$1:$J$129,10,FALSE),0))</f>
        <v>да</v>
      </c>
      <c r="U80">
        <f>IF(G80="экспл",VLOOKUP(J80,quest_экспл!$A$1:$N$129,7,FALSE),IF(G80="импл_",0,0))</f>
        <v>0</v>
      </c>
      <c r="V80">
        <f>IF(G80="экспл",VLOOKUP(J80,quest_экспл!$A$2:$N$130,8,FALSE),IF(J80="импл_",0,0))</f>
        <v>0</v>
      </c>
      <c r="W80">
        <f>IF(G80="экспл",VLOOKUP(J80,quest_импл!$A$1:$J$129,9,FALSE),IF(G80="импл_",0,0))</f>
        <v>0</v>
      </c>
      <c r="Y80">
        <f>IF(G80="экспл",VLOOKUP(J80,quest_экспл!$A$1:$N$129,11,FALSE),IF(G80="импл_",0,0))</f>
        <v>0</v>
      </c>
      <c r="Z80">
        <f>IF(G80="экспл",VLOOKUP(J80,quest_экспл!$A$1:$N$129,12,FALSE),IF(G80="импл_",0,0))</f>
        <v>0</v>
      </c>
      <c r="AA80">
        <f>IF(G80="экспл",VLOOKUP(J80,quest_экспл!$A$1:$N$129,14,FALSE),IF(G80="импл_",0,0))</f>
        <v>0</v>
      </c>
      <c r="AB80">
        <f>IF(G80="экспл",VLOOKUP(J80,quest_экспл!$A$1:$N$129,13,FALSE),IF(G80="импл_",0,0))</f>
        <v>0</v>
      </c>
      <c r="AC80">
        <f ca="1">VLOOKUP(AD80,total_visual_stym!$C$2:$F$209,4,FALSE)</f>
        <v>2045</v>
      </c>
      <c r="AD80" t="str">
        <f t="shared" ca="1" si="33"/>
        <v>pics\\Peper_5.jpg</v>
      </c>
      <c r="AE80" s="22">
        <f t="array" ref="AE80">IF(G80="экспл",INDEX(total_visual_stym!$C$146:$C$209,(RANK(total_visual_stym!E160,total_visual_stym!$E$146:$E$209))),0)</f>
        <v>0</v>
      </c>
      <c r="AF80" s="22" t="str">
        <f t="shared" ca="1" si="28"/>
        <v>pics\\Peper_5.jpg</v>
      </c>
      <c r="AI80" t="s">
        <v>82</v>
      </c>
      <c r="AO80">
        <f t="shared" ca="1" si="34"/>
        <v>0.30184868712534352</v>
      </c>
      <c r="AP80" t="str">
        <f t="shared" ca="1" si="35"/>
        <v>pics\\Peper_5.jpg</v>
      </c>
      <c r="AR80" t="str">
        <f t="shared" si="36"/>
        <v/>
      </c>
      <c r="AS80" t="str">
        <f t="shared" ca="1" si="29"/>
        <v>pics\\Peper_5.jpg</v>
      </c>
      <c r="AT80">
        <f t="shared" ca="1" si="30"/>
        <v>0.35355925538912447</v>
      </c>
      <c r="AU80" t="s">
        <v>697</v>
      </c>
      <c r="AV80" t="str">
        <f t="shared" ca="1" si="31"/>
        <v>sound\\Redkiy_plod.wav</v>
      </c>
      <c r="AX80" t="str">
        <f>IF(OR(E80=10,E80=11,E80=14,E80=15),VLOOKUP(B80,audio_list_stym!$A$3:$BQ$189,69,FALSE),"XXXXX")</f>
        <v>БАРОХ</v>
      </c>
      <c r="AY80" t="e">
        <f>VLOOKUP(V80,audio_list_stym!B80:BQ377,68,FALSE)</f>
        <v>#N/A</v>
      </c>
      <c r="AZ80" t="e">
        <f>VLOOKUP(Z80,audio_list_stym!$B$2:$BQ$299,68,FALSE)</f>
        <v>#N/A</v>
      </c>
      <c r="BA80" t="str">
        <f>VLOOKUP(Q80,audio_list_stym!$B$2:$BQ$299,68,FALSE)</f>
        <v>_Увядший_ли_</v>
      </c>
      <c r="BB80" t="str">
        <f t="shared" si="32"/>
        <v>_Увядший_ли_БАРОХ?</v>
      </c>
      <c r="BD80" cm="1">
        <f t="array" aca="1" ref="BD80" ca="1">INDEX($L$74:$L$81,(RANK(AT8,$AT$2:$AT$9)))</f>
        <v>2065</v>
      </c>
    </row>
    <row r="81" spans="1:60" x14ac:dyDescent="0.45">
      <c r="A81">
        <f>VLOOKUP(C81,audio_list_stym!$B$3:$C$299,2,FALSE)</f>
        <v>1210</v>
      </c>
      <c r="B81" t="s">
        <v>351</v>
      </c>
      <c r="C81" t="str">
        <f>VLOOKUP(B81,audio_list_stym!$A$3:$B$18,2,FALSE)</f>
        <v>sound\\Baroh.wav</v>
      </c>
      <c r="D81">
        <f>VLOOKUP(C81,audio_list_stym!$B$3:$D$299,3,FALSE)</f>
        <v>109</v>
      </c>
      <c r="E81">
        <f>VLOOKUP(B81,audio_list_stym!$A$3:$BP$18,68,FALSE)</f>
        <v>14</v>
      </c>
      <c r="F81" t="str">
        <f>VLOOKUP(E81,metki!$A$2:$B$9,2,FALSE)</f>
        <v>импл_новые_с_названием</v>
      </c>
      <c r="G81" t="str">
        <f t="shared" si="26"/>
        <v>импл_</v>
      </c>
      <c r="H81" t="str">
        <f>VLOOKUP(B81,audio_list_stym!$A$3:$AJ$18,36,FALSE)</f>
        <v>Ackee</v>
      </c>
      <c r="I81" t="s">
        <v>695</v>
      </c>
      <c r="J81" t="str">
        <f t="shared" si="27"/>
        <v>Ackee_8</v>
      </c>
      <c r="K81">
        <v>14</v>
      </c>
      <c r="L81">
        <f>VLOOKUP(J81,total_visual_stym!$A$2:$D$129,2,FALSE)</f>
        <v>2072</v>
      </c>
      <c r="M81" t="str">
        <f>VLOOKUP(J81,total_visual_stym!$A$2:$D$129,3,FALSE)</f>
        <v>pics\\Ackee_8.jpg</v>
      </c>
      <c r="N81">
        <f>VLOOKUP(J81,total_visual_stym!$A$1:$D$129,4,FALSE)</f>
        <v>208</v>
      </c>
      <c r="P81">
        <f>IF(G81="экспл",0,IF(G81="импл_",VLOOKUP(J81,quest_импл!$A$1:$J$129,7,FALSE),0))</f>
        <v>232</v>
      </c>
      <c r="Q81" t="str">
        <f>IF(G81="экспл",0,IF(G81="импл_",VLOOKUP(J81,quest_импл!$A$1:$J$129,8,FALSE),0))</f>
        <v>sound\\Raznocvetniy_li.wav</v>
      </c>
      <c r="R81">
        <f>IF(G81="экспл",0,IF(G81="импл_",VLOOKUP(J81,quest_импл!$A$1:$J$129,9,FALSE),0))</f>
        <v>801</v>
      </c>
      <c r="S81" t="str">
        <f>IF(G81="экспл_",0,IF(G81="импл_",VLOOKUP(J81,quest_импл!$A$1:$J$129,10,FALSE),0))</f>
        <v>да</v>
      </c>
      <c r="U81">
        <f>IF(G81="экспл",VLOOKUP(J81,quest_экспл!$A$1:$N$129,7,FALSE),IF(G81="импл_",0,0))</f>
        <v>0</v>
      </c>
      <c r="V81">
        <f>IF(G81="экспл",VLOOKUP(J81,quest_экспл!$A$2:$N$130,8,FALSE),IF(J81="импл_",0,0))</f>
        <v>0</v>
      </c>
      <c r="W81">
        <f>IF(G81="экспл",VLOOKUP(J81,quest_импл!$A$1:$J$129,9,FALSE),IF(G81="импл_",0,0))</f>
        <v>0</v>
      </c>
      <c r="Y81">
        <f>IF(G81="экспл",VLOOKUP(J81,quest_экспл!$A$1:$N$129,11,FALSE),IF(G81="импл_",0,0))</f>
        <v>0</v>
      </c>
      <c r="Z81">
        <f>IF(G81="экспл",VLOOKUP(J81,quest_экспл!$A$1:$N$129,12,FALSE),IF(G81="импл_",0,0))</f>
        <v>0</v>
      </c>
      <c r="AA81">
        <f>IF(G81="экспл",VLOOKUP(J81,quest_экспл!$A$1:$N$129,14,FALSE),IF(G81="импл_",0,0))</f>
        <v>0</v>
      </c>
      <c r="AB81">
        <f>IF(G81="экспл",VLOOKUP(J81,quest_экспл!$A$1:$N$129,13,FALSE),IF(G81="импл_",0,0))</f>
        <v>0</v>
      </c>
      <c r="AC81">
        <f ca="1">VLOOKUP(AD81,total_visual_stym!$C$2:$F$209,4,FALSE)</f>
        <v>2039</v>
      </c>
      <c r="AD81" t="str">
        <f t="shared" ca="1" si="33"/>
        <v>pics\\Limon_7.jpg</v>
      </c>
      <c r="AE81" s="22">
        <f t="array" ref="AE81">IF(G81="экспл",INDEX(total_visual_stym!$C$146:$C$209,(RANK(total_visual_stym!E161,total_visual_stym!$E$146:$E$209))),0)</f>
        <v>0</v>
      </c>
      <c r="AF81" s="22" t="str">
        <f t="shared" ca="1" si="28"/>
        <v>pics\\Limon_7.jpg</v>
      </c>
      <c r="AI81" t="s">
        <v>83</v>
      </c>
      <c r="AO81">
        <f t="shared" ca="1" si="34"/>
        <v>0.34166644000628277</v>
      </c>
      <c r="AP81" t="str">
        <f t="shared" ca="1" si="35"/>
        <v>pics\\Limon_7.jpg</v>
      </c>
      <c r="AR81" t="str">
        <f t="shared" si="36"/>
        <v/>
      </c>
      <c r="AS81" t="str">
        <f t="shared" ca="1" si="29"/>
        <v>pics\\Limon_7.jpg</v>
      </c>
      <c r="AT81">
        <f t="shared" ca="1" si="30"/>
        <v>0.34686773189434583</v>
      </c>
      <c r="AU81" t="s">
        <v>697</v>
      </c>
      <c r="AV81" t="str">
        <f t="shared" ca="1" si="31"/>
        <v>sound\\Redkiy_plod.wav</v>
      </c>
      <c r="AX81" t="str">
        <f>IF(OR(E81=10,E81=11,E81=14,E81=15),VLOOKUP(B81,audio_list_stym!$A$3:$BQ$189,69,FALSE),"XXXXX")</f>
        <v>БАРОХ</v>
      </c>
      <c r="AY81" t="e">
        <f>VLOOKUP(V81,audio_list_stym!B81:BQ378,68,FALSE)</f>
        <v>#N/A</v>
      </c>
      <c r="AZ81" t="e">
        <f>VLOOKUP(Z81,audio_list_stym!$B$2:$BQ$299,68,FALSE)</f>
        <v>#N/A</v>
      </c>
      <c r="BA81" t="str">
        <f>VLOOKUP(Q81,audio_list_stym!$B$2:$BQ$299,68,FALSE)</f>
        <v>_Разноцветный_ли_</v>
      </c>
      <c r="BB81" t="str">
        <f t="shared" si="32"/>
        <v>_Разноцветный_ли_БАРОХ?</v>
      </c>
      <c r="BD81" cm="1">
        <f t="array" aca="1" ref="BD81" ca="1">INDEX($L$74:$L$81,(RANK(AT9,$AT$2:$AT$9)))</f>
        <v>2068</v>
      </c>
    </row>
    <row r="82" spans="1:60" x14ac:dyDescent="0.45">
      <c r="A82">
        <f>VLOOKUP(C82,audio_list_stym!$B$3:$C$299,2,FALSE)</f>
        <v>1211</v>
      </c>
      <c r="B82" t="s">
        <v>352</v>
      </c>
      <c r="C82" t="str">
        <f>VLOOKUP(B82,audio_list_stym!$A$3:$B$18,2,FALSE)</f>
        <v>sound\\Liroh.wav</v>
      </c>
      <c r="D82">
        <f>VLOOKUP(C82,audio_list_stym!$B$3:$D$299,3,FALSE)</f>
        <v>110</v>
      </c>
      <c r="E82">
        <f>VLOOKUP(B82,audio_list_stym!$A$3:$BP$18,68,FALSE)</f>
        <v>15</v>
      </c>
      <c r="F82" t="str">
        <f>VLOOKUP(E82,metki!$A$2:$B$9,2,FALSE)</f>
        <v>экспл_новые_с_названием</v>
      </c>
      <c r="G82" t="str">
        <f t="shared" si="26"/>
        <v>экспл</v>
      </c>
      <c r="H82" t="str">
        <f>VLOOKUP(B82,audio_list_stym!$A$3:$AJ$18,36,FALSE)</f>
        <v>Ake</v>
      </c>
      <c r="I82" t="s">
        <v>688</v>
      </c>
      <c r="J82" t="str">
        <f t="shared" si="27"/>
        <v>Ake_1</v>
      </c>
      <c r="K82">
        <v>15</v>
      </c>
      <c r="L82">
        <f>VLOOKUP(J82,total_visual_stym!$A$2:$D$129,2,FALSE)</f>
        <v>2073</v>
      </c>
      <c r="M82" t="str">
        <f>VLOOKUP(J82,total_visual_stym!$A$2:$D$129,3,FALSE)</f>
        <v>pics\\Ake_1.jpg</v>
      </c>
      <c r="N82">
        <f>VLOOKUP(J82,total_visual_stym!$A$1:$D$129,4,FALSE)</f>
        <v>209</v>
      </c>
      <c r="P82">
        <f>IF(G82="экспл",0,IF(G82="импл_",VLOOKUP(J82,quest_импл!$A$1:$J$129,7,FALSE),0))</f>
        <v>0</v>
      </c>
      <c r="Q82">
        <f>IF(G82="экспл",0,IF(G82="импл_",VLOOKUP(J82,quest_импл!$A$1:$J$129,8,FALSE),0))</f>
        <v>0</v>
      </c>
      <c r="R82">
        <f>IF(G82="экспл",0,IF(G82="импл_",VLOOKUP(J82,quest_импл!$A$1:$J$129,9,FALSE),0))</f>
        <v>0</v>
      </c>
      <c r="S82">
        <f>IF(G82="экспл_",0,IF(G82="импл_",VLOOKUP(J82,quest_импл!$A$1:$J$129,10,FALSE),0))</f>
        <v>0</v>
      </c>
      <c r="U82">
        <f>IF(G82="экспл",VLOOKUP(J82,quest_экспл!$A$1:$N$129,7,FALSE),IF(G82="импл_",0,0))</f>
        <v>289</v>
      </c>
      <c r="V82" t="str">
        <f>IF(G82="экспл",VLOOKUP(J82,quest_экспл!$A$2:$N$130,8,FALSE),IF(J82="импл_",0,0))</f>
        <v>sound\\Na_ecrane.wav</v>
      </c>
      <c r="W82">
        <f>IF(G82="экспл",VLOOKUP(J82,quest_импл!$A$1:$J$129,9,FALSE),IF(G82="импл_",0,0))</f>
        <v>801</v>
      </c>
      <c r="Y82">
        <f>IF(G82="экспл",VLOOKUP(J82,quest_экспл!$A$1:$N$129,11,FALSE),IF(G82="импл_",0,0))</f>
        <v>105</v>
      </c>
      <c r="Z82" t="str">
        <f>IF(G82="экспл",VLOOKUP(J82,quest_экспл!$A$1:$N$129,12,FALSE),IF(G82="импл_",0,0))</f>
        <v>sound\\On_imeet_myakot.wav</v>
      </c>
      <c r="AA82" t="str">
        <f>IF(G82="экспл",VLOOKUP(J82,quest_экспл!$A$1:$N$129,14,FALSE),IF(G82="импл_",0,0))</f>
        <v>да</v>
      </c>
      <c r="AB82">
        <f>IF(G82="экспл",VLOOKUP(J82,quest_экспл!$A$1:$N$129,13,FALSE),IF(G82="импл_",0,0))</f>
        <v>804</v>
      </c>
      <c r="AC82">
        <f ca="1">VLOOKUP(AD82,total_visual_stym!$C$2:$F$209,4,FALSE)</f>
        <v>2174</v>
      </c>
      <c r="AD82" t="str">
        <f t="shared" ca="1" si="33"/>
        <v>pics\\dis7.jpg</v>
      </c>
      <c r="AE82" s="22" t="str">
        <f t="array" aca="1" ref="AE82" ca="1">IF(G82="экспл",INDEX(total_visual_stym!$C$146:$C$209,(RANK(total_visual_stym!E162,total_visual_stym!$E$146:$E$209))),0)</f>
        <v>pics\\dis7.jpg</v>
      </c>
      <c r="AF82" s="22" t="str">
        <f t="shared" si="28"/>
        <v/>
      </c>
      <c r="AI82" t="s">
        <v>84</v>
      </c>
      <c r="AO82">
        <f t="shared" ca="1" si="34"/>
        <v>0.20016207324411173</v>
      </c>
      <c r="AP82" t="str">
        <f t="shared" ca="1" si="35"/>
        <v>pics\\Redis_6.jpg</v>
      </c>
      <c r="AR82" t="str">
        <f t="shared" si="36"/>
        <v/>
      </c>
      <c r="AS82" t="str">
        <f t="shared" si="29"/>
        <v/>
      </c>
      <c r="AT82">
        <f t="shared" ca="1" si="30"/>
        <v>0.54964321002171301</v>
      </c>
      <c r="AU82" t="s">
        <v>697</v>
      </c>
      <c r="AV82" t="str">
        <f t="shared" ca="1" si="31"/>
        <v>sound\\Noviy_plod.wav</v>
      </c>
      <c r="AX82" t="str">
        <f>IF(OR(E82=10,E82=11,E82=14,E82=15),VLOOKUP(B82,audio_list_stym!$A$3:$BQ$189,69,FALSE),"XXXXX")</f>
        <v>ЛИРОХ</v>
      </c>
      <c r="AY82" t="str">
        <f>VLOOKUP(V82,audio_list_stym!B82:BQ379,68,FALSE)</f>
        <v>На_экране_</v>
      </c>
      <c r="AZ82" t="str">
        <f>VLOOKUP(Z82,audio_list_stym!$B$2:$BQ$299,68,FALSE)</f>
        <v>_Он_имеет_мякоть?</v>
      </c>
      <c r="BA82" t="e">
        <f>VLOOKUP(Q82,audio_list_stym!$B$2:$BQ$299,68,FALSE)</f>
        <v>#N/A</v>
      </c>
      <c r="BB82" t="str">
        <f t="shared" si="32"/>
        <v>На_экране_ЛИРОХ._Он_имеет_мякоть?</v>
      </c>
      <c r="BC82">
        <f>A82</f>
        <v>1211</v>
      </c>
      <c r="BD82" cm="1">
        <f t="array" aca="1" ref="BD82" ca="1">INDEX($L$82:$L$89,(RANK(AT2,$AT$2:$AT$9)))</f>
        <v>2074</v>
      </c>
      <c r="BE82" cm="1">
        <f t="array" aca="1" ref="BE82" ca="1">INDEX(BD66:BD81,(RANK(AT4,$AT$2:$AT$17)))</f>
        <v>2067</v>
      </c>
      <c r="BF82" cm="1">
        <f t="array" aca="1" ref="BF82" ca="1">INDEX(BD90:BD105,(RANK(AT4,$AT$2:$AT$17)))</f>
        <v>2088</v>
      </c>
      <c r="BG82" cm="1">
        <f t="array" aca="1" ref="BG82" ca="1">INDEX(BD106:BD129,(RANK(AT4,$AT$2:$AT$9)))</f>
        <v>2115</v>
      </c>
      <c r="BH82">
        <v>1</v>
      </c>
    </row>
    <row r="83" spans="1:60" x14ac:dyDescent="0.45">
      <c r="A83">
        <f>VLOOKUP(C83,audio_list_stym!$B$3:$C$299,2,FALSE)</f>
        <v>1211</v>
      </c>
      <c r="B83" t="s">
        <v>352</v>
      </c>
      <c r="C83" t="str">
        <f>VLOOKUP(B83,audio_list_stym!$A$3:$B$18,2,FALSE)</f>
        <v>sound\\Liroh.wav</v>
      </c>
      <c r="D83">
        <f>VLOOKUP(C83,audio_list_stym!$B$3:$D$299,3,FALSE)</f>
        <v>110</v>
      </c>
      <c r="E83">
        <f>VLOOKUP(B83,audio_list_stym!$A$3:$BP$18,68,FALSE)</f>
        <v>15</v>
      </c>
      <c r="F83" t="str">
        <f>VLOOKUP(E83,metki!$A$2:$B$9,2,FALSE)</f>
        <v>экспл_новые_с_названием</v>
      </c>
      <c r="G83" t="str">
        <f t="shared" si="26"/>
        <v>экспл</v>
      </c>
      <c r="H83" t="str">
        <f>VLOOKUP(B83,audio_list_stym!$A$3:$AJ$18,36,FALSE)</f>
        <v>Ake</v>
      </c>
      <c r="I83" t="s">
        <v>689</v>
      </c>
      <c r="J83" t="str">
        <f t="shared" si="27"/>
        <v>Ake_2</v>
      </c>
      <c r="K83">
        <v>15</v>
      </c>
      <c r="L83">
        <f>VLOOKUP(J83,total_visual_stym!$A$2:$D$129,2,FALSE)</f>
        <v>2074</v>
      </c>
      <c r="M83" t="str">
        <f>VLOOKUP(J83,total_visual_stym!$A$2:$D$129,3,FALSE)</f>
        <v>pics\\Ake_2.jpg</v>
      </c>
      <c r="N83">
        <f>VLOOKUP(J83,total_visual_stym!$A$1:$D$129,4,FALSE)</f>
        <v>209</v>
      </c>
      <c r="P83">
        <f>IF(G83="экспл",0,IF(G83="импл_",VLOOKUP(J83,quest_импл!$A$1:$J$129,7,FALSE),0))</f>
        <v>0</v>
      </c>
      <c r="Q83">
        <f>IF(G83="экспл",0,IF(G83="импл_",VLOOKUP(J83,quest_импл!$A$1:$J$129,8,FALSE),0))</f>
        <v>0</v>
      </c>
      <c r="R83">
        <f>IF(G83="экспл",0,IF(G83="импл_",VLOOKUP(J83,quest_импл!$A$1:$J$129,9,FALSE),0))</f>
        <v>0</v>
      </c>
      <c r="S83">
        <f>IF(G83="экспл_",0,IF(G83="импл_",VLOOKUP(J83,quest_импл!$A$1:$J$129,10,FALSE),0))</f>
        <v>0</v>
      </c>
      <c r="U83">
        <f>IF(G83="экспл",VLOOKUP(J83,quest_экспл!$A$1:$N$129,7,FALSE),IF(G83="импл_",0,0))</f>
        <v>290</v>
      </c>
      <c r="V83" t="str">
        <f>IF(G83="экспл",VLOOKUP(J83,quest_экспл!$A$2:$N$130,8,FALSE),IF(J83="импл_",0,0))</f>
        <v>sound\\Posmotrite_vot.wav</v>
      </c>
      <c r="W83">
        <f>IF(G83="экспл",VLOOKUP(J83,quest_импл!$A$1:$J$129,9,FALSE),IF(G83="импл_",0,0))</f>
        <v>801</v>
      </c>
      <c r="Y83">
        <f>IF(G83="экспл",VLOOKUP(J83,quest_экспл!$A$1:$N$129,11,FALSE),IF(G83="импл_",0,0))</f>
        <v>106</v>
      </c>
      <c r="Z83" t="str">
        <f>IF(G83="экспл",VLOOKUP(J83,quest_экспл!$A$1:$N$129,12,FALSE),IF(G83="импл_",0,0))</f>
        <v>sound\\Prodolgovatiy_li_on.wav</v>
      </c>
      <c r="AA83" t="str">
        <f>IF(G83="экспл",VLOOKUP(J83,quest_экспл!$A$1:$N$129,14,FALSE),IF(G83="импл_",0,0))</f>
        <v>да</v>
      </c>
      <c r="AB83">
        <f>IF(G83="экспл",VLOOKUP(J83,quest_экспл!$A$1:$N$129,13,FALSE),IF(G83="импл_",0,0))</f>
        <v>804</v>
      </c>
      <c r="AC83">
        <f ca="1">VLOOKUP(AD83,total_visual_stym!$C$2:$F$209,4,FALSE)</f>
        <v>2183</v>
      </c>
      <c r="AD83" t="str">
        <f t="shared" ca="1" si="33"/>
        <v>pics\\dis18.jpg</v>
      </c>
      <c r="AE83" s="22" t="str">
        <f t="array" aca="1" ref="AE83" ca="1">IF(G83="экспл",INDEX(total_visual_stym!$C$146:$C$209,(RANK(total_visual_stym!E163,total_visual_stym!$E$146:$E$209))),0)</f>
        <v>pics\\dis18.jpg</v>
      </c>
      <c r="AF83" s="22" t="str">
        <f t="shared" si="28"/>
        <v/>
      </c>
      <c r="AI83" t="s">
        <v>85</v>
      </c>
      <c r="AO83">
        <f t="shared" ca="1" si="34"/>
        <v>0.59788560362864163</v>
      </c>
      <c r="AP83" t="str">
        <f t="shared" ca="1" si="35"/>
        <v>pics\\Goroh_8.jpg</v>
      </c>
      <c r="AR83" t="str">
        <f t="shared" si="36"/>
        <v/>
      </c>
      <c r="AS83" t="str">
        <f t="shared" si="29"/>
        <v/>
      </c>
      <c r="AT83">
        <f t="shared" ca="1" si="30"/>
        <v>0.90460297799031331</v>
      </c>
      <c r="AU83" t="s">
        <v>697</v>
      </c>
      <c r="AV83" t="str">
        <f t="shared" ca="1" si="31"/>
        <v>sound\\Noviy_plod.wav</v>
      </c>
      <c r="AX83" t="str">
        <f>IF(OR(E83=10,E83=11,E83=14,E83=15),VLOOKUP(B83,audio_list_stym!$A$3:$BQ$189,69,FALSE),"XXXXX")</f>
        <v>ЛИРОХ</v>
      </c>
      <c r="AY83" t="str">
        <f>VLOOKUP(V83,audio_list_stym!B83:BQ380,68,FALSE)</f>
        <v>Посмотрите,_вот_</v>
      </c>
      <c r="AZ83" t="str">
        <f>VLOOKUP(Z83,audio_list_stym!$B$2:$BQ$299,68,FALSE)</f>
        <v>_Продолговатый_ли_он?</v>
      </c>
      <c r="BA83" t="e">
        <f>VLOOKUP(Q83,audio_list_stym!$B$2:$BQ$299,68,FALSE)</f>
        <v>#N/A</v>
      </c>
      <c r="BB83" t="str">
        <f t="shared" si="32"/>
        <v>Посмотрите,_вот_ЛИРОХ._Продолговатый_ли_он?</v>
      </c>
      <c r="BD83" cm="1">
        <f t="array" aca="1" ref="BD83" ca="1">INDEX($L$82:$L$89,(RANK(AT3,$AT$2:$AT$9)))</f>
        <v>2077</v>
      </c>
    </row>
    <row r="84" spans="1:60" x14ac:dyDescent="0.45">
      <c r="A84">
        <f>VLOOKUP(C84,audio_list_stym!$B$3:$C$299,2,FALSE)</f>
        <v>1211</v>
      </c>
      <c r="B84" t="s">
        <v>352</v>
      </c>
      <c r="C84" t="str">
        <f>VLOOKUP(B84,audio_list_stym!$A$3:$B$18,2,FALSE)</f>
        <v>sound\\Liroh.wav</v>
      </c>
      <c r="D84">
        <f>VLOOKUP(C84,audio_list_stym!$B$3:$D$299,3,FALSE)</f>
        <v>110</v>
      </c>
      <c r="E84">
        <f>VLOOKUP(B84,audio_list_stym!$A$3:$BP$18,68,FALSE)</f>
        <v>15</v>
      </c>
      <c r="F84" t="str">
        <f>VLOOKUP(E84,metki!$A$2:$B$9,2,FALSE)</f>
        <v>экспл_новые_с_названием</v>
      </c>
      <c r="G84" t="str">
        <f t="shared" si="26"/>
        <v>экспл</v>
      </c>
      <c r="H84" t="str">
        <f>VLOOKUP(B84,audio_list_stym!$A$3:$AJ$18,36,FALSE)</f>
        <v>Ake</v>
      </c>
      <c r="I84" t="s">
        <v>690</v>
      </c>
      <c r="J84" t="str">
        <f t="shared" si="27"/>
        <v>Ake_3</v>
      </c>
      <c r="K84">
        <v>15</v>
      </c>
      <c r="L84">
        <f>VLOOKUP(J84,total_visual_stym!$A$2:$D$129,2,FALSE)</f>
        <v>2075</v>
      </c>
      <c r="M84" t="str">
        <f>VLOOKUP(J84,total_visual_stym!$A$2:$D$129,3,FALSE)</f>
        <v>pics\\Ake_3.jpg</v>
      </c>
      <c r="N84">
        <f>VLOOKUP(J84,total_visual_stym!$A$1:$D$129,4,FALSE)</f>
        <v>209</v>
      </c>
      <c r="P84">
        <f>IF(G84="экспл",0,IF(G84="импл_",VLOOKUP(J84,quest_импл!$A$1:$J$129,7,FALSE),0))</f>
        <v>0</v>
      </c>
      <c r="Q84">
        <f>IF(G84="экспл",0,IF(G84="импл_",VLOOKUP(J84,quest_импл!$A$1:$J$129,8,FALSE),0))</f>
        <v>0</v>
      </c>
      <c r="R84">
        <f>IF(G84="экспл",0,IF(G84="импл_",VLOOKUP(J84,quest_импл!$A$1:$J$129,9,FALSE),0))</f>
        <v>0</v>
      </c>
      <c r="S84">
        <f>IF(G84="экспл_",0,IF(G84="импл_",VLOOKUP(J84,quest_импл!$A$1:$J$129,10,FALSE),0))</f>
        <v>0</v>
      </c>
      <c r="U84">
        <f>IF(G84="экспл",VLOOKUP(J84,quest_экспл!$A$1:$N$129,7,FALSE),IF(G84="импл_",0,0))</f>
        <v>291</v>
      </c>
      <c r="V84" t="str">
        <f>IF(G84="экспл",VLOOKUP(J84,quest_экспл!$A$2:$N$130,8,FALSE),IF(J84="импл_",0,0))</f>
        <v>sound\\Vot.wav</v>
      </c>
      <c r="W84">
        <f>IF(G84="экспл",VLOOKUP(J84,quest_импл!$A$1:$J$129,9,FALSE),IF(G84="импл_",0,0))</f>
        <v>801</v>
      </c>
      <c r="Y84">
        <f>IF(G84="экспл",VLOOKUP(J84,quest_экспл!$A$1:$N$129,11,FALSE),IF(G84="импл_",0,0))</f>
        <v>107</v>
      </c>
      <c r="Z84" t="str">
        <f>IF(G84="экспл",VLOOKUP(J84,quest_экспл!$A$1:$N$129,12,FALSE),IF(G84="импл_",0,0))</f>
        <v>sound\\Pyatnistiy_li_on.wav</v>
      </c>
      <c r="AA84" t="str">
        <f>IF(G84="экспл",VLOOKUP(J84,quest_экспл!$A$1:$N$129,14,FALSE),IF(G84="импл_",0,0))</f>
        <v>нет</v>
      </c>
      <c r="AB84">
        <f>IF(G84="экспл",VLOOKUP(J84,quest_экспл!$A$1:$N$129,13,FALSE),IF(G84="импл_",0,0))</f>
        <v>804</v>
      </c>
      <c r="AC84">
        <f ca="1">VLOOKUP(AD84,total_visual_stym!$C$2:$F$209,4,FALSE)</f>
        <v>2177</v>
      </c>
      <c r="AD84" t="str">
        <f t="shared" ca="1" si="33"/>
        <v>pics\\dis35.jpg</v>
      </c>
      <c r="AE84" s="22" t="str">
        <f t="array" aca="1" ref="AE84" ca="1">IF(G84="экспл",INDEX(total_visual_stym!$C$146:$C$209,(RANK(total_visual_stym!E164,total_visual_stym!$E$146:$E$209))),0)</f>
        <v>pics\\dis35.jpg</v>
      </c>
      <c r="AF84" s="22" t="str">
        <f t="shared" si="28"/>
        <v/>
      </c>
      <c r="AI84" t="s">
        <v>94</v>
      </c>
      <c r="AO84">
        <f t="shared" ca="1" si="34"/>
        <v>0.61899299403210239</v>
      </c>
      <c r="AP84" t="str">
        <f t="shared" ca="1" si="35"/>
        <v>pics\\Goroh_6.jpg</v>
      </c>
      <c r="AR84" t="str">
        <f t="shared" si="36"/>
        <v/>
      </c>
      <c r="AS84" t="str">
        <f t="shared" si="29"/>
        <v/>
      </c>
      <c r="AT84">
        <f t="shared" ca="1" si="30"/>
        <v>0.23284514905413145</v>
      </c>
      <c r="AU84" t="s">
        <v>697</v>
      </c>
      <c r="AV84" t="str">
        <f t="shared" ca="1" si="31"/>
        <v>sound\\Redkiy_plod.wav</v>
      </c>
      <c r="AX84" t="str">
        <f>IF(OR(E84=10,E84=11,E84=14,E84=15),VLOOKUP(B84,audio_list_stym!$A$3:$BQ$189,69,FALSE),"XXXXX")</f>
        <v>ЛИРОХ</v>
      </c>
      <c r="AY84" t="str">
        <f>VLOOKUP(V84,audio_list_stym!B84:BQ381,68,FALSE)</f>
        <v>Вот_</v>
      </c>
      <c r="AZ84" t="str">
        <f>VLOOKUP(Z84,audio_list_stym!$B$2:$BQ$299,68,FALSE)</f>
        <v>_Пятнистый_ли_он?</v>
      </c>
      <c r="BA84" t="e">
        <f>VLOOKUP(Q84,audio_list_stym!$B$2:$BQ$299,68,FALSE)</f>
        <v>#N/A</v>
      </c>
      <c r="BB84" t="str">
        <f t="shared" si="32"/>
        <v>Вот_ЛИРОХ._Пятнистый_ли_он?</v>
      </c>
      <c r="BD84" cm="1">
        <f t="array" aca="1" ref="BD84" ca="1">INDEX($L$82:$L$89,(RANK(AT4,$AT$2:$AT$9)))</f>
        <v>2075</v>
      </c>
    </row>
    <row r="85" spans="1:60" x14ac:dyDescent="0.45">
      <c r="A85">
        <f>VLOOKUP(C85,audio_list_stym!$B$3:$C$299,2,FALSE)</f>
        <v>1211</v>
      </c>
      <c r="B85" t="s">
        <v>352</v>
      </c>
      <c r="C85" t="str">
        <f>VLOOKUP(B85,audio_list_stym!$A$3:$B$18,2,FALSE)</f>
        <v>sound\\Liroh.wav</v>
      </c>
      <c r="D85">
        <f>VLOOKUP(C85,audio_list_stym!$B$3:$D$299,3,FALSE)</f>
        <v>110</v>
      </c>
      <c r="E85">
        <f>VLOOKUP(B85,audio_list_stym!$A$3:$BP$18,68,FALSE)</f>
        <v>15</v>
      </c>
      <c r="F85" t="str">
        <f>VLOOKUP(E85,metki!$A$2:$B$9,2,FALSE)</f>
        <v>экспл_новые_с_названием</v>
      </c>
      <c r="G85" t="str">
        <f t="shared" si="26"/>
        <v>экспл</v>
      </c>
      <c r="H85" t="str">
        <f>VLOOKUP(B85,audio_list_stym!$A$3:$AJ$18,36,FALSE)</f>
        <v>Ake</v>
      </c>
      <c r="I85" t="s">
        <v>691</v>
      </c>
      <c r="J85" t="str">
        <f t="shared" si="27"/>
        <v>Ake_4</v>
      </c>
      <c r="K85">
        <v>15</v>
      </c>
      <c r="L85">
        <f>VLOOKUP(J85,total_visual_stym!$A$2:$D$129,2,FALSE)</f>
        <v>2076</v>
      </c>
      <c r="M85" t="str">
        <f>VLOOKUP(J85,total_visual_stym!$A$2:$D$129,3,FALSE)</f>
        <v>pics\\Ake_4.jpg</v>
      </c>
      <c r="N85">
        <f>VLOOKUP(J85,total_visual_stym!$A$1:$D$129,4,FALSE)</f>
        <v>209</v>
      </c>
      <c r="P85">
        <f>IF(G85="экспл",0,IF(G85="импл_",VLOOKUP(J85,quest_импл!$A$1:$J$129,7,FALSE),0))</f>
        <v>0</v>
      </c>
      <c r="Q85">
        <f>IF(G85="экспл",0,IF(G85="импл_",VLOOKUP(J85,quest_импл!$A$1:$J$129,8,FALSE),0))</f>
        <v>0</v>
      </c>
      <c r="R85">
        <f>IF(G85="экспл",0,IF(G85="импл_",VLOOKUP(J85,quest_импл!$A$1:$J$129,9,FALSE),0))</f>
        <v>0</v>
      </c>
      <c r="S85">
        <f>IF(G85="экспл_",0,IF(G85="импл_",VLOOKUP(J85,quest_импл!$A$1:$J$129,10,FALSE),0))</f>
        <v>0</v>
      </c>
      <c r="U85">
        <f>IF(G85="экспл",VLOOKUP(J85,quest_экспл!$A$1:$N$129,7,FALSE),IF(G85="импл_",0,0))</f>
        <v>292</v>
      </c>
      <c r="V85" t="str">
        <f>IF(G85="экспл",VLOOKUP(J85,quest_экспл!$A$2:$N$130,8,FALSE),IF(J85="импл_",0,0))</f>
        <v>sound\\Eto.wav</v>
      </c>
      <c r="W85">
        <f>IF(G85="экспл",VLOOKUP(J85,quest_импл!$A$1:$J$129,9,FALSE),IF(G85="импл_",0,0))</f>
        <v>801</v>
      </c>
      <c r="Y85">
        <f>IF(G85="экспл",VLOOKUP(J85,quest_экспл!$A$1:$N$129,11,FALSE),IF(G85="импл_",0,0))</f>
        <v>108</v>
      </c>
      <c r="Z85" t="str">
        <f>IF(G85="экспл",VLOOKUP(J85,quest_экспл!$A$1:$N$129,12,FALSE),IF(G85="импл_",0,0))</f>
        <v>sound\\On_s_kozhuroy.wav</v>
      </c>
      <c r="AA85" t="str">
        <f>IF(G85="экспл",VLOOKUP(J85,quest_экспл!$A$1:$N$129,14,FALSE),IF(G85="импл_",0,0))</f>
        <v>да</v>
      </c>
      <c r="AB85">
        <f>IF(G85="экспл",VLOOKUP(J85,quest_экспл!$A$1:$N$129,13,FALSE),IF(G85="импл_",0,0))</f>
        <v>804</v>
      </c>
      <c r="AC85">
        <f ca="1">VLOOKUP(AD85,total_visual_stym!$C$2:$F$209,4,FALSE)</f>
        <v>2216</v>
      </c>
      <c r="AD85" t="str">
        <f t="shared" ca="1" si="33"/>
        <v>pics\\dis59.jpg</v>
      </c>
      <c r="AE85" s="22" t="str">
        <f t="array" aca="1" ref="AE85" ca="1">IF(G85="экспл",INDEX(total_visual_stym!$C$146:$C$209,(RANK(total_visual_stym!E165,total_visual_stym!$E$146:$E$209))),0)</f>
        <v>pics\\dis59.jpg</v>
      </c>
      <c r="AF85" s="22" t="str">
        <f t="shared" si="28"/>
        <v/>
      </c>
      <c r="AI85" t="s">
        <v>95</v>
      </c>
      <c r="AO85">
        <f t="shared" ca="1" si="34"/>
        <v>0.62459899346157932</v>
      </c>
      <c r="AP85" t="str">
        <f t="shared" ca="1" si="35"/>
        <v>pics\\Goroh_5.jpg</v>
      </c>
      <c r="AR85" t="str">
        <f t="shared" si="36"/>
        <v/>
      </c>
      <c r="AS85" t="str">
        <f t="shared" si="29"/>
        <v/>
      </c>
      <c r="AT85">
        <f t="shared" ca="1" si="30"/>
        <v>0.65414698767636914</v>
      </c>
      <c r="AU85" t="s">
        <v>697</v>
      </c>
      <c r="AV85" t="str">
        <f t="shared" ca="1" si="31"/>
        <v>sound\\Noviy_plod.wav</v>
      </c>
      <c r="AX85" t="str">
        <f>IF(OR(E85=10,E85=11,E85=14,E85=15),VLOOKUP(B85,audio_list_stym!$A$3:$BQ$189,69,FALSE),"XXXXX")</f>
        <v>ЛИРОХ</v>
      </c>
      <c r="AY85" t="str">
        <f>VLOOKUP(V85,audio_list_stym!B85:BQ382,68,FALSE)</f>
        <v>Это_</v>
      </c>
      <c r="AZ85" t="str">
        <f>VLOOKUP(Z85,audio_list_stym!$B$2:$BQ$299,68,FALSE)</f>
        <v>_Он_с_кожурой?</v>
      </c>
      <c r="BA85" t="e">
        <f>VLOOKUP(Q85,audio_list_stym!$B$2:$BQ$299,68,FALSE)</f>
        <v>#N/A</v>
      </c>
      <c r="BB85" t="str">
        <f t="shared" si="32"/>
        <v>Это_ЛИРОХ._Он_с_кожурой?</v>
      </c>
      <c r="BD85" cm="1">
        <f t="array" aca="1" ref="BD85" ca="1">INDEX($L$82:$L$89,(RANK(AT5,$AT$2:$AT$9)))</f>
        <v>2080</v>
      </c>
    </row>
    <row r="86" spans="1:60" x14ac:dyDescent="0.45">
      <c r="A86">
        <f>VLOOKUP(C86,audio_list_stym!$B$3:$C$299,2,FALSE)</f>
        <v>1211</v>
      </c>
      <c r="B86" t="s">
        <v>352</v>
      </c>
      <c r="C86" t="str">
        <f>VLOOKUP(B86,audio_list_stym!$A$3:$B$18,2,FALSE)</f>
        <v>sound\\Liroh.wav</v>
      </c>
      <c r="D86">
        <f>VLOOKUP(C86,audio_list_stym!$B$3:$D$299,3,FALSE)</f>
        <v>110</v>
      </c>
      <c r="E86">
        <f>VLOOKUP(B86,audio_list_stym!$A$3:$BP$18,68,FALSE)</f>
        <v>15</v>
      </c>
      <c r="F86" t="str">
        <f>VLOOKUP(E86,metki!$A$2:$B$9,2,FALSE)</f>
        <v>экспл_новые_с_названием</v>
      </c>
      <c r="G86" t="str">
        <f t="shared" si="26"/>
        <v>экспл</v>
      </c>
      <c r="H86" t="str">
        <f>VLOOKUP(B86,audio_list_stym!$A$3:$AJ$18,36,FALSE)</f>
        <v>Ake</v>
      </c>
      <c r="I86" t="s">
        <v>692</v>
      </c>
      <c r="J86" t="str">
        <f t="shared" si="27"/>
        <v>Ake_5</v>
      </c>
      <c r="K86">
        <v>15</v>
      </c>
      <c r="L86">
        <f>VLOOKUP(J86,total_visual_stym!$A$2:$D$129,2,FALSE)</f>
        <v>2077</v>
      </c>
      <c r="M86" t="str">
        <f>VLOOKUP(J86,total_visual_stym!$A$2:$D$129,3,FALSE)</f>
        <v>pics\\Ake_5.jpg</v>
      </c>
      <c r="N86">
        <f>VLOOKUP(J86,total_visual_stym!$A$1:$D$129,4,FALSE)</f>
        <v>209</v>
      </c>
      <c r="P86">
        <f>IF(G86="экспл",0,IF(G86="импл_",VLOOKUP(J86,quest_импл!$A$1:$J$129,7,FALSE),0))</f>
        <v>0</v>
      </c>
      <c r="Q86">
        <f>IF(G86="экспл",0,IF(G86="импл_",VLOOKUP(J86,quest_импл!$A$1:$J$129,8,FALSE),0))</f>
        <v>0</v>
      </c>
      <c r="R86">
        <f>IF(G86="экспл",0,IF(G86="импл_",VLOOKUP(J86,quest_импл!$A$1:$J$129,9,FALSE),0))</f>
        <v>0</v>
      </c>
      <c r="S86">
        <f>IF(G86="экспл_",0,IF(G86="импл_",VLOOKUP(J86,quest_импл!$A$1:$J$129,10,FALSE),0))</f>
        <v>0</v>
      </c>
      <c r="U86">
        <f>IF(G86="экспл",VLOOKUP(J86,quest_экспл!$A$1:$N$129,7,FALSE),IF(G86="импл_",0,0))</f>
        <v>293</v>
      </c>
      <c r="V86" t="str">
        <f>IF(G86="экспл",VLOOKUP(J86,quest_экспл!$A$2:$N$130,8,FALSE),IF(J86="импл_",0,0))</f>
        <v>sound\\Na_kartinke.wav</v>
      </c>
      <c r="W86">
        <f>IF(G86="экспл",VLOOKUP(J86,quest_импл!$A$1:$J$129,9,FALSE),IF(G86="импл_",0,0))</f>
        <v>801</v>
      </c>
      <c r="Y86">
        <f>IF(G86="экспл",VLOOKUP(J86,quest_экспл!$A$1:$N$129,11,FALSE),IF(G86="импл_",0,0))</f>
        <v>109</v>
      </c>
      <c r="Z86" t="str">
        <f>IF(G86="экспл",VLOOKUP(J86,quest_экспл!$A$1:$N$129,12,FALSE),IF(G86="импл_",0,0))</f>
        <v>sound\\Fioletoviy_li_on.wav</v>
      </c>
      <c r="AA86" t="str">
        <f>IF(G86="экспл",VLOOKUP(J86,quest_экспл!$A$1:$N$129,14,FALSE),IF(G86="импл_",0,0))</f>
        <v>да</v>
      </c>
      <c r="AB86">
        <f>IF(G86="экспл",VLOOKUP(J86,quest_экспл!$A$1:$N$129,13,FALSE),IF(G86="импл_",0,0))</f>
        <v>804</v>
      </c>
      <c r="AC86">
        <f ca="1">VLOOKUP(AD86,total_visual_stym!$C$2:$F$209,4,FALSE)</f>
        <v>2173</v>
      </c>
      <c r="AD86" t="str">
        <f t="shared" ca="1" si="33"/>
        <v>pics\\dis37.jpg</v>
      </c>
      <c r="AE86" s="22" t="str">
        <f t="array" aca="1" ref="AE86" ca="1">IF(G86="экспл",INDEX(total_visual_stym!$C$146:$C$209,(RANK(total_visual_stym!E166,total_visual_stym!$E$146:$E$209))),0)</f>
        <v>pics\\dis37.jpg</v>
      </c>
      <c r="AF86" s="22" t="str">
        <f t="shared" si="28"/>
        <v/>
      </c>
      <c r="AI86" t="s">
        <v>96</v>
      </c>
      <c r="AO86">
        <f t="shared" ca="1" si="34"/>
        <v>0.53970596666866311</v>
      </c>
      <c r="AP86" t="str">
        <f t="shared" ca="1" si="35"/>
        <v>pics\\Kokos_5.jpg</v>
      </c>
      <c r="AR86" t="str">
        <f t="shared" si="36"/>
        <v/>
      </c>
      <c r="AS86" t="str">
        <f t="shared" si="29"/>
        <v/>
      </c>
      <c r="AT86">
        <f t="shared" ca="1" si="30"/>
        <v>0.44959295220112516</v>
      </c>
      <c r="AU86" t="s">
        <v>697</v>
      </c>
      <c r="AV86" t="str">
        <f t="shared" ca="1" si="31"/>
        <v>sound\\Redkiy_plod.wav</v>
      </c>
      <c r="AX86" t="str">
        <f>IF(OR(E86=10,E86=11,E86=14,E86=15),VLOOKUP(B86,audio_list_stym!$A$3:$BQ$189,69,FALSE),"XXXXX")</f>
        <v>ЛИРОХ</v>
      </c>
      <c r="AY86" t="str">
        <f>VLOOKUP(V86,audio_list_stym!B86:BQ383,68,FALSE)</f>
        <v>На_картинке_</v>
      </c>
      <c r="AZ86" t="str">
        <f>VLOOKUP(Z86,audio_list_stym!$B$2:$BQ$299,68,FALSE)</f>
        <v>_Синий_ли_он?</v>
      </c>
      <c r="BA86" t="e">
        <f>VLOOKUP(Q86,audio_list_stym!$B$2:$BQ$299,68,FALSE)</f>
        <v>#N/A</v>
      </c>
      <c r="BB86" t="str">
        <f t="shared" si="32"/>
        <v>На_картинке_ЛИРОХ._Синий_ли_он?</v>
      </c>
      <c r="BD86" cm="1">
        <f t="array" aca="1" ref="BD86" ca="1">INDEX($L$82:$L$89,(RANK(AT6,$AT$2:$AT$9)))</f>
        <v>2079</v>
      </c>
    </row>
    <row r="87" spans="1:60" x14ac:dyDescent="0.45">
      <c r="A87">
        <f>VLOOKUP(C87,audio_list_stym!$B$3:$C$299,2,FALSE)</f>
        <v>1211</v>
      </c>
      <c r="B87" t="s">
        <v>352</v>
      </c>
      <c r="C87" t="str">
        <f>VLOOKUP(B87,audio_list_stym!$A$3:$B$18,2,FALSE)</f>
        <v>sound\\Liroh.wav</v>
      </c>
      <c r="D87">
        <f>VLOOKUP(C87,audio_list_stym!$B$3:$D$299,3,FALSE)</f>
        <v>110</v>
      </c>
      <c r="E87">
        <f>VLOOKUP(B87,audio_list_stym!$A$3:$BP$18,68,FALSE)</f>
        <v>15</v>
      </c>
      <c r="F87" t="str">
        <f>VLOOKUP(E87,metki!$A$2:$B$9,2,FALSE)</f>
        <v>экспл_новые_с_названием</v>
      </c>
      <c r="G87" t="str">
        <f t="shared" si="26"/>
        <v>экспл</v>
      </c>
      <c r="H87" t="str">
        <f>VLOOKUP(B87,audio_list_stym!$A$3:$AJ$18,36,FALSE)</f>
        <v>Ake</v>
      </c>
      <c r="I87" t="s">
        <v>693</v>
      </c>
      <c r="J87" t="str">
        <f t="shared" si="27"/>
        <v>Ake_6</v>
      </c>
      <c r="K87">
        <v>15</v>
      </c>
      <c r="L87">
        <f>VLOOKUP(J87,total_visual_stym!$A$2:$D$129,2,FALSE)</f>
        <v>2078</v>
      </c>
      <c r="M87" t="str">
        <f>VLOOKUP(J87,total_visual_stym!$A$2:$D$129,3,FALSE)</f>
        <v>pics\\Ake_6.jpg</v>
      </c>
      <c r="N87">
        <f>VLOOKUP(J87,total_visual_stym!$A$1:$D$129,4,FALSE)</f>
        <v>209</v>
      </c>
      <c r="P87">
        <f>IF(G87="экспл",0,IF(G87="импл_",VLOOKUP(J87,quest_импл!$A$1:$J$129,7,FALSE),0))</f>
        <v>0</v>
      </c>
      <c r="Q87">
        <f>IF(G87="экспл",0,IF(G87="импл_",VLOOKUP(J87,quest_импл!$A$1:$J$129,8,FALSE),0))</f>
        <v>0</v>
      </c>
      <c r="R87">
        <f>IF(G87="экспл",0,IF(G87="импл_",VLOOKUP(J87,quest_импл!$A$1:$J$129,9,FALSE),0))</f>
        <v>0</v>
      </c>
      <c r="S87">
        <f>IF(G87="экспл_",0,IF(G87="импл_",VLOOKUP(J87,quest_импл!$A$1:$J$129,10,FALSE),0))</f>
        <v>0</v>
      </c>
      <c r="U87">
        <f>IF(G87="экспл",VLOOKUP(J87,quest_экспл!$A$1:$N$129,7,FALSE),IF(G87="импл_",0,0))</f>
        <v>294</v>
      </c>
      <c r="V87" t="str">
        <f>IF(G87="экспл",VLOOKUP(J87,quest_экспл!$A$2:$N$130,8,FALSE),IF(J87="импл_",0,0))</f>
        <v>sound\\Na_monitore.wav</v>
      </c>
      <c r="W87">
        <f>IF(G87="экспл",VLOOKUP(J87,quest_импл!$A$1:$J$129,9,FALSE),IF(G87="импл_",0,0))</f>
        <v>801</v>
      </c>
      <c r="Y87">
        <f>IF(G87="экспл",VLOOKUP(J87,quest_экспл!$A$1:$N$129,11,FALSE),IF(G87="импл_",0,0))</f>
        <v>110</v>
      </c>
      <c r="Z87" t="str">
        <f>IF(G87="экспл",VLOOKUP(J87,quest_экспл!$A$1:$N$129,12,FALSE),IF(G87="импл_",0,0))</f>
        <v>sound\\On_s_dolkami.wav</v>
      </c>
      <c r="AA87" t="str">
        <f>IF(G87="экспл",VLOOKUP(J87,quest_экспл!$A$1:$N$129,14,FALSE),IF(G87="импл_",0,0))</f>
        <v>нет</v>
      </c>
      <c r="AB87">
        <f>IF(G87="экспл",VLOOKUP(J87,quest_экспл!$A$1:$N$129,13,FALSE),IF(G87="импл_",0,0))</f>
        <v>804</v>
      </c>
      <c r="AC87">
        <f ca="1">VLOOKUP(AD87,total_visual_stym!$C$2:$F$209,4,FALSE)</f>
        <v>2217</v>
      </c>
      <c r="AD87" t="str">
        <f t="shared" ca="1" si="33"/>
        <v>pics\\dis58.jpg</v>
      </c>
      <c r="AE87" s="22" t="str">
        <f t="array" aca="1" ref="AE87" ca="1">IF(G87="экспл",INDEX(total_visual_stym!$C$146:$C$209,(RANK(total_visual_stym!E167,total_visual_stym!$E$146:$E$209))),0)</f>
        <v>pics\\dis58.jpg</v>
      </c>
      <c r="AF87" s="22" t="str">
        <f t="shared" si="28"/>
        <v/>
      </c>
      <c r="AI87" t="s">
        <v>97</v>
      </c>
      <c r="AO87">
        <f t="shared" ca="1" si="34"/>
        <v>0.31503060540051664</v>
      </c>
      <c r="AP87" t="str">
        <f t="shared" ca="1" si="35"/>
        <v>pics\\Peper_2.jpg</v>
      </c>
      <c r="AR87" t="str">
        <f t="shared" si="36"/>
        <v/>
      </c>
      <c r="AS87" t="str">
        <f t="shared" si="29"/>
        <v/>
      </c>
      <c r="AT87">
        <f t="shared" ca="1" si="30"/>
        <v>0.76109547447856629</v>
      </c>
      <c r="AU87" t="s">
        <v>697</v>
      </c>
      <c r="AV87" t="str">
        <f t="shared" ca="1" si="31"/>
        <v>sound\\Noviy_plod.wav</v>
      </c>
      <c r="AX87" t="str">
        <f>IF(OR(E87=10,E87=11,E87=14,E87=15),VLOOKUP(B87,audio_list_stym!$A$3:$BQ$189,69,FALSE),"XXXXX")</f>
        <v>ЛИРОХ</v>
      </c>
      <c r="AY87" t="str">
        <f>VLOOKUP(V87,audio_list_stym!B87:BQ384,68,FALSE)</f>
        <v>На_мониторе_</v>
      </c>
      <c r="AZ87" t="str">
        <f>VLOOKUP(Z87,audio_list_stym!$B$2:$BQ$299,68,FALSE)</f>
        <v>_Он_с_дольками?</v>
      </c>
      <c r="BA87" t="e">
        <f>VLOOKUP(Q87,audio_list_stym!$B$2:$BQ$299,68,FALSE)</f>
        <v>#N/A</v>
      </c>
      <c r="BB87" t="str">
        <f t="shared" si="32"/>
        <v>На_мониторе_ЛИРОХ._Он_с_дольками?</v>
      </c>
      <c r="BD87" cm="1">
        <f t="array" aca="1" ref="BD87" ca="1">INDEX($L$82:$L$89,(RANK(AT7,$AT$2:$AT$9)))</f>
        <v>2078</v>
      </c>
    </row>
    <row r="88" spans="1:60" x14ac:dyDescent="0.45">
      <c r="A88">
        <f>VLOOKUP(C88,audio_list_stym!$B$3:$C$299,2,FALSE)</f>
        <v>1211</v>
      </c>
      <c r="B88" t="s">
        <v>352</v>
      </c>
      <c r="C88" t="str">
        <f>VLOOKUP(B88,audio_list_stym!$A$3:$B$18,2,FALSE)</f>
        <v>sound\\Liroh.wav</v>
      </c>
      <c r="D88">
        <f>VLOOKUP(C88,audio_list_stym!$B$3:$D$299,3,FALSE)</f>
        <v>110</v>
      </c>
      <c r="E88">
        <f>VLOOKUP(B88,audio_list_stym!$A$3:$BP$18,68,FALSE)</f>
        <v>15</v>
      </c>
      <c r="F88" t="str">
        <f>VLOOKUP(E88,metki!$A$2:$B$9,2,FALSE)</f>
        <v>экспл_новые_с_названием</v>
      </c>
      <c r="G88" t="str">
        <f t="shared" si="26"/>
        <v>экспл</v>
      </c>
      <c r="H88" t="str">
        <f>VLOOKUP(B88,audio_list_stym!$A$3:$AJ$18,36,FALSE)</f>
        <v>Ake</v>
      </c>
      <c r="I88" t="s">
        <v>694</v>
      </c>
      <c r="J88" t="str">
        <f t="shared" si="27"/>
        <v>Ake_7</v>
      </c>
      <c r="K88">
        <v>15</v>
      </c>
      <c r="L88">
        <f>VLOOKUP(J88,total_visual_stym!$A$2:$D$129,2,FALSE)</f>
        <v>2079</v>
      </c>
      <c r="M88" t="str">
        <f>VLOOKUP(J88,total_visual_stym!$A$2:$D$129,3,FALSE)</f>
        <v>pics\\Ake_7.jpg</v>
      </c>
      <c r="N88">
        <f>VLOOKUP(J88,total_visual_stym!$A$1:$D$129,4,FALSE)</f>
        <v>209</v>
      </c>
      <c r="P88">
        <f>IF(G88="экспл",0,IF(G88="импл_",VLOOKUP(J88,quest_импл!$A$1:$J$129,7,FALSE),0))</f>
        <v>0</v>
      </c>
      <c r="Q88">
        <f>IF(G88="экспл",0,IF(G88="импл_",VLOOKUP(J88,quest_импл!$A$1:$J$129,8,FALSE),0))</f>
        <v>0</v>
      </c>
      <c r="R88">
        <f>IF(G88="экспл",0,IF(G88="импл_",VLOOKUP(J88,quest_импл!$A$1:$J$129,9,FALSE),0))</f>
        <v>0</v>
      </c>
      <c r="S88">
        <f>IF(G88="экспл_",0,IF(G88="импл_",VLOOKUP(J88,quest_импл!$A$1:$J$129,10,FALSE),0))</f>
        <v>0</v>
      </c>
      <c r="U88">
        <f>IF(G88="экспл",VLOOKUP(J88,quest_экспл!$A$1:$N$129,7,FALSE),IF(G88="импл_",0,0))</f>
        <v>295</v>
      </c>
      <c r="V88" t="str">
        <f>IF(G88="экспл",VLOOKUP(J88,quest_экспл!$A$2:$N$130,8,FALSE),IF(J88="импл_",0,0))</f>
        <v>sound\\Pered_vami.wav</v>
      </c>
      <c r="W88">
        <f>IF(G88="экспл",VLOOKUP(J88,quest_импл!$A$1:$J$129,9,FALSE),IF(G88="импл_",0,0))</f>
        <v>801</v>
      </c>
      <c r="Y88">
        <f>IF(G88="экспл",VLOOKUP(J88,quest_экспл!$A$1:$N$129,11,FALSE),IF(G88="импл_",0,0))</f>
        <v>111</v>
      </c>
      <c r="Z88" t="str">
        <f>IF(G88="экспл",VLOOKUP(J88,quest_экспл!$A$1:$N$129,12,FALSE),IF(G88="импл_",0,0))</f>
        <v>sound\\On_visushenniy.wav</v>
      </c>
      <c r="AA88" t="str">
        <f>IF(G88="экспл",VLOOKUP(J88,quest_экспл!$A$1:$N$129,14,FALSE),IF(G88="импл_",0,0))</f>
        <v>нет</v>
      </c>
      <c r="AB88">
        <f>IF(G88="экспл",VLOOKUP(J88,quest_экспл!$A$1:$N$129,13,FALSE),IF(G88="импл_",0,0))</f>
        <v>804</v>
      </c>
      <c r="AC88">
        <f ca="1">VLOOKUP(AD88,total_visual_stym!$C$2:$F$209,4,FALSE)</f>
        <v>2223</v>
      </c>
      <c r="AD88" t="str">
        <f t="shared" ca="1" si="33"/>
        <v>pics\\dis15.jpg</v>
      </c>
      <c r="AE88" s="22" t="str">
        <f t="array" aca="1" ref="AE88" ca="1">IF(G88="экспл",INDEX(total_visual_stym!$C$146:$C$209,(RANK(total_visual_stym!E168,total_visual_stym!$E$146:$E$209))),0)</f>
        <v>pics\\dis15.jpg</v>
      </c>
      <c r="AF88" s="22" t="str">
        <f t="shared" si="28"/>
        <v/>
      </c>
      <c r="AI88" t="s">
        <v>98</v>
      </c>
      <c r="AO88">
        <f t="shared" ca="1" si="34"/>
        <v>0.57843557282740543</v>
      </c>
      <c r="AP88" t="str">
        <f t="shared" ca="1" si="35"/>
        <v>pics\\Kokos_4.jpg</v>
      </c>
      <c r="AR88" t="str">
        <f t="shared" si="36"/>
        <v/>
      </c>
      <c r="AS88" t="str">
        <f t="shared" si="29"/>
        <v/>
      </c>
      <c r="AT88">
        <f t="shared" ca="1" si="30"/>
        <v>0.4933003360377517</v>
      </c>
      <c r="AU88" t="s">
        <v>697</v>
      </c>
      <c r="AV88" t="str">
        <f t="shared" ca="1" si="31"/>
        <v>sound\\Redkiy_plod.wav</v>
      </c>
      <c r="AX88" t="str">
        <f>IF(OR(E88=10,E88=11,E88=14,E88=15),VLOOKUP(B88,audio_list_stym!$A$3:$BQ$189,69,FALSE),"XXXXX")</f>
        <v>ЛИРОХ</v>
      </c>
      <c r="AY88" t="str">
        <f>VLOOKUP(V88,audio_list_stym!B88:BQ385,68,FALSE)</f>
        <v>Перед_Вами_</v>
      </c>
      <c r="AZ88" t="str">
        <f>VLOOKUP(Z88,audio_list_stym!$B$2:$BQ$299,68,FALSE)</f>
        <v>_Он_высушенный?</v>
      </c>
      <c r="BA88" t="e">
        <f>VLOOKUP(Q88,audio_list_stym!$B$2:$BQ$299,68,FALSE)</f>
        <v>#N/A</v>
      </c>
      <c r="BB88" t="str">
        <f t="shared" si="32"/>
        <v>Перед_Вами_ЛИРОХ._Он_высушенный?</v>
      </c>
      <c r="BD88" cm="1">
        <f t="array" aca="1" ref="BD88" ca="1">INDEX($L$82:$L$89,(RANK(AT8,$AT$2:$AT$9)))</f>
        <v>2073</v>
      </c>
    </row>
    <row r="89" spans="1:60" x14ac:dyDescent="0.45">
      <c r="A89">
        <f>VLOOKUP(C89,audio_list_stym!$B$3:$C$299,2,FALSE)</f>
        <v>1211</v>
      </c>
      <c r="B89" t="s">
        <v>352</v>
      </c>
      <c r="C89" t="str">
        <f>VLOOKUP(B89,audio_list_stym!$A$3:$B$18,2,FALSE)</f>
        <v>sound\\Liroh.wav</v>
      </c>
      <c r="D89">
        <f>VLOOKUP(C89,audio_list_stym!$B$3:$D$299,3,FALSE)</f>
        <v>110</v>
      </c>
      <c r="E89">
        <f>VLOOKUP(B89,audio_list_stym!$A$3:$BP$18,68,FALSE)</f>
        <v>15</v>
      </c>
      <c r="F89" t="str">
        <f>VLOOKUP(E89,metki!$A$2:$B$9,2,FALSE)</f>
        <v>экспл_новые_с_названием</v>
      </c>
      <c r="G89" t="str">
        <f t="shared" si="26"/>
        <v>экспл</v>
      </c>
      <c r="H89" t="str">
        <f>VLOOKUP(B89,audio_list_stym!$A$3:$AJ$18,36,FALSE)</f>
        <v>Ake</v>
      </c>
      <c r="I89" t="s">
        <v>695</v>
      </c>
      <c r="J89" t="str">
        <f t="shared" si="27"/>
        <v>Ake_8</v>
      </c>
      <c r="K89">
        <v>15</v>
      </c>
      <c r="L89">
        <f>VLOOKUP(J89,total_visual_stym!$A$2:$D$129,2,FALSE)</f>
        <v>2080</v>
      </c>
      <c r="M89" t="str">
        <f>VLOOKUP(J89,total_visual_stym!$A$2:$D$129,3,FALSE)</f>
        <v>pics\\Ake_8.jpg</v>
      </c>
      <c r="N89">
        <f>VLOOKUP(J89,total_visual_stym!$A$1:$D$129,4,FALSE)</f>
        <v>209</v>
      </c>
      <c r="P89">
        <f>IF(G89="экспл",0,IF(G89="импл_",VLOOKUP(J89,quest_импл!$A$1:$J$129,7,FALSE),0))</f>
        <v>0</v>
      </c>
      <c r="Q89">
        <f>IF(G89="экспл",0,IF(G89="импл_",VLOOKUP(J89,quest_импл!$A$1:$J$129,8,FALSE),0))</f>
        <v>0</v>
      </c>
      <c r="R89">
        <f>IF(G89="экспл",0,IF(G89="импл_",VLOOKUP(J89,quest_импл!$A$1:$J$129,9,FALSE),0))</f>
        <v>0</v>
      </c>
      <c r="S89">
        <f>IF(G89="экспл_",0,IF(G89="импл_",VLOOKUP(J89,quest_импл!$A$1:$J$129,10,FALSE),0))</f>
        <v>0</v>
      </c>
      <c r="U89">
        <f>IF(G89="экспл",VLOOKUP(J89,quest_экспл!$A$1:$N$129,7,FALSE),IF(G89="импл_",0,0))</f>
        <v>296</v>
      </c>
      <c r="V89" t="str">
        <f>IF(G89="экспл",VLOOKUP(J89,quest_экспл!$A$2:$N$130,8,FALSE),IF(J89="импл_",0,0))</f>
        <v>sound\\Vi_vidite.wav</v>
      </c>
      <c r="W89">
        <f>IF(G89="экспл",VLOOKUP(J89,quest_импл!$A$1:$J$129,9,FALSE),IF(G89="импл_",0,0))</f>
        <v>801</v>
      </c>
      <c r="Y89">
        <f>IF(G89="экспл",VLOOKUP(J89,quest_экспл!$A$1:$N$129,11,FALSE),IF(G89="импл_",0,0))</f>
        <v>112</v>
      </c>
      <c r="Z89" t="str">
        <f>IF(G89="экспл",VLOOKUP(J89,quest_экспл!$A$1:$N$129,12,FALSE),IF(G89="импл_",0,0))</f>
        <v>sound\\Myatiy_li_on.wav</v>
      </c>
      <c r="AA89" t="str">
        <f>IF(G89="экспл",VLOOKUP(J89,quest_экспл!$A$1:$N$129,14,FALSE),IF(G89="импл_",0,0))</f>
        <v>нет</v>
      </c>
      <c r="AB89">
        <f>IF(G89="экспл",VLOOKUP(J89,quest_экспл!$A$1:$N$129,13,FALSE),IF(G89="импл_",0,0))</f>
        <v>804</v>
      </c>
      <c r="AC89">
        <f ca="1">VLOOKUP(AD89,total_visual_stym!$C$2:$F$209,4,FALSE)</f>
        <v>2224</v>
      </c>
      <c r="AD89" t="str">
        <f t="shared" ca="1" si="33"/>
        <v>pics\\dis29.jpg</v>
      </c>
      <c r="AE89" s="22" t="str">
        <f t="array" aca="1" ref="AE89" ca="1">IF(G89="экспл",INDEX(total_visual_stym!$C$146:$C$209,(RANK(total_visual_stym!E169,total_visual_stym!$E$146:$E$209))),0)</f>
        <v>pics\\dis29.jpg</v>
      </c>
      <c r="AF89" s="22" t="str">
        <f t="shared" si="28"/>
        <v/>
      </c>
      <c r="AI89" t="s">
        <v>99</v>
      </c>
      <c r="AO89">
        <f t="shared" ca="1" si="34"/>
        <v>0.14721504368870875</v>
      </c>
      <c r="AP89" t="str">
        <f t="shared" ca="1" si="35"/>
        <v>pics\\Tomat_3.jpg</v>
      </c>
      <c r="AR89" t="str">
        <f t="shared" si="36"/>
        <v/>
      </c>
      <c r="AS89" t="str">
        <f t="shared" si="29"/>
        <v/>
      </c>
      <c r="AT89">
        <f t="shared" ca="1" si="30"/>
        <v>7.3701360902854063E-2</v>
      </c>
      <c r="AU89" t="s">
        <v>697</v>
      </c>
      <c r="AV89" t="str">
        <f t="shared" ca="1" si="31"/>
        <v>sound\\Redkiy_plod.wav</v>
      </c>
      <c r="AX89" t="str">
        <f>IF(OR(E89=10,E89=11,E89=14,E89=15),VLOOKUP(B89,audio_list_stym!$A$3:$BQ$189,69,FALSE),"XXXXX")</f>
        <v>ЛИРОХ</v>
      </c>
      <c r="AY89" t="str">
        <f>VLOOKUP(V89,audio_list_stym!B89:BQ386,68,FALSE)</f>
        <v>Вы_видите_</v>
      </c>
      <c r="AZ89" t="str">
        <f>VLOOKUP(Z89,audio_list_stym!$B$2:$BQ$299,68,FALSE)</f>
        <v>_Мятый_ли_он?</v>
      </c>
      <c r="BA89" t="e">
        <f>VLOOKUP(Q89,audio_list_stym!$B$2:$BQ$299,68,FALSE)</f>
        <v>#N/A</v>
      </c>
      <c r="BB89" t="str">
        <f t="shared" si="32"/>
        <v>Вы_видите_ЛИРОХ._Мятый_ли_он?</v>
      </c>
      <c r="BD89" cm="1">
        <f t="array" aca="1" ref="BD89" ca="1">INDEX($L$82:$L$89,(RANK(AT9,$AT$2:$AT$9)))</f>
        <v>2076</v>
      </c>
    </row>
    <row r="90" spans="1:60" x14ac:dyDescent="0.45">
      <c r="A90">
        <f>VLOOKUP(C90,audio_list_stym!$B$3:$C$299,2,FALSE)</f>
        <v>1212</v>
      </c>
      <c r="B90" t="s">
        <v>353</v>
      </c>
      <c r="C90" t="str">
        <f>VLOOKUP(B90,audio_list_stym!$A$3:$B$18,2,FALSE)</f>
        <v>sound\\Fimon.wav</v>
      </c>
      <c r="D90">
        <f>VLOOKUP(C90,audio_list_stym!$B$3:$D$299,3,FALSE)</f>
        <v>111</v>
      </c>
      <c r="E90">
        <f>VLOOKUP(B90,audio_list_stym!$A$3:$BP$18,68,FALSE)</f>
        <v>16</v>
      </c>
      <c r="F90" t="str">
        <f>VLOOKUP(E90,metki!$A$2:$B$9,2,FALSE)</f>
        <v>импл_новые_без_названия</v>
      </c>
      <c r="G90" t="str">
        <f t="shared" si="26"/>
        <v>импл_</v>
      </c>
      <c r="H90" t="str">
        <f>VLOOKUP(B90,audio_list_stym!$A$3:$AJ$18,36,FALSE)</f>
        <v>Finger</v>
      </c>
      <c r="I90" t="s">
        <v>688</v>
      </c>
      <c r="J90" t="str">
        <f t="shared" si="27"/>
        <v>Finger_1</v>
      </c>
      <c r="K90">
        <v>16</v>
      </c>
      <c r="L90">
        <f>VLOOKUP(J90,total_visual_stym!$A$2:$D$129,2,FALSE)</f>
        <v>2081</v>
      </c>
      <c r="M90" t="str">
        <f>VLOOKUP(J90,total_visual_stym!$A$2:$D$129,3,FALSE)</f>
        <v>pics\\Finger_1.jpg</v>
      </c>
      <c r="N90">
        <f>VLOOKUP(J90,total_visual_stym!$A$1:$D$129,4,FALSE)</f>
        <v>210</v>
      </c>
      <c r="P90">
        <f>IF(G90="экспл",0,IF(G90="импл_",VLOOKUP(J90,quest_импл!$A$1:$J$129,7,FALSE),0))</f>
        <v>241</v>
      </c>
      <c r="Q90" t="str">
        <f>IF(G90="экспл",0,IF(G90="импл_",VLOOKUP(J90,quest_импл!$A$1:$J$129,8,FALSE),0))</f>
        <v>sound\\Vityanut_li.wav</v>
      </c>
      <c r="R90">
        <f>IF(G90="экспл",0,IF(G90="импл_",VLOOKUP(J90,quest_импл!$A$1:$J$129,9,FALSE),0))</f>
        <v>801</v>
      </c>
      <c r="S90" t="str">
        <f>IF(G90="экспл_",0,IF(G90="импл_",VLOOKUP(J90,quest_импл!$A$1:$J$129,10,FALSE),0))</f>
        <v>да</v>
      </c>
      <c r="U90">
        <f>IF(G90="экспл",VLOOKUP(J90,quest_экспл!$A$1:$N$129,7,FALSE),IF(G90="импл_",0,0))</f>
        <v>0</v>
      </c>
      <c r="V90">
        <f>IF(G90="экспл",VLOOKUP(J90,quest_экспл!$A$2:$N$130,8,FALSE),IF(J90="импл_",0,0))</f>
        <v>0</v>
      </c>
      <c r="W90">
        <f>IF(G90="экспл",VLOOKUP(J90,quest_импл!$A$1:$J$129,9,FALSE),IF(G90="импл_",0,0))</f>
        <v>0</v>
      </c>
      <c r="Y90">
        <f>IF(G90="экспл",VLOOKUP(J90,quest_экспл!$A$1:$N$129,11,FALSE),IF(G90="импл_",0,0))</f>
        <v>0</v>
      </c>
      <c r="Z90">
        <f>IF(G90="экспл",VLOOKUP(J90,quest_экспл!$A$1:$N$129,12,FALSE),IF(G90="импл_",0,0))</f>
        <v>0</v>
      </c>
      <c r="AA90">
        <f>IF(G90="экспл",VLOOKUP(J90,quest_экспл!$A$1:$N$129,14,FALSE),IF(G90="импл_",0,0))</f>
        <v>0</v>
      </c>
      <c r="AB90">
        <f>IF(G90="экспл",VLOOKUP(J90,quest_экспл!$A$1:$N$129,13,FALSE),IF(G90="импл_",0,0))</f>
        <v>0</v>
      </c>
      <c r="AC90">
        <f ca="1">VLOOKUP(AD90,total_visual_stym!$C$2:$F$209,4,FALSE)</f>
        <v>2009</v>
      </c>
      <c r="AD90" t="str">
        <f t="shared" ca="1" si="33"/>
        <v>pics\\Finik_1.jpg</v>
      </c>
      <c r="AE90" s="22">
        <f t="array" ref="AE90">IF(G90="экспл",INDEX(total_visual_stym!$C$146:$C$209,(RANK(total_visual_stym!E170,total_visual_stym!$E$146:$E$209))),0)</f>
        <v>0</v>
      </c>
      <c r="AF90" s="22" t="str">
        <f t="shared" ca="1" si="28"/>
        <v>pics\\Finik_1.jpg</v>
      </c>
      <c r="AI90" t="s">
        <v>100</v>
      </c>
      <c r="AO90">
        <f t="shared" ca="1" si="34"/>
        <v>0.88473771398493928</v>
      </c>
      <c r="AP90" t="str">
        <f t="shared" ca="1" si="35"/>
        <v>pics\\Finik_1.jpg</v>
      </c>
      <c r="AR90" t="str">
        <f t="shared" si="36"/>
        <v/>
      </c>
      <c r="AS90" t="str">
        <f t="shared" ca="1" si="29"/>
        <v>pics\\Finik_1.jpg</v>
      </c>
      <c r="AT90">
        <f t="shared" ca="1" si="30"/>
        <v>0.41925152069141458</v>
      </c>
      <c r="AU90" t="s">
        <v>697</v>
      </c>
      <c r="AV90" t="str">
        <f t="shared" ca="1" si="31"/>
        <v>sound\\Redkiy_plod.wav</v>
      </c>
      <c r="AX90" t="str">
        <f>IF(OR(E90=10,E90=11,E90=14,E90=15),VLOOKUP(B90,audio_list_stym!$A$3:$BQ$189,69,FALSE),"XXXXX")</f>
        <v>XXXXX</v>
      </c>
      <c r="AY90" t="e">
        <f>VLOOKUP(V90,audio_list_stym!B90:BQ387,68,FALSE)</f>
        <v>#N/A</v>
      </c>
      <c r="AZ90" t="e">
        <f>VLOOKUP(Z90,audio_list_stym!$B$2:$BQ$299,68,FALSE)</f>
        <v>#N/A</v>
      </c>
      <c r="BA90" t="str">
        <f>VLOOKUP(Q90,audio_list_stym!$B$2:$BQ$299,68,FALSE)</f>
        <v>_Вытянут_ли_</v>
      </c>
      <c r="BB90" t="str">
        <f t="shared" si="32"/>
        <v>_Вытянут_ли_XXXXX?</v>
      </c>
      <c r="BC90">
        <f>A90</f>
        <v>1212</v>
      </c>
      <c r="BD90" cm="1">
        <f t="array" aca="1" ref="BD90" ca="1">INDEX($L$90:$L$97,(RANK(AT2,$AT$2:$AT$9)))</f>
        <v>2082</v>
      </c>
      <c r="BE90" cm="1">
        <f t="array" aca="1" ref="BE90" ca="1">INDEX(BD66:BD81,(RANK(AT5,$AT$2:$AT$17)))</f>
        <v>2070</v>
      </c>
      <c r="BF90" cm="1">
        <f t="array" aca="1" ref="BF90" ca="1">INDEX(BD98:BD113,(RANK(AT5,$AT$2:$AT$17)))</f>
        <v>2118</v>
      </c>
      <c r="BG90" cm="1">
        <f t="array" aca="1" ref="BG90" ca="1">INDEX(BD114:BD129,(RANK(AT5,$AT$2:$AT$9)))</f>
        <v>2132</v>
      </c>
      <c r="BH90">
        <v>1</v>
      </c>
    </row>
    <row r="91" spans="1:60" x14ac:dyDescent="0.45">
      <c r="A91">
        <f>VLOOKUP(C91,audio_list_stym!$B$3:$C$299,2,FALSE)</f>
        <v>1212</v>
      </c>
      <c r="B91" t="s">
        <v>353</v>
      </c>
      <c r="C91" t="str">
        <f>VLOOKUP(B91,audio_list_stym!$A$3:$B$18,2,FALSE)</f>
        <v>sound\\Fimon.wav</v>
      </c>
      <c r="D91">
        <f>VLOOKUP(C91,audio_list_stym!$B$3:$D$299,3,FALSE)</f>
        <v>111</v>
      </c>
      <c r="E91">
        <f>VLOOKUP(B91,audio_list_stym!$A$3:$BP$18,68,FALSE)</f>
        <v>16</v>
      </c>
      <c r="F91" t="str">
        <f>VLOOKUP(E91,metki!$A$2:$B$9,2,FALSE)</f>
        <v>импл_новые_без_названия</v>
      </c>
      <c r="G91" t="str">
        <f t="shared" si="26"/>
        <v>импл_</v>
      </c>
      <c r="H91" t="str">
        <f>VLOOKUP(B91,audio_list_stym!$A$3:$AJ$18,36,FALSE)</f>
        <v>Finger</v>
      </c>
      <c r="I91" t="s">
        <v>689</v>
      </c>
      <c r="J91" t="str">
        <f t="shared" si="27"/>
        <v>Finger_2</v>
      </c>
      <c r="K91">
        <v>16</v>
      </c>
      <c r="L91">
        <f>VLOOKUP(J91,total_visual_stym!$A$2:$D$129,2,FALSE)</f>
        <v>2082</v>
      </c>
      <c r="M91" t="str">
        <f>VLOOKUP(J91,total_visual_stym!$A$2:$D$129,3,FALSE)</f>
        <v>pics\\Finger_2.jpg</v>
      </c>
      <c r="N91">
        <f>VLOOKUP(J91,total_visual_stym!$A$1:$D$129,4,FALSE)</f>
        <v>210</v>
      </c>
      <c r="P91">
        <f>IF(G91="экспл",0,IF(G91="импл_",VLOOKUP(J91,quest_импл!$A$1:$J$129,7,FALSE),0))</f>
        <v>242</v>
      </c>
      <c r="Q91" t="str">
        <f>IF(G91="экспл",0,IF(G91="импл_",VLOOKUP(J91,quest_импл!$A$1:$J$129,8,FALSE),0))</f>
        <v>sound\\Nadloman_li.wav</v>
      </c>
      <c r="R91">
        <f>IF(G91="экспл",0,IF(G91="импл_",VLOOKUP(J91,quest_импл!$A$1:$J$129,9,FALSE),0))</f>
        <v>801</v>
      </c>
      <c r="S91" t="str">
        <f>IF(G91="экспл_",0,IF(G91="импл_",VLOOKUP(J91,quest_импл!$A$1:$J$129,10,FALSE),0))</f>
        <v>да</v>
      </c>
      <c r="U91">
        <f>IF(G91="экспл",VLOOKUP(J91,quest_экспл!$A$1:$N$129,7,FALSE),IF(G91="импл_",0,0))</f>
        <v>0</v>
      </c>
      <c r="V91">
        <f>IF(G91="экспл",VLOOKUP(J91,quest_экспл!$A$2:$N$130,8,FALSE),IF(J91="импл_",0,0))</f>
        <v>0</v>
      </c>
      <c r="W91">
        <f>IF(G91="экспл",VLOOKUP(J91,quest_импл!$A$1:$J$129,9,FALSE),IF(G91="импл_",0,0))</f>
        <v>0</v>
      </c>
      <c r="Y91">
        <f>IF(G91="экспл",VLOOKUP(J91,quest_экспл!$A$1:$N$129,11,FALSE),IF(G91="импл_",0,0))</f>
        <v>0</v>
      </c>
      <c r="Z91">
        <f>IF(G91="экспл",VLOOKUP(J91,quest_экспл!$A$1:$N$129,12,FALSE),IF(G91="импл_",0,0))</f>
        <v>0</v>
      </c>
      <c r="AA91">
        <f>IF(G91="экспл",VLOOKUP(J91,quest_экспл!$A$1:$N$129,14,FALSE),IF(G91="импл_",0,0))</f>
        <v>0</v>
      </c>
      <c r="AB91">
        <f>IF(G91="экспл",VLOOKUP(J91,quest_экспл!$A$1:$N$129,13,FALSE),IF(G91="импл_",0,0))</f>
        <v>0</v>
      </c>
      <c r="AC91">
        <f ca="1">VLOOKUP(AD91,total_visual_stym!$C$2:$F$209,4,FALSE)</f>
        <v>2005</v>
      </c>
      <c r="AD91" t="str">
        <f t="shared" ca="1" si="33"/>
        <v>pics\\Banan_5.jpg</v>
      </c>
      <c r="AE91" s="22">
        <f t="array" ref="AE91">IF(G91="экспл",INDEX(total_visual_stym!$C$146:$C$209,(RANK(total_visual_stym!E171,total_visual_stym!$E$146:$E$209))),0)</f>
        <v>0</v>
      </c>
      <c r="AF91" s="22" t="str">
        <f t="shared" ca="1" si="28"/>
        <v>pics\\Banan_5.jpg</v>
      </c>
      <c r="AI91" t="s">
        <v>101</v>
      </c>
      <c r="AO91">
        <f t="shared" ca="1" si="34"/>
        <v>0.91535718330997529</v>
      </c>
      <c r="AP91" t="str">
        <f t="shared" ca="1" si="35"/>
        <v>pics\\Banan_5.jpg</v>
      </c>
      <c r="AR91" t="str">
        <f t="shared" si="36"/>
        <v/>
      </c>
      <c r="AS91" t="str">
        <f t="shared" ca="1" si="29"/>
        <v>pics\\Banan_5.jpg</v>
      </c>
      <c r="AT91">
        <f t="shared" ca="1" si="30"/>
        <v>0.36728699406005805</v>
      </c>
      <c r="AU91" t="s">
        <v>697</v>
      </c>
      <c r="AV91" t="str">
        <f t="shared" ca="1" si="31"/>
        <v>sound\\Redkiy_plod.wav</v>
      </c>
      <c r="AX91" t="str">
        <f>IF(OR(E91=10,E91=11,E91=14,E91=15),VLOOKUP(B91,audio_list_stym!$A$3:$BQ$189,69,FALSE),"XXXXX")</f>
        <v>XXXXX</v>
      </c>
      <c r="AY91" t="e">
        <f>VLOOKUP(V91,audio_list_stym!B91:BQ388,68,FALSE)</f>
        <v>#N/A</v>
      </c>
      <c r="AZ91" t="e">
        <f>VLOOKUP(Z91,audio_list_stym!$B$2:$BQ$299,68,FALSE)</f>
        <v>#N/A</v>
      </c>
      <c r="BA91" t="str">
        <f>VLOOKUP(Q91,audio_list_stym!$B$2:$BQ$299,68,FALSE)</f>
        <v>_Надломан_ли_</v>
      </c>
      <c r="BB91" t="str">
        <f t="shared" si="32"/>
        <v>_Надломан_ли_XXXXX?</v>
      </c>
      <c r="BD91" cm="1">
        <f t="array" aca="1" ref="BD91" ca="1">INDEX($L$90:$L$97,(RANK(AT3,$AT$2:$AT$9)))</f>
        <v>2085</v>
      </c>
    </row>
    <row r="92" spans="1:60" x14ac:dyDescent="0.45">
      <c r="A92">
        <f>VLOOKUP(C92,audio_list_stym!$B$3:$C$299,2,FALSE)</f>
        <v>1212</v>
      </c>
      <c r="B92" t="s">
        <v>353</v>
      </c>
      <c r="C92" t="str">
        <f>VLOOKUP(B92,audio_list_stym!$A$3:$B$18,2,FALSE)</f>
        <v>sound\\Fimon.wav</v>
      </c>
      <c r="D92">
        <f>VLOOKUP(C92,audio_list_stym!$B$3:$D$299,3,FALSE)</f>
        <v>111</v>
      </c>
      <c r="E92">
        <f>VLOOKUP(B92,audio_list_stym!$A$3:$BP$18,68,FALSE)</f>
        <v>16</v>
      </c>
      <c r="F92" t="str">
        <f>VLOOKUP(E92,metki!$A$2:$B$9,2,FALSE)</f>
        <v>импл_новые_без_названия</v>
      </c>
      <c r="G92" t="str">
        <f t="shared" si="26"/>
        <v>импл_</v>
      </c>
      <c r="H92" t="str">
        <f>VLOOKUP(B92,audio_list_stym!$A$3:$AJ$18,36,FALSE)</f>
        <v>Finger</v>
      </c>
      <c r="I92" t="s">
        <v>690</v>
      </c>
      <c r="J92" t="str">
        <f t="shared" si="27"/>
        <v>Finger_3</v>
      </c>
      <c r="K92">
        <v>16</v>
      </c>
      <c r="L92">
        <f>VLOOKUP(J92,total_visual_stym!$A$2:$D$129,2,FALSE)</f>
        <v>2083</v>
      </c>
      <c r="M92" t="str">
        <f>VLOOKUP(J92,total_visual_stym!$A$2:$D$129,3,FALSE)</f>
        <v>pics\\Finger_3.jpg</v>
      </c>
      <c r="N92">
        <f>VLOOKUP(J92,total_visual_stym!$A$1:$D$129,4,FALSE)</f>
        <v>210</v>
      </c>
      <c r="P92">
        <f>IF(G92="экспл",0,IF(G92="импл_",VLOOKUP(J92,quest_импл!$A$1:$J$129,7,FALSE),0))</f>
        <v>243</v>
      </c>
      <c r="Q92" t="str">
        <f>IF(G92="экспл",0,IF(G92="импл_",VLOOKUP(J92,quest_импл!$A$1:$J$129,8,FALSE),0))</f>
        <v>sound\\Volnistiy_li.wav</v>
      </c>
      <c r="R92">
        <f>IF(G92="экспл",0,IF(G92="импл_",VLOOKUP(J92,quest_импл!$A$1:$J$129,9,FALSE),0))</f>
        <v>801</v>
      </c>
      <c r="S92" t="str">
        <f>IF(G92="экспл_",0,IF(G92="импл_",VLOOKUP(J92,quest_импл!$A$1:$J$129,10,FALSE),0))</f>
        <v>нет</v>
      </c>
      <c r="U92">
        <f>IF(G92="экспл",VLOOKUP(J92,quest_экспл!$A$1:$N$129,7,FALSE),IF(G92="импл_",0,0))</f>
        <v>0</v>
      </c>
      <c r="V92">
        <f>IF(G92="экспл",VLOOKUP(J92,quest_экспл!$A$2:$N$130,8,FALSE),IF(J92="импл_",0,0))</f>
        <v>0</v>
      </c>
      <c r="W92">
        <f>IF(G92="экспл",VLOOKUP(J92,quest_импл!$A$1:$J$129,9,FALSE),IF(G92="импл_",0,0))</f>
        <v>0</v>
      </c>
      <c r="Y92">
        <f>IF(G92="экспл",VLOOKUP(J92,quest_экспл!$A$1:$N$129,11,FALSE),IF(G92="импл_",0,0))</f>
        <v>0</v>
      </c>
      <c r="Z92">
        <f>IF(G92="экспл",VLOOKUP(J92,quest_экспл!$A$1:$N$129,12,FALSE),IF(G92="импл_",0,0))</f>
        <v>0</v>
      </c>
      <c r="AA92">
        <f>IF(G92="экспл",VLOOKUP(J92,quest_экспл!$A$1:$N$129,14,FALSE),IF(G92="импл_",0,0))</f>
        <v>0</v>
      </c>
      <c r="AB92">
        <f>IF(G92="экспл",VLOOKUP(J92,quest_экспл!$A$1:$N$129,13,FALSE),IF(G92="импл_",0,0))</f>
        <v>0</v>
      </c>
      <c r="AC92">
        <f ca="1">VLOOKUP(AD92,total_visual_stym!$C$2:$F$209,4,FALSE)</f>
        <v>2020</v>
      </c>
      <c r="AD92" t="str">
        <f t="shared" ca="1" si="33"/>
        <v>pics\\Goroh_4.jpg</v>
      </c>
      <c r="AE92" s="22">
        <f t="array" ref="AE92">IF(G92="экспл",INDEX(total_visual_stym!$C$146:$C$209,(RANK(total_visual_stym!E172,total_visual_stym!$E$146:$E$209))),0)</f>
        <v>0</v>
      </c>
      <c r="AF92" s="22" t="str">
        <f t="shared" ca="1" si="28"/>
        <v>pics\\Goroh_4.jpg</v>
      </c>
      <c r="AI92" t="s">
        <v>102</v>
      </c>
      <c r="AO92">
        <f t="shared" ca="1" si="34"/>
        <v>0.62644572915893859</v>
      </c>
      <c r="AP92" t="str">
        <f t="shared" ca="1" si="35"/>
        <v>pics\\Goroh_4.jpg</v>
      </c>
      <c r="AR92" t="str">
        <f t="shared" si="36"/>
        <v/>
      </c>
      <c r="AS92" t="str">
        <f t="shared" ca="1" si="29"/>
        <v>pics\\Goroh_4.jpg</v>
      </c>
      <c r="AT92">
        <f t="shared" ca="1" si="30"/>
        <v>0.19767079851649783</v>
      </c>
      <c r="AU92" t="s">
        <v>697</v>
      </c>
      <c r="AV92" t="str">
        <f t="shared" ca="1" si="31"/>
        <v>sound\\Redkiy_plod.wav</v>
      </c>
      <c r="AX92" t="str">
        <f>IF(OR(E92=10,E92=11,E92=14,E92=15),VLOOKUP(B92,audio_list_stym!$A$3:$BQ$189,69,FALSE),"XXXXX")</f>
        <v>XXXXX</v>
      </c>
      <c r="AY92" t="e">
        <f>VLOOKUP(V92,audio_list_stym!B92:BQ389,68,FALSE)</f>
        <v>#N/A</v>
      </c>
      <c r="AZ92" t="e">
        <f>VLOOKUP(Z92,audio_list_stym!$B$2:$BQ$299,68,FALSE)</f>
        <v>#N/A</v>
      </c>
      <c r="BA92" t="str">
        <f>VLOOKUP(Q92,audio_list_stym!$B$2:$BQ$299,68,FALSE)</f>
        <v>_Волнистый_ли_</v>
      </c>
      <c r="BB92" t="str">
        <f t="shared" si="32"/>
        <v>_Волнистый_ли_XXXXX?</v>
      </c>
      <c r="BD92" cm="1">
        <f t="array" aca="1" ref="BD92" ca="1">INDEX($L$90:$L$97,(RANK(AT4,$AT$2:$AT$9)))</f>
        <v>2083</v>
      </c>
    </row>
    <row r="93" spans="1:60" x14ac:dyDescent="0.45">
      <c r="A93">
        <f>VLOOKUP(C93,audio_list_stym!$B$3:$C$299,2,FALSE)</f>
        <v>1212</v>
      </c>
      <c r="B93" t="s">
        <v>353</v>
      </c>
      <c r="C93" t="str">
        <f>VLOOKUP(B93,audio_list_stym!$A$3:$B$18,2,FALSE)</f>
        <v>sound\\Fimon.wav</v>
      </c>
      <c r="D93">
        <f>VLOOKUP(C93,audio_list_stym!$B$3:$D$299,3,FALSE)</f>
        <v>111</v>
      </c>
      <c r="E93">
        <f>VLOOKUP(B93,audio_list_stym!$A$3:$BP$18,68,FALSE)</f>
        <v>16</v>
      </c>
      <c r="F93" t="str">
        <f>VLOOKUP(E93,metki!$A$2:$B$9,2,FALSE)</f>
        <v>импл_новые_без_названия</v>
      </c>
      <c r="G93" t="str">
        <f t="shared" si="26"/>
        <v>импл_</v>
      </c>
      <c r="H93" t="str">
        <f>VLOOKUP(B93,audio_list_stym!$A$3:$AJ$18,36,FALSE)</f>
        <v>Finger</v>
      </c>
      <c r="I93" t="s">
        <v>691</v>
      </c>
      <c r="J93" t="str">
        <f t="shared" si="27"/>
        <v>Finger_4</v>
      </c>
      <c r="K93">
        <v>16</v>
      </c>
      <c r="L93">
        <f>VLOOKUP(J93,total_visual_stym!$A$2:$D$129,2,FALSE)</f>
        <v>2084</v>
      </c>
      <c r="M93" t="str">
        <f>VLOOKUP(J93,total_visual_stym!$A$2:$D$129,3,FALSE)</f>
        <v>pics\\Finger_4.jpg</v>
      </c>
      <c r="N93">
        <f>VLOOKUP(J93,total_visual_stym!$A$1:$D$129,4,FALSE)</f>
        <v>210</v>
      </c>
      <c r="P93">
        <f>IF(G93="экспл",0,IF(G93="импл_",VLOOKUP(J93,quest_импл!$A$1:$J$129,7,FALSE),0))</f>
        <v>244</v>
      </c>
      <c r="Q93" t="str">
        <f>IF(G93="экспл",0,IF(G93="импл_",VLOOKUP(J93,quest_импл!$A$1:$J$129,8,FALSE),0))</f>
        <v>sound\\Buriy_li.wav</v>
      </c>
      <c r="R93">
        <f>IF(G93="экспл",0,IF(G93="импл_",VLOOKUP(J93,quest_импл!$A$1:$J$129,9,FALSE),0))</f>
        <v>801</v>
      </c>
      <c r="S93" t="str">
        <f>IF(G93="экспл_",0,IF(G93="импл_",VLOOKUP(J93,quest_импл!$A$1:$J$129,10,FALSE),0))</f>
        <v>да</v>
      </c>
      <c r="U93">
        <f>IF(G93="экспл",VLOOKUP(J93,quest_экспл!$A$1:$N$129,7,FALSE),IF(G93="импл_",0,0))</f>
        <v>0</v>
      </c>
      <c r="V93">
        <f>IF(G93="экспл",VLOOKUP(J93,quest_экспл!$A$2:$N$130,8,FALSE),IF(J93="импл_",0,0))</f>
        <v>0</v>
      </c>
      <c r="W93">
        <f>IF(G93="экспл",VLOOKUP(J93,quest_импл!$A$1:$J$129,9,FALSE),IF(G93="импл_",0,0))</f>
        <v>0</v>
      </c>
      <c r="Y93">
        <f>IF(G93="экспл",VLOOKUP(J93,quest_экспл!$A$1:$N$129,11,FALSE),IF(G93="импл_",0,0))</f>
        <v>0</v>
      </c>
      <c r="Z93">
        <f>IF(G93="экспл",VLOOKUP(J93,quest_экспл!$A$1:$N$129,12,FALSE),IF(G93="импл_",0,0))</f>
        <v>0</v>
      </c>
      <c r="AA93">
        <f>IF(G93="экспл",VLOOKUP(J93,quest_экспл!$A$1:$N$129,14,FALSE),IF(G93="импл_",0,0))</f>
        <v>0</v>
      </c>
      <c r="AB93">
        <f>IF(G93="экспл",VLOOKUP(J93,quest_экспл!$A$1:$N$129,13,FALSE),IF(G93="импл_",0,0))</f>
        <v>0</v>
      </c>
      <c r="AC93">
        <f ca="1">VLOOKUP(AD93,total_visual_stym!$C$2:$F$209,4,FALSE)</f>
        <v>2037</v>
      </c>
      <c r="AD93" t="str">
        <f t="shared" ca="1" si="33"/>
        <v>pics\\Limon_5.jpg</v>
      </c>
      <c r="AE93" s="22">
        <f t="array" ref="AE93">IF(G93="экспл",INDEX(total_visual_stym!$C$146:$C$209,(RANK(total_visual_stym!E173,total_visual_stym!$E$146:$E$209))),0)</f>
        <v>0</v>
      </c>
      <c r="AF93" s="22" t="str">
        <f t="shared" ca="1" si="28"/>
        <v>pics\\Limon_5.jpg</v>
      </c>
      <c r="AI93" t="s">
        <v>103</v>
      </c>
      <c r="AO93">
        <f t="shared" ca="1" si="34"/>
        <v>0.37756833187439631</v>
      </c>
      <c r="AP93" t="str">
        <f t="shared" ca="1" si="35"/>
        <v>pics\\Limon_5.jpg</v>
      </c>
      <c r="AR93" t="str">
        <f t="shared" si="36"/>
        <v/>
      </c>
      <c r="AS93" t="str">
        <f t="shared" ca="1" si="29"/>
        <v>pics\\Limon_5.jpg</v>
      </c>
      <c r="AT93">
        <f t="shared" ca="1" si="30"/>
        <v>0.9947750781550696</v>
      </c>
      <c r="AU93" t="s">
        <v>697</v>
      </c>
      <c r="AV93" t="str">
        <f t="shared" ca="1" si="31"/>
        <v>sound\\Noviy_plod.wav</v>
      </c>
      <c r="AX93" t="str">
        <f>IF(OR(E93=10,E93=11,E93=14,E93=15),VLOOKUP(B93,audio_list_stym!$A$3:$BQ$189,69,FALSE),"XXXXX")</f>
        <v>XXXXX</v>
      </c>
      <c r="AY93" t="e">
        <f>VLOOKUP(V93,audio_list_stym!B93:BQ390,68,FALSE)</f>
        <v>#N/A</v>
      </c>
      <c r="AZ93" t="e">
        <f>VLOOKUP(Z93,audio_list_stym!$B$2:$BQ$299,68,FALSE)</f>
        <v>#N/A</v>
      </c>
      <c r="BA93" t="str">
        <f>VLOOKUP(Q93,audio_list_stym!$B$2:$BQ$299,68,FALSE)</f>
        <v>_Бурый_ли_</v>
      </c>
      <c r="BB93" t="str">
        <f t="shared" si="32"/>
        <v>_Бурый_ли_XXXXX?</v>
      </c>
      <c r="BD93" cm="1">
        <f t="array" aca="1" ref="BD93" ca="1">INDEX($L$90:$L$97,(RANK(AT5,$AT$2:$AT$9)))</f>
        <v>2088</v>
      </c>
    </row>
    <row r="94" spans="1:60" x14ac:dyDescent="0.45">
      <c r="A94">
        <f>VLOOKUP(C94,audio_list_stym!$B$3:$C$299,2,FALSE)</f>
        <v>1212</v>
      </c>
      <c r="B94" t="s">
        <v>353</v>
      </c>
      <c r="C94" t="str">
        <f>VLOOKUP(B94,audio_list_stym!$A$3:$B$18,2,FALSE)</f>
        <v>sound\\Fimon.wav</v>
      </c>
      <c r="D94">
        <f>VLOOKUP(C94,audio_list_stym!$B$3:$D$299,3,FALSE)</f>
        <v>111</v>
      </c>
      <c r="E94">
        <f>VLOOKUP(B94,audio_list_stym!$A$3:$BP$18,68,FALSE)</f>
        <v>16</v>
      </c>
      <c r="F94" t="str">
        <f>VLOOKUP(E94,metki!$A$2:$B$9,2,FALSE)</f>
        <v>импл_новые_без_названия</v>
      </c>
      <c r="G94" t="str">
        <f t="shared" si="26"/>
        <v>импл_</v>
      </c>
      <c r="H94" t="str">
        <f>VLOOKUP(B94,audio_list_stym!$A$3:$AJ$18,36,FALSE)</f>
        <v>Finger</v>
      </c>
      <c r="I94" t="s">
        <v>692</v>
      </c>
      <c r="J94" t="str">
        <f t="shared" si="27"/>
        <v>Finger_5</v>
      </c>
      <c r="K94">
        <v>16</v>
      </c>
      <c r="L94">
        <f>VLOOKUP(J94,total_visual_stym!$A$2:$D$129,2,FALSE)</f>
        <v>2085</v>
      </c>
      <c r="M94" t="str">
        <f>VLOOKUP(J94,total_visual_stym!$A$2:$D$129,3,FALSE)</f>
        <v>pics\\Finger_5.jpg</v>
      </c>
      <c r="N94">
        <f>VLOOKUP(J94,total_visual_stym!$A$1:$D$129,4,FALSE)</f>
        <v>210</v>
      </c>
      <c r="P94">
        <f>IF(G94="экспл",0,IF(G94="импл_",VLOOKUP(J94,quest_импл!$A$1:$J$129,7,FALSE),0))</f>
        <v>245</v>
      </c>
      <c r="Q94" t="str">
        <f>IF(G94="экспл",0,IF(G94="импл_",VLOOKUP(J94,quest_импл!$A$1:$J$129,8,FALSE),0))</f>
        <v>sound\\Vizhatiy_li.wav</v>
      </c>
      <c r="R94">
        <f>IF(G94="экспл",0,IF(G94="импл_",VLOOKUP(J94,quest_импл!$A$1:$J$129,9,FALSE),0))</f>
        <v>801</v>
      </c>
      <c r="S94" t="str">
        <f>IF(G94="экспл_",0,IF(G94="импл_",VLOOKUP(J94,quest_импл!$A$1:$J$129,10,FALSE),0))</f>
        <v>нет</v>
      </c>
      <c r="U94">
        <f>IF(G94="экспл",VLOOKUP(J94,quest_экспл!$A$1:$N$129,7,FALSE),IF(G94="импл_",0,0))</f>
        <v>0</v>
      </c>
      <c r="V94">
        <f>IF(G94="экспл",VLOOKUP(J94,quest_экспл!$A$2:$N$130,8,FALSE),IF(J94="импл_",0,0))</f>
        <v>0</v>
      </c>
      <c r="W94">
        <f>IF(G94="экспл",VLOOKUP(J94,quest_импл!$A$1:$J$129,9,FALSE),IF(G94="импл_",0,0))</f>
        <v>0</v>
      </c>
      <c r="Y94">
        <f>IF(G94="экспл",VLOOKUP(J94,quest_экспл!$A$1:$N$129,11,FALSE),IF(G94="импл_",0,0))</f>
        <v>0</v>
      </c>
      <c r="Z94">
        <f>IF(G94="экспл",VLOOKUP(J94,quest_экспл!$A$1:$N$129,12,FALSE),IF(G94="импл_",0,0))</f>
        <v>0</v>
      </c>
      <c r="AA94">
        <f>IF(G94="экспл",VLOOKUP(J94,quest_экспл!$A$1:$N$129,14,FALSE),IF(G94="импл_",0,0))</f>
        <v>0</v>
      </c>
      <c r="AB94">
        <f>IF(G94="экспл",VLOOKUP(J94,quest_экспл!$A$1:$N$129,13,FALSE),IF(G94="импл_",0,0))</f>
        <v>0</v>
      </c>
      <c r="AC94">
        <f ca="1">VLOOKUP(AD94,total_visual_stym!$C$2:$F$209,4,FALSE)</f>
        <v>2033</v>
      </c>
      <c r="AD94" t="str">
        <f t="shared" ca="1" si="33"/>
        <v>pics\\Limon_1.jpg</v>
      </c>
      <c r="AE94" s="22">
        <f t="array" ref="AE94">IF(G94="экспл",INDEX(total_visual_stym!$C$146:$C$209,(RANK(total_visual_stym!E174,total_visual_stym!$E$146:$E$209))),0)</f>
        <v>0</v>
      </c>
      <c r="AF94" s="22" t="str">
        <f t="shared" ca="1" si="28"/>
        <v>pics\\Limon_1.jpg</v>
      </c>
      <c r="AI94" t="s">
        <v>104</v>
      </c>
      <c r="AO94">
        <f t="shared" ca="1" si="34"/>
        <v>0.48996797584727447</v>
      </c>
      <c r="AP94" t="str">
        <f t="shared" ca="1" si="35"/>
        <v>pics\\Limon_1.jpg</v>
      </c>
      <c r="AR94" t="str">
        <f t="shared" si="36"/>
        <v/>
      </c>
      <c r="AS94" t="str">
        <f t="shared" ca="1" si="29"/>
        <v>pics\\Limon_1.jpg</v>
      </c>
      <c r="AT94">
        <f t="shared" ca="1" si="30"/>
        <v>0.53598854967343734</v>
      </c>
      <c r="AU94" t="s">
        <v>697</v>
      </c>
      <c r="AV94" t="str">
        <f t="shared" ca="1" si="31"/>
        <v>sound\\Noviy_plod.wav</v>
      </c>
      <c r="AX94" t="str">
        <f>IF(OR(E94=10,E94=11,E94=14,E94=15),VLOOKUP(B94,audio_list_stym!$A$3:$BQ$189,69,FALSE),"XXXXX")</f>
        <v>XXXXX</v>
      </c>
      <c r="AY94" t="e">
        <f>VLOOKUP(V94,audio_list_stym!B94:BQ391,68,FALSE)</f>
        <v>#N/A</v>
      </c>
      <c r="AZ94" t="e">
        <f>VLOOKUP(Z94,audio_list_stym!$B$2:$BQ$299,68,FALSE)</f>
        <v>#N/A</v>
      </c>
      <c r="BA94" t="str">
        <f>VLOOKUP(Q94,audio_list_stym!$B$2:$BQ$299,68,FALSE)</f>
        <v>_Выжатый_ли_</v>
      </c>
      <c r="BB94" t="str">
        <f t="shared" si="32"/>
        <v>_Выжатый_ли_XXXXX?</v>
      </c>
      <c r="BD94" cm="1">
        <f t="array" aca="1" ref="BD94" ca="1">INDEX($L$90:$L$97,(RANK(AT6,$AT$2:$AT$9)))</f>
        <v>2087</v>
      </c>
    </row>
    <row r="95" spans="1:60" x14ac:dyDescent="0.45">
      <c r="A95">
        <f>VLOOKUP(C95,audio_list_stym!$B$3:$C$299,2,FALSE)</f>
        <v>1212</v>
      </c>
      <c r="B95" t="s">
        <v>353</v>
      </c>
      <c r="C95" t="str">
        <f>VLOOKUP(B95,audio_list_stym!$A$3:$B$18,2,FALSE)</f>
        <v>sound\\Fimon.wav</v>
      </c>
      <c r="D95">
        <f>VLOOKUP(C95,audio_list_stym!$B$3:$D$299,3,FALSE)</f>
        <v>111</v>
      </c>
      <c r="E95">
        <f>VLOOKUP(B95,audio_list_stym!$A$3:$BP$18,68,FALSE)</f>
        <v>16</v>
      </c>
      <c r="F95" t="str">
        <f>VLOOKUP(E95,metki!$A$2:$B$9,2,FALSE)</f>
        <v>импл_новые_без_названия</v>
      </c>
      <c r="G95" t="str">
        <f t="shared" si="26"/>
        <v>импл_</v>
      </c>
      <c r="H95" t="str">
        <f>VLOOKUP(B95,audio_list_stym!$A$3:$AJ$18,36,FALSE)</f>
        <v>Finger</v>
      </c>
      <c r="I95" t="s">
        <v>693</v>
      </c>
      <c r="J95" t="str">
        <f t="shared" si="27"/>
        <v>Finger_6</v>
      </c>
      <c r="K95">
        <v>16</v>
      </c>
      <c r="L95">
        <f>VLOOKUP(J95,total_visual_stym!$A$2:$D$129,2,FALSE)</f>
        <v>2086</v>
      </c>
      <c r="M95" t="str">
        <f>VLOOKUP(J95,total_visual_stym!$A$2:$D$129,3,FALSE)</f>
        <v>pics\\Finger_6.jpg</v>
      </c>
      <c r="N95">
        <f>VLOOKUP(J95,total_visual_stym!$A$1:$D$129,4,FALSE)</f>
        <v>210</v>
      </c>
      <c r="P95">
        <f>IF(G95="экспл",0,IF(G95="импл_",VLOOKUP(J95,quest_импл!$A$1:$J$129,7,FALSE),0))</f>
        <v>246</v>
      </c>
      <c r="Q95" t="str">
        <f>IF(G95="экспл",0,IF(G95="импл_",VLOOKUP(J95,quest_импл!$A$1:$J$129,8,FALSE),0))</f>
        <v>sound\\Obemniy_li.wav</v>
      </c>
      <c r="R95">
        <f>IF(G95="экспл",0,IF(G95="импл_",VLOOKUP(J95,quest_импл!$A$1:$J$129,9,FALSE),0))</f>
        <v>801</v>
      </c>
      <c r="S95" t="str">
        <f>IF(G95="экспл_",0,IF(G95="импл_",VLOOKUP(J95,quest_импл!$A$1:$J$129,10,FALSE),0))</f>
        <v>да</v>
      </c>
      <c r="U95">
        <f>IF(G95="экспл",VLOOKUP(J95,quest_экспл!$A$1:$N$129,7,FALSE),IF(G95="импл_",0,0))</f>
        <v>0</v>
      </c>
      <c r="V95">
        <f>IF(G95="экспл",VLOOKUP(J95,quest_экспл!$A$2:$N$130,8,FALSE),IF(J95="импл_",0,0))</f>
        <v>0</v>
      </c>
      <c r="W95">
        <f>IF(G95="экспл",VLOOKUP(J95,quest_импл!$A$1:$J$129,9,FALSE),IF(G95="импл_",0,0))</f>
        <v>0</v>
      </c>
      <c r="Y95">
        <f>IF(G95="экспл",VLOOKUP(J95,quest_экспл!$A$1:$N$129,11,FALSE),IF(G95="импл_",0,0))</f>
        <v>0</v>
      </c>
      <c r="Z95">
        <f>IF(G95="экспл",VLOOKUP(J95,quest_экспл!$A$1:$N$129,12,FALSE),IF(G95="импл_",0,0))</f>
        <v>0</v>
      </c>
      <c r="AA95">
        <f>IF(G95="экспл",VLOOKUP(J95,quest_экспл!$A$1:$N$129,14,FALSE),IF(G95="импл_",0,0))</f>
        <v>0</v>
      </c>
      <c r="AB95">
        <f>IF(G95="экспл",VLOOKUP(J95,quest_экспл!$A$1:$N$129,13,FALSE),IF(G95="импл_",0,0))</f>
        <v>0</v>
      </c>
      <c r="AC95">
        <f ca="1">VLOOKUP(AD95,total_visual_stym!$C$2:$F$209,4,FALSE)</f>
        <v>2019</v>
      </c>
      <c r="AD95" t="str">
        <f t="shared" ca="1" si="33"/>
        <v>pics\\Goroh_3.jpg</v>
      </c>
      <c r="AE95" s="22">
        <f t="array" ref="AE95">IF(G95="экспл",INDEX(total_visual_stym!$C$146:$C$209,(RANK(total_visual_stym!E175,total_visual_stym!$E$146:$E$209))),0)</f>
        <v>0</v>
      </c>
      <c r="AF95" s="22" t="str">
        <f t="shared" ca="1" si="28"/>
        <v>pics\\Goroh_3.jpg</v>
      </c>
      <c r="AI95" t="s">
        <v>105</v>
      </c>
      <c r="AO95">
        <f t="shared" ca="1" si="34"/>
        <v>0.63909515643829617</v>
      </c>
      <c r="AP95" t="str">
        <f t="shared" ca="1" si="35"/>
        <v>pics\\Goroh_3.jpg</v>
      </c>
      <c r="AR95" t="str">
        <f t="shared" si="36"/>
        <v/>
      </c>
      <c r="AS95" t="str">
        <f t="shared" ca="1" si="29"/>
        <v>pics\\Goroh_3.jpg</v>
      </c>
      <c r="AT95">
        <f t="shared" ca="1" si="30"/>
        <v>0.43324014572614689</v>
      </c>
      <c r="AU95" t="s">
        <v>697</v>
      </c>
      <c r="AV95" t="str">
        <f t="shared" ca="1" si="31"/>
        <v>sound\\Redkiy_plod.wav</v>
      </c>
      <c r="AX95" t="str">
        <f>IF(OR(E95=10,E95=11,E95=14,E95=15),VLOOKUP(B95,audio_list_stym!$A$3:$BQ$189,69,FALSE),"XXXXX")</f>
        <v>XXXXX</v>
      </c>
      <c r="AY95" t="e">
        <f>VLOOKUP(V95,audio_list_stym!B95:BQ392,68,FALSE)</f>
        <v>#N/A</v>
      </c>
      <c r="AZ95" t="e">
        <f>VLOOKUP(Z95,audio_list_stym!$B$2:$BQ$299,68,FALSE)</f>
        <v>#N/A</v>
      </c>
      <c r="BA95" t="str">
        <f>VLOOKUP(Q95,audio_list_stym!$B$2:$BQ$299,68,FALSE)</f>
        <v>_Объемный_ли_</v>
      </c>
      <c r="BB95" t="str">
        <f t="shared" si="32"/>
        <v>_Объемный_ли_XXXXX?</v>
      </c>
      <c r="BD95" cm="1">
        <f t="array" aca="1" ref="BD95" ca="1">INDEX($L$90:$L$97,(RANK(AT7,$AT$2:$AT$9)))</f>
        <v>2086</v>
      </c>
    </row>
    <row r="96" spans="1:60" x14ac:dyDescent="0.45">
      <c r="A96">
        <f>VLOOKUP(C96,audio_list_stym!$B$3:$C$299,2,FALSE)</f>
        <v>1212</v>
      </c>
      <c r="B96" t="s">
        <v>353</v>
      </c>
      <c r="C96" t="str">
        <f>VLOOKUP(B96,audio_list_stym!$A$3:$B$18,2,FALSE)</f>
        <v>sound\\Fimon.wav</v>
      </c>
      <c r="D96">
        <f>VLOOKUP(C96,audio_list_stym!$B$3:$D$299,3,FALSE)</f>
        <v>111</v>
      </c>
      <c r="E96">
        <f>VLOOKUP(B96,audio_list_stym!$A$3:$BP$18,68,FALSE)</f>
        <v>16</v>
      </c>
      <c r="F96" t="str">
        <f>VLOOKUP(E96,metki!$A$2:$B$9,2,FALSE)</f>
        <v>импл_новые_без_названия</v>
      </c>
      <c r="G96" t="str">
        <f t="shared" si="26"/>
        <v>импл_</v>
      </c>
      <c r="H96" t="str">
        <f>VLOOKUP(B96,audio_list_stym!$A$3:$AJ$18,36,FALSE)</f>
        <v>Finger</v>
      </c>
      <c r="I96" t="s">
        <v>694</v>
      </c>
      <c r="J96" t="str">
        <f t="shared" si="27"/>
        <v>Finger_7</v>
      </c>
      <c r="K96">
        <v>16</v>
      </c>
      <c r="L96">
        <f>VLOOKUP(J96,total_visual_stym!$A$2:$D$129,2,FALSE)</f>
        <v>2087</v>
      </c>
      <c r="M96" t="str">
        <f>VLOOKUP(J96,total_visual_stym!$A$2:$D$129,3,FALSE)</f>
        <v>pics\\Finger_7.jpg</v>
      </c>
      <c r="N96">
        <f>VLOOKUP(J96,total_visual_stym!$A$1:$D$129,4,FALSE)</f>
        <v>210</v>
      </c>
      <c r="P96">
        <f>IF(G96="экспл",0,IF(G96="импл_",VLOOKUP(J96,quest_импл!$A$1:$J$129,7,FALSE),0))</f>
        <v>247</v>
      </c>
      <c r="Q96" t="str">
        <f>IF(G96="экспл",0,IF(G96="импл_",VLOOKUP(J96,quest_импл!$A$1:$J$129,8,FALSE),0))</f>
        <v>sound\\Pustoy_li.wav</v>
      </c>
      <c r="R96">
        <f>IF(G96="экспл",0,IF(G96="импл_",VLOOKUP(J96,quest_импл!$A$1:$J$129,9,FALSE),0))</f>
        <v>801</v>
      </c>
      <c r="S96" t="str">
        <f>IF(G96="экспл_",0,IF(G96="импл_",VLOOKUP(J96,quest_импл!$A$1:$J$129,10,FALSE),0))</f>
        <v>нет</v>
      </c>
      <c r="U96">
        <f>IF(G96="экспл",VLOOKUP(J96,quest_экспл!$A$1:$N$129,7,FALSE),IF(G96="импл_",0,0))</f>
        <v>0</v>
      </c>
      <c r="V96">
        <f>IF(G96="экспл",VLOOKUP(J96,quest_экспл!$A$2:$N$130,8,FALSE),IF(J96="импл_",0,0))</f>
        <v>0</v>
      </c>
      <c r="W96">
        <f>IF(G96="экспл",VLOOKUP(J96,quest_импл!$A$1:$J$129,9,FALSE),IF(G96="импл_",0,0))</f>
        <v>0</v>
      </c>
      <c r="Y96">
        <f>IF(G96="экспл",VLOOKUP(J96,quest_экспл!$A$1:$N$129,11,FALSE),IF(G96="импл_",0,0))</f>
        <v>0</v>
      </c>
      <c r="Z96">
        <f>IF(G96="экспл",VLOOKUP(J96,quest_экспл!$A$1:$N$129,12,FALSE),IF(G96="импл_",0,0))</f>
        <v>0</v>
      </c>
      <c r="AA96">
        <f>IF(G96="экспл",VLOOKUP(J96,quest_экспл!$A$1:$N$129,14,FALSE),IF(G96="импл_",0,0))</f>
        <v>0</v>
      </c>
      <c r="AB96">
        <f>IF(G96="экспл",VLOOKUP(J96,quest_экспл!$A$1:$N$129,13,FALSE),IF(G96="импл_",0,0))</f>
        <v>0</v>
      </c>
      <c r="AC96">
        <f ca="1">VLOOKUP(AD96,total_visual_stym!$C$2:$F$209,4,FALSE)</f>
        <v>2056</v>
      </c>
      <c r="AD96" t="str">
        <f t="shared" ca="1" si="33"/>
        <v>pics\\Redis_8.jpg</v>
      </c>
      <c r="AE96" s="22">
        <f t="array" ref="AE96">IF(G96="экспл",INDEX(total_visual_stym!$C$146:$C$209,(RANK(total_visual_stym!E176,total_visual_stym!$E$146:$E$209))),0)</f>
        <v>0</v>
      </c>
      <c r="AF96" s="22" t="str">
        <f t="shared" ca="1" si="28"/>
        <v>pics\\Redis_8.jpg</v>
      </c>
      <c r="AI96" t="s">
        <v>106</v>
      </c>
      <c r="AO96">
        <f t="shared" ca="1" si="34"/>
        <v>0.16867025069825514</v>
      </c>
      <c r="AP96" t="str">
        <f t="shared" ca="1" si="35"/>
        <v>pics\\Redis_8.jpg</v>
      </c>
      <c r="AR96" t="str">
        <f t="shared" si="36"/>
        <v/>
      </c>
      <c r="AS96" t="str">
        <f t="shared" ca="1" si="29"/>
        <v>pics\\Redis_8.jpg</v>
      </c>
      <c r="AT96">
        <f t="shared" ca="1" si="30"/>
        <v>0.27013016855133898</v>
      </c>
      <c r="AU96" t="s">
        <v>697</v>
      </c>
      <c r="AV96" t="str">
        <f t="shared" ca="1" si="31"/>
        <v>sound\\Redkiy_plod.wav</v>
      </c>
      <c r="AX96" t="str">
        <f>IF(OR(E96=10,E96=11,E96=14,E96=15),VLOOKUP(B96,audio_list_stym!$A$3:$BQ$189,69,FALSE),"XXXXX")</f>
        <v>XXXXX</v>
      </c>
      <c r="AY96" t="e">
        <f>VLOOKUP(V96,audio_list_stym!B96:BQ393,68,FALSE)</f>
        <v>#N/A</v>
      </c>
      <c r="AZ96" t="e">
        <f>VLOOKUP(Z96,audio_list_stym!$B$2:$BQ$299,68,FALSE)</f>
        <v>#N/A</v>
      </c>
      <c r="BA96" t="str">
        <f>VLOOKUP(Q96,audio_list_stym!$B$2:$BQ$299,68,FALSE)</f>
        <v>_Пустой_ли_</v>
      </c>
      <c r="BB96" t="str">
        <f t="shared" si="32"/>
        <v>_Пустой_ли_XXXXX?</v>
      </c>
      <c r="BD96" cm="1">
        <f t="array" aca="1" ref="BD96" ca="1">INDEX($L$90:$L$97,(RANK(AT8,$AT$2:$AT$9)))</f>
        <v>2081</v>
      </c>
    </row>
    <row r="97" spans="1:60" x14ac:dyDescent="0.45">
      <c r="A97">
        <f>VLOOKUP(C97,audio_list_stym!$B$3:$C$299,2,FALSE)</f>
        <v>1212</v>
      </c>
      <c r="B97" t="s">
        <v>353</v>
      </c>
      <c r="C97" t="str">
        <f>VLOOKUP(B97,audio_list_stym!$A$3:$B$18,2,FALSE)</f>
        <v>sound\\Fimon.wav</v>
      </c>
      <c r="D97">
        <f>VLOOKUP(C97,audio_list_stym!$B$3:$D$299,3,FALSE)</f>
        <v>111</v>
      </c>
      <c r="E97">
        <f>VLOOKUP(B97,audio_list_stym!$A$3:$BP$18,68,FALSE)</f>
        <v>16</v>
      </c>
      <c r="F97" t="str">
        <f>VLOOKUP(E97,metki!$A$2:$B$9,2,FALSE)</f>
        <v>импл_новые_без_названия</v>
      </c>
      <c r="G97" t="str">
        <f t="shared" si="26"/>
        <v>импл_</v>
      </c>
      <c r="H97" t="str">
        <f>VLOOKUP(B97,audio_list_stym!$A$3:$AJ$18,36,FALSE)</f>
        <v>Finger</v>
      </c>
      <c r="I97" t="s">
        <v>695</v>
      </c>
      <c r="J97" t="str">
        <f t="shared" si="27"/>
        <v>Finger_8</v>
      </c>
      <c r="K97">
        <v>16</v>
      </c>
      <c r="L97">
        <f>VLOOKUP(J97,total_visual_stym!$A$2:$D$129,2,FALSE)</f>
        <v>2088</v>
      </c>
      <c r="M97" t="str">
        <f>VLOOKUP(J97,total_visual_stym!$A$2:$D$129,3,FALSE)</f>
        <v>pics\\Finger_8.jpg</v>
      </c>
      <c r="N97">
        <f>VLOOKUP(J97,total_visual_stym!$A$1:$D$129,4,FALSE)</f>
        <v>210</v>
      </c>
      <c r="P97">
        <f>IF(G97="экспл",0,IF(G97="импл_",VLOOKUP(J97,quest_импл!$A$1:$J$129,7,FALSE),0))</f>
        <v>248</v>
      </c>
      <c r="Q97" t="str">
        <f>IF(G97="экспл",0,IF(G97="импл_",VLOOKUP(J97,quest_импл!$A$1:$J$129,8,FALSE),0))</f>
        <v>sound\\Beliy_li.wav</v>
      </c>
      <c r="R97">
        <f>IF(G97="экспл",0,IF(G97="импл_",VLOOKUP(J97,quest_импл!$A$1:$J$129,9,FALSE),0))</f>
        <v>801</v>
      </c>
      <c r="S97" t="str">
        <f>IF(G97="экспл_",0,IF(G97="импл_",VLOOKUP(J97,quest_импл!$A$1:$J$129,10,FALSE),0))</f>
        <v>нет</v>
      </c>
      <c r="U97">
        <f>IF(G97="экспл",VLOOKUP(J97,quest_экспл!$A$1:$N$129,7,FALSE),IF(G97="импл_",0,0))</f>
        <v>0</v>
      </c>
      <c r="V97">
        <f>IF(G97="экспл",VLOOKUP(J97,quest_экспл!$A$2:$N$130,8,FALSE),IF(J97="импл_",0,0))</f>
        <v>0</v>
      </c>
      <c r="W97">
        <f>IF(G97="экспл",VLOOKUP(J97,quest_импл!$A$1:$J$129,9,FALSE),IF(G97="импл_",0,0))</f>
        <v>0</v>
      </c>
      <c r="Y97">
        <f>IF(G97="экспл",VLOOKUP(J97,quest_экспл!$A$1:$N$129,11,FALSE),IF(G97="импл_",0,0))</f>
        <v>0</v>
      </c>
      <c r="Z97">
        <f>IF(G97="экспл",VLOOKUP(J97,quest_экспл!$A$1:$N$129,12,FALSE),IF(G97="импл_",0,0))</f>
        <v>0</v>
      </c>
      <c r="AA97">
        <f>IF(G97="экспл",VLOOKUP(J97,quest_экспл!$A$1:$N$129,14,FALSE),IF(G97="импл_",0,0))</f>
        <v>0</v>
      </c>
      <c r="AB97">
        <f>IF(G97="экспл",VLOOKUP(J97,quest_экспл!$A$1:$N$129,13,FALSE),IF(G97="импл_",0,0))</f>
        <v>0</v>
      </c>
      <c r="AC97">
        <f ca="1">VLOOKUP(AD97,total_visual_stym!$C$2:$F$209,4,FALSE)</f>
        <v>2044</v>
      </c>
      <c r="AD97" t="str">
        <f t="shared" ca="1" si="33"/>
        <v>pics\\Peper_4.jpg</v>
      </c>
      <c r="AE97" s="22">
        <f t="array" ref="AE97">IF(G97="экспл",INDEX(total_visual_stym!$C$146:$C$209,(RANK(total_visual_stym!E177,total_visual_stym!$E$146:$E$209))),0)</f>
        <v>0</v>
      </c>
      <c r="AF97" s="22" t="str">
        <f t="shared" ca="1" si="28"/>
        <v>pics\\Peper_4.jpg</v>
      </c>
      <c r="AI97" t="s">
        <v>107</v>
      </c>
      <c r="AO97">
        <f t="shared" ca="1" si="34"/>
        <v>0.30547607051494741</v>
      </c>
      <c r="AP97" t="str">
        <f t="shared" ca="1" si="35"/>
        <v>pics\\Peper_4.jpg</v>
      </c>
      <c r="AR97" t="str">
        <f t="shared" si="36"/>
        <v/>
      </c>
      <c r="AS97" t="str">
        <f t="shared" ca="1" si="29"/>
        <v>pics\\Peper_4.jpg</v>
      </c>
      <c r="AT97">
        <f t="shared" ca="1" si="30"/>
        <v>0.10249393849537058</v>
      </c>
      <c r="AU97" t="s">
        <v>697</v>
      </c>
      <c r="AV97" t="str">
        <f t="shared" ca="1" si="31"/>
        <v>sound\\Redkiy_plod.wav</v>
      </c>
      <c r="AX97" t="str">
        <f>IF(OR(E97=10,E97=11,E97=14,E97=15),VLOOKUP(B97,audio_list_stym!$A$3:$BQ$189,69,FALSE),"XXXXX")</f>
        <v>XXXXX</v>
      </c>
      <c r="AY97" t="e">
        <f>VLOOKUP(V97,audio_list_stym!B97:BQ394,68,FALSE)</f>
        <v>#N/A</v>
      </c>
      <c r="AZ97" t="e">
        <f>VLOOKUP(Z97,audio_list_stym!$B$2:$BQ$299,68,FALSE)</f>
        <v>#N/A</v>
      </c>
      <c r="BA97" t="str">
        <f>VLOOKUP(Q97,audio_list_stym!$B$2:$BQ$299,68,FALSE)</f>
        <v>_Белый_ли_</v>
      </c>
      <c r="BB97" t="str">
        <f t="shared" si="32"/>
        <v>_Белый_ли_XXXXX?</v>
      </c>
      <c r="BD97" cm="1">
        <f t="array" aca="1" ref="BD97" ca="1">INDEX($L$90:$L$97,(RANK(AT9,$AT$2:$AT$9)))</f>
        <v>2084</v>
      </c>
    </row>
    <row r="98" spans="1:60" x14ac:dyDescent="0.45">
      <c r="A98">
        <f>VLOOKUP(C98,audio_list_stym!$B$3:$C$299,2,FALSE)</f>
        <v>1213</v>
      </c>
      <c r="B98" t="s">
        <v>354</v>
      </c>
      <c r="C98" t="str">
        <f>VLOOKUP(B98,audio_list_stym!$A$3:$B$18,2,FALSE)</f>
        <v>sound\\Codis.wav</v>
      </c>
      <c r="D98">
        <f>VLOOKUP(C98,audio_list_stym!$B$3:$D$299,3,FALSE)</f>
        <v>112</v>
      </c>
      <c r="E98">
        <f>VLOOKUP(B98,audio_list_stym!$A$3:$BP$18,68,FALSE)</f>
        <v>17</v>
      </c>
      <c r="F98" t="str">
        <f>VLOOKUP(E98,metki!$A$2:$B$9,2,FALSE)</f>
        <v>экспл_новые_без_названия</v>
      </c>
      <c r="G98" t="str">
        <f t="shared" si="26"/>
        <v>экспл</v>
      </c>
      <c r="H98" t="str">
        <f>VLOOKUP(B98,audio_list_stym!$A$3:$AJ$18,36,FALSE)</f>
        <v>Gac</v>
      </c>
      <c r="I98" t="s">
        <v>688</v>
      </c>
      <c r="J98" t="str">
        <f t="shared" si="27"/>
        <v>Gac_1</v>
      </c>
      <c r="K98">
        <v>17</v>
      </c>
      <c r="L98">
        <f>VLOOKUP(J98,total_visual_stym!$A$2:$D$129,2,FALSE)</f>
        <v>2089</v>
      </c>
      <c r="M98" t="str">
        <f>VLOOKUP(J98,total_visual_stym!$A$2:$D$129,3,FALSE)</f>
        <v>pics\\Gac_1.jpg</v>
      </c>
      <c r="N98">
        <f>VLOOKUP(J98,total_visual_stym!$A$1:$D$129,4,FALSE)</f>
        <v>211</v>
      </c>
      <c r="P98">
        <f>IF(G98="экспл",0,IF(G98="импл_",VLOOKUP(J98,quest_импл!$A$1:$J$129,7,FALSE),0))</f>
        <v>0</v>
      </c>
      <c r="Q98">
        <f>IF(G98="экспл",0,IF(G98="импл_",VLOOKUP(J98,quest_импл!$A$1:$J$129,8,FALSE),0))</f>
        <v>0</v>
      </c>
      <c r="R98">
        <f>IF(G98="экспл",0,IF(G98="импл_",VLOOKUP(J98,quest_импл!$A$1:$J$129,9,FALSE),0))</f>
        <v>0</v>
      </c>
      <c r="S98">
        <f>IF(G98="экспл_",0,IF(G98="импл_",VLOOKUP(J98,quest_импл!$A$1:$J$129,10,FALSE),0))</f>
        <v>0</v>
      </c>
      <c r="U98">
        <f>IF(G98="экспл",VLOOKUP(J98,quest_экспл!$A$1:$N$129,7,FALSE),IF(G98="импл_",0,0))</f>
        <v>289</v>
      </c>
      <c r="V98" t="str">
        <f>IF(G98="экспл",VLOOKUP(J98,quest_экспл!$A$2:$N$130,8,FALSE),IF(J98="импл_",0,0))</f>
        <v>sound\\Na_ecrane.wav</v>
      </c>
      <c r="W98">
        <f>IF(G98="экспл",VLOOKUP(J98,quest_импл!$A$1:$J$129,9,FALSE),IF(G98="импл_",0,0))</f>
        <v>801</v>
      </c>
      <c r="Y98">
        <f>IF(G98="экспл",VLOOKUP(J98,quest_экспл!$A$1:$N$129,11,FALSE),IF(G98="импл_",0,0))</f>
        <v>121</v>
      </c>
      <c r="Z98" t="str">
        <f>IF(G98="экспл",VLOOKUP(J98,quest_экспл!$A$1:$N$129,12,FALSE),IF(G98="импл_",0,0))</f>
        <v>sound\\Ispachkan_li_on.wav</v>
      </c>
      <c r="AA98" t="str">
        <f>IF(G98="экспл",VLOOKUP(J98,quest_экспл!$A$1:$N$129,14,FALSE),IF(G98="импл_",0,0))</f>
        <v>нет</v>
      </c>
      <c r="AB98">
        <f>IF(G98="экспл",VLOOKUP(J98,quest_экспл!$A$1:$N$129,13,FALSE),IF(G98="импл_",0,0))</f>
        <v>804</v>
      </c>
      <c r="AC98">
        <f ca="1">VLOOKUP(AD98,total_visual_stym!$C$2:$F$209,4,FALSE)</f>
        <v>2194</v>
      </c>
      <c r="AD98" t="str">
        <f t="shared" ca="1" si="33"/>
        <v>pics\\dis55.jpg</v>
      </c>
      <c r="AE98" s="22" t="str">
        <f t="array" aca="1" ref="AE98" ca="1">IF(G98="экспл",INDEX(total_visual_stym!$C$146:$C$209,(RANK(total_visual_stym!E178,total_visual_stym!$E$146:$E$209))),0)</f>
        <v>pics\\dis55.jpg</v>
      </c>
      <c r="AF98" s="22" t="str">
        <f t="shared" si="28"/>
        <v/>
      </c>
      <c r="AI98" t="s">
        <v>108</v>
      </c>
      <c r="AO98">
        <f t="shared" ca="1" si="34"/>
        <v>0.515603991439192</v>
      </c>
      <c r="AP98" t="str">
        <f t="shared" ca="1" si="35"/>
        <v>pics\\Kokos_7.jpg</v>
      </c>
      <c r="AR98" t="str">
        <f>IF(AH98="sound\\Ogorod",AP26,"")</f>
        <v/>
      </c>
      <c r="AS98" t="str">
        <f t="shared" si="29"/>
        <v/>
      </c>
      <c r="AT98">
        <f t="shared" ca="1" si="30"/>
        <v>0.66470082780704953</v>
      </c>
      <c r="AU98" t="s">
        <v>697</v>
      </c>
      <c r="AV98" t="str">
        <f t="shared" ca="1" si="31"/>
        <v>sound\\Noviy_plod.wav</v>
      </c>
      <c r="AX98" t="str">
        <f>IF(OR(E98=10,E98=11,E98=14,E98=15),VLOOKUP(B98,audio_list_stym!$A$3:$BQ$189,69,FALSE),"XXXXX")</f>
        <v>XXXXX</v>
      </c>
      <c r="AY98" t="str">
        <f>VLOOKUP(V98,audio_list_stym!B98:BQ395,68,FALSE)</f>
        <v>На_экране_</v>
      </c>
      <c r="AZ98" t="str">
        <f>VLOOKUP(Z98,audio_list_stym!$B$2:$BQ$299,68,FALSE)</f>
        <v>_Испачкан_ли_он?</v>
      </c>
      <c r="BA98" t="e">
        <f>VLOOKUP(Q98,audio_list_stym!$B$2:$BQ$299,68,FALSE)</f>
        <v>#N/A</v>
      </c>
      <c r="BB98" t="str">
        <f t="shared" si="32"/>
        <v>На_экране_XXXXX._Испачкан_ли_он?</v>
      </c>
      <c r="BC98">
        <f>A98</f>
        <v>1213</v>
      </c>
      <c r="BD98" cm="1">
        <f t="array" aca="1" ref="BD98" ca="1">INDEX($L$98:$L$105,(RANK(AT2,$AT$2:$AT$9)))</f>
        <v>2090</v>
      </c>
      <c r="BE98" cm="1">
        <f t="array" aca="1" ref="BE98" ca="1">INDEX(BD66:BD81,(RANK(AT6,$AT$2:$AT$9)))</f>
        <v>2151</v>
      </c>
      <c r="BF98" cm="1">
        <f t="array" aca="1" ref="BF98" ca="1">INDEX(BD82:BD97,(RANK(AT6,$AT$2:$AT$9)))</f>
        <v>2073</v>
      </c>
      <c r="BG98" cm="1">
        <f t="array" aca="1" ref="BG98" ca="1">INDEX(BD106:BD129,(RANK(AT6,$AT$2:$AT$17)))</f>
        <v>2135</v>
      </c>
      <c r="BH98">
        <v>1</v>
      </c>
    </row>
    <row r="99" spans="1:60" x14ac:dyDescent="0.45">
      <c r="A99">
        <f>VLOOKUP(C99,audio_list_stym!$B$3:$C$299,2,FALSE)</f>
        <v>1213</v>
      </c>
      <c r="B99" t="s">
        <v>354</v>
      </c>
      <c r="C99" t="str">
        <f>VLOOKUP(B99,audio_list_stym!$A$3:$B$18,2,FALSE)</f>
        <v>sound\\Codis.wav</v>
      </c>
      <c r="D99">
        <f>VLOOKUP(C99,audio_list_stym!$B$3:$D$299,3,FALSE)</f>
        <v>112</v>
      </c>
      <c r="E99">
        <f>VLOOKUP(B99,audio_list_stym!$A$3:$BP$18,68,FALSE)</f>
        <v>17</v>
      </c>
      <c r="F99" t="str">
        <f>VLOOKUP(E99,metki!$A$2:$B$9,2,FALSE)</f>
        <v>экспл_новые_без_названия</v>
      </c>
      <c r="G99" t="str">
        <f t="shared" si="26"/>
        <v>экспл</v>
      </c>
      <c r="H99" t="str">
        <f>VLOOKUP(B99,audio_list_stym!$A$3:$AJ$18,36,FALSE)</f>
        <v>Gac</v>
      </c>
      <c r="I99" t="s">
        <v>689</v>
      </c>
      <c r="J99" t="str">
        <f t="shared" si="27"/>
        <v>Gac_2</v>
      </c>
      <c r="K99">
        <v>17</v>
      </c>
      <c r="L99">
        <f>VLOOKUP(J99,total_visual_stym!$A$2:$D$129,2,FALSE)</f>
        <v>2090</v>
      </c>
      <c r="M99" t="str">
        <f>VLOOKUP(J99,total_visual_stym!$A$2:$D$129,3,FALSE)</f>
        <v>pics\\Gac_2.jpg</v>
      </c>
      <c r="N99">
        <f>VLOOKUP(J99,total_visual_stym!$A$1:$D$129,4,FALSE)</f>
        <v>211</v>
      </c>
      <c r="P99">
        <f>IF(G99="экспл",0,IF(G99="импл_",VLOOKUP(J99,quest_импл!$A$1:$J$129,7,FALSE),0))</f>
        <v>0</v>
      </c>
      <c r="Q99">
        <f>IF(G99="экспл",0,IF(G99="импл_",VLOOKUP(J99,quest_импл!$A$1:$J$129,8,FALSE),0))</f>
        <v>0</v>
      </c>
      <c r="R99">
        <f>IF(G99="экспл",0,IF(G99="импл_",VLOOKUP(J99,quest_импл!$A$1:$J$129,9,FALSE),0))</f>
        <v>0</v>
      </c>
      <c r="S99">
        <f>IF(G99="экспл_",0,IF(G99="импл_",VLOOKUP(J99,quest_импл!$A$1:$J$129,10,FALSE),0))</f>
        <v>0</v>
      </c>
      <c r="U99">
        <f>IF(G99="экспл",VLOOKUP(J99,quest_экспл!$A$1:$N$129,7,FALSE),IF(G99="импл_",0,0))</f>
        <v>290</v>
      </c>
      <c r="V99" t="str">
        <f>IF(G99="экспл",VLOOKUP(J99,quest_экспл!$A$2:$N$130,8,FALSE),IF(J99="импл_",0,0))</f>
        <v>sound\\Posmotrite_vot.wav</v>
      </c>
      <c r="W99">
        <f>IF(G99="экспл",VLOOKUP(J99,quest_импл!$A$1:$J$129,9,FALSE),IF(G99="импл_",0,0))</f>
        <v>801</v>
      </c>
      <c r="Y99">
        <f>IF(G99="экспл",VLOOKUP(J99,quest_экспл!$A$1:$N$129,11,FALSE),IF(G99="импл_",0,0))</f>
        <v>122</v>
      </c>
      <c r="Z99" t="str">
        <f>IF(G99="экспл",VLOOKUP(J99,quest_экспл!$A$1:$N$129,12,FALSE),IF(G99="импл_",0,0))</f>
        <v>sound\\On_farshirovanniy.wav</v>
      </c>
      <c r="AA99" t="str">
        <f>IF(G99="экспл",VLOOKUP(J99,quest_экспл!$A$1:$N$129,14,FALSE),IF(G99="импл_",0,0))</f>
        <v>нет</v>
      </c>
      <c r="AB99">
        <f>IF(G99="экспл",VLOOKUP(J99,quest_экспл!$A$1:$N$129,13,FALSE),IF(G99="импл_",0,0))</f>
        <v>804</v>
      </c>
      <c r="AC99">
        <f ca="1">VLOOKUP(AD99,total_visual_stym!$C$2:$F$209,4,FALSE)</f>
        <v>2208</v>
      </c>
      <c r="AD99" t="str">
        <f t="shared" ca="1" si="33"/>
        <v>pics\\dis45.jpg</v>
      </c>
      <c r="AE99" s="22" t="str">
        <f t="array" aca="1" ref="AE99" ca="1">IF(G99="экспл",INDEX(total_visual_stym!$C$146:$C$209,(RANK(total_visual_stym!E179,total_visual_stym!$E$146:$E$209))),0)</f>
        <v>pics\\dis45.jpg</v>
      </c>
      <c r="AF99" s="22" t="str">
        <f t="shared" si="28"/>
        <v/>
      </c>
      <c r="AI99" t="s">
        <v>109</v>
      </c>
      <c r="AO99">
        <f t="shared" ca="1" si="34"/>
        <v>0.70256135780714446</v>
      </c>
      <c r="AP99" t="str">
        <f t="shared" ca="1" si="35"/>
        <v>pics\\Goroh_1.jpg</v>
      </c>
      <c r="AR99" t="str">
        <f t="shared" ref="AR99:AR120" si="37">IF(AH99="sound\\Ogorod",AP27,"")</f>
        <v/>
      </c>
      <c r="AS99" t="str">
        <f t="shared" si="29"/>
        <v/>
      </c>
      <c r="AT99">
        <f t="shared" ca="1" si="30"/>
        <v>0.60916911578943367</v>
      </c>
      <c r="AU99" t="s">
        <v>697</v>
      </c>
      <c r="AV99" t="str">
        <f t="shared" ca="1" si="31"/>
        <v>sound\\Noviy_plod.wav</v>
      </c>
      <c r="AX99" t="str">
        <f>IF(OR(E99=10,E99=11,E99=14,E99=15),VLOOKUP(B99,audio_list_stym!$A$3:$BQ$189,69,FALSE),"XXXXX")</f>
        <v>XXXXX</v>
      </c>
      <c r="AY99" t="str">
        <f>VLOOKUP(V99,audio_list_stym!B99:BQ396,68,FALSE)</f>
        <v>Посмотрите,_вот_</v>
      </c>
      <c r="AZ99" t="str">
        <f>VLOOKUP(Z99,audio_list_stym!$B$2:$BQ$299,68,FALSE)</f>
        <v>_Он_фаршированный?</v>
      </c>
      <c r="BA99" t="e">
        <f>VLOOKUP(Q99,audio_list_stym!$B$2:$BQ$299,68,FALSE)</f>
        <v>#N/A</v>
      </c>
      <c r="BB99" t="str">
        <f t="shared" si="32"/>
        <v>Посмотрите,_вот_XXXXX._Он_фаршированный?</v>
      </c>
      <c r="BD99" cm="1">
        <f t="array" aca="1" ref="BD99" ca="1">INDEX($L$98:$L$105,(RANK(AT3,$AT$2:$AT$9)))</f>
        <v>2093</v>
      </c>
    </row>
    <row r="100" spans="1:60" x14ac:dyDescent="0.45">
      <c r="A100">
        <f>VLOOKUP(C100,audio_list_stym!$B$3:$C$299,2,FALSE)</f>
        <v>1213</v>
      </c>
      <c r="B100" t="s">
        <v>354</v>
      </c>
      <c r="C100" t="str">
        <f>VLOOKUP(B100,audio_list_stym!$A$3:$B$18,2,FALSE)</f>
        <v>sound\\Codis.wav</v>
      </c>
      <c r="D100">
        <f>VLOOKUP(C100,audio_list_stym!$B$3:$D$299,3,FALSE)</f>
        <v>112</v>
      </c>
      <c r="E100">
        <f>VLOOKUP(B100,audio_list_stym!$A$3:$BP$18,68,FALSE)</f>
        <v>17</v>
      </c>
      <c r="F100" t="str">
        <f>VLOOKUP(E100,metki!$A$2:$B$9,2,FALSE)</f>
        <v>экспл_новые_без_названия</v>
      </c>
      <c r="G100" t="str">
        <f t="shared" si="26"/>
        <v>экспл</v>
      </c>
      <c r="H100" t="str">
        <f>VLOOKUP(B100,audio_list_stym!$A$3:$AJ$18,36,FALSE)</f>
        <v>Gac</v>
      </c>
      <c r="I100" t="s">
        <v>690</v>
      </c>
      <c r="J100" t="str">
        <f t="shared" si="27"/>
        <v>Gac_3</v>
      </c>
      <c r="K100">
        <v>17</v>
      </c>
      <c r="L100">
        <f>VLOOKUP(J100,total_visual_stym!$A$2:$D$129,2,FALSE)</f>
        <v>2091</v>
      </c>
      <c r="M100" t="str">
        <f>VLOOKUP(J100,total_visual_stym!$A$2:$D$129,3,FALSE)</f>
        <v>pics\\Gac_3.jpg</v>
      </c>
      <c r="N100">
        <f>VLOOKUP(J100,total_visual_stym!$A$1:$D$129,4,FALSE)</f>
        <v>211</v>
      </c>
      <c r="P100">
        <f>IF(G100="экспл",0,IF(G100="импл_",VLOOKUP(J100,quest_импл!$A$1:$J$129,7,FALSE),0))</f>
        <v>0</v>
      </c>
      <c r="Q100">
        <f>IF(G100="экспл",0,IF(G100="импл_",VLOOKUP(J100,quest_импл!$A$1:$J$129,8,FALSE),0))</f>
        <v>0</v>
      </c>
      <c r="R100">
        <f>IF(G100="экспл",0,IF(G100="импл_",VLOOKUP(J100,quest_импл!$A$1:$J$129,9,FALSE),0))</f>
        <v>0</v>
      </c>
      <c r="S100">
        <f>IF(G100="экспл_",0,IF(G100="импл_",VLOOKUP(J100,quest_импл!$A$1:$J$129,10,FALSE),0))</f>
        <v>0</v>
      </c>
      <c r="U100">
        <f>IF(G100="экспл",VLOOKUP(J100,quest_экспл!$A$1:$N$129,7,FALSE),IF(G100="импл_",0,0))</f>
        <v>291</v>
      </c>
      <c r="V100" t="str">
        <f>IF(G100="экспл",VLOOKUP(J100,quest_экспл!$A$2:$N$130,8,FALSE),IF(J100="импл_",0,0))</f>
        <v>sound\\Vot.wav</v>
      </c>
      <c r="W100">
        <f>IF(G100="экспл",VLOOKUP(J100,quest_импл!$A$1:$J$129,9,FALSE),IF(G100="импл_",0,0))</f>
        <v>801</v>
      </c>
      <c r="Y100">
        <f>IF(G100="экспл",VLOOKUP(J100,quest_экспл!$A$1:$N$129,11,FALSE),IF(G100="импл_",0,0))</f>
        <v>123</v>
      </c>
      <c r="Z100" t="str">
        <f>IF(G100="экспл",VLOOKUP(J100,quest_экспл!$A$1:$N$129,12,FALSE),IF(G100="импл_",0,0))</f>
        <v>sound\\On_razrezanniy.wav</v>
      </c>
      <c r="AA100" t="str">
        <f>IF(G100="экспл",VLOOKUP(J100,quest_экспл!$A$1:$N$129,14,FALSE),IF(G100="импл_",0,0))</f>
        <v>да</v>
      </c>
      <c r="AB100">
        <f>IF(G100="экспл",VLOOKUP(J100,quest_экспл!$A$1:$N$129,13,FALSE),IF(G100="импл_",0,0))</f>
        <v>804</v>
      </c>
      <c r="AC100">
        <f ca="1">VLOOKUP(AD100,total_visual_stym!$C$2:$F$209,4,FALSE)</f>
        <v>2228</v>
      </c>
      <c r="AD100" t="str">
        <f t="shared" ca="1" si="33"/>
        <v>pics\\dis38.jpg</v>
      </c>
      <c r="AE100" s="22" t="str">
        <f t="array" aca="1" ref="AE100" ca="1">IF(G100="экспл",INDEX(total_visual_stym!$C$146:$C$209,(RANK(total_visual_stym!E180,total_visual_stym!$E$146:$E$209))),0)</f>
        <v>pics\\dis38.jpg</v>
      </c>
      <c r="AF100" s="22" t="str">
        <f t="shared" si="28"/>
        <v/>
      </c>
      <c r="AI100" t="s">
        <v>110</v>
      </c>
      <c r="AO100">
        <f t="shared" ca="1" si="34"/>
        <v>0.34806576775223463</v>
      </c>
      <c r="AP100" t="str">
        <f t="shared" ca="1" si="35"/>
        <v>pics\\Limon_6.jpg</v>
      </c>
      <c r="AR100" t="str">
        <f t="shared" si="37"/>
        <v/>
      </c>
      <c r="AS100" t="str">
        <f t="shared" si="29"/>
        <v/>
      </c>
      <c r="AT100">
        <f t="shared" ca="1" si="30"/>
        <v>0.11820273130025394</v>
      </c>
      <c r="AU100" t="s">
        <v>697</v>
      </c>
      <c r="AV100" t="str">
        <f t="shared" ca="1" si="31"/>
        <v>sound\\Redkiy_plod.wav</v>
      </c>
      <c r="AX100" t="str">
        <f>IF(OR(E100=10,E100=11,E100=14,E100=15),VLOOKUP(B100,audio_list_stym!$A$3:$BQ$189,69,FALSE),"XXXXX")</f>
        <v>XXXXX</v>
      </c>
      <c r="AY100" t="str">
        <f>VLOOKUP(V100,audio_list_stym!B100:BQ397,68,FALSE)</f>
        <v>Вот_</v>
      </c>
      <c r="AZ100" t="str">
        <f>VLOOKUP(Z100,audio_list_stym!$B$2:$BQ$299,68,FALSE)</f>
        <v>_Он_разрезанный?</v>
      </c>
      <c r="BA100" t="e">
        <f>VLOOKUP(Q100,audio_list_stym!$B$2:$BQ$299,68,FALSE)</f>
        <v>#N/A</v>
      </c>
      <c r="BB100" t="str">
        <f t="shared" si="32"/>
        <v>Вот_XXXXX._Он_разрезанный?</v>
      </c>
      <c r="BD100" cm="1">
        <f t="array" aca="1" ref="BD100" ca="1">INDEX($L$98:$L$105,(RANK(AT4,$AT$2:$AT$9)))</f>
        <v>2091</v>
      </c>
    </row>
    <row r="101" spans="1:60" x14ac:dyDescent="0.45">
      <c r="A101">
        <f>VLOOKUP(C101,audio_list_stym!$B$3:$C$299,2,FALSE)</f>
        <v>1213</v>
      </c>
      <c r="B101" t="s">
        <v>354</v>
      </c>
      <c r="C101" t="str">
        <f>VLOOKUP(B101,audio_list_stym!$A$3:$B$18,2,FALSE)</f>
        <v>sound\\Codis.wav</v>
      </c>
      <c r="D101">
        <f>VLOOKUP(C101,audio_list_stym!$B$3:$D$299,3,FALSE)</f>
        <v>112</v>
      </c>
      <c r="E101">
        <f>VLOOKUP(B101,audio_list_stym!$A$3:$BP$18,68,FALSE)</f>
        <v>17</v>
      </c>
      <c r="F101" t="str">
        <f>VLOOKUP(E101,metki!$A$2:$B$9,2,FALSE)</f>
        <v>экспл_новые_без_названия</v>
      </c>
      <c r="G101" t="str">
        <f t="shared" si="26"/>
        <v>экспл</v>
      </c>
      <c r="H101" t="str">
        <f>VLOOKUP(B101,audio_list_stym!$A$3:$AJ$18,36,FALSE)</f>
        <v>Gac</v>
      </c>
      <c r="I101" t="s">
        <v>691</v>
      </c>
      <c r="J101" t="str">
        <f t="shared" si="27"/>
        <v>Gac_4</v>
      </c>
      <c r="K101">
        <v>17</v>
      </c>
      <c r="L101">
        <f>VLOOKUP(J101,total_visual_stym!$A$2:$D$129,2,FALSE)</f>
        <v>2092</v>
      </c>
      <c r="M101" t="str">
        <f>VLOOKUP(J101,total_visual_stym!$A$2:$D$129,3,FALSE)</f>
        <v>pics\\Gac_4.jpg</v>
      </c>
      <c r="N101">
        <f>VLOOKUP(J101,total_visual_stym!$A$1:$D$129,4,FALSE)</f>
        <v>211</v>
      </c>
      <c r="P101">
        <f>IF(G101="экспл",0,IF(G101="импл_",VLOOKUP(J101,quest_импл!$A$1:$J$129,7,FALSE),0))</f>
        <v>0</v>
      </c>
      <c r="Q101">
        <f>IF(G101="экспл",0,IF(G101="импл_",VLOOKUP(J101,quest_импл!$A$1:$J$129,8,FALSE),0))</f>
        <v>0</v>
      </c>
      <c r="R101">
        <f>IF(G101="экспл",0,IF(G101="импл_",VLOOKUP(J101,quest_импл!$A$1:$J$129,9,FALSE),0))</f>
        <v>0</v>
      </c>
      <c r="S101">
        <f>IF(G101="экспл_",0,IF(G101="импл_",VLOOKUP(J101,quest_импл!$A$1:$J$129,10,FALSE),0))</f>
        <v>0</v>
      </c>
      <c r="U101">
        <f>IF(G101="экспл",VLOOKUP(J101,quest_экспл!$A$1:$N$129,7,FALSE),IF(G101="импл_",0,0))</f>
        <v>292</v>
      </c>
      <c r="V101" t="str">
        <f>IF(G101="экспл",VLOOKUP(J101,quest_экспл!$A$2:$N$130,8,FALSE),IF(J101="импл_",0,0))</f>
        <v>sound\\Eto.wav</v>
      </c>
      <c r="W101">
        <f>IF(G101="экспл",VLOOKUP(J101,quest_импл!$A$1:$J$129,9,FALSE),IF(G101="импл_",0,0))</f>
        <v>801</v>
      </c>
      <c r="Y101">
        <f>IF(G101="экспл",VLOOKUP(J101,quest_экспл!$A$1:$N$129,11,FALSE),IF(G101="импл_",0,0))</f>
        <v>124</v>
      </c>
      <c r="Z101" t="str">
        <f>IF(G101="экспл",VLOOKUP(J101,quest_экспл!$A$1:$N$129,12,FALSE),IF(G101="импл_",0,0))</f>
        <v>sound\\On_s_lepestkami.wav</v>
      </c>
      <c r="AA101" t="str">
        <f>IF(G101="экспл",VLOOKUP(J101,quest_экспл!$A$1:$N$129,14,FALSE),IF(G101="импл_",0,0))</f>
        <v>нет</v>
      </c>
      <c r="AB101">
        <f>IF(G101="экспл",VLOOKUP(J101,quest_экспл!$A$1:$N$129,13,FALSE),IF(G101="импл_",0,0))</f>
        <v>804</v>
      </c>
      <c r="AC101">
        <f ca="1">VLOOKUP(AD101,total_visual_stym!$C$2:$F$209,4,FALSE)</f>
        <v>2175</v>
      </c>
      <c r="AD101" t="str">
        <f t="shared" ca="1" si="33"/>
        <v>pics\\dis5.jpg</v>
      </c>
      <c r="AE101" s="22" t="str">
        <f t="array" aca="1" ref="AE101" ca="1">IF(G101="экспл",INDEX(total_visual_stym!$C$146:$C$209,(RANK(total_visual_stym!E181,total_visual_stym!$E$146:$E$209))),0)</f>
        <v>pics\\dis5.jpg</v>
      </c>
      <c r="AF101" s="22" t="str">
        <f t="shared" si="28"/>
        <v/>
      </c>
      <c r="AI101" t="s">
        <v>111</v>
      </c>
      <c r="AO101">
        <f t="shared" ca="1" si="34"/>
        <v>0.99699182744092385</v>
      </c>
      <c r="AP101" t="str">
        <f t="shared" ca="1" si="35"/>
        <v>pics\\Banan_1.jpg</v>
      </c>
      <c r="AR101" t="str">
        <f t="shared" si="37"/>
        <v/>
      </c>
      <c r="AS101" t="str">
        <f t="shared" si="29"/>
        <v/>
      </c>
      <c r="AT101">
        <f t="shared" ca="1" si="30"/>
        <v>0.29063776682470299</v>
      </c>
      <c r="AU101" t="s">
        <v>697</v>
      </c>
      <c r="AV101" t="str">
        <f t="shared" ca="1" si="31"/>
        <v>sound\\Redkiy_plod.wav</v>
      </c>
      <c r="AX101" t="str">
        <f>IF(OR(E101=10,E101=11,E101=14,E101=15),VLOOKUP(B101,audio_list_stym!$A$3:$BQ$189,69,FALSE),"XXXXX")</f>
        <v>XXXXX</v>
      </c>
      <c r="AY101" t="str">
        <f>VLOOKUP(V101,audio_list_stym!B101:BQ398,68,FALSE)</f>
        <v>Это_</v>
      </c>
      <c r="AZ101" t="str">
        <f>VLOOKUP(Z101,audio_list_stym!$B$2:$BQ$299,68,FALSE)</f>
        <v>_Он_с_лепестками?</v>
      </c>
      <c r="BA101" t="e">
        <f>VLOOKUP(Q101,audio_list_stym!$B$2:$BQ$299,68,FALSE)</f>
        <v>#N/A</v>
      </c>
      <c r="BB101" t="str">
        <f t="shared" si="32"/>
        <v>Это_XXXXX._Он_с_лепестками?</v>
      </c>
      <c r="BD101" cm="1">
        <f t="array" aca="1" ref="BD101" ca="1">INDEX($L$98:$L$105,(RANK(AT5,$AT$2:$AT$9)))</f>
        <v>2096</v>
      </c>
    </row>
    <row r="102" spans="1:60" x14ac:dyDescent="0.45">
      <c r="A102">
        <f>VLOOKUP(C102,audio_list_stym!$B$3:$C$299,2,FALSE)</f>
        <v>1213</v>
      </c>
      <c r="B102" t="s">
        <v>354</v>
      </c>
      <c r="C102" t="str">
        <f>VLOOKUP(B102,audio_list_stym!$A$3:$B$18,2,FALSE)</f>
        <v>sound\\Codis.wav</v>
      </c>
      <c r="D102">
        <f>VLOOKUP(C102,audio_list_stym!$B$3:$D$299,3,FALSE)</f>
        <v>112</v>
      </c>
      <c r="E102">
        <f>VLOOKUP(B102,audio_list_stym!$A$3:$BP$18,68,FALSE)</f>
        <v>17</v>
      </c>
      <c r="F102" t="str">
        <f>VLOOKUP(E102,metki!$A$2:$B$9,2,FALSE)</f>
        <v>экспл_новые_без_названия</v>
      </c>
      <c r="G102" t="str">
        <f t="shared" si="26"/>
        <v>экспл</v>
      </c>
      <c r="H102" t="str">
        <f>VLOOKUP(B102,audio_list_stym!$A$3:$AJ$18,36,FALSE)</f>
        <v>Gac</v>
      </c>
      <c r="I102" t="s">
        <v>692</v>
      </c>
      <c r="J102" t="str">
        <f t="shared" si="27"/>
        <v>Gac_5</v>
      </c>
      <c r="K102">
        <v>17</v>
      </c>
      <c r="L102">
        <f>VLOOKUP(J102,total_visual_stym!$A$2:$D$129,2,FALSE)</f>
        <v>2093</v>
      </c>
      <c r="M102" t="str">
        <f>VLOOKUP(J102,total_visual_stym!$A$2:$D$129,3,FALSE)</f>
        <v>pics\\Gac_5.jpg</v>
      </c>
      <c r="N102">
        <f>VLOOKUP(J102,total_visual_stym!$A$1:$D$129,4,FALSE)</f>
        <v>211</v>
      </c>
      <c r="P102">
        <f>IF(G102="экспл",0,IF(G102="импл_",VLOOKUP(J102,quest_импл!$A$1:$J$129,7,FALSE),0))</f>
        <v>0</v>
      </c>
      <c r="Q102">
        <f>IF(G102="экспл",0,IF(G102="импл_",VLOOKUP(J102,quest_импл!$A$1:$J$129,8,FALSE),0))</f>
        <v>0</v>
      </c>
      <c r="R102">
        <f>IF(G102="экспл",0,IF(G102="импл_",VLOOKUP(J102,quest_импл!$A$1:$J$129,9,FALSE),0))</f>
        <v>0</v>
      </c>
      <c r="S102">
        <f>IF(G102="экспл_",0,IF(G102="импл_",VLOOKUP(J102,quest_импл!$A$1:$J$129,10,FALSE),0))</f>
        <v>0</v>
      </c>
      <c r="U102">
        <f>IF(G102="экспл",VLOOKUP(J102,quest_экспл!$A$1:$N$129,7,FALSE),IF(G102="импл_",0,0))</f>
        <v>293</v>
      </c>
      <c r="V102" t="str">
        <f>IF(G102="экспл",VLOOKUP(J102,quest_экспл!$A$2:$N$130,8,FALSE),IF(J102="импл_",0,0))</f>
        <v>sound\\Na_kartinke.wav</v>
      </c>
      <c r="W102">
        <f>IF(G102="экспл",VLOOKUP(J102,quest_импл!$A$1:$J$129,9,FALSE),IF(G102="импл_",0,0))</f>
        <v>801</v>
      </c>
      <c r="Y102">
        <f>IF(G102="экспл",VLOOKUP(J102,quest_экспл!$A$1:$N$129,11,FALSE),IF(G102="импл_",0,0))</f>
        <v>125</v>
      </c>
      <c r="Z102" t="str">
        <f>IF(G102="экспл",VLOOKUP(J102,quest_экспл!$A$1:$N$129,12,FALSE),IF(G102="импл_",0,0))</f>
        <v>sound\\Kolyuchiy_li_on.wav</v>
      </c>
      <c r="AA102" t="str">
        <f>IF(G102="экспл",VLOOKUP(J102,quest_экспл!$A$1:$N$129,14,FALSE),IF(G102="импл_",0,0))</f>
        <v>да</v>
      </c>
      <c r="AB102">
        <f>IF(G102="экспл",VLOOKUP(J102,quest_экспл!$A$1:$N$129,13,FALSE),IF(G102="импл_",0,0))</f>
        <v>804</v>
      </c>
      <c r="AC102">
        <f ca="1">VLOOKUP(AD102,total_visual_stym!$C$2:$F$209,4,FALSE)</f>
        <v>2191</v>
      </c>
      <c r="AD102" t="str">
        <f t="shared" ca="1" si="33"/>
        <v>pics\\dis26.jpg</v>
      </c>
      <c r="AE102" s="22" t="str">
        <f t="array" aca="1" ref="AE102" ca="1">IF(G102="экспл",INDEX(total_visual_stym!$C$146:$C$209,(RANK(total_visual_stym!E182,total_visual_stym!$E$146:$E$209))),0)</f>
        <v>pics\\dis26.jpg</v>
      </c>
      <c r="AF102" s="22" t="str">
        <f t="shared" si="28"/>
        <v/>
      </c>
      <c r="AI102" t="s">
        <v>112</v>
      </c>
      <c r="AO102">
        <f t="shared" ca="1" si="34"/>
        <v>0.59693859803682037</v>
      </c>
      <c r="AP102" t="str">
        <f t="shared" ca="1" si="35"/>
        <v>pics\\Kokos_1.jpg</v>
      </c>
      <c r="AR102" t="str">
        <f t="shared" si="37"/>
        <v/>
      </c>
      <c r="AS102" t="str">
        <f t="shared" si="29"/>
        <v/>
      </c>
      <c r="AT102">
        <f t="shared" ca="1" si="30"/>
        <v>3.0480299721606929E-2</v>
      </c>
      <c r="AU102" t="s">
        <v>697</v>
      </c>
      <c r="AV102" t="str">
        <f t="shared" ca="1" si="31"/>
        <v>sound\\Redkiy_plod.wav</v>
      </c>
      <c r="AX102" t="str">
        <f>IF(OR(E102=10,E102=11,E102=14,E102=15),VLOOKUP(B102,audio_list_stym!$A$3:$BQ$189,69,FALSE),"XXXXX")</f>
        <v>XXXXX</v>
      </c>
      <c r="AY102" t="str">
        <f>VLOOKUP(V102,audio_list_stym!B102:BQ399,68,FALSE)</f>
        <v>На_картинке_</v>
      </c>
      <c r="AZ102" t="str">
        <f>VLOOKUP(Z102,audio_list_stym!$B$2:$BQ$299,68,FALSE)</f>
        <v>_Колючий_ли_он?</v>
      </c>
      <c r="BA102" t="e">
        <f>VLOOKUP(Q102,audio_list_stym!$B$2:$BQ$299,68,FALSE)</f>
        <v>#N/A</v>
      </c>
      <c r="BB102" t="str">
        <f t="shared" si="32"/>
        <v>На_картинке_XXXXX._Колючий_ли_он?</v>
      </c>
      <c r="BD102" cm="1">
        <f t="array" aca="1" ref="BD102" ca="1">INDEX($L$98:$L$105,(RANK(AT6,$AT$2:$AT$9)))</f>
        <v>2095</v>
      </c>
    </row>
    <row r="103" spans="1:60" x14ac:dyDescent="0.45">
      <c r="A103">
        <f>VLOOKUP(C103,audio_list_stym!$B$3:$C$299,2,FALSE)</f>
        <v>1213</v>
      </c>
      <c r="B103" t="s">
        <v>354</v>
      </c>
      <c r="C103" t="str">
        <f>VLOOKUP(B103,audio_list_stym!$A$3:$B$18,2,FALSE)</f>
        <v>sound\\Codis.wav</v>
      </c>
      <c r="D103">
        <f>VLOOKUP(C103,audio_list_stym!$B$3:$D$299,3,FALSE)</f>
        <v>112</v>
      </c>
      <c r="E103">
        <f>VLOOKUP(B103,audio_list_stym!$A$3:$BP$18,68,FALSE)</f>
        <v>17</v>
      </c>
      <c r="F103" t="str">
        <f>VLOOKUP(E103,metki!$A$2:$B$9,2,FALSE)</f>
        <v>экспл_новые_без_названия</v>
      </c>
      <c r="G103" t="str">
        <f t="shared" si="26"/>
        <v>экспл</v>
      </c>
      <c r="H103" t="str">
        <f>VLOOKUP(B103,audio_list_stym!$A$3:$AJ$18,36,FALSE)</f>
        <v>Gac</v>
      </c>
      <c r="I103" t="s">
        <v>693</v>
      </c>
      <c r="J103" t="str">
        <f t="shared" si="27"/>
        <v>Gac_6</v>
      </c>
      <c r="K103">
        <v>17</v>
      </c>
      <c r="L103">
        <f>VLOOKUP(J103,total_visual_stym!$A$2:$D$129,2,FALSE)</f>
        <v>2094</v>
      </c>
      <c r="M103" t="str">
        <f>VLOOKUP(J103,total_visual_stym!$A$2:$D$129,3,FALSE)</f>
        <v>pics\\Gac_6.jpg</v>
      </c>
      <c r="N103">
        <f>VLOOKUP(J103,total_visual_stym!$A$1:$D$129,4,FALSE)</f>
        <v>211</v>
      </c>
      <c r="P103">
        <f>IF(G103="экспл",0,IF(G103="импл_",VLOOKUP(J103,quest_импл!$A$1:$J$129,7,FALSE),0))</f>
        <v>0</v>
      </c>
      <c r="Q103">
        <f>IF(G103="экспл",0,IF(G103="импл_",VLOOKUP(J103,quest_импл!$A$1:$J$129,8,FALSE),0))</f>
        <v>0</v>
      </c>
      <c r="R103">
        <f>IF(G103="экспл",0,IF(G103="импл_",VLOOKUP(J103,quest_импл!$A$1:$J$129,9,FALSE),0))</f>
        <v>0</v>
      </c>
      <c r="S103">
        <f>IF(G103="экспл_",0,IF(G103="импл_",VLOOKUP(J103,quest_импл!$A$1:$J$129,10,FALSE),0))</f>
        <v>0</v>
      </c>
      <c r="U103">
        <f>IF(G103="экспл",VLOOKUP(J103,quest_экспл!$A$1:$N$129,7,FALSE),IF(G103="импл_",0,0))</f>
        <v>294</v>
      </c>
      <c r="V103" t="str">
        <f>IF(G103="экспл",VLOOKUP(J103,quest_экспл!$A$2:$N$130,8,FALSE),IF(J103="импл_",0,0))</f>
        <v>sound\\Na_monitore.wav</v>
      </c>
      <c r="W103">
        <f>IF(G103="экспл",VLOOKUP(J103,quest_импл!$A$1:$J$129,9,FALSE),IF(G103="импл_",0,0))</f>
        <v>801</v>
      </c>
      <c r="Y103">
        <f>IF(G103="экспл",VLOOKUP(J103,quest_экспл!$A$1:$N$129,11,FALSE),IF(G103="импл_",0,0))</f>
        <v>126</v>
      </c>
      <c r="Z103" t="str">
        <f>IF(G103="экспл",VLOOKUP(J103,quest_экспл!$A$1:$N$129,12,FALSE),IF(G103="импл_",0,0))</f>
        <v>sound\\Oranzheviy_li_on.wav</v>
      </c>
      <c r="AA103" t="str">
        <f>IF(G103="экспл",VLOOKUP(J103,quest_экспл!$A$1:$N$129,14,FALSE),IF(G103="импл_",0,0))</f>
        <v>да</v>
      </c>
      <c r="AB103">
        <f>IF(G103="экспл",VLOOKUP(J103,quest_экспл!$A$1:$N$129,13,FALSE),IF(G103="импл_",0,0))</f>
        <v>804</v>
      </c>
      <c r="AC103">
        <f ca="1">VLOOKUP(AD103,total_visual_stym!$C$2:$F$209,4,FALSE)</f>
        <v>2179</v>
      </c>
      <c r="AD103" t="str">
        <f t="shared" ca="1" si="33"/>
        <v>pics\\dis20.jpg</v>
      </c>
      <c r="AE103" s="22" t="str">
        <f t="array" aca="1" ref="AE103" ca="1">IF(G103="экспл",INDEX(total_visual_stym!$C$146:$C$209,(RANK(total_visual_stym!E183,total_visual_stym!$E$146:$E$209))),0)</f>
        <v>pics\\dis20.jpg</v>
      </c>
      <c r="AF103" s="22" t="str">
        <f t="shared" si="28"/>
        <v/>
      </c>
      <c r="AI103" t="s">
        <v>113</v>
      </c>
      <c r="AO103">
        <f t="shared" ca="1" si="34"/>
        <v>0.23809465644694561</v>
      </c>
      <c r="AP103" t="str">
        <f t="shared" ca="1" si="35"/>
        <v>pics\\Peper_7.jpg</v>
      </c>
      <c r="AR103" t="str">
        <f t="shared" si="37"/>
        <v/>
      </c>
      <c r="AS103" t="str">
        <f t="shared" si="29"/>
        <v/>
      </c>
      <c r="AT103">
        <f t="shared" ca="1" si="30"/>
        <v>0.36601013858681131</v>
      </c>
      <c r="AU103" t="s">
        <v>697</v>
      </c>
      <c r="AV103" t="str">
        <f t="shared" ca="1" si="31"/>
        <v>sound\\Redkiy_plod.wav</v>
      </c>
      <c r="AX103" t="str">
        <f>IF(OR(E103=10,E103=11,E103=14,E103=15),VLOOKUP(B103,audio_list_stym!$A$3:$BQ$189,69,FALSE),"XXXXX")</f>
        <v>XXXXX</v>
      </c>
      <c r="AY103" t="str">
        <f>VLOOKUP(V103,audio_list_stym!B103:BQ400,68,FALSE)</f>
        <v>На_мониторе_</v>
      </c>
      <c r="AZ103" t="str">
        <f>VLOOKUP(Z103,audio_list_stym!$B$2:$BQ$299,68,FALSE)</f>
        <v>_Оранжевый_ли_он?</v>
      </c>
      <c r="BA103" t="e">
        <f>VLOOKUP(Q103,audio_list_stym!$B$2:$BQ$299,68,FALSE)</f>
        <v>#N/A</v>
      </c>
      <c r="BB103" t="str">
        <f t="shared" si="32"/>
        <v>На_мониторе_XXXXX._Оранжевый_ли_он?</v>
      </c>
      <c r="BD103" cm="1">
        <f t="array" aca="1" ref="BD103" ca="1">INDEX($L$98:$L$105,(RANK(AT7,$AT$2:$AT$9)))</f>
        <v>2094</v>
      </c>
    </row>
    <row r="104" spans="1:60" x14ac:dyDescent="0.45">
      <c r="A104">
        <f>VLOOKUP(C104,audio_list_stym!$B$3:$C$299,2,FALSE)</f>
        <v>1213</v>
      </c>
      <c r="B104" t="s">
        <v>354</v>
      </c>
      <c r="C104" t="str">
        <f>VLOOKUP(B104,audio_list_stym!$A$3:$B$18,2,FALSE)</f>
        <v>sound\\Codis.wav</v>
      </c>
      <c r="D104">
        <f>VLOOKUP(C104,audio_list_stym!$B$3:$D$299,3,FALSE)</f>
        <v>112</v>
      </c>
      <c r="E104">
        <f>VLOOKUP(B104,audio_list_stym!$A$3:$BP$18,68,FALSE)</f>
        <v>17</v>
      </c>
      <c r="F104" t="str">
        <f>VLOOKUP(E104,metki!$A$2:$B$9,2,FALSE)</f>
        <v>экспл_новые_без_названия</v>
      </c>
      <c r="G104" t="str">
        <f t="shared" si="26"/>
        <v>экспл</v>
      </c>
      <c r="H104" t="str">
        <f>VLOOKUP(B104,audio_list_stym!$A$3:$AJ$18,36,FALSE)</f>
        <v>Gac</v>
      </c>
      <c r="I104" t="s">
        <v>694</v>
      </c>
      <c r="J104" t="str">
        <f t="shared" si="27"/>
        <v>Gac_7</v>
      </c>
      <c r="K104">
        <v>17</v>
      </c>
      <c r="L104">
        <f>VLOOKUP(J104,total_visual_stym!$A$2:$D$129,2,FALSE)</f>
        <v>2095</v>
      </c>
      <c r="M104" t="str">
        <f>VLOOKUP(J104,total_visual_stym!$A$2:$D$129,3,FALSE)</f>
        <v>pics\\Gac_7.jpg</v>
      </c>
      <c r="N104">
        <f>VLOOKUP(J104,total_visual_stym!$A$1:$D$129,4,FALSE)</f>
        <v>211</v>
      </c>
      <c r="P104">
        <f>IF(G104="экспл",0,IF(G104="импл_",VLOOKUP(J104,quest_импл!$A$1:$J$129,7,FALSE),0))</f>
        <v>0</v>
      </c>
      <c r="Q104">
        <f>IF(G104="экспл",0,IF(G104="импл_",VLOOKUP(J104,quest_импл!$A$1:$J$129,8,FALSE),0))</f>
        <v>0</v>
      </c>
      <c r="R104">
        <f>IF(G104="экспл",0,IF(G104="импл_",VLOOKUP(J104,quest_импл!$A$1:$J$129,9,FALSE),0))</f>
        <v>0</v>
      </c>
      <c r="S104">
        <f>IF(G104="экспл_",0,IF(G104="импл_",VLOOKUP(J104,quest_импл!$A$1:$J$129,10,FALSE),0))</f>
        <v>0</v>
      </c>
      <c r="U104">
        <f>IF(G104="экспл",VLOOKUP(J104,quest_экспл!$A$1:$N$129,7,FALSE),IF(G104="импл_",0,0))</f>
        <v>295</v>
      </c>
      <c r="V104" t="str">
        <f>IF(G104="экспл",VLOOKUP(J104,quest_экспл!$A$2:$N$130,8,FALSE),IF(J104="импл_",0,0))</f>
        <v>sound\\Pered_vami.wav</v>
      </c>
      <c r="W104">
        <f>IF(G104="экспл",VLOOKUP(J104,quest_импл!$A$1:$J$129,9,FALSE),IF(G104="импл_",0,0))</f>
        <v>801</v>
      </c>
      <c r="Y104">
        <f>IF(G104="экспл",VLOOKUP(J104,quest_экспл!$A$1:$N$129,11,FALSE),IF(G104="импл_",0,0))</f>
        <v>127</v>
      </c>
      <c r="Z104" t="str">
        <f>IF(G104="экспл",VLOOKUP(J104,quest_экспл!$A$1:$N$129,12,FALSE),IF(G104="импл_",0,0))</f>
        <v>sound\\On_zernistiy.wav</v>
      </c>
      <c r="AA104" t="str">
        <f>IF(G104="экспл",VLOOKUP(J104,quest_экспл!$A$1:$N$129,14,FALSE),IF(G104="импл_",0,0))</f>
        <v>нет</v>
      </c>
      <c r="AB104">
        <f>IF(G104="экспл",VLOOKUP(J104,quest_экспл!$A$1:$N$129,13,FALSE),IF(G104="импл_",0,0))</f>
        <v>804</v>
      </c>
      <c r="AC104">
        <f ca="1">VLOOKUP(AD104,total_visual_stym!$C$2:$F$209,4,FALSE)</f>
        <v>2201</v>
      </c>
      <c r="AD104" t="str">
        <f t="shared" ca="1" si="33"/>
        <v>pics\\dis43.jpg</v>
      </c>
      <c r="AE104" s="22" t="str">
        <f t="array" aca="1" ref="AE104" ca="1">IF(G104="экспл",INDEX(total_visual_stym!$C$146:$C$209,(RANK(total_visual_stym!E184,total_visual_stym!$E$146:$E$209))),0)</f>
        <v>pics\\dis43.jpg</v>
      </c>
      <c r="AF104" s="22" t="str">
        <f t="shared" si="28"/>
        <v/>
      </c>
      <c r="AI104" t="s">
        <v>114</v>
      </c>
      <c r="AO104">
        <f t="shared" ca="1" si="34"/>
        <v>0.73345105156588675</v>
      </c>
      <c r="AP104" t="str">
        <f t="shared" ca="1" si="35"/>
        <v>pics\\Finik_8.jpg</v>
      </c>
      <c r="AR104" t="str">
        <f t="shared" si="37"/>
        <v/>
      </c>
      <c r="AS104" t="str">
        <f t="shared" si="29"/>
        <v/>
      </c>
      <c r="AT104">
        <f t="shared" ca="1" si="30"/>
        <v>0.47909987712069901</v>
      </c>
      <c r="AU104" t="s">
        <v>697</v>
      </c>
      <c r="AV104" t="str">
        <f t="shared" ca="1" si="31"/>
        <v>sound\\Redkiy_plod.wav</v>
      </c>
      <c r="AX104" t="str">
        <f>IF(OR(E104=10,E104=11,E104=14,E104=15),VLOOKUP(B104,audio_list_stym!$A$3:$BQ$189,69,FALSE),"XXXXX")</f>
        <v>XXXXX</v>
      </c>
      <c r="AY104" t="str">
        <f>VLOOKUP(V104,audio_list_stym!B104:BQ401,68,FALSE)</f>
        <v>Перед_Вами_</v>
      </c>
      <c r="AZ104" t="str">
        <f>VLOOKUP(Z104,audio_list_stym!$B$2:$BQ$299,68,FALSE)</f>
        <v>_Он_зернистый?</v>
      </c>
      <c r="BA104" t="e">
        <f>VLOOKUP(Q104,audio_list_stym!$B$2:$BQ$299,68,FALSE)</f>
        <v>#N/A</v>
      </c>
      <c r="BB104" t="str">
        <f t="shared" si="32"/>
        <v>Перед_Вами_XXXXX._Он_зернистый?</v>
      </c>
      <c r="BD104" cm="1">
        <f t="array" aca="1" ref="BD104" ca="1">INDEX($L$98:$L$105,(RANK(AT8,$AT$2:$AT$9)))</f>
        <v>2089</v>
      </c>
    </row>
    <row r="105" spans="1:60" x14ac:dyDescent="0.45">
      <c r="A105">
        <f>VLOOKUP(C105,audio_list_stym!$B$3:$C$299,2,FALSE)</f>
        <v>1213</v>
      </c>
      <c r="B105" t="s">
        <v>354</v>
      </c>
      <c r="C105" t="str">
        <f>VLOOKUP(B105,audio_list_stym!$A$3:$B$18,2,FALSE)</f>
        <v>sound\\Codis.wav</v>
      </c>
      <c r="D105">
        <f>VLOOKUP(C105,audio_list_stym!$B$3:$D$299,3,FALSE)</f>
        <v>112</v>
      </c>
      <c r="E105">
        <f>VLOOKUP(B105,audio_list_stym!$A$3:$BP$18,68,FALSE)</f>
        <v>17</v>
      </c>
      <c r="F105" t="str">
        <f>VLOOKUP(E105,metki!$A$2:$B$9,2,FALSE)</f>
        <v>экспл_новые_без_названия</v>
      </c>
      <c r="G105" t="str">
        <f t="shared" si="26"/>
        <v>экспл</v>
      </c>
      <c r="H105" t="str">
        <f>VLOOKUP(B105,audio_list_stym!$A$3:$AJ$18,36,FALSE)</f>
        <v>Gac</v>
      </c>
      <c r="I105" t="s">
        <v>695</v>
      </c>
      <c r="J105" t="str">
        <f t="shared" si="27"/>
        <v>Gac_8</v>
      </c>
      <c r="K105">
        <v>17</v>
      </c>
      <c r="L105">
        <f>VLOOKUP(J105,total_visual_stym!$A$2:$D$129,2,FALSE)</f>
        <v>2096</v>
      </c>
      <c r="M105" t="str">
        <f>VLOOKUP(J105,total_visual_stym!$A$2:$D$129,3,FALSE)</f>
        <v>pics\\Gac_8.jpg</v>
      </c>
      <c r="N105">
        <f>VLOOKUP(J105,total_visual_stym!$A$1:$D$129,4,FALSE)</f>
        <v>211</v>
      </c>
      <c r="P105">
        <f>IF(G105="экспл",0,IF(G105="импл_",VLOOKUP(J105,quest_импл!$A$1:$J$129,7,FALSE),0))</f>
        <v>0</v>
      </c>
      <c r="Q105">
        <f>IF(G105="экспл",0,IF(G105="импл_",VLOOKUP(J105,quest_импл!$A$1:$J$129,8,FALSE),0))</f>
        <v>0</v>
      </c>
      <c r="R105">
        <f>IF(G105="экспл",0,IF(G105="импл_",VLOOKUP(J105,quest_импл!$A$1:$J$129,9,FALSE),0))</f>
        <v>0</v>
      </c>
      <c r="S105">
        <f>IF(G105="экспл_",0,IF(G105="импл_",VLOOKUP(J105,quest_импл!$A$1:$J$129,10,FALSE),0))</f>
        <v>0</v>
      </c>
      <c r="U105">
        <f>IF(G105="экспл",VLOOKUP(J105,quest_экспл!$A$1:$N$129,7,FALSE),IF(G105="импл_",0,0))</f>
        <v>296</v>
      </c>
      <c r="V105" t="str">
        <f>IF(G105="экспл",VLOOKUP(J105,quest_экспл!$A$2:$N$130,8,FALSE),IF(J105="импл_",0,0))</f>
        <v>sound\\Vi_vidite.wav</v>
      </c>
      <c r="W105">
        <f>IF(G105="экспл",VLOOKUP(J105,quest_импл!$A$1:$J$129,9,FALSE),IF(G105="импл_",0,0))</f>
        <v>801</v>
      </c>
      <c r="Y105">
        <f>IF(G105="экспл",VLOOKUP(J105,quest_экспл!$A$1:$N$129,11,FALSE),IF(G105="импл_",0,0))</f>
        <v>128</v>
      </c>
      <c r="Z105" t="str">
        <f>IF(G105="экспл",VLOOKUP(J105,quest_экспл!$A$1:$N$129,12,FALSE),IF(G105="импл_",0,0))</f>
        <v>sound\\Okruglya_li_on.wav</v>
      </c>
      <c r="AA105" t="str">
        <f>IF(G105="экспл",VLOOKUP(J105,quest_экспл!$A$1:$N$129,14,FALSE),IF(G105="импл_",0,0))</f>
        <v>да</v>
      </c>
      <c r="AB105">
        <f>IF(G105="экспл",VLOOKUP(J105,quest_экспл!$A$1:$N$129,13,FALSE),IF(G105="импл_",0,0))</f>
        <v>804</v>
      </c>
      <c r="AC105">
        <f ca="1">VLOOKUP(AD105,total_visual_stym!$C$2:$F$209,4,FALSE)</f>
        <v>2190</v>
      </c>
      <c r="AD105" t="str">
        <f t="shared" ca="1" si="33"/>
        <v>pics\\dis27.jpg</v>
      </c>
      <c r="AE105" s="22" t="str">
        <f t="array" aca="1" ref="AE105" ca="1">IF(G105="экспл",INDEX(total_visual_stym!$C$146:$C$209,(RANK(total_visual_stym!E185,total_visual_stym!$E$146:$E$209))),0)</f>
        <v>pics\\dis27.jpg</v>
      </c>
      <c r="AF105" s="22" t="str">
        <f t="shared" si="28"/>
        <v/>
      </c>
      <c r="AI105" t="s">
        <v>115</v>
      </c>
      <c r="AO105">
        <f t="shared" ca="1" si="34"/>
        <v>0.30838599362004981</v>
      </c>
      <c r="AP105" t="str">
        <f t="shared" ca="1" si="35"/>
        <v>pics\\Peper_3.jpg</v>
      </c>
      <c r="AR105" t="str">
        <f t="shared" si="37"/>
        <v/>
      </c>
      <c r="AS105" t="str">
        <f t="shared" si="29"/>
        <v/>
      </c>
      <c r="AT105">
        <f t="shared" ca="1" si="30"/>
        <v>0.35166229622563172</v>
      </c>
      <c r="AU105" t="s">
        <v>697</v>
      </c>
      <c r="AV105" t="str">
        <f t="shared" ca="1" si="31"/>
        <v>sound\\Redkiy_plod.wav</v>
      </c>
      <c r="AX105" t="str">
        <f>IF(OR(E105=10,E105=11,E105=14,E105=15),VLOOKUP(B105,audio_list_stym!$A$3:$BQ$189,69,FALSE),"XXXXX")</f>
        <v>XXXXX</v>
      </c>
      <c r="AY105" t="str">
        <f>VLOOKUP(V105,audio_list_stym!B105:BQ402,68,FALSE)</f>
        <v>Вы_видите_</v>
      </c>
      <c r="AZ105" t="str">
        <f>VLOOKUP(Z105,audio_list_stym!$B$2:$BQ$299,68,FALSE)</f>
        <v>_Округлый_ли_он?</v>
      </c>
      <c r="BA105" t="e">
        <f>VLOOKUP(Q105,audio_list_stym!$B$2:$BQ$299,68,FALSE)</f>
        <v>#N/A</v>
      </c>
      <c r="BB105" t="str">
        <f t="shared" si="32"/>
        <v>Вы_видите_XXXXX._Округлый_ли_он?</v>
      </c>
      <c r="BD105" cm="1">
        <f t="array" aca="1" ref="BD105" ca="1">INDEX($L$98:$L$105,(RANK(AT9,$AT$2:$AT$9)))</f>
        <v>2092</v>
      </c>
    </row>
    <row r="106" spans="1:60" x14ac:dyDescent="0.45">
      <c r="A106">
        <f>VLOOKUP(C106,audio_list_stym!$B$3:$C$299,2,FALSE)</f>
        <v>1214</v>
      </c>
      <c r="B106" t="s">
        <v>355</v>
      </c>
      <c r="C106" t="str">
        <f>VLOOKUP(B106,audio_list_stym!$A$3:$B$18,2,FALSE)</f>
        <v>sound\\Gonic.wav</v>
      </c>
      <c r="D106">
        <f>VLOOKUP(C106,audio_list_stym!$B$3:$D$299,3,FALSE)</f>
        <v>113</v>
      </c>
      <c r="E106">
        <f>VLOOKUP(B106,audio_list_stym!$A$3:$BP$18,68,FALSE)</f>
        <v>14</v>
      </c>
      <c r="F106" t="str">
        <f>VLOOKUP(E106,metki!$A$2:$B$9,2,FALSE)</f>
        <v>импл_новые_с_названием</v>
      </c>
      <c r="G106" t="str">
        <f t="shared" si="26"/>
        <v>импл_</v>
      </c>
      <c r="H106" t="str">
        <f>VLOOKUP(B106,audio_list_stym!$A$3:$AJ$18,36,FALSE)</f>
        <v>Noni</v>
      </c>
      <c r="I106" t="s">
        <v>688</v>
      </c>
      <c r="J106" t="str">
        <f t="shared" si="27"/>
        <v>Noni_1</v>
      </c>
      <c r="K106">
        <v>14</v>
      </c>
      <c r="L106">
        <f>VLOOKUP(J106,total_visual_stym!$A$2:$D$129,2,FALSE)</f>
        <v>2113</v>
      </c>
      <c r="M106" t="str">
        <f>VLOOKUP(J106,total_visual_stym!$A$2:$D$129,3,FALSE)</f>
        <v>pics\\Noni_1.jpg</v>
      </c>
      <c r="N106">
        <f>VLOOKUP(J106,total_visual_stym!$A$1:$D$129,4,FALSE)</f>
        <v>212</v>
      </c>
      <c r="P106">
        <f>IF(G106="экспл",0,IF(G106="импл_",VLOOKUP(J106,quest_импл!$A$1:$J$129,7,FALSE),0))</f>
        <v>257</v>
      </c>
      <c r="Q106" t="str">
        <f>IF(G106="экспл",0,IF(G106="импл_",VLOOKUP(J106,quest_импл!$A$1:$J$129,8,FALSE),0))</f>
        <v>sound\\Beliy_li_vnutri.wav</v>
      </c>
      <c r="R106">
        <f>IF(G106="экспл",0,IF(G106="импл_",VLOOKUP(J106,quest_импл!$A$1:$J$129,9,FALSE),0))</f>
        <v>801</v>
      </c>
      <c r="S106" t="str">
        <f>IF(G106="экспл_",0,IF(G106="импл_",VLOOKUP(J106,quest_импл!$A$1:$J$129,10,FALSE),0))</f>
        <v>да</v>
      </c>
      <c r="U106">
        <f>IF(G106="экспл",VLOOKUP(J106,quest_экспл!$A$1:$N$129,7,FALSE),IF(G106="импл_",0,0))</f>
        <v>0</v>
      </c>
      <c r="V106">
        <f>IF(G106="экспл",VLOOKUP(J106,quest_экспл!$A$2:$N$130,8,FALSE),IF(J106="импл_",0,0))</f>
        <v>0</v>
      </c>
      <c r="W106">
        <f>IF(G106="экспл",VLOOKUP(J106,quest_импл!$A$1:$J$129,9,FALSE),IF(G106="импл_",0,0))</f>
        <v>0</v>
      </c>
      <c r="Y106">
        <f>IF(G106="экспл",VLOOKUP(J106,quest_экспл!$A$1:$N$129,11,FALSE),IF(G106="импл_",0,0))</f>
        <v>0</v>
      </c>
      <c r="Z106">
        <f>IF(G106="экспл",VLOOKUP(J106,quest_экспл!$A$1:$N$129,12,FALSE),IF(G106="импл_",0,0))</f>
        <v>0</v>
      </c>
      <c r="AA106">
        <f>IF(G106="экспл",VLOOKUP(J106,quest_экспл!$A$1:$N$129,14,FALSE),IF(G106="импл_",0,0))</f>
        <v>0</v>
      </c>
      <c r="AB106">
        <f>IF(G106="экспл",VLOOKUP(J106,quest_экспл!$A$1:$N$129,13,FALSE),IF(G106="импл_",0,0))</f>
        <v>0</v>
      </c>
      <c r="AC106">
        <f ca="1">VLOOKUP(AD106,total_visual_stym!$C$2:$F$209,4,FALSE)</f>
        <v>2030</v>
      </c>
      <c r="AD106" t="str">
        <f t="shared" ca="1" si="33"/>
        <v>pics\\Kokos_6.jpg</v>
      </c>
      <c r="AE106" s="22">
        <f t="array" ref="AE106">IF(G106="экспл",INDEX(total_visual_stym!$C$146:$C$209,(RANK(total_visual_stym!E186,total_visual_stym!$E$146:$E$209))),0)</f>
        <v>0</v>
      </c>
      <c r="AF106" s="22" t="str">
        <f t="shared" ca="1" si="28"/>
        <v>pics\\Kokos_6.jpg</v>
      </c>
      <c r="AI106" t="s">
        <v>116</v>
      </c>
      <c r="AO106">
        <f t="shared" ca="1" si="34"/>
        <v>0.52544277370954551</v>
      </c>
      <c r="AP106" t="str">
        <f t="shared" ca="1" si="35"/>
        <v>pics\\Kokos_6.jpg</v>
      </c>
      <c r="AR106" t="str">
        <f t="shared" si="37"/>
        <v/>
      </c>
      <c r="AS106" t="str">
        <f t="shared" ca="1" si="29"/>
        <v>pics\\Kokos_6.jpg</v>
      </c>
      <c r="AT106">
        <f t="shared" ca="1" si="30"/>
        <v>0.68617185523554525</v>
      </c>
      <c r="AU106" t="s">
        <v>697</v>
      </c>
      <c r="AV106" t="str">
        <f t="shared" ca="1" si="31"/>
        <v>sound\\Noviy_plod.wav</v>
      </c>
      <c r="AX106" t="str">
        <f>IF(OR(E106=10,E106=11,E106=14,E106=15),VLOOKUP(B106,audio_list_stym!$A$3:$BQ$189,69,FALSE),"XXXXX")</f>
        <v>ГОНИК</v>
      </c>
      <c r="AY106" t="e">
        <f>VLOOKUP(V106,audio_list_stym!B106:BQ403,68,FALSE)</f>
        <v>#N/A</v>
      </c>
      <c r="AZ106" t="e">
        <f>VLOOKUP(Z106,audio_list_stym!$B$2:$BQ$299,68,FALSE)</f>
        <v>#N/A</v>
      </c>
      <c r="BA106" t="str">
        <f>VLOOKUP(Q106,audio_list_stym!$B$2:$BQ$299,68,FALSE)</f>
        <v>_Белый_ли_внутри_</v>
      </c>
      <c r="BB106" t="str">
        <f t="shared" si="32"/>
        <v>_Белый_ли_внутри_ГОНИК?</v>
      </c>
      <c r="BC106">
        <f>A106</f>
        <v>1214</v>
      </c>
      <c r="BD106" cm="1">
        <f t="array" aca="1" ref="BD106" ca="1">INDEX($L$106:$L$113,(RANK(AT2,$AT$2:$AT$9)))</f>
        <v>2114</v>
      </c>
      <c r="BE106" cm="1">
        <f t="array" aca="1" ref="BE106" ca="1">INDEX(BD66:BD81,(RANK(AT7,$AT$2:$AT$17)))</f>
        <v>2072</v>
      </c>
      <c r="BF106" cm="1">
        <f t="array" aca="1" ref="BF106" ca="1">INDEX(BD90:BD105,(RANK(AT7,$AT$2:$AT$17)))</f>
        <v>2096</v>
      </c>
      <c r="BG106" cm="1">
        <f t="array" aca="1" ref="BG106" ca="1">INDEX(BD114:BD129,(RANK(AT7,$AT$2:$AT$9)))</f>
        <v>2134</v>
      </c>
      <c r="BH106">
        <v>1</v>
      </c>
    </row>
    <row r="107" spans="1:60" x14ac:dyDescent="0.45">
      <c r="A107">
        <f>VLOOKUP(C107,audio_list_stym!$B$3:$C$299,2,FALSE)</f>
        <v>1214</v>
      </c>
      <c r="B107" t="s">
        <v>355</v>
      </c>
      <c r="C107" t="str">
        <f>VLOOKUP(B107,audio_list_stym!$A$3:$B$18,2,FALSE)</f>
        <v>sound\\Gonic.wav</v>
      </c>
      <c r="D107">
        <f>VLOOKUP(C107,audio_list_stym!$B$3:$D$299,3,FALSE)</f>
        <v>113</v>
      </c>
      <c r="E107">
        <f>VLOOKUP(B107,audio_list_stym!$A$3:$BP$18,68,FALSE)</f>
        <v>14</v>
      </c>
      <c r="F107" t="str">
        <f>VLOOKUP(E107,metki!$A$2:$B$9,2,FALSE)</f>
        <v>импл_новые_с_названием</v>
      </c>
      <c r="G107" t="str">
        <f t="shared" si="26"/>
        <v>импл_</v>
      </c>
      <c r="H107" t="str">
        <f>VLOOKUP(B107,audio_list_stym!$A$3:$AJ$18,36,FALSE)</f>
        <v>Noni</v>
      </c>
      <c r="I107" t="s">
        <v>689</v>
      </c>
      <c r="J107" t="str">
        <f t="shared" si="27"/>
        <v>Noni_2</v>
      </c>
      <c r="K107">
        <v>14</v>
      </c>
      <c r="L107">
        <f>VLOOKUP(J107,total_visual_stym!$A$2:$D$129,2,FALSE)</f>
        <v>2114</v>
      </c>
      <c r="M107" t="str">
        <f>VLOOKUP(J107,total_visual_stym!$A$2:$D$129,3,FALSE)</f>
        <v>pics\\Noni_2.jpg</v>
      </c>
      <c r="N107">
        <f>VLOOKUP(J107,total_visual_stym!$A$1:$D$129,4,FALSE)</f>
        <v>212</v>
      </c>
      <c r="P107">
        <f>IF(G107="экспл",0,IF(G107="импл_",VLOOKUP(J107,quest_импл!$A$1:$J$129,7,FALSE),0))</f>
        <v>258</v>
      </c>
      <c r="Q107" t="str">
        <f>IF(G107="экспл",0,IF(G107="импл_",VLOOKUP(J107,quest_импл!$A$1:$J$129,8,FALSE),0))</f>
        <v>sound\\Rebristiy_li.wav</v>
      </c>
      <c r="R107">
        <f>IF(G107="экспл",0,IF(G107="импл_",VLOOKUP(J107,quest_импл!$A$1:$J$129,9,FALSE),0))</f>
        <v>801</v>
      </c>
      <c r="S107" t="str">
        <f>IF(G107="экспл_",0,IF(G107="импл_",VLOOKUP(J107,quest_импл!$A$1:$J$129,10,FALSE),0))</f>
        <v>да</v>
      </c>
      <c r="U107">
        <f>IF(G107="экспл",VLOOKUP(J107,quest_экспл!$A$1:$N$129,7,FALSE),IF(G107="импл_",0,0))</f>
        <v>0</v>
      </c>
      <c r="V107">
        <f>IF(G107="экспл",VLOOKUP(J107,quest_экспл!$A$2:$N$130,8,FALSE),IF(J107="импл_",0,0))</f>
        <v>0</v>
      </c>
      <c r="W107">
        <f>IF(G107="экспл",VLOOKUP(J107,quest_импл!$A$1:$J$129,9,FALSE),IF(G107="импл_",0,0))</f>
        <v>0</v>
      </c>
      <c r="Y107">
        <f>IF(G107="экспл",VLOOKUP(J107,quest_экспл!$A$1:$N$129,11,FALSE),IF(G107="импл_",0,0))</f>
        <v>0</v>
      </c>
      <c r="Z107">
        <f>IF(G107="экспл",VLOOKUP(J107,quest_экспл!$A$1:$N$129,12,FALSE),IF(G107="импл_",0,0))</f>
        <v>0</v>
      </c>
      <c r="AA107">
        <f>IF(G107="экспл",VLOOKUP(J107,quest_экспл!$A$1:$N$129,14,FALSE),IF(G107="импл_",0,0))</f>
        <v>0</v>
      </c>
      <c r="AB107">
        <f>IF(G107="экспл",VLOOKUP(J107,quest_экспл!$A$1:$N$129,13,FALSE),IF(G107="импл_",0,0))</f>
        <v>0</v>
      </c>
      <c r="AC107">
        <f ca="1">VLOOKUP(AD107,total_visual_stym!$C$2:$F$209,4,FALSE)</f>
        <v>2032</v>
      </c>
      <c r="AD107" t="str">
        <f t="shared" ca="1" si="33"/>
        <v>pics\\Kokos_8.jpg</v>
      </c>
      <c r="AE107" s="22">
        <f t="array" ref="AE107">IF(G107="экспл",INDEX(total_visual_stym!$C$146:$C$209,(RANK(total_visual_stym!E187,total_visual_stym!$E$146:$E$209))),0)</f>
        <v>0</v>
      </c>
      <c r="AF107" s="22" t="str">
        <f t="shared" ca="1" si="28"/>
        <v>pics\\Kokos_8.jpg</v>
      </c>
      <c r="AI107" t="s">
        <v>117</v>
      </c>
      <c r="AO107">
        <f t="shared" ca="1" si="34"/>
        <v>0.5093582856346367</v>
      </c>
      <c r="AP107" t="str">
        <f t="shared" ca="1" si="35"/>
        <v>pics\\Kokos_8.jpg</v>
      </c>
      <c r="AR107" t="str">
        <f t="shared" si="37"/>
        <v/>
      </c>
      <c r="AS107" t="str">
        <f t="shared" ca="1" si="29"/>
        <v>pics\\Kokos_8.jpg</v>
      </c>
      <c r="AT107">
        <f t="shared" ca="1" si="30"/>
        <v>0.14359327740111949</v>
      </c>
      <c r="AU107" t="s">
        <v>697</v>
      </c>
      <c r="AV107" t="str">
        <f t="shared" ca="1" si="31"/>
        <v>sound\\Redkiy_plod.wav</v>
      </c>
      <c r="AX107" t="str">
        <f>IF(OR(E107=10,E107=11,E107=14,E107=15),VLOOKUP(B107,audio_list_stym!$A$3:$BQ$189,69,FALSE),"XXXXX")</f>
        <v>ГОНИК</v>
      </c>
      <c r="AY107" t="e">
        <f>VLOOKUP(V107,audio_list_stym!B107:BQ404,68,FALSE)</f>
        <v>#N/A</v>
      </c>
      <c r="AZ107" t="e">
        <f>VLOOKUP(Z107,audio_list_stym!$B$2:$BQ$299,68,FALSE)</f>
        <v>#N/A</v>
      </c>
      <c r="BA107" t="str">
        <f>VLOOKUP(Q107,audio_list_stym!$B$2:$BQ$299,68,FALSE)</f>
        <v>_Ребристый_ли_</v>
      </c>
      <c r="BB107" t="str">
        <f t="shared" si="32"/>
        <v>_Ребристый_ли_ГОНИК?</v>
      </c>
      <c r="BD107" cm="1">
        <f t="array" aca="1" ref="BD107" ca="1">INDEX($L$106:$L$113,(RANK(AT3,$AT$2:$AT$9)))</f>
        <v>2117</v>
      </c>
    </row>
    <row r="108" spans="1:60" x14ac:dyDescent="0.45">
      <c r="A108">
        <f>VLOOKUP(C108,audio_list_stym!$B$3:$C$299,2,FALSE)</f>
        <v>1214</v>
      </c>
      <c r="B108" t="s">
        <v>355</v>
      </c>
      <c r="C108" t="str">
        <f>VLOOKUP(B108,audio_list_stym!$A$3:$B$18,2,FALSE)</f>
        <v>sound\\Gonic.wav</v>
      </c>
      <c r="D108">
        <f>VLOOKUP(C108,audio_list_stym!$B$3:$D$299,3,FALSE)</f>
        <v>113</v>
      </c>
      <c r="E108">
        <f>VLOOKUP(B108,audio_list_stym!$A$3:$BP$18,68,FALSE)</f>
        <v>14</v>
      </c>
      <c r="F108" t="str">
        <f>VLOOKUP(E108,metki!$A$2:$B$9,2,FALSE)</f>
        <v>импл_новые_с_названием</v>
      </c>
      <c r="G108" t="str">
        <f t="shared" si="26"/>
        <v>импл_</v>
      </c>
      <c r="H108" t="str">
        <f>VLOOKUP(B108,audio_list_stym!$A$3:$AJ$18,36,FALSE)</f>
        <v>Noni</v>
      </c>
      <c r="I108" t="s">
        <v>690</v>
      </c>
      <c r="J108" t="str">
        <f t="shared" si="27"/>
        <v>Noni_3</v>
      </c>
      <c r="K108">
        <v>14</v>
      </c>
      <c r="L108">
        <f>VLOOKUP(J108,total_visual_stym!$A$2:$D$129,2,FALSE)</f>
        <v>2115</v>
      </c>
      <c r="M108" t="str">
        <f>VLOOKUP(J108,total_visual_stym!$A$2:$D$129,3,FALSE)</f>
        <v>pics\\Noni_3.jpg</v>
      </c>
      <c r="N108">
        <f>VLOOKUP(J108,total_visual_stym!$A$1:$D$129,4,FALSE)</f>
        <v>212</v>
      </c>
      <c r="P108">
        <f>IF(G108="экспл",0,IF(G108="импл_",VLOOKUP(J108,quest_импл!$A$1:$J$129,7,FALSE),0))</f>
        <v>259</v>
      </c>
      <c r="Q108" t="str">
        <f>IF(G108="экспл",0,IF(G108="импл_",VLOOKUP(J108,quest_импл!$A$1:$J$129,8,FALSE),0))</f>
        <v>sound\\Goluboy_li.wav</v>
      </c>
      <c r="R108">
        <f>IF(G108="экспл",0,IF(G108="импл_",VLOOKUP(J108,quest_импл!$A$1:$J$129,9,FALSE),0))</f>
        <v>801</v>
      </c>
      <c r="S108" t="str">
        <f>IF(G108="экспл_",0,IF(G108="импл_",VLOOKUP(J108,quest_импл!$A$1:$J$129,10,FALSE),0))</f>
        <v>нет</v>
      </c>
      <c r="U108">
        <f>IF(G108="экспл",VLOOKUP(J108,quest_экспл!$A$1:$N$129,7,FALSE),IF(G108="импл_",0,0))</f>
        <v>0</v>
      </c>
      <c r="V108">
        <f>IF(G108="экспл",VLOOKUP(J108,quest_экспл!$A$2:$N$130,8,FALSE),IF(J108="импл_",0,0))</f>
        <v>0</v>
      </c>
      <c r="W108">
        <f>IF(G108="экспл",VLOOKUP(J108,quest_импл!$A$1:$J$129,9,FALSE),IF(G108="импл_",0,0))</f>
        <v>0</v>
      </c>
      <c r="Y108">
        <f>IF(G108="экспл",VLOOKUP(J108,quest_экспл!$A$1:$N$129,11,FALSE),IF(G108="импл_",0,0))</f>
        <v>0</v>
      </c>
      <c r="Z108">
        <f>IF(G108="экспл",VLOOKUP(J108,quest_экспл!$A$1:$N$129,12,FALSE),IF(G108="импл_",0,0))</f>
        <v>0</v>
      </c>
      <c r="AA108">
        <f>IF(G108="экспл",VLOOKUP(J108,quest_экспл!$A$1:$N$129,14,FALSE),IF(G108="импл_",0,0))</f>
        <v>0</v>
      </c>
      <c r="AB108">
        <f>IF(G108="экспл",VLOOKUP(J108,quest_экспл!$A$1:$N$129,13,FALSE),IF(G108="импл_",0,0))</f>
        <v>0</v>
      </c>
      <c r="AC108">
        <f ca="1">VLOOKUP(AD108,total_visual_stym!$C$2:$F$209,4,FALSE)</f>
        <v>2006</v>
      </c>
      <c r="AD108" t="str">
        <f t="shared" ca="1" si="33"/>
        <v>pics\\Banan_6.jpg</v>
      </c>
      <c r="AE108" s="22">
        <f t="array" ref="AE108">IF(G108="экспл",INDEX(total_visual_stym!$C$146:$C$209,(RANK(total_visual_stym!E188,total_visual_stym!$E$146:$E$209))),0)</f>
        <v>0</v>
      </c>
      <c r="AF108" s="22" t="str">
        <f t="shared" ca="1" si="28"/>
        <v>pics\\Banan_6.jpg</v>
      </c>
      <c r="AI108" t="s">
        <v>118</v>
      </c>
      <c r="AO108">
        <f t="shared" ca="1" si="34"/>
        <v>0.90192542253315611</v>
      </c>
      <c r="AP108" t="str">
        <f t="shared" ca="1" si="35"/>
        <v>pics\\Banan_6.jpg</v>
      </c>
      <c r="AR108" t="str">
        <f t="shared" si="37"/>
        <v/>
      </c>
      <c r="AS108" t="str">
        <f t="shared" ca="1" si="29"/>
        <v>pics\\Banan_6.jpg</v>
      </c>
      <c r="AT108">
        <f t="shared" ca="1" si="30"/>
        <v>0.95476686488016682</v>
      </c>
      <c r="AU108" t="s">
        <v>697</v>
      </c>
      <c r="AV108" t="str">
        <f t="shared" ca="1" si="31"/>
        <v>sound\\Noviy_plod.wav</v>
      </c>
      <c r="AX108" t="str">
        <f>IF(OR(E108=10,E108=11,E108=14,E108=15),VLOOKUP(B108,audio_list_stym!$A$3:$BQ$189,69,FALSE),"XXXXX")</f>
        <v>ГОНИК</v>
      </c>
      <c r="AY108" t="e">
        <f>VLOOKUP(V108,audio_list_stym!B108:BQ405,68,FALSE)</f>
        <v>#N/A</v>
      </c>
      <c r="AZ108" t="e">
        <f>VLOOKUP(Z108,audio_list_stym!$B$2:$BQ$299,68,FALSE)</f>
        <v>#N/A</v>
      </c>
      <c r="BA108" t="str">
        <f>VLOOKUP(Q108,audio_list_stym!$B$2:$BQ$299,68,FALSE)</f>
        <v>_Голубой_ли_</v>
      </c>
      <c r="BB108" t="str">
        <f t="shared" si="32"/>
        <v>_Голубой_ли_ГОНИК?</v>
      </c>
      <c r="BD108" cm="1">
        <f t="array" aca="1" ref="BD108" ca="1">INDEX($L$106:$L$113,(RANK(AT4,$AT$2:$AT$9)))</f>
        <v>2115</v>
      </c>
    </row>
    <row r="109" spans="1:60" x14ac:dyDescent="0.45">
      <c r="A109">
        <f>VLOOKUP(C109,audio_list_stym!$B$3:$C$299,2,FALSE)</f>
        <v>1214</v>
      </c>
      <c r="B109" t="s">
        <v>355</v>
      </c>
      <c r="C109" t="str">
        <f>VLOOKUP(B109,audio_list_stym!$A$3:$B$18,2,FALSE)</f>
        <v>sound\\Gonic.wav</v>
      </c>
      <c r="D109">
        <f>VLOOKUP(C109,audio_list_stym!$B$3:$D$299,3,FALSE)</f>
        <v>113</v>
      </c>
      <c r="E109">
        <f>VLOOKUP(B109,audio_list_stym!$A$3:$BP$18,68,FALSE)</f>
        <v>14</v>
      </c>
      <c r="F109" t="str">
        <f>VLOOKUP(E109,metki!$A$2:$B$9,2,FALSE)</f>
        <v>импл_новые_с_названием</v>
      </c>
      <c r="G109" t="str">
        <f t="shared" si="26"/>
        <v>импл_</v>
      </c>
      <c r="H109" t="str">
        <f>VLOOKUP(B109,audio_list_stym!$A$3:$AJ$18,36,FALSE)</f>
        <v>Noni</v>
      </c>
      <c r="I109" t="s">
        <v>691</v>
      </c>
      <c r="J109" t="str">
        <f t="shared" si="27"/>
        <v>Noni_4</v>
      </c>
      <c r="K109">
        <v>14</v>
      </c>
      <c r="L109">
        <f>VLOOKUP(J109,total_visual_stym!$A$2:$D$129,2,FALSE)</f>
        <v>2116</v>
      </c>
      <c r="M109" t="str">
        <f>VLOOKUP(J109,total_visual_stym!$A$2:$D$129,3,FALSE)</f>
        <v>pics\\Noni_4.jpg</v>
      </c>
      <c r="N109">
        <f>VLOOKUP(J109,total_visual_stym!$A$1:$D$129,4,FALSE)</f>
        <v>212</v>
      </c>
      <c r="P109">
        <f>IF(G109="экспл",0,IF(G109="импл_",VLOOKUP(J109,quest_импл!$A$1:$J$129,7,FALSE),0))</f>
        <v>260</v>
      </c>
      <c r="Q109" t="str">
        <f>IF(G109="экспл",0,IF(G109="импл_",VLOOKUP(J109,quest_импл!$A$1:$J$129,8,FALSE),0))</f>
        <v>sound\\S_bugorkami_li.wav</v>
      </c>
      <c r="R109">
        <f>IF(G109="экспл",0,IF(G109="импл_",VLOOKUP(J109,quest_импл!$A$1:$J$129,9,FALSE),0))</f>
        <v>801</v>
      </c>
      <c r="S109" t="str">
        <f>IF(G109="экспл_",0,IF(G109="импл_",VLOOKUP(J109,quest_импл!$A$1:$J$129,10,FALSE),0))</f>
        <v>да</v>
      </c>
      <c r="U109">
        <f>IF(G109="экспл",VLOOKUP(J109,quest_экспл!$A$1:$N$129,7,FALSE),IF(G109="импл_",0,0))</f>
        <v>0</v>
      </c>
      <c r="V109">
        <f>IF(G109="экспл",VLOOKUP(J109,quest_экспл!$A$2:$N$130,8,FALSE),IF(J109="импл_",0,0))</f>
        <v>0</v>
      </c>
      <c r="W109">
        <f>IF(G109="экспл",VLOOKUP(J109,quest_импл!$A$1:$J$129,9,FALSE),IF(G109="импл_",0,0))</f>
        <v>0</v>
      </c>
      <c r="Y109">
        <f>IF(G109="экспл",VLOOKUP(J109,quest_экспл!$A$1:$N$129,11,FALSE),IF(G109="импл_",0,0))</f>
        <v>0</v>
      </c>
      <c r="Z109">
        <f>IF(G109="экспл",VLOOKUP(J109,quest_экспл!$A$1:$N$129,12,FALSE),IF(G109="импл_",0,0))</f>
        <v>0</v>
      </c>
      <c r="AA109">
        <f>IF(G109="экспл",VLOOKUP(J109,quest_экспл!$A$1:$N$129,14,FALSE),IF(G109="импл_",0,0))</f>
        <v>0</v>
      </c>
      <c r="AB109">
        <f>IF(G109="экспл",VLOOKUP(J109,quest_экспл!$A$1:$N$129,13,FALSE),IF(G109="импл_",0,0))</f>
        <v>0</v>
      </c>
      <c r="AC109">
        <f ca="1">VLOOKUP(AD109,total_visual_stym!$C$2:$F$209,4,FALSE)</f>
        <v>2011</v>
      </c>
      <c r="AD109" t="str">
        <f t="shared" ca="1" si="33"/>
        <v>pics\\Finik_3.jpg</v>
      </c>
      <c r="AE109" s="22">
        <f t="array" ref="AE109">IF(G109="экспл",INDEX(total_visual_stym!$C$146:$C$209,(RANK(total_visual_stym!E189,total_visual_stym!$E$146:$E$209))),0)</f>
        <v>0</v>
      </c>
      <c r="AF109" s="22" t="str">
        <f t="shared" ca="1" si="28"/>
        <v>pics\\Finik_3.jpg</v>
      </c>
      <c r="AI109" t="s">
        <v>119</v>
      </c>
      <c r="AO109">
        <f t="shared" ca="1" si="34"/>
        <v>0.86623329734869547</v>
      </c>
      <c r="AP109" t="str">
        <f t="shared" ca="1" si="35"/>
        <v>pics\\Finik_3.jpg</v>
      </c>
      <c r="AR109" t="str">
        <f t="shared" si="37"/>
        <v/>
      </c>
      <c r="AS109" t="str">
        <f t="shared" ca="1" si="29"/>
        <v>pics\\Finik_3.jpg</v>
      </c>
      <c r="AT109">
        <f t="shared" ca="1" si="30"/>
        <v>0.57282621160175673</v>
      </c>
      <c r="AU109" t="s">
        <v>697</v>
      </c>
      <c r="AV109" t="str">
        <f t="shared" ca="1" si="31"/>
        <v>sound\\Noviy_plod.wav</v>
      </c>
      <c r="AX109" t="str">
        <f>IF(OR(E109=10,E109=11,E109=14,E109=15),VLOOKUP(B109,audio_list_stym!$A$3:$BQ$189,69,FALSE),"XXXXX")</f>
        <v>ГОНИК</v>
      </c>
      <c r="AY109" t="e">
        <f>VLOOKUP(V109,audio_list_stym!B109:BQ406,68,FALSE)</f>
        <v>#N/A</v>
      </c>
      <c r="AZ109" t="e">
        <f>VLOOKUP(Z109,audio_list_stym!$B$2:$BQ$299,68,FALSE)</f>
        <v>#N/A</v>
      </c>
      <c r="BA109" t="str">
        <f>VLOOKUP(Q109,audio_list_stym!$B$2:$BQ$299,68,FALSE)</f>
        <v>_С_бугорками_ли_</v>
      </c>
      <c r="BB109" t="str">
        <f t="shared" si="32"/>
        <v>_С_бугорками_ли_ГОНИК?</v>
      </c>
      <c r="BD109" cm="1">
        <f t="array" aca="1" ref="BD109" ca="1">INDEX($L$106:$L$113,(RANK(AT5,$AT$2:$AT$9)))</f>
        <v>2120</v>
      </c>
    </row>
    <row r="110" spans="1:60" x14ac:dyDescent="0.45">
      <c r="A110">
        <f>VLOOKUP(C110,audio_list_stym!$B$3:$C$299,2,FALSE)</f>
        <v>1214</v>
      </c>
      <c r="B110" t="s">
        <v>355</v>
      </c>
      <c r="C110" t="str">
        <f>VLOOKUP(B110,audio_list_stym!$A$3:$B$18,2,FALSE)</f>
        <v>sound\\Gonic.wav</v>
      </c>
      <c r="D110">
        <f>VLOOKUP(C110,audio_list_stym!$B$3:$D$299,3,FALSE)</f>
        <v>113</v>
      </c>
      <c r="E110">
        <f>VLOOKUP(B110,audio_list_stym!$A$3:$BP$18,68,FALSE)</f>
        <v>14</v>
      </c>
      <c r="F110" t="str">
        <f>VLOOKUP(E110,metki!$A$2:$B$9,2,FALSE)</f>
        <v>импл_новые_с_названием</v>
      </c>
      <c r="G110" t="str">
        <f t="shared" si="26"/>
        <v>импл_</v>
      </c>
      <c r="H110" t="str">
        <f>VLOOKUP(B110,audio_list_stym!$A$3:$AJ$18,36,FALSE)</f>
        <v>Noni</v>
      </c>
      <c r="I110" t="s">
        <v>692</v>
      </c>
      <c r="J110" t="str">
        <f t="shared" si="27"/>
        <v>Noni_5</v>
      </c>
      <c r="K110">
        <v>14</v>
      </c>
      <c r="L110">
        <f>VLOOKUP(J110,total_visual_stym!$A$2:$D$129,2,FALSE)</f>
        <v>2117</v>
      </c>
      <c r="M110" t="str">
        <f>VLOOKUP(J110,total_visual_stym!$A$2:$D$129,3,FALSE)</f>
        <v>pics\\Noni_5.jpg</v>
      </c>
      <c r="N110">
        <f>VLOOKUP(J110,total_visual_stym!$A$1:$D$129,4,FALSE)</f>
        <v>212</v>
      </c>
      <c r="P110">
        <f>IF(G110="экспл",0,IF(G110="импл_",VLOOKUP(J110,quest_импл!$A$1:$J$129,7,FALSE),0))</f>
        <v>261</v>
      </c>
      <c r="Q110" t="str">
        <f>IF(G110="экспл",0,IF(G110="импл_",VLOOKUP(J110,quest_импл!$A$1:$J$129,8,FALSE),0))</f>
        <v>sound\\Ovalniy_li.wav</v>
      </c>
      <c r="R110">
        <f>IF(G110="экспл",0,IF(G110="импл_",VLOOKUP(J110,quest_импл!$A$1:$J$129,9,FALSE),0))</f>
        <v>801</v>
      </c>
      <c r="S110" t="str">
        <f>IF(G110="экспл_",0,IF(G110="импл_",VLOOKUP(J110,quest_импл!$A$1:$J$129,10,FALSE),0))</f>
        <v>да</v>
      </c>
      <c r="U110">
        <f>IF(G110="экспл",VLOOKUP(J110,quest_экспл!$A$1:$N$129,7,FALSE),IF(G110="импл_",0,0))</f>
        <v>0</v>
      </c>
      <c r="V110">
        <f>IF(G110="экспл",VLOOKUP(J110,quest_экспл!$A$2:$N$130,8,FALSE),IF(J110="импл_",0,0))</f>
        <v>0</v>
      </c>
      <c r="W110">
        <f>IF(G110="экспл",VLOOKUP(J110,quest_импл!$A$1:$J$129,9,FALSE),IF(G110="импл_",0,0))</f>
        <v>0</v>
      </c>
      <c r="Y110">
        <f>IF(G110="экспл",VLOOKUP(J110,quest_экспл!$A$1:$N$129,11,FALSE),IF(G110="импл_",0,0))</f>
        <v>0</v>
      </c>
      <c r="Z110">
        <f>IF(G110="экспл",VLOOKUP(J110,quest_экспл!$A$1:$N$129,12,FALSE),IF(G110="импл_",0,0))</f>
        <v>0</v>
      </c>
      <c r="AA110">
        <f>IF(G110="экспл",VLOOKUP(J110,quest_экспл!$A$1:$N$129,14,FALSE),IF(G110="импл_",0,0))</f>
        <v>0</v>
      </c>
      <c r="AB110">
        <f>IF(G110="экспл",VLOOKUP(J110,quest_экспл!$A$1:$N$129,13,FALSE),IF(G110="импл_",0,0))</f>
        <v>0</v>
      </c>
      <c r="AC110">
        <f ca="1">VLOOKUP(AD110,total_visual_stym!$C$2:$F$209,4,FALSE)</f>
        <v>2050</v>
      </c>
      <c r="AD110" t="str">
        <f t="shared" ca="1" si="33"/>
        <v>pics\\Redis_2.jpg</v>
      </c>
      <c r="AE110" s="22">
        <f t="array" ref="AE110">IF(G110="экспл",INDEX(total_visual_stym!$C$146:$C$209,(RANK(total_visual_stym!E190,total_visual_stym!$E$146:$E$209))),0)</f>
        <v>0</v>
      </c>
      <c r="AF110" s="22" t="str">
        <f t="shared" ca="1" si="28"/>
        <v>pics\\Redis_2.jpg</v>
      </c>
      <c r="AI110" t="s">
        <v>120</v>
      </c>
      <c r="AO110">
        <f t="shared" ca="1" si="34"/>
        <v>0.21106852314505686</v>
      </c>
      <c r="AP110" t="str">
        <f t="shared" ca="1" si="35"/>
        <v>pics\\Redis_2.jpg</v>
      </c>
      <c r="AR110" t="str">
        <f t="shared" si="37"/>
        <v/>
      </c>
      <c r="AS110" t="str">
        <f t="shared" ca="1" si="29"/>
        <v>pics\\Redis_2.jpg</v>
      </c>
      <c r="AT110">
        <f t="shared" ca="1" si="30"/>
        <v>0.99127034328218244</v>
      </c>
      <c r="AU110" t="s">
        <v>697</v>
      </c>
      <c r="AV110" t="str">
        <f t="shared" ca="1" si="31"/>
        <v>sound\\Noviy_plod.wav</v>
      </c>
      <c r="AX110" t="str">
        <f>IF(OR(E110=10,E110=11,E110=14,E110=15),VLOOKUP(B110,audio_list_stym!$A$3:$BQ$189,69,FALSE),"XXXXX")</f>
        <v>ГОНИК</v>
      </c>
      <c r="AY110" t="e">
        <f>VLOOKUP(V110,audio_list_stym!B110:BQ407,68,FALSE)</f>
        <v>#N/A</v>
      </c>
      <c r="AZ110" t="e">
        <f>VLOOKUP(Z110,audio_list_stym!$B$2:$BQ$299,68,FALSE)</f>
        <v>#N/A</v>
      </c>
      <c r="BA110" t="str">
        <f>VLOOKUP(Q110,audio_list_stym!$B$2:$BQ$299,68,FALSE)</f>
        <v>_Овальный_ли_</v>
      </c>
      <c r="BB110" t="str">
        <f t="shared" si="32"/>
        <v>_Овальный_ли_ГОНИК?</v>
      </c>
      <c r="BD110" cm="1">
        <f t="array" aca="1" ref="BD110" ca="1">INDEX($L$106:$L$113,(RANK(AT6,$AT$2:$AT$9)))</f>
        <v>2119</v>
      </c>
    </row>
    <row r="111" spans="1:60" x14ac:dyDescent="0.45">
      <c r="A111">
        <f>VLOOKUP(C111,audio_list_stym!$B$3:$C$299,2,FALSE)</f>
        <v>1214</v>
      </c>
      <c r="B111" t="s">
        <v>355</v>
      </c>
      <c r="C111" t="str">
        <f>VLOOKUP(B111,audio_list_stym!$A$3:$B$18,2,FALSE)</f>
        <v>sound\\Gonic.wav</v>
      </c>
      <c r="D111">
        <f>VLOOKUP(C111,audio_list_stym!$B$3:$D$299,3,FALSE)</f>
        <v>113</v>
      </c>
      <c r="E111">
        <f>VLOOKUP(B111,audio_list_stym!$A$3:$BP$18,68,FALSE)</f>
        <v>14</v>
      </c>
      <c r="F111" t="str">
        <f>VLOOKUP(E111,metki!$A$2:$B$9,2,FALSE)</f>
        <v>импл_новые_с_названием</v>
      </c>
      <c r="G111" t="str">
        <f t="shared" si="26"/>
        <v>импл_</v>
      </c>
      <c r="H111" t="str">
        <f>VLOOKUP(B111,audio_list_stym!$A$3:$AJ$18,36,FALSE)</f>
        <v>Noni</v>
      </c>
      <c r="I111" t="s">
        <v>693</v>
      </c>
      <c r="J111" t="str">
        <f t="shared" si="27"/>
        <v>Noni_6</v>
      </c>
      <c r="K111">
        <v>14</v>
      </c>
      <c r="L111">
        <f>VLOOKUP(J111,total_visual_stym!$A$2:$D$129,2,FALSE)</f>
        <v>2118</v>
      </c>
      <c r="M111" t="str">
        <f>VLOOKUP(J111,total_visual_stym!$A$2:$D$129,3,FALSE)</f>
        <v>pics\\Noni_6.jpg</v>
      </c>
      <c r="N111">
        <f>VLOOKUP(J111,total_visual_stym!$A$1:$D$129,4,FALSE)</f>
        <v>212</v>
      </c>
      <c r="P111">
        <f>IF(G111="экспл",0,IF(G111="импл_",VLOOKUP(J111,quest_импл!$A$1:$J$129,7,FALSE),0))</f>
        <v>262</v>
      </c>
      <c r="Q111" t="str">
        <f>IF(G111="экспл",0,IF(G111="импл_",VLOOKUP(J111,quest_импл!$A$1:$J$129,8,FALSE),0))</f>
        <v>sound\\Zhidkiy_li.wav</v>
      </c>
      <c r="R111">
        <f>IF(G111="экспл",0,IF(G111="импл_",VLOOKUP(J111,quest_импл!$A$1:$J$129,9,FALSE),0))</f>
        <v>801</v>
      </c>
      <c r="S111" t="str">
        <f>IF(G111="экспл_",0,IF(G111="импл_",VLOOKUP(J111,quest_импл!$A$1:$J$129,10,FALSE),0))</f>
        <v>нет</v>
      </c>
      <c r="U111">
        <f>IF(G111="экспл",VLOOKUP(J111,quest_экспл!$A$1:$N$129,7,FALSE),IF(G111="импл_",0,0))</f>
        <v>0</v>
      </c>
      <c r="V111">
        <f>IF(G111="экспл",VLOOKUP(J111,quest_экспл!$A$2:$N$130,8,FALSE),IF(J111="импл_",0,0))</f>
        <v>0</v>
      </c>
      <c r="W111">
        <f>IF(G111="экспл",VLOOKUP(J111,quest_импл!$A$1:$J$129,9,FALSE),IF(G111="импл_",0,0))</f>
        <v>0</v>
      </c>
      <c r="Y111">
        <f>IF(G111="экспл",VLOOKUP(J111,quest_экспл!$A$1:$N$129,11,FALSE),IF(G111="импл_",0,0))</f>
        <v>0</v>
      </c>
      <c r="Z111">
        <f>IF(G111="экспл",VLOOKUP(J111,quest_экспл!$A$1:$N$129,12,FALSE),IF(G111="импл_",0,0))</f>
        <v>0</v>
      </c>
      <c r="AA111">
        <f>IF(G111="экспл",VLOOKUP(J111,quest_экспл!$A$1:$N$129,14,FALSE),IF(G111="импл_",0,0))</f>
        <v>0</v>
      </c>
      <c r="AB111">
        <f>IF(G111="экспл",VLOOKUP(J111,quest_экспл!$A$1:$N$129,13,FALSE),IF(G111="импл_",0,0))</f>
        <v>0</v>
      </c>
      <c r="AC111">
        <f ca="1">VLOOKUP(AD111,total_visual_stym!$C$2:$F$209,4,FALSE)</f>
        <v>2041</v>
      </c>
      <c r="AD111" t="str">
        <f t="shared" ca="1" si="33"/>
        <v>pics\\Peper_1.jpg</v>
      </c>
      <c r="AE111" s="22">
        <f t="array" ref="AE111">IF(G111="экспл",INDEX(total_visual_stym!$C$146:$C$209,(RANK(total_visual_stym!E191,total_visual_stym!$E$146:$E$209))),0)</f>
        <v>0</v>
      </c>
      <c r="AF111" s="22" t="str">
        <f t="shared" ca="1" si="28"/>
        <v>pics\\Peper_1.jpg</v>
      </c>
      <c r="AI111" t="s">
        <v>121</v>
      </c>
      <c r="AO111">
        <f t="shared" ca="1" si="34"/>
        <v>0.3327060359208579</v>
      </c>
      <c r="AP111" t="str">
        <f t="shared" ca="1" si="35"/>
        <v>pics\\Peper_1.jpg</v>
      </c>
      <c r="AR111" t="str">
        <f t="shared" si="37"/>
        <v/>
      </c>
      <c r="AS111" t="str">
        <f t="shared" ca="1" si="29"/>
        <v>pics\\Peper_1.jpg</v>
      </c>
      <c r="AT111">
        <f t="shared" ca="1" si="30"/>
        <v>0.895023728226502</v>
      </c>
      <c r="AU111" t="s">
        <v>697</v>
      </c>
      <c r="AV111" t="str">
        <f t="shared" ca="1" si="31"/>
        <v>sound\\Noviy_plod.wav</v>
      </c>
      <c r="AX111" t="str">
        <f>IF(OR(E111=10,E111=11,E111=14,E111=15),VLOOKUP(B111,audio_list_stym!$A$3:$BQ$189,69,FALSE),"XXXXX")</f>
        <v>ГОНИК</v>
      </c>
      <c r="AY111" t="e">
        <f>VLOOKUP(V111,audio_list_stym!B111:BQ408,68,FALSE)</f>
        <v>#N/A</v>
      </c>
      <c r="AZ111" t="e">
        <f>VLOOKUP(Z111,audio_list_stym!$B$2:$BQ$299,68,FALSE)</f>
        <v>#N/A</v>
      </c>
      <c r="BA111" t="str">
        <f>VLOOKUP(Q111,audio_list_stym!$B$2:$BQ$299,68,FALSE)</f>
        <v>_Жидкий_ли_</v>
      </c>
      <c r="BB111" t="str">
        <f t="shared" si="32"/>
        <v>_Жидкий_ли_ГОНИК?</v>
      </c>
      <c r="BD111" cm="1">
        <f t="array" aca="1" ref="BD111" ca="1">INDEX($L$106:$L$113,(RANK(AT7,$AT$2:$AT$9)))</f>
        <v>2118</v>
      </c>
    </row>
    <row r="112" spans="1:60" x14ac:dyDescent="0.45">
      <c r="A112">
        <f>VLOOKUP(C112,audio_list_stym!$B$3:$C$299,2,FALSE)</f>
        <v>1214</v>
      </c>
      <c r="B112" t="s">
        <v>355</v>
      </c>
      <c r="C112" t="str">
        <f>VLOOKUP(B112,audio_list_stym!$A$3:$B$18,2,FALSE)</f>
        <v>sound\\Gonic.wav</v>
      </c>
      <c r="D112">
        <f>VLOOKUP(C112,audio_list_stym!$B$3:$D$299,3,FALSE)</f>
        <v>113</v>
      </c>
      <c r="E112">
        <f>VLOOKUP(B112,audio_list_stym!$A$3:$BP$18,68,FALSE)</f>
        <v>14</v>
      </c>
      <c r="F112" t="str">
        <f>VLOOKUP(E112,metki!$A$2:$B$9,2,FALSE)</f>
        <v>импл_новые_с_названием</v>
      </c>
      <c r="G112" t="str">
        <f t="shared" si="26"/>
        <v>импл_</v>
      </c>
      <c r="H112" t="str">
        <f>VLOOKUP(B112,audio_list_stym!$A$3:$AJ$18,36,FALSE)</f>
        <v>Noni</v>
      </c>
      <c r="I112" t="s">
        <v>694</v>
      </c>
      <c r="J112" t="str">
        <f t="shared" si="27"/>
        <v>Noni_7</v>
      </c>
      <c r="K112">
        <v>14</v>
      </c>
      <c r="L112">
        <f>VLOOKUP(J112,total_visual_stym!$A$2:$D$129,2,FALSE)</f>
        <v>2119</v>
      </c>
      <c r="M112" t="str">
        <f>VLOOKUP(J112,total_visual_stym!$A$2:$D$129,3,FALSE)</f>
        <v>pics\\Noni_7.jpg</v>
      </c>
      <c r="N112">
        <f>VLOOKUP(J112,total_visual_stym!$A$1:$D$129,4,FALSE)</f>
        <v>212</v>
      </c>
      <c r="P112">
        <f>IF(G112="экспл",0,IF(G112="импл_",VLOOKUP(J112,quest_импл!$A$1:$J$129,7,FALSE),0))</f>
        <v>263</v>
      </c>
      <c r="Q112" t="str">
        <f>IF(G112="экспл",0,IF(G112="импл_",VLOOKUP(J112,quest_импл!$A$1:$J$129,8,FALSE),0))</f>
        <v>sound\\Lohmatiy_li.wav</v>
      </c>
      <c r="R112">
        <f>IF(G112="экспл",0,IF(G112="импл_",VLOOKUP(J112,quest_импл!$A$1:$J$129,9,FALSE),0))</f>
        <v>801</v>
      </c>
      <c r="S112" t="str">
        <f>IF(G112="экспл_",0,IF(G112="импл_",VLOOKUP(J112,quest_импл!$A$1:$J$129,10,FALSE),0))</f>
        <v>нет</v>
      </c>
      <c r="U112">
        <f>IF(G112="экспл",VLOOKUP(J112,quest_экспл!$A$1:$N$129,7,FALSE),IF(G112="импл_",0,0))</f>
        <v>0</v>
      </c>
      <c r="V112">
        <f>IF(G112="экспл",VLOOKUP(J112,quest_экспл!$A$2:$N$130,8,FALSE),IF(J112="импл_",0,0))</f>
        <v>0</v>
      </c>
      <c r="W112">
        <f>IF(G112="экспл",VLOOKUP(J112,quest_импл!$A$1:$J$129,9,FALSE),IF(G112="импл_",0,0))</f>
        <v>0</v>
      </c>
      <c r="Y112">
        <f>IF(G112="экспл",VLOOKUP(J112,quest_экспл!$A$1:$N$129,11,FALSE),IF(G112="импл_",0,0))</f>
        <v>0</v>
      </c>
      <c r="Z112">
        <f>IF(G112="экспл",VLOOKUP(J112,quest_экспл!$A$1:$N$129,12,FALSE),IF(G112="импл_",0,0))</f>
        <v>0</v>
      </c>
      <c r="AA112">
        <f>IF(G112="экспл",VLOOKUP(J112,quest_экспл!$A$1:$N$129,14,FALSE),IF(G112="импл_",0,0))</f>
        <v>0</v>
      </c>
      <c r="AB112">
        <f>IF(G112="экспл",VLOOKUP(J112,quest_экспл!$A$1:$N$129,13,FALSE),IF(G112="импл_",0,0))</f>
        <v>0</v>
      </c>
      <c r="AC112">
        <f ca="1">VLOOKUP(AD112,total_visual_stym!$C$2:$F$209,4,FALSE)</f>
        <v>2034</v>
      </c>
      <c r="AD112" t="str">
        <f t="shared" ca="1" si="33"/>
        <v>pics\\Limon_2.jpg</v>
      </c>
      <c r="AE112" s="22">
        <f t="array" ref="AE112">IF(G112="экспл",INDEX(total_visual_stym!$C$146:$C$209,(RANK(total_visual_stym!E192,total_visual_stym!$E$146:$E$209))),0)</f>
        <v>0</v>
      </c>
      <c r="AF112" s="22" t="str">
        <f t="shared" ca="1" si="28"/>
        <v>pics\\Limon_2.jpg</v>
      </c>
      <c r="AI112" t="s">
        <v>122</v>
      </c>
      <c r="AO112">
        <f t="shared" ca="1" si="34"/>
        <v>0.45980258159534371</v>
      </c>
      <c r="AP112" t="str">
        <f t="shared" ca="1" si="35"/>
        <v>pics\\Limon_2.jpg</v>
      </c>
      <c r="AR112" t="str">
        <f t="shared" si="37"/>
        <v/>
      </c>
      <c r="AS112" t="str">
        <f t="shared" ca="1" si="29"/>
        <v>pics\\Limon_2.jpg</v>
      </c>
      <c r="AT112">
        <f t="shared" ca="1" si="30"/>
        <v>0.70264572658789248</v>
      </c>
      <c r="AU112" t="s">
        <v>697</v>
      </c>
      <c r="AV112" t="str">
        <f t="shared" ca="1" si="31"/>
        <v>sound\\Noviy_plod.wav</v>
      </c>
      <c r="AX112" t="str">
        <f>IF(OR(E112=10,E112=11,E112=14,E112=15),VLOOKUP(B112,audio_list_stym!$A$3:$BQ$189,69,FALSE),"XXXXX")</f>
        <v>ГОНИК</v>
      </c>
      <c r="AY112" t="e">
        <f>VLOOKUP(V112,audio_list_stym!B112:BQ409,68,FALSE)</f>
        <v>#N/A</v>
      </c>
      <c r="AZ112" t="e">
        <f>VLOOKUP(Z112,audio_list_stym!$B$2:$BQ$299,68,FALSE)</f>
        <v>#N/A</v>
      </c>
      <c r="BA112" t="str">
        <f>VLOOKUP(Q112,audio_list_stym!$B$2:$BQ$299,68,FALSE)</f>
        <v>_Лохматый_ли_</v>
      </c>
      <c r="BB112" t="str">
        <f t="shared" si="32"/>
        <v>_Лохматый_ли_ГОНИК?</v>
      </c>
      <c r="BD112" cm="1">
        <f t="array" aca="1" ref="BD112" ca="1">INDEX($L$106:$L$113,(RANK(AT8,$AT$2:$AT$9)))</f>
        <v>2113</v>
      </c>
    </row>
    <row r="113" spans="1:60" x14ac:dyDescent="0.45">
      <c r="A113">
        <f>VLOOKUP(C113,audio_list_stym!$B$3:$C$299,2,FALSE)</f>
        <v>1214</v>
      </c>
      <c r="B113" t="s">
        <v>355</v>
      </c>
      <c r="C113" t="str">
        <f>VLOOKUP(B113,audio_list_stym!$A$3:$B$18,2,FALSE)</f>
        <v>sound\\Gonic.wav</v>
      </c>
      <c r="D113">
        <f>VLOOKUP(C113,audio_list_stym!$B$3:$D$299,3,FALSE)</f>
        <v>113</v>
      </c>
      <c r="E113">
        <f>VLOOKUP(B113,audio_list_stym!$A$3:$BP$18,68,FALSE)</f>
        <v>14</v>
      </c>
      <c r="F113" t="str">
        <f>VLOOKUP(E113,metki!$A$2:$B$9,2,FALSE)</f>
        <v>импл_новые_с_названием</v>
      </c>
      <c r="G113" t="str">
        <f t="shared" si="26"/>
        <v>импл_</v>
      </c>
      <c r="H113" t="str">
        <f>VLOOKUP(B113,audio_list_stym!$A$3:$AJ$18,36,FALSE)</f>
        <v>Noni</v>
      </c>
      <c r="I113" t="s">
        <v>695</v>
      </c>
      <c r="J113" t="str">
        <f t="shared" si="27"/>
        <v>Noni_8</v>
      </c>
      <c r="K113">
        <v>14</v>
      </c>
      <c r="L113">
        <f>VLOOKUP(J113,total_visual_stym!$A$2:$D$129,2,FALSE)</f>
        <v>2120</v>
      </c>
      <c r="M113" t="str">
        <f>VLOOKUP(J113,total_visual_stym!$A$2:$D$129,3,FALSE)</f>
        <v>pics\\Noni_8.jpg</v>
      </c>
      <c r="N113">
        <f>VLOOKUP(J113,total_visual_stym!$A$1:$D$129,4,FALSE)</f>
        <v>212</v>
      </c>
      <c r="P113">
        <f>IF(G113="экспл",0,IF(G113="импл_",VLOOKUP(J113,quest_импл!$A$1:$J$129,7,FALSE),0))</f>
        <v>264</v>
      </c>
      <c r="Q113" t="str">
        <f>IF(G113="экспл",0,IF(G113="импл_",VLOOKUP(J113,quest_импл!$A$1:$J$129,8,FALSE),0))</f>
        <v>sound\\Zolotistiy_li.wav</v>
      </c>
      <c r="R113">
        <f>IF(G113="экспл",0,IF(G113="импл_",VLOOKUP(J113,quest_импл!$A$1:$J$129,9,FALSE),0))</f>
        <v>801</v>
      </c>
      <c r="S113" t="str">
        <f>IF(G113="экспл_",0,IF(G113="импл_",VLOOKUP(J113,quest_импл!$A$1:$J$129,10,FALSE),0))</f>
        <v>нет</v>
      </c>
      <c r="U113">
        <f>IF(G113="экспл",VLOOKUP(J113,quest_экспл!$A$1:$N$129,7,FALSE),IF(G113="импл_",0,0))</f>
        <v>0</v>
      </c>
      <c r="V113">
        <f>IF(G113="экспл",VLOOKUP(J113,quest_экспл!$A$2:$N$130,8,FALSE),IF(J113="импл_",0,0))</f>
        <v>0</v>
      </c>
      <c r="W113">
        <f>IF(G113="экспл",VLOOKUP(J113,quest_импл!$A$1:$J$129,9,FALSE),IF(G113="импл_",0,0))</f>
        <v>0</v>
      </c>
      <c r="Y113">
        <f>IF(G113="экспл",VLOOKUP(J113,quest_экспл!$A$1:$N$129,11,FALSE),IF(G113="импл_",0,0))</f>
        <v>0</v>
      </c>
      <c r="Z113">
        <f>IF(G113="экспл",VLOOKUP(J113,quest_экспл!$A$1:$N$129,12,FALSE),IF(G113="импл_",0,0))</f>
        <v>0</v>
      </c>
      <c r="AA113">
        <f>IF(G113="экспл",VLOOKUP(J113,quest_экспл!$A$1:$N$129,14,FALSE),IF(G113="импл_",0,0))</f>
        <v>0</v>
      </c>
      <c r="AB113">
        <f>IF(G113="экспл",VLOOKUP(J113,quest_экспл!$A$1:$N$129,13,FALSE),IF(G113="импл_",0,0))</f>
        <v>0</v>
      </c>
      <c r="AC113">
        <f ca="1">VLOOKUP(AD113,total_visual_stym!$C$2:$F$209,4,FALSE)</f>
        <v>2049</v>
      </c>
      <c r="AD113" t="str">
        <f t="shared" ca="1" si="33"/>
        <v>pics\\Redis_1.jpg</v>
      </c>
      <c r="AE113" s="22">
        <f t="array" ref="AE113">IF(G113="экспл",INDEX(total_visual_stym!$C$146:$C$209,(RANK(total_visual_stym!E193,total_visual_stym!$E$146:$E$209))),0)</f>
        <v>0</v>
      </c>
      <c r="AF113" s="22" t="str">
        <f t="shared" ca="1" si="28"/>
        <v>pics\\Redis_1.jpg</v>
      </c>
      <c r="AI113" t="s">
        <v>123</v>
      </c>
      <c r="AO113">
        <f t="shared" ca="1" si="34"/>
        <v>0.21794405876982503</v>
      </c>
      <c r="AP113" t="str">
        <f t="shared" ca="1" si="35"/>
        <v>pics\\Redis_1.jpg</v>
      </c>
      <c r="AR113" t="str">
        <f t="shared" si="37"/>
        <v/>
      </c>
      <c r="AS113" t="str">
        <f t="shared" ca="1" si="29"/>
        <v>pics\\Redis_1.jpg</v>
      </c>
      <c r="AT113">
        <f t="shared" ca="1" si="30"/>
        <v>0.39410308968746999</v>
      </c>
      <c r="AU113" t="s">
        <v>697</v>
      </c>
      <c r="AV113" t="str">
        <f t="shared" ca="1" si="31"/>
        <v>sound\\Redkiy_plod.wav</v>
      </c>
      <c r="AX113" t="str">
        <f>IF(OR(E113=10,E113=11,E113=14,E113=15),VLOOKUP(B113,audio_list_stym!$A$3:$BQ$189,69,FALSE),"XXXXX")</f>
        <v>ГОНИК</v>
      </c>
      <c r="AY113" t="e">
        <f>VLOOKUP(V113,audio_list_stym!B113:BQ410,68,FALSE)</f>
        <v>#N/A</v>
      </c>
      <c r="AZ113" t="e">
        <f>VLOOKUP(Z113,audio_list_stym!$B$2:$BQ$299,68,FALSE)</f>
        <v>#N/A</v>
      </c>
      <c r="BA113" t="str">
        <f>VLOOKUP(Q113,audio_list_stym!$B$2:$BQ$299,68,FALSE)</f>
        <v>_Золотистый_ли_</v>
      </c>
      <c r="BB113" t="str">
        <f t="shared" si="32"/>
        <v>_Золотистый_ли_ГОНИК?</v>
      </c>
      <c r="BD113" cm="1">
        <f t="array" aca="1" ref="BD113" ca="1">INDEX($L$106:$L$113,(RANK(AT9,$AT$2:$AT$9)))</f>
        <v>2116</v>
      </c>
    </row>
    <row r="114" spans="1:60" x14ac:dyDescent="0.45">
      <c r="A114">
        <f>VLOOKUP(C114,audio_list_stym!$B$3:$C$299,2,FALSE)</f>
        <v>1215</v>
      </c>
      <c r="B114" t="s">
        <v>356</v>
      </c>
      <c r="C114" t="str">
        <f>VLOOKUP(B114,audio_list_stym!$A$3:$B$18,2,FALSE)</f>
        <v>sound\\Todis.wav</v>
      </c>
      <c r="D114">
        <f>VLOOKUP(C114,audio_list_stym!$B$3:$D$299,3,FALSE)</f>
        <v>114</v>
      </c>
      <c r="E114">
        <f>VLOOKUP(B114,audio_list_stym!$A$3:$BP$18,68,FALSE)</f>
        <v>15</v>
      </c>
      <c r="F114" t="str">
        <f>VLOOKUP(E114,metki!$A$2:$B$9,2,FALSE)</f>
        <v>экспл_новые_с_названием</v>
      </c>
      <c r="G114" t="str">
        <f t="shared" si="26"/>
        <v>экспл</v>
      </c>
      <c r="H114" t="str">
        <f>VLOOKUP(B114,audio_list_stym!$A$3:$AJ$18,36,FALSE)</f>
        <v>Sapota</v>
      </c>
      <c r="I114" t="s">
        <v>688</v>
      </c>
      <c r="J114" t="str">
        <f t="shared" si="27"/>
        <v>Sapota_1</v>
      </c>
      <c r="K114">
        <v>15</v>
      </c>
      <c r="L114">
        <f>VLOOKUP(J114,total_visual_stym!$A$2:$D$129,2,FALSE)</f>
        <v>2129</v>
      </c>
      <c r="M114" t="str">
        <f>VLOOKUP(J114,total_visual_stym!$A$2:$D$129,3,FALSE)</f>
        <v>pics\\Sapota_1.jpg</v>
      </c>
      <c r="N114">
        <f>VLOOKUP(J114,total_visual_stym!$A$1:$D$129,4,FALSE)</f>
        <v>213</v>
      </c>
      <c r="P114">
        <f>IF(G114="экспл",0,IF(G114="импл_",VLOOKUP(J114,quest_импл!$A$1:$J$129,7,FALSE),0))</f>
        <v>0</v>
      </c>
      <c r="Q114">
        <f>IF(G114="экспл",0,IF(G114="импл_",VLOOKUP(J114,quest_импл!$A$1:$J$129,8,FALSE),0))</f>
        <v>0</v>
      </c>
      <c r="R114">
        <f>IF(G114="экспл",0,IF(G114="импл_",VLOOKUP(J114,quest_импл!$A$1:$J$129,9,FALSE),0))</f>
        <v>0</v>
      </c>
      <c r="S114">
        <f>IF(G114="экспл_",0,IF(G114="импл_",VLOOKUP(J114,quest_импл!$A$1:$J$129,10,FALSE),0))</f>
        <v>0</v>
      </c>
      <c r="U114">
        <f>IF(G114="экспл",VLOOKUP(J114,quest_экспл!$A$1:$N$129,7,FALSE),IF(G114="импл_",0,0))</f>
        <v>289</v>
      </c>
      <c r="V114" t="str">
        <f>IF(G114="экспл",VLOOKUP(J114,quest_экспл!$A$2:$N$130,8,FALSE),IF(J114="импл_",0,0))</f>
        <v>sound\\Na_ecrane.wav</v>
      </c>
      <c r="W114">
        <f>IF(G114="экспл",VLOOKUP(J114,quest_импл!$A$1:$J$129,9,FALSE),IF(G114="импл_",0,0))</f>
        <v>801</v>
      </c>
      <c r="Y114">
        <f>IF(G114="экспл",VLOOKUP(J114,quest_экспл!$A$1:$N$129,11,FALSE),IF(G114="импл_",0,0))</f>
        <v>137</v>
      </c>
      <c r="Z114" t="str">
        <f>IF(G114="экспл",VLOOKUP(J114,quest_экспл!$A$1:$N$129,12,FALSE),IF(G114="импл_",0,0))</f>
        <v>sound\\On_sharoobraxniy.wav</v>
      </c>
      <c r="AA114" t="str">
        <f>IF(G114="экспл",VLOOKUP(J114,quest_экспл!$A$1:$N$129,14,FALSE),IF(G114="импл_",0,0))</f>
        <v>да</v>
      </c>
      <c r="AB114">
        <f>IF(G114="экспл",VLOOKUP(J114,quest_экспл!$A$1:$N$129,13,FALSE),IF(G114="импл_",0,0))</f>
        <v>804</v>
      </c>
      <c r="AC114">
        <f ca="1">VLOOKUP(AD114,total_visual_stym!$C$2:$F$209,4,FALSE)</f>
        <v>2176</v>
      </c>
      <c r="AD114" t="str">
        <f t="shared" ca="1" si="33"/>
        <v>pics\\dis21.jpg</v>
      </c>
      <c r="AE114" s="22" t="str">
        <f t="array" aca="1" ref="AE114" ca="1">IF(G114="экспл",INDEX(total_visual_stym!$C$146:$C$209,(RANK(total_visual_stym!E194,total_visual_stym!$E$146:$E$209))),0)</f>
        <v>pics\\dis21.jpg</v>
      </c>
      <c r="AF114" s="22" t="str">
        <f t="shared" si="28"/>
        <v/>
      </c>
      <c r="AI114" t="s">
        <v>86</v>
      </c>
      <c r="AO114">
        <f t="shared" ca="1" si="34"/>
        <v>0.2054569662671647</v>
      </c>
      <c r="AP114" t="str">
        <f t="shared" ca="1" si="35"/>
        <v>pics\\Redis_5.jpg</v>
      </c>
      <c r="AR114" t="str">
        <f t="shared" si="37"/>
        <v/>
      </c>
      <c r="AS114" t="str">
        <f t="shared" si="29"/>
        <v/>
      </c>
      <c r="AT114">
        <f t="shared" ca="1" si="30"/>
        <v>0.71071504091527471</v>
      </c>
      <c r="AU114" t="s">
        <v>697</v>
      </c>
      <c r="AV114" t="str">
        <f t="shared" ca="1" si="31"/>
        <v>sound\\Noviy_plod.wav</v>
      </c>
      <c r="AX114" t="str">
        <f>IF(OR(E114=10,E114=11,E114=14,E114=15),VLOOKUP(B114,audio_list_stym!$A$3:$BQ$189,69,FALSE),"XXXXX")</f>
        <v>ТОДИС</v>
      </c>
      <c r="AY114" t="str">
        <f>VLOOKUP(V114,audio_list_stym!B114:BQ411,68,FALSE)</f>
        <v>На_экране_</v>
      </c>
      <c r="AZ114" t="str">
        <f>VLOOKUP(Z114,audio_list_stym!$B$2:$BQ$299,68,FALSE)</f>
        <v>_Он_шарообразный?</v>
      </c>
      <c r="BA114" t="e">
        <f>VLOOKUP(Q114,audio_list_stym!$B$2:$BQ$299,68,FALSE)</f>
        <v>#N/A</v>
      </c>
      <c r="BB114" t="str">
        <f t="shared" si="32"/>
        <v>На_экране_ТОДИС._Он_шарообразный?</v>
      </c>
      <c r="BC114">
        <f>A114</f>
        <v>1215</v>
      </c>
      <c r="BD114" cm="1">
        <f t="array" aca="1" ref="BD114" ca="1">INDEX($L$114:$L$121,(RANK(AT2,$AT$2:$AT$9)))</f>
        <v>2130</v>
      </c>
      <c r="BE114" cm="1">
        <f t="array" aca="1" ref="BE114" ca="1">INDEX(BD66:BD81,(RANK(AT8,$AT$2:$AT$17)))</f>
        <v>2146</v>
      </c>
      <c r="BF114" cm="1">
        <f t="array" aca="1" ref="BF114" ca="1">INDEX(BD82:BD97,(RANK(AT8,$AT$2:$AT$9)))</f>
        <v>2074</v>
      </c>
      <c r="BG114" cm="1">
        <f t="array" aca="1" ref="BG114" ca="1">INDEX(BD98:BD113,(RANK(AT8,$AT$2:$AT$9)))</f>
        <v>2090</v>
      </c>
      <c r="BH114">
        <v>1</v>
      </c>
    </row>
    <row r="115" spans="1:60" x14ac:dyDescent="0.45">
      <c r="A115">
        <f>VLOOKUP(C115,audio_list_stym!$B$3:$C$299,2,FALSE)</f>
        <v>1215</v>
      </c>
      <c r="B115" t="s">
        <v>356</v>
      </c>
      <c r="C115" t="str">
        <f>VLOOKUP(B115,audio_list_stym!$A$3:$B$18,2,FALSE)</f>
        <v>sound\\Todis.wav</v>
      </c>
      <c r="D115">
        <f>VLOOKUP(C115,audio_list_stym!$B$3:$D$299,3,FALSE)</f>
        <v>114</v>
      </c>
      <c r="E115">
        <f>VLOOKUP(B115,audio_list_stym!$A$3:$BP$18,68,FALSE)</f>
        <v>15</v>
      </c>
      <c r="F115" t="str">
        <f>VLOOKUP(E115,metki!$A$2:$B$9,2,FALSE)</f>
        <v>экспл_новые_с_названием</v>
      </c>
      <c r="G115" t="str">
        <f t="shared" si="26"/>
        <v>экспл</v>
      </c>
      <c r="H115" t="str">
        <f>VLOOKUP(B115,audio_list_stym!$A$3:$AJ$18,36,FALSE)</f>
        <v>Sapota</v>
      </c>
      <c r="I115" t="s">
        <v>689</v>
      </c>
      <c r="J115" t="str">
        <f t="shared" si="27"/>
        <v>Sapota_2</v>
      </c>
      <c r="K115">
        <v>15</v>
      </c>
      <c r="L115">
        <f>VLOOKUP(J115,total_visual_stym!$A$2:$D$129,2,FALSE)</f>
        <v>2130</v>
      </c>
      <c r="M115" t="str">
        <f>VLOOKUP(J115,total_visual_stym!$A$2:$D$129,3,FALSE)</f>
        <v>pics\\Sapota_2.jpg</v>
      </c>
      <c r="N115">
        <f>VLOOKUP(J115,total_visual_stym!$A$1:$D$129,4,FALSE)</f>
        <v>213</v>
      </c>
      <c r="P115">
        <f>IF(G115="экспл",0,IF(G115="импл_",VLOOKUP(J115,quest_импл!$A$1:$J$129,7,FALSE),0))</f>
        <v>0</v>
      </c>
      <c r="Q115">
        <f>IF(G115="экспл",0,IF(G115="импл_",VLOOKUP(J115,quest_импл!$A$1:$J$129,8,FALSE),0))</f>
        <v>0</v>
      </c>
      <c r="R115">
        <f>IF(G115="экспл",0,IF(G115="импл_",VLOOKUP(J115,quest_импл!$A$1:$J$129,9,FALSE),0))</f>
        <v>0</v>
      </c>
      <c r="S115">
        <f>IF(G115="экспл_",0,IF(G115="импл_",VLOOKUP(J115,quest_импл!$A$1:$J$129,10,FALSE),0))</f>
        <v>0</v>
      </c>
      <c r="U115">
        <f>IF(G115="экспл",VLOOKUP(J115,quest_экспл!$A$1:$N$129,7,FALSE),IF(G115="импл_",0,0))</f>
        <v>290</v>
      </c>
      <c r="V115" t="str">
        <f>IF(G115="экспл",VLOOKUP(J115,quest_экспл!$A$2:$N$130,8,FALSE),IF(J115="импл_",0,0))</f>
        <v>sound\\Posmotrite_vot.wav</v>
      </c>
      <c r="W115">
        <f>IF(G115="экспл",VLOOKUP(J115,quest_импл!$A$1:$J$129,9,FALSE),IF(G115="импл_",0,0))</f>
        <v>801</v>
      </c>
      <c r="Y115">
        <f>IF(G115="экспл",VLOOKUP(J115,quest_экспл!$A$1:$N$129,11,FALSE),IF(G115="импл_",0,0))</f>
        <v>138</v>
      </c>
      <c r="Z115" t="str">
        <f>IF(G115="экспл",VLOOKUP(J115,quest_экспл!$A$1:$N$129,12,FALSE),IF(G115="импл_",0,0))</f>
        <v>sound\\On_nadrezan.wav</v>
      </c>
      <c r="AA115" t="str">
        <f>IF(G115="экспл",VLOOKUP(J115,quest_экспл!$A$1:$N$129,14,FALSE),IF(G115="импл_",0,0))</f>
        <v>да</v>
      </c>
      <c r="AB115">
        <f>IF(G115="экспл",VLOOKUP(J115,quest_экспл!$A$1:$N$129,13,FALSE),IF(G115="импл_",0,0))</f>
        <v>804</v>
      </c>
      <c r="AC115">
        <f ca="1">VLOOKUP(AD115,total_visual_stym!$C$2:$F$209,4,FALSE)</f>
        <v>2220</v>
      </c>
      <c r="AD115" t="str">
        <f t="shared" ca="1" si="33"/>
        <v>pics\\dis16.jpg</v>
      </c>
      <c r="AE115" s="22" t="str">
        <f t="array" aca="1" ref="AE115" ca="1">IF(G115="экспл",INDEX(total_visual_stym!$C$146:$C$209,(RANK(total_visual_stym!E195,total_visual_stym!$E$146:$E$209))),0)</f>
        <v>pics\\dis16.jpg</v>
      </c>
      <c r="AF115" s="22" t="str">
        <f t="shared" si="28"/>
        <v/>
      </c>
      <c r="AI115" t="s">
        <v>87</v>
      </c>
      <c r="AO115">
        <f t="shared" ca="1" si="34"/>
        <v>0.65842067053144226</v>
      </c>
      <c r="AP115" t="str">
        <f t="shared" ca="1" si="35"/>
        <v>pics\\Goroh_2.jpg</v>
      </c>
      <c r="AR115" t="str">
        <f t="shared" si="37"/>
        <v/>
      </c>
      <c r="AS115" t="str">
        <f t="shared" si="29"/>
        <v/>
      </c>
      <c r="AT115">
        <f t="shared" ca="1" si="30"/>
        <v>0.64249888844636094</v>
      </c>
      <c r="AU115" t="s">
        <v>697</v>
      </c>
      <c r="AV115" t="str">
        <f t="shared" ca="1" si="31"/>
        <v>sound\\Noviy_plod.wav</v>
      </c>
      <c r="AX115" t="str">
        <f>IF(OR(E115=10,E115=11,E115=14,E115=15),VLOOKUP(B115,audio_list_stym!$A$3:$BQ$189,69,FALSE),"XXXXX")</f>
        <v>ТОДИС</v>
      </c>
      <c r="AY115" t="str">
        <f>VLOOKUP(V115,audio_list_stym!B115:BQ412,68,FALSE)</f>
        <v>Посмотрите,_вот_</v>
      </c>
      <c r="AZ115" t="str">
        <f>VLOOKUP(Z115,audio_list_stym!$B$2:$BQ$299,68,FALSE)</f>
        <v>_Он_надрезан?</v>
      </c>
      <c r="BA115" t="e">
        <f>VLOOKUP(Q115,audio_list_stym!$B$2:$BQ$299,68,FALSE)</f>
        <v>#N/A</v>
      </c>
      <c r="BB115" t="str">
        <f t="shared" si="32"/>
        <v>Посмотрите,_вот_ТОДИС._Он_надрезан?</v>
      </c>
      <c r="BD115" cm="1">
        <f t="array" aca="1" ref="BD115" ca="1">INDEX($L$114:$L$121,(RANK(AT3,$AT$2:$AT$9)))</f>
        <v>2133</v>
      </c>
    </row>
    <row r="116" spans="1:60" x14ac:dyDescent="0.45">
      <c r="A116">
        <f>VLOOKUP(C116,audio_list_stym!$B$3:$C$299,2,FALSE)</f>
        <v>1215</v>
      </c>
      <c r="B116" t="s">
        <v>356</v>
      </c>
      <c r="C116" t="str">
        <f>VLOOKUP(B116,audio_list_stym!$A$3:$B$18,2,FALSE)</f>
        <v>sound\\Todis.wav</v>
      </c>
      <c r="D116">
        <f>VLOOKUP(C116,audio_list_stym!$B$3:$D$299,3,FALSE)</f>
        <v>114</v>
      </c>
      <c r="E116">
        <f>VLOOKUP(B116,audio_list_stym!$A$3:$BP$18,68,FALSE)</f>
        <v>15</v>
      </c>
      <c r="F116" t="str">
        <f>VLOOKUP(E116,metki!$A$2:$B$9,2,FALSE)</f>
        <v>экспл_новые_с_названием</v>
      </c>
      <c r="G116" t="str">
        <f t="shared" si="26"/>
        <v>экспл</v>
      </c>
      <c r="H116" t="str">
        <f>VLOOKUP(B116,audio_list_stym!$A$3:$AJ$18,36,FALSE)</f>
        <v>Sapota</v>
      </c>
      <c r="I116" t="s">
        <v>690</v>
      </c>
      <c r="J116" t="str">
        <f t="shared" si="27"/>
        <v>Sapota_3</v>
      </c>
      <c r="K116">
        <v>15</v>
      </c>
      <c r="L116">
        <f>VLOOKUP(J116,total_visual_stym!$A$2:$D$129,2,FALSE)</f>
        <v>2131</v>
      </c>
      <c r="M116" t="str">
        <f>VLOOKUP(J116,total_visual_stym!$A$2:$D$129,3,FALSE)</f>
        <v>pics\\Sapota_3.jpg</v>
      </c>
      <c r="N116">
        <f>VLOOKUP(J116,total_visual_stym!$A$1:$D$129,4,FALSE)</f>
        <v>213</v>
      </c>
      <c r="P116">
        <f>IF(G116="экспл",0,IF(G116="импл_",VLOOKUP(J116,quest_импл!$A$1:$J$129,7,FALSE),0))</f>
        <v>0</v>
      </c>
      <c r="Q116">
        <f>IF(G116="экспл",0,IF(G116="импл_",VLOOKUP(J116,quest_импл!$A$1:$J$129,8,FALSE),0))</f>
        <v>0</v>
      </c>
      <c r="R116">
        <f>IF(G116="экспл",0,IF(G116="импл_",VLOOKUP(J116,quest_импл!$A$1:$J$129,9,FALSE),0))</f>
        <v>0</v>
      </c>
      <c r="S116">
        <f>IF(G116="экспл_",0,IF(G116="импл_",VLOOKUP(J116,quest_импл!$A$1:$J$129,10,FALSE),0))</f>
        <v>0</v>
      </c>
      <c r="U116">
        <f>IF(G116="экспл",VLOOKUP(J116,quest_экспл!$A$1:$N$129,7,FALSE),IF(G116="импл_",0,0))</f>
        <v>291</v>
      </c>
      <c r="V116" t="str">
        <f>IF(G116="экспл",VLOOKUP(J116,quest_экспл!$A$2:$N$130,8,FALSE),IF(J116="импл_",0,0))</f>
        <v>sound\\Vot.wav</v>
      </c>
      <c r="W116">
        <f>IF(G116="экспл",VLOOKUP(J116,quest_импл!$A$1:$J$129,9,FALSE),IF(G116="импл_",0,0))</f>
        <v>801</v>
      </c>
      <c r="Y116">
        <f>IF(G116="экспл",VLOOKUP(J116,quest_экспл!$A$1:$N$129,11,FALSE),IF(G116="импл_",0,0))</f>
        <v>139</v>
      </c>
      <c r="Z116" t="str">
        <f>IF(G116="экспл",VLOOKUP(J116,quest_экспл!$A$1:$N$129,12,FALSE),IF(G116="импл_",0,0))</f>
        <v>sound\\On_perekruchen.wav</v>
      </c>
      <c r="AA116" t="str">
        <f>IF(G116="экспл",VLOOKUP(J116,quest_экспл!$A$1:$N$129,14,FALSE),IF(G116="импл_",0,0))</f>
        <v>нет</v>
      </c>
      <c r="AB116">
        <f>IF(G116="экспл",VLOOKUP(J116,quest_экспл!$A$1:$N$129,13,FALSE),IF(G116="импл_",0,0))</f>
        <v>804</v>
      </c>
      <c r="AC116">
        <f ca="1">VLOOKUP(AD116,total_visual_stym!$C$2:$F$209,4,FALSE)</f>
        <v>2221</v>
      </c>
      <c r="AD116" t="str">
        <f t="shared" ca="1" si="33"/>
        <v>pics\\dis28.jpg</v>
      </c>
      <c r="AE116" s="22" t="str">
        <f t="array" aca="1" ref="AE116" ca="1">IF(G116="экспл",INDEX(total_visual_stym!$C$146:$C$209,(RANK(total_visual_stym!E196,total_visual_stym!$E$146:$E$209))),0)</f>
        <v>pics\\dis28.jpg</v>
      </c>
      <c r="AF116" s="22" t="str">
        <f t="shared" si="28"/>
        <v/>
      </c>
      <c r="AI116" t="s">
        <v>88</v>
      </c>
      <c r="AO116">
        <f t="shared" ca="1" si="34"/>
        <v>0.7690134316360393</v>
      </c>
      <c r="AP116" t="str">
        <f t="shared" ca="1" si="35"/>
        <v>pics\\Finik_6.jpg</v>
      </c>
      <c r="AR116" t="str">
        <f t="shared" si="37"/>
        <v/>
      </c>
      <c r="AS116" t="str">
        <f t="shared" si="29"/>
        <v/>
      </c>
      <c r="AT116">
        <f t="shared" ca="1" si="30"/>
        <v>0.64379876589098373</v>
      </c>
      <c r="AU116" t="s">
        <v>697</v>
      </c>
      <c r="AV116" t="str">
        <f t="shared" ca="1" si="31"/>
        <v>sound\\Noviy_plod.wav</v>
      </c>
      <c r="AX116" t="str">
        <f>IF(OR(E116=10,E116=11,E116=14,E116=15),VLOOKUP(B116,audio_list_stym!$A$3:$BQ$189,69,FALSE),"XXXXX")</f>
        <v>ТОДИС</v>
      </c>
      <c r="AY116" t="str">
        <f>VLOOKUP(V116,audio_list_stym!B116:BQ413,68,FALSE)</f>
        <v>Вот_</v>
      </c>
      <c r="AZ116" t="str">
        <f>VLOOKUP(Z116,audio_list_stym!$B$2:$BQ$299,68,FALSE)</f>
        <v>_Он_перекручен?</v>
      </c>
      <c r="BA116" t="e">
        <f>VLOOKUP(Q116,audio_list_stym!$B$2:$BQ$299,68,FALSE)</f>
        <v>#N/A</v>
      </c>
      <c r="BB116" t="str">
        <f t="shared" si="32"/>
        <v>Вот_ТОДИС._Он_перекручен?</v>
      </c>
      <c r="BD116" cm="1">
        <f t="array" aca="1" ref="BD116" ca="1">INDEX($L$114:$L$121,(RANK(AT4,$AT$2:$AT$9)))</f>
        <v>2131</v>
      </c>
    </row>
    <row r="117" spans="1:60" x14ac:dyDescent="0.45">
      <c r="A117">
        <f>VLOOKUP(C117,audio_list_stym!$B$3:$C$299,2,FALSE)</f>
        <v>1215</v>
      </c>
      <c r="B117" t="s">
        <v>356</v>
      </c>
      <c r="C117" t="str">
        <f>VLOOKUP(B117,audio_list_stym!$A$3:$B$18,2,FALSE)</f>
        <v>sound\\Todis.wav</v>
      </c>
      <c r="D117">
        <f>VLOOKUP(C117,audio_list_stym!$B$3:$D$299,3,FALSE)</f>
        <v>114</v>
      </c>
      <c r="E117">
        <f>VLOOKUP(B117,audio_list_stym!$A$3:$BP$18,68,FALSE)</f>
        <v>15</v>
      </c>
      <c r="F117" t="str">
        <f>VLOOKUP(E117,metki!$A$2:$B$9,2,FALSE)</f>
        <v>экспл_новые_с_названием</v>
      </c>
      <c r="G117" t="str">
        <f t="shared" si="26"/>
        <v>экспл</v>
      </c>
      <c r="H117" t="str">
        <f>VLOOKUP(B117,audio_list_stym!$A$3:$AJ$18,36,FALSE)</f>
        <v>Sapota</v>
      </c>
      <c r="I117" t="s">
        <v>691</v>
      </c>
      <c r="J117" t="str">
        <f t="shared" si="27"/>
        <v>Sapota_4</v>
      </c>
      <c r="K117">
        <v>15</v>
      </c>
      <c r="L117">
        <f>VLOOKUP(J117,total_visual_stym!$A$2:$D$129,2,FALSE)</f>
        <v>2132</v>
      </c>
      <c r="M117" t="str">
        <f>VLOOKUP(J117,total_visual_stym!$A$2:$D$129,3,FALSE)</f>
        <v>pics\\Sapota_4.jpg</v>
      </c>
      <c r="N117">
        <f>VLOOKUP(J117,total_visual_stym!$A$1:$D$129,4,FALSE)</f>
        <v>213</v>
      </c>
      <c r="P117">
        <f>IF(G117="экспл",0,IF(G117="импл_",VLOOKUP(J117,quest_импл!$A$1:$J$129,7,FALSE),0))</f>
        <v>0</v>
      </c>
      <c r="Q117">
        <f>IF(G117="экспл",0,IF(G117="импл_",VLOOKUP(J117,quest_импл!$A$1:$J$129,8,FALSE),0))</f>
        <v>0</v>
      </c>
      <c r="R117">
        <f>IF(G117="экспл",0,IF(G117="импл_",VLOOKUP(J117,quest_импл!$A$1:$J$129,9,FALSE),0))</f>
        <v>0</v>
      </c>
      <c r="S117">
        <f>IF(G117="экспл_",0,IF(G117="импл_",VLOOKUP(J117,quest_импл!$A$1:$J$129,10,FALSE),0))</f>
        <v>0</v>
      </c>
      <c r="U117">
        <f>IF(G117="экспл",VLOOKUP(J117,quest_экспл!$A$1:$N$129,7,FALSE),IF(G117="импл_",0,0))</f>
        <v>292</v>
      </c>
      <c r="V117" t="str">
        <f>IF(G117="экспл",VLOOKUP(J117,quest_экспл!$A$2:$N$130,8,FALSE),IF(J117="импл_",0,0))</f>
        <v>sound\\Eto.wav</v>
      </c>
      <c r="W117">
        <f>IF(G117="экспл",VLOOKUP(J117,quest_импл!$A$1:$J$129,9,FALSE),IF(G117="импл_",0,0))</f>
        <v>801</v>
      </c>
      <c r="Y117">
        <f>IF(G117="экспл",VLOOKUP(J117,quest_экспл!$A$1:$N$129,11,FALSE),IF(G117="импл_",0,0))</f>
        <v>140</v>
      </c>
      <c r="Z117" t="str">
        <f>IF(G117="экспл",VLOOKUP(J117,quest_экспл!$A$1:$N$129,12,FALSE),IF(G117="импл_",0,0))</f>
        <v>sound\\Sorvan_li_on.wav</v>
      </c>
      <c r="AA117" t="str">
        <f>IF(G117="экспл",VLOOKUP(J117,quest_экспл!$A$1:$N$129,14,FALSE),IF(G117="импл_",0,0))</f>
        <v>да</v>
      </c>
      <c r="AB117">
        <f>IF(G117="экспл",VLOOKUP(J117,quest_экспл!$A$1:$N$129,13,FALSE),IF(G117="импл_",0,0))</f>
        <v>804</v>
      </c>
      <c r="AC117">
        <f ca="1">VLOOKUP(AD117,total_visual_stym!$C$2:$F$209,4,FALSE)</f>
        <v>2219</v>
      </c>
      <c r="AD117" t="str">
        <f t="shared" ca="1" si="33"/>
        <v>pics\\dis17.jpg</v>
      </c>
      <c r="AE117" s="22" t="str">
        <f t="array" aca="1" ref="AE117" ca="1">IF(G117="экспл",INDEX(total_visual_stym!$C$146:$C$209,(RANK(total_visual_stym!E197,total_visual_stym!$E$146:$E$209))),0)</f>
        <v>pics\\dis17.jpg</v>
      </c>
      <c r="AF117" s="22" t="str">
        <f t="shared" si="28"/>
        <v/>
      </c>
      <c r="AI117" t="s">
        <v>89</v>
      </c>
      <c r="AO117">
        <f t="shared" ca="1" si="34"/>
        <v>0.15596695127965443</v>
      </c>
      <c r="AP117" t="str">
        <f t="shared" ca="1" si="35"/>
        <v>pics\\Tomat_2.jpg</v>
      </c>
      <c r="AR117" t="str">
        <f t="shared" si="37"/>
        <v/>
      </c>
      <c r="AS117" t="str">
        <f t="shared" si="29"/>
        <v/>
      </c>
      <c r="AT117">
        <f t="shared" ca="1" si="30"/>
        <v>0.28274302439968135</v>
      </c>
      <c r="AU117" t="s">
        <v>697</v>
      </c>
      <c r="AV117" t="str">
        <f t="shared" ca="1" si="31"/>
        <v>sound\\Redkiy_plod.wav</v>
      </c>
      <c r="AX117" t="str">
        <f>IF(OR(E117=10,E117=11,E117=14,E117=15),VLOOKUP(B117,audio_list_stym!$A$3:$BQ$189,69,FALSE),"XXXXX")</f>
        <v>ТОДИС</v>
      </c>
      <c r="AY117" t="str">
        <f>VLOOKUP(V117,audio_list_stym!B117:BQ414,68,FALSE)</f>
        <v>Это_</v>
      </c>
      <c r="AZ117" t="str">
        <f>VLOOKUP(Z117,audio_list_stym!$B$2:$BQ$299,68,FALSE)</f>
        <v>_Сорван_ли_он?</v>
      </c>
      <c r="BA117" t="e">
        <f>VLOOKUP(Q117,audio_list_stym!$B$2:$BQ$299,68,FALSE)</f>
        <v>#N/A</v>
      </c>
      <c r="BB117" t="str">
        <f t="shared" si="32"/>
        <v>Это_ТОДИС._Сорван_ли_он?</v>
      </c>
      <c r="BD117" cm="1">
        <f t="array" aca="1" ref="BD117" ca="1">INDEX($L$114:$L$121,(RANK(AT5,$AT$2:$AT$9)))</f>
        <v>2136</v>
      </c>
    </row>
    <row r="118" spans="1:60" x14ac:dyDescent="0.45">
      <c r="A118">
        <f>VLOOKUP(C118,audio_list_stym!$B$3:$C$299,2,FALSE)</f>
        <v>1215</v>
      </c>
      <c r="B118" t="s">
        <v>356</v>
      </c>
      <c r="C118" t="str">
        <f>VLOOKUP(B118,audio_list_stym!$A$3:$B$18,2,FALSE)</f>
        <v>sound\\Todis.wav</v>
      </c>
      <c r="D118">
        <f>VLOOKUP(C118,audio_list_stym!$B$3:$D$299,3,FALSE)</f>
        <v>114</v>
      </c>
      <c r="E118">
        <f>VLOOKUP(B118,audio_list_stym!$A$3:$BP$18,68,FALSE)</f>
        <v>15</v>
      </c>
      <c r="F118" t="str">
        <f>VLOOKUP(E118,metki!$A$2:$B$9,2,FALSE)</f>
        <v>экспл_новые_с_названием</v>
      </c>
      <c r="G118" t="str">
        <f t="shared" si="26"/>
        <v>экспл</v>
      </c>
      <c r="H118" t="str">
        <f>VLOOKUP(B118,audio_list_stym!$A$3:$AJ$18,36,FALSE)</f>
        <v>Sapota</v>
      </c>
      <c r="I118" t="s">
        <v>692</v>
      </c>
      <c r="J118" t="str">
        <f t="shared" si="27"/>
        <v>Sapota_5</v>
      </c>
      <c r="K118">
        <v>15</v>
      </c>
      <c r="L118">
        <f>VLOOKUP(J118,total_visual_stym!$A$2:$D$129,2,FALSE)</f>
        <v>2133</v>
      </c>
      <c r="M118" t="str">
        <f>VLOOKUP(J118,total_visual_stym!$A$2:$D$129,3,FALSE)</f>
        <v>pics\\Sapota_5.jpg</v>
      </c>
      <c r="N118">
        <f>VLOOKUP(J118,total_visual_stym!$A$1:$D$129,4,FALSE)</f>
        <v>213</v>
      </c>
      <c r="P118">
        <f>IF(G118="экспл",0,IF(G118="импл_",VLOOKUP(J118,quest_импл!$A$1:$J$129,7,FALSE),0))</f>
        <v>0</v>
      </c>
      <c r="Q118">
        <f>IF(G118="экспл",0,IF(G118="импл_",VLOOKUP(J118,quest_импл!$A$1:$J$129,8,FALSE),0))</f>
        <v>0</v>
      </c>
      <c r="R118">
        <f>IF(G118="экспл",0,IF(G118="импл_",VLOOKUP(J118,quest_импл!$A$1:$J$129,9,FALSE),0))</f>
        <v>0</v>
      </c>
      <c r="S118">
        <f>IF(G118="экспл_",0,IF(G118="импл_",VLOOKUP(J118,quest_импл!$A$1:$J$129,10,FALSE),0))</f>
        <v>0</v>
      </c>
      <c r="U118">
        <f>IF(G118="экспл",VLOOKUP(J118,quest_экспл!$A$1:$N$129,7,FALSE),IF(G118="импл_",0,0))</f>
        <v>293</v>
      </c>
      <c r="V118" t="str">
        <f>IF(G118="экспл",VLOOKUP(J118,quest_экспл!$A$2:$N$130,8,FALSE),IF(J118="импл_",0,0))</f>
        <v>sound\\Na_kartinke.wav</v>
      </c>
      <c r="W118">
        <f>IF(G118="экспл",VLOOKUP(J118,quest_импл!$A$1:$J$129,9,FALSE),IF(G118="импл_",0,0))</f>
        <v>801</v>
      </c>
      <c r="Y118">
        <f>IF(G118="экспл",VLOOKUP(J118,quest_экспл!$A$1:$N$129,11,FALSE),IF(G118="импл_",0,0))</f>
        <v>141</v>
      </c>
      <c r="Z118" t="str">
        <f>IF(G118="экспл",VLOOKUP(J118,quest_экспл!$A$1:$N$129,12,FALSE),IF(G118="импл_",0,0))</f>
        <v>sound\\Spressovan_li_on.wav</v>
      </c>
      <c r="AA118" t="str">
        <f>IF(G118="экспл",VLOOKUP(J118,quest_экспл!$A$1:$N$129,14,FALSE),IF(G118="импл_",0,0))</f>
        <v>нет</v>
      </c>
      <c r="AB118">
        <f>IF(G118="экспл",VLOOKUP(J118,quest_экспл!$A$1:$N$129,13,FALSE),IF(G118="импл_",0,0))</f>
        <v>804</v>
      </c>
      <c r="AC118">
        <f ca="1">VLOOKUP(AD118,total_visual_stym!$C$2:$F$209,4,FALSE)</f>
        <v>2212</v>
      </c>
      <c r="AD118" t="str">
        <f t="shared" ca="1" si="33"/>
        <v>pics\\dis61.jpg</v>
      </c>
      <c r="AE118" s="22" t="str">
        <f t="array" aca="1" ref="AE118" ca="1">IF(G118="экспл",INDEX(total_visual_stym!$C$146:$C$209,(RANK(total_visual_stym!E198,total_visual_stym!$E$146:$E$209))),0)</f>
        <v>pics\\dis61.jpg</v>
      </c>
      <c r="AF118" s="22" t="str">
        <f t="shared" si="28"/>
        <v/>
      </c>
      <c r="AI118" t="s">
        <v>90</v>
      </c>
      <c r="AO118">
        <f t="shared" ca="1" si="34"/>
        <v>0.83529097786093909</v>
      </c>
      <c r="AP118" t="str">
        <f t="shared" ca="1" si="35"/>
        <v>pics\\Finik_4.jpg</v>
      </c>
      <c r="AR118" t="str">
        <f t="shared" si="37"/>
        <v/>
      </c>
      <c r="AS118" t="str">
        <f t="shared" si="29"/>
        <v/>
      </c>
      <c r="AT118">
        <f t="shared" ca="1" si="30"/>
        <v>0.69307360591727207</v>
      </c>
      <c r="AU118" t="s">
        <v>697</v>
      </c>
      <c r="AV118" t="str">
        <f t="shared" ca="1" si="31"/>
        <v>sound\\Noviy_plod.wav</v>
      </c>
      <c r="AX118" t="str">
        <f>IF(OR(E118=10,E118=11,E118=14,E118=15),VLOOKUP(B118,audio_list_stym!$A$3:$BQ$189,69,FALSE),"XXXXX")</f>
        <v>ТОДИС</v>
      </c>
      <c r="AY118" t="str">
        <f>VLOOKUP(V118,audio_list_stym!B118:BQ415,68,FALSE)</f>
        <v>На_картинке_</v>
      </c>
      <c r="AZ118" t="str">
        <f>VLOOKUP(Z118,audio_list_stym!$B$2:$BQ$299,68,FALSE)</f>
        <v>_Спрессован_ли_он?</v>
      </c>
      <c r="BA118" t="e">
        <f>VLOOKUP(Q118,audio_list_stym!$B$2:$BQ$299,68,FALSE)</f>
        <v>#N/A</v>
      </c>
      <c r="BB118" t="str">
        <f t="shared" si="32"/>
        <v>На_картинке_ТОДИС._Спрессован_ли_он?</v>
      </c>
      <c r="BD118" cm="1">
        <f t="array" aca="1" ref="BD118" ca="1">INDEX($L$114:$L$121,(RANK(AT6,$AT$2:$AT$9)))</f>
        <v>2135</v>
      </c>
    </row>
    <row r="119" spans="1:60" x14ac:dyDescent="0.45">
      <c r="A119">
        <f>VLOOKUP(C119,audio_list_stym!$B$3:$C$299,2,FALSE)</f>
        <v>1215</v>
      </c>
      <c r="B119" t="s">
        <v>356</v>
      </c>
      <c r="C119" t="str">
        <f>VLOOKUP(B119,audio_list_stym!$A$3:$B$18,2,FALSE)</f>
        <v>sound\\Todis.wav</v>
      </c>
      <c r="D119">
        <f>VLOOKUP(C119,audio_list_stym!$B$3:$D$299,3,FALSE)</f>
        <v>114</v>
      </c>
      <c r="E119">
        <f>VLOOKUP(B119,audio_list_stym!$A$3:$BP$18,68,FALSE)</f>
        <v>15</v>
      </c>
      <c r="F119" t="str">
        <f>VLOOKUP(E119,metki!$A$2:$B$9,2,FALSE)</f>
        <v>экспл_новые_с_названием</v>
      </c>
      <c r="G119" t="str">
        <f t="shared" si="26"/>
        <v>экспл</v>
      </c>
      <c r="H119" t="str">
        <f>VLOOKUP(B119,audio_list_stym!$A$3:$AJ$18,36,FALSE)</f>
        <v>Sapota</v>
      </c>
      <c r="I119" t="s">
        <v>693</v>
      </c>
      <c r="J119" t="str">
        <f t="shared" si="27"/>
        <v>Sapota_6</v>
      </c>
      <c r="K119">
        <v>15</v>
      </c>
      <c r="L119">
        <f>VLOOKUP(J119,total_visual_stym!$A$2:$D$129,2,FALSE)</f>
        <v>2134</v>
      </c>
      <c r="M119" t="str">
        <f>VLOOKUP(J119,total_visual_stym!$A$2:$D$129,3,FALSE)</f>
        <v>pics\\Sapota_6.jpg</v>
      </c>
      <c r="N119">
        <f>VLOOKUP(J119,total_visual_stym!$A$1:$D$129,4,FALSE)</f>
        <v>213</v>
      </c>
      <c r="P119">
        <f>IF(G119="экспл",0,IF(G119="импл_",VLOOKUP(J119,quest_импл!$A$1:$J$129,7,FALSE),0))</f>
        <v>0</v>
      </c>
      <c r="Q119">
        <f>IF(G119="экспл",0,IF(G119="импл_",VLOOKUP(J119,quest_импл!$A$1:$J$129,8,FALSE),0))</f>
        <v>0</v>
      </c>
      <c r="R119">
        <f>IF(G119="экспл",0,IF(G119="импл_",VLOOKUP(J119,quest_импл!$A$1:$J$129,9,FALSE),0))</f>
        <v>0</v>
      </c>
      <c r="S119">
        <f>IF(G119="экспл_",0,IF(G119="импл_",VLOOKUP(J119,quest_импл!$A$1:$J$129,10,FALSE),0))</f>
        <v>0</v>
      </c>
      <c r="U119">
        <f>IF(G119="экспл",VLOOKUP(J119,quest_экспл!$A$1:$N$129,7,FALSE),IF(G119="импл_",0,0))</f>
        <v>294</v>
      </c>
      <c r="V119" t="str">
        <f>IF(G119="экспл",VLOOKUP(J119,quest_экспл!$A$2:$N$130,8,FALSE),IF(J119="импл_",0,0))</f>
        <v>sound\\Na_monitore.wav</v>
      </c>
      <c r="W119">
        <f>IF(G119="экспл",VLOOKUP(J119,quest_импл!$A$1:$J$129,9,FALSE),IF(G119="импл_",0,0))</f>
        <v>801</v>
      </c>
      <c r="Y119">
        <f>IF(G119="экспл",VLOOKUP(J119,quest_экспл!$A$1:$N$129,11,FALSE),IF(G119="импл_",0,0))</f>
        <v>142</v>
      </c>
      <c r="Z119" t="str">
        <f>IF(G119="экспл",VLOOKUP(J119,quest_экспл!$A$1:$N$129,12,FALSE),IF(G119="импл_",0,0))</f>
        <v>sound\\Zheltiy_li_on.wav</v>
      </c>
      <c r="AA119" t="str">
        <f>IF(G119="экспл",VLOOKUP(J119,quest_экспл!$A$1:$N$129,14,FALSE),IF(G119="импл_",0,0))</f>
        <v>нет</v>
      </c>
      <c r="AB119">
        <f>IF(G119="экспл",VLOOKUP(J119,quest_экспл!$A$1:$N$129,13,FALSE),IF(G119="импл_",0,0))</f>
        <v>804</v>
      </c>
      <c r="AC119">
        <f ca="1">VLOOKUP(AD119,total_visual_stym!$C$2:$F$209,4,FALSE)</f>
        <v>2192</v>
      </c>
      <c r="AD119" t="str">
        <f t="shared" ca="1" si="33"/>
        <v>pics\\dis32.jpg</v>
      </c>
      <c r="AE119" s="22" t="str">
        <f t="array" aca="1" ref="AE119" ca="1">IF(G119="экспл",INDEX(total_visual_stym!$C$146:$C$209,(RANK(total_visual_stym!E199,total_visual_stym!$E$146:$E$209))),0)</f>
        <v>pics\\dis32.jpg</v>
      </c>
      <c r="AF119" s="22" t="str">
        <f t="shared" si="28"/>
        <v/>
      </c>
      <c r="AI119" t="s">
        <v>91</v>
      </c>
      <c r="AO119">
        <f t="shared" ca="1" si="34"/>
        <v>0.92995169287948454</v>
      </c>
      <c r="AP119" t="str">
        <f t="shared" ca="1" si="35"/>
        <v>pics\\Banan_4.jpg</v>
      </c>
      <c r="AR119" t="str">
        <f t="shared" si="37"/>
        <v/>
      </c>
      <c r="AS119" t="str">
        <f t="shared" si="29"/>
        <v/>
      </c>
      <c r="AT119">
        <f t="shared" ca="1" si="30"/>
        <v>0.37646187015705457</v>
      </c>
      <c r="AU119" t="s">
        <v>697</v>
      </c>
      <c r="AV119" t="str">
        <f t="shared" ca="1" si="31"/>
        <v>sound\\Redkiy_plod.wav</v>
      </c>
      <c r="AX119" t="str">
        <f>IF(OR(E119=10,E119=11,E119=14,E119=15),VLOOKUP(B119,audio_list_stym!$A$3:$BQ$189,69,FALSE),"XXXXX")</f>
        <v>ТОДИС</v>
      </c>
      <c r="AY119" t="str">
        <f>VLOOKUP(V119,audio_list_stym!B119:BQ416,68,FALSE)</f>
        <v>На_мониторе_</v>
      </c>
      <c r="AZ119" t="str">
        <f>VLOOKUP(Z119,audio_list_stym!$B$2:$BQ$299,68,FALSE)</f>
        <v>_Желтый_ли_он?</v>
      </c>
      <c r="BA119" t="e">
        <f>VLOOKUP(Q119,audio_list_stym!$B$2:$BQ$299,68,FALSE)</f>
        <v>#N/A</v>
      </c>
      <c r="BB119" t="str">
        <f t="shared" si="32"/>
        <v>На_мониторе_ТОДИС._Желтый_ли_он?</v>
      </c>
      <c r="BD119" cm="1">
        <f t="array" aca="1" ref="BD119" ca="1">INDEX($L$114:$L$121,(RANK(AT7,$AT$2:$AT$9)))</f>
        <v>2134</v>
      </c>
    </row>
    <row r="120" spans="1:60" x14ac:dyDescent="0.45">
      <c r="A120">
        <f>VLOOKUP(C120,audio_list_stym!$B$3:$C$299,2,FALSE)</f>
        <v>1215</v>
      </c>
      <c r="B120" t="s">
        <v>356</v>
      </c>
      <c r="C120" t="str">
        <f>VLOOKUP(B120,audio_list_stym!$A$3:$B$18,2,FALSE)</f>
        <v>sound\\Todis.wav</v>
      </c>
      <c r="D120">
        <f>VLOOKUP(C120,audio_list_stym!$B$3:$D$299,3,FALSE)</f>
        <v>114</v>
      </c>
      <c r="E120">
        <f>VLOOKUP(B120,audio_list_stym!$A$3:$BP$18,68,FALSE)</f>
        <v>15</v>
      </c>
      <c r="F120" t="str">
        <f>VLOOKUP(E120,metki!$A$2:$B$9,2,FALSE)</f>
        <v>экспл_новые_с_названием</v>
      </c>
      <c r="G120" t="str">
        <f t="shared" si="26"/>
        <v>экспл</v>
      </c>
      <c r="H120" t="str">
        <f>VLOOKUP(B120,audio_list_stym!$A$3:$AJ$18,36,FALSE)</f>
        <v>Sapota</v>
      </c>
      <c r="I120" t="s">
        <v>694</v>
      </c>
      <c r="J120" t="str">
        <f t="shared" si="27"/>
        <v>Sapota_7</v>
      </c>
      <c r="K120">
        <v>15</v>
      </c>
      <c r="L120">
        <f>VLOOKUP(J120,total_visual_stym!$A$2:$D$129,2,FALSE)</f>
        <v>2135</v>
      </c>
      <c r="M120" t="str">
        <f>VLOOKUP(J120,total_visual_stym!$A$2:$D$129,3,FALSE)</f>
        <v>pics\\Sapota_7.jpg</v>
      </c>
      <c r="N120">
        <f>VLOOKUP(J120,total_visual_stym!$A$1:$D$129,4,FALSE)</f>
        <v>213</v>
      </c>
      <c r="P120">
        <f>IF(G120="экспл",0,IF(G120="импл_",VLOOKUP(J120,quest_импл!$A$1:$J$129,7,FALSE),0))</f>
        <v>0</v>
      </c>
      <c r="Q120">
        <f>IF(G120="экспл",0,IF(G120="импл_",VLOOKUP(J120,quest_импл!$A$1:$J$129,8,FALSE),0))</f>
        <v>0</v>
      </c>
      <c r="R120">
        <f>IF(G120="экспл",0,IF(G120="импл_",VLOOKUP(J120,quest_импл!$A$1:$J$129,9,FALSE),0))</f>
        <v>0</v>
      </c>
      <c r="S120">
        <f>IF(G120="экспл_",0,IF(G120="импл_",VLOOKUP(J120,quest_импл!$A$1:$J$129,10,FALSE),0))</f>
        <v>0</v>
      </c>
      <c r="U120">
        <f>IF(G120="экспл",VLOOKUP(J120,quest_экспл!$A$1:$N$129,7,FALSE),IF(G120="импл_",0,0))</f>
        <v>295</v>
      </c>
      <c r="V120" t="str">
        <f>IF(G120="экспл",VLOOKUP(J120,quest_экспл!$A$2:$N$130,8,FALSE),IF(J120="импл_",0,0))</f>
        <v>sound\\Pered_vami.wav</v>
      </c>
      <c r="W120">
        <f>IF(G120="экспл",VLOOKUP(J120,quest_импл!$A$1:$J$129,9,FALSE),IF(G120="импл_",0,0))</f>
        <v>801</v>
      </c>
      <c r="Y120">
        <f>IF(G120="экспл",VLOOKUP(J120,quest_экспл!$A$1:$N$129,11,FALSE),IF(G120="импл_",0,0))</f>
        <v>143</v>
      </c>
      <c r="Z120" t="str">
        <f>IF(G120="экспл",VLOOKUP(J120,quest_экспл!$A$1:$N$129,12,FALSE),IF(G120="импл_",0,0))</f>
        <v>sound\\Rovniy_li_on.wav</v>
      </c>
      <c r="AA120" t="str">
        <f>IF(G120="экспл",VLOOKUP(J120,quest_экспл!$A$1:$N$129,14,FALSE),IF(G120="импл_",0,0))</f>
        <v>да</v>
      </c>
      <c r="AB120">
        <f>IF(G120="экспл",VLOOKUP(J120,quest_экспл!$A$1:$N$129,13,FALSE),IF(G120="импл_",0,0))</f>
        <v>804</v>
      </c>
      <c r="AC120">
        <f ca="1">VLOOKUP(AD120,total_visual_stym!$C$2:$F$209,4,FALSE)</f>
        <v>2214</v>
      </c>
      <c r="AD120" t="str">
        <f t="shared" ca="1" si="33"/>
        <v>pics\\dis63.jpg</v>
      </c>
      <c r="AE120" s="22" t="str">
        <f t="array" aca="1" ref="AE120" ca="1">IF(G120="экспл",INDEX(total_visual_stym!$C$146:$C$209,(RANK(total_visual_stym!E200,total_visual_stym!$E$146:$E$209))),0)</f>
        <v>pics\\dis63.jpg</v>
      </c>
      <c r="AF120" s="22" t="str">
        <f t="shared" si="28"/>
        <v/>
      </c>
      <c r="AI120" t="s">
        <v>92</v>
      </c>
      <c r="AO120">
        <f t="shared" ca="1" si="34"/>
        <v>0.44007030504962952</v>
      </c>
      <c r="AP120" t="str">
        <f t="shared" ca="1" si="35"/>
        <v>pics\\Limon_3.jpg</v>
      </c>
      <c r="AR120" t="str">
        <f t="shared" si="37"/>
        <v/>
      </c>
      <c r="AS120" t="str">
        <f t="shared" si="29"/>
        <v/>
      </c>
      <c r="AT120">
        <f t="shared" ca="1" si="30"/>
        <v>0.37356618721650248</v>
      </c>
      <c r="AU120" t="s">
        <v>697</v>
      </c>
      <c r="AV120" t="str">
        <f t="shared" ca="1" si="31"/>
        <v>sound\\Redkiy_plod.wav</v>
      </c>
      <c r="AX120" t="str">
        <f>IF(OR(E120=10,E120=11,E120=14,E120=15),VLOOKUP(B120,audio_list_stym!$A$3:$BQ$189,69,FALSE),"XXXXX")</f>
        <v>ТОДИС</v>
      </c>
      <c r="AY120" t="str">
        <f>VLOOKUP(V120,audio_list_stym!B120:BQ417,68,FALSE)</f>
        <v>Перед_Вами_</v>
      </c>
      <c r="AZ120" t="str">
        <f>VLOOKUP(Z120,audio_list_stym!$B$2:$BQ$299,68,FALSE)</f>
        <v>_Ровный_ли_он?</v>
      </c>
      <c r="BA120" t="e">
        <f>VLOOKUP(Q120,audio_list_stym!$B$2:$BQ$299,68,FALSE)</f>
        <v>#N/A</v>
      </c>
      <c r="BB120" t="str">
        <f t="shared" si="32"/>
        <v>Перед_Вами_ТОДИС._Ровный_ли_он?</v>
      </c>
      <c r="BD120" cm="1">
        <f t="array" aca="1" ref="BD120" ca="1">INDEX($L$114:$L$121,(RANK(AT8,$AT$2:$AT$9)))</f>
        <v>2129</v>
      </c>
    </row>
    <row r="121" spans="1:60" x14ac:dyDescent="0.45">
      <c r="A121">
        <f>VLOOKUP(C121,audio_list_stym!$B$3:$C$299,2,FALSE)</f>
        <v>1215</v>
      </c>
      <c r="B121" t="s">
        <v>356</v>
      </c>
      <c r="C121" t="str">
        <f>VLOOKUP(B121,audio_list_stym!$A$3:$B$18,2,FALSE)</f>
        <v>sound\\Todis.wav</v>
      </c>
      <c r="D121">
        <f>VLOOKUP(C121,audio_list_stym!$B$3:$D$299,3,FALSE)</f>
        <v>114</v>
      </c>
      <c r="E121">
        <f>VLOOKUP(B121,audio_list_stym!$A$3:$BP$18,68,FALSE)</f>
        <v>15</v>
      </c>
      <c r="F121" t="str">
        <f>VLOOKUP(E121,metki!$A$2:$B$9,2,FALSE)</f>
        <v>экспл_новые_с_названием</v>
      </c>
      <c r="G121" t="str">
        <f t="shared" si="26"/>
        <v>экспл</v>
      </c>
      <c r="H121" t="str">
        <f>VLOOKUP(B121,audio_list_stym!$A$3:$AJ$18,36,FALSE)</f>
        <v>Sapota</v>
      </c>
      <c r="I121" t="s">
        <v>695</v>
      </c>
      <c r="J121" t="str">
        <f t="shared" si="27"/>
        <v>Sapota_8</v>
      </c>
      <c r="K121">
        <v>15</v>
      </c>
      <c r="L121">
        <f>VLOOKUP(J121,total_visual_stym!$A$2:$D$129,2,FALSE)</f>
        <v>2136</v>
      </c>
      <c r="M121" t="str">
        <f>VLOOKUP(J121,total_visual_stym!$A$2:$D$129,3,FALSE)</f>
        <v>pics\\Sapota_8.jpg</v>
      </c>
      <c r="N121">
        <f>VLOOKUP(J121,total_visual_stym!$A$1:$D$129,4,FALSE)</f>
        <v>213</v>
      </c>
      <c r="P121">
        <f>IF(G121="экспл",0,IF(G121="импл_",VLOOKUP(J121,quest_импл!$A$1:$J$129,7,FALSE),0))</f>
        <v>0</v>
      </c>
      <c r="Q121">
        <f>IF(G121="экспл",0,IF(G121="импл_",VLOOKUP(J121,quest_импл!$A$1:$J$129,8,FALSE),0))</f>
        <v>0</v>
      </c>
      <c r="R121">
        <f>IF(G121="экспл",0,IF(G121="импл_",VLOOKUP(J121,quest_импл!$A$1:$J$129,9,FALSE),0))</f>
        <v>0</v>
      </c>
      <c r="S121">
        <f>IF(G121="экспл_",0,IF(G121="импл_",VLOOKUP(J121,quest_импл!$A$1:$J$129,10,FALSE),0))</f>
        <v>0</v>
      </c>
      <c r="U121">
        <f>IF(G121="экспл",VLOOKUP(J121,quest_экспл!$A$1:$N$129,7,FALSE),IF(G121="импл_",0,0))</f>
        <v>296</v>
      </c>
      <c r="V121" t="str">
        <f>IF(G121="экспл",VLOOKUP(J121,quest_экспл!$A$2:$N$130,8,FALSE),IF(J121="импл_",0,0))</f>
        <v>sound\\Vi_vidite.wav</v>
      </c>
      <c r="W121">
        <f>IF(G121="экспл",VLOOKUP(J121,quest_импл!$A$1:$J$129,9,FALSE),IF(G121="импл_",0,0))</f>
        <v>801</v>
      </c>
      <c r="Y121">
        <f>IF(G121="экспл",VLOOKUP(J121,quest_экспл!$A$1:$N$129,11,FALSE),IF(G121="импл_",0,0))</f>
        <v>144</v>
      </c>
      <c r="Z121" t="str">
        <f>IF(G121="экспл",VLOOKUP(J121,quest_экспл!$A$1:$N$129,12,FALSE),IF(G121="импл_",0,0))</f>
        <v>sound\\On_imeet_shipi.wav</v>
      </c>
      <c r="AA121" t="str">
        <f>IF(G121="экспл",VLOOKUP(J121,quest_экспл!$A$1:$N$129,14,FALSE),IF(G121="импл_",0,0))</f>
        <v>нет</v>
      </c>
      <c r="AB121">
        <f>IF(G121="экспл",VLOOKUP(J121,quest_экспл!$A$1:$N$129,13,FALSE),IF(G121="импл_",0,0))</f>
        <v>804</v>
      </c>
      <c r="AC121">
        <f ca="1">VLOOKUP(AD121,total_visual_stym!$C$2:$F$209,4,FALSE)</f>
        <v>2200</v>
      </c>
      <c r="AD121" t="str">
        <f t="shared" ca="1" si="33"/>
        <v>pics\\dis57.jpg</v>
      </c>
      <c r="AE121" s="22" t="str">
        <f t="array" aca="1" ref="AE121" ca="1">IF(G121="экспл",INDEX(total_visual_stym!$C$146:$C$209,(RANK(total_visual_stym!E201,total_visual_stym!$E$146:$E$209))),0)</f>
        <v>pics\\dis57.jpg</v>
      </c>
      <c r="AF121" s="22" t="str">
        <f t="shared" si="28"/>
        <v/>
      </c>
      <c r="AI121" t="s">
        <v>93</v>
      </c>
      <c r="AO121">
        <f t="shared" ca="1" si="34"/>
        <v>0.59615676995413147</v>
      </c>
      <c r="AP121" t="str">
        <f t="shared" ca="1" si="35"/>
        <v>pics\\Kokos_2.jpg</v>
      </c>
      <c r="AR121" t="str">
        <f>IF(AH121="sound\\Ogorod",AP49,"")</f>
        <v/>
      </c>
      <c r="AS121" t="str">
        <f t="shared" si="29"/>
        <v/>
      </c>
      <c r="AT121">
        <f t="shared" ca="1" si="30"/>
        <v>0.63036728183093227</v>
      </c>
      <c r="AU121" t="s">
        <v>697</v>
      </c>
      <c r="AV121" t="str">
        <f t="shared" ca="1" si="31"/>
        <v>sound\\Noviy_plod.wav</v>
      </c>
      <c r="AX121" t="str">
        <f>IF(OR(E121=10,E121=11,E121=14,E121=15),VLOOKUP(B121,audio_list_stym!$A$3:$BQ$189,69,FALSE),"XXXXX")</f>
        <v>ТОДИС</v>
      </c>
      <c r="AY121" t="str">
        <f>VLOOKUP(V121,audio_list_stym!B121:BQ418,68,FALSE)</f>
        <v>Вы_видите_</v>
      </c>
      <c r="AZ121" t="str">
        <f>VLOOKUP(Z121,audio_list_stym!$B$2:$BQ$299,68,FALSE)</f>
        <v>_Он_имеет_шипы?</v>
      </c>
      <c r="BA121" t="e">
        <f>VLOOKUP(Q121,audio_list_stym!$B$2:$BQ$299,68,FALSE)</f>
        <v>#N/A</v>
      </c>
      <c r="BB121" t="str">
        <f t="shared" si="32"/>
        <v>Вы_видите_ТОДИС._Он_имеет_шипы?</v>
      </c>
      <c r="BD121" cm="1">
        <f t="array" aca="1" ref="BD121" ca="1">INDEX($L$114:$L$121,(RANK(AT9,$AT$2:$AT$9)))</f>
        <v>2132</v>
      </c>
    </row>
    <row r="122" spans="1:60" x14ac:dyDescent="0.45">
      <c r="A122">
        <f>VLOOKUP(C122,audio_list_stym!$B$3:$C$299,2,FALSE)</f>
        <v>1216</v>
      </c>
      <c r="B122" t="s">
        <v>357</v>
      </c>
      <c r="C122" t="str">
        <f>VLOOKUP(B122,audio_list_stym!$A$3:$B$18,2,FALSE)</f>
        <v>sound\\Pemat.wav</v>
      </c>
      <c r="D122">
        <f>VLOOKUP(C122,audio_list_stym!$B$3:$D$299,3,FALSE)</f>
        <v>115</v>
      </c>
      <c r="E122">
        <f>VLOOKUP(B122,audio_list_stym!$A$3:$BP$18,68,FALSE)</f>
        <v>16</v>
      </c>
      <c r="F122" t="str">
        <f>VLOOKUP(E122,metki!$A$2:$B$9,2,FALSE)</f>
        <v>импл_новые_без_названия</v>
      </c>
      <c r="G122" t="str">
        <f t="shared" si="26"/>
        <v>импл_</v>
      </c>
      <c r="H122" t="str">
        <f>VLOOKUP(B122,audio_list_stym!$A$3:$AJ$18,36,FALSE)</f>
        <v>Tamanid</v>
      </c>
      <c r="I122" t="s">
        <v>688</v>
      </c>
      <c r="J122" t="str">
        <f t="shared" si="27"/>
        <v>Tamanid_1</v>
      </c>
      <c r="K122">
        <v>16</v>
      </c>
      <c r="L122">
        <f>VLOOKUP(J122,total_visual_stym!$A$2:$D$129,2,FALSE)</f>
        <v>2137</v>
      </c>
      <c r="M122" t="str">
        <f>VLOOKUP(J122,total_visual_stym!$A$2:$D$129,3,FALSE)</f>
        <v>pics\\Tamanid_1.jpg</v>
      </c>
      <c r="N122">
        <f>VLOOKUP(J122,total_visual_stym!$A$1:$D$129,4,FALSE)</f>
        <v>214</v>
      </c>
      <c r="P122">
        <f>IF(G122="экспл",0,IF(G122="импл_",VLOOKUP(J122,quest_импл!$A$1:$J$129,7,FALSE),0))</f>
        <v>273</v>
      </c>
      <c r="Q122" t="str">
        <f>IF(G122="экспл",0,IF(G122="импл_",VLOOKUP(J122,quest_импл!$A$1:$J$129,8,FALSE),0))</f>
        <v>sound\\Krasnovatiy_li.wav</v>
      </c>
      <c r="R122">
        <f>IF(G122="экспл",0,IF(G122="импл_",VLOOKUP(J122,quest_импл!$A$1:$J$129,9,FALSE),0))</f>
        <v>801</v>
      </c>
      <c r="S122" t="str">
        <f>IF(G122="экспл_",0,IF(G122="импл_",VLOOKUP(J122,quest_импл!$A$1:$J$129,10,FALSE),0))</f>
        <v>да</v>
      </c>
      <c r="U122">
        <f>IF(G122="экспл",VLOOKUP(J122,quest_экспл!$A$1:$N$129,7,FALSE),IF(G122="импл_",0,0))</f>
        <v>0</v>
      </c>
      <c r="V122">
        <f>IF(G122="экспл",VLOOKUP(J122,quest_экспл!$A$2:$N$130,8,FALSE),IF(J122="импл_",0,0))</f>
        <v>0</v>
      </c>
      <c r="W122">
        <f>IF(G122="экспл",VLOOKUP(J122,quest_импл!$A$1:$J$129,9,FALSE),IF(G122="импл_",0,0))</f>
        <v>0</v>
      </c>
      <c r="Y122">
        <f>IF(G122="экспл",VLOOKUP(J122,quest_экспл!$A$1:$N$129,11,FALSE),IF(G122="импл_",0,0))</f>
        <v>0</v>
      </c>
      <c r="Z122">
        <f>IF(G122="экспл",VLOOKUP(J122,quest_экспл!$A$1:$N$129,12,FALSE),IF(G122="импл_",0,0))</f>
        <v>0</v>
      </c>
      <c r="AA122">
        <f>IF(G122="экспл",VLOOKUP(J122,quest_экспл!$A$1:$N$129,14,FALSE),IF(G122="импл_",0,0))</f>
        <v>0</v>
      </c>
      <c r="AB122">
        <f>IF(G122="экспл",VLOOKUP(J122,quest_экспл!$A$1:$N$129,13,FALSE),IF(G122="импл_",0,0))</f>
        <v>0</v>
      </c>
      <c r="AC122">
        <f ca="1">VLOOKUP(AD122,total_visual_stym!$C$2:$F$209,4,FALSE)</f>
        <v>2015</v>
      </c>
      <c r="AD122" t="str">
        <f t="shared" ca="1" si="33"/>
        <v>pics\\Finik_7.jpg</v>
      </c>
      <c r="AE122" s="22">
        <f t="array" ref="AE122">IF(G122="экспл",INDEX(total_visual_stym!$C$146:$C$209,(RANK(total_visual_stym!E202,total_visual_stym!$E$146:$E$209))),0)</f>
        <v>0</v>
      </c>
      <c r="AF122" s="22" t="str">
        <f t="shared" ca="1" si="28"/>
        <v>pics\\Finik_7.jpg</v>
      </c>
      <c r="AI122" t="s">
        <v>124</v>
      </c>
      <c r="AO122">
        <f t="shared" ca="1" si="34"/>
        <v>0.75291526215575044</v>
      </c>
      <c r="AP122" t="str">
        <f t="shared" ca="1" si="35"/>
        <v>pics\\Finik_7.jpg</v>
      </c>
      <c r="AR122" t="str">
        <f t="shared" ref="AR122:AR129" si="38">IF(AH122="sound\\Ogorod",AP50,"")</f>
        <v/>
      </c>
      <c r="AS122" t="str">
        <f t="shared" ca="1" si="29"/>
        <v>pics\\Finik_7.jpg</v>
      </c>
      <c r="AT122">
        <f t="shared" ca="1" si="30"/>
        <v>0.88424996293629521</v>
      </c>
      <c r="AU122" t="s">
        <v>697</v>
      </c>
      <c r="AV122" t="str">
        <f t="shared" ca="1" si="31"/>
        <v>sound\\Noviy_plod.wav</v>
      </c>
      <c r="AX122" t="str">
        <f>IF(OR(E122=10,E122=11,E122=14,E122=15),VLOOKUP(B122,audio_list_stym!$A$3:$BQ$189,69,FALSE),"XXXXX")</f>
        <v>XXXXX</v>
      </c>
      <c r="AY122" t="e">
        <f>VLOOKUP(V122,audio_list_stym!B122:BQ419,68,FALSE)</f>
        <v>#N/A</v>
      </c>
      <c r="AZ122" t="e">
        <f>VLOOKUP(Z122,audio_list_stym!$B$2:$BQ$299,68,FALSE)</f>
        <v>#N/A</v>
      </c>
      <c r="BA122" t="str">
        <f>VLOOKUP(Q122,audio_list_stym!$B$2:$BQ$299,68,FALSE)</f>
        <v>_Красноватый_ли_</v>
      </c>
      <c r="BB122" t="str">
        <f t="shared" si="32"/>
        <v>_Красноватый_ли_XXXXX?</v>
      </c>
      <c r="BC122">
        <f>A122</f>
        <v>1216</v>
      </c>
      <c r="BD122" cm="1">
        <f t="array" aca="1" ref="BD122" ca="1">INDEX($L$122:$L$129,(RANK(AT2,$AT$2:$AT$9)))</f>
        <v>2138</v>
      </c>
      <c r="BE122" cm="1">
        <f t="array" aca="1" ref="BE122" ca="1">INDEX(BD66:BD81,(RANK(AT9,$AT$2:$AT$17)))</f>
        <v>2067</v>
      </c>
      <c r="BF122" cm="1">
        <f t="array" aca="1" ref="BF122" ca="1">INDEX(BD90:BD105,(RANK(AT9,$AT$2:$AT$17)))</f>
        <v>2087</v>
      </c>
      <c r="BG122" cm="1">
        <f t="array" aca="1" ref="BG122" ca="1">INDEX(BD106:BD121,(RANK(AT9,$AT$2:$AT$17)))</f>
        <v>2119</v>
      </c>
      <c r="BH122">
        <v>1</v>
      </c>
    </row>
    <row r="123" spans="1:60" x14ac:dyDescent="0.45">
      <c r="A123">
        <f>VLOOKUP(C123,audio_list_stym!$B$3:$C$299,2,FALSE)</f>
        <v>1216</v>
      </c>
      <c r="B123" t="s">
        <v>357</v>
      </c>
      <c r="C123" t="str">
        <f>VLOOKUP(B123,audio_list_stym!$A$3:$B$18,2,FALSE)</f>
        <v>sound\\Pemat.wav</v>
      </c>
      <c r="D123">
        <f>VLOOKUP(C123,audio_list_stym!$B$3:$D$299,3,FALSE)</f>
        <v>115</v>
      </c>
      <c r="E123">
        <f>VLOOKUP(B123,audio_list_stym!$A$3:$BP$18,68,FALSE)</f>
        <v>16</v>
      </c>
      <c r="F123" t="str">
        <f>VLOOKUP(E123,metki!$A$2:$B$9,2,FALSE)</f>
        <v>импл_новые_без_названия</v>
      </c>
      <c r="G123" t="str">
        <f t="shared" si="26"/>
        <v>импл_</v>
      </c>
      <c r="H123" t="str">
        <f>VLOOKUP(B123,audio_list_stym!$A$3:$AJ$18,36,FALSE)</f>
        <v>Tamanid</v>
      </c>
      <c r="I123" t="s">
        <v>689</v>
      </c>
      <c r="J123" t="str">
        <f t="shared" si="27"/>
        <v>Tamanid_2</v>
      </c>
      <c r="K123">
        <v>16</v>
      </c>
      <c r="L123">
        <f>VLOOKUP(J123,total_visual_stym!$A$2:$D$129,2,FALSE)</f>
        <v>2138</v>
      </c>
      <c r="M123" t="str">
        <f>VLOOKUP(J123,total_visual_stym!$A$2:$D$129,3,FALSE)</f>
        <v>pics\\Tamanid_2.jpg</v>
      </c>
      <c r="N123">
        <f>VLOOKUP(J123,total_visual_stym!$A$1:$D$129,4,FALSE)</f>
        <v>214</v>
      </c>
      <c r="P123">
        <f>IF(G123="экспл",0,IF(G123="импл_",VLOOKUP(J123,quest_импл!$A$1:$J$129,7,FALSE),0))</f>
        <v>274</v>
      </c>
      <c r="Q123" t="str">
        <f>IF(G123="экспл",0,IF(G123="импл_",VLOOKUP(J123,quest_импл!$A$1:$J$129,8,FALSE),0))</f>
        <v>sound\\Izognut_li.wav</v>
      </c>
      <c r="R123">
        <f>IF(G123="экспл",0,IF(G123="импл_",VLOOKUP(J123,quest_импл!$A$1:$J$129,9,FALSE),0))</f>
        <v>801</v>
      </c>
      <c r="S123" t="str">
        <f>IF(G123="экспл_",0,IF(G123="импл_",VLOOKUP(J123,quest_импл!$A$1:$J$129,10,FALSE),0))</f>
        <v>да</v>
      </c>
      <c r="U123">
        <f>IF(G123="экспл",VLOOKUP(J123,quest_экспл!$A$1:$N$129,7,FALSE),IF(G123="импл_",0,0))</f>
        <v>0</v>
      </c>
      <c r="V123">
        <f>IF(G123="экспл",VLOOKUP(J123,quest_экспл!$A$2:$N$130,8,FALSE),IF(J123="импл_",0,0))</f>
        <v>0</v>
      </c>
      <c r="W123">
        <f>IF(G123="экспл",VLOOKUP(J123,quest_импл!$A$1:$J$129,9,FALSE),IF(G123="импл_",0,0))</f>
        <v>0</v>
      </c>
      <c r="Y123">
        <f>IF(G123="экспл",VLOOKUP(J123,quest_экспл!$A$1:$N$129,11,FALSE),IF(G123="импл_",0,0))</f>
        <v>0</v>
      </c>
      <c r="Z123">
        <f>IF(G123="экспл",VLOOKUP(J123,quest_экспл!$A$1:$N$129,12,FALSE),IF(G123="импл_",0,0))</f>
        <v>0</v>
      </c>
      <c r="AA123">
        <f>IF(G123="экспл",VLOOKUP(J123,quest_экспл!$A$1:$N$129,14,FALSE),IF(G123="импл_",0,0))</f>
        <v>0</v>
      </c>
      <c r="AB123">
        <f>IF(G123="экспл",VLOOKUP(J123,quest_экспл!$A$1:$N$129,13,FALSE),IF(G123="импл_",0,0))</f>
        <v>0</v>
      </c>
      <c r="AC123">
        <f ca="1">VLOOKUP(AD123,total_visual_stym!$C$2:$F$209,4,FALSE)</f>
        <v>2048</v>
      </c>
      <c r="AD123" t="str">
        <f t="shared" ca="1" si="33"/>
        <v>pics\\Peper_8.jpg</v>
      </c>
      <c r="AE123" s="22">
        <f t="array" ref="AE123">IF(G123="экспл",INDEX(total_visual_stym!$C$146:$C$209,(RANK(total_visual_stym!E203,total_visual_stym!$E$146:$E$209))),0)</f>
        <v>0</v>
      </c>
      <c r="AF123" s="22" t="str">
        <f t="shared" ca="1" si="28"/>
        <v>pics\\Peper_8.jpg</v>
      </c>
      <c r="AI123" t="s">
        <v>125</v>
      </c>
      <c r="AO123">
        <f t="shared" ca="1" si="34"/>
        <v>0.22545747980652775</v>
      </c>
      <c r="AP123" t="str">
        <f t="shared" ca="1" si="35"/>
        <v>pics\\Peper_8.jpg</v>
      </c>
      <c r="AR123" t="str">
        <f t="shared" si="38"/>
        <v/>
      </c>
      <c r="AS123" t="str">
        <f t="shared" ca="1" si="29"/>
        <v>pics\\Peper_8.jpg</v>
      </c>
      <c r="AT123">
        <f t="shared" ca="1" si="30"/>
        <v>0.75244267012371913</v>
      </c>
      <c r="AU123" t="s">
        <v>697</v>
      </c>
      <c r="AV123" t="str">
        <f t="shared" ca="1" si="31"/>
        <v>sound\\Noviy_plod.wav</v>
      </c>
      <c r="AX123" t="str">
        <f>IF(OR(E123=10,E123=11,E123=14,E123=15),VLOOKUP(B123,audio_list_stym!$A$3:$BQ$189,69,FALSE),"XXXXX")</f>
        <v>XXXXX</v>
      </c>
      <c r="AY123" t="e">
        <f>VLOOKUP(V123,audio_list_stym!B123:BQ420,68,FALSE)</f>
        <v>#N/A</v>
      </c>
      <c r="AZ123" t="e">
        <f>VLOOKUP(Z123,audio_list_stym!$B$2:$BQ$299,68,FALSE)</f>
        <v>#N/A</v>
      </c>
      <c r="BA123" t="str">
        <f>VLOOKUP(Q123,audio_list_stym!$B$2:$BQ$299,68,FALSE)</f>
        <v>_Изогнут_ли_</v>
      </c>
      <c r="BB123" t="str">
        <f t="shared" si="32"/>
        <v>_Изогнут_ли_XXXXX?</v>
      </c>
      <c r="BD123" cm="1">
        <f t="array" aca="1" ref="BD123" ca="1">INDEX($L$122:$L$129,(RANK(AT3,$AT$2:$AT$9)))</f>
        <v>2141</v>
      </c>
    </row>
    <row r="124" spans="1:60" x14ac:dyDescent="0.45">
      <c r="A124">
        <f>VLOOKUP(C124,audio_list_stym!$B$3:$C$299,2,FALSE)</f>
        <v>1216</v>
      </c>
      <c r="B124" t="s">
        <v>357</v>
      </c>
      <c r="C124" t="str">
        <f>VLOOKUP(B124,audio_list_stym!$A$3:$B$18,2,FALSE)</f>
        <v>sound\\Pemat.wav</v>
      </c>
      <c r="D124">
        <f>VLOOKUP(C124,audio_list_stym!$B$3:$D$299,3,FALSE)</f>
        <v>115</v>
      </c>
      <c r="E124">
        <f>VLOOKUP(B124,audio_list_stym!$A$3:$BP$18,68,FALSE)</f>
        <v>16</v>
      </c>
      <c r="F124" t="str">
        <f>VLOOKUP(E124,metki!$A$2:$B$9,2,FALSE)</f>
        <v>импл_новые_без_названия</v>
      </c>
      <c r="G124" t="str">
        <f t="shared" si="26"/>
        <v>импл_</v>
      </c>
      <c r="H124" t="str">
        <f>VLOOKUP(B124,audio_list_stym!$A$3:$AJ$18,36,FALSE)</f>
        <v>Tamanid</v>
      </c>
      <c r="I124" t="s">
        <v>690</v>
      </c>
      <c r="J124" t="str">
        <f t="shared" si="27"/>
        <v>Tamanid_3</v>
      </c>
      <c r="K124">
        <v>16</v>
      </c>
      <c r="L124">
        <f>VLOOKUP(J124,total_visual_stym!$A$2:$D$129,2,FALSE)</f>
        <v>2139</v>
      </c>
      <c r="M124" t="str">
        <f>VLOOKUP(J124,total_visual_stym!$A$2:$D$129,3,FALSE)</f>
        <v>pics\\Tamanid_3.jpg</v>
      </c>
      <c r="N124">
        <f>VLOOKUP(J124,total_visual_stym!$A$1:$D$129,4,FALSE)</f>
        <v>214</v>
      </c>
      <c r="P124">
        <f>IF(G124="экспл",0,IF(G124="импл_",VLOOKUP(J124,quest_импл!$A$1:$J$129,7,FALSE),0))</f>
        <v>275</v>
      </c>
      <c r="Q124" t="str">
        <f>IF(G124="экспл",0,IF(G124="импл_",VLOOKUP(J124,quest_импл!$A$1:$J$129,8,FALSE),0))</f>
        <v>sound\\Barhatistiy_li.wav</v>
      </c>
      <c r="R124">
        <f>IF(G124="экспл",0,IF(G124="импл_",VLOOKUP(J124,quest_импл!$A$1:$J$129,9,FALSE),0))</f>
        <v>801</v>
      </c>
      <c r="S124" t="str">
        <f>IF(G124="экспл_",0,IF(G124="импл_",VLOOKUP(J124,quest_импл!$A$1:$J$129,10,FALSE),0))</f>
        <v>да</v>
      </c>
      <c r="U124">
        <f>IF(G124="экспл",VLOOKUP(J124,quest_экспл!$A$1:$N$129,7,FALSE),IF(G124="импл_",0,0))</f>
        <v>0</v>
      </c>
      <c r="V124">
        <f>IF(G124="экспл",VLOOKUP(J124,quest_экспл!$A$2:$N$130,8,FALSE),IF(J124="импл_",0,0))</f>
        <v>0</v>
      </c>
      <c r="W124">
        <f>IF(G124="экспл",VLOOKUP(J124,quest_импл!$A$1:$J$129,9,FALSE),IF(G124="импл_",0,0))</f>
        <v>0</v>
      </c>
      <c r="Y124">
        <f>IF(G124="экспл",VLOOKUP(J124,quest_экспл!$A$1:$N$129,11,FALSE),IF(G124="импл_",0,0))</f>
        <v>0</v>
      </c>
      <c r="Z124">
        <f>IF(G124="экспл",VLOOKUP(J124,quest_экспл!$A$1:$N$129,12,FALSE),IF(G124="импл_",0,0))</f>
        <v>0</v>
      </c>
      <c r="AA124">
        <f>IF(G124="экспл",VLOOKUP(J124,quest_экспл!$A$1:$N$129,14,FALSE),IF(G124="импл_",0,0))</f>
        <v>0</v>
      </c>
      <c r="AB124">
        <f>IF(G124="экспл",VLOOKUP(J124,quest_экспл!$A$1:$N$129,13,FALSE),IF(G124="импл_",0,0))</f>
        <v>0</v>
      </c>
      <c r="AC124">
        <f ca="1">VLOOKUP(AD124,total_visual_stym!$C$2:$F$209,4,FALSE)</f>
        <v>2023</v>
      </c>
      <c r="AD124" t="str">
        <f t="shared" ca="1" si="33"/>
        <v>pics\\Goroh_7.jpg</v>
      </c>
      <c r="AE124" s="22">
        <f t="array" ref="AE124">IF(G124="экспл",INDEX(total_visual_stym!$C$146:$C$209,(RANK(total_visual_stym!E204,total_visual_stym!$E$146:$E$209))),0)</f>
        <v>0</v>
      </c>
      <c r="AF124" s="22" t="str">
        <f t="shared" ca="1" si="28"/>
        <v>pics\\Goroh_7.jpg</v>
      </c>
      <c r="AI124" t="s">
        <v>126</v>
      </c>
      <c r="AO124">
        <f t="shared" ca="1" si="34"/>
        <v>0.60386408259499458</v>
      </c>
      <c r="AP124" t="str">
        <f t="shared" ca="1" si="35"/>
        <v>pics\\Goroh_7.jpg</v>
      </c>
      <c r="AR124" t="str">
        <f t="shared" si="38"/>
        <v/>
      </c>
      <c r="AS124" t="str">
        <f t="shared" ca="1" si="29"/>
        <v>pics\\Goroh_7.jpg</v>
      </c>
      <c r="AT124">
        <f t="shared" ca="1" si="30"/>
        <v>7.7857539137669018E-2</v>
      </c>
      <c r="AU124" t="s">
        <v>697</v>
      </c>
      <c r="AV124" t="str">
        <f t="shared" ca="1" si="31"/>
        <v>sound\\Redkiy_plod.wav</v>
      </c>
      <c r="AX124" t="str">
        <f>IF(OR(E124=10,E124=11,E124=14,E124=15),VLOOKUP(B124,audio_list_stym!$A$3:$BQ$189,69,FALSE),"XXXXX")</f>
        <v>XXXXX</v>
      </c>
      <c r="AY124" t="e">
        <f>VLOOKUP(V124,audio_list_stym!B124:BQ421,68,FALSE)</f>
        <v>#N/A</v>
      </c>
      <c r="AZ124" t="e">
        <f>VLOOKUP(Z124,audio_list_stym!$B$2:$BQ$299,68,FALSE)</f>
        <v>#N/A</v>
      </c>
      <c r="BA124" t="str">
        <f>VLOOKUP(Q124,audio_list_stym!$B$2:$BQ$299,68,FALSE)</f>
        <v>_Бархатистый_ли_</v>
      </c>
      <c r="BB124" t="str">
        <f t="shared" si="32"/>
        <v>_Бархатистый_ли_XXXXX?</v>
      </c>
      <c r="BD124" cm="1">
        <f t="array" aca="1" ref="BD124" ca="1">INDEX($L$122:$L$129,(RANK(AT4,$AT$2:$AT$9)))</f>
        <v>2139</v>
      </c>
    </row>
    <row r="125" spans="1:60" x14ac:dyDescent="0.45">
      <c r="A125">
        <f>VLOOKUP(C125,audio_list_stym!$B$3:$C$299,2,FALSE)</f>
        <v>1216</v>
      </c>
      <c r="B125" t="s">
        <v>357</v>
      </c>
      <c r="C125" t="str">
        <f>VLOOKUP(B125,audio_list_stym!$A$3:$B$18,2,FALSE)</f>
        <v>sound\\Pemat.wav</v>
      </c>
      <c r="D125">
        <f>VLOOKUP(C125,audio_list_stym!$B$3:$D$299,3,FALSE)</f>
        <v>115</v>
      </c>
      <c r="E125">
        <f>VLOOKUP(B125,audio_list_stym!$A$3:$BP$18,68,FALSE)</f>
        <v>16</v>
      </c>
      <c r="F125" t="str">
        <f>VLOOKUP(E125,metki!$A$2:$B$9,2,FALSE)</f>
        <v>импл_новые_без_названия</v>
      </c>
      <c r="G125" t="str">
        <f t="shared" si="26"/>
        <v>импл_</v>
      </c>
      <c r="H125" t="str">
        <f>VLOOKUP(B125,audio_list_stym!$A$3:$AJ$18,36,FALSE)</f>
        <v>Tamanid</v>
      </c>
      <c r="I125" t="s">
        <v>691</v>
      </c>
      <c r="J125" t="str">
        <f t="shared" si="27"/>
        <v>Tamanid_4</v>
      </c>
      <c r="K125">
        <v>16</v>
      </c>
      <c r="L125">
        <f>VLOOKUP(J125,total_visual_stym!$A$2:$D$129,2,FALSE)</f>
        <v>2140</v>
      </c>
      <c r="M125" t="str">
        <f>VLOOKUP(J125,total_visual_stym!$A$2:$D$129,3,FALSE)</f>
        <v>pics\\Tamanid_4.jpg</v>
      </c>
      <c r="N125">
        <f>VLOOKUP(J125,total_visual_stym!$A$1:$D$129,4,FALSE)</f>
        <v>214</v>
      </c>
      <c r="P125">
        <f>IF(G125="экспл",0,IF(G125="импл_",VLOOKUP(J125,quest_импл!$A$1:$J$129,7,FALSE),0))</f>
        <v>276</v>
      </c>
      <c r="Q125" t="str">
        <f>IF(G125="экспл",0,IF(G125="импл_",VLOOKUP(J125,quest_импл!$A$1:$J$129,8,FALSE),0))</f>
        <v>sound\\Odnotonniy_li.wav</v>
      </c>
      <c r="R125">
        <f>IF(G125="экспл",0,IF(G125="импл_",VLOOKUP(J125,quest_импл!$A$1:$J$129,9,FALSE),0))</f>
        <v>801</v>
      </c>
      <c r="S125" t="str">
        <f>IF(G125="экспл_",0,IF(G125="импл_",VLOOKUP(J125,quest_импл!$A$1:$J$129,10,FALSE),0))</f>
        <v>нет</v>
      </c>
      <c r="U125">
        <f>IF(G125="экспл",VLOOKUP(J125,quest_экспл!$A$1:$N$129,7,FALSE),IF(G125="импл_",0,0))</f>
        <v>0</v>
      </c>
      <c r="V125">
        <f>IF(G125="экспл",VLOOKUP(J125,quest_экспл!$A$2:$N$130,8,FALSE),IF(J125="импл_",0,0))</f>
        <v>0</v>
      </c>
      <c r="W125">
        <f>IF(G125="экспл",VLOOKUP(J125,quest_импл!$A$1:$J$129,9,FALSE),IF(G125="импл_",0,0))</f>
        <v>0</v>
      </c>
      <c r="Y125">
        <f>IF(G125="экспл",VLOOKUP(J125,quest_экспл!$A$1:$N$129,11,FALSE),IF(G125="импл_",0,0))</f>
        <v>0</v>
      </c>
      <c r="Z125">
        <f>IF(G125="экспл",VLOOKUP(J125,quest_экспл!$A$1:$N$129,12,FALSE),IF(G125="импл_",0,0))</f>
        <v>0</v>
      </c>
      <c r="AA125">
        <f>IF(G125="экспл",VLOOKUP(J125,quest_экспл!$A$1:$N$129,14,FALSE),IF(G125="импл_",0,0))</f>
        <v>0</v>
      </c>
      <c r="AB125">
        <f>IF(G125="экспл",VLOOKUP(J125,quest_экспл!$A$1:$N$129,13,FALSE),IF(G125="импл_",0,0))</f>
        <v>0</v>
      </c>
      <c r="AC125">
        <f ca="1">VLOOKUP(AD125,total_visual_stym!$C$2:$F$209,4,FALSE)</f>
        <v>2063</v>
      </c>
      <c r="AD125" t="str">
        <f t="shared" ca="1" si="33"/>
        <v>pics\\Tomat_7.jpg</v>
      </c>
      <c r="AE125" s="22">
        <f t="array" ref="AE125">IF(G125="экспл",INDEX(total_visual_stym!$C$146:$C$209,(RANK(total_visual_stym!E205,total_visual_stym!$E$146:$E$209))),0)</f>
        <v>0</v>
      </c>
      <c r="AF125" s="22" t="str">
        <f t="shared" ca="1" si="28"/>
        <v>pics\\Tomat_7.jpg</v>
      </c>
      <c r="AI125" t="s">
        <v>127</v>
      </c>
      <c r="AO125">
        <f t="shared" ca="1" si="34"/>
        <v>2.0365840926474088E-2</v>
      </c>
      <c r="AP125" t="str">
        <f t="shared" ca="1" si="35"/>
        <v>pics\\Tomat_7.jpg</v>
      </c>
      <c r="AR125" t="str">
        <f t="shared" si="38"/>
        <v/>
      </c>
      <c r="AS125" t="str">
        <f t="shared" ca="1" si="29"/>
        <v>pics\\Tomat_7.jpg</v>
      </c>
      <c r="AT125">
        <f t="shared" ca="1" si="30"/>
        <v>0.51102523255285481</v>
      </c>
      <c r="AU125" t="s">
        <v>697</v>
      </c>
      <c r="AV125" t="str">
        <f t="shared" ca="1" si="31"/>
        <v>sound\\Redkiy_plod.wav</v>
      </c>
      <c r="AX125" t="str">
        <f>IF(OR(E125=10,E125=11,E125=14,E125=15),VLOOKUP(B125,audio_list_stym!$A$3:$BQ$189,69,FALSE),"XXXXX")</f>
        <v>XXXXX</v>
      </c>
      <c r="AY125" t="e">
        <f>VLOOKUP(V125,audio_list_stym!B125:BQ422,68,FALSE)</f>
        <v>#N/A</v>
      </c>
      <c r="AZ125" t="e">
        <f>VLOOKUP(Z125,audio_list_stym!$B$2:$BQ$299,68,FALSE)</f>
        <v>#N/A</v>
      </c>
      <c r="BA125" t="str">
        <f>VLOOKUP(Q125,audio_list_stym!$B$2:$BQ$299,68,FALSE)</f>
        <v>_Однотонный_ли_</v>
      </c>
      <c r="BB125" t="str">
        <f t="shared" si="32"/>
        <v>_Однотонный_ли_XXXXX?</v>
      </c>
      <c r="BD125" cm="1">
        <f t="array" aca="1" ref="BD125" ca="1">INDEX($L$122:$L$129,(RANK(AT5,$AT$2:$AT$9)))</f>
        <v>2144</v>
      </c>
    </row>
    <row r="126" spans="1:60" x14ac:dyDescent="0.45">
      <c r="A126">
        <f>VLOOKUP(C126,audio_list_stym!$B$3:$C$299,2,FALSE)</f>
        <v>1216</v>
      </c>
      <c r="B126" t="s">
        <v>357</v>
      </c>
      <c r="C126" t="str">
        <f>VLOOKUP(B126,audio_list_stym!$A$3:$B$18,2,FALSE)</f>
        <v>sound\\Pemat.wav</v>
      </c>
      <c r="D126">
        <f>VLOOKUP(C126,audio_list_stym!$B$3:$D$299,3,FALSE)</f>
        <v>115</v>
      </c>
      <c r="E126">
        <f>VLOOKUP(B126,audio_list_stym!$A$3:$BP$18,68,FALSE)</f>
        <v>16</v>
      </c>
      <c r="F126" t="str">
        <f>VLOOKUP(E126,metki!$A$2:$B$9,2,FALSE)</f>
        <v>импл_новые_без_названия</v>
      </c>
      <c r="G126" t="str">
        <f t="shared" si="26"/>
        <v>импл_</v>
      </c>
      <c r="H126" t="str">
        <f>VLOOKUP(B126,audio_list_stym!$A$3:$AJ$18,36,FALSE)</f>
        <v>Tamanid</v>
      </c>
      <c r="I126" t="s">
        <v>692</v>
      </c>
      <c r="J126" t="str">
        <f t="shared" si="27"/>
        <v>Tamanid_5</v>
      </c>
      <c r="K126">
        <v>16</v>
      </c>
      <c r="L126">
        <f>VLOOKUP(J126,total_visual_stym!$A$2:$D$129,2,FALSE)</f>
        <v>2141</v>
      </c>
      <c r="M126" t="str">
        <f>VLOOKUP(J126,total_visual_stym!$A$2:$D$129,3,FALSE)</f>
        <v>pics\\Tamanid_5.jpg</v>
      </c>
      <c r="N126">
        <f>VLOOKUP(J126,total_visual_stym!$A$1:$D$129,4,FALSE)</f>
        <v>214</v>
      </c>
      <c r="P126">
        <f>IF(G126="экспл",0,IF(G126="импл_",VLOOKUP(J126,quest_импл!$A$1:$J$129,7,FALSE),0))</f>
        <v>277</v>
      </c>
      <c r="Q126" t="str">
        <f>IF(G126="экспл",0,IF(G126="импл_",VLOOKUP(J126,quest_импл!$A$1:$J$129,8,FALSE),0))</f>
        <v>sound\\Prozrachniy_li.wav</v>
      </c>
      <c r="R126">
        <f>IF(G126="экспл",0,IF(G126="импл_",VLOOKUP(J126,quest_импл!$A$1:$J$129,9,FALSE),0))</f>
        <v>801</v>
      </c>
      <c r="S126" t="str">
        <f>IF(G126="экспл_",0,IF(G126="импл_",VLOOKUP(J126,quest_импл!$A$1:$J$129,10,FALSE),0))</f>
        <v>нет</v>
      </c>
      <c r="U126">
        <f>IF(G126="экспл",VLOOKUP(J126,quest_экспл!$A$1:$N$129,7,FALSE),IF(G126="импл_",0,0))</f>
        <v>0</v>
      </c>
      <c r="V126">
        <f>IF(G126="экспл",VLOOKUP(J126,quest_экспл!$A$2:$N$130,8,FALSE),IF(J126="импл_",0,0))</f>
        <v>0</v>
      </c>
      <c r="W126">
        <f>IF(G126="экспл",VLOOKUP(J126,quest_импл!$A$1:$J$129,9,FALSE),IF(G126="импл_",0,0))</f>
        <v>0</v>
      </c>
      <c r="Y126">
        <f>IF(G126="экспл",VLOOKUP(J126,quest_экспл!$A$1:$N$129,11,FALSE),IF(G126="импл_",0,0))</f>
        <v>0</v>
      </c>
      <c r="Z126">
        <f>IF(G126="экспл",VLOOKUP(J126,quest_экспл!$A$1:$N$129,12,FALSE),IF(G126="импл_",0,0))</f>
        <v>0</v>
      </c>
      <c r="AA126">
        <f>IF(G126="экспл",VLOOKUP(J126,quest_экспл!$A$1:$N$129,14,FALSE),IF(G126="импл_",0,0))</f>
        <v>0</v>
      </c>
      <c r="AB126">
        <f>IF(G126="экспл",VLOOKUP(J126,quest_экспл!$A$1:$N$129,13,FALSE),IF(G126="импл_",0,0))</f>
        <v>0</v>
      </c>
      <c r="AC126">
        <f ca="1">VLOOKUP(AD126,total_visual_stym!$C$2:$F$209,4,FALSE)</f>
        <v>2027</v>
      </c>
      <c r="AD126" t="str">
        <f t="shared" ca="1" si="33"/>
        <v>pics\\Kokos_3.jpg</v>
      </c>
      <c r="AE126" s="22">
        <f t="array" ref="AE126">IF(G126="экспл",INDEX(total_visual_stym!$C$146:$C$209,(RANK(total_visual_stym!E206,total_visual_stym!$E$146:$E$209))),0)</f>
        <v>0</v>
      </c>
      <c r="AF126" s="22" t="str">
        <f t="shared" ca="1" si="28"/>
        <v>pics\\Kokos_3.jpg</v>
      </c>
      <c r="AI126" t="s">
        <v>128</v>
      </c>
      <c r="AO126">
        <f t="shared" ca="1" si="34"/>
        <v>0.58942850985797968</v>
      </c>
      <c r="AP126" t="str">
        <f t="shared" ca="1" si="35"/>
        <v>pics\\Kokos_3.jpg</v>
      </c>
      <c r="AR126" t="str">
        <f t="shared" si="38"/>
        <v/>
      </c>
      <c r="AS126" t="str">
        <f t="shared" ca="1" si="29"/>
        <v>pics\\Kokos_3.jpg</v>
      </c>
      <c r="AT126">
        <f t="shared" ca="1" si="30"/>
        <v>0.44187200907073743</v>
      </c>
      <c r="AU126" t="s">
        <v>697</v>
      </c>
      <c r="AV126" t="str">
        <f t="shared" ca="1" si="31"/>
        <v>sound\\Redkiy_plod.wav</v>
      </c>
      <c r="AX126" t="str">
        <f>IF(OR(E126=10,E126=11,E126=14,E126=15),VLOOKUP(B126,audio_list_stym!$A$3:$BQ$189,69,FALSE),"XXXXX")</f>
        <v>XXXXX</v>
      </c>
      <c r="AY126" t="e">
        <f>VLOOKUP(V126,audio_list_stym!B126:BQ423,68,FALSE)</f>
        <v>#N/A</v>
      </c>
      <c r="AZ126" t="e">
        <f>VLOOKUP(Z126,audio_list_stym!$B$2:$BQ$299,68,FALSE)</f>
        <v>#N/A</v>
      </c>
      <c r="BA126" t="str">
        <f>VLOOKUP(Q126,audio_list_stym!$B$2:$BQ$299,68,FALSE)</f>
        <v>_Прозрачный_ли_</v>
      </c>
      <c r="BB126" t="str">
        <f t="shared" si="32"/>
        <v>_Прозрачный_ли_XXXXX?</v>
      </c>
      <c r="BD126" cm="1">
        <f t="array" aca="1" ref="BD126" ca="1">INDEX($L$122:$L$129,(RANK(AT6,$AT$2:$AT$9)))</f>
        <v>2143</v>
      </c>
    </row>
    <row r="127" spans="1:60" x14ac:dyDescent="0.45">
      <c r="A127">
        <f>VLOOKUP(C127,audio_list_stym!$B$3:$C$299,2,FALSE)</f>
        <v>1216</v>
      </c>
      <c r="B127" t="s">
        <v>357</v>
      </c>
      <c r="C127" t="str">
        <f>VLOOKUP(B127,audio_list_stym!$A$3:$B$18,2,FALSE)</f>
        <v>sound\\Pemat.wav</v>
      </c>
      <c r="D127">
        <f>VLOOKUP(C127,audio_list_stym!$B$3:$D$299,3,FALSE)</f>
        <v>115</v>
      </c>
      <c r="E127">
        <f>VLOOKUP(B127,audio_list_stym!$A$3:$BP$18,68,FALSE)</f>
        <v>16</v>
      </c>
      <c r="F127" t="str">
        <f>VLOOKUP(E127,metki!$A$2:$B$9,2,FALSE)</f>
        <v>импл_новые_без_названия</v>
      </c>
      <c r="G127" t="str">
        <f t="shared" si="26"/>
        <v>импл_</v>
      </c>
      <c r="H127" t="str">
        <f>VLOOKUP(B127,audio_list_stym!$A$3:$AJ$18,36,FALSE)</f>
        <v>Tamanid</v>
      </c>
      <c r="I127" t="s">
        <v>693</v>
      </c>
      <c r="J127" t="str">
        <f t="shared" si="27"/>
        <v>Tamanid_6</v>
      </c>
      <c r="K127">
        <v>16</v>
      </c>
      <c r="L127">
        <f>VLOOKUP(J127,total_visual_stym!$A$2:$D$129,2,FALSE)</f>
        <v>2142</v>
      </c>
      <c r="M127" t="str">
        <f>VLOOKUP(J127,total_visual_stym!$A$2:$D$129,3,FALSE)</f>
        <v>pics\\Tamanid_6.jpg</v>
      </c>
      <c r="N127">
        <f>VLOOKUP(J127,total_visual_stym!$A$1:$D$129,4,FALSE)</f>
        <v>214</v>
      </c>
      <c r="P127">
        <f>IF(G127="экспл",0,IF(G127="импл_",VLOOKUP(J127,quest_импл!$A$1:$J$129,7,FALSE),0))</f>
        <v>278</v>
      </c>
      <c r="Q127" t="str">
        <f>IF(G127="экспл",0,IF(G127="импл_",VLOOKUP(J127,quest_импл!$A$1:$J$129,8,FALSE),0))</f>
        <v>sound\\Izmelchen_li.wav</v>
      </c>
      <c r="R127">
        <f>IF(G127="экспл",0,IF(G127="импл_",VLOOKUP(J127,quest_импл!$A$1:$J$129,9,FALSE),0))</f>
        <v>801</v>
      </c>
      <c r="S127" t="str">
        <f>IF(G127="экспл_",0,IF(G127="импл_",VLOOKUP(J127,quest_импл!$A$1:$J$129,10,FALSE),0))</f>
        <v>нет</v>
      </c>
      <c r="U127">
        <f>IF(G127="экспл",VLOOKUP(J127,quest_экспл!$A$1:$N$129,7,FALSE),IF(G127="импл_",0,0))</f>
        <v>0</v>
      </c>
      <c r="V127">
        <f>IF(G127="экспл",VLOOKUP(J127,quest_экспл!$A$2:$N$130,8,FALSE),IF(J127="импл_",0,0))</f>
        <v>0</v>
      </c>
      <c r="W127">
        <f>IF(G127="экспл",VLOOKUP(J127,quest_импл!$A$1:$J$129,9,FALSE),IF(G127="импл_",0,0))</f>
        <v>0</v>
      </c>
      <c r="Y127">
        <f>IF(G127="экспл",VLOOKUP(J127,quest_экспл!$A$1:$N$129,11,FALSE),IF(G127="импл_",0,0))</f>
        <v>0</v>
      </c>
      <c r="Z127">
        <f>IF(G127="экспл",VLOOKUP(J127,quest_экспл!$A$1:$N$129,12,FALSE),IF(G127="импл_",0,0))</f>
        <v>0</v>
      </c>
      <c r="AA127">
        <f>IF(G127="экспл",VLOOKUP(J127,quest_экспл!$A$1:$N$129,14,FALSE),IF(G127="импл_",0,0))</f>
        <v>0</v>
      </c>
      <c r="AB127">
        <f>IF(G127="экспл",VLOOKUP(J127,quest_экспл!$A$1:$N$129,13,FALSE),IF(G127="импл_",0,0))</f>
        <v>0</v>
      </c>
      <c r="AC127">
        <f ca="1">VLOOKUP(AD127,total_visual_stym!$C$2:$F$209,4,FALSE)</f>
        <v>2052</v>
      </c>
      <c r="AD127" t="str">
        <f t="shared" ca="1" si="33"/>
        <v>pics\\Redis_4.jpg</v>
      </c>
      <c r="AE127" s="22">
        <f t="array" ref="AE127">IF(G127="экспл",INDEX(total_visual_stym!$C$146:$C$209,(RANK(total_visual_stym!E207,total_visual_stym!$E$146:$E$209))),0)</f>
        <v>0</v>
      </c>
      <c r="AF127" s="22" t="str">
        <f t="shared" ca="1" si="28"/>
        <v>pics\\Redis_4.jpg</v>
      </c>
      <c r="AI127" t="s">
        <v>129</v>
      </c>
      <c r="AO127">
        <f t="shared" ca="1" si="34"/>
        <v>0.20553428180547362</v>
      </c>
      <c r="AP127" t="str">
        <f t="shared" ca="1" si="35"/>
        <v>pics\\Redis_4.jpg</v>
      </c>
      <c r="AR127" t="str">
        <f t="shared" si="38"/>
        <v/>
      </c>
      <c r="AS127" t="str">
        <f t="shared" ca="1" si="29"/>
        <v>pics\\Redis_4.jpg</v>
      </c>
      <c r="AT127">
        <f t="shared" ca="1" si="30"/>
        <v>0.28420347591648798</v>
      </c>
      <c r="AU127" t="s">
        <v>697</v>
      </c>
      <c r="AV127" t="str">
        <f t="shared" ca="1" si="31"/>
        <v>sound\\Redkiy_plod.wav</v>
      </c>
      <c r="AX127" t="str">
        <f>IF(OR(E127=10,E127=11,E127=14,E127=15),VLOOKUP(B127,audio_list_stym!$A$3:$BQ$189,69,FALSE),"XXXXX")</f>
        <v>XXXXX</v>
      </c>
      <c r="AY127" t="e">
        <f>VLOOKUP(V127,audio_list_stym!B127:BQ424,68,FALSE)</f>
        <v>#N/A</v>
      </c>
      <c r="AZ127" t="e">
        <f>VLOOKUP(Z127,audio_list_stym!$B$2:$BQ$299,68,FALSE)</f>
        <v>#N/A</v>
      </c>
      <c r="BA127" t="str">
        <f>VLOOKUP(Q127,audio_list_stym!$B$2:$BQ$299,68,FALSE)</f>
        <v>_Измельчен_ли_</v>
      </c>
      <c r="BB127" t="str">
        <f t="shared" si="32"/>
        <v>_Измельчен_ли_XXXXX?</v>
      </c>
      <c r="BD127" cm="1">
        <f t="array" aca="1" ref="BD127" ca="1">INDEX($L$122:$L$129,(RANK(AT7,$AT$2:$AT$9)))</f>
        <v>2142</v>
      </c>
    </row>
    <row r="128" spans="1:60" x14ac:dyDescent="0.45">
      <c r="A128">
        <f>VLOOKUP(C128,audio_list_stym!$B$3:$C$299,2,FALSE)</f>
        <v>1216</v>
      </c>
      <c r="B128" t="s">
        <v>357</v>
      </c>
      <c r="C128" t="str">
        <f>VLOOKUP(B128,audio_list_stym!$A$3:$B$18,2,FALSE)</f>
        <v>sound\\Pemat.wav</v>
      </c>
      <c r="D128">
        <f>VLOOKUP(C128,audio_list_stym!$B$3:$D$299,3,FALSE)</f>
        <v>115</v>
      </c>
      <c r="E128">
        <f>VLOOKUP(B128,audio_list_stym!$A$3:$BP$18,68,FALSE)</f>
        <v>16</v>
      </c>
      <c r="F128" t="str">
        <f>VLOOKUP(E128,metki!$A$2:$B$9,2,FALSE)</f>
        <v>импл_новые_без_названия</v>
      </c>
      <c r="G128" t="str">
        <f t="shared" si="26"/>
        <v>импл_</v>
      </c>
      <c r="H128" t="str">
        <f>VLOOKUP(B128,audio_list_stym!$A$3:$AJ$18,36,FALSE)</f>
        <v>Tamanid</v>
      </c>
      <c r="I128" t="s">
        <v>694</v>
      </c>
      <c r="J128" t="str">
        <f t="shared" si="27"/>
        <v>Tamanid_7</v>
      </c>
      <c r="K128">
        <v>16</v>
      </c>
      <c r="L128">
        <f>VLOOKUP(J128,total_visual_stym!$A$2:$D$129,2,FALSE)</f>
        <v>2143</v>
      </c>
      <c r="M128" t="str">
        <f>VLOOKUP(J128,total_visual_stym!$A$2:$D$129,3,FALSE)</f>
        <v>pics\\Tamanid_7.jpg</v>
      </c>
      <c r="N128">
        <f>VLOOKUP(J128,total_visual_stym!$A$1:$D$129,4,FALSE)</f>
        <v>214</v>
      </c>
      <c r="P128">
        <f>IF(G128="экспл",0,IF(G128="импл_",VLOOKUP(J128,quest_импл!$A$1:$J$129,7,FALSE),0))</f>
        <v>279</v>
      </c>
      <c r="Q128" t="str">
        <f>IF(G128="экспл",0,IF(G128="импл_",VLOOKUP(J128,quest_импл!$A$1:$J$129,8,FALSE),0))</f>
        <v>sound\\Cvetushiy_li.wav</v>
      </c>
      <c r="R128">
        <f>IF(G128="экспл",0,IF(G128="импл_",VLOOKUP(J128,quest_импл!$A$1:$J$129,9,FALSE),0))</f>
        <v>801</v>
      </c>
      <c r="S128" t="str">
        <f>IF(G128="экспл_",0,IF(G128="импл_",VLOOKUP(J128,quest_импл!$A$1:$J$129,10,FALSE),0))</f>
        <v>нет</v>
      </c>
      <c r="U128">
        <f>IF(G128="экспл",VLOOKUP(J128,quest_экспл!$A$1:$N$129,7,FALSE),IF(G128="импл_",0,0))</f>
        <v>0</v>
      </c>
      <c r="V128">
        <f>IF(G128="экспл",VLOOKUP(J128,quest_экспл!$A$2:$N$130,8,FALSE),IF(J128="импл_",0,0))</f>
        <v>0</v>
      </c>
      <c r="W128">
        <f>IF(G128="экспл",VLOOKUP(J128,quest_импл!$A$1:$J$129,9,FALSE),IF(G128="импл_",0,0))</f>
        <v>0</v>
      </c>
      <c r="Y128">
        <f>IF(G128="экспл",VLOOKUP(J128,quest_экспл!$A$1:$N$129,11,FALSE),IF(G128="импл_",0,0))</f>
        <v>0</v>
      </c>
      <c r="Z128">
        <f>IF(G128="экспл",VLOOKUP(J128,quest_экспл!$A$1:$N$129,12,FALSE),IF(G128="импл_",0,0))</f>
        <v>0</v>
      </c>
      <c r="AA128">
        <f>IF(G128="экспл",VLOOKUP(J128,quest_экспл!$A$1:$N$129,14,FALSE),IF(G128="импл_",0,0))</f>
        <v>0</v>
      </c>
      <c r="AB128">
        <f>IF(G128="экспл",VLOOKUP(J128,quest_экспл!$A$1:$N$129,13,FALSE),IF(G128="импл_",0,0))</f>
        <v>0</v>
      </c>
      <c r="AC128">
        <f ca="1">VLOOKUP(AD128,total_visual_stym!$C$2:$F$209,4,FALSE)</f>
        <v>2010</v>
      </c>
      <c r="AD128" t="str">
        <f t="shared" ca="1" si="33"/>
        <v>pics\\Finik_2.jpg</v>
      </c>
      <c r="AE128" s="22">
        <f t="array" ref="AE128">IF(G128="экспл",INDEX(total_visual_stym!$C$146:$C$209,(RANK(total_visual_stym!E208,total_visual_stym!$E$146:$E$209))),0)</f>
        <v>0</v>
      </c>
      <c r="AF128" s="22" t="str">
        <f t="shared" ca="1" si="28"/>
        <v>pics\\Finik_2.jpg</v>
      </c>
      <c r="AI128" t="s">
        <v>130</v>
      </c>
      <c r="AO128">
        <f t="shared" ca="1" si="34"/>
        <v>0.88301351607708445</v>
      </c>
      <c r="AP128" t="str">
        <f t="shared" ca="1" si="35"/>
        <v>pics\\Finik_2.jpg</v>
      </c>
      <c r="AR128" t="str">
        <f t="shared" si="38"/>
        <v/>
      </c>
      <c r="AS128" t="str">
        <f t="shared" ca="1" si="29"/>
        <v>pics\\Finik_2.jpg</v>
      </c>
      <c r="AT128">
        <f t="shared" ca="1" si="30"/>
        <v>0.41973149012140309</v>
      </c>
      <c r="AU128" t="s">
        <v>697</v>
      </c>
      <c r="AV128" t="str">
        <f t="shared" ca="1" si="31"/>
        <v>sound\\Redkiy_plod.wav</v>
      </c>
      <c r="AX128" t="str">
        <f>IF(OR(E128=10,E128=11,E128=14,E128=15),VLOOKUP(B128,audio_list_stym!$A$3:$BQ$189,69,FALSE),"XXXXX")</f>
        <v>XXXXX</v>
      </c>
      <c r="AY128" t="e">
        <f>VLOOKUP(V128,audio_list_stym!B128:BQ425,68,FALSE)</f>
        <v>#N/A</v>
      </c>
      <c r="AZ128" t="e">
        <f>VLOOKUP(Z128,audio_list_stym!$B$2:$BQ$299,68,FALSE)</f>
        <v>#N/A</v>
      </c>
      <c r="BA128" t="str">
        <f>VLOOKUP(Q128,audio_list_stym!$B$2:$BQ$299,68,FALSE)</f>
        <v>_Цветущий_ли_</v>
      </c>
      <c r="BB128" t="str">
        <f t="shared" si="32"/>
        <v>_Цветущий_ли_XXXXX?</v>
      </c>
      <c r="BD128" cm="1">
        <f t="array" aca="1" ref="BD128" ca="1">INDEX($L$122:$L$129,(RANK(AT8,$AT$2:$AT$9)))</f>
        <v>2137</v>
      </c>
    </row>
    <row r="129" spans="1:56" x14ac:dyDescent="0.45">
      <c r="A129">
        <f>VLOOKUP(C129,audio_list_stym!$B$3:$C$299,2,FALSE)</f>
        <v>1216</v>
      </c>
      <c r="B129" t="s">
        <v>357</v>
      </c>
      <c r="C129" t="str">
        <f>VLOOKUP(B129,audio_list_stym!$A$3:$B$18,2,FALSE)</f>
        <v>sound\\Pemat.wav</v>
      </c>
      <c r="D129">
        <f>VLOOKUP(C129,audio_list_stym!$B$3:$D$299,3,FALSE)</f>
        <v>115</v>
      </c>
      <c r="E129">
        <f>VLOOKUP(B129,audio_list_stym!$A$3:$BP$18,68,FALSE)</f>
        <v>16</v>
      </c>
      <c r="F129" t="str">
        <f>VLOOKUP(E129,metki!$A$2:$B$9,2,FALSE)</f>
        <v>импл_новые_без_названия</v>
      </c>
      <c r="G129" t="str">
        <f t="shared" si="26"/>
        <v>импл_</v>
      </c>
      <c r="H129" t="str">
        <f>VLOOKUP(B129,audio_list_stym!$A$3:$AJ$18,36,FALSE)</f>
        <v>Tamanid</v>
      </c>
      <c r="I129" t="s">
        <v>695</v>
      </c>
      <c r="J129" t="str">
        <f t="shared" si="27"/>
        <v>Tamanid_8</v>
      </c>
      <c r="K129">
        <v>16</v>
      </c>
      <c r="L129">
        <f>VLOOKUP(J129,total_visual_stym!$A$2:$D$129,2,FALSE)</f>
        <v>2144</v>
      </c>
      <c r="M129" t="str">
        <f>VLOOKUP(J129,total_visual_stym!$A$2:$D$129,3,FALSE)</f>
        <v>pics\\Tamanid_8.jpg</v>
      </c>
      <c r="N129">
        <f>VLOOKUP(J129,total_visual_stym!$A$1:$D$129,4,FALSE)</f>
        <v>214</v>
      </c>
      <c r="P129">
        <f>IF(G129="экспл",0,IF(G129="импл_",VLOOKUP(J129,quest_импл!$A$1:$J$129,7,FALSE),0))</f>
        <v>280</v>
      </c>
      <c r="Q129" t="str">
        <f>IF(G129="экспл",0,IF(G129="импл_",VLOOKUP(J129,quest_импл!$A$1:$J$129,8,FALSE),0))</f>
        <v>sound\\Skruchen_li.wav</v>
      </c>
      <c r="R129">
        <f>IF(G129="экспл",0,IF(G129="импл_",VLOOKUP(J129,quest_импл!$A$1:$J$129,9,FALSE),0))</f>
        <v>801</v>
      </c>
      <c r="S129" t="str">
        <f>IF(G129="экспл_",0,IF(G129="импл_",VLOOKUP(J129,quest_импл!$A$1:$J$129,10,FALSE),0))</f>
        <v>да</v>
      </c>
      <c r="U129">
        <f>IF(G129="экспл",VLOOKUP(J129,quest_экспл!$A$1:$N$129,7,FALSE),IF(G129="импл_",0,0))</f>
        <v>0</v>
      </c>
      <c r="V129">
        <f>IF(G129="экспл",VLOOKUP(J129,quest_экспл!$A$2:$N$130,8,FALSE),IF(J129="импл_",0,0))</f>
        <v>0</v>
      </c>
      <c r="W129">
        <f>IF(G129="экспл",VLOOKUP(J129,quest_импл!$A$1:$J$129,9,FALSE),IF(G129="импл_",0,0))</f>
        <v>0</v>
      </c>
      <c r="Y129">
        <f>IF(G129="экспл",VLOOKUP(J129,quest_экспл!$A$1:$N$129,11,FALSE),IF(G129="импл_",0,0))</f>
        <v>0</v>
      </c>
      <c r="Z129">
        <f>IF(G129="экспл",VLOOKUP(J129,quest_экспл!$A$1:$N$129,12,FALSE),IF(G129="импл_",0,0))</f>
        <v>0</v>
      </c>
      <c r="AA129">
        <f>IF(G129="экспл",VLOOKUP(J129,quest_экспл!$A$1:$N$129,14,FALSE),IF(G129="импл_",0,0))</f>
        <v>0</v>
      </c>
      <c r="AB129">
        <f>IF(G129="экспл",VLOOKUP(J129,quest_экспл!$A$1:$N$129,13,FALSE),IF(G129="импл_",0,0))</f>
        <v>0</v>
      </c>
      <c r="AC129">
        <f ca="1">VLOOKUP(AD129,total_visual_stym!$C$2:$F$209,4,FALSE)</f>
        <v>2046</v>
      </c>
      <c r="AD129" t="str">
        <f t="shared" ca="1" si="33"/>
        <v>pics\\Peper_6.jpg</v>
      </c>
      <c r="AE129" s="22">
        <f t="array" ref="AE129">IF(G129="экспл",INDEX(total_visual_stym!$C$146:$C$209,(RANK(total_visual_stym!E209,total_visual_stym!$E$146:$E$209))),0)</f>
        <v>0</v>
      </c>
      <c r="AF129" s="22" t="str">
        <f t="shared" ca="1" si="28"/>
        <v>pics\\Peper_6.jpg</v>
      </c>
      <c r="AI129" t="s">
        <v>131</v>
      </c>
      <c r="AO129">
        <f t="shared" ca="1" si="34"/>
        <v>0.25316828004042236</v>
      </c>
      <c r="AP129" t="str">
        <f t="shared" ca="1" si="35"/>
        <v>pics\\Peper_6.jpg</v>
      </c>
      <c r="AR129" t="str">
        <f t="shared" si="38"/>
        <v/>
      </c>
      <c r="AS129" t="str">
        <f t="shared" ca="1" si="29"/>
        <v>pics\\Peper_6.jpg</v>
      </c>
      <c r="AT129">
        <f t="shared" ca="1" si="30"/>
        <v>0.47886807502872142</v>
      </c>
      <c r="AU129" t="s">
        <v>697</v>
      </c>
      <c r="AV129" t="str">
        <f t="shared" ca="1" si="31"/>
        <v>sound\\Redkiy_plod.wav</v>
      </c>
      <c r="AX129" t="str">
        <f>IF(OR(E129=10,E129=11,E129=14,E129=15),VLOOKUP(B129,audio_list_stym!$A$3:$BQ$189,69,FALSE),"XXXXX")</f>
        <v>XXXXX</v>
      </c>
      <c r="AY129" t="e">
        <f>VLOOKUP(V129,audio_list_stym!B129:BQ426,68,FALSE)</f>
        <v>#N/A</v>
      </c>
      <c r="AZ129" t="e">
        <f>VLOOKUP(Z129,audio_list_stym!$B$2:$BQ$299,68,FALSE)</f>
        <v>#N/A</v>
      </c>
      <c r="BA129" t="str">
        <f>VLOOKUP(Q129,audio_list_stym!$B$2:$BQ$299,68,FALSE)</f>
        <v>_Скручен_ли_</v>
      </c>
      <c r="BB129" t="str">
        <f t="shared" si="32"/>
        <v>_Скручен_ли_XXXXX?</v>
      </c>
      <c r="BD129" cm="1">
        <f t="array" aca="1" ref="BD129" ca="1">INDEX($L$122:$L$129,(RANK(AT9,$AT$2:$AT$9)))</f>
        <v>2140</v>
      </c>
    </row>
    <row r="130" spans="1:56" x14ac:dyDescent="0.45">
      <c r="AE130" s="22">
        <f t="array" ref="AE130">IF(G130="экспл",INDEX(total_visual_stym!$C$146:$C$209,(RANK(total_visual_stym!E266,total_visual_stym!$E$146:$E$209))),0)</f>
        <v>0</v>
      </c>
      <c r="AF130" s="22"/>
      <c r="AY130" s="23"/>
      <c r="AZ130" s="23"/>
      <c r="BA130" s="23"/>
    </row>
    <row r="131" spans="1:56" x14ac:dyDescent="0.45">
      <c r="AE131" s="22">
        <f t="array" ref="AE131">IF(G131="экспл",INDEX(total_visual_stym!$C$146:$C$209,(RANK(total_visual_stym!E267,total_visual_stym!$E$146:$E$209))),0)</f>
        <v>0</v>
      </c>
      <c r="AF131" s="22"/>
      <c r="AY131" s="23"/>
      <c r="AZ131" s="23"/>
      <c r="BA131" s="23"/>
    </row>
    <row r="132" spans="1:56" x14ac:dyDescent="0.45">
      <c r="AE132" s="22">
        <f t="array" ref="AE132">IF(G132="экспл",INDEX(total_visual_stym!$C$146:$C$209,(RANK(total_visual_stym!E268,total_visual_stym!$E$146:$E$209))),0)</f>
        <v>0</v>
      </c>
      <c r="AF132" s="22"/>
      <c r="AY132" s="23"/>
      <c r="AZ132" s="23"/>
      <c r="BA132" s="23"/>
    </row>
    <row r="133" spans="1:56" x14ac:dyDescent="0.45">
      <c r="AE133" s="22">
        <f t="array" ref="AE133">IF(G133="экспл",INDEX(total_visual_stym!$C$146:$C$209,(RANK(total_visual_stym!E269,total_visual_stym!$E$146:$E$209))),0)</f>
        <v>0</v>
      </c>
      <c r="AF133" s="22"/>
      <c r="AY133" s="23"/>
      <c r="AZ133" s="23"/>
      <c r="BA133" s="23"/>
    </row>
    <row r="134" spans="1:56" x14ac:dyDescent="0.45">
      <c r="AE134" s="22">
        <f t="array" ref="AE134">IF(G134="экспл",INDEX(total_visual_stym!$C$146:$C$209,(RANK(total_visual_stym!E270,total_visual_stym!$E$146:$E$209))),0)</f>
        <v>0</v>
      </c>
      <c r="AF134" s="22"/>
      <c r="AY134" s="23"/>
      <c r="AZ134" s="23"/>
      <c r="BA134" s="23"/>
    </row>
    <row r="135" spans="1:56" x14ac:dyDescent="0.45">
      <c r="AE135" s="22">
        <f t="array" ref="AE135">IF(G135="экспл",INDEX(total_visual_stym!$C$146:$C$209,(RANK(total_visual_stym!E271,total_visual_stym!$E$146:$E$209))),0)</f>
        <v>0</v>
      </c>
      <c r="AF135" s="22"/>
      <c r="AY135" s="23"/>
      <c r="AZ135" s="23"/>
      <c r="BA135" s="23"/>
    </row>
    <row r="136" spans="1:56" x14ac:dyDescent="0.45">
      <c r="AE136" s="22">
        <f t="array" ref="AE136">IF(G136="экспл",INDEX(total_visual_stym!$C$146:$C$209,(RANK(total_visual_stym!E272,total_visual_stym!$E$146:$E$209))),0)</f>
        <v>0</v>
      </c>
      <c r="AF136" s="22"/>
      <c r="AY136" s="23"/>
      <c r="AZ136" s="23"/>
      <c r="BA136" s="23"/>
    </row>
    <row r="137" spans="1:56" x14ac:dyDescent="0.45">
      <c r="AE137" s="22">
        <f t="array" ref="AE137">IF(G137="экспл",INDEX(total_visual_stym!$C$146:$C$209,(RANK(total_visual_stym!E273,total_visual_stym!$E$146:$E$209))),0)</f>
        <v>0</v>
      </c>
      <c r="AF137" s="22"/>
      <c r="AY137" s="23"/>
      <c r="AZ137" s="23"/>
      <c r="BA137" s="23"/>
    </row>
    <row r="138" spans="1:56" x14ac:dyDescent="0.45">
      <c r="AE138" s="22">
        <f t="array" ref="AE138">IF(G138="экспл",INDEX(total_visual_stym!$C$146:$C$209,(RANK(total_visual_stym!E274,total_visual_stym!$E$146:$E$209))),0)</f>
        <v>0</v>
      </c>
      <c r="AF138" s="22"/>
      <c r="AY138" s="23"/>
      <c r="AZ138" s="23"/>
      <c r="BA138" s="23"/>
    </row>
    <row r="139" spans="1:56" x14ac:dyDescent="0.45">
      <c r="AE139" s="22">
        <f t="array" ref="AE139">IF(G139="экспл",INDEX(total_visual_stym!$C$146:$C$209,(RANK(total_visual_stym!E275,total_visual_stym!$E$146:$E$209))),0)</f>
        <v>0</v>
      </c>
      <c r="AF139" s="22"/>
      <c r="AY139" s="23"/>
      <c r="AZ139" s="23"/>
      <c r="BA139" s="23"/>
    </row>
    <row r="140" spans="1:56" x14ac:dyDescent="0.45">
      <c r="AE140" s="22">
        <f t="array" ref="AE140">IF(G140="экспл",INDEX(total_visual_stym!$C$146:$C$209,(RANK(total_visual_stym!E276,total_visual_stym!$E$146:$E$209))),0)</f>
        <v>0</v>
      </c>
      <c r="AF140" s="22"/>
      <c r="AY140" s="23"/>
      <c r="AZ140" s="23"/>
      <c r="BA140" s="23"/>
    </row>
    <row r="141" spans="1:56" x14ac:dyDescent="0.45">
      <c r="AE141" s="22">
        <f t="array" ref="AE141">IF(G141="экспл",INDEX(total_visual_stym!$C$146:$C$209,(RANK(total_visual_stym!E277,total_visual_stym!$E$146:$E$209))),0)</f>
        <v>0</v>
      </c>
      <c r="AF141" s="22"/>
      <c r="AY141" s="23"/>
      <c r="AZ141" s="23"/>
      <c r="BA141" s="23"/>
    </row>
    <row r="142" spans="1:56" x14ac:dyDescent="0.45">
      <c r="AE142" s="22">
        <f t="array" ref="AE142">IF(G142="экспл",INDEX(total_visual_stym!$C$146:$C$209,(RANK(total_visual_stym!E278,total_visual_stym!$E$146:$E$209))),0)</f>
        <v>0</v>
      </c>
      <c r="AF142" s="22"/>
      <c r="AY142" s="23"/>
      <c r="AZ142" s="23"/>
      <c r="BA142" s="23"/>
    </row>
    <row r="143" spans="1:56" x14ac:dyDescent="0.45">
      <c r="AE143" s="22">
        <f t="array" ref="AE143">IF(G143="экспл",INDEX(total_visual_stym!$C$146:$C$209,(RANK(total_visual_stym!E279,total_visual_stym!$E$146:$E$209))),0)</f>
        <v>0</v>
      </c>
      <c r="AF143" s="22"/>
      <c r="AY143" s="23"/>
      <c r="AZ143" s="23"/>
      <c r="BA143" s="23"/>
    </row>
    <row r="144" spans="1:56" x14ac:dyDescent="0.45">
      <c r="AE144" s="22">
        <f t="array" ref="AE144">IF(G144="экспл",INDEX(total_visual_stym!$C$146:$C$209,(RANK(total_visual_stym!E280,total_visual_stym!$E$146:$E$209))),0)</f>
        <v>0</v>
      </c>
      <c r="AF144" s="22"/>
      <c r="AY144" s="23"/>
      <c r="AZ144" s="23"/>
      <c r="BA144" s="23"/>
    </row>
    <row r="145" spans="31:53" x14ac:dyDescent="0.45">
      <c r="AE145" s="22">
        <f t="array" ref="AE145">IF(G145="экспл",INDEX(total_visual_stym!$C$146:$C$209,(RANK(total_visual_stym!E281,total_visual_stym!$E$146:$E$209))),0)</f>
        <v>0</v>
      </c>
      <c r="AF145" s="22"/>
      <c r="AY145" s="23"/>
      <c r="AZ145" s="23"/>
      <c r="BA145" s="23"/>
    </row>
    <row r="146" spans="31:53" x14ac:dyDescent="0.45">
      <c r="AE146" s="22"/>
      <c r="AF146" s="22"/>
      <c r="AY146" s="23"/>
      <c r="AZ146" s="23"/>
      <c r="BA146" s="23"/>
    </row>
    <row r="157" spans="31:53" x14ac:dyDescent="0.45">
      <c r="AE157" s="22"/>
      <c r="AF157" s="22"/>
      <c r="AY157" s="23"/>
      <c r="AZ157" s="23"/>
      <c r="BA157" s="23"/>
    </row>
    <row r="158" spans="31:53" x14ac:dyDescent="0.45">
      <c r="AE158" s="22"/>
      <c r="AF158" s="22"/>
      <c r="AY158" s="23"/>
      <c r="AZ158" s="23"/>
      <c r="BA158" s="23"/>
    </row>
    <row r="159" spans="31:53" x14ac:dyDescent="0.45">
      <c r="AE159" s="22"/>
      <c r="AF159" s="22"/>
      <c r="AY159" s="23"/>
      <c r="AZ159" s="23"/>
      <c r="BA159" s="23"/>
    </row>
    <row r="160" spans="31:53" x14ac:dyDescent="0.45">
      <c r="AE160" s="22"/>
      <c r="AF160" s="22"/>
      <c r="AY160" s="23"/>
      <c r="AZ160" s="23"/>
      <c r="BA160" s="23"/>
    </row>
    <row r="161" spans="31:53" x14ac:dyDescent="0.45">
      <c r="AE161" s="22"/>
      <c r="AF161" s="22"/>
      <c r="AY161" s="23"/>
      <c r="AZ161" s="23"/>
      <c r="BA161" s="23"/>
    </row>
  </sheetData>
  <autoFilter ref="A1:BB145" xr:uid="{00000000-0001-0000-2000-000000000000}"/>
  <pageMargins left="0.7" right="0.7" top="0.75" bottom="0.75" header="0.3" footer="0.3"/>
  <pageSetup paperSize="9" orientation="portrait" horizontalDpi="4294967293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4349-B033-44DD-B7D5-EC64E5F37207}">
  <dimension ref="A1:O17"/>
  <sheetViews>
    <sheetView workbookViewId="0">
      <selection activeCell="B25" sqref="B25"/>
    </sheetView>
  </sheetViews>
  <sheetFormatPr defaultRowHeight="14.25" x14ac:dyDescent="0.45"/>
  <cols>
    <col min="1" max="1" width="14.1328125" customWidth="1"/>
    <col min="3" max="3" width="19.06640625" customWidth="1"/>
    <col min="6" max="6" width="24.796875" customWidth="1"/>
  </cols>
  <sheetData>
    <row r="1" spans="1:15" x14ac:dyDescent="0.45">
      <c r="A1" s="23" t="s">
        <v>678</v>
      </c>
      <c r="B1" s="23" t="s">
        <v>679</v>
      </c>
      <c r="C1" s="23" t="s">
        <v>261</v>
      </c>
      <c r="D1" s="23" t="s">
        <v>680</v>
      </c>
      <c r="E1" s="23" t="s">
        <v>294</v>
      </c>
      <c r="F1" s="23" t="s">
        <v>681</v>
      </c>
      <c r="G1" s="23"/>
      <c r="H1" s="23" t="s">
        <v>682</v>
      </c>
      <c r="I1" s="24" t="s">
        <v>683</v>
      </c>
      <c r="J1" s="23" t="s">
        <v>358</v>
      </c>
      <c r="K1" s="3" t="s">
        <v>359</v>
      </c>
      <c r="L1" s="3" t="s">
        <v>360</v>
      </c>
      <c r="M1" s="23" t="s">
        <v>1170</v>
      </c>
      <c r="N1" s="23" t="s">
        <v>1171</v>
      </c>
      <c r="O1" s="23" t="s">
        <v>1172</v>
      </c>
    </row>
    <row r="2" spans="1:15" x14ac:dyDescent="0.45">
      <c r="A2">
        <v>1201</v>
      </c>
      <c r="B2" t="s">
        <v>342</v>
      </c>
      <c r="C2" t="s">
        <v>326</v>
      </c>
      <c r="D2">
        <v>100</v>
      </c>
      <c r="E2">
        <v>13</v>
      </c>
      <c r="F2" t="s">
        <v>658</v>
      </c>
      <c r="G2" t="s">
        <v>1173</v>
      </c>
      <c r="H2" t="s">
        <v>669</v>
      </c>
      <c r="I2" t="s">
        <v>688</v>
      </c>
      <c r="J2" t="s">
        <v>59</v>
      </c>
      <c r="K2">
        <v>13</v>
      </c>
      <c r="L2">
        <v>2057</v>
      </c>
    </row>
    <row r="3" spans="1:15" x14ac:dyDescent="0.45">
      <c r="A3">
        <v>1202</v>
      </c>
      <c r="B3" t="s">
        <v>343</v>
      </c>
      <c r="C3" t="s">
        <v>337</v>
      </c>
      <c r="D3">
        <v>101</v>
      </c>
      <c r="E3">
        <v>10</v>
      </c>
      <c r="F3" t="s">
        <v>655</v>
      </c>
      <c r="G3" t="s">
        <v>1174</v>
      </c>
      <c r="H3" t="s">
        <v>666</v>
      </c>
      <c r="I3" t="s">
        <v>688</v>
      </c>
      <c r="J3" t="s">
        <v>35</v>
      </c>
      <c r="K3">
        <v>10</v>
      </c>
      <c r="L3">
        <v>2033</v>
      </c>
    </row>
    <row r="4" spans="1:15" x14ac:dyDescent="0.45">
      <c r="A4">
        <v>1203</v>
      </c>
      <c r="B4" t="s">
        <v>344</v>
      </c>
      <c r="C4" t="s">
        <v>327</v>
      </c>
      <c r="D4">
        <v>102</v>
      </c>
      <c r="E4">
        <v>11</v>
      </c>
      <c r="F4" t="s">
        <v>656</v>
      </c>
      <c r="G4" t="s">
        <v>1173</v>
      </c>
      <c r="H4" t="s">
        <v>665</v>
      </c>
      <c r="I4" t="s">
        <v>688</v>
      </c>
      <c r="J4" t="s">
        <v>27</v>
      </c>
      <c r="K4">
        <v>11</v>
      </c>
      <c r="L4">
        <v>2025</v>
      </c>
    </row>
    <row r="5" spans="1:15" x14ac:dyDescent="0.45">
      <c r="A5">
        <v>1204</v>
      </c>
      <c r="B5" t="s">
        <v>345</v>
      </c>
      <c r="C5" t="s">
        <v>338</v>
      </c>
      <c r="D5">
        <v>103</v>
      </c>
      <c r="E5">
        <v>12</v>
      </c>
      <c r="F5" t="s">
        <v>657</v>
      </c>
      <c r="G5" t="s">
        <v>1174</v>
      </c>
      <c r="H5" t="s">
        <v>668</v>
      </c>
      <c r="I5" t="s">
        <v>688</v>
      </c>
      <c r="J5" t="s">
        <v>51</v>
      </c>
      <c r="K5">
        <v>12</v>
      </c>
      <c r="L5">
        <v>2049</v>
      </c>
    </row>
    <row r="6" spans="1:15" x14ac:dyDescent="0.45">
      <c r="A6">
        <v>1205</v>
      </c>
      <c r="B6" t="s">
        <v>346</v>
      </c>
      <c r="C6" t="s">
        <v>339</v>
      </c>
      <c r="D6">
        <v>104</v>
      </c>
      <c r="E6">
        <v>13</v>
      </c>
      <c r="F6" t="s">
        <v>658</v>
      </c>
      <c r="G6" t="s">
        <v>1173</v>
      </c>
      <c r="H6" t="s">
        <v>667</v>
      </c>
      <c r="I6" t="s">
        <v>688</v>
      </c>
      <c r="J6" t="s">
        <v>43</v>
      </c>
      <c r="K6">
        <v>13</v>
      </c>
      <c r="L6">
        <v>2041</v>
      </c>
    </row>
    <row r="7" spans="1:15" x14ac:dyDescent="0.45">
      <c r="A7">
        <v>1206</v>
      </c>
      <c r="B7" t="s">
        <v>347</v>
      </c>
      <c r="C7" t="s">
        <v>328</v>
      </c>
      <c r="D7">
        <v>105</v>
      </c>
      <c r="E7">
        <v>10</v>
      </c>
      <c r="F7" t="s">
        <v>655</v>
      </c>
      <c r="G7" t="s">
        <v>1174</v>
      </c>
      <c r="H7" t="s">
        <v>347</v>
      </c>
      <c r="I7" t="s">
        <v>688</v>
      </c>
      <c r="J7" t="s">
        <v>3</v>
      </c>
      <c r="K7">
        <v>10</v>
      </c>
      <c r="L7">
        <v>2001</v>
      </c>
    </row>
    <row r="8" spans="1:15" x14ac:dyDescent="0.45">
      <c r="A8">
        <v>1207</v>
      </c>
      <c r="B8" t="s">
        <v>348</v>
      </c>
      <c r="C8" t="s">
        <v>329</v>
      </c>
      <c r="D8">
        <v>106</v>
      </c>
      <c r="E8">
        <v>11</v>
      </c>
      <c r="F8" t="s">
        <v>656</v>
      </c>
      <c r="G8" t="s">
        <v>1173</v>
      </c>
      <c r="H8" t="s">
        <v>663</v>
      </c>
      <c r="I8" t="s">
        <v>688</v>
      </c>
      <c r="J8" t="s">
        <v>11</v>
      </c>
      <c r="K8">
        <v>11</v>
      </c>
      <c r="L8">
        <v>2009</v>
      </c>
    </row>
    <row r="9" spans="1:15" x14ac:dyDescent="0.45">
      <c r="A9">
        <v>1208</v>
      </c>
      <c r="B9" t="s">
        <v>349</v>
      </c>
      <c r="C9" t="s">
        <v>330</v>
      </c>
      <c r="D9">
        <v>107</v>
      </c>
      <c r="E9">
        <v>12</v>
      </c>
      <c r="F9" t="s">
        <v>657</v>
      </c>
      <c r="G9" t="s">
        <v>1174</v>
      </c>
      <c r="H9" t="s">
        <v>664</v>
      </c>
      <c r="I9" t="s">
        <v>688</v>
      </c>
      <c r="J9" t="s">
        <v>19</v>
      </c>
      <c r="K9">
        <v>12</v>
      </c>
      <c r="L9">
        <v>2017</v>
      </c>
    </row>
    <row r="10" spans="1:15" x14ac:dyDescent="0.45">
      <c r="A10">
        <v>1209</v>
      </c>
      <c r="B10" t="s">
        <v>350</v>
      </c>
      <c r="C10" t="s">
        <v>331</v>
      </c>
      <c r="D10">
        <v>108</v>
      </c>
      <c r="E10">
        <v>17</v>
      </c>
      <c r="F10" t="s">
        <v>662</v>
      </c>
      <c r="G10" t="s">
        <v>1173</v>
      </c>
      <c r="H10" t="s">
        <v>677</v>
      </c>
      <c r="I10" t="s">
        <v>688</v>
      </c>
      <c r="J10" t="s">
        <v>252</v>
      </c>
      <c r="K10">
        <v>17</v>
      </c>
      <c r="L10">
        <v>2145</v>
      </c>
    </row>
    <row r="11" spans="1:15" x14ac:dyDescent="0.45">
      <c r="A11">
        <v>1210</v>
      </c>
      <c r="B11" t="s">
        <v>351</v>
      </c>
      <c r="C11" t="s">
        <v>332</v>
      </c>
      <c r="D11">
        <v>109</v>
      </c>
      <c r="E11">
        <v>14</v>
      </c>
      <c r="F11" t="s">
        <v>659</v>
      </c>
      <c r="G11" t="s">
        <v>1174</v>
      </c>
      <c r="H11" t="s">
        <v>670</v>
      </c>
      <c r="I11" t="s">
        <v>688</v>
      </c>
      <c r="J11" t="s">
        <v>196</v>
      </c>
      <c r="K11">
        <v>14</v>
      </c>
      <c r="L11">
        <v>2065</v>
      </c>
    </row>
    <row r="12" spans="1:15" x14ac:dyDescent="0.45">
      <c r="A12">
        <v>1211</v>
      </c>
      <c r="B12" t="s">
        <v>352</v>
      </c>
      <c r="C12" t="s">
        <v>333</v>
      </c>
      <c r="D12">
        <v>110</v>
      </c>
      <c r="E12">
        <v>15</v>
      </c>
      <c r="F12" t="s">
        <v>660</v>
      </c>
      <c r="G12" t="s">
        <v>1173</v>
      </c>
      <c r="H12" t="s">
        <v>671</v>
      </c>
      <c r="I12" t="s">
        <v>688</v>
      </c>
      <c r="J12" t="s">
        <v>204</v>
      </c>
      <c r="K12">
        <v>15</v>
      </c>
      <c r="L12">
        <v>2073</v>
      </c>
    </row>
    <row r="13" spans="1:15" x14ac:dyDescent="0.45">
      <c r="A13">
        <v>1212</v>
      </c>
      <c r="B13" t="s">
        <v>353</v>
      </c>
      <c r="C13" t="s">
        <v>340</v>
      </c>
      <c r="D13">
        <v>111</v>
      </c>
      <c r="E13">
        <v>16</v>
      </c>
      <c r="F13" t="s">
        <v>661</v>
      </c>
      <c r="G13" t="s">
        <v>1174</v>
      </c>
      <c r="H13" t="s">
        <v>672</v>
      </c>
      <c r="I13" t="s">
        <v>688</v>
      </c>
      <c r="J13" t="s">
        <v>212</v>
      </c>
      <c r="K13">
        <v>16</v>
      </c>
      <c r="L13">
        <v>2081</v>
      </c>
    </row>
    <row r="14" spans="1:15" x14ac:dyDescent="0.45">
      <c r="A14">
        <v>1213</v>
      </c>
      <c r="B14" t="s">
        <v>354</v>
      </c>
      <c r="C14" t="s">
        <v>334</v>
      </c>
      <c r="D14">
        <v>112</v>
      </c>
      <c r="E14">
        <v>17</v>
      </c>
      <c r="F14" t="s">
        <v>662</v>
      </c>
      <c r="G14" t="s">
        <v>1173</v>
      </c>
      <c r="H14" t="s">
        <v>673</v>
      </c>
      <c r="I14" t="s">
        <v>688</v>
      </c>
      <c r="J14" t="s">
        <v>220</v>
      </c>
      <c r="K14">
        <v>17</v>
      </c>
      <c r="L14">
        <v>2089</v>
      </c>
    </row>
    <row r="15" spans="1:15" x14ac:dyDescent="0.45">
      <c r="A15">
        <v>1214</v>
      </c>
      <c r="B15" t="s">
        <v>355</v>
      </c>
      <c r="C15" t="s">
        <v>335</v>
      </c>
      <c r="D15">
        <v>113</v>
      </c>
      <c r="E15">
        <v>14</v>
      </c>
      <c r="F15" t="s">
        <v>659</v>
      </c>
      <c r="G15" t="s">
        <v>1174</v>
      </c>
      <c r="H15" t="s">
        <v>674</v>
      </c>
      <c r="I15" t="s">
        <v>688</v>
      </c>
      <c r="J15" t="s">
        <v>228</v>
      </c>
      <c r="K15">
        <v>14</v>
      </c>
      <c r="L15">
        <v>2113</v>
      </c>
    </row>
    <row r="16" spans="1:15" x14ac:dyDescent="0.45">
      <c r="A16">
        <v>1215</v>
      </c>
      <c r="B16" t="s">
        <v>356</v>
      </c>
      <c r="C16" t="s">
        <v>341</v>
      </c>
      <c r="D16">
        <v>114</v>
      </c>
      <c r="E16">
        <v>15</v>
      </c>
      <c r="F16" t="s">
        <v>660</v>
      </c>
      <c r="G16" t="s">
        <v>1173</v>
      </c>
      <c r="H16" t="s">
        <v>675</v>
      </c>
      <c r="I16" t="s">
        <v>688</v>
      </c>
      <c r="J16" t="s">
        <v>236</v>
      </c>
      <c r="K16">
        <v>15</v>
      </c>
      <c r="L16">
        <v>2129</v>
      </c>
    </row>
    <row r="17" spans="1:12" x14ac:dyDescent="0.45">
      <c r="A17">
        <v>1216</v>
      </c>
      <c r="B17" t="s">
        <v>357</v>
      </c>
      <c r="C17" t="s">
        <v>336</v>
      </c>
      <c r="D17">
        <v>115</v>
      </c>
      <c r="E17">
        <v>16</v>
      </c>
      <c r="F17" t="s">
        <v>661</v>
      </c>
      <c r="G17" t="s">
        <v>1174</v>
      </c>
      <c r="H17" t="s">
        <v>676</v>
      </c>
      <c r="I17" t="s">
        <v>688</v>
      </c>
      <c r="J17" t="s">
        <v>244</v>
      </c>
      <c r="K17">
        <v>16</v>
      </c>
      <c r="L17">
        <v>2137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Q299"/>
  <sheetViews>
    <sheetView zoomScale="74" zoomScaleNormal="74" workbookViewId="0">
      <selection activeCell="I11" sqref="I11"/>
    </sheetView>
  </sheetViews>
  <sheetFormatPr defaultRowHeight="14.25" x14ac:dyDescent="0.45"/>
  <cols>
    <col min="1" max="1" width="16" customWidth="1"/>
    <col min="2" max="2" width="25.53125" customWidth="1"/>
    <col min="5" max="37" width="5.265625" customWidth="1"/>
    <col min="38" max="68" width="0.86328125" customWidth="1"/>
    <col min="71" max="71" width="17.19921875" customWidth="1"/>
  </cols>
  <sheetData>
    <row r="1" spans="1:69" x14ac:dyDescent="0.4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</row>
    <row r="2" spans="1:69" x14ac:dyDescent="0.45">
      <c r="A2" s="3"/>
      <c r="B2" t="s">
        <v>261</v>
      </c>
      <c r="C2" t="s">
        <v>260</v>
      </c>
      <c r="D2" s="3"/>
      <c r="E2" s="3" t="s">
        <v>262</v>
      </c>
      <c r="F2" s="3" t="s">
        <v>263</v>
      </c>
      <c r="G2" s="3" t="s">
        <v>264</v>
      </c>
      <c r="H2" s="3" t="s">
        <v>265</v>
      </c>
      <c r="I2" s="3" t="s">
        <v>266</v>
      </c>
      <c r="J2" s="3" t="s">
        <v>267</v>
      </c>
      <c r="K2" s="3" t="s">
        <v>268</v>
      </c>
      <c r="L2" s="3" t="s">
        <v>269</v>
      </c>
      <c r="M2" s="3" t="s">
        <v>270</v>
      </c>
      <c r="N2" s="3" t="s">
        <v>271</v>
      </c>
      <c r="O2" s="3" t="s">
        <v>272</v>
      </c>
      <c r="P2" s="3" t="s">
        <v>273</v>
      </c>
      <c r="Q2" s="3" t="s">
        <v>274</v>
      </c>
      <c r="R2" s="3" t="s">
        <v>275</v>
      </c>
      <c r="S2" s="3" t="s">
        <v>276</v>
      </c>
      <c r="T2" s="3" t="s">
        <v>277</v>
      </c>
      <c r="U2" s="3" t="s">
        <v>278</v>
      </c>
      <c r="V2" s="3" t="s">
        <v>279</v>
      </c>
      <c r="W2" s="3" t="s">
        <v>280</v>
      </c>
      <c r="X2" s="3" t="s">
        <v>281</v>
      </c>
      <c r="Y2" s="3" t="s">
        <v>282</v>
      </c>
      <c r="Z2" s="3" t="s">
        <v>283</v>
      </c>
      <c r="AA2" s="3" t="s">
        <v>284</v>
      </c>
      <c r="AB2" s="3" t="s">
        <v>285</v>
      </c>
      <c r="AC2" s="3" t="s">
        <v>286</v>
      </c>
      <c r="AD2" s="3" t="s">
        <v>287</v>
      </c>
      <c r="AE2" s="3" t="s">
        <v>288</v>
      </c>
      <c r="AF2" s="3" t="s">
        <v>289</v>
      </c>
      <c r="AG2" s="3" t="s">
        <v>290</v>
      </c>
      <c r="AH2" s="3" t="s">
        <v>291</v>
      </c>
      <c r="AI2" s="3" t="s">
        <v>292</v>
      </c>
      <c r="AJ2" s="3" t="s">
        <v>293</v>
      </c>
      <c r="AK2" s="3" t="s">
        <v>294</v>
      </c>
      <c r="AL2" s="3" t="s">
        <v>295</v>
      </c>
      <c r="AM2" s="3" t="s">
        <v>296</v>
      </c>
      <c r="AN2" s="3" t="s">
        <v>297</v>
      </c>
      <c r="AO2" s="3" t="s">
        <v>298</v>
      </c>
      <c r="AP2" s="3" t="s">
        <v>299</v>
      </c>
      <c r="AQ2" s="3" t="s">
        <v>300</v>
      </c>
      <c r="AR2" s="3" t="s">
        <v>301</v>
      </c>
      <c r="AS2" s="3" t="s">
        <v>302</v>
      </c>
      <c r="AT2" s="3" t="s">
        <v>303</v>
      </c>
      <c r="AU2" s="3" t="s">
        <v>304</v>
      </c>
      <c r="AV2" s="3" t="s">
        <v>305</v>
      </c>
      <c r="AW2" s="3" t="s">
        <v>306</v>
      </c>
      <c r="AX2" s="3" t="s">
        <v>307</v>
      </c>
      <c r="AY2" s="3" t="s">
        <v>308</v>
      </c>
      <c r="AZ2" s="3" t="s">
        <v>309</v>
      </c>
      <c r="BA2" s="3" t="s">
        <v>310</v>
      </c>
      <c r="BB2" s="3" t="s">
        <v>311</v>
      </c>
      <c r="BC2" s="3" t="s">
        <v>312</v>
      </c>
      <c r="BD2" s="3" t="s">
        <v>313</v>
      </c>
      <c r="BE2" s="3" t="s">
        <v>314</v>
      </c>
      <c r="BF2" s="3" t="s">
        <v>315</v>
      </c>
      <c r="BG2" s="3" t="s">
        <v>316</v>
      </c>
      <c r="BH2" s="3" t="s">
        <v>317</v>
      </c>
      <c r="BI2" s="3" t="s">
        <v>318</v>
      </c>
      <c r="BJ2" s="3" t="s">
        <v>319</v>
      </c>
      <c r="BK2" s="3" t="s">
        <v>320</v>
      </c>
      <c r="BL2" s="3" t="s">
        <v>321</v>
      </c>
      <c r="BM2" s="3" t="s">
        <v>322</v>
      </c>
      <c r="BN2" s="3" t="s">
        <v>323</v>
      </c>
      <c r="BO2" s="3" t="s">
        <v>324</v>
      </c>
      <c r="BP2" s="3" t="s">
        <v>325</v>
      </c>
    </row>
    <row r="3" spans="1:69" x14ac:dyDescent="0.45">
      <c r="A3" t="s">
        <v>342</v>
      </c>
      <c r="B3" t="s">
        <v>326</v>
      </c>
      <c r="C3" s="29">
        <v>1201</v>
      </c>
      <c r="D3">
        <v>100</v>
      </c>
      <c r="E3" t="s">
        <v>669</v>
      </c>
      <c r="F3" t="s">
        <v>669</v>
      </c>
      <c r="G3" t="s">
        <v>669</v>
      </c>
      <c r="H3" t="s">
        <v>669</v>
      </c>
      <c r="I3" t="s">
        <v>669</v>
      </c>
      <c r="J3" t="s">
        <v>669</v>
      </c>
      <c r="K3" t="s">
        <v>669</v>
      </c>
      <c r="L3" t="s">
        <v>669</v>
      </c>
      <c r="M3" t="s">
        <v>669</v>
      </c>
      <c r="N3" t="s">
        <v>669</v>
      </c>
      <c r="O3" t="s">
        <v>669</v>
      </c>
      <c r="P3" t="s">
        <v>669</v>
      </c>
      <c r="Q3" t="s">
        <v>669</v>
      </c>
      <c r="R3" t="s">
        <v>669</v>
      </c>
      <c r="S3" t="s">
        <v>669</v>
      </c>
      <c r="T3" t="s">
        <v>669</v>
      </c>
      <c r="U3" t="s">
        <v>669</v>
      </c>
      <c r="V3" t="s">
        <v>669</v>
      </c>
      <c r="W3" t="s">
        <v>669</v>
      </c>
      <c r="X3" t="s">
        <v>669</v>
      </c>
      <c r="Y3" t="s">
        <v>669</v>
      </c>
      <c r="Z3" t="s">
        <v>669</v>
      </c>
      <c r="AA3" t="s">
        <v>669</v>
      </c>
      <c r="AB3" t="s">
        <v>669</v>
      </c>
      <c r="AC3" t="s">
        <v>669</v>
      </c>
      <c r="AD3" t="s">
        <v>669</v>
      </c>
      <c r="AE3" t="s">
        <v>669</v>
      </c>
      <c r="AF3" t="s">
        <v>669</v>
      </c>
      <c r="AG3" t="s">
        <v>669</v>
      </c>
      <c r="AH3" t="s">
        <v>669</v>
      </c>
      <c r="AI3" t="s">
        <v>669</v>
      </c>
      <c r="AJ3" t="s">
        <v>669</v>
      </c>
      <c r="AK3">
        <v>10</v>
      </c>
      <c r="AL3">
        <v>11</v>
      </c>
      <c r="AM3">
        <v>12</v>
      </c>
      <c r="AN3">
        <v>13</v>
      </c>
      <c r="AO3">
        <v>10</v>
      </c>
      <c r="AP3">
        <v>11</v>
      </c>
      <c r="AQ3">
        <v>12</v>
      </c>
      <c r="AR3">
        <v>13</v>
      </c>
      <c r="AS3">
        <v>10</v>
      </c>
      <c r="AT3">
        <v>11</v>
      </c>
      <c r="AU3">
        <v>12</v>
      </c>
      <c r="AV3">
        <v>13</v>
      </c>
      <c r="AW3">
        <v>10</v>
      </c>
      <c r="AX3">
        <v>11</v>
      </c>
      <c r="AY3">
        <v>12</v>
      </c>
      <c r="AZ3">
        <v>13</v>
      </c>
      <c r="BA3">
        <v>10</v>
      </c>
      <c r="BB3">
        <v>11</v>
      </c>
      <c r="BC3">
        <v>12</v>
      </c>
      <c r="BD3">
        <v>13</v>
      </c>
      <c r="BE3">
        <v>10</v>
      </c>
      <c r="BF3">
        <v>11</v>
      </c>
      <c r="BG3">
        <v>12</v>
      </c>
      <c r="BH3">
        <v>13</v>
      </c>
      <c r="BI3">
        <v>10</v>
      </c>
      <c r="BJ3">
        <v>11</v>
      </c>
      <c r="BK3">
        <v>12</v>
      </c>
      <c r="BL3">
        <v>13</v>
      </c>
      <c r="BM3">
        <v>10</v>
      </c>
      <c r="BN3">
        <v>11</v>
      </c>
      <c r="BO3">
        <v>12</v>
      </c>
      <c r="BP3">
        <v>13</v>
      </c>
      <c r="BQ3" t="s">
        <v>888</v>
      </c>
    </row>
    <row r="4" spans="1:69" x14ac:dyDescent="0.45">
      <c r="A4" t="s">
        <v>343</v>
      </c>
      <c r="B4" t="s">
        <v>337</v>
      </c>
      <c r="C4">
        <v>1202</v>
      </c>
      <c r="D4">
        <v>101</v>
      </c>
      <c r="E4" t="s">
        <v>666</v>
      </c>
      <c r="F4" t="s">
        <v>666</v>
      </c>
      <c r="G4" t="s">
        <v>666</v>
      </c>
      <c r="H4" t="s">
        <v>666</v>
      </c>
      <c r="I4" t="s">
        <v>666</v>
      </c>
      <c r="J4" t="s">
        <v>666</v>
      </c>
      <c r="K4" t="s">
        <v>666</v>
      </c>
      <c r="L4" t="s">
        <v>666</v>
      </c>
      <c r="M4" t="s">
        <v>666</v>
      </c>
      <c r="N4" t="s">
        <v>666</v>
      </c>
      <c r="O4" t="s">
        <v>666</v>
      </c>
      <c r="P4" t="s">
        <v>666</v>
      </c>
      <c r="Q4" t="s">
        <v>666</v>
      </c>
      <c r="R4" t="s">
        <v>666</v>
      </c>
      <c r="S4" t="s">
        <v>666</v>
      </c>
      <c r="T4" t="s">
        <v>666</v>
      </c>
      <c r="U4" t="s">
        <v>666</v>
      </c>
      <c r="V4" t="s">
        <v>666</v>
      </c>
      <c r="W4" t="s">
        <v>666</v>
      </c>
      <c r="X4" t="s">
        <v>666</v>
      </c>
      <c r="Y4" t="s">
        <v>666</v>
      </c>
      <c r="Z4" t="s">
        <v>666</v>
      </c>
      <c r="AA4" t="s">
        <v>666</v>
      </c>
      <c r="AB4" t="s">
        <v>666</v>
      </c>
      <c r="AC4" t="s">
        <v>666</v>
      </c>
      <c r="AD4" t="s">
        <v>666</v>
      </c>
      <c r="AE4" t="s">
        <v>666</v>
      </c>
      <c r="AF4" t="s">
        <v>666</v>
      </c>
      <c r="AG4" t="s">
        <v>666</v>
      </c>
      <c r="AH4" t="s">
        <v>666</v>
      </c>
      <c r="AI4" t="s">
        <v>666</v>
      </c>
      <c r="AJ4" t="s">
        <v>666</v>
      </c>
      <c r="AK4">
        <v>11</v>
      </c>
      <c r="AL4">
        <v>12</v>
      </c>
      <c r="AM4">
        <v>13</v>
      </c>
      <c r="AN4">
        <v>10</v>
      </c>
      <c r="AO4">
        <v>11</v>
      </c>
      <c r="AP4">
        <v>12</v>
      </c>
      <c r="AQ4">
        <v>13</v>
      </c>
      <c r="AR4">
        <v>10</v>
      </c>
      <c r="AS4">
        <v>11</v>
      </c>
      <c r="AT4">
        <v>12</v>
      </c>
      <c r="AU4">
        <v>13</v>
      </c>
      <c r="AV4">
        <v>10</v>
      </c>
      <c r="AW4">
        <v>11</v>
      </c>
      <c r="AX4">
        <v>12</v>
      </c>
      <c r="AY4">
        <v>13</v>
      </c>
      <c r="AZ4">
        <v>10</v>
      </c>
      <c r="BA4">
        <v>11</v>
      </c>
      <c r="BB4">
        <v>12</v>
      </c>
      <c r="BC4">
        <v>13</v>
      </c>
      <c r="BD4">
        <v>10</v>
      </c>
      <c r="BE4">
        <v>11</v>
      </c>
      <c r="BF4">
        <v>12</v>
      </c>
      <c r="BG4">
        <v>13</v>
      </c>
      <c r="BH4">
        <v>10</v>
      </c>
      <c r="BI4">
        <v>11</v>
      </c>
      <c r="BJ4">
        <v>12</v>
      </c>
      <c r="BK4">
        <v>13</v>
      </c>
      <c r="BL4">
        <v>10</v>
      </c>
      <c r="BM4">
        <v>11</v>
      </c>
      <c r="BN4">
        <v>12</v>
      </c>
      <c r="BO4">
        <v>13</v>
      </c>
      <c r="BP4">
        <v>10</v>
      </c>
      <c r="BQ4" t="s">
        <v>1154</v>
      </c>
    </row>
    <row r="5" spans="1:69" x14ac:dyDescent="0.45">
      <c r="A5" t="s">
        <v>344</v>
      </c>
      <c r="B5" t="s">
        <v>327</v>
      </c>
      <c r="C5">
        <v>1203</v>
      </c>
      <c r="D5">
        <v>102</v>
      </c>
      <c r="E5" t="s">
        <v>665</v>
      </c>
      <c r="F5" t="s">
        <v>665</v>
      </c>
      <c r="G5" t="s">
        <v>665</v>
      </c>
      <c r="H5" t="s">
        <v>665</v>
      </c>
      <c r="I5" t="s">
        <v>665</v>
      </c>
      <c r="J5" t="s">
        <v>665</v>
      </c>
      <c r="K5" t="s">
        <v>665</v>
      </c>
      <c r="L5" t="s">
        <v>665</v>
      </c>
      <c r="M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665</v>
      </c>
      <c r="U5" t="s">
        <v>665</v>
      </c>
      <c r="V5" t="s">
        <v>665</v>
      </c>
      <c r="W5" t="s">
        <v>665</v>
      </c>
      <c r="X5" t="s">
        <v>665</v>
      </c>
      <c r="Y5" t="s">
        <v>665</v>
      </c>
      <c r="Z5" t="s">
        <v>665</v>
      </c>
      <c r="AA5" t="s">
        <v>665</v>
      </c>
      <c r="AB5" t="s">
        <v>665</v>
      </c>
      <c r="AC5" t="s">
        <v>665</v>
      </c>
      <c r="AD5" t="s">
        <v>665</v>
      </c>
      <c r="AE5" t="s">
        <v>665</v>
      </c>
      <c r="AF5" t="s">
        <v>665</v>
      </c>
      <c r="AG5" t="s">
        <v>665</v>
      </c>
      <c r="AH5" t="s">
        <v>665</v>
      </c>
      <c r="AI5" t="s">
        <v>665</v>
      </c>
      <c r="AJ5" t="s">
        <v>665</v>
      </c>
      <c r="AK5">
        <v>12</v>
      </c>
      <c r="AL5">
        <v>13</v>
      </c>
      <c r="AM5">
        <v>10</v>
      </c>
      <c r="AN5">
        <v>11</v>
      </c>
      <c r="AO5">
        <v>12</v>
      </c>
      <c r="AP5">
        <v>13</v>
      </c>
      <c r="AQ5">
        <v>10</v>
      </c>
      <c r="AR5">
        <v>11</v>
      </c>
      <c r="AS5">
        <v>12</v>
      </c>
      <c r="AT5">
        <v>13</v>
      </c>
      <c r="AU5">
        <v>10</v>
      </c>
      <c r="AV5">
        <v>11</v>
      </c>
      <c r="AW5">
        <v>12</v>
      </c>
      <c r="AX5">
        <v>13</v>
      </c>
      <c r="AY5">
        <v>10</v>
      </c>
      <c r="AZ5">
        <v>11</v>
      </c>
      <c r="BA5">
        <v>12</v>
      </c>
      <c r="BB5">
        <v>13</v>
      </c>
      <c r="BC5">
        <v>10</v>
      </c>
      <c r="BD5">
        <v>11</v>
      </c>
      <c r="BE5">
        <v>12</v>
      </c>
      <c r="BF5">
        <v>13</v>
      </c>
      <c r="BG5">
        <v>10</v>
      </c>
      <c r="BH5">
        <v>11</v>
      </c>
      <c r="BI5">
        <v>12</v>
      </c>
      <c r="BJ5">
        <v>13</v>
      </c>
      <c r="BK5">
        <v>10</v>
      </c>
      <c r="BL5">
        <v>11</v>
      </c>
      <c r="BM5">
        <v>12</v>
      </c>
      <c r="BN5">
        <v>13</v>
      </c>
      <c r="BO5">
        <v>10</v>
      </c>
      <c r="BP5">
        <v>11</v>
      </c>
      <c r="BQ5" t="s">
        <v>889</v>
      </c>
    </row>
    <row r="6" spans="1:69" x14ac:dyDescent="0.45">
      <c r="A6" t="s">
        <v>345</v>
      </c>
      <c r="B6" t="s">
        <v>338</v>
      </c>
      <c r="C6" s="29">
        <v>1204</v>
      </c>
      <c r="D6">
        <v>103</v>
      </c>
      <c r="E6" t="s">
        <v>668</v>
      </c>
      <c r="F6" t="s">
        <v>668</v>
      </c>
      <c r="G6" t="s">
        <v>668</v>
      </c>
      <c r="H6" t="s">
        <v>668</v>
      </c>
      <c r="I6" t="s">
        <v>668</v>
      </c>
      <c r="J6" t="s">
        <v>668</v>
      </c>
      <c r="K6" t="s">
        <v>668</v>
      </c>
      <c r="L6" t="s">
        <v>668</v>
      </c>
      <c r="M6" t="s">
        <v>668</v>
      </c>
      <c r="N6" t="s">
        <v>668</v>
      </c>
      <c r="O6" t="s">
        <v>668</v>
      </c>
      <c r="P6" t="s">
        <v>668</v>
      </c>
      <c r="Q6" t="s">
        <v>668</v>
      </c>
      <c r="R6" t="s">
        <v>668</v>
      </c>
      <c r="S6" t="s">
        <v>668</v>
      </c>
      <c r="T6" t="s">
        <v>668</v>
      </c>
      <c r="U6" t="s">
        <v>668</v>
      </c>
      <c r="V6" t="s">
        <v>668</v>
      </c>
      <c r="W6" t="s">
        <v>668</v>
      </c>
      <c r="X6" t="s">
        <v>668</v>
      </c>
      <c r="Y6" t="s">
        <v>668</v>
      </c>
      <c r="Z6" t="s">
        <v>668</v>
      </c>
      <c r="AA6" t="s">
        <v>668</v>
      </c>
      <c r="AB6" t="s">
        <v>668</v>
      </c>
      <c r="AC6" t="s">
        <v>668</v>
      </c>
      <c r="AD6" t="s">
        <v>668</v>
      </c>
      <c r="AE6" t="s">
        <v>668</v>
      </c>
      <c r="AF6" t="s">
        <v>668</v>
      </c>
      <c r="AG6" t="s">
        <v>668</v>
      </c>
      <c r="AH6" t="s">
        <v>668</v>
      </c>
      <c r="AI6" t="s">
        <v>668</v>
      </c>
      <c r="AJ6" t="s">
        <v>668</v>
      </c>
      <c r="AK6">
        <v>13</v>
      </c>
      <c r="AL6">
        <v>10</v>
      </c>
      <c r="AM6">
        <v>11</v>
      </c>
      <c r="AN6">
        <v>12</v>
      </c>
      <c r="AO6">
        <v>13</v>
      </c>
      <c r="AP6">
        <v>10</v>
      </c>
      <c r="AQ6">
        <v>11</v>
      </c>
      <c r="AR6">
        <v>12</v>
      </c>
      <c r="AS6">
        <v>13</v>
      </c>
      <c r="AT6">
        <v>10</v>
      </c>
      <c r="AU6">
        <v>11</v>
      </c>
      <c r="AV6">
        <v>12</v>
      </c>
      <c r="AW6">
        <v>13</v>
      </c>
      <c r="AX6">
        <v>10</v>
      </c>
      <c r="AY6">
        <v>11</v>
      </c>
      <c r="AZ6">
        <v>12</v>
      </c>
      <c r="BA6">
        <v>13</v>
      </c>
      <c r="BB6">
        <v>10</v>
      </c>
      <c r="BC6">
        <v>11</v>
      </c>
      <c r="BD6">
        <v>12</v>
      </c>
      <c r="BE6">
        <v>13</v>
      </c>
      <c r="BF6">
        <v>10</v>
      </c>
      <c r="BG6">
        <v>11</v>
      </c>
      <c r="BH6">
        <v>12</v>
      </c>
      <c r="BI6">
        <v>13</v>
      </c>
      <c r="BJ6">
        <v>10</v>
      </c>
      <c r="BK6">
        <v>11</v>
      </c>
      <c r="BL6">
        <v>12</v>
      </c>
      <c r="BM6">
        <v>13</v>
      </c>
      <c r="BN6">
        <v>10</v>
      </c>
      <c r="BO6">
        <v>11</v>
      </c>
      <c r="BP6">
        <v>12</v>
      </c>
      <c r="BQ6" t="s">
        <v>890</v>
      </c>
    </row>
    <row r="7" spans="1:69" x14ac:dyDescent="0.45">
      <c r="A7" t="s">
        <v>346</v>
      </c>
      <c r="B7" t="s">
        <v>339</v>
      </c>
      <c r="C7" s="29">
        <v>1205</v>
      </c>
      <c r="D7">
        <v>104</v>
      </c>
      <c r="E7" t="s">
        <v>667</v>
      </c>
      <c r="F7" t="s">
        <v>667</v>
      </c>
      <c r="G7" t="s">
        <v>667</v>
      </c>
      <c r="H7" t="s">
        <v>667</v>
      </c>
      <c r="I7" t="s">
        <v>667</v>
      </c>
      <c r="J7" t="s">
        <v>667</v>
      </c>
      <c r="K7" t="s">
        <v>667</v>
      </c>
      <c r="L7" t="s">
        <v>667</v>
      </c>
      <c r="M7" t="s">
        <v>667</v>
      </c>
      <c r="N7" t="s">
        <v>667</v>
      </c>
      <c r="O7" t="s">
        <v>667</v>
      </c>
      <c r="P7" t="s">
        <v>667</v>
      </c>
      <c r="Q7" t="s">
        <v>667</v>
      </c>
      <c r="R7" t="s">
        <v>667</v>
      </c>
      <c r="S7" t="s">
        <v>667</v>
      </c>
      <c r="T7" t="s">
        <v>667</v>
      </c>
      <c r="U7" t="s">
        <v>667</v>
      </c>
      <c r="V7" t="s">
        <v>667</v>
      </c>
      <c r="W7" t="s">
        <v>667</v>
      </c>
      <c r="X7" t="s">
        <v>667</v>
      </c>
      <c r="Y7" t="s">
        <v>667</v>
      </c>
      <c r="Z7" t="s">
        <v>667</v>
      </c>
      <c r="AA7" t="s">
        <v>667</v>
      </c>
      <c r="AB7" t="s">
        <v>667</v>
      </c>
      <c r="AC7" t="s">
        <v>667</v>
      </c>
      <c r="AD7" t="s">
        <v>667</v>
      </c>
      <c r="AE7" t="s">
        <v>667</v>
      </c>
      <c r="AF7" t="s">
        <v>667</v>
      </c>
      <c r="AG7" t="s">
        <v>667</v>
      </c>
      <c r="AH7" t="s">
        <v>667</v>
      </c>
      <c r="AI7" t="s">
        <v>667</v>
      </c>
      <c r="AJ7" t="s">
        <v>667</v>
      </c>
      <c r="AK7">
        <v>10</v>
      </c>
      <c r="AL7">
        <v>11</v>
      </c>
      <c r="AM7">
        <v>12</v>
      </c>
      <c r="AN7">
        <v>13</v>
      </c>
      <c r="AO7">
        <v>10</v>
      </c>
      <c r="AP7">
        <v>11</v>
      </c>
      <c r="AQ7">
        <v>12</v>
      </c>
      <c r="AR7">
        <v>13</v>
      </c>
      <c r="AS7">
        <v>10</v>
      </c>
      <c r="AT7">
        <v>11</v>
      </c>
      <c r="AU7">
        <v>12</v>
      </c>
      <c r="AV7">
        <v>13</v>
      </c>
      <c r="AW7">
        <v>10</v>
      </c>
      <c r="AX7">
        <v>11</v>
      </c>
      <c r="AY7">
        <v>12</v>
      </c>
      <c r="AZ7">
        <v>13</v>
      </c>
      <c r="BA7">
        <v>10</v>
      </c>
      <c r="BB7">
        <v>11</v>
      </c>
      <c r="BC7">
        <v>12</v>
      </c>
      <c r="BD7">
        <v>13</v>
      </c>
      <c r="BE7">
        <v>10</v>
      </c>
      <c r="BF7">
        <v>11</v>
      </c>
      <c r="BG7">
        <v>12</v>
      </c>
      <c r="BH7">
        <v>13</v>
      </c>
      <c r="BI7">
        <v>10</v>
      </c>
      <c r="BJ7">
        <v>11</v>
      </c>
      <c r="BK7">
        <v>12</v>
      </c>
      <c r="BL7">
        <v>13</v>
      </c>
      <c r="BM7">
        <v>10</v>
      </c>
      <c r="BN7">
        <v>11</v>
      </c>
      <c r="BO7">
        <v>12</v>
      </c>
      <c r="BP7">
        <v>13</v>
      </c>
      <c r="BQ7" t="s">
        <v>891</v>
      </c>
    </row>
    <row r="8" spans="1:69" x14ac:dyDescent="0.45">
      <c r="A8" t="s">
        <v>347</v>
      </c>
      <c r="B8" t="s">
        <v>328</v>
      </c>
      <c r="C8">
        <v>1206</v>
      </c>
      <c r="D8">
        <v>105</v>
      </c>
      <c r="E8" t="s">
        <v>347</v>
      </c>
      <c r="F8" t="s">
        <v>347</v>
      </c>
      <c r="G8" t="s">
        <v>347</v>
      </c>
      <c r="H8" t="s">
        <v>347</v>
      </c>
      <c r="I8" t="s">
        <v>347</v>
      </c>
      <c r="J8" t="s">
        <v>347</v>
      </c>
      <c r="K8" t="s">
        <v>347</v>
      </c>
      <c r="L8" t="s">
        <v>347</v>
      </c>
      <c r="M8" t="s">
        <v>347</v>
      </c>
      <c r="N8" t="s">
        <v>347</v>
      </c>
      <c r="O8" t="s">
        <v>347</v>
      </c>
      <c r="P8" t="s">
        <v>347</v>
      </c>
      <c r="Q8" t="s">
        <v>347</v>
      </c>
      <c r="R8" t="s">
        <v>347</v>
      </c>
      <c r="S8" t="s">
        <v>347</v>
      </c>
      <c r="T8" t="s">
        <v>347</v>
      </c>
      <c r="U8" t="s">
        <v>347</v>
      </c>
      <c r="V8" t="s">
        <v>347</v>
      </c>
      <c r="W8" t="s">
        <v>347</v>
      </c>
      <c r="X8" t="s">
        <v>347</v>
      </c>
      <c r="Y8" t="s">
        <v>347</v>
      </c>
      <c r="Z8" t="s">
        <v>347</v>
      </c>
      <c r="AA8" t="s">
        <v>347</v>
      </c>
      <c r="AB8" t="s">
        <v>347</v>
      </c>
      <c r="AC8" t="s">
        <v>347</v>
      </c>
      <c r="AD8" t="s">
        <v>347</v>
      </c>
      <c r="AE8" t="s">
        <v>347</v>
      </c>
      <c r="AF8" t="s">
        <v>347</v>
      </c>
      <c r="AG8" t="s">
        <v>347</v>
      </c>
      <c r="AH8" t="s">
        <v>347</v>
      </c>
      <c r="AI8" t="s">
        <v>347</v>
      </c>
      <c r="AJ8" t="s">
        <v>347</v>
      </c>
      <c r="AK8">
        <v>11</v>
      </c>
      <c r="AL8">
        <v>12</v>
      </c>
      <c r="AM8">
        <v>13</v>
      </c>
      <c r="AN8">
        <v>10</v>
      </c>
      <c r="AO8">
        <v>11</v>
      </c>
      <c r="AP8">
        <v>12</v>
      </c>
      <c r="AQ8">
        <v>13</v>
      </c>
      <c r="AR8">
        <v>10</v>
      </c>
      <c r="AS8">
        <v>11</v>
      </c>
      <c r="AT8">
        <v>12</v>
      </c>
      <c r="AU8">
        <v>13</v>
      </c>
      <c r="AV8">
        <v>10</v>
      </c>
      <c r="AW8">
        <v>11</v>
      </c>
      <c r="AX8">
        <v>12</v>
      </c>
      <c r="AY8">
        <v>13</v>
      </c>
      <c r="AZ8">
        <v>10</v>
      </c>
      <c r="BA8">
        <v>11</v>
      </c>
      <c r="BB8">
        <v>12</v>
      </c>
      <c r="BC8">
        <v>13</v>
      </c>
      <c r="BD8">
        <v>10</v>
      </c>
      <c r="BE8">
        <v>11</v>
      </c>
      <c r="BF8">
        <v>12</v>
      </c>
      <c r="BG8">
        <v>13</v>
      </c>
      <c r="BH8">
        <v>10</v>
      </c>
      <c r="BI8">
        <v>11</v>
      </c>
      <c r="BJ8">
        <v>12</v>
      </c>
      <c r="BK8">
        <v>13</v>
      </c>
      <c r="BL8">
        <v>10</v>
      </c>
      <c r="BM8">
        <v>11</v>
      </c>
      <c r="BN8">
        <v>12</v>
      </c>
      <c r="BO8">
        <v>13</v>
      </c>
      <c r="BP8">
        <v>10</v>
      </c>
      <c r="BQ8" t="s">
        <v>892</v>
      </c>
    </row>
    <row r="9" spans="1:69" x14ac:dyDescent="0.45">
      <c r="A9" t="s">
        <v>348</v>
      </c>
      <c r="B9" t="s">
        <v>329</v>
      </c>
      <c r="C9">
        <v>1207</v>
      </c>
      <c r="D9">
        <v>106</v>
      </c>
      <c r="E9" t="s">
        <v>663</v>
      </c>
      <c r="F9" t="s">
        <v>663</v>
      </c>
      <c r="G9" t="s">
        <v>663</v>
      </c>
      <c r="H9" t="s">
        <v>663</v>
      </c>
      <c r="I9" t="s">
        <v>663</v>
      </c>
      <c r="J9" t="s">
        <v>663</v>
      </c>
      <c r="K9" t="s">
        <v>663</v>
      </c>
      <c r="L9" t="s">
        <v>663</v>
      </c>
      <c r="M9" t="s">
        <v>663</v>
      </c>
      <c r="N9" t="s">
        <v>663</v>
      </c>
      <c r="O9" t="s">
        <v>663</v>
      </c>
      <c r="P9" t="s">
        <v>663</v>
      </c>
      <c r="Q9" t="s">
        <v>663</v>
      </c>
      <c r="R9" t="s">
        <v>663</v>
      </c>
      <c r="S9" t="s">
        <v>663</v>
      </c>
      <c r="T9" t="s">
        <v>663</v>
      </c>
      <c r="U9" t="s">
        <v>663</v>
      </c>
      <c r="V9" t="s">
        <v>663</v>
      </c>
      <c r="W9" t="s">
        <v>663</v>
      </c>
      <c r="X9" t="s">
        <v>663</v>
      </c>
      <c r="Y9" t="s">
        <v>663</v>
      </c>
      <c r="Z9" t="s">
        <v>663</v>
      </c>
      <c r="AA9" t="s">
        <v>663</v>
      </c>
      <c r="AB9" t="s">
        <v>663</v>
      </c>
      <c r="AC9" t="s">
        <v>663</v>
      </c>
      <c r="AD9" t="s">
        <v>663</v>
      </c>
      <c r="AE9" t="s">
        <v>663</v>
      </c>
      <c r="AF9" t="s">
        <v>663</v>
      </c>
      <c r="AG9" t="s">
        <v>663</v>
      </c>
      <c r="AH9" t="s">
        <v>663</v>
      </c>
      <c r="AI9" t="s">
        <v>663</v>
      </c>
      <c r="AJ9" t="s">
        <v>663</v>
      </c>
      <c r="AK9">
        <v>12</v>
      </c>
      <c r="AL9">
        <v>13</v>
      </c>
      <c r="AM9">
        <v>10</v>
      </c>
      <c r="AN9">
        <v>11</v>
      </c>
      <c r="AO9">
        <v>12</v>
      </c>
      <c r="AP9">
        <v>13</v>
      </c>
      <c r="AQ9">
        <v>10</v>
      </c>
      <c r="AR9">
        <v>11</v>
      </c>
      <c r="AS9">
        <v>12</v>
      </c>
      <c r="AT9">
        <v>13</v>
      </c>
      <c r="AU9">
        <v>10</v>
      </c>
      <c r="AV9">
        <v>11</v>
      </c>
      <c r="AW9">
        <v>12</v>
      </c>
      <c r="AX9">
        <v>13</v>
      </c>
      <c r="AY9">
        <v>10</v>
      </c>
      <c r="AZ9">
        <v>11</v>
      </c>
      <c r="BA9">
        <v>12</v>
      </c>
      <c r="BB9">
        <v>13</v>
      </c>
      <c r="BC9">
        <v>10</v>
      </c>
      <c r="BD9">
        <v>11</v>
      </c>
      <c r="BE9">
        <v>12</v>
      </c>
      <c r="BF9">
        <v>13</v>
      </c>
      <c r="BG9">
        <v>10</v>
      </c>
      <c r="BH9">
        <v>11</v>
      </c>
      <c r="BI9">
        <v>12</v>
      </c>
      <c r="BJ9">
        <v>13</v>
      </c>
      <c r="BK9">
        <v>10</v>
      </c>
      <c r="BL9">
        <v>11</v>
      </c>
      <c r="BM9">
        <v>12</v>
      </c>
      <c r="BN9">
        <v>13</v>
      </c>
      <c r="BO9">
        <v>10</v>
      </c>
      <c r="BP9">
        <v>11</v>
      </c>
      <c r="BQ9" t="s">
        <v>893</v>
      </c>
    </row>
    <row r="10" spans="1:69" x14ac:dyDescent="0.45">
      <c r="A10" t="s">
        <v>349</v>
      </c>
      <c r="B10" t="s">
        <v>330</v>
      </c>
      <c r="C10">
        <v>1208</v>
      </c>
      <c r="D10">
        <v>107</v>
      </c>
      <c r="E10" t="s">
        <v>664</v>
      </c>
      <c r="F10" t="s">
        <v>664</v>
      </c>
      <c r="G10" t="s">
        <v>664</v>
      </c>
      <c r="H10" t="s">
        <v>664</v>
      </c>
      <c r="I10" t="s">
        <v>664</v>
      </c>
      <c r="J10" t="s">
        <v>664</v>
      </c>
      <c r="K10" t="s">
        <v>664</v>
      </c>
      <c r="L10" t="s">
        <v>664</v>
      </c>
      <c r="M10" t="s">
        <v>664</v>
      </c>
      <c r="N10" t="s">
        <v>664</v>
      </c>
      <c r="O10" t="s">
        <v>664</v>
      </c>
      <c r="P10" t="s">
        <v>664</v>
      </c>
      <c r="Q10" t="s">
        <v>664</v>
      </c>
      <c r="R10" t="s">
        <v>664</v>
      </c>
      <c r="S10" t="s">
        <v>664</v>
      </c>
      <c r="T10" t="s">
        <v>664</v>
      </c>
      <c r="U10" t="s">
        <v>664</v>
      </c>
      <c r="V10" t="s">
        <v>664</v>
      </c>
      <c r="W10" t="s">
        <v>664</v>
      </c>
      <c r="X10" t="s">
        <v>664</v>
      </c>
      <c r="Y10" t="s">
        <v>664</v>
      </c>
      <c r="Z10" t="s">
        <v>664</v>
      </c>
      <c r="AA10" t="s">
        <v>664</v>
      </c>
      <c r="AB10" t="s">
        <v>664</v>
      </c>
      <c r="AC10" t="s">
        <v>664</v>
      </c>
      <c r="AD10" t="s">
        <v>664</v>
      </c>
      <c r="AE10" t="s">
        <v>664</v>
      </c>
      <c r="AF10" t="s">
        <v>664</v>
      </c>
      <c r="AG10" t="s">
        <v>664</v>
      </c>
      <c r="AH10" t="s">
        <v>664</v>
      </c>
      <c r="AI10" t="s">
        <v>664</v>
      </c>
      <c r="AJ10" t="s">
        <v>664</v>
      </c>
      <c r="AK10">
        <v>13</v>
      </c>
      <c r="AL10">
        <v>10</v>
      </c>
      <c r="AM10">
        <v>11</v>
      </c>
      <c r="AN10">
        <v>12</v>
      </c>
      <c r="AO10">
        <v>13</v>
      </c>
      <c r="AP10">
        <v>10</v>
      </c>
      <c r="AQ10">
        <v>11</v>
      </c>
      <c r="AR10">
        <v>12</v>
      </c>
      <c r="AS10">
        <v>13</v>
      </c>
      <c r="AT10">
        <v>10</v>
      </c>
      <c r="AU10">
        <v>11</v>
      </c>
      <c r="AV10">
        <v>12</v>
      </c>
      <c r="AW10">
        <v>13</v>
      </c>
      <c r="AX10">
        <v>10</v>
      </c>
      <c r="AY10">
        <v>11</v>
      </c>
      <c r="AZ10">
        <v>12</v>
      </c>
      <c r="BA10">
        <v>13</v>
      </c>
      <c r="BB10">
        <v>10</v>
      </c>
      <c r="BC10">
        <v>11</v>
      </c>
      <c r="BD10">
        <v>12</v>
      </c>
      <c r="BE10">
        <v>13</v>
      </c>
      <c r="BF10">
        <v>10</v>
      </c>
      <c r="BG10">
        <v>11</v>
      </c>
      <c r="BH10">
        <v>12</v>
      </c>
      <c r="BI10">
        <v>13</v>
      </c>
      <c r="BJ10">
        <v>10</v>
      </c>
      <c r="BK10">
        <v>11</v>
      </c>
      <c r="BL10">
        <v>12</v>
      </c>
      <c r="BM10">
        <v>13</v>
      </c>
      <c r="BN10">
        <v>10</v>
      </c>
      <c r="BO10">
        <v>11</v>
      </c>
      <c r="BP10">
        <v>12</v>
      </c>
      <c r="BQ10" t="s">
        <v>894</v>
      </c>
    </row>
    <row r="11" spans="1:69" x14ac:dyDescent="0.45">
      <c r="A11" t="s">
        <v>350</v>
      </c>
      <c r="B11" t="s">
        <v>331</v>
      </c>
      <c r="C11" s="29">
        <v>1209</v>
      </c>
      <c r="D11">
        <v>108</v>
      </c>
      <c r="E11" t="s">
        <v>670</v>
      </c>
      <c r="F11" t="s">
        <v>670</v>
      </c>
      <c r="G11" t="s">
        <v>671</v>
      </c>
      <c r="H11" t="s">
        <v>671</v>
      </c>
      <c r="I11" t="s">
        <v>672</v>
      </c>
      <c r="J11" t="s">
        <v>672</v>
      </c>
      <c r="K11" t="s">
        <v>673</v>
      </c>
      <c r="L11" t="s">
        <v>673</v>
      </c>
      <c r="M11" t="s">
        <v>674</v>
      </c>
      <c r="N11" t="s">
        <v>674</v>
      </c>
      <c r="O11" t="s">
        <v>675</v>
      </c>
      <c r="P11" t="s">
        <v>675</v>
      </c>
      <c r="Q11" t="s">
        <v>676</v>
      </c>
      <c r="R11" t="s">
        <v>676</v>
      </c>
      <c r="S11" t="s">
        <v>677</v>
      </c>
      <c r="T11" t="s">
        <v>677</v>
      </c>
      <c r="U11" t="s">
        <v>670</v>
      </c>
      <c r="V11" t="s">
        <v>670</v>
      </c>
      <c r="W11" t="s">
        <v>671</v>
      </c>
      <c r="X11" t="s">
        <v>671</v>
      </c>
      <c r="Y11" t="s">
        <v>672</v>
      </c>
      <c r="Z11" t="s">
        <v>672</v>
      </c>
      <c r="AA11" t="s">
        <v>673</v>
      </c>
      <c r="AB11" t="s">
        <v>673</v>
      </c>
      <c r="AC11" t="s">
        <v>674</v>
      </c>
      <c r="AD11" t="s">
        <v>674</v>
      </c>
      <c r="AE11" t="s">
        <v>675</v>
      </c>
      <c r="AF11" t="s">
        <v>675</v>
      </c>
      <c r="AG11" t="s">
        <v>676</v>
      </c>
      <c r="AH11" t="s">
        <v>676</v>
      </c>
      <c r="AI11" t="s">
        <v>677</v>
      </c>
      <c r="AJ11" t="s">
        <v>677</v>
      </c>
      <c r="AK11">
        <v>14</v>
      </c>
      <c r="AL11">
        <v>15</v>
      </c>
      <c r="AM11">
        <v>16</v>
      </c>
      <c r="AN11">
        <v>17</v>
      </c>
      <c r="AO11">
        <v>14</v>
      </c>
      <c r="AP11">
        <v>15</v>
      </c>
      <c r="AQ11">
        <v>16</v>
      </c>
      <c r="AR11">
        <v>17</v>
      </c>
      <c r="AS11">
        <v>14</v>
      </c>
      <c r="AT11">
        <v>15</v>
      </c>
      <c r="AU11">
        <v>16</v>
      </c>
      <c r="AV11">
        <v>17</v>
      </c>
      <c r="AW11">
        <v>14</v>
      </c>
      <c r="AX11">
        <v>15</v>
      </c>
      <c r="AY11">
        <v>16</v>
      </c>
      <c r="AZ11">
        <v>17</v>
      </c>
      <c r="BA11">
        <v>14</v>
      </c>
      <c r="BB11">
        <v>15</v>
      </c>
      <c r="BC11">
        <v>16</v>
      </c>
      <c r="BD11">
        <v>17</v>
      </c>
      <c r="BE11">
        <v>14</v>
      </c>
      <c r="BF11">
        <v>15</v>
      </c>
      <c r="BG11">
        <v>16</v>
      </c>
      <c r="BH11">
        <v>17</v>
      </c>
      <c r="BI11">
        <v>14</v>
      </c>
      <c r="BJ11">
        <v>15</v>
      </c>
      <c r="BK11">
        <v>16</v>
      </c>
      <c r="BL11">
        <v>17</v>
      </c>
      <c r="BM11">
        <v>14</v>
      </c>
      <c r="BN11">
        <v>15</v>
      </c>
      <c r="BO11">
        <v>16</v>
      </c>
      <c r="BP11">
        <v>17</v>
      </c>
      <c r="BQ11" t="s">
        <v>895</v>
      </c>
    </row>
    <row r="12" spans="1:69" x14ac:dyDescent="0.45">
      <c r="A12" t="s">
        <v>351</v>
      </c>
      <c r="B12" t="s">
        <v>332</v>
      </c>
      <c r="C12">
        <v>1210</v>
      </c>
      <c r="D12">
        <v>109</v>
      </c>
      <c r="E12" t="s">
        <v>671</v>
      </c>
      <c r="F12" t="s">
        <v>671</v>
      </c>
      <c r="G12" t="s">
        <v>672</v>
      </c>
      <c r="H12" t="s">
        <v>672</v>
      </c>
      <c r="I12" t="s">
        <v>673</v>
      </c>
      <c r="J12" t="s">
        <v>673</v>
      </c>
      <c r="K12" t="s">
        <v>674</v>
      </c>
      <c r="L12" t="s">
        <v>674</v>
      </c>
      <c r="M12" t="s">
        <v>675</v>
      </c>
      <c r="N12" t="s">
        <v>675</v>
      </c>
      <c r="O12" t="s">
        <v>676</v>
      </c>
      <c r="P12" t="s">
        <v>676</v>
      </c>
      <c r="Q12" t="s">
        <v>677</v>
      </c>
      <c r="R12" t="s">
        <v>677</v>
      </c>
      <c r="S12" t="s">
        <v>670</v>
      </c>
      <c r="T12" t="s">
        <v>670</v>
      </c>
      <c r="U12" t="s">
        <v>671</v>
      </c>
      <c r="V12" t="s">
        <v>671</v>
      </c>
      <c r="W12" t="s">
        <v>672</v>
      </c>
      <c r="X12" t="s">
        <v>672</v>
      </c>
      <c r="Y12" t="s">
        <v>673</v>
      </c>
      <c r="Z12" t="s">
        <v>673</v>
      </c>
      <c r="AA12" t="s">
        <v>674</v>
      </c>
      <c r="AB12" t="s">
        <v>674</v>
      </c>
      <c r="AC12" t="s">
        <v>675</v>
      </c>
      <c r="AD12" t="s">
        <v>675</v>
      </c>
      <c r="AE12" t="s">
        <v>676</v>
      </c>
      <c r="AF12" t="s">
        <v>676</v>
      </c>
      <c r="AG12" t="s">
        <v>677</v>
      </c>
      <c r="AH12" t="s">
        <v>677</v>
      </c>
      <c r="AI12" t="s">
        <v>670</v>
      </c>
      <c r="AJ12" t="s">
        <v>670</v>
      </c>
      <c r="AK12">
        <v>15</v>
      </c>
      <c r="AL12">
        <v>16</v>
      </c>
      <c r="AM12">
        <v>17</v>
      </c>
      <c r="AN12">
        <v>14</v>
      </c>
      <c r="AO12">
        <v>15</v>
      </c>
      <c r="AP12">
        <v>16</v>
      </c>
      <c r="AQ12">
        <v>17</v>
      </c>
      <c r="AR12">
        <v>14</v>
      </c>
      <c r="AS12">
        <v>15</v>
      </c>
      <c r="AT12">
        <v>16</v>
      </c>
      <c r="AU12">
        <v>17</v>
      </c>
      <c r="AV12">
        <v>14</v>
      </c>
      <c r="AW12">
        <v>15</v>
      </c>
      <c r="AX12">
        <v>16</v>
      </c>
      <c r="AY12">
        <v>17</v>
      </c>
      <c r="AZ12">
        <v>14</v>
      </c>
      <c r="BA12">
        <v>15</v>
      </c>
      <c r="BB12">
        <v>16</v>
      </c>
      <c r="BC12">
        <v>17</v>
      </c>
      <c r="BD12">
        <v>14</v>
      </c>
      <c r="BE12">
        <v>15</v>
      </c>
      <c r="BF12">
        <v>16</v>
      </c>
      <c r="BG12">
        <v>17</v>
      </c>
      <c r="BH12">
        <v>14</v>
      </c>
      <c r="BI12">
        <v>15</v>
      </c>
      <c r="BJ12">
        <v>16</v>
      </c>
      <c r="BK12">
        <v>17</v>
      </c>
      <c r="BL12">
        <v>14</v>
      </c>
      <c r="BM12">
        <v>15</v>
      </c>
      <c r="BN12">
        <v>16</v>
      </c>
      <c r="BO12">
        <v>17</v>
      </c>
      <c r="BP12">
        <v>14</v>
      </c>
      <c r="BQ12" t="s">
        <v>896</v>
      </c>
    </row>
    <row r="13" spans="1:69" x14ac:dyDescent="0.45">
      <c r="A13" t="s">
        <v>352</v>
      </c>
      <c r="B13" t="s">
        <v>333</v>
      </c>
      <c r="C13">
        <v>1211</v>
      </c>
      <c r="D13">
        <v>110</v>
      </c>
      <c r="E13" t="s">
        <v>672</v>
      </c>
      <c r="F13" t="s">
        <v>672</v>
      </c>
      <c r="G13" t="s">
        <v>673</v>
      </c>
      <c r="H13" t="s">
        <v>673</v>
      </c>
      <c r="I13" t="s">
        <v>674</v>
      </c>
      <c r="J13" t="s">
        <v>674</v>
      </c>
      <c r="K13" t="s">
        <v>675</v>
      </c>
      <c r="L13" t="s">
        <v>675</v>
      </c>
      <c r="M13" t="s">
        <v>676</v>
      </c>
      <c r="N13" t="s">
        <v>676</v>
      </c>
      <c r="O13" t="s">
        <v>677</v>
      </c>
      <c r="P13" t="s">
        <v>677</v>
      </c>
      <c r="Q13" t="s">
        <v>670</v>
      </c>
      <c r="R13" t="s">
        <v>670</v>
      </c>
      <c r="S13" t="s">
        <v>671</v>
      </c>
      <c r="T13" t="s">
        <v>671</v>
      </c>
      <c r="U13" t="s">
        <v>672</v>
      </c>
      <c r="V13" t="s">
        <v>672</v>
      </c>
      <c r="W13" t="s">
        <v>673</v>
      </c>
      <c r="X13" t="s">
        <v>673</v>
      </c>
      <c r="Y13" t="s">
        <v>674</v>
      </c>
      <c r="Z13" t="s">
        <v>674</v>
      </c>
      <c r="AA13" t="s">
        <v>675</v>
      </c>
      <c r="AB13" t="s">
        <v>675</v>
      </c>
      <c r="AC13" t="s">
        <v>676</v>
      </c>
      <c r="AD13" t="s">
        <v>676</v>
      </c>
      <c r="AE13" t="s">
        <v>677</v>
      </c>
      <c r="AF13" t="s">
        <v>677</v>
      </c>
      <c r="AG13" t="s">
        <v>670</v>
      </c>
      <c r="AH13" t="s">
        <v>670</v>
      </c>
      <c r="AI13" t="s">
        <v>671</v>
      </c>
      <c r="AJ13" t="s">
        <v>671</v>
      </c>
      <c r="AK13">
        <v>16</v>
      </c>
      <c r="AL13">
        <v>17</v>
      </c>
      <c r="AM13">
        <v>14</v>
      </c>
      <c r="AN13">
        <v>15</v>
      </c>
      <c r="AO13">
        <v>16</v>
      </c>
      <c r="AP13">
        <v>17</v>
      </c>
      <c r="AQ13">
        <v>14</v>
      </c>
      <c r="AR13">
        <v>15</v>
      </c>
      <c r="AS13">
        <v>16</v>
      </c>
      <c r="AT13">
        <v>17</v>
      </c>
      <c r="AU13">
        <v>14</v>
      </c>
      <c r="AV13">
        <v>15</v>
      </c>
      <c r="AW13">
        <v>16</v>
      </c>
      <c r="AX13">
        <v>17</v>
      </c>
      <c r="AY13">
        <v>14</v>
      </c>
      <c r="AZ13">
        <v>15</v>
      </c>
      <c r="BA13">
        <v>16</v>
      </c>
      <c r="BB13">
        <v>17</v>
      </c>
      <c r="BC13">
        <v>14</v>
      </c>
      <c r="BD13">
        <v>15</v>
      </c>
      <c r="BE13">
        <v>16</v>
      </c>
      <c r="BF13">
        <v>17</v>
      </c>
      <c r="BG13">
        <v>14</v>
      </c>
      <c r="BH13">
        <v>15</v>
      </c>
      <c r="BI13">
        <v>16</v>
      </c>
      <c r="BJ13">
        <v>17</v>
      </c>
      <c r="BK13">
        <v>14</v>
      </c>
      <c r="BL13">
        <v>15</v>
      </c>
      <c r="BM13">
        <v>16</v>
      </c>
      <c r="BN13">
        <v>17</v>
      </c>
      <c r="BO13">
        <v>14</v>
      </c>
      <c r="BP13">
        <v>15</v>
      </c>
      <c r="BQ13" t="s">
        <v>897</v>
      </c>
    </row>
    <row r="14" spans="1:69" x14ac:dyDescent="0.45">
      <c r="A14" t="s">
        <v>353</v>
      </c>
      <c r="B14" t="s">
        <v>340</v>
      </c>
      <c r="C14" s="29">
        <v>1212</v>
      </c>
      <c r="D14">
        <v>111</v>
      </c>
      <c r="E14" t="s">
        <v>673</v>
      </c>
      <c r="F14" t="s">
        <v>673</v>
      </c>
      <c r="G14" t="s">
        <v>674</v>
      </c>
      <c r="H14" t="s">
        <v>674</v>
      </c>
      <c r="I14" t="s">
        <v>675</v>
      </c>
      <c r="J14" t="s">
        <v>675</v>
      </c>
      <c r="K14" t="s">
        <v>676</v>
      </c>
      <c r="L14" t="s">
        <v>676</v>
      </c>
      <c r="M14" t="s">
        <v>677</v>
      </c>
      <c r="N14" t="s">
        <v>677</v>
      </c>
      <c r="O14" t="s">
        <v>670</v>
      </c>
      <c r="P14" t="s">
        <v>670</v>
      </c>
      <c r="Q14" t="s">
        <v>671</v>
      </c>
      <c r="R14" t="s">
        <v>671</v>
      </c>
      <c r="S14" t="s">
        <v>672</v>
      </c>
      <c r="T14" t="s">
        <v>672</v>
      </c>
      <c r="U14" t="s">
        <v>673</v>
      </c>
      <c r="V14" t="s">
        <v>673</v>
      </c>
      <c r="W14" t="s">
        <v>674</v>
      </c>
      <c r="X14" t="s">
        <v>674</v>
      </c>
      <c r="Y14" t="s">
        <v>675</v>
      </c>
      <c r="Z14" t="s">
        <v>675</v>
      </c>
      <c r="AA14" t="s">
        <v>676</v>
      </c>
      <c r="AB14" t="s">
        <v>676</v>
      </c>
      <c r="AC14" t="s">
        <v>677</v>
      </c>
      <c r="AD14" t="s">
        <v>677</v>
      </c>
      <c r="AE14" t="s">
        <v>670</v>
      </c>
      <c r="AF14" t="s">
        <v>670</v>
      </c>
      <c r="AG14" t="s">
        <v>671</v>
      </c>
      <c r="AH14" t="s">
        <v>671</v>
      </c>
      <c r="AI14" t="s">
        <v>672</v>
      </c>
      <c r="AJ14" t="s">
        <v>672</v>
      </c>
      <c r="AK14">
        <v>17</v>
      </c>
      <c r="AL14">
        <v>14</v>
      </c>
      <c r="AM14">
        <v>15</v>
      </c>
      <c r="AN14">
        <v>16</v>
      </c>
      <c r="AO14">
        <v>17</v>
      </c>
      <c r="AP14">
        <v>14</v>
      </c>
      <c r="AQ14">
        <v>15</v>
      </c>
      <c r="AR14">
        <v>16</v>
      </c>
      <c r="AS14">
        <v>17</v>
      </c>
      <c r="AT14">
        <v>14</v>
      </c>
      <c r="AU14">
        <v>15</v>
      </c>
      <c r="AV14">
        <v>16</v>
      </c>
      <c r="AW14">
        <v>17</v>
      </c>
      <c r="AX14">
        <v>14</v>
      </c>
      <c r="AY14">
        <v>15</v>
      </c>
      <c r="AZ14">
        <v>16</v>
      </c>
      <c r="BA14">
        <v>17</v>
      </c>
      <c r="BB14">
        <v>14</v>
      </c>
      <c r="BC14">
        <v>15</v>
      </c>
      <c r="BD14">
        <v>16</v>
      </c>
      <c r="BE14">
        <v>17</v>
      </c>
      <c r="BF14">
        <v>14</v>
      </c>
      <c r="BG14">
        <v>15</v>
      </c>
      <c r="BH14">
        <v>16</v>
      </c>
      <c r="BI14">
        <v>17</v>
      </c>
      <c r="BJ14">
        <v>14</v>
      </c>
      <c r="BK14">
        <v>15</v>
      </c>
      <c r="BL14">
        <v>16</v>
      </c>
      <c r="BM14">
        <v>17</v>
      </c>
      <c r="BN14">
        <v>14</v>
      </c>
      <c r="BO14">
        <v>15</v>
      </c>
      <c r="BP14">
        <v>16</v>
      </c>
      <c r="BQ14" t="s">
        <v>898</v>
      </c>
    </row>
    <row r="15" spans="1:69" x14ac:dyDescent="0.45">
      <c r="A15" t="s">
        <v>354</v>
      </c>
      <c r="B15" t="s">
        <v>334</v>
      </c>
      <c r="C15" s="29">
        <v>1213</v>
      </c>
      <c r="D15">
        <v>112</v>
      </c>
      <c r="E15" t="s">
        <v>674</v>
      </c>
      <c r="F15" t="s">
        <v>674</v>
      </c>
      <c r="G15" t="s">
        <v>675</v>
      </c>
      <c r="H15" t="s">
        <v>675</v>
      </c>
      <c r="I15" t="s">
        <v>676</v>
      </c>
      <c r="J15" t="s">
        <v>676</v>
      </c>
      <c r="K15" t="s">
        <v>677</v>
      </c>
      <c r="L15" t="s">
        <v>677</v>
      </c>
      <c r="M15" t="s">
        <v>670</v>
      </c>
      <c r="N15" t="s">
        <v>670</v>
      </c>
      <c r="O15" t="s">
        <v>671</v>
      </c>
      <c r="P15" t="s">
        <v>671</v>
      </c>
      <c r="Q15" t="s">
        <v>672</v>
      </c>
      <c r="R15" t="s">
        <v>672</v>
      </c>
      <c r="S15" t="s">
        <v>673</v>
      </c>
      <c r="T15" t="s">
        <v>673</v>
      </c>
      <c r="U15" t="s">
        <v>674</v>
      </c>
      <c r="V15" t="s">
        <v>674</v>
      </c>
      <c r="W15" t="s">
        <v>675</v>
      </c>
      <c r="X15" t="s">
        <v>675</v>
      </c>
      <c r="Y15" t="s">
        <v>676</v>
      </c>
      <c r="Z15" t="s">
        <v>676</v>
      </c>
      <c r="AA15" t="s">
        <v>677</v>
      </c>
      <c r="AB15" t="s">
        <v>677</v>
      </c>
      <c r="AC15" t="s">
        <v>670</v>
      </c>
      <c r="AD15" t="s">
        <v>670</v>
      </c>
      <c r="AE15" t="s">
        <v>671</v>
      </c>
      <c r="AF15" t="s">
        <v>671</v>
      </c>
      <c r="AG15" t="s">
        <v>672</v>
      </c>
      <c r="AH15" t="s">
        <v>672</v>
      </c>
      <c r="AI15" t="s">
        <v>673</v>
      </c>
      <c r="AJ15" t="s">
        <v>673</v>
      </c>
      <c r="AK15">
        <v>14</v>
      </c>
      <c r="AL15">
        <v>15</v>
      </c>
      <c r="AM15">
        <v>16</v>
      </c>
      <c r="AN15">
        <v>17</v>
      </c>
      <c r="AO15">
        <v>14</v>
      </c>
      <c r="AP15">
        <v>15</v>
      </c>
      <c r="AQ15">
        <v>16</v>
      </c>
      <c r="AR15">
        <v>17</v>
      </c>
      <c r="AS15">
        <v>14</v>
      </c>
      <c r="AT15">
        <v>15</v>
      </c>
      <c r="AU15">
        <v>16</v>
      </c>
      <c r="AV15">
        <v>17</v>
      </c>
      <c r="AW15">
        <v>14</v>
      </c>
      <c r="AX15">
        <v>15</v>
      </c>
      <c r="AY15">
        <v>16</v>
      </c>
      <c r="AZ15">
        <v>17</v>
      </c>
      <c r="BA15">
        <v>14</v>
      </c>
      <c r="BB15">
        <v>15</v>
      </c>
      <c r="BC15">
        <v>16</v>
      </c>
      <c r="BD15">
        <v>17</v>
      </c>
      <c r="BE15">
        <v>14</v>
      </c>
      <c r="BF15">
        <v>15</v>
      </c>
      <c r="BG15">
        <v>16</v>
      </c>
      <c r="BH15">
        <v>17</v>
      </c>
      <c r="BI15">
        <v>14</v>
      </c>
      <c r="BJ15">
        <v>15</v>
      </c>
      <c r="BK15">
        <v>16</v>
      </c>
      <c r="BL15">
        <v>17</v>
      </c>
      <c r="BM15">
        <v>14</v>
      </c>
      <c r="BN15">
        <v>15</v>
      </c>
      <c r="BO15">
        <v>16</v>
      </c>
      <c r="BP15">
        <v>17</v>
      </c>
      <c r="BQ15" t="s">
        <v>899</v>
      </c>
    </row>
    <row r="16" spans="1:69" x14ac:dyDescent="0.45">
      <c r="A16" t="s">
        <v>355</v>
      </c>
      <c r="B16" t="s">
        <v>335</v>
      </c>
      <c r="C16">
        <v>1214</v>
      </c>
      <c r="D16">
        <v>113</v>
      </c>
      <c r="E16" t="s">
        <v>675</v>
      </c>
      <c r="F16" t="s">
        <v>675</v>
      </c>
      <c r="G16" t="s">
        <v>676</v>
      </c>
      <c r="H16" t="s">
        <v>676</v>
      </c>
      <c r="I16" t="s">
        <v>677</v>
      </c>
      <c r="J16" t="s">
        <v>677</v>
      </c>
      <c r="K16" t="s">
        <v>670</v>
      </c>
      <c r="L16" t="s">
        <v>670</v>
      </c>
      <c r="M16" t="s">
        <v>671</v>
      </c>
      <c r="N16" t="s">
        <v>671</v>
      </c>
      <c r="O16" t="s">
        <v>672</v>
      </c>
      <c r="P16" t="s">
        <v>672</v>
      </c>
      <c r="Q16" t="s">
        <v>673</v>
      </c>
      <c r="R16" t="s">
        <v>673</v>
      </c>
      <c r="S16" t="s">
        <v>674</v>
      </c>
      <c r="T16" t="s">
        <v>674</v>
      </c>
      <c r="U16" t="s">
        <v>675</v>
      </c>
      <c r="V16" t="s">
        <v>675</v>
      </c>
      <c r="W16" t="s">
        <v>676</v>
      </c>
      <c r="X16" t="s">
        <v>676</v>
      </c>
      <c r="Y16" t="s">
        <v>677</v>
      </c>
      <c r="Z16" t="s">
        <v>677</v>
      </c>
      <c r="AA16" t="s">
        <v>670</v>
      </c>
      <c r="AB16" t="s">
        <v>670</v>
      </c>
      <c r="AC16" t="s">
        <v>671</v>
      </c>
      <c r="AD16" t="s">
        <v>671</v>
      </c>
      <c r="AE16" t="s">
        <v>672</v>
      </c>
      <c r="AF16" t="s">
        <v>672</v>
      </c>
      <c r="AG16" t="s">
        <v>673</v>
      </c>
      <c r="AH16" t="s">
        <v>673</v>
      </c>
      <c r="AI16" t="s">
        <v>674</v>
      </c>
      <c r="AJ16" t="s">
        <v>674</v>
      </c>
      <c r="AK16">
        <v>15</v>
      </c>
      <c r="AL16">
        <v>16</v>
      </c>
      <c r="AM16">
        <v>17</v>
      </c>
      <c r="AN16">
        <v>14</v>
      </c>
      <c r="AO16">
        <v>15</v>
      </c>
      <c r="AP16">
        <v>16</v>
      </c>
      <c r="AQ16">
        <v>17</v>
      </c>
      <c r="AR16">
        <v>14</v>
      </c>
      <c r="AS16">
        <v>15</v>
      </c>
      <c r="AT16">
        <v>16</v>
      </c>
      <c r="AU16">
        <v>17</v>
      </c>
      <c r="AV16">
        <v>14</v>
      </c>
      <c r="AW16">
        <v>15</v>
      </c>
      <c r="AX16">
        <v>16</v>
      </c>
      <c r="AY16">
        <v>17</v>
      </c>
      <c r="AZ16">
        <v>14</v>
      </c>
      <c r="BA16">
        <v>15</v>
      </c>
      <c r="BB16">
        <v>16</v>
      </c>
      <c r="BC16">
        <v>17</v>
      </c>
      <c r="BD16">
        <v>14</v>
      </c>
      <c r="BE16">
        <v>15</v>
      </c>
      <c r="BF16">
        <v>16</v>
      </c>
      <c r="BG16">
        <v>17</v>
      </c>
      <c r="BH16">
        <v>14</v>
      </c>
      <c r="BI16">
        <v>15</v>
      </c>
      <c r="BJ16">
        <v>16</v>
      </c>
      <c r="BK16">
        <v>17</v>
      </c>
      <c r="BL16">
        <v>14</v>
      </c>
      <c r="BM16">
        <v>15</v>
      </c>
      <c r="BN16">
        <v>16</v>
      </c>
      <c r="BO16">
        <v>17</v>
      </c>
      <c r="BP16">
        <v>14</v>
      </c>
      <c r="BQ16" t="s">
        <v>900</v>
      </c>
    </row>
    <row r="17" spans="1:69" x14ac:dyDescent="0.45">
      <c r="A17" t="s">
        <v>356</v>
      </c>
      <c r="B17" t="s">
        <v>341</v>
      </c>
      <c r="C17">
        <v>1215</v>
      </c>
      <c r="D17">
        <v>114</v>
      </c>
      <c r="E17" t="s">
        <v>676</v>
      </c>
      <c r="F17" t="s">
        <v>676</v>
      </c>
      <c r="G17" t="s">
        <v>677</v>
      </c>
      <c r="H17" t="s">
        <v>677</v>
      </c>
      <c r="I17" t="s">
        <v>670</v>
      </c>
      <c r="J17" t="s">
        <v>670</v>
      </c>
      <c r="K17" t="s">
        <v>671</v>
      </c>
      <c r="L17" t="s">
        <v>671</v>
      </c>
      <c r="M17" t="s">
        <v>672</v>
      </c>
      <c r="N17" t="s">
        <v>672</v>
      </c>
      <c r="O17" t="s">
        <v>673</v>
      </c>
      <c r="P17" t="s">
        <v>673</v>
      </c>
      <c r="Q17" t="s">
        <v>674</v>
      </c>
      <c r="R17" t="s">
        <v>674</v>
      </c>
      <c r="S17" t="s">
        <v>675</v>
      </c>
      <c r="T17" t="s">
        <v>675</v>
      </c>
      <c r="U17" t="s">
        <v>676</v>
      </c>
      <c r="V17" t="s">
        <v>676</v>
      </c>
      <c r="W17" t="s">
        <v>677</v>
      </c>
      <c r="X17" t="s">
        <v>677</v>
      </c>
      <c r="Y17" t="s">
        <v>670</v>
      </c>
      <c r="Z17" t="s">
        <v>670</v>
      </c>
      <c r="AA17" t="s">
        <v>671</v>
      </c>
      <c r="AB17" t="s">
        <v>671</v>
      </c>
      <c r="AC17" t="s">
        <v>672</v>
      </c>
      <c r="AD17" t="s">
        <v>672</v>
      </c>
      <c r="AE17" t="s">
        <v>673</v>
      </c>
      <c r="AF17" t="s">
        <v>673</v>
      </c>
      <c r="AG17" t="s">
        <v>674</v>
      </c>
      <c r="AH17" t="s">
        <v>674</v>
      </c>
      <c r="AI17" t="s">
        <v>675</v>
      </c>
      <c r="AJ17" t="s">
        <v>675</v>
      </c>
      <c r="AK17">
        <v>16</v>
      </c>
      <c r="AL17">
        <v>17</v>
      </c>
      <c r="AM17">
        <v>14</v>
      </c>
      <c r="AN17">
        <v>15</v>
      </c>
      <c r="AO17">
        <v>16</v>
      </c>
      <c r="AP17">
        <v>17</v>
      </c>
      <c r="AQ17">
        <v>14</v>
      </c>
      <c r="AR17">
        <v>15</v>
      </c>
      <c r="AS17">
        <v>16</v>
      </c>
      <c r="AT17">
        <v>17</v>
      </c>
      <c r="AU17">
        <v>14</v>
      </c>
      <c r="AV17">
        <v>15</v>
      </c>
      <c r="AW17">
        <v>16</v>
      </c>
      <c r="AX17">
        <v>17</v>
      </c>
      <c r="AY17">
        <v>14</v>
      </c>
      <c r="AZ17">
        <v>15</v>
      </c>
      <c r="BA17">
        <v>16</v>
      </c>
      <c r="BB17">
        <v>17</v>
      </c>
      <c r="BC17">
        <v>14</v>
      </c>
      <c r="BD17">
        <v>15</v>
      </c>
      <c r="BE17">
        <v>16</v>
      </c>
      <c r="BF17">
        <v>17</v>
      </c>
      <c r="BG17">
        <v>14</v>
      </c>
      <c r="BH17">
        <v>15</v>
      </c>
      <c r="BI17">
        <v>16</v>
      </c>
      <c r="BJ17">
        <v>17</v>
      </c>
      <c r="BK17">
        <v>14</v>
      </c>
      <c r="BL17">
        <v>15</v>
      </c>
      <c r="BM17">
        <v>16</v>
      </c>
      <c r="BN17">
        <v>17</v>
      </c>
      <c r="BO17">
        <v>14</v>
      </c>
      <c r="BP17">
        <v>15</v>
      </c>
      <c r="BQ17" t="s">
        <v>901</v>
      </c>
    </row>
    <row r="18" spans="1:69" x14ac:dyDescent="0.45">
      <c r="A18" t="s">
        <v>357</v>
      </c>
      <c r="B18" t="s">
        <v>336</v>
      </c>
      <c r="C18" s="29">
        <v>1216</v>
      </c>
      <c r="D18">
        <v>115</v>
      </c>
      <c r="E18" t="s">
        <v>677</v>
      </c>
      <c r="F18" t="s">
        <v>677</v>
      </c>
      <c r="G18" t="s">
        <v>670</v>
      </c>
      <c r="H18" t="s">
        <v>670</v>
      </c>
      <c r="I18" t="s">
        <v>671</v>
      </c>
      <c r="J18" t="s">
        <v>671</v>
      </c>
      <c r="K18" t="s">
        <v>672</v>
      </c>
      <c r="L18" t="s">
        <v>672</v>
      </c>
      <c r="M18" t="s">
        <v>673</v>
      </c>
      <c r="N18" t="s">
        <v>673</v>
      </c>
      <c r="O18" t="s">
        <v>674</v>
      </c>
      <c r="P18" t="s">
        <v>674</v>
      </c>
      <c r="Q18" t="s">
        <v>675</v>
      </c>
      <c r="R18" t="s">
        <v>675</v>
      </c>
      <c r="S18" t="s">
        <v>676</v>
      </c>
      <c r="T18" t="s">
        <v>676</v>
      </c>
      <c r="U18" t="s">
        <v>677</v>
      </c>
      <c r="V18" t="s">
        <v>677</v>
      </c>
      <c r="W18" t="s">
        <v>670</v>
      </c>
      <c r="X18" t="s">
        <v>670</v>
      </c>
      <c r="Y18" t="s">
        <v>671</v>
      </c>
      <c r="Z18" t="s">
        <v>671</v>
      </c>
      <c r="AA18" t="s">
        <v>672</v>
      </c>
      <c r="AB18" t="s">
        <v>672</v>
      </c>
      <c r="AC18" t="s">
        <v>673</v>
      </c>
      <c r="AD18" t="s">
        <v>673</v>
      </c>
      <c r="AE18" t="s">
        <v>674</v>
      </c>
      <c r="AF18" t="s">
        <v>674</v>
      </c>
      <c r="AG18" t="s">
        <v>675</v>
      </c>
      <c r="AH18" t="s">
        <v>675</v>
      </c>
      <c r="AI18" t="s">
        <v>676</v>
      </c>
      <c r="AJ18" t="s">
        <v>676</v>
      </c>
      <c r="AK18">
        <v>17</v>
      </c>
      <c r="AL18">
        <v>14</v>
      </c>
      <c r="AM18">
        <v>15</v>
      </c>
      <c r="AN18">
        <v>16</v>
      </c>
      <c r="AO18">
        <v>17</v>
      </c>
      <c r="AP18">
        <v>14</v>
      </c>
      <c r="AQ18">
        <v>15</v>
      </c>
      <c r="AR18">
        <v>16</v>
      </c>
      <c r="AS18">
        <v>17</v>
      </c>
      <c r="AT18">
        <v>14</v>
      </c>
      <c r="AU18">
        <v>15</v>
      </c>
      <c r="AV18">
        <v>16</v>
      </c>
      <c r="AW18">
        <v>17</v>
      </c>
      <c r="AX18">
        <v>14</v>
      </c>
      <c r="AY18">
        <v>15</v>
      </c>
      <c r="AZ18">
        <v>16</v>
      </c>
      <c r="BA18">
        <v>17</v>
      </c>
      <c r="BB18">
        <v>14</v>
      </c>
      <c r="BC18">
        <v>15</v>
      </c>
      <c r="BD18">
        <v>16</v>
      </c>
      <c r="BE18">
        <v>17</v>
      </c>
      <c r="BF18">
        <v>14</v>
      </c>
      <c r="BG18">
        <v>15</v>
      </c>
      <c r="BH18">
        <v>16</v>
      </c>
      <c r="BI18">
        <v>17</v>
      </c>
      <c r="BJ18">
        <v>14</v>
      </c>
      <c r="BK18">
        <v>15</v>
      </c>
      <c r="BL18">
        <v>16</v>
      </c>
      <c r="BM18">
        <v>17</v>
      </c>
      <c r="BN18">
        <v>14</v>
      </c>
      <c r="BO18">
        <v>15</v>
      </c>
      <c r="BP18">
        <v>16</v>
      </c>
      <c r="BQ18" t="s">
        <v>884</v>
      </c>
    </row>
    <row r="19" spans="1:69" x14ac:dyDescent="0.45">
      <c r="B19" t="s">
        <v>696</v>
      </c>
      <c r="C19">
        <v>297</v>
      </c>
      <c r="D19">
        <v>116</v>
      </c>
      <c r="BQ19" t="s">
        <v>942</v>
      </c>
    </row>
    <row r="20" spans="1:69" x14ac:dyDescent="0.45">
      <c r="B20" t="s">
        <v>697</v>
      </c>
      <c r="C20">
        <v>298</v>
      </c>
      <c r="D20">
        <v>117</v>
      </c>
      <c r="BQ20" t="s">
        <v>943</v>
      </c>
    </row>
    <row r="21" spans="1:69" x14ac:dyDescent="0.45">
      <c r="B21" t="s">
        <v>698</v>
      </c>
      <c r="C21">
        <v>299</v>
      </c>
      <c r="D21">
        <v>118</v>
      </c>
      <c r="BQ21" t="s">
        <v>944</v>
      </c>
    </row>
    <row r="22" spans="1:69" x14ac:dyDescent="0.45">
      <c r="B22" t="s">
        <v>699</v>
      </c>
      <c r="C22">
        <v>300</v>
      </c>
      <c r="D22">
        <v>119</v>
      </c>
      <c r="BQ22" t="s">
        <v>945</v>
      </c>
    </row>
    <row r="23" spans="1:69" x14ac:dyDescent="0.45">
      <c r="B23" t="s">
        <v>386</v>
      </c>
      <c r="C23">
        <v>29</v>
      </c>
      <c r="D23" s="8">
        <v>804</v>
      </c>
      <c r="BQ23" t="s">
        <v>886</v>
      </c>
    </row>
    <row r="24" spans="1:69" x14ac:dyDescent="0.45">
      <c r="B24" s="11" t="s">
        <v>389</v>
      </c>
      <c r="C24">
        <v>30</v>
      </c>
      <c r="D24" s="8">
        <v>804</v>
      </c>
      <c r="BQ24" t="s">
        <v>887</v>
      </c>
    </row>
    <row r="25" spans="1:69" x14ac:dyDescent="0.45">
      <c r="B25" t="s">
        <v>408</v>
      </c>
      <c r="C25">
        <v>31</v>
      </c>
      <c r="D25">
        <v>804</v>
      </c>
      <c r="BQ25" t="s">
        <v>907</v>
      </c>
    </row>
    <row r="26" spans="1:69" x14ac:dyDescent="0.45">
      <c r="B26" s="29" t="s">
        <v>401</v>
      </c>
      <c r="C26">
        <v>32</v>
      </c>
      <c r="D26">
        <v>804</v>
      </c>
      <c r="AK26" s="22"/>
      <c r="AL26" s="22"/>
      <c r="AM26" s="22"/>
      <c r="AN26" s="22"/>
      <c r="AO26" s="22"/>
      <c r="AP26" s="22"/>
      <c r="AQ26" s="22"/>
      <c r="AR26" s="22"/>
      <c r="BQ26" s="29" t="s">
        <v>908</v>
      </c>
    </row>
    <row r="27" spans="1:69" x14ac:dyDescent="0.45">
      <c r="B27" s="11" t="s">
        <v>421</v>
      </c>
      <c r="C27">
        <v>33</v>
      </c>
      <c r="D27">
        <v>804</v>
      </c>
      <c r="AK27" s="22"/>
      <c r="AL27" s="22"/>
      <c r="AM27" s="22"/>
      <c r="AN27" s="22"/>
      <c r="AO27" s="22"/>
      <c r="AP27" s="22"/>
      <c r="AQ27" s="22"/>
      <c r="AR27" s="22"/>
      <c r="BQ27" t="s">
        <v>909</v>
      </c>
    </row>
    <row r="28" spans="1:69" x14ac:dyDescent="0.45">
      <c r="B28" t="s">
        <v>428</v>
      </c>
      <c r="C28">
        <v>34</v>
      </c>
      <c r="D28">
        <v>804</v>
      </c>
      <c r="AK28" s="22"/>
      <c r="AL28" s="22"/>
      <c r="AM28" s="22"/>
      <c r="AN28" s="22"/>
      <c r="AO28" s="22"/>
      <c r="AP28" s="22"/>
      <c r="AQ28" s="22"/>
      <c r="AR28" s="22"/>
      <c r="BQ28" t="s">
        <v>910</v>
      </c>
    </row>
    <row r="29" spans="1:69" x14ac:dyDescent="0.45">
      <c r="B29" t="s">
        <v>402</v>
      </c>
      <c r="C29">
        <v>35</v>
      </c>
      <c r="D29">
        <v>804</v>
      </c>
      <c r="AK29" s="22"/>
      <c r="AL29" s="22"/>
      <c r="AM29" s="22"/>
      <c r="AN29" s="22"/>
      <c r="AO29" s="22"/>
      <c r="AP29" s="22"/>
      <c r="AQ29" s="22"/>
      <c r="AR29" s="22"/>
      <c r="BQ29" t="s">
        <v>911</v>
      </c>
    </row>
    <row r="30" spans="1:69" x14ac:dyDescent="0.45">
      <c r="B30" t="s">
        <v>433</v>
      </c>
      <c r="C30">
        <v>40</v>
      </c>
      <c r="D30">
        <v>804</v>
      </c>
      <c r="AK30" s="22"/>
      <c r="AL30" s="22"/>
      <c r="AM30" s="22"/>
      <c r="AN30" s="22"/>
      <c r="AO30" s="22"/>
      <c r="AP30" s="22"/>
      <c r="AQ30" s="22"/>
      <c r="AR30" s="22"/>
      <c r="BQ30" t="s">
        <v>912</v>
      </c>
    </row>
    <row r="31" spans="1:69" x14ac:dyDescent="0.45">
      <c r="B31" t="s">
        <v>396</v>
      </c>
      <c r="C31">
        <v>41</v>
      </c>
      <c r="D31">
        <v>804</v>
      </c>
      <c r="BQ31" t="s">
        <v>913</v>
      </c>
    </row>
    <row r="32" spans="1:69" x14ac:dyDescent="0.45">
      <c r="B32" t="s">
        <v>397</v>
      </c>
      <c r="C32">
        <v>42</v>
      </c>
      <c r="D32">
        <v>804</v>
      </c>
      <c r="BQ32" t="s">
        <v>914</v>
      </c>
    </row>
    <row r="33" spans="2:69" x14ac:dyDescent="0.45">
      <c r="B33" s="11" t="s">
        <v>380</v>
      </c>
      <c r="C33">
        <v>43</v>
      </c>
      <c r="D33">
        <v>804</v>
      </c>
      <c r="BQ33" t="s">
        <v>915</v>
      </c>
    </row>
    <row r="34" spans="2:69" x14ac:dyDescent="0.45">
      <c r="B34" t="s">
        <v>500</v>
      </c>
      <c r="C34">
        <v>44</v>
      </c>
      <c r="D34">
        <v>804</v>
      </c>
      <c r="BQ34" t="s">
        <v>916</v>
      </c>
    </row>
    <row r="35" spans="2:69" x14ac:dyDescent="0.45">
      <c r="B35" t="s">
        <v>382</v>
      </c>
      <c r="C35">
        <v>45</v>
      </c>
      <c r="D35">
        <v>804</v>
      </c>
      <c r="BQ35" t="s">
        <v>917</v>
      </c>
    </row>
    <row r="36" spans="2:69" x14ac:dyDescent="0.45">
      <c r="B36" s="11" t="s">
        <v>414</v>
      </c>
      <c r="C36">
        <v>46</v>
      </c>
      <c r="D36">
        <v>804</v>
      </c>
      <c r="BQ36" t="s">
        <v>918</v>
      </c>
    </row>
    <row r="37" spans="2:69" x14ac:dyDescent="0.45">
      <c r="B37" t="s">
        <v>392</v>
      </c>
      <c r="C37">
        <v>47</v>
      </c>
      <c r="D37">
        <v>804</v>
      </c>
      <c r="BQ37" t="s">
        <v>919</v>
      </c>
    </row>
    <row r="38" spans="2:69" x14ac:dyDescent="0.45">
      <c r="B38" t="s">
        <v>399</v>
      </c>
      <c r="C38">
        <v>48</v>
      </c>
      <c r="D38">
        <v>804</v>
      </c>
      <c r="BQ38" t="s">
        <v>920</v>
      </c>
    </row>
    <row r="39" spans="2:69" x14ac:dyDescent="0.45">
      <c r="B39" t="s">
        <v>410</v>
      </c>
      <c r="C39">
        <v>49</v>
      </c>
      <c r="D39">
        <v>804</v>
      </c>
      <c r="BQ39" t="s">
        <v>921</v>
      </c>
    </row>
    <row r="40" spans="2:69" x14ac:dyDescent="0.45">
      <c r="B40" t="s">
        <v>431</v>
      </c>
      <c r="C40">
        <v>50</v>
      </c>
      <c r="D40">
        <v>804</v>
      </c>
      <c r="BQ40" t="s">
        <v>922</v>
      </c>
    </row>
    <row r="41" spans="2:69" x14ac:dyDescent="0.45">
      <c r="B41" t="s">
        <v>385</v>
      </c>
      <c r="C41">
        <v>51</v>
      </c>
      <c r="D41">
        <v>804</v>
      </c>
      <c r="BQ41" t="s">
        <v>923</v>
      </c>
    </row>
    <row r="42" spans="2:69" x14ac:dyDescent="0.45">
      <c r="B42" t="s">
        <v>412</v>
      </c>
      <c r="C42">
        <v>52</v>
      </c>
      <c r="D42">
        <v>804</v>
      </c>
      <c r="BQ42" t="s">
        <v>924</v>
      </c>
    </row>
    <row r="43" spans="2:69" x14ac:dyDescent="0.45">
      <c r="B43" s="11" t="s">
        <v>394</v>
      </c>
      <c r="C43">
        <v>53</v>
      </c>
      <c r="D43">
        <v>804</v>
      </c>
      <c r="BQ43" t="s">
        <v>925</v>
      </c>
    </row>
    <row r="44" spans="2:69" x14ac:dyDescent="0.45">
      <c r="B44" s="29" t="s">
        <v>374</v>
      </c>
      <c r="C44">
        <v>54</v>
      </c>
      <c r="D44">
        <v>804</v>
      </c>
      <c r="BQ44" s="29" t="s">
        <v>926</v>
      </c>
    </row>
    <row r="45" spans="2:69" x14ac:dyDescent="0.45">
      <c r="B45" t="s">
        <v>377</v>
      </c>
      <c r="C45">
        <v>55</v>
      </c>
      <c r="D45">
        <v>804</v>
      </c>
      <c r="BQ45" t="s">
        <v>927</v>
      </c>
    </row>
    <row r="46" spans="2:69" x14ac:dyDescent="0.45">
      <c r="B46" s="11" t="s">
        <v>403</v>
      </c>
      <c r="C46">
        <v>56</v>
      </c>
      <c r="D46">
        <v>804</v>
      </c>
      <c r="BQ46" t="s">
        <v>928</v>
      </c>
    </row>
    <row r="47" spans="2:69" x14ac:dyDescent="0.45">
      <c r="B47" s="11" t="s">
        <v>388</v>
      </c>
      <c r="C47">
        <v>57</v>
      </c>
      <c r="D47">
        <v>804</v>
      </c>
      <c r="BQ47" t="s">
        <v>929</v>
      </c>
    </row>
    <row r="48" spans="2:69" x14ac:dyDescent="0.45">
      <c r="B48" t="s">
        <v>501</v>
      </c>
      <c r="C48">
        <v>58</v>
      </c>
      <c r="D48">
        <v>804</v>
      </c>
      <c r="BQ48" t="s">
        <v>930</v>
      </c>
    </row>
    <row r="49" spans="2:69" x14ac:dyDescent="0.45">
      <c r="B49" t="s">
        <v>395</v>
      </c>
      <c r="C49">
        <v>59</v>
      </c>
      <c r="D49">
        <v>804</v>
      </c>
      <c r="BQ49" t="s">
        <v>931</v>
      </c>
    </row>
    <row r="50" spans="2:69" x14ac:dyDescent="0.45">
      <c r="B50" t="s">
        <v>378</v>
      </c>
      <c r="C50">
        <v>60</v>
      </c>
      <c r="D50">
        <v>804</v>
      </c>
      <c r="BQ50" t="s">
        <v>932</v>
      </c>
    </row>
    <row r="51" spans="2:69" x14ac:dyDescent="0.45">
      <c r="B51" t="s">
        <v>398</v>
      </c>
      <c r="C51">
        <v>61</v>
      </c>
      <c r="D51">
        <v>804</v>
      </c>
      <c r="BQ51" t="s">
        <v>933</v>
      </c>
    </row>
    <row r="52" spans="2:69" x14ac:dyDescent="0.45">
      <c r="B52" t="s">
        <v>393</v>
      </c>
      <c r="C52">
        <v>62</v>
      </c>
      <c r="D52">
        <v>804</v>
      </c>
      <c r="BQ52" t="s">
        <v>934</v>
      </c>
    </row>
    <row r="53" spans="2:69" x14ac:dyDescent="0.45">
      <c r="B53" s="11" t="s">
        <v>387</v>
      </c>
      <c r="C53">
        <v>63</v>
      </c>
      <c r="D53">
        <v>804</v>
      </c>
      <c r="BQ53" t="s">
        <v>935</v>
      </c>
    </row>
    <row r="54" spans="2:69" x14ac:dyDescent="0.45">
      <c r="B54" t="s">
        <v>381</v>
      </c>
      <c r="C54">
        <v>64</v>
      </c>
      <c r="D54">
        <v>804</v>
      </c>
      <c r="BQ54" t="s">
        <v>936</v>
      </c>
    </row>
    <row r="55" spans="2:69" x14ac:dyDescent="0.45">
      <c r="B55" s="11" t="s">
        <v>375</v>
      </c>
      <c r="C55">
        <v>65</v>
      </c>
      <c r="D55">
        <v>804</v>
      </c>
      <c r="BQ55" t="s">
        <v>937</v>
      </c>
    </row>
    <row r="56" spans="2:69" x14ac:dyDescent="0.45">
      <c r="B56" t="s">
        <v>404</v>
      </c>
      <c r="C56">
        <v>66</v>
      </c>
      <c r="D56">
        <v>804</v>
      </c>
      <c r="BQ56" t="s">
        <v>1002</v>
      </c>
    </row>
    <row r="57" spans="2:69" x14ac:dyDescent="0.45">
      <c r="B57" t="s">
        <v>429</v>
      </c>
      <c r="C57">
        <v>67</v>
      </c>
      <c r="D57">
        <v>804</v>
      </c>
      <c r="BQ57" t="s">
        <v>946</v>
      </c>
    </row>
    <row r="58" spans="2:69" x14ac:dyDescent="0.45">
      <c r="B58" t="s">
        <v>432</v>
      </c>
      <c r="C58">
        <v>68</v>
      </c>
      <c r="D58">
        <v>804</v>
      </c>
      <c r="BQ58" t="s">
        <v>988</v>
      </c>
    </row>
    <row r="59" spans="2:69" x14ac:dyDescent="0.45">
      <c r="B59" t="s">
        <v>417</v>
      </c>
      <c r="C59">
        <v>69</v>
      </c>
      <c r="D59">
        <v>804</v>
      </c>
      <c r="BQ59" t="s">
        <v>989</v>
      </c>
    </row>
    <row r="60" spans="2:69" x14ac:dyDescent="0.45">
      <c r="B60" s="11" t="s">
        <v>420</v>
      </c>
      <c r="C60">
        <v>70</v>
      </c>
      <c r="D60">
        <v>804</v>
      </c>
      <c r="BQ60" t="s">
        <v>990</v>
      </c>
    </row>
    <row r="61" spans="2:69" x14ac:dyDescent="0.45">
      <c r="B61" t="s">
        <v>390</v>
      </c>
      <c r="C61">
        <v>71</v>
      </c>
      <c r="D61">
        <v>804</v>
      </c>
      <c r="BQ61" t="s">
        <v>947</v>
      </c>
    </row>
    <row r="62" spans="2:69" x14ac:dyDescent="0.45">
      <c r="B62" t="s">
        <v>406</v>
      </c>
      <c r="C62">
        <v>72</v>
      </c>
      <c r="D62">
        <v>804</v>
      </c>
      <c r="BQ62" t="s">
        <v>948</v>
      </c>
    </row>
    <row r="63" spans="2:69" x14ac:dyDescent="0.45">
      <c r="B63" s="11" t="s">
        <v>424</v>
      </c>
      <c r="C63">
        <v>73</v>
      </c>
      <c r="D63">
        <v>804</v>
      </c>
      <c r="BQ63" t="s">
        <v>991</v>
      </c>
    </row>
    <row r="64" spans="2:69" x14ac:dyDescent="0.45">
      <c r="B64" t="s">
        <v>409</v>
      </c>
      <c r="C64">
        <v>74</v>
      </c>
      <c r="D64">
        <v>804</v>
      </c>
      <c r="BQ64" t="s">
        <v>992</v>
      </c>
    </row>
    <row r="65" spans="2:69" x14ac:dyDescent="0.45">
      <c r="B65" t="s">
        <v>418</v>
      </c>
      <c r="C65">
        <v>75</v>
      </c>
      <c r="D65">
        <v>804</v>
      </c>
      <c r="BQ65" t="s">
        <v>949</v>
      </c>
    </row>
    <row r="66" spans="2:69" x14ac:dyDescent="0.45">
      <c r="B66" t="s">
        <v>426</v>
      </c>
      <c r="C66">
        <v>76</v>
      </c>
      <c r="D66">
        <v>804</v>
      </c>
      <c r="BQ66" t="s">
        <v>950</v>
      </c>
    </row>
    <row r="67" spans="2:69" x14ac:dyDescent="0.45">
      <c r="B67" t="s">
        <v>423</v>
      </c>
      <c r="C67">
        <v>77</v>
      </c>
      <c r="D67">
        <v>804</v>
      </c>
      <c r="BQ67" t="s">
        <v>951</v>
      </c>
    </row>
    <row r="68" spans="2:69" x14ac:dyDescent="0.45">
      <c r="B68" t="s">
        <v>391</v>
      </c>
      <c r="C68">
        <v>78</v>
      </c>
      <c r="D68">
        <v>804</v>
      </c>
      <c r="BQ68" t="s">
        <v>993</v>
      </c>
    </row>
    <row r="69" spans="2:69" x14ac:dyDescent="0.45">
      <c r="B69" s="11" t="s">
        <v>383</v>
      </c>
      <c r="C69">
        <v>79</v>
      </c>
      <c r="D69">
        <v>804</v>
      </c>
      <c r="BQ69" t="s">
        <v>994</v>
      </c>
    </row>
    <row r="70" spans="2:69" x14ac:dyDescent="0.45">
      <c r="B70" t="s">
        <v>427</v>
      </c>
      <c r="C70">
        <v>80</v>
      </c>
      <c r="D70">
        <v>804</v>
      </c>
      <c r="BQ70" t="s">
        <v>952</v>
      </c>
    </row>
    <row r="71" spans="2:69" x14ac:dyDescent="0.45">
      <c r="B71" s="11" t="s">
        <v>430</v>
      </c>
      <c r="C71">
        <v>81</v>
      </c>
      <c r="D71">
        <v>804</v>
      </c>
      <c r="BQ71" t="s">
        <v>953</v>
      </c>
    </row>
    <row r="72" spans="2:69" x14ac:dyDescent="0.45">
      <c r="B72" t="s">
        <v>425</v>
      </c>
      <c r="C72">
        <v>82</v>
      </c>
      <c r="D72">
        <v>804</v>
      </c>
      <c r="BQ72" t="s">
        <v>954</v>
      </c>
    </row>
    <row r="73" spans="2:69" x14ac:dyDescent="0.45">
      <c r="B73" t="s">
        <v>502</v>
      </c>
      <c r="C73">
        <v>83</v>
      </c>
      <c r="D73">
        <v>804</v>
      </c>
      <c r="BQ73" t="s">
        <v>995</v>
      </c>
    </row>
    <row r="74" spans="2:69" x14ac:dyDescent="0.45">
      <c r="B74" t="s">
        <v>376</v>
      </c>
      <c r="C74">
        <v>84</v>
      </c>
      <c r="D74">
        <v>804</v>
      </c>
      <c r="BQ74" t="s">
        <v>996</v>
      </c>
    </row>
    <row r="75" spans="2:69" x14ac:dyDescent="0.45">
      <c r="B75" s="29" t="s">
        <v>415</v>
      </c>
      <c r="C75">
        <v>85</v>
      </c>
      <c r="D75">
        <v>804</v>
      </c>
      <c r="BQ75" s="29" t="s">
        <v>955</v>
      </c>
    </row>
    <row r="76" spans="2:69" x14ac:dyDescent="0.45">
      <c r="B76" s="11" t="s">
        <v>411</v>
      </c>
      <c r="C76">
        <v>86</v>
      </c>
      <c r="D76">
        <v>804</v>
      </c>
      <c r="BQ76" t="s">
        <v>1157</v>
      </c>
    </row>
    <row r="77" spans="2:69" x14ac:dyDescent="0.45">
      <c r="B77" t="s">
        <v>379</v>
      </c>
      <c r="C77">
        <v>87</v>
      </c>
      <c r="D77">
        <v>804</v>
      </c>
      <c r="BQ77" t="s">
        <v>1158</v>
      </c>
    </row>
    <row r="78" spans="2:69" x14ac:dyDescent="0.45">
      <c r="B78" t="s">
        <v>400</v>
      </c>
      <c r="C78">
        <v>88</v>
      </c>
      <c r="D78">
        <v>804</v>
      </c>
      <c r="BQ78" t="s">
        <v>1159</v>
      </c>
    </row>
    <row r="79" spans="2:69" x14ac:dyDescent="0.45">
      <c r="B79" s="11" t="s">
        <v>503</v>
      </c>
      <c r="C79">
        <v>89</v>
      </c>
      <c r="D79">
        <v>804</v>
      </c>
      <c r="BQ79" t="s">
        <v>902</v>
      </c>
    </row>
    <row r="80" spans="2:69" x14ac:dyDescent="0.45">
      <c r="B80" t="s">
        <v>422</v>
      </c>
      <c r="C80">
        <v>90</v>
      </c>
      <c r="D80">
        <v>804</v>
      </c>
      <c r="BQ80" t="s">
        <v>903</v>
      </c>
    </row>
    <row r="81" spans="2:69" x14ac:dyDescent="0.45">
      <c r="B81" t="s">
        <v>405</v>
      </c>
      <c r="C81">
        <v>91</v>
      </c>
      <c r="D81">
        <v>804</v>
      </c>
      <c r="BQ81" t="s">
        <v>1156</v>
      </c>
    </row>
    <row r="82" spans="2:69" x14ac:dyDescent="0.45">
      <c r="B82" t="s">
        <v>419</v>
      </c>
      <c r="C82">
        <v>92</v>
      </c>
      <c r="D82">
        <v>804</v>
      </c>
      <c r="BQ82" t="s">
        <v>904</v>
      </c>
    </row>
    <row r="83" spans="2:69" x14ac:dyDescent="0.45">
      <c r="B83" t="s">
        <v>407</v>
      </c>
      <c r="C83">
        <v>93</v>
      </c>
      <c r="D83">
        <v>804</v>
      </c>
      <c r="BQ83" t="s">
        <v>905</v>
      </c>
    </row>
    <row r="84" spans="2:69" x14ac:dyDescent="0.45">
      <c r="B84" s="11" t="s">
        <v>416</v>
      </c>
      <c r="C84">
        <v>94</v>
      </c>
      <c r="D84">
        <v>804</v>
      </c>
      <c r="BQ84" t="s">
        <v>906</v>
      </c>
    </row>
    <row r="85" spans="2:69" x14ac:dyDescent="0.45">
      <c r="B85" t="s">
        <v>413</v>
      </c>
      <c r="C85">
        <v>95</v>
      </c>
      <c r="D85">
        <v>804</v>
      </c>
      <c r="BQ85" t="s">
        <v>939</v>
      </c>
    </row>
    <row r="86" spans="2:69" x14ac:dyDescent="0.45">
      <c r="B86" t="s">
        <v>384</v>
      </c>
      <c r="C86">
        <v>96</v>
      </c>
      <c r="D86">
        <v>804</v>
      </c>
      <c r="BQ86" t="s">
        <v>940</v>
      </c>
    </row>
    <row r="87" spans="2:69" x14ac:dyDescent="0.45">
      <c r="B87" t="s">
        <v>473</v>
      </c>
      <c r="C87">
        <v>97</v>
      </c>
      <c r="D87">
        <v>804</v>
      </c>
      <c r="BQ87" t="s">
        <v>941</v>
      </c>
    </row>
    <row r="88" spans="2:69" x14ac:dyDescent="0.45">
      <c r="B88" s="11" t="s">
        <v>511</v>
      </c>
      <c r="C88">
        <v>98</v>
      </c>
      <c r="D88">
        <v>804</v>
      </c>
      <c r="BQ88" t="s">
        <v>956</v>
      </c>
    </row>
    <row r="89" spans="2:69" x14ac:dyDescent="0.45">
      <c r="B89" t="s">
        <v>445</v>
      </c>
      <c r="C89">
        <v>99</v>
      </c>
      <c r="D89">
        <v>804</v>
      </c>
      <c r="BQ89" t="s">
        <v>957</v>
      </c>
    </row>
    <row r="90" spans="2:69" x14ac:dyDescent="0.45">
      <c r="B90" t="s">
        <v>470</v>
      </c>
      <c r="C90">
        <v>100</v>
      </c>
      <c r="D90">
        <v>804</v>
      </c>
      <c r="BQ90" t="s">
        <v>997</v>
      </c>
    </row>
    <row r="91" spans="2:69" x14ac:dyDescent="0.45">
      <c r="B91" t="s">
        <v>461</v>
      </c>
      <c r="C91">
        <v>101</v>
      </c>
      <c r="D91">
        <v>804</v>
      </c>
      <c r="BQ91" t="s">
        <v>958</v>
      </c>
    </row>
    <row r="92" spans="2:69" x14ac:dyDescent="0.45">
      <c r="B92" t="s">
        <v>489</v>
      </c>
      <c r="C92">
        <v>102</v>
      </c>
      <c r="D92">
        <v>804</v>
      </c>
      <c r="BQ92" t="s">
        <v>998</v>
      </c>
    </row>
    <row r="93" spans="2:69" x14ac:dyDescent="0.45">
      <c r="B93" s="11" t="s">
        <v>479</v>
      </c>
      <c r="C93">
        <v>103</v>
      </c>
      <c r="D93">
        <v>804</v>
      </c>
      <c r="BQ93" t="s">
        <v>999</v>
      </c>
    </row>
    <row r="94" spans="2:69" x14ac:dyDescent="0.45">
      <c r="B94" t="s">
        <v>455</v>
      </c>
      <c r="C94">
        <v>104</v>
      </c>
      <c r="D94">
        <v>804</v>
      </c>
      <c r="BQ94" t="s">
        <v>959</v>
      </c>
    </row>
    <row r="95" spans="2:69" x14ac:dyDescent="0.45">
      <c r="B95" s="11" t="s">
        <v>504</v>
      </c>
      <c r="C95">
        <v>105</v>
      </c>
      <c r="D95">
        <v>804</v>
      </c>
      <c r="BQ95" t="s">
        <v>960</v>
      </c>
    </row>
    <row r="96" spans="2:69" x14ac:dyDescent="0.45">
      <c r="B96" t="s">
        <v>481</v>
      </c>
      <c r="C96">
        <v>106</v>
      </c>
      <c r="D96">
        <v>804</v>
      </c>
      <c r="BQ96" t="s">
        <v>1000</v>
      </c>
    </row>
    <row r="97" spans="2:69" x14ac:dyDescent="0.45">
      <c r="B97" t="s">
        <v>458</v>
      </c>
      <c r="C97">
        <v>107</v>
      </c>
      <c r="D97">
        <v>804</v>
      </c>
      <c r="BQ97" t="s">
        <v>1001</v>
      </c>
    </row>
    <row r="98" spans="2:69" x14ac:dyDescent="0.45">
      <c r="B98" t="s">
        <v>468</v>
      </c>
      <c r="C98">
        <v>108</v>
      </c>
      <c r="D98">
        <v>804</v>
      </c>
      <c r="BQ98" t="s">
        <v>961</v>
      </c>
    </row>
    <row r="99" spans="2:69" x14ac:dyDescent="0.45">
      <c r="B99" t="s">
        <v>463</v>
      </c>
      <c r="C99">
        <v>109</v>
      </c>
      <c r="D99">
        <v>804</v>
      </c>
      <c r="BQ99" t="s">
        <v>938</v>
      </c>
    </row>
    <row r="100" spans="2:69" x14ac:dyDescent="0.45">
      <c r="B100" t="s">
        <v>490</v>
      </c>
      <c r="C100">
        <v>110</v>
      </c>
      <c r="D100">
        <v>804</v>
      </c>
      <c r="BQ100" t="s">
        <v>962</v>
      </c>
    </row>
    <row r="101" spans="2:69" x14ac:dyDescent="0.45">
      <c r="B101" s="11" t="s">
        <v>472</v>
      </c>
      <c r="C101">
        <v>111</v>
      </c>
      <c r="D101">
        <v>804</v>
      </c>
      <c r="BQ101" t="s">
        <v>963</v>
      </c>
    </row>
    <row r="102" spans="2:69" x14ac:dyDescent="0.45">
      <c r="B102" s="29" t="s">
        <v>469</v>
      </c>
      <c r="C102">
        <v>112</v>
      </c>
      <c r="D102">
        <v>804</v>
      </c>
      <c r="BQ102" s="29" t="s">
        <v>1003</v>
      </c>
    </row>
    <row r="103" spans="2:69" x14ac:dyDescent="0.45">
      <c r="B103" t="s">
        <v>488</v>
      </c>
      <c r="C103">
        <v>113</v>
      </c>
      <c r="D103">
        <v>804</v>
      </c>
      <c r="BQ103" t="s">
        <v>964</v>
      </c>
    </row>
    <row r="104" spans="2:69" x14ac:dyDescent="0.45">
      <c r="B104" s="11" t="s">
        <v>475</v>
      </c>
      <c r="C104">
        <v>114</v>
      </c>
      <c r="D104">
        <v>804</v>
      </c>
      <c r="BQ104" t="s">
        <v>965</v>
      </c>
    </row>
    <row r="105" spans="2:69" x14ac:dyDescent="0.45">
      <c r="B105" t="s">
        <v>442</v>
      </c>
      <c r="C105">
        <v>115</v>
      </c>
      <c r="D105">
        <v>804</v>
      </c>
      <c r="BQ105" t="s">
        <v>966</v>
      </c>
    </row>
    <row r="106" spans="2:69" x14ac:dyDescent="0.45">
      <c r="B106" t="s">
        <v>444</v>
      </c>
      <c r="C106">
        <v>116</v>
      </c>
      <c r="D106">
        <v>804</v>
      </c>
      <c r="BQ106" t="s">
        <v>967</v>
      </c>
    </row>
    <row r="107" spans="2:69" x14ac:dyDescent="0.45">
      <c r="B107" t="s">
        <v>453</v>
      </c>
      <c r="C107">
        <v>117</v>
      </c>
      <c r="D107">
        <v>804</v>
      </c>
      <c r="BQ107" t="s">
        <v>1004</v>
      </c>
    </row>
    <row r="108" spans="2:69" x14ac:dyDescent="0.45">
      <c r="B108" t="s">
        <v>454</v>
      </c>
      <c r="C108">
        <v>118</v>
      </c>
      <c r="D108">
        <v>804</v>
      </c>
      <c r="BQ108" t="s">
        <v>1005</v>
      </c>
    </row>
    <row r="109" spans="2:69" x14ac:dyDescent="0.45">
      <c r="B109" s="11" t="s">
        <v>456</v>
      </c>
      <c r="C109">
        <v>119</v>
      </c>
      <c r="D109">
        <v>804</v>
      </c>
      <c r="BQ109" t="s">
        <v>1006</v>
      </c>
    </row>
    <row r="110" spans="2:69" x14ac:dyDescent="0.45">
      <c r="B110" t="s">
        <v>512</v>
      </c>
      <c r="C110">
        <v>120</v>
      </c>
      <c r="D110">
        <v>804</v>
      </c>
      <c r="BQ110" t="s">
        <v>1007</v>
      </c>
    </row>
    <row r="111" spans="2:69" x14ac:dyDescent="0.45">
      <c r="B111" t="s">
        <v>493</v>
      </c>
      <c r="C111">
        <v>121</v>
      </c>
      <c r="D111">
        <v>804</v>
      </c>
      <c r="BQ111" t="s">
        <v>1008</v>
      </c>
    </row>
    <row r="112" spans="2:69" x14ac:dyDescent="0.45">
      <c r="B112" t="s">
        <v>486</v>
      </c>
      <c r="C112">
        <v>122</v>
      </c>
      <c r="D112">
        <v>804</v>
      </c>
      <c r="BQ112" t="s">
        <v>968</v>
      </c>
    </row>
    <row r="113" spans="2:69" x14ac:dyDescent="0.45">
      <c r="B113" s="11" t="s">
        <v>505</v>
      </c>
      <c r="C113">
        <v>123</v>
      </c>
      <c r="D113">
        <v>804</v>
      </c>
      <c r="BQ113" t="s">
        <v>969</v>
      </c>
    </row>
    <row r="114" spans="2:69" x14ac:dyDescent="0.45">
      <c r="B114" t="s">
        <v>447</v>
      </c>
      <c r="C114">
        <v>124</v>
      </c>
      <c r="D114">
        <v>804</v>
      </c>
      <c r="BQ114" t="s">
        <v>970</v>
      </c>
    </row>
    <row r="115" spans="2:69" x14ac:dyDescent="0.45">
      <c r="B115" s="11" t="s">
        <v>452</v>
      </c>
      <c r="C115">
        <v>125</v>
      </c>
      <c r="D115">
        <v>804</v>
      </c>
      <c r="BQ115" t="s">
        <v>1009</v>
      </c>
    </row>
    <row r="116" spans="2:69" x14ac:dyDescent="0.45">
      <c r="B116" t="s">
        <v>492</v>
      </c>
      <c r="C116">
        <v>126</v>
      </c>
      <c r="D116">
        <v>804</v>
      </c>
      <c r="BQ116" t="s">
        <v>1010</v>
      </c>
    </row>
    <row r="117" spans="2:69" x14ac:dyDescent="0.45">
      <c r="B117" t="s">
        <v>459</v>
      </c>
      <c r="C117">
        <v>127</v>
      </c>
      <c r="D117">
        <v>804</v>
      </c>
      <c r="BQ117" t="s">
        <v>971</v>
      </c>
    </row>
    <row r="118" spans="2:69" x14ac:dyDescent="0.45">
      <c r="B118" t="s">
        <v>467</v>
      </c>
      <c r="C118">
        <v>128</v>
      </c>
      <c r="D118">
        <v>804</v>
      </c>
      <c r="BQ118" t="s">
        <v>1011</v>
      </c>
    </row>
    <row r="119" spans="2:69" x14ac:dyDescent="0.45">
      <c r="B119" s="11" t="s">
        <v>506</v>
      </c>
      <c r="C119">
        <v>129</v>
      </c>
      <c r="D119">
        <v>804</v>
      </c>
      <c r="BQ119" t="s">
        <v>972</v>
      </c>
    </row>
    <row r="120" spans="2:69" x14ac:dyDescent="0.45">
      <c r="B120" t="s">
        <v>476</v>
      </c>
      <c r="C120">
        <v>130</v>
      </c>
      <c r="D120">
        <v>804</v>
      </c>
      <c r="BQ120" t="s">
        <v>1012</v>
      </c>
    </row>
    <row r="121" spans="2:69" x14ac:dyDescent="0.45">
      <c r="B121" t="s">
        <v>449</v>
      </c>
      <c r="C121">
        <v>131</v>
      </c>
      <c r="D121">
        <v>804</v>
      </c>
      <c r="BQ121" t="s">
        <v>1013</v>
      </c>
    </row>
    <row r="122" spans="2:69" x14ac:dyDescent="0.45">
      <c r="B122" t="s">
        <v>450</v>
      </c>
      <c r="C122">
        <v>132</v>
      </c>
      <c r="D122">
        <v>804</v>
      </c>
      <c r="BQ122" t="s">
        <v>973</v>
      </c>
    </row>
    <row r="123" spans="2:69" x14ac:dyDescent="0.45">
      <c r="B123" s="11" t="s">
        <v>443</v>
      </c>
      <c r="C123">
        <v>133</v>
      </c>
      <c r="D123">
        <v>804</v>
      </c>
      <c r="BQ123" t="s">
        <v>1014</v>
      </c>
    </row>
    <row r="124" spans="2:69" x14ac:dyDescent="0.45">
      <c r="B124" t="s">
        <v>471</v>
      </c>
      <c r="C124">
        <v>134</v>
      </c>
      <c r="D124">
        <v>804</v>
      </c>
      <c r="BQ124" t="s">
        <v>1015</v>
      </c>
    </row>
    <row r="125" spans="2:69" x14ac:dyDescent="0.45">
      <c r="B125" t="s">
        <v>507</v>
      </c>
      <c r="C125">
        <v>135</v>
      </c>
      <c r="D125">
        <v>804</v>
      </c>
      <c r="BQ125" t="s">
        <v>974</v>
      </c>
    </row>
    <row r="126" spans="2:69" x14ac:dyDescent="0.45">
      <c r="B126" t="s">
        <v>465</v>
      </c>
      <c r="C126">
        <v>136</v>
      </c>
      <c r="D126">
        <v>804</v>
      </c>
      <c r="BQ126" t="s">
        <v>975</v>
      </c>
    </row>
    <row r="127" spans="2:69" x14ac:dyDescent="0.45">
      <c r="B127" t="s">
        <v>508</v>
      </c>
      <c r="C127">
        <v>137</v>
      </c>
      <c r="D127">
        <v>804</v>
      </c>
      <c r="BQ127" t="s">
        <v>976</v>
      </c>
    </row>
    <row r="128" spans="2:69" x14ac:dyDescent="0.45">
      <c r="B128" s="11" t="s">
        <v>462</v>
      </c>
      <c r="C128">
        <v>138</v>
      </c>
      <c r="D128">
        <v>804</v>
      </c>
      <c r="BQ128" t="s">
        <v>977</v>
      </c>
    </row>
    <row r="129" spans="2:69" x14ac:dyDescent="0.45">
      <c r="B129" t="s">
        <v>491</v>
      </c>
      <c r="C129">
        <v>139</v>
      </c>
      <c r="D129">
        <v>804</v>
      </c>
      <c r="BQ129" t="s">
        <v>978</v>
      </c>
    </row>
    <row r="130" spans="2:69" x14ac:dyDescent="0.45">
      <c r="B130" t="s">
        <v>509</v>
      </c>
      <c r="C130">
        <v>140</v>
      </c>
      <c r="D130">
        <v>804</v>
      </c>
      <c r="BQ130" t="s">
        <v>1016</v>
      </c>
    </row>
    <row r="131" spans="2:69" x14ac:dyDescent="0.45">
      <c r="B131" t="s">
        <v>448</v>
      </c>
      <c r="C131">
        <v>141</v>
      </c>
      <c r="D131">
        <v>804</v>
      </c>
      <c r="BQ131" t="s">
        <v>1017</v>
      </c>
    </row>
    <row r="132" spans="2:69" x14ac:dyDescent="0.45">
      <c r="B132" t="s">
        <v>474</v>
      </c>
      <c r="C132">
        <v>142</v>
      </c>
      <c r="D132">
        <v>804</v>
      </c>
      <c r="BQ132" t="s">
        <v>1018</v>
      </c>
    </row>
    <row r="133" spans="2:69" x14ac:dyDescent="0.45">
      <c r="B133" s="11" t="s">
        <v>480</v>
      </c>
      <c r="C133">
        <v>143</v>
      </c>
      <c r="D133">
        <v>804</v>
      </c>
      <c r="BQ133" t="s">
        <v>1019</v>
      </c>
    </row>
    <row r="134" spans="2:69" x14ac:dyDescent="0.45">
      <c r="B134" t="s">
        <v>510</v>
      </c>
      <c r="C134">
        <v>144</v>
      </c>
      <c r="D134">
        <v>804</v>
      </c>
      <c r="BQ134" t="s">
        <v>979</v>
      </c>
    </row>
    <row r="135" spans="2:69" x14ac:dyDescent="0.45">
      <c r="B135" t="s">
        <v>466</v>
      </c>
      <c r="C135">
        <v>145</v>
      </c>
      <c r="D135">
        <v>804</v>
      </c>
      <c r="BQ135" t="s">
        <v>980</v>
      </c>
    </row>
    <row r="136" spans="2:69" x14ac:dyDescent="0.45">
      <c r="B136" t="s">
        <v>460</v>
      </c>
      <c r="C136">
        <v>146</v>
      </c>
      <c r="D136">
        <v>804</v>
      </c>
      <c r="BQ136" t="s">
        <v>1020</v>
      </c>
    </row>
    <row r="137" spans="2:69" x14ac:dyDescent="0.45">
      <c r="B137" s="11" t="s">
        <v>513</v>
      </c>
      <c r="C137">
        <v>147</v>
      </c>
      <c r="D137">
        <v>804</v>
      </c>
      <c r="BQ137" t="s">
        <v>981</v>
      </c>
    </row>
    <row r="138" spans="2:69" x14ac:dyDescent="0.45">
      <c r="B138" t="s">
        <v>487</v>
      </c>
      <c r="C138">
        <v>148</v>
      </c>
      <c r="D138">
        <v>804</v>
      </c>
      <c r="BQ138" t="s">
        <v>1021</v>
      </c>
    </row>
    <row r="139" spans="2:69" x14ac:dyDescent="0.45">
      <c r="B139" t="s">
        <v>478</v>
      </c>
      <c r="C139">
        <v>149</v>
      </c>
      <c r="D139">
        <v>804</v>
      </c>
      <c r="BQ139" t="s">
        <v>982</v>
      </c>
    </row>
    <row r="140" spans="2:69" x14ac:dyDescent="0.45">
      <c r="B140" t="s">
        <v>464</v>
      </c>
      <c r="C140">
        <v>150</v>
      </c>
      <c r="D140">
        <v>804</v>
      </c>
      <c r="BQ140" t="s">
        <v>983</v>
      </c>
    </row>
    <row r="141" spans="2:69" x14ac:dyDescent="0.45">
      <c r="B141" t="s">
        <v>494</v>
      </c>
      <c r="C141">
        <v>151</v>
      </c>
      <c r="D141">
        <v>804</v>
      </c>
      <c r="BQ141" t="s">
        <v>1022</v>
      </c>
    </row>
    <row r="142" spans="2:69" x14ac:dyDescent="0.45">
      <c r="B142" t="s">
        <v>485</v>
      </c>
      <c r="C142">
        <v>152</v>
      </c>
      <c r="D142">
        <v>804</v>
      </c>
      <c r="BQ142" t="s">
        <v>1023</v>
      </c>
    </row>
    <row r="143" spans="2:69" x14ac:dyDescent="0.45">
      <c r="B143" t="s">
        <v>484</v>
      </c>
      <c r="C143">
        <v>153</v>
      </c>
      <c r="D143">
        <v>804</v>
      </c>
      <c r="BQ143" t="s">
        <v>984</v>
      </c>
    </row>
    <row r="144" spans="2:69" x14ac:dyDescent="0.45">
      <c r="B144" t="s">
        <v>451</v>
      </c>
      <c r="C144">
        <v>154</v>
      </c>
      <c r="D144">
        <v>804</v>
      </c>
      <c r="BQ144" t="s">
        <v>985</v>
      </c>
    </row>
    <row r="145" spans="2:69" x14ac:dyDescent="0.45">
      <c r="B145" t="s">
        <v>482</v>
      </c>
      <c r="C145">
        <v>155</v>
      </c>
      <c r="D145">
        <v>804</v>
      </c>
      <c r="BQ145" t="s">
        <v>1024</v>
      </c>
    </row>
    <row r="146" spans="2:69" x14ac:dyDescent="0.45">
      <c r="B146" s="11" t="s">
        <v>477</v>
      </c>
      <c r="C146">
        <v>156</v>
      </c>
      <c r="D146">
        <v>804</v>
      </c>
      <c r="BQ146" t="s">
        <v>1025</v>
      </c>
    </row>
    <row r="147" spans="2:69" x14ac:dyDescent="0.45">
      <c r="B147" t="s">
        <v>457</v>
      </c>
      <c r="C147">
        <v>157</v>
      </c>
      <c r="D147">
        <v>804</v>
      </c>
      <c r="BQ147" t="s">
        <v>986</v>
      </c>
    </row>
    <row r="148" spans="2:69" x14ac:dyDescent="0.45">
      <c r="B148" t="s">
        <v>483</v>
      </c>
      <c r="C148">
        <v>158</v>
      </c>
      <c r="D148">
        <v>804</v>
      </c>
      <c r="BQ148" t="s">
        <v>1026</v>
      </c>
    </row>
    <row r="149" spans="2:69" x14ac:dyDescent="0.45">
      <c r="B149" t="s">
        <v>495</v>
      </c>
      <c r="C149">
        <v>159</v>
      </c>
      <c r="D149">
        <v>804</v>
      </c>
      <c r="BQ149" t="s">
        <v>987</v>
      </c>
    </row>
    <row r="150" spans="2:69" x14ac:dyDescent="0.45">
      <c r="B150" s="11" t="s">
        <v>446</v>
      </c>
      <c r="C150">
        <v>160</v>
      </c>
      <c r="D150">
        <v>804</v>
      </c>
      <c r="BQ150" t="s">
        <v>1027</v>
      </c>
    </row>
    <row r="151" spans="2:69" x14ac:dyDescent="0.45">
      <c r="B151" t="s">
        <v>538</v>
      </c>
      <c r="C151">
        <v>161</v>
      </c>
      <c r="D151">
        <v>801</v>
      </c>
      <c r="BQ151" t="s">
        <v>1028</v>
      </c>
    </row>
    <row r="152" spans="2:69" x14ac:dyDescent="0.45">
      <c r="B152" t="s">
        <v>537</v>
      </c>
      <c r="C152">
        <v>162</v>
      </c>
      <c r="D152">
        <v>801</v>
      </c>
      <c r="BQ152" t="s">
        <v>1029</v>
      </c>
    </row>
    <row r="153" spans="2:69" x14ac:dyDescent="0.45">
      <c r="B153" t="s">
        <v>554</v>
      </c>
      <c r="C153">
        <v>163</v>
      </c>
      <c r="D153">
        <v>801</v>
      </c>
      <c r="BQ153" t="s">
        <v>1030</v>
      </c>
    </row>
    <row r="154" spans="2:69" x14ac:dyDescent="0.45">
      <c r="B154" s="29" t="s">
        <v>551</v>
      </c>
      <c r="C154">
        <v>164</v>
      </c>
      <c r="D154">
        <v>801</v>
      </c>
      <c r="BQ154" s="29" t="s">
        <v>1031</v>
      </c>
    </row>
    <row r="155" spans="2:69" x14ac:dyDescent="0.45">
      <c r="B155" t="s">
        <v>541</v>
      </c>
      <c r="C155">
        <v>165</v>
      </c>
      <c r="D155">
        <v>801</v>
      </c>
      <c r="BQ155" t="s">
        <v>1032</v>
      </c>
    </row>
    <row r="156" spans="2:69" x14ac:dyDescent="0.45">
      <c r="B156" t="s">
        <v>544</v>
      </c>
      <c r="C156">
        <v>166</v>
      </c>
      <c r="D156">
        <v>801</v>
      </c>
      <c r="BQ156" t="s">
        <v>1033</v>
      </c>
    </row>
    <row r="157" spans="2:69" x14ac:dyDescent="0.45">
      <c r="B157" t="s">
        <v>524</v>
      </c>
      <c r="C157">
        <v>167</v>
      </c>
      <c r="D157">
        <v>801</v>
      </c>
      <c r="BQ157" t="s">
        <v>1034</v>
      </c>
    </row>
    <row r="158" spans="2:69" x14ac:dyDescent="0.45">
      <c r="B158" t="s">
        <v>643</v>
      </c>
      <c r="C158">
        <v>168</v>
      </c>
      <c r="D158">
        <v>801</v>
      </c>
      <c r="BQ158" t="s">
        <v>1035</v>
      </c>
    </row>
    <row r="159" spans="2:69" x14ac:dyDescent="0.45">
      <c r="B159" t="s">
        <v>553</v>
      </c>
      <c r="C159">
        <v>169</v>
      </c>
      <c r="D159">
        <v>801</v>
      </c>
      <c r="BQ159" t="s">
        <v>1036</v>
      </c>
    </row>
    <row r="160" spans="2:69" x14ac:dyDescent="0.45">
      <c r="B160" t="s">
        <v>555</v>
      </c>
      <c r="C160">
        <v>170</v>
      </c>
      <c r="D160">
        <v>801</v>
      </c>
      <c r="BQ160" t="s">
        <v>1037</v>
      </c>
    </row>
    <row r="161" spans="2:69" x14ac:dyDescent="0.45">
      <c r="B161" t="s">
        <v>529</v>
      </c>
      <c r="C161">
        <v>171</v>
      </c>
      <c r="D161">
        <v>801</v>
      </c>
      <c r="BQ161" t="s">
        <v>1038</v>
      </c>
    </row>
    <row r="162" spans="2:69" x14ac:dyDescent="0.45">
      <c r="B162" t="s">
        <v>626</v>
      </c>
      <c r="C162">
        <v>172</v>
      </c>
      <c r="D162">
        <v>801</v>
      </c>
      <c r="BQ162" t="s">
        <v>1039</v>
      </c>
    </row>
    <row r="163" spans="2:69" x14ac:dyDescent="0.45">
      <c r="B163" t="s">
        <v>532</v>
      </c>
      <c r="C163">
        <v>173</v>
      </c>
      <c r="D163">
        <v>801</v>
      </c>
      <c r="BQ163" t="s">
        <v>1040</v>
      </c>
    </row>
    <row r="164" spans="2:69" x14ac:dyDescent="0.45">
      <c r="B164" t="s">
        <v>518</v>
      </c>
      <c r="C164">
        <v>174</v>
      </c>
      <c r="D164">
        <v>801</v>
      </c>
      <c r="BQ164" t="s">
        <v>1041</v>
      </c>
    </row>
    <row r="165" spans="2:69" x14ac:dyDescent="0.45">
      <c r="B165" t="s">
        <v>562</v>
      </c>
      <c r="C165">
        <v>175</v>
      </c>
      <c r="D165">
        <v>801</v>
      </c>
      <c r="BQ165" t="s">
        <v>1042</v>
      </c>
    </row>
    <row r="166" spans="2:69" x14ac:dyDescent="0.45">
      <c r="B166" t="s">
        <v>527</v>
      </c>
      <c r="C166">
        <v>176</v>
      </c>
      <c r="D166">
        <v>801</v>
      </c>
      <c r="BQ166" t="s">
        <v>1043</v>
      </c>
    </row>
    <row r="167" spans="2:69" x14ac:dyDescent="0.45">
      <c r="B167" t="s">
        <v>558</v>
      </c>
      <c r="C167">
        <v>177</v>
      </c>
      <c r="D167">
        <v>801</v>
      </c>
      <c r="BQ167" t="s">
        <v>1044</v>
      </c>
    </row>
    <row r="168" spans="2:69" x14ac:dyDescent="0.45">
      <c r="B168" t="s">
        <v>644</v>
      </c>
      <c r="C168">
        <v>178</v>
      </c>
      <c r="D168">
        <v>801</v>
      </c>
      <c r="BQ168" t="s">
        <v>1045</v>
      </c>
    </row>
    <row r="169" spans="2:69" x14ac:dyDescent="0.45">
      <c r="B169" t="s">
        <v>516</v>
      </c>
      <c r="C169">
        <v>179</v>
      </c>
      <c r="D169">
        <v>801</v>
      </c>
      <c r="BQ169" t="s">
        <v>1046</v>
      </c>
    </row>
    <row r="170" spans="2:69" x14ac:dyDescent="0.45">
      <c r="B170" t="s">
        <v>517</v>
      </c>
      <c r="C170">
        <v>180</v>
      </c>
      <c r="D170">
        <v>801</v>
      </c>
      <c r="BQ170" t="s">
        <v>1047</v>
      </c>
    </row>
    <row r="171" spans="2:69" x14ac:dyDescent="0.45">
      <c r="B171" t="s">
        <v>645</v>
      </c>
      <c r="C171">
        <v>181</v>
      </c>
      <c r="D171">
        <v>801</v>
      </c>
      <c r="BQ171" t="s">
        <v>1048</v>
      </c>
    </row>
    <row r="172" spans="2:69" x14ac:dyDescent="0.45">
      <c r="B172" t="s">
        <v>552</v>
      </c>
      <c r="C172">
        <v>182</v>
      </c>
      <c r="D172">
        <v>801</v>
      </c>
      <c r="BQ172" t="s">
        <v>1049</v>
      </c>
    </row>
    <row r="173" spans="2:69" x14ac:dyDescent="0.45">
      <c r="B173" t="s">
        <v>539</v>
      </c>
      <c r="C173">
        <v>183</v>
      </c>
      <c r="D173">
        <v>801</v>
      </c>
      <c r="BQ173" t="s">
        <v>1050</v>
      </c>
    </row>
    <row r="174" spans="2:69" x14ac:dyDescent="0.45">
      <c r="B174" t="s">
        <v>525</v>
      </c>
      <c r="C174">
        <v>184</v>
      </c>
      <c r="D174">
        <v>801</v>
      </c>
      <c r="BQ174" t="s">
        <v>1051</v>
      </c>
    </row>
    <row r="175" spans="2:69" x14ac:dyDescent="0.45">
      <c r="B175" t="s">
        <v>550</v>
      </c>
      <c r="C175">
        <v>185</v>
      </c>
      <c r="D175">
        <v>801</v>
      </c>
      <c r="BQ175" t="s">
        <v>1052</v>
      </c>
    </row>
    <row r="176" spans="2:69" x14ac:dyDescent="0.45">
      <c r="B176" t="s">
        <v>646</v>
      </c>
      <c r="C176">
        <v>186</v>
      </c>
      <c r="D176">
        <v>801</v>
      </c>
      <c r="BQ176" t="s">
        <v>1053</v>
      </c>
    </row>
    <row r="177" spans="2:69" x14ac:dyDescent="0.45">
      <c r="B177" t="s">
        <v>543</v>
      </c>
      <c r="C177">
        <v>187</v>
      </c>
      <c r="D177">
        <v>801</v>
      </c>
      <c r="BQ177" t="s">
        <v>1054</v>
      </c>
    </row>
    <row r="178" spans="2:69" x14ac:dyDescent="0.45">
      <c r="B178" t="s">
        <v>627</v>
      </c>
      <c r="C178">
        <v>188</v>
      </c>
      <c r="D178">
        <v>801</v>
      </c>
      <c r="BQ178" t="s">
        <v>1055</v>
      </c>
    </row>
    <row r="179" spans="2:69" x14ac:dyDescent="0.45">
      <c r="B179" t="s">
        <v>534</v>
      </c>
      <c r="C179">
        <v>189</v>
      </c>
      <c r="D179">
        <v>801</v>
      </c>
      <c r="BQ179" t="s">
        <v>1056</v>
      </c>
    </row>
    <row r="180" spans="2:69" x14ac:dyDescent="0.45">
      <c r="B180" t="s">
        <v>564</v>
      </c>
      <c r="C180">
        <v>190</v>
      </c>
      <c r="D180">
        <v>801</v>
      </c>
      <c r="BQ180" t="s">
        <v>1057</v>
      </c>
    </row>
    <row r="181" spans="2:69" x14ac:dyDescent="0.45">
      <c r="B181" t="s">
        <v>548</v>
      </c>
      <c r="C181">
        <v>191</v>
      </c>
      <c r="D181">
        <v>801</v>
      </c>
      <c r="BQ181" t="s">
        <v>1058</v>
      </c>
    </row>
    <row r="182" spans="2:69" x14ac:dyDescent="0.45">
      <c r="B182" t="s">
        <v>540</v>
      </c>
      <c r="C182">
        <v>192</v>
      </c>
      <c r="D182">
        <v>801</v>
      </c>
      <c r="BQ182" t="s">
        <v>1142</v>
      </c>
    </row>
    <row r="183" spans="2:69" x14ac:dyDescent="0.45">
      <c r="B183" t="s">
        <v>523</v>
      </c>
      <c r="C183">
        <v>193</v>
      </c>
      <c r="D183">
        <v>801</v>
      </c>
      <c r="BQ183" t="s">
        <v>1143</v>
      </c>
    </row>
    <row r="184" spans="2:69" x14ac:dyDescent="0.45">
      <c r="B184" t="s">
        <v>557</v>
      </c>
      <c r="C184">
        <v>194</v>
      </c>
      <c r="D184">
        <v>801</v>
      </c>
      <c r="BQ184" t="s">
        <v>1092</v>
      </c>
    </row>
    <row r="185" spans="2:69" x14ac:dyDescent="0.45">
      <c r="B185" t="s">
        <v>542</v>
      </c>
      <c r="C185">
        <v>195</v>
      </c>
      <c r="D185">
        <v>801</v>
      </c>
      <c r="BQ185" t="s">
        <v>1145</v>
      </c>
    </row>
    <row r="186" spans="2:69" x14ac:dyDescent="0.45">
      <c r="B186" t="s">
        <v>535</v>
      </c>
      <c r="C186">
        <v>196</v>
      </c>
      <c r="D186">
        <v>801</v>
      </c>
      <c r="BQ186" t="s">
        <v>1146</v>
      </c>
    </row>
    <row r="187" spans="2:69" x14ac:dyDescent="0.45">
      <c r="B187" t="s">
        <v>521</v>
      </c>
      <c r="C187">
        <v>197</v>
      </c>
      <c r="D187">
        <v>801</v>
      </c>
      <c r="BQ187" t="s">
        <v>1147</v>
      </c>
    </row>
    <row r="188" spans="2:69" x14ac:dyDescent="0.45">
      <c r="B188" t="s">
        <v>566</v>
      </c>
      <c r="C188">
        <v>198</v>
      </c>
      <c r="D188">
        <v>801</v>
      </c>
      <c r="BQ188" t="s">
        <v>1148</v>
      </c>
    </row>
    <row r="189" spans="2:69" x14ac:dyDescent="0.45">
      <c r="B189" t="s">
        <v>536</v>
      </c>
      <c r="C189">
        <v>199</v>
      </c>
      <c r="D189">
        <v>801</v>
      </c>
      <c r="BQ189" t="s">
        <v>1149</v>
      </c>
    </row>
    <row r="190" spans="2:69" x14ac:dyDescent="0.45">
      <c r="B190" t="s">
        <v>531</v>
      </c>
      <c r="C190">
        <v>200</v>
      </c>
      <c r="D190">
        <v>801</v>
      </c>
      <c r="BQ190" t="s">
        <v>1150</v>
      </c>
    </row>
    <row r="191" spans="2:69" x14ac:dyDescent="0.45">
      <c r="B191" t="s">
        <v>560</v>
      </c>
      <c r="C191">
        <v>201</v>
      </c>
      <c r="D191">
        <v>801</v>
      </c>
      <c r="BQ191" t="s">
        <v>1151</v>
      </c>
    </row>
    <row r="192" spans="2:69" x14ac:dyDescent="0.45">
      <c r="B192" t="s">
        <v>561</v>
      </c>
      <c r="C192">
        <v>202</v>
      </c>
      <c r="D192">
        <v>801</v>
      </c>
      <c r="BQ192" t="s">
        <v>1059</v>
      </c>
    </row>
    <row r="193" spans="2:69" x14ac:dyDescent="0.45">
      <c r="B193" t="s">
        <v>528</v>
      </c>
      <c r="C193">
        <v>203</v>
      </c>
      <c r="D193">
        <v>801</v>
      </c>
      <c r="BQ193" t="s">
        <v>1060</v>
      </c>
    </row>
    <row r="194" spans="2:69" x14ac:dyDescent="0.45">
      <c r="B194" t="s">
        <v>647</v>
      </c>
      <c r="C194">
        <v>204</v>
      </c>
      <c r="D194">
        <v>801</v>
      </c>
      <c r="BQ194" t="s">
        <v>1061</v>
      </c>
    </row>
    <row r="195" spans="2:69" x14ac:dyDescent="0.45">
      <c r="B195" t="s">
        <v>545</v>
      </c>
      <c r="C195">
        <v>205</v>
      </c>
      <c r="D195">
        <v>801</v>
      </c>
      <c r="BQ195" t="s">
        <v>1062</v>
      </c>
    </row>
    <row r="196" spans="2:69" x14ac:dyDescent="0.45">
      <c r="B196" t="s">
        <v>514</v>
      </c>
      <c r="C196">
        <v>206</v>
      </c>
      <c r="D196">
        <v>801</v>
      </c>
      <c r="BQ196" t="s">
        <v>1063</v>
      </c>
    </row>
    <row r="197" spans="2:69" x14ac:dyDescent="0.45">
      <c r="B197" t="s">
        <v>563</v>
      </c>
      <c r="C197">
        <v>207</v>
      </c>
      <c r="D197">
        <v>801</v>
      </c>
      <c r="BQ197" t="s">
        <v>1064</v>
      </c>
    </row>
    <row r="198" spans="2:69" x14ac:dyDescent="0.45">
      <c r="B198" t="s">
        <v>530</v>
      </c>
      <c r="C198">
        <v>208</v>
      </c>
      <c r="D198">
        <v>801</v>
      </c>
      <c r="BQ198" t="s">
        <v>1065</v>
      </c>
    </row>
    <row r="199" spans="2:69" x14ac:dyDescent="0.45">
      <c r="B199" t="s">
        <v>648</v>
      </c>
      <c r="C199">
        <v>209</v>
      </c>
      <c r="D199">
        <v>801</v>
      </c>
      <c r="BQ199" t="s">
        <v>1066</v>
      </c>
    </row>
    <row r="200" spans="2:69" x14ac:dyDescent="0.45">
      <c r="B200" t="s">
        <v>628</v>
      </c>
      <c r="C200">
        <v>210</v>
      </c>
      <c r="D200">
        <v>801</v>
      </c>
      <c r="BQ200" t="s">
        <v>1067</v>
      </c>
    </row>
    <row r="201" spans="2:69" x14ac:dyDescent="0.45">
      <c r="B201" t="s">
        <v>649</v>
      </c>
      <c r="C201">
        <v>211</v>
      </c>
      <c r="D201">
        <v>801</v>
      </c>
      <c r="BQ201" t="s">
        <v>1068</v>
      </c>
    </row>
    <row r="202" spans="2:69" x14ac:dyDescent="0.45">
      <c r="B202" t="s">
        <v>565</v>
      </c>
      <c r="C202">
        <v>212</v>
      </c>
      <c r="D202">
        <v>801</v>
      </c>
      <c r="BQ202" t="s">
        <v>1069</v>
      </c>
    </row>
    <row r="203" spans="2:69" x14ac:dyDescent="0.45">
      <c r="B203" t="s">
        <v>533</v>
      </c>
      <c r="C203">
        <v>213</v>
      </c>
      <c r="D203">
        <v>801</v>
      </c>
      <c r="BQ203" t="s">
        <v>1070</v>
      </c>
    </row>
    <row r="204" spans="2:69" x14ac:dyDescent="0.45">
      <c r="B204" t="s">
        <v>526</v>
      </c>
      <c r="C204">
        <v>214</v>
      </c>
      <c r="D204">
        <v>801</v>
      </c>
      <c r="BQ204" t="s">
        <v>1071</v>
      </c>
    </row>
    <row r="205" spans="2:69" x14ac:dyDescent="0.45">
      <c r="B205" t="s">
        <v>547</v>
      </c>
      <c r="C205">
        <v>215</v>
      </c>
      <c r="D205">
        <v>801</v>
      </c>
      <c r="BQ205" t="s">
        <v>1072</v>
      </c>
    </row>
    <row r="206" spans="2:69" x14ac:dyDescent="0.45">
      <c r="B206" t="s">
        <v>549</v>
      </c>
      <c r="C206">
        <v>216</v>
      </c>
      <c r="D206">
        <v>801</v>
      </c>
      <c r="BQ206" t="s">
        <v>1073</v>
      </c>
    </row>
    <row r="207" spans="2:69" x14ac:dyDescent="0.45">
      <c r="B207" t="s">
        <v>559</v>
      </c>
      <c r="C207">
        <v>217</v>
      </c>
      <c r="D207">
        <v>801</v>
      </c>
      <c r="BQ207" t="s">
        <v>1074</v>
      </c>
    </row>
    <row r="208" spans="2:69" x14ac:dyDescent="0.45">
      <c r="B208" t="s">
        <v>650</v>
      </c>
      <c r="C208">
        <v>218</v>
      </c>
      <c r="D208">
        <v>801</v>
      </c>
      <c r="BQ208" t="s">
        <v>1075</v>
      </c>
    </row>
    <row r="209" spans="2:69" x14ac:dyDescent="0.45">
      <c r="B209" t="s">
        <v>546</v>
      </c>
      <c r="C209">
        <v>219</v>
      </c>
      <c r="D209">
        <v>801</v>
      </c>
      <c r="BQ209" t="s">
        <v>1076</v>
      </c>
    </row>
    <row r="210" spans="2:69" x14ac:dyDescent="0.45">
      <c r="B210" t="s">
        <v>556</v>
      </c>
      <c r="C210">
        <v>220</v>
      </c>
      <c r="D210">
        <v>801</v>
      </c>
      <c r="BQ210" t="s">
        <v>1077</v>
      </c>
    </row>
    <row r="211" spans="2:69" x14ac:dyDescent="0.45">
      <c r="B211" t="s">
        <v>522</v>
      </c>
      <c r="C211">
        <v>221</v>
      </c>
      <c r="D211">
        <v>801</v>
      </c>
      <c r="BQ211" t="s">
        <v>1078</v>
      </c>
    </row>
    <row r="212" spans="2:69" x14ac:dyDescent="0.45">
      <c r="B212" t="s">
        <v>519</v>
      </c>
      <c r="C212">
        <v>222</v>
      </c>
      <c r="D212">
        <v>801</v>
      </c>
      <c r="BQ212" t="s">
        <v>1079</v>
      </c>
    </row>
    <row r="213" spans="2:69" x14ac:dyDescent="0.45">
      <c r="B213" t="s">
        <v>520</v>
      </c>
      <c r="C213">
        <v>223</v>
      </c>
      <c r="D213">
        <v>801</v>
      </c>
      <c r="BQ213" t="s">
        <v>1080</v>
      </c>
    </row>
    <row r="214" spans="2:69" x14ac:dyDescent="0.45">
      <c r="B214" t="s">
        <v>515</v>
      </c>
      <c r="C214">
        <v>224</v>
      </c>
      <c r="D214">
        <v>801</v>
      </c>
      <c r="BQ214" t="s">
        <v>1081</v>
      </c>
    </row>
    <row r="215" spans="2:69" x14ac:dyDescent="0.45">
      <c r="B215" t="s">
        <v>590</v>
      </c>
      <c r="C215">
        <v>225</v>
      </c>
      <c r="D215">
        <v>801</v>
      </c>
      <c r="BQ215" t="s">
        <v>1082</v>
      </c>
    </row>
    <row r="216" spans="2:69" x14ac:dyDescent="0.45">
      <c r="B216" s="11" t="s">
        <v>586</v>
      </c>
      <c r="C216">
        <v>226</v>
      </c>
      <c r="D216">
        <v>801</v>
      </c>
      <c r="BQ216" t="s">
        <v>1083</v>
      </c>
    </row>
    <row r="217" spans="2:69" x14ac:dyDescent="0.45">
      <c r="B217" t="s">
        <v>616</v>
      </c>
      <c r="C217">
        <v>227</v>
      </c>
      <c r="D217">
        <v>801</v>
      </c>
      <c r="BQ217" t="s">
        <v>1084</v>
      </c>
    </row>
    <row r="218" spans="2:69" x14ac:dyDescent="0.45">
      <c r="B218" t="s">
        <v>603</v>
      </c>
      <c r="C218">
        <v>228</v>
      </c>
      <c r="D218">
        <v>801</v>
      </c>
      <c r="BQ218" t="s">
        <v>1085</v>
      </c>
    </row>
    <row r="219" spans="2:69" x14ac:dyDescent="0.45">
      <c r="B219" t="s">
        <v>609</v>
      </c>
      <c r="C219">
        <v>229</v>
      </c>
      <c r="D219">
        <v>801</v>
      </c>
      <c r="BQ219" t="s">
        <v>1086</v>
      </c>
    </row>
    <row r="220" spans="2:69" x14ac:dyDescent="0.45">
      <c r="B220" t="s">
        <v>614</v>
      </c>
      <c r="C220">
        <v>230</v>
      </c>
      <c r="D220">
        <v>801</v>
      </c>
      <c r="BQ220" t="s">
        <v>1087</v>
      </c>
    </row>
    <row r="221" spans="2:69" x14ac:dyDescent="0.45">
      <c r="B221" s="11" t="s">
        <v>574</v>
      </c>
      <c r="C221">
        <v>231</v>
      </c>
      <c r="D221">
        <v>801</v>
      </c>
      <c r="BQ221" t="s">
        <v>1088</v>
      </c>
    </row>
    <row r="222" spans="2:69" x14ac:dyDescent="0.45">
      <c r="B222" t="s">
        <v>596</v>
      </c>
      <c r="C222">
        <v>232</v>
      </c>
      <c r="D222">
        <v>801</v>
      </c>
      <c r="BQ222" t="s">
        <v>1089</v>
      </c>
    </row>
    <row r="223" spans="2:69" x14ac:dyDescent="0.45">
      <c r="B223" s="11" t="s">
        <v>602</v>
      </c>
      <c r="C223">
        <v>233</v>
      </c>
      <c r="D223">
        <v>801</v>
      </c>
      <c r="BQ223" t="s">
        <v>1160</v>
      </c>
    </row>
    <row r="224" spans="2:69" x14ac:dyDescent="0.45">
      <c r="B224" t="s">
        <v>624</v>
      </c>
      <c r="C224">
        <v>234</v>
      </c>
      <c r="D224">
        <v>801</v>
      </c>
      <c r="BQ224" t="s">
        <v>1090</v>
      </c>
    </row>
    <row r="225" spans="2:69" x14ac:dyDescent="0.45">
      <c r="B225" t="s">
        <v>651</v>
      </c>
      <c r="C225">
        <v>235</v>
      </c>
      <c r="D225">
        <v>801</v>
      </c>
      <c r="BQ225" t="s">
        <v>1091</v>
      </c>
    </row>
    <row r="226" spans="2:69" x14ac:dyDescent="0.45">
      <c r="B226" t="s">
        <v>579</v>
      </c>
      <c r="C226">
        <v>236</v>
      </c>
      <c r="D226">
        <v>801</v>
      </c>
      <c r="BQ226" t="s">
        <v>1042</v>
      </c>
    </row>
    <row r="227" spans="2:69" x14ac:dyDescent="0.45">
      <c r="B227" t="s">
        <v>615</v>
      </c>
      <c r="C227">
        <v>237</v>
      </c>
      <c r="D227">
        <v>801</v>
      </c>
      <c r="BQ227" t="s">
        <v>1144</v>
      </c>
    </row>
    <row r="228" spans="2:69" x14ac:dyDescent="0.45">
      <c r="B228" t="s">
        <v>652</v>
      </c>
      <c r="C228">
        <v>238</v>
      </c>
      <c r="D228">
        <v>801</v>
      </c>
      <c r="BQ228" t="s">
        <v>1093</v>
      </c>
    </row>
    <row r="229" spans="2:69" x14ac:dyDescent="0.45">
      <c r="B229" s="11" t="s">
        <v>577</v>
      </c>
      <c r="C229">
        <v>239</v>
      </c>
      <c r="D229">
        <v>801</v>
      </c>
      <c r="BQ229" t="s">
        <v>1094</v>
      </c>
    </row>
    <row r="230" spans="2:69" x14ac:dyDescent="0.45">
      <c r="B230" s="29" t="s">
        <v>617</v>
      </c>
      <c r="C230">
        <v>240</v>
      </c>
      <c r="D230">
        <v>801</v>
      </c>
      <c r="BQ230" t="s">
        <v>1095</v>
      </c>
    </row>
    <row r="231" spans="2:69" x14ac:dyDescent="0.45">
      <c r="B231" t="s">
        <v>582</v>
      </c>
      <c r="C231">
        <v>241</v>
      </c>
      <c r="D231">
        <v>801</v>
      </c>
      <c r="BQ231" t="s">
        <v>1096</v>
      </c>
    </row>
    <row r="232" spans="2:69" x14ac:dyDescent="0.45">
      <c r="B232" s="11" t="s">
        <v>653</v>
      </c>
      <c r="C232">
        <v>242</v>
      </c>
      <c r="D232">
        <v>801</v>
      </c>
      <c r="BQ232" t="s">
        <v>1097</v>
      </c>
    </row>
    <row r="233" spans="2:69" x14ac:dyDescent="0.45">
      <c r="B233" t="s">
        <v>594</v>
      </c>
      <c r="C233">
        <v>243</v>
      </c>
      <c r="D233">
        <v>801</v>
      </c>
      <c r="BQ233" t="s">
        <v>1098</v>
      </c>
    </row>
    <row r="234" spans="2:69" x14ac:dyDescent="0.45">
      <c r="B234" t="s">
        <v>608</v>
      </c>
      <c r="C234">
        <v>244</v>
      </c>
      <c r="D234">
        <v>801</v>
      </c>
      <c r="BQ234" t="s">
        <v>1099</v>
      </c>
    </row>
    <row r="235" spans="2:69" x14ac:dyDescent="0.45">
      <c r="B235" t="s">
        <v>621</v>
      </c>
      <c r="C235">
        <v>245</v>
      </c>
      <c r="D235">
        <v>801</v>
      </c>
      <c r="BQ235" t="s">
        <v>1100</v>
      </c>
    </row>
    <row r="236" spans="2:69" x14ac:dyDescent="0.45">
      <c r="B236" t="s">
        <v>576</v>
      </c>
      <c r="C236">
        <v>246</v>
      </c>
      <c r="D236">
        <v>801</v>
      </c>
      <c r="BQ236" t="s">
        <v>1101</v>
      </c>
    </row>
    <row r="237" spans="2:69" x14ac:dyDescent="0.45">
      <c r="B237" s="11" t="s">
        <v>592</v>
      </c>
      <c r="C237">
        <v>247</v>
      </c>
      <c r="D237">
        <v>801</v>
      </c>
      <c r="BQ237" t="s">
        <v>1102</v>
      </c>
    </row>
    <row r="238" spans="2:69" x14ac:dyDescent="0.45">
      <c r="B238" t="s">
        <v>597</v>
      </c>
      <c r="C238">
        <v>248</v>
      </c>
      <c r="D238">
        <v>801</v>
      </c>
      <c r="BQ238" t="s">
        <v>1103</v>
      </c>
    </row>
    <row r="239" spans="2:69" x14ac:dyDescent="0.45">
      <c r="B239" t="s">
        <v>571</v>
      </c>
      <c r="C239">
        <v>249</v>
      </c>
      <c r="D239">
        <v>801</v>
      </c>
      <c r="BQ239" t="s">
        <v>1104</v>
      </c>
    </row>
    <row r="240" spans="2:69" x14ac:dyDescent="0.45">
      <c r="B240" t="s">
        <v>612</v>
      </c>
      <c r="C240">
        <v>250</v>
      </c>
      <c r="D240">
        <v>801</v>
      </c>
      <c r="BQ240" t="s">
        <v>1105</v>
      </c>
    </row>
    <row r="241" spans="2:69" x14ac:dyDescent="0.45">
      <c r="B241" s="11" t="s">
        <v>567</v>
      </c>
      <c r="C241">
        <v>251</v>
      </c>
      <c r="D241">
        <v>801</v>
      </c>
      <c r="BQ241" t="s">
        <v>1106</v>
      </c>
    </row>
    <row r="242" spans="2:69" x14ac:dyDescent="0.45">
      <c r="B242" t="s">
        <v>572</v>
      </c>
      <c r="C242">
        <v>252</v>
      </c>
      <c r="D242">
        <v>801</v>
      </c>
      <c r="BQ242" t="s">
        <v>1107</v>
      </c>
    </row>
    <row r="243" spans="2:69" x14ac:dyDescent="0.45">
      <c r="B243" s="11" t="s">
        <v>581</v>
      </c>
      <c r="C243">
        <v>253</v>
      </c>
      <c r="D243">
        <v>801</v>
      </c>
      <c r="BQ243" t="s">
        <v>1108</v>
      </c>
    </row>
    <row r="244" spans="2:69" x14ac:dyDescent="0.45">
      <c r="B244" t="s">
        <v>584</v>
      </c>
      <c r="C244">
        <v>254</v>
      </c>
      <c r="D244">
        <v>801</v>
      </c>
      <c r="BQ244" t="s">
        <v>1109</v>
      </c>
    </row>
    <row r="245" spans="2:69" x14ac:dyDescent="0.45">
      <c r="B245" t="s">
        <v>591</v>
      </c>
      <c r="C245">
        <v>255</v>
      </c>
      <c r="D245">
        <v>801</v>
      </c>
      <c r="BQ245" t="s">
        <v>1110</v>
      </c>
    </row>
    <row r="246" spans="2:69" x14ac:dyDescent="0.45">
      <c r="B246" t="s">
        <v>598</v>
      </c>
      <c r="C246">
        <v>256</v>
      </c>
      <c r="D246">
        <v>801</v>
      </c>
      <c r="BQ246" t="s">
        <v>1111</v>
      </c>
    </row>
    <row r="247" spans="2:69" x14ac:dyDescent="0.45">
      <c r="B247" s="11" t="s">
        <v>583</v>
      </c>
      <c r="C247">
        <v>257</v>
      </c>
      <c r="D247">
        <v>801</v>
      </c>
      <c r="BQ247" t="s">
        <v>1152</v>
      </c>
    </row>
    <row r="248" spans="2:69" x14ac:dyDescent="0.45">
      <c r="B248" t="s">
        <v>606</v>
      </c>
      <c r="C248">
        <v>258</v>
      </c>
      <c r="D248">
        <v>801</v>
      </c>
      <c r="BQ248" t="s">
        <v>1112</v>
      </c>
    </row>
    <row r="249" spans="2:69" x14ac:dyDescent="0.45">
      <c r="B249" t="s">
        <v>593</v>
      </c>
      <c r="C249">
        <v>259</v>
      </c>
      <c r="D249">
        <v>801</v>
      </c>
      <c r="BQ249" t="s">
        <v>1113</v>
      </c>
    </row>
    <row r="250" spans="2:69" x14ac:dyDescent="0.45">
      <c r="B250" t="s">
        <v>601</v>
      </c>
      <c r="C250">
        <v>260</v>
      </c>
      <c r="D250">
        <v>801</v>
      </c>
      <c r="BQ250" t="s">
        <v>1114</v>
      </c>
    </row>
    <row r="251" spans="2:69" x14ac:dyDescent="0.45">
      <c r="B251" s="11" t="s">
        <v>580</v>
      </c>
      <c r="C251">
        <v>261</v>
      </c>
      <c r="D251">
        <v>801</v>
      </c>
      <c r="BQ251" t="s">
        <v>1115</v>
      </c>
    </row>
    <row r="252" spans="2:69" x14ac:dyDescent="0.45">
      <c r="B252" t="s">
        <v>618</v>
      </c>
      <c r="C252">
        <v>262</v>
      </c>
      <c r="D252">
        <v>801</v>
      </c>
      <c r="BQ252" t="s">
        <v>1116</v>
      </c>
    </row>
    <row r="253" spans="2:69" x14ac:dyDescent="0.45">
      <c r="B253" t="s">
        <v>620</v>
      </c>
      <c r="C253">
        <v>263</v>
      </c>
      <c r="D253">
        <v>801</v>
      </c>
      <c r="BQ253" t="s">
        <v>1117</v>
      </c>
    </row>
    <row r="254" spans="2:69" x14ac:dyDescent="0.45">
      <c r="B254" t="s">
        <v>588</v>
      </c>
      <c r="C254">
        <v>264</v>
      </c>
      <c r="D254">
        <v>801</v>
      </c>
      <c r="BQ254" t="s">
        <v>1118</v>
      </c>
    </row>
    <row r="255" spans="2:69" x14ac:dyDescent="0.45">
      <c r="B255" t="s">
        <v>604</v>
      </c>
      <c r="C255">
        <v>265</v>
      </c>
      <c r="D255">
        <v>801</v>
      </c>
      <c r="BQ255" t="s">
        <v>1119</v>
      </c>
    </row>
    <row r="256" spans="2:69" x14ac:dyDescent="0.45">
      <c r="B256" s="11" t="s">
        <v>619</v>
      </c>
      <c r="C256">
        <v>266</v>
      </c>
      <c r="D256">
        <v>801</v>
      </c>
      <c r="BQ256" t="s">
        <v>1120</v>
      </c>
    </row>
    <row r="257" spans="2:69" x14ac:dyDescent="0.45">
      <c r="B257" t="s">
        <v>568</v>
      </c>
      <c r="C257">
        <v>267</v>
      </c>
      <c r="D257">
        <v>801</v>
      </c>
      <c r="BQ257" t="s">
        <v>1121</v>
      </c>
    </row>
    <row r="258" spans="2:69" x14ac:dyDescent="0.45">
      <c r="B258" t="s">
        <v>589</v>
      </c>
      <c r="C258">
        <v>268</v>
      </c>
      <c r="D258">
        <v>801</v>
      </c>
      <c r="BQ258" t="s">
        <v>1122</v>
      </c>
    </row>
    <row r="259" spans="2:69" x14ac:dyDescent="0.45">
      <c r="B259" t="s">
        <v>599</v>
      </c>
      <c r="C259">
        <v>269</v>
      </c>
      <c r="D259">
        <v>801</v>
      </c>
      <c r="BQ259" t="s">
        <v>1123</v>
      </c>
    </row>
    <row r="260" spans="2:69" x14ac:dyDescent="0.45">
      <c r="B260" t="s">
        <v>607</v>
      </c>
      <c r="C260">
        <v>270</v>
      </c>
      <c r="D260">
        <v>801</v>
      </c>
      <c r="BQ260" t="s">
        <v>1124</v>
      </c>
    </row>
    <row r="261" spans="2:69" x14ac:dyDescent="0.45">
      <c r="B261" s="11" t="s">
        <v>605</v>
      </c>
      <c r="C261">
        <v>271</v>
      </c>
      <c r="D261">
        <v>801</v>
      </c>
      <c r="BQ261" t="s">
        <v>1125</v>
      </c>
    </row>
    <row r="262" spans="2:69" x14ac:dyDescent="0.45">
      <c r="B262" t="s">
        <v>629</v>
      </c>
      <c r="C262">
        <v>272</v>
      </c>
      <c r="D262">
        <v>801</v>
      </c>
      <c r="BQ262" t="s">
        <v>1155</v>
      </c>
    </row>
    <row r="263" spans="2:69" x14ac:dyDescent="0.45">
      <c r="B263" t="s">
        <v>610</v>
      </c>
      <c r="C263">
        <v>273</v>
      </c>
      <c r="D263">
        <v>801</v>
      </c>
      <c r="BQ263" t="s">
        <v>1126</v>
      </c>
    </row>
    <row r="264" spans="2:69" x14ac:dyDescent="0.45">
      <c r="B264" t="s">
        <v>595</v>
      </c>
      <c r="C264">
        <v>274</v>
      </c>
      <c r="D264">
        <v>801</v>
      </c>
      <c r="BQ264" t="s">
        <v>1127</v>
      </c>
    </row>
    <row r="265" spans="2:69" x14ac:dyDescent="0.45">
      <c r="B265" s="11" t="s">
        <v>575</v>
      </c>
      <c r="C265">
        <v>275</v>
      </c>
      <c r="D265">
        <v>801</v>
      </c>
      <c r="BQ265" t="s">
        <v>1128</v>
      </c>
    </row>
    <row r="266" spans="2:69" x14ac:dyDescent="0.45">
      <c r="B266" t="s">
        <v>569</v>
      </c>
      <c r="C266">
        <v>276</v>
      </c>
      <c r="D266">
        <v>801</v>
      </c>
      <c r="BQ266" t="s">
        <v>1129</v>
      </c>
    </row>
    <row r="267" spans="2:69" x14ac:dyDescent="0.45">
      <c r="B267" t="s">
        <v>587</v>
      </c>
      <c r="C267">
        <v>277</v>
      </c>
      <c r="D267">
        <v>801</v>
      </c>
      <c r="BQ267" t="s">
        <v>1130</v>
      </c>
    </row>
    <row r="268" spans="2:69" x14ac:dyDescent="0.45">
      <c r="B268" t="s">
        <v>578</v>
      </c>
      <c r="C268">
        <v>278</v>
      </c>
      <c r="D268">
        <v>801</v>
      </c>
      <c r="BQ268" t="s">
        <v>1131</v>
      </c>
    </row>
    <row r="269" spans="2:69" x14ac:dyDescent="0.45">
      <c r="B269" t="s">
        <v>585</v>
      </c>
      <c r="C269">
        <v>279</v>
      </c>
      <c r="D269">
        <v>801</v>
      </c>
      <c r="BQ269" t="s">
        <v>1132</v>
      </c>
    </row>
    <row r="270" spans="2:69" x14ac:dyDescent="0.45">
      <c r="B270" s="11" t="s">
        <v>622</v>
      </c>
      <c r="C270">
        <v>280</v>
      </c>
      <c r="D270">
        <v>801</v>
      </c>
      <c r="BQ270" t="s">
        <v>1133</v>
      </c>
    </row>
    <row r="271" spans="2:69" x14ac:dyDescent="0.45">
      <c r="B271" t="s">
        <v>623</v>
      </c>
      <c r="C271">
        <v>281</v>
      </c>
      <c r="D271">
        <v>801</v>
      </c>
      <c r="BQ271" t="s">
        <v>1134</v>
      </c>
    </row>
    <row r="272" spans="2:69" x14ac:dyDescent="0.45">
      <c r="B272" t="s">
        <v>573</v>
      </c>
      <c r="C272">
        <v>282</v>
      </c>
      <c r="D272">
        <v>801</v>
      </c>
      <c r="BQ272" t="s">
        <v>1135</v>
      </c>
    </row>
    <row r="273" spans="2:69" x14ac:dyDescent="0.45">
      <c r="B273" t="s">
        <v>611</v>
      </c>
      <c r="C273">
        <v>283</v>
      </c>
      <c r="D273">
        <v>801</v>
      </c>
      <c r="BQ273" t="s">
        <v>1136</v>
      </c>
    </row>
    <row r="274" spans="2:69" x14ac:dyDescent="0.45">
      <c r="B274" s="11" t="s">
        <v>570</v>
      </c>
      <c r="C274">
        <v>284</v>
      </c>
      <c r="D274">
        <v>801</v>
      </c>
      <c r="BQ274" t="s">
        <v>1137</v>
      </c>
    </row>
    <row r="275" spans="2:69" x14ac:dyDescent="0.45">
      <c r="B275" t="s">
        <v>630</v>
      </c>
      <c r="C275">
        <v>285</v>
      </c>
      <c r="D275">
        <v>801</v>
      </c>
      <c r="BQ275" t="s">
        <v>1138</v>
      </c>
    </row>
    <row r="276" spans="2:69" x14ac:dyDescent="0.45">
      <c r="B276" t="s">
        <v>613</v>
      </c>
      <c r="C276">
        <v>286</v>
      </c>
      <c r="D276">
        <v>801</v>
      </c>
      <c r="BQ276" t="s">
        <v>1139</v>
      </c>
    </row>
    <row r="277" spans="2:69" x14ac:dyDescent="0.45">
      <c r="B277" t="s">
        <v>625</v>
      </c>
      <c r="C277">
        <v>287</v>
      </c>
      <c r="D277">
        <v>801</v>
      </c>
      <c r="BQ277" t="s">
        <v>1140</v>
      </c>
    </row>
    <row r="278" spans="2:69" x14ac:dyDescent="0.45">
      <c r="B278" s="11" t="s">
        <v>600</v>
      </c>
      <c r="C278">
        <v>288</v>
      </c>
      <c r="D278">
        <v>801</v>
      </c>
      <c r="BQ278" t="s">
        <v>1141</v>
      </c>
    </row>
    <row r="279" spans="2:69" x14ac:dyDescent="0.45">
      <c r="B279" t="s">
        <v>435</v>
      </c>
      <c r="C279">
        <v>289</v>
      </c>
      <c r="D279">
        <v>803</v>
      </c>
      <c r="BQ279" t="s">
        <v>871</v>
      </c>
    </row>
    <row r="280" spans="2:69" x14ac:dyDescent="0.45">
      <c r="B280" t="s">
        <v>434</v>
      </c>
      <c r="C280">
        <v>290</v>
      </c>
      <c r="D280">
        <v>803</v>
      </c>
      <c r="BQ280" t="s">
        <v>1161</v>
      </c>
    </row>
    <row r="281" spans="2:69" x14ac:dyDescent="0.45">
      <c r="B281" t="s">
        <v>436</v>
      </c>
      <c r="C281">
        <v>291</v>
      </c>
      <c r="D281">
        <v>803</v>
      </c>
      <c r="BQ281" t="s">
        <v>872</v>
      </c>
    </row>
    <row r="282" spans="2:69" x14ac:dyDescent="0.45">
      <c r="B282" t="s">
        <v>437</v>
      </c>
      <c r="C282">
        <v>292</v>
      </c>
      <c r="D282">
        <v>803</v>
      </c>
      <c r="BQ282" t="s">
        <v>873</v>
      </c>
    </row>
    <row r="283" spans="2:69" x14ac:dyDescent="0.45">
      <c r="B283" t="s">
        <v>438</v>
      </c>
      <c r="C283">
        <v>293</v>
      </c>
      <c r="D283">
        <v>803</v>
      </c>
      <c r="BQ283" t="s">
        <v>874</v>
      </c>
    </row>
    <row r="284" spans="2:69" x14ac:dyDescent="0.45">
      <c r="B284" t="s">
        <v>439</v>
      </c>
      <c r="C284">
        <v>294</v>
      </c>
      <c r="D284">
        <v>803</v>
      </c>
      <c r="BQ284" t="s">
        <v>875</v>
      </c>
    </row>
    <row r="285" spans="2:69" x14ac:dyDescent="0.45">
      <c r="B285" t="s">
        <v>441</v>
      </c>
      <c r="C285">
        <v>295</v>
      </c>
      <c r="D285">
        <v>803</v>
      </c>
      <c r="BQ285" t="s">
        <v>876</v>
      </c>
    </row>
    <row r="286" spans="2:69" x14ac:dyDescent="0.45">
      <c r="B286" t="s">
        <v>440</v>
      </c>
      <c r="C286">
        <v>296</v>
      </c>
      <c r="D286">
        <v>803</v>
      </c>
      <c r="BQ286" t="s">
        <v>877</v>
      </c>
    </row>
    <row r="287" spans="2:69" x14ac:dyDescent="0.45">
      <c r="B287" t="s">
        <v>631</v>
      </c>
      <c r="C287">
        <v>1233</v>
      </c>
      <c r="D287">
        <v>170</v>
      </c>
      <c r="BQ287" t="s">
        <v>878</v>
      </c>
    </row>
    <row r="288" spans="2:69" x14ac:dyDescent="0.45">
      <c r="B288" t="s">
        <v>632</v>
      </c>
      <c r="C288">
        <v>1234</v>
      </c>
      <c r="D288">
        <v>170</v>
      </c>
      <c r="BQ288" t="s">
        <v>879</v>
      </c>
    </row>
    <row r="289" spans="2:69" x14ac:dyDescent="0.45">
      <c r="B289" t="s">
        <v>633</v>
      </c>
      <c r="C289">
        <v>1235</v>
      </c>
      <c r="D289">
        <v>170</v>
      </c>
      <c r="BQ289" t="s">
        <v>880</v>
      </c>
    </row>
    <row r="290" spans="2:69" x14ac:dyDescent="0.45">
      <c r="B290" t="s">
        <v>634</v>
      </c>
      <c r="C290">
        <v>1236</v>
      </c>
      <c r="D290">
        <v>170</v>
      </c>
      <c r="BQ290" t="s">
        <v>881</v>
      </c>
    </row>
    <row r="291" spans="2:69" x14ac:dyDescent="0.45">
      <c r="B291" t="s">
        <v>635</v>
      </c>
      <c r="C291">
        <v>1237</v>
      </c>
      <c r="D291">
        <v>170</v>
      </c>
      <c r="BQ291" t="s">
        <v>882</v>
      </c>
    </row>
    <row r="292" spans="2:69" x14ac:dyDescent="0.45">
      <c r="B292" t="s">
        <v>637</v>
      </c>
      <c r="C292">
        <v>1238</v>
      </c>
      <c r="D292">
        <v>170</v>
      </c>
      <c r="BQ292" t="s">
        <v>883</v>
      </c>
    </row>
    <row r="293" spans="2:69" x14ac:dyDescent="0.45">
      <c r="B293" t="s">
        <v>336</v>
      </c>
      <c r="C293">
        <v>1239</v>
      </c>
      <c r="D293">
        <v>170</v>
      </c>
      <c r="BQ293" t="s">
        <v>884</v>
      </c>
    </row>
    <row r="294" spans="2:69" x14ac:dyDescent="0.45">
      <c r="B294" t="s">
        <v>636</v>
      </c>
      <c r="C294">
        <v>1240</v>
      </c>
      <c r="D294">
        <v>170</v>
      </c>
      <c r="BQ294" t="s">
        <v>885</v>
      </c>
    </row>
    <row r="295" spans="2:69" x14ac:dyDescent="0.45">
      <c r="B295" t="s">
        <v>638</v>
      </c>
      <c r="C295">
        <v>1306</v>
      </c>
      <c r="D295">
        <v>170</v>
      </c>
    </row>
    <row r="296" spans="2:69" x14ac:dyDescent="0.45">
      <c r="B296" t="s">
        <v>639</v>
      </c>
      <c r="C296">
        <v>1307</v>
      </c>
      <c r="D296">
        <v>170</v>
      </c>
    </row>
    <row r="297" spans="2:69" x14ac:dyDescent="0.45">
      <c r="B297" t="s">
        <v>640</v>
      </c>
      <c r="C297">
        <v>1308</v>
      </c>
      <c r="D297">
        <v>170</v>
      </c>
    </row>
    <row r="298" spans="2:69" x14ac:dyDescent="0.45">
      <c r="B298" t="s">
        <v>641</v>
      </c>
      <c r="C298">
        <v>1309</v>
      </c>
      <c r="D298">
        <v>170</v>
      </c>
    </row>
    <row r="299" spans="2:69" x14ac:dyDescent="0.45">
      <c r="B299" t="s">
        <v>642</v>
      </c>
      <c r="C299">
        <v>1310</v>
      </c>
      <c r="D299">
        <v>170</v>
      </c>
    </row>
  </sheetData>
  <autoFilter ref="B1:B318" xr:uid="{00000000-0009-0000-0000-000021000000}"/>
  <pageMargins left="0.7" right="0.7" top="0.75" bottom="0.75" header="0.3" footer="0.3"/>
  <pageSetup paperSize="9" orientation="portrait" horizontalDpi="4294967293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"/>
  <sheetViews>
    <sheetView workbookViewId="0">
      <selection activeCell="A9" sqref="A9"/>
    </sheetView>
  </sheetViews>
  <sheetFormatPr defaultRowHeight="14.25" x14ac:dyDescent="0.45"/>
  <sheetData>
    <row r="1" spans="1:2" x14ac:dyDescent="0.45">
      <c r="A1" t="s">
        <v>654</v>
      </c>
    </row>
    <row r="2" spans="1:2" x14ac:dyDescent="0.45">
      <c r="A2">
        <v>10</v>
      </c>
      <c r="B2" t="s">
        <v>655</v>
      </c>
    </row>
    <row r="3" spans="1:2" x14ac:dyDescent="0.45">
      <c r="A3">
        <v>11</v>
      </c>
      <c r="B3" t="s">
        <v>656</v>
      </c>
    </row>
    <row r="4" spans="1:2" x14ac:dyDescent="0.45">
      <c r="A4">
        <v>12</v>
      </c>
      <c r="B4" t="s">
        <v>657</v>
      </c>
    </row>
    <row r="5" spans="1:2" x14ac:dyDescent="0.45">
      <c r="A5">
        <v>13</v>
      </c>
      <c r="B5" t="s">
        <v>658</v>
      </c>
    </row>
    <row r="6" spans="1:2" x14ac:dyDescent="0.45">
      <c r="A6">
        <v>14</v>
      </c>
      <c r="B6" t="s">
        <v>659</v>
      </c>
    </row>
    <row r="7" spans="1:2" x14ac:dyDescent="0.45">
      <c r="A7">
        <v>15</v>
      </c>
      <c r="B7" t="s">
        <v>660</v>
      </c>
    </row>
    <row r="8" spans="1:2" x14ac:dyDescent="0.45">
      <c r="A8">
        <v>16</v>
      </c>
      <c r="B8" t="s">
        <v>661</v>
      </c>
    </row>
    <row r="9" spans="1:2" x14ac:dyDescent="0.45">
      <c r="A9">
        <v>17</v>
      </c>
      <c r="B9" t="s">
        <v>662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I209"/>
  <sheetViews>
    <sheetView workbookViewId="0">
      <selection activeCell="H128" sqref="H128"/>
    </sheetView>
  </sheetViews>
  <sheetFormatPr defaultRowHeight="14.25" x14ac:dyDescent="0.45"/>
  <cols>
    <col min="1" max="1" width="11.19921875" customWidth="1"/>
    <col min="3" max="3" width="16.53125" customWidth="1"/>
    <col min="8" max="8" width="19.796875" customWidth="1"/>
  </cols>
  <sheetData>
    <row r="1" spans="1:7" ht="14.65" thickBot="1" x14ac:dyDescent="0.5">
      <c r="A1" s="1" t="s">
        <v>0</v>
      </c>
      <c r="B1" s="2" t="s">
        <v>1</v>
      </c>
      <c r="C1" s="2" t="s">
        <v>75</v>
      </c>
      <c r="D1" s="2" t="s">
        <v>2</v>
      </c>
    </row>
    <row r="2" spans="1:7" x14ac:dyDescent="0.45">
      <c r="A2" t="s">
        <v>3</v>
      </c>
      <c r="B2">
        <v>2001</v>
      </c>
      <c r="C2" t="s">
        <v>67</v>
      </c>
      <c r="D2">
        <v>200</v>
      </c>
      <c r="F2">
        <v>2001</v>
      </c>
      <c r="G2" t="str">
        <f>LEFT(A2,5)</f>
        <v>Banan</v>
      </c>
    </row>
    <row r="3" spans="1:7" x14ac:dyDescent="0.45">
      <c r="A3" s="11" t="s">
        <v>4</v>
      </c>
      <c r="B3" s="11">
        <v>2002</v>
      </c>
      <c r="C3" s="11" t="s">
        <v>68</v>
      </c>
      <c r="D3">
        <v>200</v>
      </c>
      <c r="F3" s="11">
        <v>2002</v>
      </c>
      <c r="G3" t="str">
        <f t="shared" ref="G3:G66" si="0">LEFT(A3,5)</f>
        <v>Banan</v>
      </c>
    </row>
    <row r="4" spans="1:7" x14ac:dyDescent="0.45">
      <c r="A4" t="s">
        <v>5</v>
      </c>
      <c r="B4">
        <v>2003</v>
      </c>
      <c r="C4" t="s">
        <v>69</v>
      </c>
      <c r="D4">
        <v>200</v>
      </c>
      <c r="F4">
        <v>2003</v>
      </c>
      <c r="G4" t="str">
        <f t="shared" si="0"/>
        <v>Banan</v>
      </c>
    </row>
    <row r="5" spans="1:7" x14ac:dyDescent="0.45">
      <c r="A5" t="s">
        <v>6</v>
      </c>
      <c r="B5">
        <v>2004</v>
      </c>
      <c r="C5" t="s">
        <v>70</v>
      </c>
      <c r="D5">
        <v>200</v>
      </c>
      <c r="F5">
        <v>2004</v>
      </c>
      <c r="G5" t="str">
        <f t="shared" si="0"/>
        <v>Banan</v>
      </c>
    </row>
    <row r="6" spans="1:7" ht="14.65" thickBot="1" x14ac:dyDescent="0.5">
      <c r="A6" s="11" t="s">
        <v>7</v>
      </c>
      <c r="B6" s="11">
        <v>2005</v>
      </c>
      <c r="C6" s="11" t="s">
        <v>71</v>
      </c>
      <c r="D6">
        <v>200</v>
      </c>
      <c r="F6" s="11">
        <v>2005</v>
      </c>
      <c r="G6" t="str">
        <f t="shared" si="0"/>
        <v>Banan</v>
      </c>
    </row>
    <row r="7" spans="1:7" ht="14.65" thickBot="1" x14ac:dyDescent="0.5">
      <c r="A7" t="s">
        <v>8</v>
      </c>
      <c r="B7">
        <v>2006</v>
      </c>
      <c r="C7" t="s">
        <v>72</v>
      </c>
      <c r="D7">
        <v>200</v>
      </c>
      <c r="E7" s="1"/>
      <c r="F7">
        <v>2006</v>
      </c>
      <c r="G7" t="str">
        <f t="shared" si="0"/>
        <v>Banan</v>
      </c>
    </row>
    <row r="8" spans="1:7" x14ac:dyDescent="0.45">
      <c r="A8" t="s">
        <v>9</v>
      </c>
      <c r="B8">
        <v>2007</v>
      </c>
      <c r="C8" t="s">
        <v>73</v>
      </c>
      <c r="D8">
        <v>200</v>
      </c>
      <c r="F8">
        <v>2007</v>
      </c>
      <c r="G8" t="str">
        <f t="shared" si="0"/>
        <v>Banan</v>
      </c>
    </row>
    <row r="9" spans="1:7" x14ac:dyDescent="0.45">
      <c r="A9" t="s">
        <v>10</v>
      </c>
      <c r="B9">
        <v>2008</v>
      </c>
      <c r="C9" t="s">
        <v>74</v>
      </c>
      <c r="D9">
        <v>200</v>
      </c>
      <c r="F9">
        <v>2008</v>
      </c>
      <c r="G9" t="str">
        <f t="shared" si="0"/>
        <v>Banan</v>
      </c>
    </row>
    <row r="10" spans="1:7" x14ac:dyDescent="0.45">
      <c r="A10" t="s">
        <v>11</v>
      </c>
      <c r="B10">
        <v>2009</v>
      </c>
      <c r="C10" t="s">
        <v>76</v>
      </c>
      <c r="D10">
        <v>201</v>
      </c>
      <c r="F10">
        <v>2009</v>
      </c>
      <c r="G10" t="str">
        <f t="shared" si="0"/>
        <v>Finik</v>
      </c>
    </row>
    <row r="11" spans="1:7" x14ac:dyDescent="0.45">
      <c r="A11" t="s">
        <v>12</v>
      </c>
      <c r="B11">
        <v>2010</v>
      </c>
      <c r="C11" t="s">
        <v>77</v>
      </c>
      <c r="D11">
        <v>201</v>
      </c>
      <c r="F11">
        <v>2010</v>
      </c>
      <c r="G11" t="str">
        <f t="shared" si="0"/>
        <v>Finik</v>
      </c>
    </row>
    <row r="12" spans="1:7" x14ac:dyDescent="0.45">
      <c r="A12" s="11" t="s">
        <v>13</v>
      </c>
      <c r="B12" s="11">
        <v>2011</v>
      </c>
      <c r="C12" s="11" t="s">
        <v>78</v>
      </c>
      <c r="D12">
        <v>201</v>
      </c>
      <c r="F12" s="11">
        <v>2011</v>
      </c>
      <c r="G12" t="str">
        <f t="shared" si="0"/>
        <v>Finik</v>
      </c>
    </row>
    <row r="13" spans="1:7" x14ac:dyDescent="0.45">
      <c r="A13" t="s">
        <v>14</v>
      </c>
      <c r="B13">
        <v>2012</v>
      </c>
      <c r="C13" t="s">
        <v>79</v>
      </c>
      <c r="D13">
        <v>201</v>
      </c>
      <c r="F13">
        <v>2012</v>
      </c>
      <c r="G13" t="str">
        <f t="shared" si="0"/>
        <v>Finik</v>
      </c>
    </row>
    <row r="14" spans="1:7" x14ac:dyDescent="0.45">
      <c r="A14" t="s">
        <v>15</v>
      </c>
      <c r="B14">
        <v>2013</v>
      </c>
      <c r="C14" t="s">
        <v>80</v>
      </c>
      <c r="D14">
        <v>201</v>
      </c>
      <c r="F14">
        <v>2013</v>
      </c>
      <c r="G14" t="str">
        <f t="shared" si="0"/>
        <v>Finik</v>
      </c>
    </row>
    <row r="15" spans="1:7" x14ac:dyDescent="0.45">
      <c r="A15" s="11" t="s">
        <v>16</v>
      </c>
      <c r="B15" s="11">
        <v>2014</v>
      </c>
      <c r="C15" s="11" t="s">
        <v>81</v>
      </c>
      <c r="D15">
        <v>201</v>
      </c>
      <c r="F15" s="11">
        <v>2014</v>
      </c>
      <c r="G15" t="str">
        <f t="shared" si="0"/>
        <v>Finik</v>
      </c>
    </row>
    <row r="16" spans="1:7" x14ac:dyDescent="0.45">
      <c r="A16" t="s">
        <v>17</v>
      </c>
      <c r="B16">
        <v>2015</v>
      </c>
      <c r="C16" t="s">
        <v>82</v>
      </c>
      <c r="D16">
        <v>201</v>
      </c>
      <c r="F16">
        <v>2015</v>
      </c>
      <c r="G16" t="str">
        <f t="shared" si="0"/>
        <v>Finik</v>
      </c>
    </row>
    <row r="17" spans="1:7" x14ac:dyDescent="0.45">
      <c r="A17" t="s">
        <v>18</v>
      </c>
      <c r="B17">
        <v>2016</v>
      </c>
      <c r="C17" t="s">
        <v>83</v>
      </c>
      <c r="D17">
        <v>201</v>
      </c>
      <c r="F17">
        <v>2016</v>
      </c>
      <c r="G17" t="str">
        <f t="shared" si="0"/>
        <v>Finik</v>
      </c>
    </row>
    <row r="18" spans="1:7" x14ac:dyDescent="0.45">
      <c r="A18" t="s">
        <v>19</v>
      </c>
      <c r="B18">
        <v>2017</v>
      </c>
      <c r="C18" t="s">
        <v>84</v>
      </c>
      <c r="D18">
        <v>202</v>
      </c>
      <c r="F18">
        <v>2017</v>
      </c>
      <c r="G18" t="str">
        <f t="shared" si="0"/>
        <v>Goroh</v>
      </c>
    </row>
    <row r="19" spans="1:7" x14ac:dyDescent="0.45">
      <c r="A19" t="s">
        <v>20</v>
      </c>
      <c r="B19">
        <v>2018</v>
      </c>
      <c r="C19" t="s">
        <v>85</v>
      </c>
      <c r="D19">
        <v>202</v>
      </c>
      <c r="F19">
        <v>2018</v>
      </c>
      <c r="G19" t="str">
        <f t="shared" si="0"/>
        <v>Goroh</v>
      </c>
    </row>
    <row r="20" spans="1:7" x14ac:dyDescent="0.45">
      <c r="A20" t="s">
        <v>21</v>
      </c>
      <c r="B20">
        <v>2019</v>
      </c>
      <c r="C20" t="s">
        <v>94</v>
      </c>
      <c r="D20">
        <v>202</v>
      </c>
      <c r="F20">
        <v>2019</v>
      </c>
      <c r="G20" t="str">
        <f t="shared" si="0"/>
        <v>Goroh</v>
      </c>
    </row>
    <row r="21" spans="1:7" x14ac:dyDescent="0.45">
      <c r="A21" t="s">
        <v>22</v>
      </c>
      <c r="B21">
        <v>2020</v>
      </c>
      <c r="C21" t="s">
        <v>95</v>
      </c>
      <c r="D21">
        <v>202</v>
      </c>
      <c r="F21">
        <v>2020</v>
      </c>
      <c r="G21" t="str">
        <f t="shared" si="0"/>
        <v>Goroh</v>
      </c>
    </row>
    <row r="22" spans="1:7" x14ac:dyDescent="0.45">
      <c r="A22" s="11" t="s">
        <v>23</v>
      </c>
      <c r="B22" s="11">
        <v>2021</v>
      </c>
      <c r="C22" s="11" t="s">
        <v>96</v>
      </c>
      <c r="D22">
        <v>202</v>
      </c>
      <c r="F22" s="11">
        <v>2021</v>
      </c>
      <c r="G22" t="str">
        <f t="shared" si="0"/>
        <v>Goroh</v>
      </c>
    </row>
    <row r="23" spans="1:7" x14ac:dyDescent="0.45">
      <c r="A23" t="s">
        <v>24</v>
      </c>
      <c r="B23">
        <v>2022</v>
      </c>
      <c r="C23" t="s">
        <v>97</v>
      </c>
      <c r="D23">
        <v>202</v>
      </c>
      <c r="F23">
        <v>2022</v>
      </c>
      <c r="G23" t="str">
        <f t="shared" si="0"/>
        <v>Goroh</v>
      </c>
    </row>
    <row r="24" spans="1:7" x14ac:dyDescent="0.45">
      <c r="A24" t="s">
        <v>25</v>
      </c>
      <c r="B24">
        <v>2023</v>
      </c>
      <c r="C24" t="s">
        <v>98</v>
      </c>
      <c r="D24">
        <v>202</v>
      </c>
      <c r="F24">
        <v>2023</v>
      </c>
      <c r="G24" t="str">
        <f t="shared" si="0"/>
        <v>Goroh</v>
      </c>
    </row>
    <row r="25" spans="1:7" x14ac:dyDescent="0.45">
      <c r="A25" s="11" t="s">
        <v>26</v>
      </c>
      <c r="B25" s="11">
        <v>2024</v>
      </c>
      <c r="C25" s="11" t="s">
        <v>99</v>
      </c>
      <c r="D25">
        <v>202</v>
      </c>
      <c r="F25" s="11">
        <v>2024</v>
      </c>
      <c r="G25" t="str">
        <f t="shared" si="0"/>
        <v>Goroh</v>
      </c>
    </row>
    <row r="26" spans="1:7" x14ac:dyDescent="0.45">
      <c r="A26" s="11" t="s">
        <v>27</v>
      </c>
      <c r="B26" s="11">
        <v>2025</v>
      </c>
      <c r="C26" s="11" t="s">
        <v>100</v>
      </c>
      <c r="D26">
        <v>203</v>
      </c>
      <c r="F26" s="11">
        <v>2025</v>
      </c>
      <c r="G26" t="str">
        <f t="shared" si="0"/>
        <v>Kokos</v>
      </c>
    </row>
    <row r="27" spans="1:7" x14ac:dyDescent="0.45">
      <c r="A27" t="s">
        <v>28</v>
      </c>
      <c r="B27">
        <v>2026</v>
      </c>
      <c r="C27" t="s">
        <v>101</v>
      </c>
      <c r="D27">
        <v>203</v>
      </c>
      <c r="F27">
        <v>2026</v>
      </c>
      <c r="G27" t="str">
        <f t="shared" si="0"/>
        <v>Kokos</v>
      </c>
    </row>
    <row r="28" spans="1:7" x14ac:dyDescent="0.45">
      <c r="A28" t="s">
        <v>29</v>
      </c>
      <c r="B28">
        <v>2027</v>
      </c>
      <c r="C28" t="s">
        <v>102</v>
      </c>
      <c r="D28">
        <v>203</v>
      </c>
      <c r="F28">
        <v>2027</v>
      </c>
      <c r="G28" t="str">
        <f t="shared" si="0"/>
        <v>Kokos</v>
      </c>
    </row>
    <row r="29" spans="1:7" x14ac:dyDescent="0.45">
      <c r="A29" t="s">
        <v>30</v>
      </c>
      <c r="B29">
        <v>2028</v>
      </c>
      <c r="C29" t="s">
        <v>103</v>
      </c>
      <c r="D29">
        <v>203</v>
      </c>
      <c r="F29">
        <v>2028</v>
      </c>
      <c r="G29" t="str">
        <f t="shared" si="0"/>
        <v>Kokos</v>
      </c>
    </row>
    <row r="30" spans="1:7" x14ac:dyDescent="0.45">
      <c r="A30" t="s">
        <v>31</v>
      </c>
      <c r="B30">
        <v>2029</v>
      </c>
      <c r="C30" t="s">
        <v>104</v>
      </c>
      <c r="D30">
        <v>203</v>
      </c>
      <c r="F30">
        <v>2029</v>
      </c>
      <c r="G30" t="str">
        <f t="shared" si="0"/>
        <v>Kokos</v>
      </c>
    </row>
    <row r="31" spans="1:7" x14ac:dyDescent="0.45">
      <c r="A31" t="s">
        <v>32</v>
      </c>
      <c r="B31">
        <v>2030</v>
      </c>
      <c r="C31" t="s">
        <v>105</v>
      </c>
      <c r="D31">
        <v>203</v>
      </c>
      <c r="F31">
        <v>2030</v>
      </c>
      <c r="G31" t="str">
        <f t="shared" si="0"/>
        <v>Kokos</v>
      </c>
    </row>
    <row r="32" spans="1:7" x14ac:dyDescent="0.45">
      <c r="A32" s="11" t="s">
        <v>33</v>
      </c>
      <c r="B32" s="11">
        <v>2031</v>
      </c>
      <c r="C32" s="11" t="s">
        <v>106</v>
      </c>
      <c r="D32">
        <v>203</v>
      </c>
      <c r="F32" s="11">
        <v>2031</v>
      </c>
      <c r="G32" t="str">
        <f t="shared" si="0"/>
        <v>Kokos</v>
      </c>
    </row>
    <row r="33" spans="1:7" x14ac:dyDescent="0.45">
      <c r="A33" t="s">
        <v>34</v>
      </c>
      <c r="B33">
        <v>2032</v>
      </c>
      <c r="C33" t="s">
        <v>107</v>
      </c>
      <c r="D33">
        <v>203</v>
      </c>
      <c r="F33">
        <v>2032</v>
      </c>
      <c r="G33" t="str">
        <f t="shared" si="0"/>
        <v>Kokos</v>
      </c>
    </row>
    <row r="34" spans="1:7" x14ac:dyDescent="0.45">
      <c r="A34" s="11" t="s">
        <v>35</v>
      </c>
      <c r="B34" s="11">
        <v>2033</v>
      </c>
      <c r="C34" s="11" t="s">
        <v>108</v>
      </c>
      <c r="D34">
        <v>204</v>
      </c>
      <c r="F34" s="11">
        <v>2033</v>
      </c>
      <c r="G34" t="str">
        <f t="shared" si="0"/>
        <v>Limon</v>
      </c>
    </row>
    <row r="35" spans="1:7" x14ac:dyDescent="0.45">
      <c r="A35" t="s">
        <v>36</v>
      </c>
      <c r="B35">
        <v>2034</v>
      </c>
      <c r="C35" t="s">
        <v>109</v>
      </c>
      <c r="D35">
        <v>204</v>
      </c>
      <c r="F35">
        <v>2034</v>
      </c>
      <c r="G35" t="str">
        <f t="shared" si="0"/>
        <v>Limon</v>
      </c>
    </row>
    <row r="36" spans="1:7" x14ac:dyDescent="0.45">
      <c r="A36" t="s">
        <v>37</v>
      </c>
      <c r="B36">
        <v>2035</v>
      </c>
      <c r="C36" t="s">
        <v>110</v>
      </c>
      <c r="D36">
        <v>204</v>
      </c>
      <c r="F36">
        <v>2035</v>
      </c>
      <c r="G36" t="str">
        <f t="shared" si="0"/>
        <v>Limon</v>
      </c>
    </row>
    <row r="37" spans="1:7" x14ac:dyDescent="0.45">
      <c r="A37" t="s">
        <v>38</v>
      </c>
      <c r="B37">
        <v>2036</v>
      </c>
      <c r="C37" t="s">
        <v>111</v>
      </c>
      <c r="D37">
        <v>204</v>
      </c>
      <c r="F37">
        <v>2036</v>
      </c>
      <c r="G37" t="str">
        <f t="shared" si="0"/>
        <v>Limon</v>
      </c>
    </row>
    <row r="38" spans="1:7" x14ac:dyDescent="0.45">
      <c r="A38" t="s">
        <v>39</v>
      </c>
      <c r="B38">
        <v>2037</v>
      </c>
      <c r="C38" t="s">
        <v>112</v>
      </c>
      <c r="D38">
        <v>204</v>
      </c>
      <c r="F38">
        <v>2037</v>
      </c>
      <c r="G38" t="str">
        <f t="shared" si="0"/>
        <v>Limon</v>
      </c>
    </row>
    <row r="39" spans="1:7" x14ac:dyDescent="0.45">
      <c r="A39" s="11" t="s">
        <v>40</v>
      </c>
      <c r="B39" s="11">
        <v>2038</v>
      </c>
      <c r="C39" s="11" t="s">
        <v>113</v>
      </c>
      <c r="D39">
        <v>204</v>
      </c>
      <c r="F39" s="11">
        <v>2038</v>
      </c>
      <c r="G39" t="str">
        <f t="shared" si="0"/>
        <v>Limon</v>
      </c>
    </row>
    <row r="40" spans="1:7" x14ac:dyDescent="0.45">
      <c r="A40" t="s">
        <v>41</v>
      </c>
      <c r="B40">
        <v>2039</v>
      </c>
      <c r="C40" t="s">
        <v>114</v>
      </c>
      <c r="D40">
        <v>204</v>
      </c>
      <c r="F40">
        <v>2039</v>
      </c>
      <c r="G40" t="str">
        <f t="shared" si="0"/>
        <v>Limon</v>
      </c>
    </row>
    <row r="41" spans="1:7" x14ac:dyDescent="0.45">
      <c r="A41" t="s">
        <v>42</v>
      </c>
      <c r="B41">
        <v>2040</v>
      </c>
      <c r="C41" t="s">
        <v>115</v>
      </c>
      <c r="D41">
        <v>204</v>
      </c>
      <c r="F41">
        <v>2040</v>
      </c>
      <c r="G41" t="str">
        <f t="shared" si="0"/>
        <v>Limon</v>
      </c>
    </row>
    <row r="42" spans="1:7" x14ac:dyDescent="0.45">
      <c r="A42" s="11" t="s">
        <v>43</v>
      </c>
      <c r="B42" s="11">
        <v>2041</v>
      </c>
      <c r="C42" s="11" t="s">
        <v>116</v>
      </c>
      <c r="D42">
        <v>205</v>
      </c>
      <c r="F42" s="11">
        <v>2041</v>
      </c>
      <c r="G42" t="str">
        <f t="shared" si="0"/>
        <v>Peper</v>
      </c>
    </row>
    <row r="43" spans="1:7" x14ac:dyDescent="0.45">
      <c r="A43" t="s">
        <v>44</v>
      </c>
      <c r="B43">
        <v>2042</v>
      </c>
      <c r="C43" t="s">
        <v>117</v>
      </c>
      <c r="D43">
        <v>205</v>
      </c>
      <c r="F43">
        <v>2042</v>
      </c>
      <c r="G43" t="str">
        <f t="shared" si="0"/>
        <v>Peper</v>
      </c>
    </row>
    <row r="44" spans="1:7" x14ac:dyDescent="0.45">
      <c r="A44" t="s">
        <v>45</v>
      </c>
      <c r="B44">
        <v>2043</v>
      </c>
      <c r="C44" t="s">
        <v>118</v>
      </c>
      <c r="D44">
        <v>205</v>
      </c>
      <c r="F44">
        <v>2043</v>
      </c>
      <c r="G44" t="str">
        <f t="shared" si="0"/>
        <v>Peper</v>
      </c>
    </row>
    <row r="45" spans="1:7" x14ac:dyDescent="0.45">
      <c r="A45" t="s">
        <v>46</v>
      </c>
      <c r="B45">
        <v>2044</v>
      </c>
      <c r="C45" t="s">
        <v>119</v>
      </c>
      <c r="D45">
        <v>205</v>
      </c>
      <c r="F45">
        <v>2044</v>
      </c>
      <c r="G45" t="str">
        <f t="shared" si="0"/>
        <v>Peper</v>
      </c>
    </row>
    <row r="46" spans="1:7" x14ac:dyDescent="0.45">
      <c r="A46" t="s">
        <v>47</v>
      </c>
      <c r="B46">
        <v>2045</v>
      </c>
      <c r="C46" t="s">
        <v>120</v>
      </c>
      <c r="D46">
        <v>205</v>
      </c>
      <c r="F46">
        <v>2045</v>
      </c>
      <c r="G46" t="str">
        <f t="shared" si="0"/>
        <v>Peper</v>
      </c>
    </row>
    <row r="47" spans="1:7" x14ac:dyDescent="0.45">
      <c r="A47" t="s">
        <v>48</v>
      </c>
      <c r="B47">
        <v>2046</v>
      </c>
      <c r="C47" t="s">
        <v>121</v>
      </c>
      <c r="D47">
        <v>205</v>
      </c>
      <c r="F47">
        <v>2046</v>
      </c>
      <c r="G47" t="str">
        <f t="shared" si="0"/>
        <v>Peper</v>
      </c>
    </row>
    <row r="48" spans="1:7" x14ac:dyDescent="0.45">
      <c r="A48" s="11" t="s">
        <v>49</v>
      </c>
      <c r="B48" s="11">
        <v>2047</v>
      </c>
      <c r="C48" s="11" t="s">
        <v>122</v>
      </c>
      <c r="D48">
        <v>205</v>
      </c>
      <c r="F48" s="11">
        <v>2047</v>
      </c>
      <c r="G48" t="str">
        <f t="shared" si="0"/>
        <v>Peper</v>
      </c>
    </row>
    <row r="49" spans="1:7" x14ac:dyDescent="0.45">
      <c r="A49" t="s">
        <v>50</v>
      </c>
      <c r="B49">
        <v>2048</v>
      </c>
      <c r="C49" t="s">
        <v>123</v>
      </c>
      <c r="D49">
        <v>205</v>
      </c>
      <c r="F49">
        <v>2048</v>
      </c>
      <c r="G49" t="str">
        <f t="shared" si="0"/>
        <v>Peper</v>
      </c>
    </row>
    <row r="50" spans="1:7" x14ac:dyDescent="0.45">
      <c r="A50" s="11" t="s">
        <v>51</v>
      </c>
      <c r="B50" s="11">
        <v>2049</v>
      </c>
      <c r="C50" s="11" t="s">
        <v>86</v>
      </c>
      <c r="D50">
        <v>206</v>
      </c>
      <c r="F50" s="11">
        <v>2049</v>
      </c>
      <c r="G50" t="str">
        <f t="shared" si="0"/>
        <v>Redis</v>
      </c>
    </row>
    <row r="51" spans="1:7" x14ac:dyDescent="0.45">
      <c r="A51" t="s">
        <v>52</v>
      </c>
      <c r="B51">
        <v>2050</v>
      </c>
      <c r="C51" t="s">
        <v>87</v>
      </c>
      <c r="D51">
        <v>206</v>
      </c>
      <c r="F51">
        <v>2050</v>
      </c>
      <c r="G51" t="str">
        <f t="shared" si="0"/>
        <v>Redis</v>
      </c>
    </row>
    <row r="52" spans="1:7" x14ac:dyDescent="0.45">
      <c r="A52" t="s">
        <v>53</v>
      </c>
      <c r="B52">
        <v>2051</v>
      </c>
      <c r="C52" t="s">
        <v>88</v>
      </c>
      <c r="D52">
        <v>206</v>
      </c>
      <c r="F52">
        <v>2051</v>
      </c>
      <c r="G52" t="str">
        <f t="shared" si="0"/>
        <v>Redis</v>
      </c>
    </row>
    <row r="53" spans="1:7" x14ac:dyDescent="0.45">
      <c r="A53" t="s">
        <v>54</v>
      </c>
      <c r="B53">
        <v>2052</v>
      </c>
      <c r="C53" t="s">
        <v>89</v>
      </c>
      <c r="D53">
        <v>206</v>
      </c>
      <c r="F53">
        <v>2052</v>
      </c>
      <c r="G53" t="str">
        <f t="shared" si="0"/>
        <v>Redis</v>
      </c>
    </row>
    <row r="54" spans="1:7" x14ac:dyDescent="0.45">
      <c r="A54" t="s">
        <v>55</v>
      </c>
      <c r="B54">
        <v>2053</v>
      </c>
      <c r="C54" t="s">
        <v>90</v>
      </c>
      <c r="D54">
        <v>206</v>
      </c>
      <c r="F54">
        <v>2053</v>
      </c>
      <c r="G54" t="str">
        <f t="shared" si="0"/>
        <v>Redis</v>
      </c>
    </row>
    <row r="55" spans="1:7" x14ac:dyDescent="0.45">
      <c r="A55" s="11" t="s">
        <v>56</v>
      </c>
      <c r="B55" s="11">
        <v>2054</v>
      </c>
      <c r="C55" s="11" t="s">
        <v>91</v>
      </c>
      <c r="D55">
        <v>206</v>
      </c>
      <c r="F55" s="11">
        <v>2054</v>
      </c>
      <c r="G55" t="str">
        <f t="shared" si="0"/>
        <v>Redis</v>
      </c>
    </row>
    <row r="56" spans="1:7" x14ac:dyDescent="0.45">
      <c r="A56" t="s">
        <v>57</v>
      </c>
      <c r="B56">
        <v>2055</v>
      </c>
      <c r="C56" t="s">
        <v>92</v>
      </c>
      <c r="D56">
        <v>206</v>
      </c>
      <c r="F56">
        <v>2055</v>
      </c>
      <c r="G56" t="str">
        <f t="shared" si="0"/>
        <v>Redis</v>
      </c>
    </row>
    <row r="57" spans="1:7" x14ac:dyDescent="0.45">
      <c r="A57" t="s">
        <v>58</v>
      </c>
      <c r="B57">
        <v>2056</v>
      </c>
      <c r="C57" t="s">
        <v>93</v>
      </c>
      <c r="D57">
        <v>206</v>
      </c>
      <c r="F57">
        <v>2056</v>
      </c>
      <c r="G57" t="str">
        <f t="shared" si="0"/>
        <v>Redis</v>
      </c>
    </row>
    <row r="58" spans="1:7" x14ac:dyDescent="0.45">
      <c r="A58" s="11" t="s">
        <v>59</v>
      </c>
      <c r="B58" s="11">
        <v>2057</v>
      </c>
      <c r="C58" s="11" t="s">
        <v>124</v>
      </c>
      <c r="D58">
        <v>207</v>
      </c>
      <c r="F58" s="11">
        <v>2057</v>
      </c>
      <c r="G58" t="str">
        <f t="shared" si="0"/>
        <v>Tomat</v>
      </c>
    </row>
    <row r="59" spans="1:7" x14ac:dyDescent="0.45">
      <c r="A59" t="s">
        <v>60</v>
      </c>
      <c r="B59">
        <v>2058</v>
      </c>
      <c r="C59" t="s">
        <v>125</v>
      </c>
      <c r="D59">
        <v>207</v>
      </c>
      <c r="F59">
        <v>2058</v>
      </c>
      <c r="G59" t="str">
        <f t="shared" si="0"/>
        <v>Tomat</v>
      </c>
    </row>
    <row r="60" spans="1:7" x14ac:dyDescent="0.45">
      <c r="A60" t="s">
        <v>61</v>
      </c>
      <c r="B60">
        <v>2059</v>
      </c>
      <c r="C60" t="s">
        <v>126</v>
      </c>
      <c r="D60">
        <v>207</v>
      </c>
      <c r="F60">
        <v>2059</v>
      </c>
      <c r="G60" t="str">
        <f t="shared" si="0"/>
        <v>Tomat</v>
      </c>
    </row>
    <row r="61" spans="1:7" x14ac:dyDescent="0.45">
      <c r="A61" t="s">
        <v>62</v>
      </c>
      <c r="B61">
        <v>2060</v>
      </c>
      <c r="C61" t="s">
        <v>127</v>
      </c>
      <c r="D61">
        <v>207</v>
      </c>
      <c r="F61">
        <v>2060</v>
      </c>
      <c r="G61" t="str">
        <f t="shared" si="0"/>
        <v>Tomat</v>
      </c>
    </row>
    <row r="62" spans="1:7" x14ac:dyDescent="0.45">
      <c r="A62" t="s">
        <v>63</v>
      </c>
      <c r="B62">
        <v>2061</v>
      </c>
      <c r="C62" t="s">
        <v>128</v>
      </c>
      <c r="D62">
        <v>207</v>
      </c>
      <c r="F62">
        <v>2061</v>
      </c>
      <c r="G62" t="str">
        <f t="shared" si="0"/>
        <v>Tomat</v>
      </c>
    </row>
    <row r="63" spans="1:7" x14ac:dyDescent="0.45">
      <c r="A63" s="11" t="s">
        <v>64</v>
      </c>
      <c r="B63" s="11">
        <v>2062</v>
      </c>
      <c r="C63" s="11" t="s">
        <v>129</v>
      </c>
      <c r="D63">
        <v>207</v>
      </c>
      <c r="F63" s="11">
        <v>2062</v>
      </c>
      <c r="G63" t="str">
        <f t="shared" si="0"/>
        <v>Tomat</v>
      </c>
    </row>
    <row r="64" spans="1:7" x14ac:dyDescent="0.45">
      <c r="A64" t="s">
        <v>65</v>
      </c>
      <c r="B64">
        <v>2063</v>
      </c>
      <c r="C64" t="s">
        <v>130</v>
      </c>
      <c r="D64">
        <v>207</v>
      </c>
      <c r="F64">
        <v>2063</v>
      </c>
      <c r="G64" t="str">
        <f t="shared" si="0"/>
        <v>Tomat</v>
      </c>
    </row>
    <row r="65" spans="1:9" x14ac:dyDescent="0.45">
      <c r="A65" t="s">
        <v>66</v>
      </c>
      <c r="B65">
        <v>2064</v>
      </c>
      <c r="C65" t="s">
        <v>131</v>
      </c>
      <c r="D65">
        <v>207</v>
      </c>
      <c r="F65">
        <v>2064</v>
      </c>
      <c r="G65" t="str">
        <f t="shared" si="0"/>
        <v>Tomat</v>
      </c>
    </row>
    <row r="66" spans="1:9" x14ac:dyDescent="0.45">
      <c r="A66" t="s">
        <v>196</v>
      </c>
      <c r="B66">
        <v>2065</v>
      </c>
      <c r="C66" t="s">
        <v>186</v>
      </c>
      <c r="D66">
        <v>208</v>
      </c>
      <c r="F66">
        <v>2065</v>
      </c>
      <c r="G66" t="str">
        <f t="shared" si="0"/>
        <v>Ackee</v>
      </c>
      <c r="I66" s="29"/>
    </row>
    <row r="67" spans="1:9" x14ac:dyDescent="0.45">
      <c r="A67" t="s">
        <v>197</v>
      </c>
      <c r="B67">
        <v>2066</v>
      </c>
      <c r="C67" t="s">
        <v>182</v>
      </c>
      <c r="D67">
        <v>208</v>
      </c>
      <c r="F67">
        <v>2066</v>
      </c>
      <c r="G67" t="str">
        <f t="shared" ref="G67:G129" si="1">LEFT(A67,5)</f>
        <v>Ackee</v>
      </c>
    </row>
    <row r="68" spans="1:9" x14ac:dyDescent="0.45">
      <c r="A68" t="s">
        <v>198</v>
      </c>
      <c r="B68">
        <v>2067</v>
      </c>
      <c r="C68" t="s">
        <v>183</v>
      </c>
      <c r="D68">
        <v>208</v>
      </c>
      <c r="F68">
        <v>2067</v>
      </c>
      <c r="G68" t="str">
        <f t="shared" si="1"/>
        <v>Ackee</v>
      </c>
    </row>
    <row r="69" spans="1:9" x14ac:dyDescent="0.45">
      <c r="A69" t="s">
        <v>199</v>
      </c>
      <c r="B69">
        <v>2068</v>
      </c>
      <c r="C69" t="s">
        <v>188</v>
      </c>
      <c r="D69">
        <v>208</v>
      </c>
      <c r="F69">
        <v>2068</v>
      </c>
      <c r="G69" t="str">
        <f t="shared" si="1"/>
        <v>Ackee</v>
      </c>
      <c r="I69" s="29"/>
    </row>
    <row r="70" spans="1:9" x14ac:dyDescent="0.45">
      <c r="A70" t="s">
        <v>200</v>
      </c>
      <c r="B70">
        <v>2069</v>
      </c>
      <c r="C70" t="s">
        <v>189</v>
      </c>
      <c r="D70">
        <v>208</v>
      </c>
      <c r="F70">
        <v>2069</v>
      </c>
      <c r="G70" t="str">
        <f t="shared" si="1"/>
        <v>Ackee</v>
      </c>
      <c r="I70" s="29"/>
    </row>
    <row r="71" spans="1:9" x14ac:dyDescent="0.45">
      <c r="A71" t="s">
        <v>201</v>
      </c>
      <c r="B71">
        <v>2070</v>
      </c>
      <c r="C71" t="s">
        <v>194</v>
      </c>
      <c r="D71">
        <v>208</v>
      </c>
      <c r="F71">
        <v>2070</v>
      </c>
      <c r="G71" t="str">
        <f t="shared" si="1"/>
        <v>Ackee</v>
      </c>
    </row>
    <row r="72" spans="1:9" x14ac:dyDescent="0.45">
      <c r="A72" t="s">
        <v>202</v>
      </c>
      <c r="B72">
        <v>2071</v>
      </c>
      <c r="C72" t="s">
        <v>193</v>
      </c>
      <c r="D72">
        <v>208</v>
      </c>
      <c r="F72">
        <v>2071</v>
      </c>
      <c r="G72" t="str">
        <f t="shared" si="1"/>
        <v>Ackee</v>
      </c>
    </row>
    <row r="73" spans="1:9" x14ac:dyDescent="0.45">
      <c r="A73" t="s">
        <v>203</v>
      </c>
      <c r="B73">
        <v>2072</v>
      </c>
      <c r="C73" t="s">
        <v>136</v>
      </c>
      <c r="D73">
        <v>208</v>
      </c>
      <c r="F73">
        <v>2072</v>
      </c>
      <c r="G73" t="str">
        <f t="shared" si="1"/>
        <v>Ackee</v>
      </c>
      <c r="I73" s="29"/>
    </row>
    <row r="74" spans="1:9" x14ac:dyDescent="0.45">
      <c r="A74" t="s">
        <v>204</v>
      </c>
      <c r="B74">
        <v>2073</v>
      </c>
      <c r="C74" t="s">
        <v>151</v>
      </c>
      <c r="D74">
        <v>209</v>
      </c>
      <c r="F74">
        <v>2073</v>
      </c>
      <c r="G74" t="str">
        <f t="shared" si="1"/>
        <v>Ake_1</v>
      </c>
    </row>
    <row r="75" spans="1:9" x14ac:dyDescent="0.45">
      <c r="A75" t="s">
        <v>205</v>
      </c>
      <c r="B75">
        <v>2074</v>
      </c>
      <c r="C75" t="s">
        <v>158</v>
      </c>
      <c r="D75">
        <v>209</v>
      </c>
      <c r="F75">
        <v>2074</v>
      </c>
      <c r="G75" t="str">
        <f t="shared" si="1"/>
        <v>Ake_2</v>
      </c>
    </row>
    <row r="76" spans="1:9" x14ac:dyDescent="0.45">
      <c r="A76" t="s">
        <v>206</v>
      </c>
      <c r="B76">
        <v>2075</v>
      </c>
      <c r="C76" t="s">
        <v>163</v>
      </c>
      <c r="D76">
        <v>209</v>
      </c>
      <c r="F76">
        <v>2075</v>
      </c>
      <c r="G76" t="str">
        <f t="shared" si="1"/>
        <v>Ake_3</v>
      </c>
    </row>
    <row r="77" spans="1:9" x14ac:dyDescent="0.45">
      <c r="A77" t="s">
        <v>207</v>
      </c>
      <c r="B77">
        <v>2076</v>
      </c>
      <c r="C77" t="s">
        <v>147</v>
      </c>
      <c r="D77">
        <v>209</v>
      </c>
      <c r="F77">
        <v>2076</v>
      </c>
      <c r="G77" t="str">
        <f t="shared" si="1"/>
        <v>Ake_4</v>
      </c>
    </row>
    <row r="78" spans="1:9" x14ac:dyDescent="0.45">
      <c r="A78" t="s">
        <v>208</v>
      </c>
      <c r="B78">
        <v>2077</v>
      </c>
      <c r="C78" t="s">
        <v>149</v>
      </c>
      <c r="D78">
        <v>209</v>
      </c>
      <c r="F78">
        <v>2077</v>
      </c>
      <c r="G78" t="str">
        <f t="shared" si="1"/>
        <v>Ake_5</v>
      </c>
    </row>
    <row r="79" spans="1:9" x14ac:dyDescent="0.45">
      <c r="A79" t="s">
        <v>209</v>
      </c>
      <c r="B79">
        <v>2078</v>
      </c>
      <c r="C79" t="s">
        <v>145</v>
      </c>
      <c r="D79">
        <v>209</v>
      </c>
      <c r="F79">
        <v>2078</v>
      </c>
      <c r="G79" t="str">
        <f t="shared" si="1"/>
        <v>Ake_6</v>
      </c>
    </row>
    <row r="80" spans="1:9" x14ac:dyDescent="0.45">
      <c r="A80" t="s">
        <v>210</v>
      </c>
      <c r="B80">
        <v>2079</v>
      </c>
      <c r="C80" t="s">
        <v>142</v>
      </c>
      <c r="D80">
        <v>209</v>
      </c>
      <c r="F80">
        <v>2079</v>
      </c>
      <c r="G80" t="str">
        <f t="shared" si="1"/>
        <v>Ake_7</v>
      </c>
    </row>
    <row r="81" spans="1:7" x14ac:dyDescent="0.45">
      <c r="A81" t="s">
        <v>211</v>
      </c>
      <c r="B81">
        <v>2080</v>
      </c>
      <c r="C81" t="s">
        <v>175</v>
      </c>
      <c r="D81">
        <v>209</v>
      </c>
      <c r="F81">
        <v>2080</v>
      </c>
      <c r="G81" t="str">
        <f t="shared" si="1"/>
        <v>Ake_8</v>
      </c>
    </row>
    <row r="82" spans="1:7" x14ac:dyDescent="0.45">
      <c r="A82" t="s">
        <v>212</v>
      </c>
      <c r="B82">
        <v>2081</v>
      </c>
      <c r="C82" t="s">
        <v>148</v>
      </c>
      <c r="D82">
        <v>210</v>
      </c>
      <c r="F82">
        <v>2081</v>
      </c>
      <c r="G82" t="str">
        <f t="shared" si="1"/>
        <v>Finge</v>
      </c>
    </row>
    <row r="83" spans="1:7" x14ac:dyDescent="0.45">
      <c r="A83" t="s">
        <v>213</v>
      </c>
      <c r="B83">
        <v>2082</v>
      </c>
      <c r="C83" t="s">
        <v>143</v>
      </c>
      <c r="D83">
        <v>210</v>
      </c>
      <c r="F83">
        <v>2082</v>
      </c>
      <c r="G83" t="str">
        <f t="shared" si="1"/>
        <v>Finge</v>
      </c>
    </row>
    <row r="84" spans="1:7" x14ac:dyDescent="0.45">
      <c r="A84" t="s">
        <v>214</v>
      </c>
      <c r="B84">
        <v>2083</v>
      </c>
      <c r="C84" t="s">
        <v>144</v>
      </c>
      <c r="D84">
        <v>210</v>
      </c>
      <c r="F84">
        <v>2083</v>
      </c>
      <c r="G84" t="str">
        <f t="shared" si="1"/>
        <v>Finge</v>
      </c>
    </row>
    <row r="85" spans="1:7" x14ac:dyDescent="0.45">
      <c r="A85" t="s">
        <v>215</v>
      </c>
      <c r="B85">
        <v>2084</v>
      </c>
      <c r="C85" t="s">
        <v>153</v>
      </c>
      <c r="D85">
        <v>210</v>
      </c>
      <c r="F85">
        <v>2084</v>
      </c>
      <c r="G85" t="str">
        <f t="shared" si="1"/>
        <v>Finge</v>
      </c>
    </row>
    <row r="86" spans="1:7" x14ac:dyDescent="0.45">
      <c r="A86" t="s">
        <v>216</v>
      </c>
      <c r="B86">
        <v>2085</v>
      </c>
      <c r="C86" t="s">
        <v>155</v>
      </c>
      <c r="D86">
        <v>210</v>
      </c>
      <c r="F86">
        <v>2085</v>
      </c>
      <c r="G86" t="str">
        <f t="shared" si="1"/>
        <v>Finge</v>
      </c>
    </row>
    <row r="87" spans="1:7" x14ac:dyDescent="0.45">
      <c r="A87" t="s">
        <v>217</v>
      </c>
      <c r="B87">
        <v>2086</v>
      </c>
      <c r="C87" t="s">
        <v>161</v>
      </c>
      <c r="D87">
        <v>210</v>
      </c>
      <c r="F87">
        <v>2086</v>
      </c>
      <c r="G87" t="str">
        <f t="shared" si="1"/>
        <v>Finge</v>
      </c>
    </row>
    <row r="88" spans="1:7" x14ac:dyDescent="0.45">
      <c r="A88" t="s">
        <v>218</v>
      </c>
      <c r="B88">
        <v>2087</v>
      </c>
      <c r="C88" t="s">
        <v>160</v>
      </c>
      <c r="D88">
        <v>210</v>
      </c>
      <c r="F88">
        <v>2087</v>
      </c>
      <c r="G88" t="str">
        <f t="shared" si="1"/>
        <v>Finge</v>
      </c>
    </row>
    <row r="89" spans="1:7" x14ac:dyDescent="0.45">
      <c r="A89" t="s">
        <v>219</v>
      </c>
      <c r="B89">
        <v>2088</v>
      </c>
      <c r="C89" t="s">
        <v>170</v>
      </c>
      <c r="D89">
        <v>210</v>
      </c>
      <c r="F89">
        <v>2088</v>
      </c>
      <c r="G89" t="str">
        <f t="shared" si="1"/>
        <v>Finge</v>
      </c>
    </row>
    <row r="90" spans="1:7" x14ac:dyDescent="0.45">
      <c r="A90" t="s">
        <v>220</v>
      </c>
      <c r="B90">
        <v>2089</v>
      </c>
      <c r="C90" t="s">
        <v>178</v>
      </c>
      <c r="D90">
        <v>211</v>
      </c>
      <c r="F90">
        <v>2089</v>
      </c>
      <c r="G90" t="str">
        <f t="shared" si="1"/>
        <v>Gac_1</v>
      </c>
    </row>
    <row r="91" spans="1:7" x14ac:dyDescent="0.45">
      <c r="A91" t="s">
        <v>221</v>
      </c>
      <c r="B91">
        <v>2090</v>
      </c>
      <c r="C91" t="s">
        <v>174</v>
      </c>
      <c r="D91">
        <v>211</v>
      </c>
      <c r="F91">
        <v>2090</v>
      </c>
      <c r="G91" t="str">
        <f t="shared" si="1"/>
        <v>Gac_2</v>
      </c>
    </row>
    <row r="92" spans="1:7" x14ac:dyDescent="0.45">
      <c r="A92" t="s">
        <v>222</v>
      </c>
      <c r="B92">
        <v>2091</v>
      </c>
      <c r="C92" t="s">
        <v>177</v>
      </c>
      <c r="D92">
        <v>211</v>
      </c>
      <c r="F92">
        <v>2091</v>
      </c>
      <c r="G92" t="str">
        <f t="shared" si="1"/>
        <v>Gac_3</v>
      </c>
    </row>
    <row r="93" spans="1:7" x14ac:dyDescent="0.45">
      <c r="A93" t="s">
        <v>223</v>
      </c>
      <c r="B93">
        <v>2092</v>
      </c>
      <c r="C93" t="s">
        <v>164</v>
      </c>
      <c r="D93">
        <v>211</v>
      </c>
      <c r="F93">
        <v>2092</v>
      </c>
      <c r="G93" t="str">
        <f t="shared" si="1"/>
        <v>Gac_4</v>
      </c>
    </row>
    <row r="94" spans="1:7" x14ac:dyDescent="0.45">
      <c r="A94" t="s">
        <v>224</v>
      </c>
      <c r="B94">
        <v>2093</v>
      </c>
      <c r="C94" t="s">
        <v>168</v>
      </c>
      <c r="D94">
        <v>211</v>
      </c>
      <c r="F94">
        <v>2093</v>
      </c>
      <c r="G94" t="str">
        <f t="shared" si="1"/>
        <v>Gac_5</v>
      </c>
    </row>
    <row r="95" spans="1:7" x14ac:dyDescent="0.45">
      <c r="A95" t="s">
        <v>225</v>
      </c>
      <c r="B95">
        <v>2094</v>
      </c>
      <c r="C95" t="s">
        <v>173</v>
      </c>
      <c r="D95">
        <v>211</v>
      </c>
      <c r="F95">
        <v>2094</v>
      </c>
      <c r="G95" t="str">
        <f t="shared" si="1"/>
        <v>Gac_6</v>
      </c>
    </row>
    <row r="96" spans="1:7" x14ac:dyDescent="0.45">
      <c r="A96" t="s">
        <v>226</v>
      </c>
      <c r="B96">
        <v>2095</v>
      </c>
      <c r="C96" t="s">
        <v>169</v>
      </c>
      <c r="D96">
        <v>211</v>
      </c>
      <c r="F96">
        <v>2095</v>
      </c>
      <c r="G96" t="str">
        <f t="shared" si="1"/>
        <v>Gac_7</v>
      </c>
    </row>
    <row r="97" spans="1:7" x14ac:dyDescent="0.45">
      <c r="A97" t="s">
        <v>227</v>
      </c>
      <c r="B97">
        <v>2096</v>
      </c>
      <c r="C97" t="s">
        <v>157</v>
      </c>
      <c r="D97">
        <v>211</v>
      </c>
      <c r="F97">
        <v>2096</v>
      </c>
      <c r="G97" t="str">
        <f t="shared" si="1"/>
        <v>Gac_8</v>
      </c>
    </row>
    <row r="98" spans="1:7" x14ac:dyDescent="0.45">
      <c r="A98" t="s">
        <v>228</v>
      </c>
      <c r="B98">
        <v>2113</v>
      </c>
      <c r="C98" t="s">
        <v>176</v>
      </c>
      <c r="D98">
        <v>212</v>
      </c>
      <c r="F98">
        <v>2113</v>
      </c>
      <c r="G98" t="str">
        <f t="shared" si="1"/>
        <v>Noni_</v>
      </c>
    </row>
    <row r="99" spans="1:7" x14ac:dyDescent="0.45">
      <c r="A99" t="s">
        <v>229</v>
      </c>
      <c r="B99">
        <v>2114</v>
      </c>
      <c r="C99" t="s">
        <v>180</v>
      </c>
      <c r="D99">
        <v>212</v>
      </c>
      <c r="F99">
        <v>2114</v>
      </c>
      <c r="G99" t="str">
        <f t="shared" si="1"/>
        <v>Noni_</v>
      </c>
    </row>
    <row r="100" spans="1:7" x14ac:dyDescent="0.45">
      <c r="A100" t="s">
        <v>230</v>
      </c>
      <c r="B100">
        <v>2115</v>
      </c>
      <c r="C100" t="s">
        <v>179</v>
      </c>
      <c r="D100">
        <v>212</v>
      </c>
      <c r="F100">
        <v>2115</v>
      </c>
      <c r="G100" t="str">
        <f t="shared" si="1"/>
        <v>Noni_</v>
      </c>
    </row>
    <row r="101" spans="1:7" x14ac:dyDescent="0.45">
      <c r="A101" t="s">
        <v>231</v>
      </c>
      <c r="B101">
        <v>2116</v>
      </c>
      <c r="C101" t="s">
        <v>172</v>
      </c>
      <c r="D101">
        <v>212</v>
      </c>
      <c r="F101">
        <v>2116</v>
      </c>
      <c r="G101" t="str">
        <f t="shared" si="1"/>
        <v>Noni_</v>
      </c>
    </row>
    <row r="102" spans="1:7" x14ac:dyDescent="0.45">
      <c r="A102" t="s">
        <v>232</v>
      </c>
      <c r="B102">
        <v>2117</v>
      </c>
      <c r="C102" t="s">
        <v>171</v>
      </c>
      <c r="D102">
        <v>212</v>
      </c>
      <c r="F102">
        <v>2117</v>
      </c>
      <c r="G102" t="str">
        <f t="shared" si="1"/>
        <v>Noni_</v>
      </c>
    </row>
    <row r="103" spans="1:7" x14ac:dyDescent="0.45">
      <c r="A103" t="s">
        <v>233</v>
      </c>
      <c r="B103">
        <v>2118</v>
      </c>
      <c r="C103" t="s">
        <v>166</v>
      </c>
      <c r="D103">
        <v>212</v>
      </c>
      <c r="F103">
        <v>2118</v>
      </c>
      <c r="G103" t="str">
        <f t="shared" si="1"/>
        <v>Noni_</v>
      </c>
    </row>
    <row r="104" spans="1:7" x14ac:dyDescent="0.45">
      <c r="A104" t="s">
        <v>234</v>
      </c>
      <c r="B104">
        <v>2119</v>
      </c>
      <c r="C104" t="s">
        <v>167</v>
      </c>
      <c r="D104">
        <v>212</v>
      </c>
      <c r="F104">
        <v>2119</v>
      </c>
      <c r="G104" t="str">
        <f t="shared" si="1"/>
        <v>Noni_</v>
      </c>
    </row>
    <row r="105" spans="1:7" x14ac:dyDescent="0.45">
      <c r="A105" t="s">
        <v>235</v>
      </c>
      <c r="B105">
        <v>2120</v>
      </c>
      <c r="C105" t="s">
        <v>154</v>
      </c>
      <c r="D105">
        <v>212</v>
      </c>
      <c r="F105">
        <v>2120</v>
      </c>
      <c r="G105" t="str">
        <f t="shared" si="1"/>
        <v>Noni_</v>
      </c>
    </row>
    <row r="106" spans="1:7" x14ac:dyDescent="0.45">
      <c r="A106" t="s">
        <v>236</v>
      </c>
      <c r="B106">
        <v>2129</v>
      </c>
      <c r="C106" t="s">
        <v>141</v>
      </c>
      <c r="D106">
        <v>213</v>
      </c>
      <c r="F106">
        <v>2129</v>
      </c>
      <c r="G106" t="str">
        <f t="shared" si="1"/>
        <v>Sapot</v>
      </c>
    </row>
    <row r="107" spans="1:7" x14ac:dyDescent="0.45">
      <c r="A107" t="s">
        <v>237</v>
      </c>
      <c r="B107">
        <v>2130</v>
      </c>
      <c r="C107" t="s">
        <v>146</v>
      </c>
      <c r="D107">
        <v>213</v>
      </c>
      <c r="F107">
        <v>2130</v>
      </c>
      <c r="G107" t="str">
        <f t="shared" si="1"/>
        <v>Sapot</v>
      </c>
    </row>
    <row r="108" spans="1:7" x14ac:dyDescent="0.45">
      <c r="A108" t="s">
        <v>238</v>
      </c>
      <c r="B108">
        <v>2131</v>
      </c>
      <c r="C108" t="s">
        <v>150</v>
      </c>
      <c r="D108">
        <v>213</v>
      </c>
      <c r="F108">
        <v>2131</v>
      </c>
      <c r="G108" t="str">
        <f t="shared" si="1"/>
        <v>Sapot</v>
      </c>
    </row>
    <row r="109" spans="1:7" x14ac:dyDescent="0.45">
      <c r="A109" t="s">
        <v>239</v>
      </c>
      <c r="B109">
        <v>2132</v>
      </c>
      <c r="C109" t="s">
        <v>159</v>
      </c>
      <c r="D109">
        <v>213</v>
      </c>
      <c r="F109">
        <v>2132</v>
      </c>
      <c r="G109" t="str">
        <f t="shared" si="1"/>
        <v>Sapot</v>
      </c>
    </row>
    <row r="110" spans="1:7" x14ac:dyDescent="0.45">
      <c r="A110" t="s">
        <v>240</v>
      </c>
      <c r="B110">
        <v>2133</v>
      </c>
      <c r="C110" t="s">
        <v>162</v>
      </c>
      <c r="D110">
        <v>213</v>
      </c>
      <c r="F110">
        <v>2133</v>
      </c>
      <c r="G110" t="str">
        <f t="shared" si="1"/>
        <v>Sapot</v>
      </c>
    </row>
    <row r="111" spans="1:7" x14ac:dyDescent="0.45">
      <c r="A111" t="s">
        <v>241</v>
      </c>
      <c r="B111">
        <v>2134</v>
      </c>
      <c r="C111" t="s">
        <v>156</v>
      </c>
      <c r="D111">
        <v>213</v>
      </c>
      <c r="F111">
        <v>2134</v>
      </c>
      <c r="G111" t="str">
        <f t="shared" si="1"/>
        <v>Sapot</v>
      </c>
    </row>
    <row r="112" spans="1:7" x14ac:dyDescent="0.45">
      <c r="A112" t="s">
        <v>242</v>
      </c>
      <c r="B112">
        <v>2135</v>
      </c>
      <c r="C112" t="s">
        <v>152</v>
      </c>
      <c r="D112">
        <v>213</v>
      </c>
      <c r="F112">
        <v>2135</v>
      </c>
      <c r="G112" t="str">
        <f t="shared" si="1"/>
        <v>Sapot</v>
      </c>
    </row>
    <row r="113" spans="1:7" x14ac:dyDescent="0.45">
      <c r="A113" t="s">
        <v>243</v>
      </c>
      <c r="B113">
        <v>2136</v>
      </c>
      <c r="C113" t="s">
        <v>165</v>
      </c>
      <c r="D113">
        <v>213</v>
      </c>
      <c r="F113">
        <v>2136</v>
      </c>
      <c r="G113" t="str">
        <f t="shared" si="1"/>
        <v>Sapot</v>
      </c>
    </row>
    <row r="114" spans="1:7" x14ac:dyDescent="0.45">
      <c r="A114" t="s">
        <v>244</v>
      </c>
      <c r="B114">
        <v>2137</v>
      </c>
      <c r="C114" t="s">
        <v>185</v>
      </c>
      <c r="D114">
        <v>214</v>
      </c>
      <c r="F114">
        <v>2137</v>
      </c>
      <c r="G114" t="str">
        <f t="shared" si="1"/>
        <v>Taman</v>
      </c>
    </row>
    <row r="115" spans="1:7" x14ac:dyDescent="0.45">
      <c r="A115" t="s">
        <v>245</v>
      </c>
      <c r="B115">
        <v>2138</v>
      </c>
      <c r="C115" t="s">
        <v>181</v>
      </c>
      <c r="D115">
        <v>214</v>
      </c>
      <c r="F115">
        <v>2138</v>
      </c>
      <c r="G115" t="str">
        <f t="shared" si="1"/>
        <v>Taman</v>
      </c>
    </row>
    <row r="116" spans="1:7" x14ac:dyDescent="0.45">
      <c r="A116" t="s">
        <v>246</v>
      </c>
      <c r="B116">
        <v>2139</v>
      </c>
      <c r="C116" t="s">
        <v>184</v>
      </c>
      <c r="D116">
        <v>214</v>
      </c>
      <c r="F116">
        <v>2139</v>
      </c>
      <c r="G116" t="str">
        <f t="shared" si="1"/>
        <v>Taman</v>
      </c>
    </row>
    <row r="117" spans="1:7" x14ac:dyDescent="0.45">
      <c r="A117" t="s">
        <v>247</v>
      </c>
      <c r="B117">
        <v>2140</v>
      </c>
      <c r="C117" t="s">
        <v>187</v>
      </c>
      <c r="D117">
        <v>214</v>
      </c>
      <c r="F117">
        <v>2140</v>
      </c>
      <c r="G117" t="str">
        <f t="shared" si="1"/>
        <v>Taman</v>
      </c>
    </row>
    <row r="118" spans="1:7" x14ac:dyDescent="0.45">
      <c r="A118" t="s">
        <v>248</v>
      </c>
      <c r="B118">
        <v>2141</v>
      </c>
      <c r="C118" t="s">
        <v>190</v>
      </c>
      <c r="D118">
        <v>214</v>
      </c>
      <c r="F118">
        <v>2141</v>
      </c>
      <c r="G118" t="str">
        <f t="shared" si="1"/>
        <v>Taman</v>
      </c>
    </row>
    <row r="119" spans="1:7" x14ac:dyDescent="0.45">
      <c r="A119" t="s">
        <v>249</v>
      </c>
      <c r="B119">
        <v>2142</v>
      </c>
      <c r="C119" t="s">
        <v>195</v>
      </c>
      <c r="D119">
        <v>214</v>
      </c>
      <c r="F119">
        <v>2142</v>
      </c>
      <c r="G119" t="str">
        <f t="shared" si="1"/>
        <v>Taman</v>
      </c>
    </row>
    <row r="120" spans="1:7" x14ac:dyDescent="0.45">
      <c r="A120" t="s">
        <v>250</v>
      </c>
      <c r="B120">
        <v>2143</v>
      </c>
      <c r="C120" t="s">
        <v>191</v>
      </c>
      <c r="D120">
        <v>214</v>
      </c>
      <c r="F120">
        <v>2143</v>
      </c>
      <c r="G120" t="str">
        <f t="shared" si="1"/>
        <v>Taman</v>
      </c>
    </row>
    <row r="121" spans="1:7" x14ac:dyDescent="0.45">
      <c r="A121" t="s">
        <v>251</v>
      </c>
      <c r="B121">
        <v>2144</v>
      </c>
      <c r="C121" t="s">
        <v>134</v>
      </c>
      <c r="D121">
        <v>214</v>
      </c>
      <c r="F121">
        <v>2144</v>
      </c>
      <c r="G121" t="str">
        <f t="shared" si="1"/>
        <v>Taman</v>
      </c>
    </row>
    <row r="122" spans="1:7" x14ac:dyDescent="0.45">
      <c r="A122" t="s">
        <v>252</v>
      </c>
      <c r="B122">
        <v>2145</v>
      </c>
      <c r="C122" t="s">
        <v>140</v>
      </c>
      <c r="D122">
        <v>215</v>
      </c>
      <c r="F122">
        <v>2145</v>
      </c>
      <c r="G122" t="str">
        <f t="shared" si="1"/>
        <v>ZF_1</v>
      </c>
    </row>
    <row r="123" spans="1:7" x14ac:dyDescent="0.45">
      <c r="A123" t="s">
        <v>253</v>
      </c>
      <c r="B123">
        <v>2146</v>
      </c>
      <c r="C123" t="s">
        <v>138</v>
      </c>
      <c r="D123">
        <v>215</v>
      </c>
      <c r="F123">
        <v>2146</v>
      </c>
      <c r="G123" t="str">
        <f t="shared" si="1"/>
        <v>ZF_2</v>
      </c>
    </row>
    <row r="124" spans="1:7" x14ac:dyDescent="0.45">
      <c r="A124" t="s">
        <v>254</v>
      </c>
      <c r="B124">
        <v>2147</v>
      </c>
      <c r="C124" t="s">
        <v>139</v>
      </c>
      <c r="D124">
        <v>215</v>
      </c>
      <c r="F124">
        <v>2147</v>
      </c>
      <c r="G124" t="str">
        <f t="shared" si="1"/>
        <v>ZF_3</v>
      </c>
    </row>
    <row r="125" spans="1:7" x14ac:dyDescent="0.45">
      <c r="A125" t="s">
        <v>255</v>
      </c>
      <c r="B125">
        <v>2148</v>
      </c>
      <c r="C125" t="s">
        <v>132</v>
      </c>
      <c r="D125">
        <v>215</v>
      </c>
      <c r="F125">
        <v>2148</v>
      </c>
      <c r="G125" t="str">
        <f t="shared" si="1"/>
        <v>ZF_4</v>
      </c>
    </row>
    <row r="126" spans="1:7" x14ac:dyDescent="0.45">
      <c r="A126" t="s">
        <v>256</v>
      </c>
      <c r="B126">
        <v>2149</v>
      </c>
      <c r="C126" t="s">
        <v>133</v>
      </c>
      <c r="D126">
        <v>215</v>
      </c>
      <c r="F126">
        <v>2149</v>
      </c>
      <c r="G126" t="str">
        <f t="shared" si="1"/>
        <v>ZF_5</v>
      </c>
    </row>
    <row r="127" spans="1:7" x14ac:dyDescent="0.45">
      <c r="A127" t="s">
        <v>257</v>
      </c>
      <c r="B127">
        <v>2150</v>
      </c>
      <c r="C127" t="s">
        <v>137</v>
      </c>
      <c r="D127">
        <v>215</v>
      </c>
      <c r="F127">
        <v>2150</v>
      </c>
      <c r="G127" t="str">
        <f t="shared" si="1"/>
        <v>ZF_6</v>
      </c>
    </row>
    <row r="128" spans="1:7" x14ac:dyDescent="0.45">
      <c r="A128" t="s">
        <v>258</v>
      </c>
      <c r="B128">
        <v>2151</v>
      </c>
      <c r="C128" t="s">
        <v>135</v>
      </c>
      <c r="D128">
        <v>215</v>
      </c>
      <c r="F128">
        <v>2151</v>
      </c>
      <c r="G128" t="str">
        <f t="shared" si="1"/>
        <v>ZF_7</v>
      </c>
    </row>
    <row r="129" spans="1:7" x14ac:dyDescent="0.45">
      <c r="A129" t="s">
        <v>259</v>
      </c>
      <c r="B129">
        <v>2152</v>
      </c>
      <c r="C129" t="s">
        <v>192</v>
      </c>
      <c r="D129">
        <v>215</v>
      </c>
      <c r="F129">
        <v>2152</v>
      </c>
      <c r="G129" t="str">
        <f t="shared" si="1"/>
        <v>ZF_8</v>
      </c>
    </row>
    <row r="130" spans="1:7" x14ac:dyDescent="0.45">
      <c r="A130" t="s">
        <v>704</v>
      </c>
      <c r="B130">
        <v>2153</v>
      </c>
      <c r="C130" t="s">
        <v>720</v>
      </c>
      <c r="D130">
        <v>216</v>
      </c>
      <c r="F130">
        <v>2153</v>
      </c>
    </row>
    <row r="131" spans="1:7" x14ac:dyDescent="0.45">
      <c r="A131" t="s">
        <v>705</v>
      </c>
      <c r="B131">
        <v>2154</v>
      </c>
      <c r="C131" t="s">
        <v>721</v>
      </c>
      <c r="D131">
        <v>216</v>
      </c>
      <c r="F131">
        <v>2154</v>
      </c>
    </row>
    <row r="132" spans="1:7" x14ac:dyDescent="0.45">
      <c r="A132" t="s">
        <v>706</v>
      </c>
      <c r="B132">
        <v>2155</v>
      </c>
      <c r="C132" t="s">
        <v>722</v>
      </c>
      <c r="D132">
        <v>216</v>
      </c>
      <c r="F132">
        <v>2155</v>
      </c>
    </row>
    <row r="133" spans="1:7" x14ac:dyDescent="0.45">
      <c r="A133" t="s">
        <v>707</v>
      </c>
      <c r="B133">
        <v>2156</v>
      </c>
      <c r="C133" t="s">
        <v>723</v>
      </c>
      <c r="D133">
        <v>216</v>
      </c>
      <c r="F133">
        <v>2156</v>
      </c>
    </row>
    <row r="134" spans="1:7" x14ac:dyDescent="0.45">
      <c r="A134" t="s">
        <v>708</v>
      </c>
      <c r="B134">
        <v>2157</v>
      </c>
      <c r="C134" t="s">
        <v>724</v>
      </c>
      <c r="D134">
        <v>216</v>
      </c>
      <c r="F134">
        <v>2157</v>
      </c>
    </row>
    <row r="135" spans="1:7" x14ac:dyDescent="0.45">
      <c r="A135" t="s">
        <v>709</v>
      </c>
      <c r="B135">
        <v>2158</v>
      </c>
      <c r="C135" t="s">
        <v>725</v>
      </c>
      <c r="D135">
        <v>216</v>
      </c>
      <c r="F135">
        <v>2158</v>
      </c>
    </row>
    <row r="136" spans="1:7" x14ac:dyDescent="0.45">
      <c r="A136" t="s">
        <v>710</v>
      </c>
      <c r="B136">
        <v>2159</v>
      </c>
      <c r="C136" t="s">
        <v>726</v>
      </c>
      <c r="D136">
        <v>216</v>
      </c>
      <c r="F136">
        <v>2159</v>
      </c>
    </row>
    <row r="137" spans="1:7" x14ac:dyDescent="0.45">
      <c r="A137" t="s">
        <v>711</v>
      </c>
      <c r="B137">
        <v>2160</v>
      </c>
      <c r="C137" t="s">
        <v>727</v>
      </c>
      <c r="D137">
        <v>216</v>
      </c>
      <c r="F137">
        <v>2160</v>
      </c>
    </row>
    <row r="138" spans="1:7" x14ac:dyDescent="0.45">
      <c r="A138" t="s">
        <v>712</v>
      </c>
      <c r="B138">
        <v>2161</v>
      </c>
      <c r="C138" t="s">
        <v>728</v>
      </c>
      <c r="D138">
        <v>217</v>
      </c>
      <c r="F138">
        <v>2161</v>
      </c>
    </row>
    <row r="139" spans="1:7" x14ac:dyDescent="0.45">
      <c r="A139" t="s">
        <v>713</v>
      </c>
      <c r="B139">
        <v>2162</v>
      </c>
      <c r="C139" t="s">
        <v>729</v>
      </c>
      <c r="D139">
        <v>217</v>
      </c>
      <c r="F139">
        <v>2162</v>
      </c>
    </row>
    <row r="140" spans="1:7" x14ac:dyDescent="0.45">
      <c r="A140" t="s">
        <v>714</v>
      </c>
      <c r="B140">
        <v>2163</v>
      </c>
      <c r="C140" t="s">
        <v>730</v>
      </c>
      <c r="D140">
        <v>217</v>
      </c>
      <c r="F140">
        <v>2163</v>
      </c>
    </row>
    <row r="141" spans="1:7" x14ac:dyDescent="0.45">
      <c r="A141" t="s">
        <v>715</v>
      </c>
      <c r="B141">
        <v>2164</v>
      </c>
      <c r="C141" t="s">
        <v>731</v>
      </c>
      <c r="D141">
        <v>217</v>
      </c>
      <c r="F141">
        <v>2164</v>
      </c>
    </row>
    <row r="142" spans="1:7" x14ac:dyDescent="0.45">
      <c r="A142" t="s">
        <v>716</v>
      </c>
      <c r="B142">
        <v>2165</v>
      </c>
      <c r="C142" t="s">
        <v>732</v>
      </c>
      <c r="D142">
        <v>217</v>
      </c>
      <c r="F142">
        <v>2165</v>
      </c>
    </row>
    <row r="143" spans="1:7" x14ac:dyDescent="0.45">
      <c r="A143" t="s">
        <v>717</v>
      </c>
      <c r="B143">
        <v>2166</v>
      </c>
      <c r="C143" t="s">
        <v>733</v>
      </c>
      <c r="D143">
        <v>217</v>
      </c>
      <c r="F143">
        <v>2166</v>
      </c>
    </row>
    <row r="144" spans="1:7" x14ac:dyDescent="0.45">
      <c r="A144" t="s">
        <v>718</v>
      </c>
      <c r="B144">
        <v>2167</v>
      </c>
      <c r="C144" t="s">
        <v>734</v>
      </c>
      <c r="D144">
        <v>217</v>
      </c>
      <c r="F144">
        <v>2167</v>
      </c>
    </row>
    <row r="145" spans="1:6" x14ac:dyDescent="0.45">
      <c r="A145" t="s">
        <v>719</v>
      </c>
      <c r="B145">
        <v>2168</v>
      </c>
      <c r="C145" t="s">
        <v>735</v>
      </c>
      <c r="D145">
        <v>217</v>
      </c>
      <c r="F145">
        <v>2168</v>
      </c>
    </row>
    <row r="146" spans="1:6" x14ac:dyDescent="0.45">
      <c r="A146" t="s">
        <v>805</v>
      </c>
      <c r="B146">
        <v>2169</v>
      </c>
      <c r="C146" t="s">
        <v>741</v>
      </c>
      <c r="D146">
        <v>250</v>
      </c>
      <c r="E146">
        <f ca="1">RAND()</f>
        <v>0.7834735786623418</v>
      </c>
      <c r="F146">
        <v>2169</v>
      </c>
    </row>
    <row r="147" spans="1:6" x14ac:dyDescent="0.45">
      <c r="A147" t="s">
        <v>806</v>
      </c>
      <c r="B147">
        <v>2170</v>
      </c>
      <c r="C147" t="s">
        <v>742</v>
      </c>
      <c r="D147">
        <v>250</v>
      </c>
      <c r="E147">
        <f t="shared" ref="E147:E209" ca="1" si="2">RAND()</f>
        <v>0.52527054447482369</v>
      </c>
      <c r="F147">
        <v>2170</v>
      </c>
    </row>
    <row r="148" spans="1:6" x14ac:dyDescent="0.45">
      <c r="A148" t="s">
        <v>807</v>
      </c>
      <c r="B148">
        <v>2171</v>
      </c>
      <c r="C148" t="s">
        <v>743</v>
      </c>
      <c r="D148">
        <v>250</v>
      </c>
      <c r="E148">
        <f t="shared" ca="1" si="2"/>
        <v>0.74008446011654438</v>
      </c>
      <c r="F148">
        <v>2171</v>
      </c>
    </row>
    <row r="149" spans="1:6" x14ac:dyDescent="0.45">
      <c r="A149" t="s">
        <v>808</v>
      </c>
      <c r="B149">
        <v>2172</v>
      </c>
      <c r="C149" t="s">
        <v>744</v>
      </c>
      <c r="D149">
        <v>250</v>
      </c>
      <c r="E149">
        <f t="shared" ca="1" si="2"/>
        <v>0.53879323851993155</v>
      </c>
      <c r="F149">
        <v>2172</v>
      </c>
    </row>
    <row r="150" spans="1:6" x14ac:dyDescent="0.45">
      <c r="A150" t="s">
        <v>809</v>
      </c>
      <c r="B150">
        <v>2173</v>
      </c>
      <c r="C150" t="s">
        <v>745</v>
      </c>
      <c r="D150">
        <v>250</v>
      </c>
      <c r="E150">
        <f t="shared" ca="1" si="2"/>
        <v>2.2381339870599426E-2</v>
      </c>
      <c r="F150">
        <v>2173</v>
      </c>
    </row>
    <row r="151" spans="1:6" x14ac:dyDescent="0.45">
      <c r="A151" t="s">
        <v>810</v>
      </c>
      <c r="B151">
        <v>2174</v>
      </c>
      <c r="C151" t="s">
        <v>746</v>
      </c>
      <c r="D151">
        <v>250</v>
      </c>
      <c r="E151">
        <f t="shared" ca="1" si="2"/>
        <v>0.95675309938950281</v>
      </c>
      <c r="F151">
        <v>2174</v>
      </c>
    </row>
    <row r="152" spans="1:6" x14ac:dyDescent="0.45">
      <c r="A152" t="s">
        <v>811</v>
      </c>
      <c r="B152">
        <v>2175</v>
      </c>
      <c r="C152" t="s">
        <v>747</v>
      </c>
      <c r="D152">
        <v>250</v>
      </c>
      <c r="E152">
        <f t="shared" ca="1" si="2"/>
        <v>0.7277241084932301</v>
      </c>
      <c r="F152">
        <v>2175</v>
      </c>
    </row>
    <row r="153" spans="1:6" x14ac:dyDescent="0.45">
      <c r="A153" t="s">
        <v>812</v>
      </c>
      <c r="B153">
        <v>2176</v>
      </c>
      <c r="C153" t="s">
        <v>748</v>
      </c>
      <c r="D153">
        <v>250</v>
      </c>
      <c r="E153">
        <f t="shared" ca="1" si="2"/>
        <v>0.96155216719865122</v>
      </c>
      <c r="F153">
        <v>2176</v>
      </c>
    </row>
    <row r="154" spans="1:6" x14ac:dyDescent="0.45">
      <c r="A154" t="s">
        <v>813</v>
      </c>
      <c r="B154">
        <v>2177</v>
      </c>
      <c r="C154" t="s">
        <v>749</v>
      </c>
      <c r="D154">
        <v>250</v>
      </c>
      <c r="E154">
        <f t="shared" ca="1" si="2"/>
        <v>0.42783964548450737</v>
      </c>
      <c r="F154">
        <v>2177</v>
      </c>
    </row>
    <row r="155" spans="1:6" x14ac:dyDescent="0.45">
      <c r="A155" t="s">
        <v>814</v>
      </c>
      <c r="B155">
        <v>2178</v>
      </c>
      <c r="C155" t="s">
        <v>750</v>
      </c>
      <c r="D155">
        <v>250</v>
      </c>
      <c r="E155">
        <f t="shared" ca="1" si="2"/>
        <v>7.3735367302786625E-2</v>
      </c>
      <c r="F155">
        <v>2178</v>
      </c>
    </row>
    <row r="156" spans="1:6" x14ac:dyDescent="0.45">
      <c r="A156" t="s">
        <v>815</v>
      </c>
      <c r="B156">
        <v>2179</v>
      </c>
      <c r="C156" t="s">
        <v>751</v>
      </c>
      <c r="D156">
        <v>250</v>
      </c>
      <c r="E156">
        <f t="shared" ca="1" si="2"/>
        <v>0.45664553694513776</v>
      </c>
      <c r="F156">
        <v>2179</v>
      </c>
    </row>
    <row r="157" spans="1:6" x14ac:dyDescent="0.45">
      <c r="A157" t="s">
        <v>816</v>
      </c>
      <c r="B157">
        <v>2180</v>
      </c>
      <c r="C157" t="s">
        <v>752</v>
      </c>
      <c r="D157">
        <v>250</v>
      </c>
      <c r="E157">
        <f t="shared" ca="1" si="2"/>
        <v>0.71945770712166557</v>
      </c>
      <c r="F157">
        <v>2180</v>
      </c>
    </row>
    <row r="158" spans="1:6" x14ac:dyDescent="0.45">
      <c r="A158" t="s">
        <v>817</v>
      </c>
      <c r="B158">
        <v>2181</v>
      </c>
      <c r="C158" t="s">
        <v>753</v>
      </c>
      <c r="D158">
        <v>250</v>
      </c>
      <c r="E158">
        <f t="shared" ca="1" si="2"/>
        <v>0.7485672237466604</v>
      </c>
      <c r="F158">
        <v>2181</v>
      </c>
    </row>
    <row r="159" spans="1:6" x14ac:dyDescent="0.45">
      <c r="A159" t="s">
        <v>818</v>
      </c>
      <c r="B159">
        <v>2182</v>
      </c>
      <c r="C159" t="s">
        <v>754</v>
      </c>
      <c r="D159">
        <v>250</v>
      </c>
      <c r="E159">
        <f t="shared" ca="1" si="2"/>
        <v>0.34294684598399672</v>
      </c>
      <c r="F159">
        <v>2182</v>
      </c>
    </row>
    <row r="160" spans="1:6" x14ac:dyDescent="0.45">
      <c r="A160" t="s">
        <v>819</v>
      </c>
      <c r="B160">
        <v>2183</v>
      </c>
      <c r="C160" t="s">
        <v>755</v>
      </c>
      <c r="D160">
        <v>250</v>
      </c>
      <c r="E160">
        <f t="shared" ca="1" si="2"/>
        <v>0.14062531067121165</v>
      </c>
      <c r="F160">
        <v>2183</v>
      </c>
    </row>
    <row r="161" spans="1:6" x14ac:dyDescent="0.45">
      <c r="A161" t="s">
        <v>820</v>
      </c>
      <c r="B161">
        <v>2184</v>
      </c>
      <c r="C161" t="s">
        <v>756</v>
      </c>
      <c r="D161">
        <v>250</v>
      </c>
      <c r="E161">
        <f t="shared" ca="1" si="2"/>
        <v>0.54225999423395854</v>
      </c>
      <c r="F161">
        <v>2184</v>
      </c>
    </row>
    <row r="162" spans="1:6" x14ac:dyDescent="0.45">
      <c r="A162" t="s">
        <v>821</v>
      </c>
      <c r="B162">
        <v>2185</v>
      </c>
      <c r="C162" t="s">
        <v>757</v>
      </c>
      <c r="D162">
        <v>250</v>
      </c>
      <c r="E162">
        <f t="shared" ca="1" si="2"/>
        <v>0.86447056148571799</v>
      </c>
      <c r="F162">
        <v>2185</v>
      </c>
    </row>
    <row r="163" spans="1:6" x14ac:dyDescent="0.45">
      <c r="A163" t="s">
        <v>822</v>
      </c>
      <c r="B163">
        <v>2186</v>
      </c>
      <c r="C163" t="s">
        <v>758</v>
      </c>
      <c r="D163">
        <v>250</v>
      </c>
      <c r="E163">
        <f t="shared" ca="1" si="2"/>
        <v>0.75250878677272903</v>
      </c>
      <c r="F163">
        <v>2186</v>
      </c>
    </row>
    <row r="164" spans="1:6" x14ac:dyDescent="0.45">
      <c r="A164" t="s">
        <v>823</v>
      </c>
      <c r="B164">
        <v>2187</v>
      </c>
      <c r="C164" t="s">
        <v>759</v>
      </c>
      <c r="D164">
        <v>250</v>
      </c>
      <c r="E164">
        <f t="shared" ca="1" si="2"/>
        <v>0.82592813722192926</v>
      </c>
      <c r="F164">
        <v>2187</v>
      </c>
    </row>
    <row r="165" spans="1:6" x14ac:dyDescent="0.45">
      <c r="A165" t="s">
        <v>824</v>
      </c>
      <c r="B165">
        <v>2188</v>
      </c>
      <c r="C165" t="s">
        <v>760</v>
      </c>
      <c r="D165">
        <v>250</v>
      </c>
      <c r="E165">
        <f t="shared" ca="1" si="2"/>
        <v>0.28911948236631557</v>
      </c>
      <c r="F165">
        <v>2188</v>
      </c>
    </row>
    <row r="166" spans="1:6" x14ac:dyDescent="0.45">
      <c r="A166" t="s">
        <v>825</v>
      </c>
      <c r="B166">
        <v>2189</v>
      </c>
      <c r="C166" t="s">
        <v>761</v>
      </c>
      <c r="D166">
        <v>250</v>
      </c>
      <c r="E166">
        <f t="shared" ca="1" si="2"/>
        <v>0.86989896821200186</v>
      </c>
      <c r="F166">
        <v>2189</v>
      </c>
    </row>
    <row r="167" spans="1:6" x14ac:dyDescent="0.45">
      <c r="A167" t="s">
        <v>826</v>
      </c>
      <c r="B167">
        <v>2190</v>
      </c>
      <c r="C167" t="s">
        <v>762</v>
      </c>
      <c r="D167">
        <v>250</v>
      </c>
      <c r="E167">
        <f t="shared" ca="1" si="2"/>
        <v>0.2703762155552758</v>
      </c>
      <c r="F167">
        <v>2190</v>
      </c>
    </row>
    <row r="168" spans="1:6" x14ac:dyDescent="0.45">
      <c r="A168" t="s">
        <v>827</v>
      </c>
      <c r="B168">
        <v>2191</v>
      </c>
      <c r="C168" t="s">
        <v>763</v>
      </c>
      <c r="D168">
        <v>250</v>
      </c>
      <c r="E168">
        <f t="shared" ca="1" si="2"/>
        <v>0.15834360468158371</v>
      </c>
      <c r="F168">
        <v>2191</v>
      </c>
    </row>
    <row r="169" spans="1:6" x14ac:dyDescent="0.45">
      <c r="A169" t="s">
        <v>828</v>
      </c>
      <c r="B169">
        <v>2192</v>
      </c>
      <c r="C169" t="s">
        <v>764</v>
      </c>
      <c r="D169">
        <v>250</v>
      </c>
      <c r="E169">
        <f t="shared" ca="1" si="2"/>
        <v>0.15630375546539255</v>
      </c>
      <c r="F169">
        <v>2192</v>
      </c>
    </row>
    <row r="170" spans="1:6" x14ac:dyDescent="0.45">
      <c r="A170" t="s">
        <v>829</v>
      </c>
      <c r="B170">
        <v>2193</v>
      </c>
      <c r="C170" t="s">
        <v>765</v>
      </c>
      <c r="D170">
        <v>250</v>
      </c>
      <c r="E170">
        <f t="shared" ca="1" si="2"/>
        <v>0.17263810663085966</v>
      </c>
      <c r="F170">
        <v>2193</v>
      </c>
    </row>
    <row r="171" spans="1:6" x14ac:dyDescent="0.45">
      <c r="A171" t="s">
        <v>830</v>
      </c>
      <c r="B171">
        <v>2194</v>
      </c>
      <c r="C171" t="s">
        <v>766</v>
      </c>
      <c r="D171">
        <v>250</v>
      </c>
      <c r="E171">
        <f t="shared" ca="1" si="2"/>
        <v>0.56931664724127184</v>
      </c>
      <c r="F171">
        <v>2194</v>
      </c>
    </row>
    <row r="172" spans="1:6" x14ac:dyDescent="0.45">
      <c r="A172" t="s">
        <v>831</v>
      </c>
      <c r="B172">
        <v>2195</v>
      </c>
      <c r="C172" t="s">
        <v>767</v>
      </c>
      <c r="D172">
        <v>250</v>
      </c>
      <c r="E172">
        <f t="shared" ca="1" si="2"/>
        <v>0.76086631703901575</v>
      </c>
      <c r="F172">
        <v>2195</v>
      </c>
    </row>
    <row r="173" spans="1:6" x14ac:dyDescent="0.45">
      <c r="A173" t="s">
        <v>832</v>
      </c>
      <c r="B173">
        <v>2196</v>
      </c>
      <c r="C173" t="s">
        <v>768</v>
      </c>
      <c r="D173">
        <v>250</v>
      </c>
      <c r="E173">
        <f t="shared" ca="1" si="2"/>
        <v>0.42355596580954902</v>
      </c>
      <c r="F173">
        <v>2196</v>
      </c>
    </row>
    <row r="174" spans="1:6" x14ac:dyDescent="0.45">
      <c r="A174" t="s">
        <v>833</v>
      </c>
      <c r="B174">
        <v>2197</v>
      </c>
      <c r="C174" t="s">
        <v>769</v>
      </c>
      <c r="D174">
        <v>250</v>
      </c>
      <c r="E174">
        <f t="shared" ca="1" si="2"/>
        <v>0.88907024248587208</v>
      </c>
      <c r="F174">
        <v>2197</v>
      </c>
    </row>
    <row r="175" spans="1:6" x14ac:dyDescent="0.45">
      <c r="A175" t="s">
        <v>834</v>
      </c>
      <c r="B175">
        <v>2198</v>
      </c>
      <c r="C175" t="s">
        <v>770</v>
      </c>
      <c r="D175">
        <v>250</v>
      </c>
      <c r="E175">
        <f t="shared" ca="1" si="2"/>
        <v>0.59197934937582597</v>
      </c>
      <c r="F175">
        <v>2198</v>
      </c>
    </row>
    <row r="176" spans="1:6" x14ac:dyDescent="0.45">
      <c r="A176" t="s">
        <v>835</v>
      </c>
      <c r="B176">
        <v>2199</v>
      </c>
      <c r="C176" t="s">
        <v>771</v>
      </c>
      <c r="D176">
        <v>250</v>
      </c>
      <c r="E176">
        <f t="shared" ca="1" si="2"/>
        <v>0.1553725517195379</v>
      </c>
      <c r="F176">
        <v>2199</v>
      </c>
    </row>
    <row r="177" spans="1:6" x14ac:dyDescent="0.45">
      <c r="A177" t="s">
        <v>836</v>
      </c>
      <c r="B177">
        <v>2200</v>
      </c>
      <c r="C177" t="s">
        <v>772</v>
      </c>
      <c r="D177">
        <v>250</v>
      </c>
      <c r="E177">
        <f t="shared" ca="1" si="2"/>
        <v>0.41445328448780872</v>
      </c>
      <c r="F177">
        <v>2200</v>
      </c>
    </row>
    <row r="178" spans="1:6" x14ac:dyDescent="0.45">
      <c r="A178" t="s">
        <v>837</v>
      </c>
      <c r="B178">
        <v>2201</v>
      </c>
      <c r="C178" t="s">
        <v>773</v>
      </c>
      <c r="D178">
        <v>250</v>
      </c>
      <c r="E178">
        <f t="shared" ca="1" si="2"/>
        <v>0.64005386336481873</v>
      </c>
      <c r="F178">
        <v>2201</v>
      </c>
    </row>
    <row r="179" spans="1:6" x14ac:dyDescent="0.45">
      <c r="A179" t="s">
        <v>838</v>
      </c>
      <c r="B179">
        <v>2202</v>
      </c>
      <c r="C179" t="s">
        <v>774</v>
      </c>
      <c r="D179">
        <v>250</v>
      </c>
      <c r="E179">
        <f t="shared" ca="1" si="2"/>
        <v>0.37679427469091653</v>
      </c>
      <c r="F179">
        <v>2202</v>
      </c>
    </row>
    <row r="180" spans="1:6" x14ac:dyDescent="0.45">
      <c r="A180" t="s">
        <v>839</v>
      </c>
      <c r="B180">
        <v>2203</v>
      </c>
      <c r="C180" t="s">
        <v>775</v>
      </c>
      <c r="D180">
        <v>250</v>
      </c>
      <c r="E180">
        <f t="shared" ca="1" si="2"/>
        <v>7.8299419855456853E-2</v>
      </c>
      <c r="F180">
        <v>2203</v>
      </c>
    </row>
    <row r="181" spans="1:6" x14ac:dyDescent="0.45">
      <c r="A181" t="s">
        <v>840</v>
      </c>
      <c r="B181">
        <v>2204</v>
      </c>
      <c r="C181" t="s">
        <v>776</v>
      </c>
      <c r="D181">
        <v>250</v>
      </c>
      <c r="E181">
        <f t="shared" ca="1" si="2"/>
        <v>0.85395335312131015</v>
      </c>
      <c r="F181">
        <v>2204</v>
      </c>
    </row>
    <row r="182" spans="1:6" x14ac:dyDescent="0.45">
      <c r="A182" t="s">
        <v>841</v>
      </c>
      <c r="B182">
        <v>2205</v>
      </c>
      <c r="C182" t="s">
        <v>777</v>
      </c>
      <c r="D182">
        <v>250</v>
      </c>
      <c r="E182">
        <f t="shared" ca="1" si="2"/>
        <v>0.67942729763935705</v>
      </c>
      <c r="F182">
        <v>2205</v>
      </c>
    </row>
    <row r="183" spans="1:6" x14ac:dyDescent="0.45">
      <c r="A183" t="s">
        <v>842</v>
      </c>
      <c r="B183">
        <v>2206</v>
      </c>
      <c r="C183" t="s">
        <v>778</v>
      </c>
      <c r="D183">
        <v>250</v>
      </c>
      <c r="E183">
        <f t="shared" ca="1" si="2"/>
        <v>0.78991820213026886</v>
      </c>
      <c r="F183">
        <v>2206</v>
      </c>
    </row>
    <row r="184" spans="1:6" x14ac:dyDescent="0.45">
      <c r="A184" t="s">
        <v>843</v>
      </c>
      <c r="B184">
        <v>2207</v>
      </c>
      <c r="C184" t="s">
        <v>779</v>
      </c>
      <c r="D184">
        <v>250</v>
      </c>
      <c r="E184">
        <f t="shared" ca="1" si="2"/>
        <v>0.50384931137506184</v>
      </c>
      <c r="F184">
        <v>2207</v>
      </c>
    </row>
    <row r="185" spans="1:6" x14ac:dyDescent="0.45">
      <c r="A185" t="s">
        <v>844</v>
      </c>
      <c r="B185">
        <v>2208</v>
      </c>
      <c r="C185" t="s">
        <v>780</v>
      </c>
      <c r="D185">
        <v>250</v>
      </c>
      <c r="E185">
        <f t="shared" ca="1" si="2"/>
        <v>0.68275622374724987</v>
      </c>
      <c r="F185">
        <v>2208</v>
      </c>
    </row>
    <row r="186" spans="1:6" x14ac:dyDescent="0.45">
      <c r="A186" t="s">
        <v>845</v>
      </c>
      <c r="B186">
        <v>2209</v>
      </c>
      <c r="C186" t="s">
        <v>781</v>
      </c>
      <c r="D186">
        <v>250</v>
      </c>
      <c r="E186">
        <f t="shared" ca="1" si="2"/>
        <v>0.33634054989248052</v>
      </c>
      <c r="F186">
        <v>2209</v>
      </c>
    </row>
    <row r="187" spans="1:6" x14ac:dyDescent="0.45">
      <c r="A187" t="s">
        <v>846</v>
      </c>
      <c r="B187">
        <v>2210</v>
      </c>
      <c r="C187" t="s">
        <v>782</v>
      </c>
      <c r="D187">
        <v>250</v>
      </c>
      <c r="E187">
        <f t="shared" ca="1" si="2"/>
        <v>0.4518611502199541</v>
      </c>
      <c r="F187">
        <v>2210</v>
      </c>
    </row>
    <row r="188" spans="1:6" x14ac:dyDescent="0.45">
      <c r="A188" t="s">
        <v>847</v>
      </c>
      <c r="B188">
        <v>2211</v>
      </c>
      <c r="C188" t="s">
        <v>783</v>
      </c>
      <c r="D188">
        <v>250</v>
      </c>
      <c r="E188">
        <f t="shared" ca="1" si="2"/>
        <v>0.7301611646976468</v>
      </c>
      <c r="F188">
        <v>2211</v>
      </c>
    </row>
    <row r="189" spans="1:6" x14ac:dyDescent="0.45">
      <c r="A189" t="s">
        <v>848</v>
      </c>
      <c r="B189">
        <v>2212</v>
      </c>
      <c r="C189" t="s">
        <v>784</v>
      </c>
      <c r="D189">
        <v>250</v>
      </c>
      <c r="E189">
        <f t="shared" ca="1" si="2"/>
        <v>0.74104501824313895</v>
      </c>
      <c r="F189">
        <v>2212</v>
      </c>
    </row>
    <row r="190" spans="1:6" x14ac:dyDescent="0.45">
      <c r="A190" t="s">
        <v>849</v>
      </c>
      <c r="B190">
        <v>2213</v>
      </c>
      <c r="C190" t="s">
        <v>785</v>
      </c>
      <c r="D190">
        <v>250</v>
      </c>
      <c r="E190">
        <f t="shared" ca="1" si="2"/>
        <v>6.3233481035949501E-2</v>
      </c>
      <c r="F190">
        <v>2213</v>
      </c>
    </row>
    <row r="191" spans="1:6" x14ac:dyDescent="0.45">
      <c r="A191" t="s">
        <v>850</v>
      </c>
      <c r="B191">
        <v>2214</v>
      </c>
      <c r="C191" t="s">
        <v>786</v>
      </c>
      <c r="D191">
        <v>250</v>
      </c>
      <c r="E191">
        <f t="shared" ca="1" si="2"/>
        <v>0.94451017346961896</v>
      </c>
      <c r="F191">
        <v>2214</v>
      </c>
    </row>
    <row r="192" spans="1:6" x14ac:dyDescent="0.45">
      <c r="A192" t="s">
        <v>851</v>
      </c>
      <c r="B192">
        <v>2215</v>
      </c>
      <c r="C192" t="s">
        <v>787</v>
      </c>
      <c r="D192">
        <v>250</v>
      </c>
      <c r="E192">
        <f t="shared" ca="1" si="2"/>
        <v>0.3545448116139388</v>
      </c>
      <c r="F192">
        <v>2215</v>
      </c>
    </row>
    <row r="193" spans="1:6" x14ac:dyDescent="0.45">
      <c r="A193" t="s">
        <v>852</v>
      </c>
      <c r="B193">
        <v>2216</v>
      </c>
      <c r="C193" t="s">
        <v>788</v>
      </c>
      <c r="D193">
        <v>250</v>
      </c>
      <c r="E193">
        <f t="shared" ca="1" si="2"/>
        <v>0.35297746007106723</v>
      </c>
      <c r="F193">
        <v>2216</v>
      </c>
    </row>
    <row r="194" spans="1:6" x14ac:dyDescent="0.45">
      <c r="A194" t="s">
        <v>853</v>
      </c>
      <c r="B194">
        <v>2217</v>
      </c>
      <c r="C194" t="s">
        <v>789</v>
      </c>
      <c r="D194">
        <v>250</v>
      </c>
      <c r="E194">
        <f t="shared" ca="1" si="2"/>
        <v>0.83631296592878768</v>
      </c>
      <c r="F194">
        <v>2217</v>
      </c>
    </row>
    <row r="195" spans="1:6" x14ac:dyDescent="0.45">
      <c r="A195" t="s">
        <v>854</v>
      </c>
      <c r="B195">
        <v>2218</v>
      </c>
      <c r="C195" t="s">
        <v>790</v>
      </c>
      <c r="D195">
        <v>250</v>
      </c>
      <c r="E195">
        <f t="shared" ca="1" si="2"/>
        <v>0.20745118892248227</v>
      </c>
      <c r="F195">
        <v>2218</v>
      </c>
    </row>
    <row r="196" spans="1:6" x14ac:dyDescent="0.45">
      <c r="A196" t="s">
        <v>855</v>
      </c>
      <c r="B196">
        <v>2219</v>
      </c>
      <c r="C196" t="s">
        <v>791</v>
      </c>
      <c r="D196">
        <v>250</v>
      </c>
      <c r="E196">
        <f t="shared" ca="1" si="2"/>
        <v>0.19075944610797835</v>
      </c>
      <c r="F196">
        <v>2219</v>
      </c>
    </row>
    <row r="197" spans="1:6" x14ac:dyDescent="0.45">
      <c r="A197" t="s">
        <v>856</v>
      </c>
      <c r="B197">
        <v>2220</v>
      </c>
      <c r="C197" t="s">
        <v>792</v>
      </c>
      <c r="D197">
        <v>250</v>
      </c>
      <c r="E197">
        <f t="shared" ca="1" si="2"/>
        <v>0.2229597740655086</v>
      </c>
      <c r="F197">
        <v>2220</v>
      </c>
    </row>
    <row r="198" spans="1:6" x14ac:dyDescent="0.45">
      <c r="A198" t="s">
        <v>857</v>
      </c>
      <c r="B198">
        <v>2221</v>
      </c>
      <c r="C198" t="s">
        <v>793</v>
      </c>
      <c r="D198">
        <v>250</v>
      </c>
      <c r="E198">
        <f t="shared" ca="1" si="2"/>
        <v>0.34661318097308957</v>
      </c>
      <c r="F198">
        <v>2221</v>
      </c>
    </row>
    <row r="199" spans="1:6" x14ac:dyDescent="0.45">
      <c r="A199" t="s">
        <v>858</v>
      </c>
      <c r="B199">
        <v>2222</v>
      </c>
      <c r="C199" t="s">
        <v>794</v>
      </c>
      <c r="D199">
        <v>250</v>
      </c>
      <c r="E199">
        <f t="shared" ca="1" si="2"/>
        <v>0.65844217586143361</v>
      </c>
      <c r="F199">
        <v>2222</v>
      </c>
    </row>
    <row r="200" spans="1:6" x14ac:dyDescent="0.45">
      <c r="A200" t="s">
        <v>859</v>
      </c>
      <c r="B200">
        <v>2223</v>
      </c>
      <c r="C200" t="s">
        <v>795</v>
      </c>
      <c r="D200">
        <v>250</v>
      </c>
      <c r="E200">
        <f t="shared" ca="1" si="2"/>
        <v>0.33982401067727064</v>
      </c>
      <c r="F200">
        <v>2223</v>
      </c>
    </row>
    <row r="201" spans="1:6" x14ac:dyDescent="0.45">
      <c r="A201" t="s">
        <v>860</v>
      </c>
      <c r="B201">
        <v>2224</v>
      </c>
      <c r="C201" t="s">
        <v>796</v>
      </c>
      <c r="D201">
        <v>250</v>
      </c>
      <c r="E201">
        <f t="shared" ca="1" si="2"/>
        <v>0.51446184178968102</v>
      </c>
      <c r="F201">
        <v>2224</v>
      </c>
    </row>
    <row r="202" spans="1:6" x14ac:dyDescent="0.45">
      <c r="A202" t="s">
        <v>861</v>
      </c>
      <c r="B202">
        <v>2225</v>
      </c>
      <c r="C202" t="s">
        <v>797</v>
      </c>
      <c r="D202">
        <v>250</v>
      </c>
      <c r="E202">
        <f t="shared" ca="1" si="2"/>
        <v>0.23220919552982489</v>
      </c>
      <c r="F202">
        <v>2225</v>
      </c>
    </row>
    <row r="203" spans="1:6" x14ac:dyDescent="0.45">
      <c r="A203" t="s">
        <v>862</v>
      </c>
      <c r="B203">
        <v>2226</v>
      </c>
      <c r="C203" t="s">
        <v>798</v>
      </c>
      <c r="D203">
        <v>250</v>
      </c>
      <c r="E203">
        <f t="shared" ca="1" si="2"/>
        <v>0.50305860582776818</v>
      </c>
      <c r="F203">
        <v>2226</v>
      </c>
    </row>
    <row r="204" spans="1:6" x14ac:dyDescent="0.45">
      <c r="A204" t="s">
        <v>863</v>
      </c>
      <c r="B204">
        <v>2227</v>
      </c>
      <c r="C204" t="s">
        <v>799</v>
      </c>
      <c r="D204">
        <v>250</v>
      </c>
      <c r="E204">
        <f t="shared" ca="1" si="2"/>
        <v>0.80087176702978635</v>
      </c>
      <c r="F204">
        <v>2227</v>
      </c>
    </row>
    <row r="205" spans="1:6" x14ac:dyDescent="0.45">
      <c r="A205" t="s">
        <v>864</v>
      </c>
      <c r="B205">
        <v>2228</v>
      </c>
      <c r="C205" t="s">
        <v>800</v>
      </c>
      <c r="D205">
        <v>250</v>
      </c>
      <c r="E205">
        <f t="shared" ca="1" si="2"/>
        <v>0.35734158559702556</v>
      </c>
      <c r="F205">
        <v>2228</v>
      </c>
    </row>
    <row r="206" spans="1:6" x14ac:dyDescent="0.45">
      <c r="A206" t="s">
        <v>865</v>
      </c>
      <c r="B206">
        <v>2229</v>
      </c>
      <c r="C206" t="s">
        <v>801</v>
      </c>
      <c r="D206">
        <v>250</v>
      </c>
      <c r="E206">
        <f t="shared" ca="1" si="2"/>
        <v>0.10658961081485274</v>
      </c>
      <c r="F206">
        <v>2229</v>
      </c>
    </row>
    <row r="207" spans="1:6" x14ac:dyDescent="0.45">
      <c r="A207" t="s">
        <v>866</v>
      </c>
      <c r="B207">
        <v>2230</v>
      </c>
      <c r="C207" t="s">
        <v>802</v>
      </c>
      <c r="D207">
        <v>250</v>
      </c>
      <c r="E207">
        <f t="shared" ca="1" si="2"/>
        <v>1.9987609949818741E-2</v>
      </c>
      <c r="F207">
        <v>2230</v>
      </c>
    </row>
    <row r="208" spans="1:6" x14ac:dyDescent="0.45">
      <c r="A208" t="s">
        <v>867</v>
      </c>
      <c r="B208">
        <v>2231</v>
      </c>
      <c r="C208" t="s">
        <v>803</v>
      </c>
      <c r="D208">
        <v>250</v>
      </c>
      <c r="E208">
        <f t="shared" ca="1" si="2"/>
        <v>0.75780982787688422</v>
      </c>
      <c r="F208">
        <v>2231</v>
      </c>
    </row>
    <row r="209" spans="1:6" x14ac:dyDescent="0.45">
      <c r="A209" t="s">
        <v>868</v>
      </c>
      <c r="B209">
        <v>2232</v>
      </c>
      <c r="C209" t="s">
        <v>804</v>
      </c>
      <c r="D209">
        <v>250</v>
      </c>
      <c r="E209">
        <f t="shared" ca="1" si="2"/>
        <v>0.65362500293250714</v>
      </c>
      <c r="F209">
        <v>2232</v>
      </c>
    </row>
  </sheetData>
  <autoFilter ref="A1:A193" xr:uid="{00000000-0009-0000-0000-000023000000}"/>
  <phoneticPr fontId="3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O129"/>
  <sheetViews>
    <sheetView zoomScale="79" zoomScaleNormal="79" workbookViewId="0">
      <selection activeCell="F112" sqref="F112"/>
    </sheetView>
  </sheetViews>
  <sheetFormatPr defaultRowHeight="14.25" x14ac:dyDescent="0.45"/>
  <cols>
    <col min="4" max="4" width="17.19921875" customWidth="1"/>
    <col min="5" max="6" width="9" customWidth="1"/>
    <col min="7" max="7" width="19.19921875" customWidth="1"/>
    <col min="8" max="8" width="22.53125" customWidth="1"/>
    <col min="9" max="9" width="9" customWidth="1"/>
    <col min="12" max="12" width="31.33203125" customWidth="1"/>
    <col min="13" max="13" width="12.1328125" customWidth="1"/>
    <col min="14" max="14" width="11.53125" customWidth="1"/>
  </cols>
  <sheetData>
    <row r="1" spans="1:14" s="8" customFormat="1" ht="14.65" thickBot="1" x14ac:dyDescent="0.5">
      <c r="A1" s="4" t="s">
        <v>358</v>
      </c>
      <c r="B1" s="5" t="s">
        <v>359</v>
      </c>
      <c r="C1" s="6" t="s">
        <v>360</v>
      </c>
      <c r="D1" s="5" t="s">
        <v>361</v>
      </c>
      <c r="E1" t="s">
        <v>362</v>
      </c>
      <c r="F1" t="s">
        <v>363</v>
      </c>
      <c r="G1" t="s">
        <v>364</v>
      </c>
      <c r="H1" s="7" t="s">
        <v>365</v>
      </c>
      <c r="I1" t="s">
        <v>366</v>
      </c>
      <c r="J1" t="s">
        <v>367</v>
      </c>
      <c r="K1" t="s">
        <v>368</v>
      </c>
      <c r="L1" s="7" t="s">
        <v>369</v>
      </c>
      <c r="M1" t="s">
        <v>370</v>
      </c>
      <c r="N1" t="s">
        <v>371</v>
      </c>
    </row>
    <row r="2" spans="1:14" s="8" customFormat="1" ht="23" customHeight="1" x14ac:dyDescent="0.45">
      <c r="A2" s="9" t="s">
        <v>3</v>
      </c>
      <c r="C2">
        <v>2001</v>
      </c>
      <c r="D2" t="s">
        <v>67</v>
      </c>
      <c r="E2">
        <v>200</v>
      </c>
      <c r="F2"/>
      <c r="G2">
        <v>289</v>
      </c>
      <c r="H2" t="s">
        <v>435</v>
      </c>
      <c r="I2">
        <v>803</v>
      </c>
      <c r="K2">
        <v>29</v>
      </c>
      <c r="L2" t="s">
        <v>386</v>
      </c>
      <c r="M2" s="8">
        <v>804</v>
      </c>
      <c r="N2" s="9" t="s">
        <v>373</v>
      </c>
    </row>
    <row r="3" spans="1:14" s="8" customFormat="1" ht="23" customHeight="1" x14ac:dyDescent="0.45">
      <c r="A3" s="12" t="s">
        <v>4</v>
      </c>
      <c r="B3" s="14"/>
      <c r="C3" s="11">
        <v>2002</v>
      </c>
      <c r="D3" s="11" t="s">
        <v>68</v>
      </c>
      <c r="E3">
        <v>200</v>
      </c>
      <c r="F3"/>
      <c r="G3">
        <v>290</v>
      </c>
      <c r="H3" t="s">
        <v>434</v>
      </c>
      <c r="I3">
        <v>803</v>
      </c>
      <c r="K3">
        <v>30</v>
      </c>
      <c r="L3" s="11" t="s">
        <v>389</v>
      </c>
      <c r="M3" s="8">
        <v>804</v>
      </c>
      <c r="N3" s="12" t="s">
        <v>373</v>
      </c>
    </row>
    <row r="4" spans="1:14" x14ac:dyDescent="0.45">
      <c r="A4" s="9" t="s">
        <v>5</v>
      </c>
      <c r="C4">
        <v>2003</v>
      </c>
      <c r="D4" t="s">
        <v>69</v>
      </c>
      <c r="E4">
        <v>200</v>
      </c>
      <c r="G4">
        <v>291</v>
      </c>
      <c r="H4" t="s">
        <v>436</v>
      </c>
      <c r="I4">
        <v>803</v>
      </c>
      <c r="K4">
        <v>31</v>
      </c>
      <c r="L4" t="s">
        <v>408</v>
      </c>
      <c r="M4">
        <v>804</v>
      </c>
      <c r="N4" s="9" t="s">
        <v>372</v>
      </c>
    </row>
    <row r="5" spans="1:14" x14ac:dyDescent="0.45">
      <c r="A5" s="9" t="s">
        <v>6</v>
      </c>
      <c r="C5">
        <v>2004</v>
      </c>
      <c r="D5" t="s">
        <v>70</v>
      </c>
      <c r="E5">
        <v>200</v>
      </c>
      <c r="G5">
        <v>292</v>
      </c>
      <c r="H5" t="s">
        <v>437</v>
      </c>
      <c r="I5">
        <v>803</v>
      </c>
      <c r="K5">
        <v>32</v>
      </c>
      <c r="L5" t="s">
        <v>401</v>
      </c>
      <c r="M5">
        <v>804</v>
      </c>
      <c r="N5" s="9" t="s">
        <v>373</v>
      </c>
    </row>
    <row r="6" spans="1:14" x14ac:dyDescent="0.45">
      <c r="A6" s="12" t="s">
        <v>7</v>
      </c>
      <c r="B6" s="11"/>
      <c r="C6" s="11">
        <v>2005</v>
      </c>
      <c r="D6" s="11" t="s">
        <v>71</v>
      </c>
      <c r="E6">
        <v>200</v>
      </c>
      <c r="G6">
        <v>293</v>
      </c>
      <c r="H6" t="s">
        <v>438</v>
      </c>
      <c r="I6">
        <v>803</v>
      </c>
      <c r="K6">
        <v>33</v>
      </c>
      <c r="L6" s="11" t="s">
        <v>421</v>
      </c>
      <c r="M6">
        <v>804</v>
      </c>
      <c r="N6" s="12" t="s">
        <v>372</v>
      </c>
    </row>
    <row r="7" spans="1:14" x14ac:dyDescent="0.45">
      <c r="A7" s="9" t="s">
        <v>8</v>
      </c>
      <c r="C7">
        <v>2006</v>
      </c>
      <c r="D7" t="s">
        <v>72</v>
      </c>
      <c r="E7">
        <v>200</v>
      </c>
      <c r="G7">
        <v>294</v>
      </c>
      <c r="H7" t="s">
        <v>439</v>
      </c>
      <c r="I7">
        <v>803</v>
      </c>
      <c r="K7">
        <v>34</v>
      </c>
      <c r="L7" t="s">
        <v>428</v>
      </c>
      <c r="M7">
        <v>804</v>
      </c>
      <c r="N7" s="9" t="s">
        <v>373</v>
      </c>
    </row>
    <row r="8" spans="1:14" x14ac:dyDescent="0.45">
      <c r="A8" s="9" t="s">
        <v>9</v>
      </c>
      <c r="C8">
        <v>2007</v>
      </c>
      <c r="D8" t="s">
        <v>73</v>
      </c>
      <c r="E8">
        <v>200</v>
      </c>
      <c r="G8">
        <v>295</v>
      </c>
      <c r="H8" t="s">
        <v>441</v>
      </c>
      <c r="I8">
        <v>803</v>
      </c>
      <c r="K8">
        <v>35</v>
      </c>
      <c r="L8" t="s">
        <v>402</v>
      </c>
      <c r="M8">
        <v>804</v>
      </c>
      <c r="N8" s="9" t="s">
        <v>372</v>
      </c>
    </row>
    <row r="9" spans="1:14" x14ac:dyDescent="0.45">
      <c r="A9" s="9" t="s">
        <v>10</v>
      </c>
      <c r="C9">
        <v>2008</v>
      </c>
      <c r="D9" t="s">
        <v>74</v>
      </c>
      <c r="E9">
        <v>200</v>
      </c>
      <c r="G9">
        <v>296</v>
      </c>
      <c r="H9" t="s">
        <v>440</v>
      </c>
      <c r="I9">
        <v>803</v>
      </c>
      <c r="K9">
        <v>40</v>
      </c>
      <c r="L9" t="s">
        <v>433</v>
      </c>
      <c r="M9">
        <v>804</v>
      </c>
      <c r="N9" s="10" t="s">
        <v>372</v>
      </c>
    </row>
    <row r="10" spans="1:14" x14ac:dyDescent="0.45">
      <c r="A10" s="9" t="s">
        <v>11</v>
      </c>
      <c r="C10">
        <v>2009</v>
      </c>
      <c r="D10" t="s">
        <v>76</v>
      </c>
      <c r="E10">
        <v>201</v>
      </c>
      <c r="G10">
        <v>289</v>
      </c>
      <c r="H10" t="s">
        <v>435</v>
      </c>
      <c r="I10">
        <v>803</v>
      </c>
      <c r="K10">
        <v>41</v>
      </c>
      <c r="L10" t="s">
        <v>396</v>
      </c>
      <c r="M10">
        <v>804</v>
      </c>
      <c r="N10" s="9" t="s">
        <v>373</v>
      </c>
    </row>
    <row r="11" spans="1:14" x14ac:dyDescent="0.45">
      <c r="A11" s="9" t="s">
        <v>12</v>
      </c>
      <c r="C11">
        <v>2010</v>
      </c>
      <c r="D11" t="s">
        <v>77</v>
      </c>
      <c r="E11">
        <v>201</v>
      </c>
      <c r="G11">
        <v>290</v>
      </c>
      <c r="H11" t="s">
        <v>434</v>
      </c>
      <c r="I11">
        <v>803</v>
      </c>
      <c r="K11">
        <v>42</v>
      </c>
      <c r="L11" t="s">
        <v>397</v>
      </c>
      <c r="M11">
        <v>804</v>
      </c>
      <c r="N11" s="9" t="s">
        <v>373</v>
      </c>
    </row>
    <row r="12" spans="1:14" x14ac:dyDescent="0.45">
      <c r="A12" s="12" t="s">
        <v>13</v>
      </c>
      <c r="C12" s="11">
        <v>2011</v>
      </c>
      <c r="D12" s="11" t="s">
        <v>78</v>
      </c>
      <c r="E12">
        <v>201</v>
      </c>
      <c r="G12">
        <v>291</v>
      </c>
      <c r="H12" t="s">
        <v>436</v>
      </c>
      <c r="I12">
        <v>803</v>
      </c>
      <c r="K12">
        <v>43</v>
      </c>
      <c r="L12" s="11" t="s">
        <v>380</v>
      </c>
      <c r="M12">
        <v>804</v>
      </c>
      <c r="N12" s="12" t="s">
        <v>372</v>
      </c>
    </row>
    <row r="13" spans="1:14" x14ac:dyDescent="0.45">
      <c r="A13" s="9" t="s">
        <v>14</v>
      </c>
      <c r="C13">
        <v>2012</v>
      </c>
      <c r="D13" t="s">
        <v>79</v>
      </c>
      <c r="E13">
        <v>201</v>
      </c>
      <c r="G13">
        <v>292</v>
      </c>
      <c r="H13" t="s">
        <v>437</v>
      </c>
      <c r="I13">
        <v>803</v>
      </c>
      <c r="K13">
        <v>44</v>
      </c>
      <c r="L13" t="s">
        <v>500</v>
      </c>
      <c r="M13">
        <v>804</v>
      </c>
      <c r="N13" s="9" t="s">
        <v>372</v>
      </c>
    </row>
    <row r="14" spans="1:14" x14ac:dyDescent="0.45">
      <c r="A14" s="9" t="s">
        <v>15</v>
      </c>
      <c r="C14">
        <v>2013</v>
      </c>
      <c r="D14" t="s">
        <v>80</v>
      </c>
      <c r="E14">
        <v>201</v>
      </c>
      <c r="G14">
        <v>293</v>
      </c>
      <c r="H14" t="s">
        <v>438</v>
      </c>
      <c r="I14">
        <v>803</v>
      </c>
      <c r="K14">
        <v>45</v>
      </c>
      <c r="L14" t="s">
        <v>382</v>
      </c>
      <c r="M14">
        <v>804</v>
      </c>
      <c r="N14" s="9" t="s">
        <v>372</v>
      </c>
    </row>
    <row r="15" spans="1:14" x14ac:dyDescent="0.45">
      <c r="A15" s="12" t="s">
        <v>16</v>
      </c>
      <c r="C15">
        <v>2014</v>
      </c>
      <c r="D15" s="11" t="s">
        <v>81</v>
      </c>
      <c r="E15">
        <v>201</v>
      </c>
      <c r="G15">
        <v>294</v>
      </c>
      <c r="H15" t="s">
        <v>439</v>
      </c>
      <c r="I15">
        <v>803</v>
      </c>
      <c r="K15">
        <v>46</v>
      </c>
      <c r="L15" s="11" t="s">
        <v>414</v>
      </c>
      <c r="M15">
        <v>804</v>
      </c>
      <c r="N15" s="12" t="s">
        <v>373</v>
      </c>
    </row>
    <row r="16" spans="1:14" x14ac:dyDescent="0.45">
      <c r="A16" s="9" t="s">
        <v>17</v>
      </c>
      <c r="C16">
        <v>2015</v>
      </c>
      <c r="D16" t="s">
        <v>82</v>
      </c>
      <c r="E16">
        <v>201</v>
      </c>
      <c r="G16">
        <v>295</v>
      </c>
      <c r="H16" t="s">
        <v>441</v>
      </c>
      <c r="I16">
        <v>803</v>
      </c>
      <c r="K16">
        <v>47</v>
      </c>
      <c r="L16" t="s">
        <v>392</v>
      </c>
      <c r="M16">
        <v>804</v>
      </c>
      <c r="N16" s="9" t="s">
        <v>373</v>
      </c>
    </row>
    <row r="17" spans="1:14" x14ac:dyDescent="0.45">
      <c r="A17" s="9" t="s">
        <v>18</v>
      </c>
      <c r="C17">
        <v>2016</v>
      </c>
      <c r="D17" t="s">
        <v>83</v>
      </c>
      <c r="E17">
        <v>201</v>
      </c>
      <c r="G17">
        <v>296</v>
      </c>
      <c r="H17" t="s">
        <v>440</v>
      </c>
      <c r="I17">
        <v>803</v>
      </c>
      <c r="K17">
        <v>48</v>
      </c>
      <c r="L17" t="s">
        <v>399</v>
      </c>
      <c r="M17">
        <v>804</v>
      </c>
      <c r="N17" s="9" t="s">
        <v>372</v>
      </c>
    </row>
    <row r="18" spans="1:14" x14ac:dyDescent="0.45">
      <c r="A18" s="9" t="s">
        <v>19</v>
      </c>
      <c r="C18">
        <v>2017</v>
      </c>
      <c r="D18" t="s">
        <v>84</v>
      </c>
      <c r="E18">
        <v>202</v>
      </c>
      <c r="G18">
        <v>289</v>
      </c>
      <c r="H18" t="s">
        <v>435</v>
      </c>
      <c r="I18">
        <v>803</v>
      </c>
      <c r="K18">
        <v>49</v>
      </c>
      <c r="L18" t="s">
        <v>410</v>
      </c>
      <c r="M18">
        <v>804</v>
      </c>
      <c r="N18" s="9" t="s">
        <v>372</v>
      </c>
    </row>
    <row r="19" spans="1:14" x14ac:dyDescent="0.45">
      <c r="A19" s="9" t="s">
        <v>20</v>
      </c>
      <c r="C19">
        <v>2018</v>
      </c>
      <c r="D19" t="s">
        <v>85</v>
      </c>
      <c r="E19">
        <v>202</v>
      </c>
      <c r="G19">
        <v>290</v>
      </c>
      <c r="H19" t="s">
        <v>434</v>
      </c>
      <c r="I19">
        <v>803</v>
      </c>
      <c r="K19">
        <v>50</v>
      </c>
      <c r="L19" t="s">
        <v>431</v>
      </c>
      <c r="M19">
        <v>804</v>
      </c>
      <c r="N19" s="9" t="s">
        <v>373</v>
      </c>
    </row>
    <row r="20" spans="1:14" x14ac:dyDescent="0.45">
      <c r="A20" s="9" t="s">
        <v>21</v>
      </c>
      <c r="C20">
        <v>2019</v>
      </c>
      <c r="D20" t="s">
        <v>94</v>
      </c>
      <c r="E20">
        <v>202</v>
      </c>
      <c r="G20">
        <v>291</v>
      </c>
      <c r="H20" t="s">
        <v>436</v>
      </c>
      <c r="I20">
        <v>803</v>
      </c>
      <c r="K20">
        <v>51</v>
      </c>
      <c r="L20" t="s">
        <v>385</v>
      </c>
      <c r="M20">
        <v>804</v>
      </c>
      <c r="N20" s="9" t="s">
        <v>372</v>
      </c>
    </row>
    <row r="21" spans="1:14" x14ac:dyDescent="0.45">
      <c r="A21" s="9" t="s">
        <v>22</v>
      </c>
      <c r="C21">
        <v>2020</v>
      </c>
      <c r="D21" t="s">
        <v>95</v>
      </c>
      <c r="E21">
        <v>202</v>
      </c>
      <c r="G21">
        <v>292</v>
      </c>
      <c r="H21" t="s">
        <v>437</v>
      </c>
      <c r="I21">
        <v>803</v>
      </c>
      <c r="K21">
        <v>52</v>
      </c>
      <c r="L21" t="s">
        <v>412</v>
      </c>
      <c r="M21">
        <v>804</v>
      </c>
      <c r="N21" s="9" t="s">
        <v>372</v>
      </c>
    </row>
    <row r="22" spans="1:14" x14ac:dyDescent="0.45">
      <c r="A22" s="12" t="s">
        <v>23</v>
      </c>
      <c r="C22">
        <v>2021</v>
      </c>
      <c r="D22" s="11" t="s">
        <v>96</v>
      </c>
      <c r="E22">
        <v>202</v>
      </c>
      <c r="G22">
        <v>293</v>
      </c>
      <c r="H22" t="s">
        <v>438</v>
      </c>
      <c r="I22">
        <v>803</v>
      </c>
      <c r="K22">
        <v>53</v>
      </c>
      <c r="L22" s="11" t="s">
        <v>394</v>
      </c>
      <c r="M22">
        <v>804</v>
      </c>
      <c r="N22" s="12" t="s">
        <v>373</v>
      </c>
    </row>
    <row r="23" spans="1:14" x14ac:dyDescent="0.45">
      <c r="A23" s="9" t="s">
        <v>24</v>
      </c>
      <c r="C23">
        <v>2022</v>
      </c>
      <c r="D23" t="s">
        <v>97</v>
      </c>
      <c r="E23">
        <v>202</v>
      </c>
      <c r="G23">
        <v>294</v>
      </c>
      <c r="H23" t="s">
        <v>439</v>
      </c>
      <c r="I23">
        <v>803</v>
      </c>
      <c r="K23">
        <v>54</v>
      </c>
      <c r="L23" t="s">
        <v>374</v>
      </c>
      <c r="M23">
        <v>804</v>
      </c>
      <c r="N23" s="9" t="s">
        <v>372</v>
      </c>
    </row>
    <row r="24" spans="1:14" x14ac:dyDescent="0.45">
      <c r="A24" s="9" t="s">
        <v>25</v>
      </c>
      <c r="C24">
        <v>2023</v>
      </c>
      <c r="D24" t="s">
        <v>98</v>
      </c>
      <c r="E24">
        <v>202</v>
      </c>
      <c r="G24">
        <v>295</v>
      </c>
      <c r="H24" t="s">
        <v>441</v>
      </c>
      <c r="I24">
        <v>803</v>
      </c>
      <c r="K24">
        <v>55</v>
      </c>
      <c r="L24" t="s">
        <v>377</v>
      </c>
      <c r="M24">
        <v>804</v>
      </c>
      <c r="N24" s="9" t="s">
        <v>373</v>
      </c>
    </row>
    <row r="25" spans="1:14" x14ac:dyDescent="0.45">
      <c r="A25" s="12" t="s">
        <v>26</v>
      </c>
      <c r="C25">
        <v>2024</v>
      </c>
      <c r="D25" s="11" t="s">
        <v>99</v>
      </c>
      <c r="E25">
        <v>202</v>
      </c>
      <c r="G25">
        <v>296</v>
      </c>
      <c r="H25" t="s">
        <v>440</v>
      </c>
      <c r="I25">
        <v>803</v>
      </c>
      <c r="K25">
        <v>56</v>
      </c>
      <c r="L25" s="11" t="s">
        <v>403</v>
      </c>
      <c r="M25">
        <v>804</v>
      </c>
      <c r="N25" s="13" t="s">
        <v>373</v>
      </c>
    </row>
    <row r="26" spans="1:14" x14ac:dyDescent="0.45">
      <c r="A26" s="12" t="s">
        <v>27</v>
      </c>
      <c r="C26">
        <v>2025</v>
      </c>
      <c r="D26" s="11" t="s">
        <v>100</v>
      </c>
      <c r="E26">
        <v>203</v>
      </c>
      <c r="G26">
        <v>289</v>
      </c>
      <c r="H26" t="s">
        <v>435</v>
      </c>
      <c r="I26">
        <v>803</v>
      </c>
      <c r="K26">
        <v>57</v>
      </c>
      <c r="L26" s="11" t="s">
        <v>388</v>
      </c>
      <c r="M26">
        <v>804</v>
      </c>
      <c r="N26" s="12" t="s">
        <v>373</v>
      </c>
    </row>
    <row r="27" spans="1:14" x14ac:dyDescent="0.45">
      <c r="A27" s="9" t="s">
        <v>28</v>
      </c>
      <c r="C27">
        <v>2026</v>
      </c>
      <c r="D27" t="s">
        <v>101</v>
      </c>
      <c r="E27">
        <v>203</v>
      </c>
      <c r="G27">
        <v>290</v>
      </c>
      <c r="H27" t="s">
        <v>434</v>
      </c>
      <c r="I27">
        <v>803</v>
      </c>
      <c r="K27">
        <v>58</v>
      </c>
      <c r="L27" t="s">
        <v>501</v>
      </c>
      <c r="M27">
        <v>804</v>
      </c>
      <c r="N27" s="9" t="s">
        <v>373</v>
      </c>
    </row>
    <row r="28" spans="1:14" x14ac:dyDescent="0.45">
      <c r="A28" s="9" t="s">
        <v>29</v>
      </c>
      <c r="C28">
        <v>2027</v>
      </c>
      <c r="D28" t="s">
        <v>102</v>
      </c>
      <c r="E28">
        <v>203</v>
      </c>
      <c r="G28">
        <v>291</v>
      </c>
      <c r="H28" t="s">
        <v>436</v>
      </c>
      <c r="I28">
        <v>803</v>
      </c>
      <c r="K28">
        <v>59</v>
      </c>
      <c r="L28" t="s">
        <v>395</v>
      </c>
      <c r="M28">
        <v>804</v>
      </c>
      <c r="N28" s="9" t="s">
        <v>372</v>
      </c>
    </row>
    <row r="29" spans="1:14" x14ac:dyDescent="0.45">
      <c r="A29" s="9" t="s">
        <v>30</v>
      </c>
      <c r="C29">
        <v>2028</v>
      </c>
      <c r="D29" t="s">
        <v>103</v>
      </c>
      <c r="E29">
        <v>203</v>
      </c>
      <c r="G29">
        <v>292</v>
      </c>
      <c r="H29" t="s">
        <v>437</v>
      </c>
      <c r="I29">
        <v>803</v>
      </c>
      <c r="K29">
        <v>60</v>
      </c>
      <c r="L29" t="s">
        <v>378</v>
      </c>
      <c r="M29">
        <v>804</v>
      </c>
      <c r="N29" s="9" t="s">
        <v>372</v>
      </c>
    </row>
    <row r="30" spans="1:14" x14ac:dyDescent="0.45">
      <c r="A30" s="9" t="s">
        <v>31</v>
      </c>
      <c r="C30">
        <v>2029</v>
      </c>
      <c r="D30" t="s">
        <v>104</v>
      </c>
      <c r="E30">
        <v>203</v>
      </c>
      <c r="G30">
        <v>293</v>
      </c>
      <c r="H30" t="s">
        <v>438</v>
      </c>
      <c r="I30">
        <v>803</v>
      </c>
      <c r="K30">
        <v>61</v>
      </c>
      <c r="L30" t="s">
        <v>398</v>
      </c>
      <c r="M30">
        <v>804</v>
      </c>
      <c r="N30" s="9" t="s">
        <v>372</v>
      </c>
    </row>
    <row r="31" spans="1:14" x14ac:dyDescent="0.45">
      <c r="A31" s="9" t="s">
        <v>32</v>
      </c>
      <c r="C31">
        <v>2030</v>
      </c>
      <c r="D31" t="s">
        <v>105</v>
      </c>
      <c r="E31">
        <v>203</v>
      </c>
      <c r="G31">
        <v>294</v>
      </c>
      <c r="H31" t="s">
        <v>439</v>
      </c>
      <c r="I31">
        <v>803</v>
      </c>
      <c r="K31">
        <v>62</v>
      </c>
      <c r="L31" t="s">
        <v>393</v>
      </c>
      <c r="M31">
        <v>804</v>
      </c>
      <c r="N31" s="9" t="s">
        <v>373</v>
      </c>
    </row>
    <row r="32" spans="1:14" x14ac:dyDescent="0.45">
      <c r="A32" s="12" t="s">
        <v>33</v>
      </c>
      <c r="C32">
        <v>2031</v>
      </c>
      <c r="D32" s="11" t="s">
        <v>106</v>
      </c>
      <c r="E32">
        <v>203</v>
      </c>
      <c r="G32">
        <v>295</v>
      </c>
      <c r="H32" t="s">
        <v>441</v>
      </c>
      <c r="I32">
        <v>803</v>
      </c>
      <c r="K32">
        <v>63</v>
      </c>
      <c r="L32" s="11" t="s">
        <v>387</v>
      </c>
      <c r="M32">
        <v>804</v>
      </c>
      <c r="N32" s="12" t="s">
        <v>373</v>
      </c>
    </row>
    <row r="33" spans="1:15" x14ac:dyDescent="0.45">
      <c r="A33" s="9" t="s">
        <v>34</v>
      </c>
      <c r="C33">
        <v>2032</v>
      </c>
      <c r="D33" t="s">
        <v>107</v>
      </c>
      <c r="E33">
        <v>203</v>
      </c>
      <c r="G33">
        <v>296</v>
      </c>
      <c r="H33" t="s">
        <v>440</v>
      </c>
      <c r="I33">
        <v>803</v>
      </c>
      <c r="K33">
        <v>64</v>
      </c>
      <c r="L33" t="s">
        <v>381</v>
      </c>
      <c r="M33">
        <v>804</v>
      </c>
      <c r="N33" s="10" t="s">
        <v>372</v>
      </c>
    </row>
    <row r="34" spans="1:15" x14ac:dyDescent="0.45">
      <c r="A34" s="12" t="s">
        <v>35</v>
      </c>
      <c r="C34">
        <v>2033</v>
      </c>
      <c r="D34" s="11" t="s">
        <v>108</v>
      </c>
      <c r="E34">
        <v>204</v>
      </c>
      <c r="G34">
        <v>289</v>
      </c>
      <c r="H34" t="s">
        <v>435</v>
      </c>
      <c r="I34">
        <v>803</v>
      </c>
      <c r="K34">
        <v>65</v>
      </c>
      <c r="L34" s="11" t="s">
        <v>375</v>
      </c>
      <c r="M34">
        <v>804</v>
      </c>
      <c r="N34" s="13" t="s">
        <v>372</v>
      </c>
    </row>
    <row r="35" spans="1:15" x14ac:dyDescent="0.45">
      <c r="A35" s="9" t="s">
        <v>36</v>
      </c>
      <c r="C35">
        <v>2034</v>
      </c>
      <c r="D35" t="s">
        <v>109</v>
      </c>
      <c r="E35">
        <v>204</v>
      </c>
      <c r="G35">
        <v>290</v>
      </c>
      <c r="H35" t="s">
        <v>434</v>
      </c>
      <c r="I35">
        <v>803</v>
      </c>
      <c r="K35">
        <v>66</v>
      </c>
      <c r="L35" s="22" t="s">
        <v>463</v>
      </c>
      <c r="M35">
        <v>804</v>
      </c>
      <c r="N35" s="9" t="s">
        <v>372</v>
      </c>
    </row>
    <row r="36" spans="1:15" x14ac:dyDescent="0.45">
      <c r="A36" s="9" t="s">
        <v>37</v>
      </c>
      <c r="C36">
        <v>2035</v>
      </c>
      <c r="D36" t="s">
        <v>110</v>
      </c>
      <c r="E36">
        <v>204</v>
      </c>
      <c r="G36">
        <v>291</v>
      </c>
      <c r="H36" t="s">
        <v>436</v>
      </c>
      <c r="I36">
        <v>803</v>
      </c>
      <c r="K36">
        <v>67</v>
      </c>
      <c r="L36" t="s">
        <v>429</v>
      </c>
      <c r="M36">
        <v>804</v>
      </c>
      <c r="N36" s="9" t="s">
        <v>373</v>
      </c>
    </row>
    <row r="37" spans="1:15" x14ac:dyDescent="0.45">
      <c r="A37" s="9" t="s">
        <v>38</v>
      </c>
      <c r="C37">
        <v>2036</v>
      </c>
      <c r="D37" t="s">
        <v>111</v>
      </c>
      <c r="E37">
        <v>204</v>
      </c>
      <c r="G37">
        <v>292</v>
      </c>
      <c r="H37" t="s">
        <v>437</v>
      </c>
      <c r="I37">
        <v>803</v>
      </c>
      <c r="K37">
        <v>68</v>
      </c>
      <c r="L37" t="s">
        <v>432</v>
      </c>
      <c r="M37">
        <v>804</v>
      </c>
      <c r="N37" s="9" t="s">
        <v>373</v>
      </c>
    </row>
    <row r="38" spans="1:15" s="11" customFormat="1" x14ac:dyDescent="0.45">
      <c r="A38" s="12" t="s">
        <v>39</v>
      </c>
      <c r="C38" s="11">
        <v>2037</v>
      </c>
      <c r="D38" s="11" t="s">
        <v>112</v>
      </c>
      <c r="E38" s="11">
        <v>204</v>
      </c>
      <c r="G38" s="11">
        <v>293</v>
      </c>
      <c r="H38" s="11" t="s">
        <v>438</v>
      </c>
      <c r="I38" s="11">
        <v>803</v>
      </c>
      <c r="K38" s="11">
        <v>69</v>
      </c>
      <c r="L38" s="11" t="s">
        <v>420</v>
      </c>
      <c r="M38" s="11">
        <v>804</v>
      </c>
      <c r="N38" s="12" t="s">
        <v>373</v>
      </c>
    </row>
    <row r="39" spans="1:15" x14ac:dyDescent="0.45">
      <c r="A39" s="9" t="s">
        <v>40</v>
      </c>
      <c r="C39">
        <v>2038</v>
      </c>
      <c r="D39" t="s">
        <v>113</v>
      </c>
      <c r="E39">
        <v>204</v>
      </c>
      <c r="G39">
        <v>294</v>
      </c>
      <c r="H39" t="s">
        <v>439</v>
      </c>
      <c r="I39">
        <v>803</v>
      </c>
      <c r="K39">
        <v>70</v>
      </c>
      <c r="L39" t="s">
        <v>417</v>
      </c>
      <c r="M39">
        <v>804</v>
      </c>
      <c r="N39" s="9" t="s">
        <v>373</v>
      </c>
      <c r="O39" t="s">
        <v>417</v>
      </c>
    </row>
    <row r="40" spans="1:15" x14ac:dyDescent="0.45">
      <c r="A40" s="9" t="s">
        <v>41</v>
      </c>
      <c r="C40">
        <v>2039</v>
      </c>
      <c r="D40" t="s">
        <v>114</v>
      </c>
      <c r="E40">
        <v>204</v>
      </c>
      <c r="G40">
        <v>295</v>
      </c>
      <c r="H40" t="s">
        <v>441</v>
      </c>
      <c r="I40">
        <v>803</v>
      </c>
      <c r="K40">
        <v>71</v>
      </c>
      <c r="L40" t="s">
        <v>390</v>
      </c>
      <c r="M40">
        <v>804</v>
      </c>
      <c r="N40" s="9" t="s">
        <v>372</v>
      </c>
    </row>
    <row r="41" spans="1:15" x14ac:dyDescent="0.45">
      <c r="A41" s="9" t="s">
        <v>42</v>
      </c>
      <c r="C41">
        <v>2040</v>
      </c>
      <c r="D41" t="s">
        <v>115</v>
      </c>
      <c r="E41">
        <v>204</v>
      </c>
      <c r="G41">
        <v>296</v>
      </c>
      <c r="H41" t="s">
        <v>440</v>
      </c>
      <c r="I41">
        <v>803</v>
      </c>
      <c r="K41">
        <v>72</v>
      </c>
      <c r="L41" t="s">
        <v>406</v>
      </c>
      <c r="M41">
        <v>804</v>
      </c>
      <c r="N41" s="9" t="s">
        <v>372</v>
      </c>
    </row>
    <row r="42" spans="1:15" x14ac:dyDescent="0.45">
      <c r="A42" s="12" t="s">
        <v>43</v>
      </c>
      <c r="C42">
        <v>2041</v>
      </c>
      <c r="D42" s="11" t="s">
        <v>116</v>
      </c>
      <c r="E42">
        <v>205</v>
      </c>
      <c r="G42">
        <v>289</v>
      </c>
      <c r="H42" t="s">
        <v>435</v>
      </c>
      <c r="I42">
        <v>803</v>
      </c>
      <c r="K42">
        <v>73</v>
      </c>
      <c r="L42" s="11" t="s">
        <v>424</v>
      </c>
      <c r="M42">
        <v>804</v>
      </c>
      <c r="N42" s="12" t="s">
        <v>373</v>
      </c>
    </row>
    <row r="43" spans="1:15" x14ac:dyDescent="0.45">
      <c r="A43" s="9" t="s">
        <v>44</v>
      </c>
      <c r="C43">
        <v>2042</v>
      </c>
      <c r="D43" t="s">
        <v>117</v>
      </c>
      <c r="E43">
        <v>205</v>
      </c>
      <c r="G43">
        <v>290</v>
      </c>
      <c r="H43" t="s">
        <v>434</v>
      </c>
      <c r="I43">
        <v>803</v>
      </c>
      <c r="K43">
        <v>74</v>
      </c>
      <c r="L43" t="s">
        <v>409</v>
      </c>
      <c r="M43">
        <v>804</v>
      </c>
      <c r="N43" s="9" t="s">
        <v>372</v>
      </c>
    </row>
    <row r="44" spans="1:15" x14ac:dyDescent="0.45">
      <c r="A44" s="9" t="s">
        <v>45</v>
      </c>
      <c r="C44">
        <v>2043</v>
      </c>
      <c r="D44" t="s">
        <v>118</v>
      </c>
      <c r="E44">
        <v>205</v>
      </c>
      <c r="G44">
        <v>291</v>
      </c>
      <c r="H44" t="s">
        <v>436</v>
      </c>
      <c r="I44">
        <v>803</v>
      </c>
      <c r="K44">
        <v>75</v>
      </c>
      <c r="L44" t="s">
        <v>418</v>
      </c>
      <c r="M44">
        <v>804</v>
      </c>
      <c r="N44" s="9" t="s">
        <v>372</v>
      </c>
    </row>
    <row r="45" spans="1:15" x14ac:dyDescent="0.45">
      <c r="A45" s="9" t="s">
        <v>46</v>
      </c>
      <c r="C45">
        <v>2044</v>
      </c>
      <c r="D45" t="s">
        <v>119</v>
      </c>
      <c r="E45">
        <v>205</v>
      </c>
      <c r="G45">
        <v>292</v>
      </c>
      <c r="H45" t="s">
        <v>437</v>
      </c>
      <c r="I45">
        <v>803</v>
      </c>
      <c r="K45">
        <v>76</v>
      </c>
      <c r="L45" t="s">
        <v>426</v>
      </c>
      <c r="M45">
        <v>804</v>
      </c>
      <c r="N45" s="9" t="s">
        <v>373</v>
      </c>
    </row>
    <row r="46" spans="1:15" x14ac:dyDescent="0.45">
      <c r="A46" s="9" t="s">
        <v>47</v>
      </c>
      <c r="C46">
        <v>2045</v>
      </c>
      <c r="D46" t="s">
        <v>120</v>
      </c>
      <c r="E46">
        <v>205</v>
      </c>
      <c r="G46">
        <v>293</v>
      </c>
      <c r="H46" t="s">
        <v>438</v>
      </c>
      <c r="I46">
        <v>803</v>
      </c>
      <c r="K46">
        <v>77</v>
      </c>
      <c r="L46" t="s">
        <v>423</v>
      </c>
      <c r="M46">
        <v>804</v>
      </c>
      <c r="N46" s="9" t="s">
        <v>372</v>
      </c>
    </row>
    <row r="47" spans="1:15" x14ac:dyDescent="0.45">
      <c r="A47" s="9" t="s">
        <v>48</v>
      </c>
      <c r="C47">
        <v>2046</v>
      </c>
      <c r="D47" t="s">
        <v>121</v>
      </c>
      <c r="E47">
        <v>205</v>
      </c>
      <c r="G47">
        <v>294</v>
      </c>
      <c r="H47" t="s">
        <v>439</v>
      </c>
      <c r="I47">
        <v>803</v>
      </c>
      <c r="K47">
        <v>78</v>
      </c>
      <c r="L47" t="s">
        <v>391</v>
      </c>
      <c r="M47">
        <v>804</v>
      </c>
      <c r="N47" s="9" t="s">
        <v>373</v>
      </c>
    </row>
    <row r="48" spans="1:15" s="11" customFormat="1" x14ac:dyDescent="0.45">
      <c r="A48" s="12" t="s">
        <v>49</v>
      </c>
      <c r="C48" s="11">
        <v>2047</v>
      </c>
      <c r="D48" s="11" t="s">
        <v>122</v>
      </c>
      <c r="E48" s="11">
        <v>205</v>
      </c>
      <c r="G48" s="11">
        <v>295</v>
      </c>
      <c r="H48" s="11" t="s">
        <v>441</v>
      </c>
      <c r="I48" s="11">
        <v>803</v>
      </c>
      <c r="K48" s="11">
        <v>79</v>
      </c>
      <c r="L48" s="11" t="s">
        <v>383</v>
      </c>
      <c r="M48" s="11">
        <v>804</v>
      </c>
      <c r="N48" s="12" t="s">
        <v>373</v>
      </c>
    </row>
    <row r="49" spans="1:14" x14ac:dyDescent="0.45">
      <c r="A49" s="9" t="s">
        <v>50</v>
      </c>
      <c r="C49">
        <v>2048</v>
      </c>
      <c r="D49" t="s">
        <v>123</v>
      </c>
      <c r="E49">
        <v>205</v>
      </c>
      <c r="G49">
        <v>296</v>
      </c>
      <c r="H49" t="s">
        <v>440</v>
      </c>
      <c r="I49">
        <v>803</v>
      </c>
      <c r="K49">
        <v>80</v>
      </c>
      <c r="L49" t="s">
        <v>427</v>
      </c>
      <c r="M49">
        <v>804</v>
      </c>
      <c r="N49" s="9" t="s">
        <v>372</v>
      </c>
    </row>
    <row r="50" spans="1:14" s="11" customFormat="1" x14ac:dyDescent="0.45">
      <c r="A50" s="12" t="s">
        <v>51</v>
      </c>
      <c r="C50" s="11">
        <v>2049</v>
      </c>
      <c r="D50" s="11" t="s">
        <v>86</v>
      </c>
      <c r="E50" s="11">
        <v>206</v>
      </c>
      <c r="G50" s="11">
        <v>289</v>
      </c>
      <c r="H50" s="11" t="s">
        <v>435</v>
      </c>
      <c r="I50" s="11">
        <v>803</v>
      </c>
      <c r="K50" s="11">
        <v>81</v>
      </c>
      <c r="L50" s="11" t="s">
        <v>425</v>
      </c>
      <c r="M50" s="11">
        <v>804</v>
      </c>
      <c r="N50" s="12" t="s">
        <v>373</v>
      </c>
    </row>
    <row r="51" spans="1:14" x14ac:dyDescent="0.45">
      <c r="A51" s="9" t="s">
        <v>52</v>
      </c>
      <c r="C51">
        <v>2050</v>
      </c>
      <c r="D51" t="s">
        <v>87</v>
      </c>
      <c r="E51">
        <v>206</v>
      </c>
      <c r="G51">
        <v>290</v>
      </c>
      <c r="H51" t="s">
        <v>434</v>
      </c>
      <c r="I51">
        <v>803</v>
      </c>
      <c r="K51">
        <v>82</v>
      </c>
      <c r="L51" t="s">
        <v>430</v>
      </c>
      <c r="M51">
        <v>804</v>
      </c>
      <c r="N51" s="9" t="s">
        <v>373</v>
      </c>
    </row>
    <row r="52" spans="1:14" x14ac:dyDescent="0.45">
      <c r="A52" s="9" t="s">
        <v>53</v>
      </c>
      <c r="C52">
        <v>2051</v>
      </c>
      <c r="D52" t="s">
        <v>88</v>
      </c>
      <c r="E52">
        <v>206</v>
      </c>
      <c r="G52">
        <v>291</v>
      </c>
      <c r="H52" t="s">
        <v>436</v>
      </c>
      <c r="I52">
        <v>803</v>
      </c>
      <c r="K52">
        <v>83</v>
      </c>
      <c r="L52" t="s">
        <v>502</v>
      </c>
      <c r="M52">
        <v>804</v>
      </c>
      <c r="N52" s="9" t="s">
        <v>372</v>
      </c>
    </row>
    <row r="53" spans="1:14" x14ac:dyDescent="0.45">
      <c r="A53" s="9" t="s">
        <v>54</v>
      </c>
      <c r="C53">
        <v>2052</v>
      </c>
      <c r="D53" t="s">
        <v>89</v>
      </c>
      <c r="E53">
        <v>206</v>
      </c>
      <c r="G53">
        <v>292</v>
      </c>
      <c r="H53" t="s">
        <v>437</v>
      </c>
      <c r="I53">
        <v>803</v>
      </c>
      <c r="K53">
        <v>84</v>
      </c>
      <c r="L53" t="s">
        <v>376</v>
      </c>
      <c r="M53">
        <v>804</v>
      </c>
      <c r="N53" s="9" t="s">
        <v>372</v>
      </c>
    </row>
    <row r="54" spans="1:14" x14ac:dyDescent="0.45">
      <c r="A54" s="9" t="s">
        <v>55</v>
      </c>
      <c r="C54">
        <v>2053</v>
      </c>
      <c r="D54" t="s">
        <v>90</v>
      </c>
      <c r="E54">
        <v>206</v>
      </c>
      <c r="G54">
        <v>293</v>
      </c>
      <c r="H54" t="s">
        <v>438</v>
      </c>
      <c r="I54">
        <v>803</v>
      </c>
      <c r="K54">
        <v>85</v>
      </c>
      <c r="L54" t="s">
        <v>415</v>
      </c>
      <c r="M54">
        <v>804</v>
      </c>
      <c r="N54" s="9" t="s">
        <v>372</v>
      </c>
    </row>
    <row r="55" spans="1:14" x14ac:dyDescent="0.45">
      <c r="A55" s="12" t="s">
        <v>56</v>
      </c>
      <c r="C55">
        <v>2054</v>
      </c>
      <c r="D55" s="11" t="s">
        <v>91</v>
      </c>
      <c r="E55">
        <v>206</v>
      </c>
      <c r="G55">
        <v>294</v>
      </c>
      <c r="H55" t="s">
        <v>439</v>
      </c>
      <c r="I55">
        <v>803</v>
      </c>
      <c r="K55">
        <v>86</v>
      </c>
      <c r="L55" s="11" t="s">
        <v>411</v>
      </c>
      <c r="M55">
        <v>804</v>
      </c>
      <c r="N55" s="12" t="s">
        <v>372</v>
      </c>
    </row>
    <row r="56" spans="1:14" x14ac:dyDescent="0.45">
      <c r="A56" s="9" t="s">
        <v>57</v>
      </c>
      <c r="C56">
        <v>2055</v>
      </c>
      <c r="D56" t="s">
        <v>92</v>
      </c>
      <c r="E56">
        <v>206</v>
      </c>
      <c r="G56">
        <v>295</v>
      </c>
      <c r="H56" t="s">
        <v>441</v>
      </c>
      <c r="I56">
        <v>803</v>
      </c>
      <c r="K56">
        <v>87</v>
      </c>
      <c r="L56" t="s">
        <v>379</v>
      </c>
      <c r="M56">
        <v>804</v>
      </c>
      <c r="N56" s="9" t="s">
        <v>373</v>
      </c>
    </row>
    <row r="57" spans="1:14" x14ac:dyDescent="0.45">
      <c r="A57" s="9" t="s">
        <v>58</v>
      </c>
      <c r="C57">
        <v>2056</v>
      </c>
      <c r="D57" t="s">
        <v>93</v>
      </c>
      <c r="E57">
        <v>206</v>
      </c>
      <c r="G57">
        <v>296</v>
      </c>
      <c r="H57" t="s">
        <v>440</v>
      </c>
      <c r="I57">
        <v>803</v>
      </c>
      <c r="K57">
        <v>88</v>
      </c>
      <c r="L57" t="s">
        <v>400</v>
      </c>
      <c r="M57">
        <v>804</v>
      </c>
      <c r="N57" s="9" t="s">
        <v>373</v>
      </c>
    </row>
    <row r="58" spans="1:14" x14ac:dyDescent="0.45">
      <c r="A58" s="12" t="s">
        <v>59</v>
      </c>
      <c r="C58">
        <v>2057</v>
      </c>
      <c r="D58" s="11" t="s">
        <v>124</v>
      </c>
      <c r="E58">
        <v>207</v>
      </c>
      <c r="G58">
        <v>289</v>
      </c>
      <c r="H58" t="s">
        <v>435</v>
      </c>
      <c r="I58">
        <v>803</v>
      </c>
      <c r="K58">
        <v>89</v>
      </c>
      <c r="L58" s="11" t="s">
        <v>503</v>
      </c>
      <c r="M58">
        <v>804</v>
      </c>
      <c r="N58" s="12" t="s">
        <v>373</v>
      </c>
    </row>
    <row r="59" spans="1:14" x14ac:dyDescent="0.45">
      <c r="A59" s="9" t="s">
        <v>60</v>
      </c>
      <c r="C59">
        <v>2058</v>
      </c>
      <c r="D59" t="s">
        <v>125</v>
      </c>
      <c r="E59">
        <v>207</v>
      </c>
      <c r="G59">
        <v>290</v>
      </c>
      <c r="H59" t="s">
        <v>434</v>
      </c>
      <c r="I59">
        <v>803</v>
      </c>
      <c r="K59">
        <v>90</v>
      </c>
      <c r="L59" t="s">
        <v>422</v>
      </c>
      <c r="M59">
        <v>804</v>
      </c>
      <c r="N59" s="9" t="s">
        <v>373</v>
      </c>
    </row>
    <row r="60" spans="1:14" x14ac:dyDescent="0.45">
      <c r="A60" s="9" t="s">
        <v>61</v>
      </c>
      <c r="C60">
        <v>2059</v>
      </c>
      <c r="D60" t="s">
        <v>126</v>
      </c>
      <c r="E60">
        <v>207</v>
      </c>
      <c r="G60">
        <v>291</v>
      </c>
      <c r="H60" t="s">
        <v>436</v>
      </c>
      <c r="I60">
        <v>803</v>
      </c>
      <c r="K60">
        <v>91</v>
      </c>
      <c r="L60" t="s">
        <v>405</v>
      </c>
      <c r="M60">
        <v>804</v>
      </c>
      <c r="N60" s="9" t="s">
        <v>372</v>
      </c>
    </row>
    <row r="61" spans="1:14" x14ac:dyDescent="0.45">
      <c r="A61" s="9" t="s">
        <v>62</v>
      </c>
      <c r="C61">
        <v>2060</v>
      </c>
      <c r="D61" t="s">
        <v>127</v>
      </c>
      <c r="E61">
        <v>207</v>
      </c>
      <c r="G61">
        <v>292</v>
      </c>
      <c r="H61" t="s">
        <v>437</v>
      </c>
      <c r="I61">
        <v>803</v>
      </c>
      <c r="K61">
        <v>92</v>
      </c>
      <c r="L61" t="s">
        <v>419</v>
      </c>
      <c r="M61">
        <v>804</v>
      </c>
      <c r="N61" s="9" t="s">
        <v>373</v>
      </c>
    </row>
    <row r="62" spans="1:14" x14ac:dyDescent="0.45">
      <c r="A62" s="9" t="s">
        <v>63</v>
      </c>
      <c r="C62">
        <v>2061</v>
      </c>
      <c r="D62" t="s">
        <v>128</v>
      </c>
      <c r="E62">
        <v>207</v>
      </c>
      <c r="G62">
        <v>293</v>
      </c>
      <c r="H62" t="s">
        <v>438</v>
      </c>
      <c r="I62">
        <v>803</v>
      </c>
      <c r="K62">
        <v>93</v>
      </c>
      <c r="L62" t="s">
        <v>407</v>
      </c>
      <c r="M62">
        <v>804</v>
      </c>
      <c r="N62" s="9" t="s">
        <v>372</v>
      </c>
    </row>
    <row r="63" spans="1:14" x14ac:dyDescent="0.45">
      <c r="A63" s="12" t="s">
        <v>64</v>
      </c>
      <c r="C63">
        <v>2062</v>
      </c>
      <c r="D63" s="11" t="s">
        <v>129</v>
      </c>
      <c r="E63">
        <v>207</v>
      </c>
      <c r="G63">
        <v>294</v>
      </c>
      <c r="H63" t="s">
        <v>439</v>
      </c>
      <c r="I63">
        <v>803</v>
      </c>
      <c r="K63">
        <v>94</v>
      </c>
      <c r="L63" s="11" t="s">
        <v>416</v>
      </c>
      <c r="M63">
        <v>804</v>
      </c>
      <c r="N63" s="12" t="s">
        <v>373</v>
      </c>
    </row>
    <row r="64" spans="1:14" x14ac:dyDescent="0.45">
      <c r="A64" s="9" t="s">
        <v>65</v>
      </c>
      <c r="C64">
        <v>2063</v>
      </c>
      <c r="D64" t="s">
        <v>130</v>
      </c>
      <c r="E64">
        <v>207</v>
      </c>
      <c r="G64">
        <v>295</v>
      </c>
      <c r="H64" t="s">
        <v>441</v>
      </c>
      <c r="I64">
        <v>803</v>
      </c>
      <c r="K64">
        <v>95</v>
      </c>
      <c r="L64" t="s">
        <v>413</v>
      </c>
      <c r="M64">
        <v>804</v>
      </c>
      <c r="N64" s="9" t="s">
        <v>372</v>
      </c>
    </row>
    <row r="65" spans="1:14" x14ac:dyDescent="0.45">
      <c r="A65" s="9" t="s">
        <v>66</v>
      </c>
      <c r="C65">
        <v>2064</v>
      </c>
      <c r="D65" t="s">
        <v>131</v>
      </c>
      <c r="E65">
        <v>207</v>
      </c>
      <c r="G65">
        <v>296</v>
      </c>
      <c r="H65" t="s">
        <v>440</v>
      </c>
      <c r="I65">
        <v>803</v>
      </c>
      <c r="K65">
        <v>96</v>
      </c>
      <c r="L65" t="s">
        <v>384</v>
      </c>
      <c r="M65">
        <v>804</v>
      </c>
      <c r="N65" s="9" t="s">
        <v>372</v>
      </c>
    </row>
    <row r="66" spans="1:14" x14ac:dyDescent="0.45">
      <c r="A66" t="s">
        <v>196</v>
      </c>
      <c r="C66">
        <v>2065</v>
      </c>
      <c r="D66" t="s">
        <v>186</v>
      </c>
      <c r="E66">
        <v>208</v>
      </c>
      <c r="G66">
        <v>289</v>
      </c>
      <c r="H66" t="s">
        <v>435</v>
      </c>
      <c r="I66">
        <v>803</v>
      </c>
      <c r="K66">
        <v>97</v>
      </c>
      <c r="L66" t="s">
        <v>473</v>
      </c>
      <c r="M66">
        <v>804</v>
      </c>
      <c r="N66" s="9" t="s">
        <v>372</v>
      </c>
    </row>
    <row r="67" spans="1:14" s="11" customFormat="1" x14ac:dyDescent="0.45">
      <c r="A67" s="11" t="s">
        <v>197</v>
      </c>
      <c r="C67" s="11">
        <v>2066</v>
      </c>
      <c r="D67" s="11" t="s">
        <v>182</v>
      </c>
      <c r="E67">
        <v>208</v>
      </c>
      <c r="F67"/>
      <c r="G67">
        <v>290</v>
      </c>
      <c r="H67" t="s">
        <v>434</v>
      </c>
      <c r="I67">
        <v>803</v>
      </c>
      <c r="K67">
        <v>98</v>
      </c>
      <c r="L67" s="11" t="s">
        <v>511</v>
      </c>
      <c r="M67">
        <v>804</v>
      </c>
      <c r="N67" s="12" t="s">
        <v>373</v>
      </c>
    </row>
    <row r="68" spans="1:14" x14ac:dyDescent="0.45">
      <c r="A68" t="s">
        <v>198</v>
      </c>
      <c r="C68">
        <v>2067</v>
      </c>
      <c r="D68" t="s">
        <v>183</v>
      </c>
      <c r="E68">
        <v>208</v>
      </c>
      <c r="G68">
        <v>291</v>
      </c>
      <c r="H68" t="s">
        <v>436</v>
      </c>
      <c r="I68">
        <v>803</v>
      </c>
      <c r="K68">
        <v>99</v>
      </c>
      <c r="L68" t="s">
        <v>445</v>
      </c>
      <c r="M68">
        <v>804</v>
      </c>
      <c r="N68" s="9" t="s">
        <v>373</v>
      </c>
    </row>
    <row r="69" spans="1:14" x14ac:dyDescent="0.45">
      <c r="A69" t="s">
        <v>199</v>
      </c>
      <c r="C69">
        <v>2068</v>
      </c>
      <c r="D69" t="s">
        <v>188</v>
      </c>
      <c r="E69">
        <v>208</v>
      </c>
      <c r="G69">
        <v>292</v>
      </c>
      <c r="H69" t="s">
        <v>437</v>
      </c>
      <c r="I69">
        <v>803</v>
      </c>
      <c r="K69">
        <v>100</v>
      </c>
      <c r="L69" t="s">
        <v>470</v>
      </c>
      <c r="M69">
        <v>804</v>
      </c>
      <c r="N69" s="9" t="s">
        <v>372</v>
      </c>
    </row>
    <row r="70" spans="1:14" x14ac:dyDescent="0.45">
      <c r="A70" t="s">
        <v>200</v>
      </c>
      <c r="C70">
        <v>2069</v>
      </c>
      <c r="D70" t="s">
        <v>189</v>
      </c>
      <c r="E70">
        <v>208</v>
      </c>
      <c r="G70">
        <v>293</v>
      </c>
      <c r="H70" t="s">
        <v>438</v>
      </c>
      <c r="I70">
        <v>803</v>
      </c>
      <c r="K70">
        <v>101</v>
      </c>
      <c r="L70" t="s">
        <v>461</v>
      </c>
      <c r="M70">
        <v>804</v>
      </c>
      <c r="N70" s="9" t="s">
        <v>372</v>
      </c>
    </row>
    <row r="71" spans="1:14" x14ac:dyDescent="0.45">
      <c r="A71" t="s">
        <v>201</v>
      </c>
      <c r="C71">
        <v>2070</v>
      </c>
      <c r="D71" t="s">
        <v>194</v>
      </c>
      <c r="E71">
        <v>208</v>
      </c>
      <c r="G71">
        <v>294</v>
      </c>
      <c r="H71" t="s">
        <v>439</v>
      </c>
      <c r="I71">
        <v>803</v>
      </c>
      <c r="K71">
        <v>102</v>
      </c>
      <c r="L71" t="s">
        <v>489</v>
      </c>
      <c r="M71">
        <v>804</v>
      </c>
      <c r="N71" s="9" t="s">
        <v>373</v>
      </c>
    </row>
    <row r="72" spans="1:14" s="11" customFormat="1" x14ac:dyDescent="0.45">
      <c r="A72" s="11" t="s">
        <v>202</v>
      </c>
      <c r="C72" s="11">
        <v>2071</v>
      </c>
      <c r="D72" s="11" t="s">
        <v>193</v>
      </c>
      <c r="E72">
        <v>208</v>
      </c>
      <c r="F72"/>
      <c r="G72">
        <v>295</v>
      </c>
      <c r="H72" t="s">
        <v>441</v>
      </c>
      <c r="I72">
        <v>803</v>
      </c>
      <c r="K72">
        <v>103</v>
      </c>
      <c r="L72" s="11" t="s">
        <v>479</v>
      </c>
      <c r="M72">
        <v>804</v>
      </c>
      <c r="N72" s="11" t="s">
        <v>373</v>
      </c>
    </row>
    <row r="73" spans="1:14" x14ac:dyDescent="0.45">
      <c r="A73" t="s">
        <v>203</v>
      </c>
      <c r="C73">
        <v>2072</v>
      </c>
      <c r="D73" t="s">
        <v>136</v>
      </c>
      <c r="E73">
        <v>208</v>
      </c>
      <c r="G73">
        <v>296</v>
      </c>
      <c r="H73" t="s">
        <v>440</v>
      </c>
      <c r="I73">
        <v>803</v>
      </c>
      <c r="K73">
        <v>104</v>
      </c>
      <c r="L73" t="s">
        <v>455</v>
      </c>
      <c r="M73">
        <v>804</v>
      </c>
      <c r="N73" t="s">
        <v>372</v>
      </c>
    </row>
    <row r="74" spans="1:14" s="11" customFormat="1" x14ac:dyDescent="0.45">
      <c r="A74" s="11" t="s">
        <v>204</v>
      </c>
      <c r="C74" s="11">
        <v>2073</v>
      </c>
      <c r="D74" s="11" t="s">
        <v>151</v>
      </c>
      <c r="E74">
        <v>209</v>
      </c>
      <c r="F74"/>
      <c r="G74">
        <v>289</v>
      </c>
      <c r="H74" t="s">
        <v>435</v>
      </c>
      <c r="I74">
        <v>803</v>
      </c>
      <c r="K74">
        <v>105</v>
      </c>
      <c r="L74" s="11" t="s">
        <v>504</v>
      </c>
      <c r="M74">
        <v>804</v>
      </c>
      <c r="N74" s="12" t="s">
        <v>373</v>
      </c>
    </row>
    <row r="75" spans="1:14" x14ac:dyDescent="0.45">
      <c r="A75" t="s">
        <v>205</v>
      </c>
      <c r="C75">
        <v>2074</v>
      </c>
      <c r="D75" t="s">
        <v>158</v>
      </c>
      <c r="E75">
        <v>209</v>
      </c>
      <c r="G75">
        <v>290</v>
      </c>
      <c r="H75" t="s">
        <v>434</v>
      </c>
      <c r="I75">
        <v>803</v>
      </c>
      <c r="K75">
        <v>106</v>
      </c>
      <c r="L75" t="s">
        <v>481</v>
      </c>
      <c r="M75">
        <v>804</v>
      </c>
      <c r="N75" s="9" t="s">
        <v>373</v>
      </c>
    </row>
    <row r="76" spans="1:14" x14ac:dyDescent="0.45">
      <c r="A76" t="s">
        <v>206</v>
      </c>
      <c r="C76">
        <v>2075</v>
      </c>
      <c r="D76" t="s">
        <v>163</v>
      </c>
      <c r="E76">
        <v>209</v>
      </c>
      <c r="G76">
        <v>291</v>
      </c>
      <c r="H76" t="s">
        <v>436</v>
      </c>
      <c r="I76">
        <v>803</v>
      </c>
      <c r="K76">
        <v>107</v>
      </c>
      <c r="L76" t="s">
        <v>458</v>
      </c>
      <c r="M76">
        <v>804</v>
      </c>
      <c r="N76" s="9" t="s">
        <v>372</v>
      </c>
    </row>
    <row r="77" spans="1:14" x14ac:dyDescent="0.45">
      <c r="A77" t="s">
        <v>207</v>
      </c>
      <c r="C77">
        <v>2076</v>
      </c>
      <c r="D77" t="s">
        <v>147</v>
      </c>
      <c r="E77">
        <v>209</v>
      </c>
      <c r="G77">
        <v>292</v>
      </c>
      <c r="H77" t="s">
        <v>437</v>
      </c>
      <c r="I77">
        <v>803</v>
      </c>
      <c r="K77">
        <v>108</v>
      </c>
      <c r="L77" t="s">
        <v>468</v>
      </c>
      <c r="M77">
        <v>804</v>
      </c>
      <c r="N77" s="9" t="s">
        <v>373</v>
      </c>
    </row>
    <row r="78" spans="1:14" x14ac:dyDescent="0.45">
      <c r="A78" t="s">
        <v>208</v>
      </c>
      <c r="C78">
        <v>2077</v>
      </c>
      <c r="D78" t="s">
        <v>149</v>
      </c>
      <c r="E78">
        <v>209</v>
      </c>
      <c r="G78">
        <v>293</v>
      </c>
      <c r="H78" t="s">
        <v>438</v>
      </c>
      <c r="I78">
        <v>803</v>
      </c>
      <c r="K78">
        <v>109</v>
      </c>
      <c r="L78" t="s">
        <v>404</v>
      </c>
      <c r="M78">
        <v>804</v>
      </c>
      <c r="N78" s="9" t="s">
        <v>373</v>
      </c>
    </row>
    <row r="79" spans="1:14" x14ac:dyDescent="0.45">
      <c r="A79" t="s">
        <v>209</v>
      </c>
      <c r="C79">
        <v>2078</v>
      </c>
      <c r="D79" t="s">
        <v>145</v>
      </c>
      <c r="E79">
        <v>209</v>
      </c>
      <c r="G79">
        <v>294</v>
      </c>
      <c r="H79" t="s">
        <v>439</v>
      </c>
      <c r="I79">
        <v>803</v>
      </c>
      <c r="K79">
        <v>110</v>
      </c>
      <c r="L79" t="s">
        <v>490</v>
      </c>
      <c r="M79">
        <v>804</v>
      </c>
      <c r="N79" s="9" t="s">
        <v>372</v>
      </c>
    </row>
    <row r="80" spans="1:14" s="11" customFormat="1" x14ac:dyDescent="0.45">
      <c r="A80" s="11" t="s">
        <v>210</v>
      </c>
      <c r="C80" s="11">
        <v>2079</v>
      </c>
      <c r="D80" s="11" t="s">
        <v>142</v>
      </c>
      <c r="E80">
        <v>209</v>
      </c>
      <c r="F80"/>
      <c r="G80">
        <v>295</v>
      </c>
      <c r="H80" t="s">
        <v>441</v>
      </c>
      <c r="I80">
        <v>803</v>
      </c>
      <c r="K80">
        <v>111</v>
      </c>
      <c r="L80" s="11" t="s">
        <v>472</v>
      </c>
      <c r="M80">
        <v>804</v>
      </c>
      <c r="N80" s="12" t="s">
        <v>372</v>
      </c>
    </row>
    <row r="81" spans="1:14" x14ac:dyDescent="0.45">
      <c r="A81" t="s">
        <v>211</v>
      </c>
      <c r="C81">
        <v>2080</v>
      </c>
      <c r="D81" t="s">
        <v>175</v>
      </c>
      <c r="E81">
        <v>209</v>
      </c>
      <c r="G81">
        <v>296</v>
      </c>
      <c r="H81" t="s">
        <v>440</v>
      </c>
      <c r="I81">
        <v>803</v>
      </c>
      <c r="K81">
        <v>112</v>
      </c>
      <c r="L81" t="s">
        <v>469</v>
      </c>
      <c r="M81">
        <v>804</v>
      </c>
      <c r="N81" s="9" t="s">
        <v>372</v>
      </c>
    </row>
    <row r="82" spans="1:14" x14ac:dyDescent="0.45">
      <c r="A82" t="s">
        <v>212</v>
      </c>
      <c r="C82">
        <v>2081</v>
      </c>
      <c r="D82" t="s">
        <v>148</v>
      </c>
      <c r="E82">
        <v>210</v>
      </c>
      <c r="G82">
        <v>289</v>
      </c>
      <c r="H82" t="s">
        <v>435</v>
      </c>
      <c r="I82">
        <v>803</v>
      </c>
      <c r="K82">
        <v>113</v>
      </c>
      <c r="L82" t="s">
        <v>488</v>
      </c>
      <c r="M82">
        <v>804</v>
      </c>
      <c r="N82" s="9" t="s">
        <v>373</v>
      </c>
    </row>
    <row r="83" spans="1:14" s="11" customFormat="1" x14ac:dyDescent="0.45">
      <c r="A83" s="11" t="s">
        <v>213</v>
      </c>
      <c r="C83" s="11">
        <v>2082</v>
      </c>
      <c r="D83" s="11" t="s">
        <v>143</v>
      </c>
      <c r="E83">
        <v>210</v>
      </c>
      <c r="F83"/>
      <c r="G83">
        <v>290</v>
      </c>
      <c r="H83" t="s">
        <v>434</v>
      </c>
      <c r="I83">
        <v>803</v>
      </c>
      <c r="K83">
        <v>114</v>
      </c>
      <c r="L83" s="11" t="s">
        <v>475</v>
      </c>
      <c r="M83">
        <v>804</v>
      </c>
      <c r="N83" s="12" t="s">
        <v>373</v>
      </c>
    </row>
    <row r="84" spans="1:14" x14ac:dyDescent="0.45">
      <c r="A84" t="s">
        <v>214</v>
      </c>
      <c r="C84">
        <v>2083</v>
      </c>
      <c r="D84" t="s">
        <v>144</v>
      </c>
      <c r="E84">
        <v>210</v>
      </c>
      <c r="G84">
        <v>291</v>
      </c>
      <c r="H84" t="s">
        <v>436</v>
      </c>
      <c r="I84">
        <v>803</v>
      </c>
      <c r="K84">
        <v>115</v>
      </c>
      <c r="L84" t="s">
        <v>442</v>
      </c>
      <c r="M84">
        <v>804</v>
      </c>
      <c r="N84" s="9" t="s">
        <v>372</v>
      </c>
    </row>
    <row r="85" spans="1:14" x14ac:dyDescent="0.45">
      <c r="A85" t="s">
        <v>215</v>
      </c>
      <c r="C85">
        <v>2084</v>
      </c>
      <c r="D85" t="s">
        <v>153</v>
      </c>
      <c r="E85">
        <v>210</v>
      </c>
      <c r="G85">
        <v>292</v>
      </c>
      <c r="H85" t="s">
        <v>437</v>
      </c>
      <c r="I85">
        <v>803</v>
      </c>
      <c r="K85">
        <v>116</v>
      </c>
      <c r="L85" t="s">
        <v>444</v>
      </c>
      <c r="M85">
        <v>804</v>
      </c>
      <c r="N85" s="9" t="s">
        <v>373</v>
      </c>
    </row>
    <row r="86" spans="1:14" x14ac:dyDescent="0.45">
      <c r="A86" t="s">
        <v>216</v>
      </c>
      <c r="C86">
        <v>2085</v>
      </c>
      <c r="D86" t="s">
        <v>155</v>
      </c>
      <c r="E86">
        <v>210</v>
      </c>
      <c r="G86">
        <v>293</v>
      </c>
      <c r="H86" t="s">
        <v>438</v>
      </c>
      <c r="I86">
        <v>803</v>
      </c>
      <c r="K86">
        <v>117</v>
      </c>
      <c r="L86" t="s">
        <v>453</v>
      </c>
      <c r="M86">
        <v>804</v>
      </c>
      <c r="N86" s="9" t="s">
        <v>372</v>
      </c>
    </row>
    <row r="87" spans="1:14" x14ac:dyDescent="0.45">
      <c r="A87" t="s">
        <v>217</v>
      </c>
      <c r="C87">
        <v>2086</v>
      </c>
      <c r="D87" t="s">
        <v>161</v>
      </c>
      <c r="E87">
        <v>210</v>
      </c>
      <c r="G87">
        <v>294</v>
      </c>
      <c r="H87" t="s">
        <v>439</v>
      </c>
      <c r="I87">
        <v>803</v>
      </c>
      <c r="K87">
        <v>118</v>
      </c>
      <c r="L87" t="s">
        <v>454</v>
      </c>
      <c r="M87">
        <v>804</v>
      </c>
      <c r="N87" s="9" t="s">
        <v>373</v>
      </c>
    </row>
    <row r="88" spans="1:14" s="11" customFormat="1" x14ac:dyDescent="0.45">
      <c r="A88" s="11" t="s">
        <v>218</v>
      </c>
      <c r="C88" s="11">
        <v>2087</v>
      </c>
      <c r="D88" s="11" t="s">
        <v>160</v>
      </c>
      <c r="E88">
        <v>210</v>
      </c>
      <c r="F88"/>
      <c r="G88">
        <v>295</v>
      </c>
      <c r="H88" t="s">
        <v>441</v>
      </c>
      <c r="I88">
        <v>803</v>
      </c>
      <c r="K88">
        <v>119</v>
      </c>
      <c r="L88" s="11" t="s">
        <v>456</v>
      </c>
      <c r="M88">
        <v>804</v>
      </c>
      <c r="N88" s="12" t="s">
        <v>372</v>
      </c>
    </row>
    <row r="89" spans="1:14" x14ac:dyDescent="0.45">
      <c r="A89" t="s">
        <v>219</v>
      </c>
      <c r="C89">
        <v>2088</v>
      </c>
      <c r="D89" t="s">
        <v>170</v>
      </c>
      <c r="E89">
        <v>210</v>
      </c>
      <c r="G89">
        <v>296</v>
      </c>
      <c r="H89" t="s">
        <v>440</v>
      </c>
      <c r="I89">
        <v>803</v>
      </c>
      <c r="K89">
        <v>120</v>
      </c>
      <c r="L89" t="s">
        <v>512</v>
      </c>
      <c r="M89">
        <v>804</v>
      </c>
      <c r="N89" s="9" t="s">
        <v>372</v>
      </c>
    </row>
    <row r="90" spans="1:14" x14ac:dyDescent="0.45">
      <c r="A90" t="s">
        <v>220</v>
      </c>
      <c r="C90">
        <v>2089</v>
      </c>
      <c r="D90" t="s">
        <v>178</v>
      </c>
      <c r="E90">
        <v>211</v>
      </c>
      <c r="G90">
        <v>289</v>
      </c>
      <c r="H90" t="s">
        <v>435</v>
      </c>
      <c r="I90">
        <v>803</v>
      </c>
      <c r="K90">
        <v>121</v>
      </c>
      <c r="L90" t="s">
        <v>493</v>
      </c>
      <c r="M90">
        <v>804</v>
      </c>
      <c r="N90" s="9" t="s">
        <v>372</v>
      </c>
    </row>
    <row r="91" spans="1:14" x14ac:dyDescent="0.45">
      <c r="A91" t="s">
        <v>221</v>
      </c>
      <c r="C91">
        <v>2090</v>
      </c>
      <c r="D91" t="s">
        <v>174</v>
      </c>
      <c r="E91">
        <v>211</v>
      </c>
      <c r="G91">
        <v>290</v>
      </c>
      <c r="H91" t="s">
        <v>434</v>
      </c>
      <c r="I91">
        <v>803</v>
      </c>
      <c r="K91">
        <v>122</v>
      </c>
      <c r="L91" t="s">
        <v>486</v>
      </c>
      <c r="M91">
        <v>804</v>
      </c>
      <c r="N91" s="9" t="s">
        <v>372</v>
      </c>
    </row>
    <row r="92" spans="1:14" s="11" customFormat="1" x14ac:dyDescent="0.45">
      <c r="A92" s="11" t="s">
        <v>222</v>
      </c>
      <c r="C92" s="11">
        <v>2091</v>
      </c>
      <c r="D92" s="11" t="s">
        <v>177</v>
      </c>
      <c r="E92">
        <v>211</v>
      </c>
      <c r="F92"/>
      <c r="G92">
        <v>291</v>
      </c>
      <c r="H92" t="s">
        <v>436</v>
      </c>
      <c r="I92">
        <v>803</v>
      </c>
      <c r="K92">
        <v>123</v>
      </c>
      <c r="L92" s="11" t="s">
        <v>505</v>
      </c>
      <c r="M92">
        <v>804</v>
      </c>
      <c r="N92" s="12" t="s">
        <v>373</v>
      </c>
    </row>
    <row r="93" spans="1:14" x14ac:dyDescent="0.45">
      <c r="A93" t="s">
        <v>223</v>
      </c>
      <c r="C93">
        <v>2092</v>
      </c>
      <c r="D93" t="s">
        <v>164</v>
      </c>
      <c r="E93">
        <v>211</v>
      </c>
      <c r="G93">
        <v>292</v>
      </c>
      <c r="H93" t="s">
        <v>437</v>
      </c>
      <c r="I93">
        <v>803</v>
      </c>
      <c r="K93">
        <v>124</v>
      </c>
      <c r="L93" t="s">
        <v>447</v>
      </c>
      <c r="M93">
        <v>804</v>
      </c>
      <c r="N93" s="9" t="s">
        <v>372</v>
      </c>
    </row>
    <row r="94" spans="1:14" s="11" customFormat="1" x14ac:dyDescent="0.45">
      <c r="A94" s="11" t="s">
        <v>224</v>
      </c>
      <c r="C94" s="11">
        <v>2093</v>
      </c>
      <c r="D94" s="11" t="s">
        <v>168</v>
      </c>
      <c r="E94">
        <v>211</v>
      </c>
      <c r="F94"/>
      <c r="G94">
        <v>293</v>
      </c>
      <c r="H94" t="s">
        <v>438</v>
      </c>
      <c r="I94">
        <v>803</v>
      </c>
      <c r="K94">
        <v>125</v>
      </c>
      <c r="L94" s="11" t="s">
        <v>452</v>
      </c>
      <c r="M94">
        <v>804</v>
      </c>
      <c r="N94" s="12" t="s">
        <v>373</v>
      </c>
    </row>
    <row r="95" spans="1:14" x14ac:dyDescent="0.45">
      <c r="A95" t="s">
        <v>225</v>
      </c>
      <c r="C95">
        <v>2094</v>
      </c>
      <c r="D95" t="s">
        <v>173</v>
      </c>
      <c r="E95">
        <v>211</v>
      </c>
      <c r="G95">
        <v>294</v>
      </c>
      <c r="H95" t="s">
        <v>439</v>
      </c>
      <c r="I95">
        <v>803</v>
      </c>
      <c r="K95">
        <v>126</v>
      </c>
      <c r="L95" t="s">
        <v>492</v>
      </c>
      <c r="M95">
        <v>804</v>
      </c>
      <c r="N95" s="9" t="s">
        <v>373</v>
      </c>
    </row>
    <row r="96" spans="1:14" x14ac:dyDescent="0.45">
      <c r="A96" t="s">
        <v>226</v>
      </c>
      <c r="C96">
        <v>2095</v>
      </c>
      <c r="D96" t="s">
        <v>169</v>
      </c>
      <c r="E96">
        <v>211</v>
      </c>
      <c r="G96">
        <v>295</v>
      </c>
      <c r="H96" t="s">
        <v>441</v>
      </c>
      <c r="I96">
        <v>803</v>
      </c>
      <c r="K96">
        <v>127</v>
      </c>
      <c r="L96" t="s">
        <v>459</v>
      </c>
      <c r="M96">
        <v>804</v>
      </c>
      <c r="N96" s="9" t="s">
        <v>372</v>
      </c>
    </row>
    <row r="97" spans="1:14" x14ac:dyDescent="0.45">
      <c r="A97" t="s">
        <v>227</v>
      </c>
      <c r="C97">
        <v>2096</v>
      </c>
      <c r="D97" t="s">
        <v>157</v>
      </c>
      <c r="E97">
        <v>211</v>
      </c>
      <c r="G97">
        <v>296</v>
      </c>
      <c r="H97" t="s">
        <v>440</v>
      </c>
      <c r="I97">
        <v>803</v>
      </c>
      <c r="K97">
        <v>128</v>
      </c>
      <c r="L97" t="s">
        <v>467</v>
      </c>
      <c r="M97">
        <v>804</v>
      </c>
      <c r="N97" s="9" t="s">
        <v>373</v>
      </c>
    </row>
    <row r="98" spans="1:14" s="11" customFormat="1" x14ac:dyDescent="0.45">
      <c r="A98" s="11" t="s">
        <v>228</v>
      </c>
      <c r="C98" s="11">
        <v>2113</v>
      </c>
      <c r="D98" s="11" t="s">
        <v>176</v>
      </c>
      <c r="E98">
        <v>212</v>
      </c>
      <c r="F98"/>
      <c r="G98">
        <v>289</v>
      </c>
      <c r="H98" t="s">
        <v>435</v>
      </c>
      <c r="I98">
        <v>803</v>
      </c>
      <c r="K98">
        <v>129</v>
      </c>
      <c r="L98" s="11" t="s">
        <v>506</v>
      </c>
      <c r="M98">
        <v>804</v>
      </c>
      <c r="N98" s="12" t="s">
        <v>373</v>
      </c>
    </row>
    <row r="99" spans="1:14" x14ac:dyDescent="0.45">
      <c r="A99" t="s">
        <v>229</v>
      </c>
      <c r="C99">
        <v>2114</v>
      </c>
      <c r="D99" t="s">
        <v>180</v>
      </c>
      <c r="E99">
        <v>212</v>
      </c>
      <c r="G99">
        <v>290</v>
      </c>
      <c r="H99" t="s">
        <v>434</v>
      </c>
      <c r="I99">
        <v>803</v>
      </c>
      <c r="K99">
        <v>130</v>
      </c>
      <c r="L99" t="s">
        <v>476</v>
      </c>
      <c r="M99">
        <v>804</v>
      </c>
      <c r="N99" s="9" t="s">
        <v>373</v>
      </c>
    </row>
    <row r="100" spans="1:14" x14ac:dyDescent="0.45">
      <c r="A100" t="s">
        <v>230</v>
      </c>
      <c r="C100">
        <v>2115</v>
      </c>
      <c r="D100" t="s">
        <v>179</v>
      </c>
      <c r="E100">
        <v>212</v>
      </c>
      <c r="G100">
        <v>291</v>
      </c>
      <c r="H100" t="s">
        <v>436</v>
      </c>
      <c r="I100">
        <v>803</v>
      </c>
      <c r="K100">
        <v>131</v>
      </c>
      <c r="L100" t="s">
        <v>449</v>
      </c>
      <c r="M100">
        <v>804</v>
      </c>
      <c r="N100" s="9" t="s">
        <v>372</v>
      </c>
    </row>
    <row r="101" spans="1:14" x14ac:dyDescent="0.45">
      <c r="A101" t="s">
        <v>231</v>
      </c>
      <c r="C101">
        <v>2116</v>
      </c>
      <c r="D101" t="s">
        <v>172</v>
      </c>
      <c r="E101">
        <v>212</v>
      </c>
      <c r="G101">
        <v>292</v>
      </c>
      <c r="H101" t="s">
        <v>437</v>
      </c>
      <c r="I101">
        <v>803</v>
      </c>
      <c r="K101">
        <v>132</v>
      </c>
      <c r="L101" t="s">
        <v>450</v>
      </c>
      <c r="M101">
        <v>804</v>
      </c>
      <c r="N101" s="15" t="s">
        <v>373</v>
      </c>
    </row>
    <row r="102" spans="1:14" s="11" customFormat="1" x14ac:dyDescent="0.45">
      <c r="A102" s="11" t="s">
        <v>232</v>
      </c>
      <c r="C102" s="11">
        <v>2117</v>
      </c>
      <c r="D102" s="11" t="s">
        <v>171</v>
      </c>
      <c r="E102">
        <v>212</v>
      </c>
      <c r="F102"/>
      <c r="G102">
        <v>293</v>
      </c>
      <c r="H102" t="s">
        <v>438</v>
      </c>
      <c r="I102">
        <v>803</v>
      </c>
      <c r="K102">
        <v>133</v>
      </c>
      <c r="L102" s="11" t="s">
        <v>443</v>
      </c>
      <c r="M102">
        <v>804</v>
      </c>
      <c r="N102" s="12" t="s">
        <v>373</v>
      </c>
    </row>
    <row r="103" spans="1:14" x14ac:dyDescent="0.45">
      <c r="A103" t="s">
        <v>233</v>
      </c>
      <c r="C103">
        <v>2118</v>
      </c>
      <c r="D103" t="s">
        <v>166</v>
      </c>
      <c r="E103">
        <v>212</v>
      </c>
      <c r="G103">
        <v>294</v>
      </c>
      <c r="H103" t="s">
        <v>439</v>
      </c>
      <c r="I103">
        <v>803</v>
      </c>
      <c r="K103">
        <v>134</v>
      </c>
      <c r="L103" t="s">
        <v>471</v>
      </c>
      <c r="M103">
        <v>804</v>
      </c>
      <c r="N103" s="9" t="s">
        <v>372</v>
      </c>
    </row>
    <row r="104" spans="1:14" x14ac:dyDescent="0.45">
      <c r="A104" t="s">
        <v>234</v>
      </c>
      <c r="C104">
        <v>2119</v>
      </c>
      <c r="D104" t="s">
        <v>167</v>
      </c>
      <c r="E104">
        <v>212</v>
      </c>
      <c r="G104">
        <v>295</v>
      </c>
      <c r="H104" t="s">
        <v>441</v>
      </c>
      <c r="I104">
        <v>803</v>
      </c>
      <c r="K104">
        <v>135</v>
      </c>
      <c r="L104" t="s">
        <v>507</v>
      </c>
      <c r="M104">
        <v>804</v>
      </c>
      <c r="N104" s="9" t="s">
        <v>372</v>
      </c>
    </row>
    <row r="105" spans="1:14" x14ac:dyDescent="0.45">
      <c r="A105" t="s">
        <v>235</v>
      </c>
      <c r="C105">
        <v>2120</v>
      </c>
      <c r="D105" t="s">
        <v>154</v>
      </c>
      <c r="E105">
        <v>212</v>
      </c>
      <c r="G105">
        <v>296</v>
      </c>
      <c r="H105" t="s">
        <v>440</v>
      </c>
      <c r="I105">
        <v>803</v>
      </c>
      <c r="K105">
        <v>136</v>
      </c>
      <c r="L105" t="s">
        <v>465</v>
      </c>
      <c r="M105">
        <v>804</v>
      </c>
      <c r="N105" s="9" t="s">
        <v>372</v>
      </c>
    </row>
    <row r="106" spans="1:14" ht="14" customHeight="1" x14ac:dyDescent="0.45">
      <c r="A106" t="s">
        <v>236</v>
      </c>
      <c r="C106">
        <v>2129</v>
      </c>
      <c r="D106" t="s">
        <v>141</v>
      </c>
      <c r="E106">
        <v>213</v>
      </c>
      <c r="G106">
        <v>289</v>
      </c>
      <c r="H106" t="s">
        <v>435</v>
      </c>
      <c r="I106">
        <v>803</v>
      </c>
      <c r="K106">
        <v>137</v>
      </c>
      <c r="L106" t="s">
        <v>508</v>
      </c>
      <c r="M106">
        <v>804</v>
      </c>
      <c r="N106" s="9" t="s">
        <v>373</v>
      </c>
    </row>
    <row r="107" spans="1:14" s="11" customFormat="1" x14ac:dyDescent="0.45">
      <c r="A107" s="11" t="s">
        <v>237</v>
      </c>
      <c r="C107" s="11">
        <v>2130</v>
      </c>
      <c r="D107" s="11" t="s">
        <v>146</v>
      </c>
      <c r="E107">
        <v>213</v>
      </c>
      <c r="F107"/>
      <c r="G107">
        <v>290</v>
      </c>
      <c r="H107" t="s">
        <v>434</v>
      </c>
      <c r="I107">
        <v>803</v>
      </c>
      <c r="K107">
        <v>138</v>
      </c>
      <c r="L107" s="11" t="s">
        <v>462</v>
      </c>
      <c r="M107">
        <v>804</v>
      </c>
      <c r="N107" s="16" t="s">
        <v>373</v>
      </c>
    </row>
    <row r="108" spans="1:14" x14ac:dyDescent="0.45">
      <c r="A108" t="s">
        <v>238</v>
      </c>
      <c r="C108">
        <v>2131</v>
      </c>
      <c r="D108" t="s">
        <v>150</v>
      </c>
      <c r="E108">
        <v>213</v>
      </c>
      <c r="G108">
        <v>291</v>
      </c>
      <c r="H108" t="s">
        <v>436</v>
      </c>
      <c r="I108">
        <v>803</v>
      </c>
      <c r="K108">
        <v>139</v>
      </c>
      <c r="L108" t="s">
        <v>491</v>
      </c>
      <c r="M108">
        <v>804</v>
      </c>
      <c r="N108" s="9" t="s">
        <v>372</v>
      </c>
    </row>
    <row r="109" spans="1:14" x14ac:dyDescent="0.45">
      <c r="A109" t="s">
        <v>239</v>
      </c>
      <c r="C109">
        <v>2132</v>
      </c>
      <c r="D109" t="s">
        <v>159</v>
      </c>
      <c r="E109">
        <v>213</v>
      </c>
      <c r="G109">
        <v>292</v>
      </c>
      <c r="H109" t="s">
        <v>437</v>
      </c>
      <c r="I109">
        <v>803</v>
      </c>
      <c r="K109">
        <v>140</v>
      </c>
      <c r="L109" t="s">
        <v>509</v>
      </c>
      <c r="M109">
        <v>804</v>
      </c>
      <c r="N109" s="9" t="s">
        <v>373</v>
      </c>
    </row>
    <row r="110" spans="1:14" x14ac:dyDescent="0.45">
      <c r="A110" t="s">
        <v>240</v>
      </c>
      <c r="C110">
        <v>2133</v>
      </c>
      <c r="D110" t="s">
        <v>162</v>
      </c>
      <c r="E110">
        <v>213</v>
      </c>
      <c r="G110">
        <v>293</v>
      </c>
      <c r="H110" t="s">
        <v>438</v>
      </c>
      <c r="I110">
        <v>803</v>
      </c>
      <c r="K110">
        <v>141</v>
      </c>
      <c r="L110" t="s">
        <v>448</v>
      </c>
      <c r="M110">
        <v>804</v>
      </c>
      <c r="N110" s="9" t="s">
        <v>372</v>
      </c>
    </row>
    <row r="111" spans="1:14" x14ac:dyDescent="0.45">
      <c r="A111" t="s">
        <v>241</v>
      </c>
      <c r="C111">
        <v>2134</v>
      </c>
      <c r="D111" t="s">
        <v>156</v>
      </c>
      <c r="E111">
        <v>213</v>
      </c>
      <c r="G111">
        <v>294</v>
      </c>
      <c r="H111" t="s">
        <v>439</v>
      </c>
      <c r="I111">
        <v>803</v>
      </c>
      <c r="K111">
        <v>142</v>
      </c>
      <c r="L111" t="s">
        <v>474</v>
      </c>
      <c r="M111">
        <v>804</v>
      </c>
      <c r="N111" s="9" t="s">
        <v>372</v>
      </c>
    </row>
    <row r="112" spans="1:14" s="11" customFormat="1" x14ac:dyDescent="0.45">
      <c r="A112" s="11" t="s">
        <v>242</v>
      </c>
      <c r="C112" s="11">
        <v>2135</v>
      </c>
      <c r="D112" s="11" t="s">
        <v>152</v>
      </c>
      <c r="E112">
        <v>213</v>
      </c>
      <c r="F112"/>
      <c r="G112">
        <v>295</v>
      </c>
      <c r="H112" t="s">
        <v>441</v>
      </c>
      <c r="I112">
        <v>803</v>
      </c>
      <c r="K112">
        <v>143</v>
      </c>
      <c r="L112" s="11" t="s">
        <v>480</v>
      </c>
      <c r="M112">
        <v>804</v>
      </c>
      <c r="N112" s="16" t="s">
        <v>373</v>
      </c>
    </row>
    <row r="113" spans="1:14" x14ac:dyDescent="0.45">
      <c r="A113" t="s">
        <v>243</v>
      </c>
      <c r="C113">
        <v>2136</v>
      </c>
      <c r="D113" t="s">
        <v>165</v>
      </c>
      <c r="E113">
        <v>213</v>
      </c>
      <c r="G113">
        <v>296</v>
      </c>
      <c r="H113" t="s">
        <v>440</v>
      </c>
      <c r="I113">
        <v>803</v>
      </c>
      <c r="K113">
        <v>144</v>
      </c>
      <c r="L113" t="s">
        <v>510</v>
      </c>
      <c r="M113">
        <v>804</v>
      </c>
      <c r="N113" s="9" t="s">
        <v>372</v>
      </c>
    </row>
    <row r="114" spans="1:14" x14ac:dyDescent="0.45">
      <c r="A114" t="s">
        <v>244</v>
      </c>
      <c r="C114">
        <v>2137</v>
      </c>
      <c r="D114" t="s">
        <v>185</v>
      </c>
      <c r="E114">
        <v>214</v>
      </c>
      <c r="G114">
        <v>289</v>
      </c>
      <c r="H114" t="s">
        <v>435</v>
      </c>
      <c r="I114">
        <v>803</v>
      </c>
      <c r="K114">
        <v>145</v>
      </c>
      <c r="L114" t="s">
        <v>466</v>
      </c>
      <c r="M114">
        <v>804</v>
      </c>
      <c r="N114" s="9" t="s">
        <v>373</v>
      </c>
    </row>
    <row r="115" spans="1:14" x14ac:dyDescent="0.45">
      <c r="A115" t="s">
        <v>245</v>
      </c>
      <c r="C115">
        <v>2138</v>
      </c>
      <c r="D115" t="s">
        <v>181</v>
      </c>
      <c r="E115">
        <v>214</v>
      </c>
      <c r="G115">
        <v>290</v>
      </c>
      <c r="H115" t="s">
        <v>434</v>
      </c>
      <c r="I115">
        <v>803</v>
      </c>
      <c r="K115">
        <v>146</v>
      </c>
      <c r="L115" t="s">
        <v>460</v>
      </c>
      <c r="M115">
        <v>804</v>
      </c>
      <c r="N115" s="9" t="s">
        <v>373</v>
      </c>
    </row>
    <row r="116" spans="1:14" s="11" customFormat="1" x14ac:dyDescent="0.45">
      <c r="A116" s="11" t="s">
        <v>246</v>
      </c>
      <c r="C116" s="11">
        <v>2139</v>
      </c>
      <c r="D116" s="11" t="s">
        <v>184</v>
      </c>
      <c r="E116">
        <v>214</v>
      </c>
      <c r="F116"/>
      <c r="G116">
        <v>291</v>
      </c>
      <c r="H116" t="s">
        <v>436</v>
      </c>
      <c r="I116">
        <v>803</v>
      </c>
      <c r="K116">
        <v>147</v>
      </c>
      <c r="L116" s="11" t="s">
        <v>513</v>
      </c>
      <c r="M116">
        <v>804</v>
      </c>
      <c r="N116" s="12" t="s">
        <v>373</v>
      </c>
    </row>
    <row r="117" spans="1:14" x14ac:dyDescent="0.45">
      <c r="A117" t="s">
        <v>247</v>
      </c>
      <c r="C117">
        <v>2140</v>
      </c>
      <c r="D117" t="s">
        <v>187</v>
      </c>
      <c r="E117">
        <v>214</v>
      </c>
      <c r="G117">
        <v>292</v>
      </c>
      <c r="H117" t="s">
        <v>437</v>
      </c>
      <c r="I117">
        <v>803</v>
      </c>
      <c r="K117">
        <v>148</v>
      </c>
      <c r="L117" t="s">
        <v>487</v>
      </c>
      <c r="M117">
        <v>804</v>
      </c>
      <c r="N117" s="9" t="s">
        <v>372</v>
      </c>
    </row>
    <row r="118" spans="1:14" x14ac:dyDescent="0.45">
      <c r="A118" t="s">
        <v>248</v>
      </c>
      <c r="C118">
        <v>2141</v>
      </c>
      <c r="D118" t="s">
        <v>190</v>
      </c>
      <c r="E118">
        <v>214</v>
      </c>
      <c r="G118">
        <v>293</v>
      </c>
      <c r="H118" t="s">
        <v>438</v>
      </c>
      <c r="I118">
        <v>803</v>
      </c>
      <c r="K118">
        <v>149</v>
      </c>
      <c r="L118" t="s">
        <v>478</v>
      </c>
      <c r="M118">
        <v>804</v>
      </c>
      <c r="N118" s="9" t="s">
        <v>372</v>
      </c>
    </row>
    <row r="119" spans="1:14" x14ac:dyDescent="0.45">
      <c r="A119" t="s">
        <v>249</v>
      </c>
      <c r="C119">
        <v>2142</v>
      </c>
      <c r="D119" t="s">
        <v>195</v>
      </c>
      <c r="E119">
        <v>214</v>
      </c>
      <c r="G119">
        <v>294</v>
      </c>
      <c r="H119" t="s">
        <v>439</v>
      </c>
      <c r="I119">
        <v>803</v>
      </c>
      <c r="K119">
        <v>150</v>
      </c>
      <c r="L119" t="s">
        <v>464</v>
      </c>
      <c r="M119">
        <v>804</v>
      </c>
      <c r="N119" s="9" t="s">
        <v>372</v>
      </c>
    </row>
    <row r="120" spans="1:14" x14ac:dyDescent="0.45">
      <c r="A120" t="s">
        <v>250</v>
      </c>
      <c r="C120">
        <v>2143</v>
      </c>
      <c r="D120" t="s">
        <v>191</v>
      </c>
      <c r="E120">
        <v>214</v>
      </c>
      <c r="G120">
        <v>295</v>
      </c>
      <c r="H120" t="s">
        <v>441</v>
      </c>
      <c r="I120">
        <v>803</v>
      </c>
      <c r="K120">
        <v>151</v>
      </c>
      <c r="L120" t="s">
        <v>494</v>
      </c>
      <c r="M120">
        <v>804</v>
      </c>
      <c r="N120" s="9" t="s">
        <v>372</v>
      </c>
    </row>
    <row r="121" spans="1:14" x14ac:dyDescent="0.45">
      <c r="A121" t="s">
        <v>251</v>
      </c>
      <c r="C121">
        <v>2144</v>
      </c>
      <c r="D121" t="s">
        <v>134</v>
      </c>
      <c r="E121">
        <v>214</v>
      </c>
      <c r="G121">
        <v>296</v>
      </c>
      <c r="H121" t="s">
        <v>440</v>
      </c>
      <c r="I121">
        <v>803</v>
      </c>
      <c r="K121">
        <v>152</v>
      </c>
      <c r="L121" t="s">
        <v>485</v>
      </c>
      <c r="M121">
        <v>804</v>
      </c>
      <c r="N121" s="9" t="s">
        <v>373</v>
      </c>
    </row>
    <row r="122" spans="1:14" x14ac:dyDescent="0.45">
      <c r="A122" t="s">
        <v>252</v>
      </c>
      <c r="C122">
        <v>2145</v>
      </c>
      <c r="D122" t="s">
        <v>140</v>
      </c>
      <c r="E122">
        <v>215</v>
      </c>
      <c r="G122">
        <v>289</v>
      </c>
      <c r="H122" t="s">
        <v>435</v>
      </c>
      <c r="I122">
        <v>803</v>
      </c>
      <c r="K122">
        <v>153</v>
      </c>
      <c r="L122" t="s">
        <v>484</v>
      </c>
      <c r="M122">
        <v>804</v>
      </c>
      <c r="N122" s="9" t="s">
        <v>373</v>
      </c>
    </row>
    <row r="123" spans="1:14" x14ac:dyDescent="0.45">
      <c r="A123" t="s">
        <v>253</v>
      </c>
      <c r="C123">
        <v>2146</v>
      </c>
      <c r="D123" t="s">
        <v>138</v>
      </c>
      <c r="E123">
        <v>215</v>
      </c>
      <c r="G123">
        <v>290</v>
      </c>
      <c r="H123" t="s">
        <v>434</v>
      </c>
      <c r="I123">
        <v>803</v>
      </c>
      <c r="K123">
        <v>154</v>
      </c>
      <c r="L123" t="s">
        <v>451</v>
      </c>
      <c r="M123">
        <v>804</v>
      </c>
      <c r="N123" s="9" t="s">
        <v>372</v>
      </c>
    </row>
    <row r="124" spans="1:14" x14ac:dyDescent="0.45">
      <c r="A124" t="s">
        <v>254</v>
      </c>
      <c r="C124">
        <v>2147</v>
      </c>
      <c r="D124" t="s">
        <v>139</v>
      </c>
      <c r="E124">
        <v>215</v>
      </c>
      <c r="G124">
        <v>291</v>
      </c>
      <c r="H124" t="s">
        <v>436</v>
      </c>
      <c r="I124">
        <v>803</v>
      </c>
      <c r="K124">
        <v>155</v>
      </c>
      <c r="L124" t="s">
        <v>482</v>
      </c>
      <c r="M124">
        <v>804</v>
      </c>
      <c r="N124" s="9" t="s">
        <v>372</v>
      </c>
    </row>
    <row r="125" spans="1:14" s="11" customFormat="1" x14ac:dyDescent="0.45">
      <c r="A125" s="11" t="s">
        <v>255</v>
      </c>
      <c r="C125" s="11">
        <v>2148</v>
      </c>
      <c r="D125" s="11" t="s">
        <v>132</v>
      </c>
      <c r="E125">
        <v>215</v>
      </c>
      <c r="F125"/>
      <c r="G125">
        <v>292</v>
      </c>
      <c r="H125" t="s">
        <v>437</v>
      </c>
      <c r="I125">
        <v>803</v>
      </c>
      <c r="K125">
        <v>156</v>
      </c>
      <c r="L125" s="11" t="s">
        <v>477</v>
      </c>
      <c r="M125">
        <v>804</v>
      </c>
      <c r="N125" s="12" t="s">
        <v>372</v>
      </c>
    </row>
    <row r="126" spans="1:14" x14ac:dyDescent="0.45">
      <c r="A126" t="s">
        <v>256</v>
      </c>
      <c r="C126">
        <v>2149</v>
      </c>
      <c r="D126" t="s">
        <v>133</v>
      </c>
      <c r="E126">
        <v>215</v>
      </c>
      <c r="G126">
        <v>293</v>
      </c>
      <c r="H126" t="s">
        <v>438</v>
      </c>
      <c r="I126">
        <v>803</v>
      </c>
      <c r="K126">
        <v>157</v>
      </c>
      <c r="L126" t="s">
        <v>457</v>
      </c>
      <c r="M126">
        <v>804</v>
      </c>
      <c r="N126" s="9" t="s">
        <v>373</v>
      </c>
    </row>
    <row r="127" spans="1:14" x14ac:dyDescent="0.45">
      <c r="A127" t="s">
        <v>257</v>
      </c>
      <c r="C127">
        <v>2150</v>
      </c>
      <c r="D127" t="s">
        <v>137</v>
      </c>
      <c r="E127">
        <v>215</v>
      </c>
      <c r="G127">
        <v>294</v>
      </c>
      <c r="H127" t="s">
        <v>439</v>
      </c>
      <c r="I127">
        <v>803</v>
      </c>
      <c r="K127">
        <v>158</v>
      </c>
      <c r="L127" t="s">
        <v>483</v>
      </c>
      <c r="M127">
        <v>804</v>
      </c>
      <c r="N127" s="9" t="s">
        <v>373</v>
      </c>
    </row>
    <row r="128" spans="1:14" x14ac:dyDescent="0.45">
      <c r="A128" t="s">
        <v>258</v>
      </c>
      <c r="C128">
        <v>2151</v>
      </c>
      <c r="D128" t="s">
        <v>135</v>
      </c>
      <c r="E128">
        <v>215</v>
      </c>
      <c r="G128">
        <v>295</v>
      </c>
      <c r="H128" t="s">
        <v>441</v>
      </c>
      <c r="I128">
        <v>803</v>
      </c>
      <c r="K128">
        <v>159</v>
      </c>
      <c r="L128" t="s">
        <v>495</v>
      </c>
      <c r="M128">
        <v>804</v>
      </c>
      <c r="N128" s="9" t="s">
        <v>372</v>
      </c>
    </row>
    <row r="129" spans="1:14" x14ac:dyDescent="0.45">
      <c r="A129" s="11" t="s">
        <v>259</v>
      </c>
      <c r="B129" s="11"/>
      <c r="C129" s="11">
        <v>2152</v>
      </c>
      <c r="D129" s="11" t="s">
        <v>192</v>
      </c>
      <c r="E129">
        <v>215</v>
      </c>
      <c r="G129">
        <v>296</v>
      </c>
      <c r="H129" t="s">
        <v>440</v>
      </c>
      <c r="I129">
        <v>803</v>
      </c>
      <c r="K129">
        <v>160</v>
      </c>
      <c r="L129" s="11" t="s">
        <v>446</v>
      </c>
      <c r="M129">
        <v>804</v>
      </c>
      <c r="N129" s="12" t="s">
        <v>373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29"/>
  <sheetViews>
    <sheetView workbookViewId="0">
      <selection activeCell="E84" sqref="E84"/>
    </sheetView>
  </sheetViews>
  <sheetFormatPr defaultRowHeight="14.25" x14ac:dyDescent="0.45"/>
  <cols>
    <col min="3" max="3" width="12.19921875" customWidth="1"/>
    <col min="4" max="4" width="15.86328125" customWidth="1"/>
    <col min="8" max="8" width="25.53125" customWidth="1"/>
    <col min="9" max="9" width="13.796875" customWidth="1"/>
  </cols>
  <sheetData>
    <row r="1" spans="1:11" ht="14.65" thickBot="1" x14ac:dyDescent="0.5">
      <c r="A1" s="17" t="s">
        <v>358</v>
      </c>
      <c r="B1" s="18" t="s">
        <v>359</v>
      </c>
      <c r="C1" s="19" t="s">
        <v>360</v>
      </c>
      <c r="D1" s="20" t="s">
        <v>361</v>
      </c>
      <c r="E1" s="20" t="s">
        <v>362</v>
      </c>
      <c r="F1" s="19" t="s">
        <v>496</v>
      </c>
      <c r="G1" s="21" t="s">
        <v>497</v>
      </c>
      <c r="H1" s="21" t="s">
        <v>498</v>
      </c>
      <c r="I1" s="21" t="s">
        <v>499</v>
      </c>
      <c r="J1" t="s">
        <v>371</v>
      </c>
      <c r="K1" s="7"/>
    </row>
    <row r="2" spans="1:11" x14ac:dyDescent="0.45">
      <c r="A2" s="9" t="s">
        <v>3</v>
      </c>
      <c r="B2" s="8"/>
      <c r="C2">
        <v>2001</v>
      </c>
      <c r="D2" t="s">
        <v>67</v>
      </c>
      <c r="E2">
        <v>200</v>
      </c>
      <c r="G2">
        <v>161</v>
      </c>
      <c r="H2" t="s">
        <v>538</v>
      </c>
      <c r="I2">
        <v>801</v>
      </c>
      <c r="J2" t="s">
        <v>373</v>
      </c>
      <c r="K2" s="7"/>
    </row>
    <row r="3" spans="1:11" x14ac:dyDescent="0.45">
      <c r="A3" s="12" t="s">
        <v>4</v>
      </c>
      <c r="B3" s="14"/>
      <c r="C3" s="11">
        <v>2002</v>
      </c>
      <c r="D3" s="11" t="s">
        <v>68</v>
      </c>
      <c r="E3">
        <v>200</v>
      </c>
      <c r="G3">
        <v>162</v>
      </c>
      <c r="H3" s="11" t="s">
        <v>537</v>
      </c>
      <c r="I3">
        <v>801</v>
      </c>
      <c r="J3" t="s">
        <v>373</v>
      </c>
    </row>
    <row r="4" spans="1:11" x14ac:dyDescent="0.45">
      <c r="A4" s="9" t="s">
        <v>5</v>
      </c>
      <c r="C4">
        <v>2003</v>
      </c>
      <c r="D4" t="s">
        <v>69</v>
      </c>
      <c r="E4">
        <v>200</v>
      </c>
      <c r="G4">
        <v>163</v>
      </c>
      <c r="H4" t="s">
        <v>554</v>
      </c>
      <c r="I4">
        <v>801</v>
      </c>
      <c r="J4" t="s">
        <v>372</v>
      </c>
    </row>
    <row r="5" spans="1:11" x14ac:dyDescent="0.45">
      <c r="A5" s="9" t="s">
        <v>6</v>
      </c>
      <c r="C5">
        <v>2004</v>
      </c>
      <c r="D5" t="s">
        <v>70</v>
      </c>
      <c r="E5">
        <v>200</v>
      </c>
      <c r="G5">
        <v>164</v>
      </c>
      <c r="H5" t="s">
        <v>551</v>
      </c>
      <c r="I5">
        <v>801</v>
      </c>
      <c r="J5" t="s">
        <v>373</v>
      </c>
    </row>
    <row r="6" spans="1:11" x14ac:dyDescent="0.45">
      <c r="A6" s="12" t="s">
        <v>7</v>
      </c>
      <c r="B6" s="11"/>
      <c r="C6" s="11">
        <v>2005</v>
      </c>
      <c r="D6" s="11" t="s">
        <v>71</v>
      </c>
      <c r="E6">
        <v>200</v>
      </c>
      <c r="G6">
        <v>165</v>
      </c>
      <c r="H6" s="11" t="s">
        <v>541</v>
      </c>
      <c r="I6">
        <v>801</v>
      </c>
      <c r="J6" t="s">
        <v>372</v>
      </c>
    </row>
    <row r="7" spans="1:11" x14ac:dyDescent="0.45">
      <c r="A7" s="9" t="s">
        <v>8</v>
      </c>
      <c r="C7">
        <v>2006</v>
      </c>
      <c r="D7" t="s">
        <v>72</v>
      </c>
      <c r="E7">
        <v>200</v>
      </c>
      <c r="G7">
        <v>166</v>
      </c>
      <c r="H7" t="s">
        <v>544</v>
      </c>
      <c r="I7">
        <v>801</v>
      </c>
      <c r="J7" t="s">
        <v>373</v>
      </c>
    </row>
    <row r="8" spans="1:11" x14ac:dyDescent="0.45">
      <c r="A8" s="9" t="s">
        <v>9</v>
      </c>
      <c r="C8">
        <v>2007</v>
      </c>
      <c r="D8" t="s">
        <v>73</v>
      </c>
      <c r="E8">
        <v>200</v>
      </c>
      <c r="G8">
        <v>167</v>
      </c>
      <c r="H8" t="s">
        <v>524</v>
      </c>
      <c r="I8">
        <v>801</v>
      </c>
      <c r="J8" t="s">
        <v>372</v>
      </c>
    </row>
    <row r="9" spans="1:11" x14ac:dyDescent="0.45">
      <c r="A9" s="9" t="s">
        <v>10</v>
      </c>
      <c r="C9">
        <v>2008</v>
      </c>
      <c r="D9" t="s">
        <v>74</v>
      </c>
      <c r="E9">
        <v>200</v>
      </c>
      <c r="G9">
        <v>168</v>
      </c>
      <c r="H9" t="s">
        <v>643</v>
      </c>
      <c r="I9">
        <v>801</v>
      </c>
      <c r="J9" t="s">
        <v>372</v>
      </c>
    </row>
    <row r="10" spans="1:11" x14ac:dyDescent="0.45">
      <c r="A10" s="9" t="s">
        <v>11</v>
      </c>
      <c r="C10">
        <v>2009</v>
      </c>
      <c r="D10" t="s">
        <v>76</v>
      </c>
      <c r="E10">
        <v>201</v>
      </c>
      <c r="G10">
        <v>169</v>
      </c>
      <c r="H10" t="s">
        <v>553</v>
      </c>
      <c r="I10">
        <v>801</v>
      </c>
      <c r="J10" t="s">
        <v>373</v>
      </c>
    </row>
    <row r="11" spans="1:11" x14ac:dyDescent="0.45">
      <c r="A11" s="9" t="s">
        <v>12</v>
      </c>
      <c r="C11">
        <v>2010</v>
      </c>
      <c r="D11" t="s">
        <v>77</v>
      </c>
      <c r="E11">
        <v>201</v>
      </c>
      <c r="G11">
        <v>170</v>
      </c>
      <c r="H11" t="s">
        <v>555</v>
      </c>
      <c r="I11">
        <v>801</v>
      </c>
      <c r="J11" t="s">
        <v>373</v>
      </c>
    </row>
    <row r="12" spans="1:11" x14ac:dyDescent="0.45">
      <c r="A12" s="12" t="s">
        <v>13</v>
      </c>
      <c r="C12" s="11">
        <v>2011</v>
      </c>
      <c r="D12" s="11" t="s">
        <v>78</v>
      </c>
      <c r="E12">
        <v>201</v>
      </c>
      <c r="G12">
        <v>171</v>
      </c>
      <c r="H12" s="11" t="s">
        <v>529</v>
      </c>
      <c r="I12">
        <v>801</v>
      </c>
      <c r="J12" t="s">
        <v>372</v>
      </c>
    </row>
    <row r="13" spans="1:11" x14ac:dyDescent="0.45">
      <c r="A13" s="9" t="s">
        <v>14</v>
      </c>
      <c r="C13">
        <v>2012</v>
      </c>
      <c r="D13" t="s">
        <v>79</v>
      </c>
      <c r="E13">
        <v>201</v>
      </c>
      <c r="G13">
        <v>172</v>
      </c>
      <c r="H13" t="s">
        <v>626</v>
      </c>
      <c r="I13">
        <v>801</v>
      </c>
      <c r="J13" t="s">
        <v>372</v>
      </c>
    </row>
    <row r="14" spans="1:11" ht="14" customHeight="1" x14ac:dyDescent="0.45">
      <c r="A14" s="9" t="s">
        <v>15</v>
      </c>
      <c r="C14">
        <v>2013</v>
      </c>
      <c r="D14" t="s">
        <v>80</v>
      </c>
      <c r="E14">
        <v>201</v>
      </c>
      <c r="G14">
        <v>173</v>
      </c>
      <c r="H14" t="s">
        <v>532</v>
      </c>
      <c r="I14">
        <v>801</v>
      </c>
      <c r="J14" t="s">
        <v>372</v>
      </c>
    </row>
    <row r="15" spans="1:11" x14ac:dyDescent="0.45">
      <c r="A15" s="12" t="s">
        <v>16</v>
      </c>
      <c r="C15">
        <v>2014</v>
      </c>
      <c r="D15" s="11" t="s">
        <v>81</v>
      </c>
      <c r="E15">
        <v>201</v>
      </c>
      <c r="G15">
        <v>174</v>
      </c>
      <c r="H15" s="11" t="s">
        <v>518</v>
      </c>
      <c r="I15">
        <v>801</v>
      </c>
      <c r="J15" t="s">
        <v>373</v>
      </c>
    </row>
    <row r="16" spans="1:11" x14ac:dyDescent="0.45">
      <c r="A16" s="9" t="s">
        <v>17</v>
      </c>
      <c r="C16">
        <v>2015</v>
      </c>
      <c r="D16" t="s">
        <v>82</v>
      </c>
      <c r="E16">
        <v>201</v>
      </c>
      <c r="G16">
        <v>175</v>
      </c>
      <c r="H16" t="s">
        <v>562</v>
      </c>
      <c r="I16">
        <v>801</v>
      </c>
      <c r="J16" t="s">
        <v>373</v>
      </c>
    </row>
    <row r="17" spans="1:10" x14ac:dyDescent="0.45">
      <c r="A17" s="9" t="s">
        <v>18</v>
      </c>
      <c r="C17">
        <v>2016</v>
      </c>
      <c r="D17" t="s">
        <v>83</v>
      </c>
      <c r="E17">
        <v>201</v>
      </c>
      <c r="G17">
        <v>176</v>
      </c>
      <c r="H17" t="s">
        <v>527</v>
      </c>
      <c r="I17">
        <v>801</v>
      </c>
      <c r="J17" t="s">
        <v>372</v>
      </c>
    </row>
    <row r="18" spans="1:10" x14ac:dyDescent="0.45">
      <c r="A18" s="9" t="s">
        <v>19</v>
      </c>
      <c r="C18">
        <v>2017</v>
      </c>
      <c r="D18" t="s">
        <v>84</v>
      </c>
      <c r="E18">
        <v>202</v>
      </c>
      <c r="G18">
        <v>177</v>
      </c>
      <c r="H18" t="s">
        <v>558</v>
      </c>
      <c r="I18">
        <v>801</v>
      </c>
      <c r="J18" t="s">
        <v>372</v>
      </c>
    </row>
    <row r="19" spans="1:10" x14ac:dyDescent="0.45">
      <c r="A19" s="9" t="s">
        <v>20</v>
      </c>
      <c r="C19">
        <v>2018</v>
      </c>
      <c r="D19" t="s">
        <v>85</v>
      </c>
      <c r="E19">
        <v>202</v>
      </c>
      <c r="G19">
        <v>178</v>
      </c>
      <c r="H19" t="s">
        <v>644</v>
      </c>
      <c r="I19">
        <v>801</v>
      </c>
      <c r="J19" t="s">
        <v>373</v>
      </c>
    </row>
    <row r="20" spans="1:10" x14ac:dyDescent="0.45">
      <c r="A20" s="9" t="s">
        <v>21</v>
      </c>
      <c r="C20">
        <v>2019</v>
      </c>
      <c r="D20" t="s">
        <v>94</v>
      </c>
      <c r="E20">
        <v>202</v>
      </c>
      <c r="G20">
        <v>179</v>
      </c>
      <c r="H20" t="s">
        <v>516</v>
      </c>
      <c r="I20">
        <v>801</v>
      </c>
      <c r="J20" t="s">
        <v>372</v>
      </c>
    </row>
    <row r="21" spans="1:10" x14ac:dyDescent="0.45">
      <c r="A21" s="9" t="s">
        <v>22</v>
      </c>
      <c r="C21">
        <v>2020</v>
      </c>
      <c r="D21" t="s">
        <v>95</v>
      </c>
      <c r="E21">
        <v>202</v>
      </c>
      <c r="G21">
        <v>180</v>
      </c>
      <c r="H21" t="s">
        <v>517</v>
      </c>
      <c r="I21">
        <v>801</v>
      </c>
      <c r="J21" t="s">
        <v>372</v>
      </c>
    </row>
    <row r="22" spans="1:10" x14ac:dyDescent="0.45">
      <c r="A22" s="12" t="s">
        <v>23</v>
      </c>
      <c r="C22">
        <v>2021</v>
      </c>
      <c r="D22" s="11" t="s">
        <v>96</v>
      </c>
      <c r="E22">
        <v>202</v>
      </c>
      <c r="G22">
        <v>181</v>
      </c>
      <c r="H22" s="11" t="s">
        <v>645</v>
      </c>
      <c r="I22">
        <v>801</v>
      </c>
      <c r="J22" t="s">
        <v>373</v>
      </c>
    </row>
    <row r="23" spans="1:10" x14ac:dyDescent="0.45">
      <c r="A23" s="9" t="s">
        <v>24</v>
      </c>
      <c r="C23">
        <v>2022</v>
      </c>
      <c r="D23" t="s">
        <v>97</v>
      </c>
      <c r="E23">
        <v>202</v>
      </c>
      <c r="G23">
        <v>182</v>
      </c>
      <c r="H23" t="s">
        <v>552</v>
      </c>
      <c r="I23">
        <v>801</v>
      </c>
      <c r="J23" t="s">
        <v>372</v>
      </c>
    </row>
    <row r="24" spans="1:10" x14ac:dyDescent="0.45">
      <c r="A24" s="9" t="s">
        <v>25</v>
      </c>
      <c r="C24">
        <v>2023</v>
      </c>
      <c r="D24" t="s">
        <v>98</v>
      </c>
      <c r="E24">
        <v>202</v>
      </c>
      <c r="G24">
        <v>183</v>
      </c>
      <c r="H24" t="s">
        <v>539</v>
      </c>
      <c r="I24">
        <v>801</v>
      </c>
      <c r="J24" t="s">
        <v>373</v>
      </c>
    </row>
    <row r="25" spans="1:10" x14ac:dyDescent="0.45">
      <c r="A25" s="12" t="s">
        <v>26</v>
      </c>
      <c r="C25">
        <v>2024</v>
      </c>
      <c r="D25" s="11" t="s">
        <v>99</v>
      </c>
      <c r="E25">
        <v>202</v>
      </c>
      <c r="G25">
        <v>184</v>
      </c>
      <c r="H25" s="11" t="s">
        <v>525</v>
      </c>
      <c r="I25">
        <v>801</v>
      </c>
      <c r="J25" t="s">
        <v>373</v>
      </c>
    </row>
    <row r="26" spans="1:10" x14ac:dyDescent="0.45">
      <c r="A26" s="12" t="s">
        <v>27</v>
      </c>
      <c r="C26">
        <v>2025</v>
      </c>
      <c r="D26" s="11" t="s">
        <v>100</v>
      </c>
      <c r="E26">
        <v>203</v>
      </c>
      <c r="G26">
        <v>185</v>
      </c>
      <c r="H26" s="11" t="s">
        <v>550</v>
      </c>
      <c r="I26">
        <v>801</v>
      </c>
      <c r="J26" t="s">
        <v>373</v>
      </c>
    </row>
    <row r="27" spans="1:10" x14ac:dyDescent="0.45">
      <c r="A27" s="9" t="s">
        <v>28</v>
      </c>
      <c r="C27">
        <v>2026</v>
      </c>
      <c r="D27" t="s">
        <v>101</v>
      </c>
      <c r="E27">
        <v>203</v>
      </c>
      <c r="G27">
        <v>186</v>
      </c>
      <c r="H27" t="s">
        <v>646</v>
      </c>
      <c r="I27">
        <v>801</v>
      </c>
      <c r="J27" t="s">
        <v>373</v>
      </c>
    </row>
    <row r="28" spans="1:10" x14ac:dyDescent="0.45">
      <c r="A28" s="9" t="s">
        <v>29</v>
      </c>
      <c r="C28">
        <v>2027</v>
      </c>
      <c r="D28" t="s">
        <v>102</v>
      </c>
      <c r="E28">
        <v>203</v>
      </c>
      <c r="G28">
        <v>187</v>
      </c>
      <c r="H28" t="s">
        <v>543</v>
      </c>
      <c r="I28">
        <v>801</v>
      </c>
      <c r="J28" t="s">
        <v>372</v>
      </c>
    </row>
    <row r="29" spans="1:10" x14ac:dyDescent="0.45">
      <c r="A29" s="9" t="s">
        <v>30</v>
      </c>
      <c r="C29">
        <v>2028</v>
      </c>
      <c r="D29" t="s">
        <v>103</v>
      </c>
      <c r="E29">
        <v>203</v>
      </c>
      <c r="G29">
        <v>188</v>
      </c>
      <c r="H29" t="s">
        <v>627</v>
      </c>
      <c r="I29">
        <v>801</v>
      </c>
      <c r="J29" t="s">
        <v>372</v>
      </c>
    </row>
    <row r="30" spans="1:10" x14ac:dyDescent="0.45">
      <c r="A30" s="9" t="s">
        <v>31</v>
      </c>
      <c r="C30">
        <v>2029</v>
      </c>
      <c r="D30" t="s">
        <v>104</v>
      </c>
      <c r="E30">
        <v>203</v>
      </c>
      <c r="G30">
        <v>189</v>
      </c>
      <c r="H30" t="s">
        <v>534</v>
      </c>
      <c r="I30">
        <v>801</v>
      </c>
      <c r="J30" t="s">
        <v>372</v>
      </c>
    </row>
    <row r="31" spans="1:10" x14ac:dyDescent="0.45">
      <c r="A31" s="9" t="s">
        <v>32</v>
      </c>
      <c r="C31">
        <v>2030</v>
      </c>
      <c r="D31" t="s">
        <v>105</v>
      </c>
      <c r="E31">
        <v>203</v>
      </c>
      <c r="G31">
        <v>190</v>
      </c>
      <c r="H31" t="s">
        <v>564</v>
      </c>
      <c r="I31">
        <v>801</v>
      </c>
      <c r="J31" t="s">
        <v>373</v>
      </c>
    </row>
    <row r="32" spans="1:10" x14ac:dyDescent="0.45">
      <c r="A32" s="12" t="s">
        <v>33</v>
      </c>
      <c r="C32">
        <v>2031</v>
      </c>
      <c r="D32" s="11" t="s">
        <v>106</v>
      </c>
      <c r="E32">
        <v>203</v>
      </c>
      <c r="G32">
        <v>191</v>
      </c>
      <c r="H32" s="11" t="s">
        <v>548</v>
      </c>
      <c r="I32">
        <v>801</v>
      </c>
      <c r="J32" t="s">
        <v>373</v>
      </c>
    </row>
    <row r="33" spans="1:13" x14ac:dyDescent="0.45">
      <c r="A33" s="9" t="s">
        <v>34</v>
      </c>
      <c r="C33">
        <v>2032</v>
      </c>
      <c r="D33" t="s">
        <v>107</v>
      </c>
      <c r="E33">
        <v>203</v>
      </c>
      <c r="G33">
        <v>192</v>
      </c>
      <c r="H33" t="s">
        <v>540</v>
      </c>
      <c r="I33">
        <v>801</v>
      </c>
      <c r="J33" t="s">
        <v>372</v>
      </c>
    </row>
    <row r="34" spans="1:13" x14ac:dyDescent="0.45">
      <c r="A34" s="12" t="s">
        <v>35</v>
      </c>
      <c r="C34">
        <v>2033</v>
      </c>
      <c r="D34" s="11" t="s">
        <v>108</v>
      </c>
      <c r="E34">
        <v>204</v>
      </c>
      <c r="G34">
        <v>193</v>
      </c>
      <c r="H34" s="11" t="s">
        <v>523</v>
      </c>
      <c r="I34">
        <v>801</v>
      </c>
      <c r="J34" t="s">
        <v>372</v>
      </c>
    </row>
    <row r="35" spans="1:13" x14ac:dyDescent="0.45">
      <c r="A35" s="9" t="s">
        <v>36</v>
      </c>
      <c r="C35">
        <v>2034</v>
      </c>
      <c r="D35" t="s">
        <v>109</v>
      </c>
      <c r="E35">
        <v>204</v>
      </c>
      <c r="G35">
        <v>194</v>
      </c>
      <c r="H35" t="s">
        <v>615</v>
      </c>
      <c r="I35">
        <v>801</v>
      </c>
      <c r="J35" t="s">
        <v>372</v>
      </c>
    </row>
    <row r="36" spans="1:13" x14ac:dyDescent="0.45">
      <c r="A36" s="9" t="s">
        <v>37</v>
      </c>
      <c r="C36">
        <v>2035</v>
      </c>
      <c r="D36" t="s">
        <v>110</v>
      </c>
      <c r="E36">
        <v>204</v>
      </c>
      <c r="G36">
        <v>195</v>
      </c>
      <c r="H36" t="s">
        <v>542</v>
      </c>
      <c r="I36">
        <v>801</v>
      </c>
      <c r="J36" t="s">
        <v>373</v>
      </c>
    </row>
    <row r="37" spans="1:13" x14ac:dyDescent="0.45">
      <c r="A37" s="9" t="s">
        <v>38</v>
      </c>
      <c r="C37">
        <v>2036</v>
      </c>
      <c r="D37" t="s">
        <v>111</v>
      </c>
      <c r="E37">
        <v>204</v>
      </c>
      <c r="G37">
        <v>196</v>
      </c>
      <c r="H37" t="s">
        <v>535</v>
      </c>
      <c r="I37">
        <v>801</v>
      </c>
      <c r="J37" t="s">
        <v>373</v>
      </c>
    </row>
    <row r="38" spans="1:13" s="11" customFormat="1" x14ac:dyDescent="0.45">
      <c r="A38" s="12" t="s">
        <v>39</v>
      </c>
      <c r="C38" s="11">
        <v>2037</v>
      </c>
      <c r="D38" s="11" t="s">
        <v>112</v>
      </c>
      <c r="E38" s="11">
        <v>204</v>
      </c>
      <c r="G38" s="11">
        <v>197</v>
      </c>
      <c r="H38" s="11" t="s">
        <v>521</v>
      </c>
      <c r="I38" s="11">
        <v>801</v>
      </c>
      <c r="J38" s="11" t="s">
        <v>373</v>
      </c>
    </row>
    <row r="39" spans="1:13" x14ac:dyDescent="0.45">
      <c r="A39" s="9" t="s">
        <v>40</v>
      </c>
      <c r="C39">
        <v>2038</v>
      </c>
      <c r="D39" t="s">
        <v>113</v>
      </c>
      <c r="E39">
        <v>204</v>
      </c>
      <c r="G39">
        <v>198</v>
      </c>
      <c r="H39" t="s">
        <v>566</v>
      </c>
      <c r="I39">
        <v>801</v>
      </c>
      <c r="J39" t="s">
        <v>372</v>
      </c>
    </row>
    <row r="40" spans="1:13" x14ac:dyDescent="0.45">
      <c r="A40" s="9" t="s">
        <v>41</v>
      </c>
      <c r="C40">
        <v>2039</v>
      </c>
      <c r="D40" t="s">
        <v>114</v>
      </c>
      <c r="E40">
        <v>204</v>
      </c>
      <c r="G40">
        <v>199</v>
      </c>
      <c r="H40" t="s">
        <v>536</v>
      </c>
      <c r="I40">
        <v>801</v>
      </c>
      <c r="J40" t="s">
        <v>373</v>
      </c>
    </row>
    <row r="41" spans="1:13" x14ac:dyDescent="0.45">
      <c r="A41" s="9" t="s">
        <v>42</v>
      </c>
      <c r="C41">
        <v>2040</v>
      </c>
      <c r="D41" t="s">
        <v>115</v>
      </c>
      <c r="E41">
        <v>204</v>
      </c>
      <c r="G41">
        <v>200</v>
      </c>
      <c r="H41" t="s">
        <v>531</v>
      </c>
      <c r="I41">
        <v>801</v>
      </c>
      <c r="J41" t="s">
        <v>372</v>
      </c>
    </row>
    <row r="42" spans="1:13" x14ac:dyDescent="0.45">
      <c r="A42" s="12" t="s">
        <v>43</v>
      </c>
      <c r="C42">
        <v>2041</v>
      </c>
      <c r="D42" s="11" t="s">
        <v>116</v>
      </c>
      <c r="E42">
        <v>205</v>
      </c>
      <c r="G42">
        <v>201</v>
      </c>
      <c r="H42" s="11" t="s">
        <v>561</v>
      </c>
      <c r="I42">
        <v>801</v>
      </c>
      <c r="J42" t="s">
        <v>373</v>
      </c>
    </row>
    <row r="43" spans="1:13" x14ac:dyDescent="0.45">
      <c r="A43" s="9" t="s">
        <v>44</v>
      </c>
      <c r="C43">
        <v>2042</v>
      </c>
      <c r="D43" t="s">
        <v>117</v>
      </c>
      <c r="E43">
        <v>205</v>
      </c>
      <c r="G43">
        <v>202</v>
      </c>
      <c r="H43" t="s">
        <v>560</v>
      </c>
      <c r="I43">
        <v>801</v>
      </c>
      <c r="J43" t="s">
        <v>372</v>
      </c>
      <c r="K43" s="11" t="s">
        <v>561</v>
      </c>
      <c r="L43">
        <v>801</v>
      </c>
      <c r="M43" t="s">
        <v>373</v>
      </c>
    </row>
    <row r="44" spans="1:13" x14ac:dyDescent="0.45">
      <c r="A44" s="9" t="s">
        <v>45</v>
      </c>
      <c r="C44">
        <v>2043</v>
      </c>
      <c r="D44" t="s">
        <v>118</v>
      </c>
      <c r="E44">
        <v>205</v>
      </c>
      <c r="G44">
        <v>203</v>
      </c>
      <c r="H44" t="s">
        <v>528</v>
      </c>
      <c r="I44">
        <v>801</v>
      </c>
      <c r="J44" t="s">
        <v>372</v>
      </c>
    </row>
    <row r="45" spans="1:13" x14ac:dyDescent="0.45">
      <c r="A45" s="9" t="s">
        <v>46</v>
      </c>
      <c r="C45">
        <v>2044</v>
      </c>
      <c r="D45" t="s">
        <v>119</v>
      </c>
      <c r="E45">
        <v>205</v>
      </c>
      <c r="G45">
        <v>204</v>
      </c>
      <c r="H45" t="s">
        <v>647</v>
      </c>
      <c r="I45">
        <v>801</v>
      </c>
      <c r="J45" t="s">
        <v>373</v>
      </c>
    </row>
    <row r="46" spans="1:13" x14ac:dyDescent="0.45">
      <c r="A46" s="9" t="s">
        <v>47</v>
      </c>
      <c r="C46">
        <v>2045</v>
      </c>
      <c r="D46" t="s">
        <v>120</v>
      </c>
      <c r="E46">
        <v>205</v>
      </c>
      <c r="G46">
        <v>205</v>
      </c>
      <c r="H46" t="s">
        <v>545</v>
      </c>
      <c r="I46">
        <v>801</v>
      </c>
      <c r="J46" t="s">
        <v>372</v>
      </c>
    </row>
    <row r="47" spans="1:13" x14ac:dyDescent="0.45">
      <c r="A47" s="9" t="s">
        <v>48</v>
      </c>
      <c r="C47">
        <v>2046</v>
      </c>
      <c r="D47" t="s">
        <v>121</v>
      </c>
      <c r="E47">
        <v>205</v>
      </c>
      <c r="G47">
        <v>206</v>
      </c>
      <c r="H47" t="s">
        <v>514</v>
      </c>
      <c r="I47">
        <v>801</v>
      </c>
      <c r="J47" t="s">
        <v>373</v>
      </c>
    </row>
    <row r="48" spans="1:13" x14ac:dyDescent="0.45">
      <c r="A48" s="12" t="s">
        <v>49</v>
      </c>
      <c r="C48">
        <v>2047</v>
      </c>
      <c r="D48" s="11" t="s">
        <v>122</v>
      </c>
      <c r="E48">
        <v>205</v>
      </c>
      <c r="G48">
        <v>207</v>
      </c>
      <c r="H48" s="11" t="s">
        <v>563</v>
      </c>
      <c r="I48">
        <v>801</v>
      </c>
      <c r="J48" t="s">
        <v>373</v>
      </c>
    </row>
    <row r="49" spans="1:10" ht="14" customHeight="1" x14ac:dyDescent="0.45">
      <c r="A49" s="9" t="s">
        <v>50</v>
      </c>
      <c r="C49">
        <v>2048</v>
      </c>
      <c r="D49" t="s">
        <v>123</v>
      </c>
      <c r="E49">
        <v>205</v>
      </c>
      <c r="G49">
        <v>208</v>
      </c>
      <c r="H49" t="s">
        <v>530</v>
      </c>
      <c r="I49">
        <v>801</v>
      </c>
      <c r="J49" t="s">
        <v>372</v>
      </c>
    </row>
    <row r="50" spans="1:10" x14ac:dyDescent="0.45">
      <c r="A50" s="12" t="s">
        <v>51</v>
      </c>
      <c r="C50">
        <v>2049</v>
      </c>
      <c r="D50" s="11" t="s">
        <v>86</v>
      </c>
      <c r="E50">
        <v>206</v>
      </c>
      <c r="G50">
        <v>209</v>
      </c>
      <c r="H50" s="11" t="s">
        <v>648</v>
      </c>
      <c r="I50">
        <v>801</v>
      </c>
      <c r="J50" t="s">
        <v>373</v>
      </c>
    </row>
    <row r="51" spans="1:10" x14ac:dyDescent="0.45">
      <c r="A51" s="9" t="s">
        <v>52</v>
      </c>
      <c r="C51">
        <v>2050</v>
      </c>
      <c r="D51" t="s">
        <v>87</v>
      </c>
      <c r="E51">
        <v>206</v>
      </c>
      <c r="G51">
        <v>210</v>
      </c>
      <c r="H51" t="s">
        <v>628</v>
      </c>
      <c r="I51">
        <v>801</v>
      </c>
      <c r="J51" t="s">
        <v>373</v>
      </c>
    </row>
    <row r="52" spans="1:10" x14ac:dyDescent="0.45">
      <c r="A52" s="9" t="s">
        <v>53</v>
      </c>
      <c r="C52">
        <v>2051</v>
      </c>
      <c r="D52" t="s">
        <v>88</v>
      </c>
      <c r="E52">
        <v>206</v>
      </c>
      <c r="G52">
        <v>211</v>
      </c>
      <c r="H52" t="s">
        <v>649</v>
      </c>
      <c r="I52">
        <v>801</v>
      </c>
      <c r="J52" t="s">
        <v>372</v>
      </c>
    </row>
    <row r="53" spans="1:10" x14ac:dyDescent="0.45">
      <c r="A53" s="9" t="s">
        <v>54</v>
      </c>
      <c r="C53">
        <v>2052</v>
      </c>
      <c r="D53" t="s">
        <v>89</v>
      </c>
      <c r="E53">
        <v>206</v>
      </c>
      <c r="G53">
        <v>212</v>
      </c>
      <c r="H53" t="s">
        <v>565</v>
      </c>
      <c r="I53">
        <v>801</v>
      </c>
      <c r="J53" t="s">
        <v>372</v>
      </c>
    </row>
    <row r="54" spans="1:10" x14ac:dyDescent="0.45">
      <c r="A54" s="9" t="s">
        <v>55</v>
      </c>
      <c r="C54">
        <v>2053</v>
      </c>
      <c r="D54" t="s">
        <v>90</v>
      </c>
      <c r="E54">
        <v>206</v>
      </c>
      <c r="G54">
        <v>213</v>
      </c>
      <c r="H54" t="s">
        <v>533</v>
      </c>
      <c r="I54">
        <v>801</v>
      </c>
      <c r="J54" t="s">
        <v>372</v>
      </c>
    </row>
    <row r="55" spans="1:10" x14ac:dyDescent="0.45">
      <c r="A55" s="12" t="s">
        <v>56</v>
      </c>
      <c r="C55">
        <v>2054</v>
      </c>
      <c r="D55" s="11" t="s">
        <v>91</v>
      </c>
      <c r="E55">
        <v>206</v>
      </c>
      <c r="G55">
        <v>214</v>
      </c>
      <c r="H55" s="11" t="s">
        <v>526</v>
      </c>
      <c r="I55">
        <v>801</v>
      </c>
      <c r="J55" t="s">
        <v>372</v>
      </c>
    </row>
    <row r="56" spans="1:10" x14ac:dyDescent="0.45">
      <c r="A56" s="9" t="s">
        <v>57</v>
      </c>
      <c r="C56">
        <v>2055</v>
      </c>
      <c r="D56" t="s">
        <v>92</v>
      </c>
      <c r="E56">
        <v>206</v>
      </c>
      <c r="G56">
        <v>215</v>
      </c>
      <c r="H56" t="s">
        <v>547</v>
      </c>
      <c r="I56">
        <v>801</v>
      </c>
      <c r="J56" t="s">
        <v>373</v>
      </c>
    </row>
    <row r="57" spans="1:10" x14ac:dyDescent="0.45">
      <c r="A57" s="9" t="s">
        <v>58</v>
      </c>
      <c r="C57">
        <v>2056</v>
      </c>
      <c r="D57" t="s">
        <v>93</v>
      </c>
      <c r="E57">
        <v>206</v>
      </c>
      <c r="G57">
        <v>216</v>
      </c>
      <c r="H57" t="s">
        <v>549</v>
      </c>
      <c r="I57">
        <v>801</v>
      </c>
      <c r="J57" t="s">
        <v>373</v>
      </c>
    </row>
    <row r="58" spans="1:10" x14ac:dyDescent="0.45">
      <c r="A58" s="12" t="s">
        <v>59</v>
      </c>
      <c r="C58">
        <v>2057</v>
      </c>
      <c r="D58" s="11" t="s">
        <v>124</v>
      </c>
      <c r="E58">
        <v>207</v>
      </c>
      <c r="G58">
        <v>217</v>
      </c>
      <c r="H58" s="11" t="s">
        <v>559</v>
      </c>
      <c r="I58">
        <v>801</v>
      </c>
      <c r="J58" t="s">
        <v>373</v>
      </c>
    </row>
    <row r="59" spans="1:10" x14ac:dyDescent="0.45">
      <c r="A59" s="9" t="s">
        <v>60</v>
      </c>
      <c r="C59">
        <v>2058</v>
      </c>
      <c r="D59" t="s">
        <v>125</v>
      </c>
      <c r="E59">
        <v>207</v>
      </c>
      <c r="G59">
        <v>218</v>
      </c>
      <c r="H59" t="s">
        <v>650</v>
      </c>
      <c r="I59">
        <v>801</v>
      </c>
      <c r="J59" t="s">
        <v>373</v>
      </c>
    </row>
    <row r="60" spans="1:10" x14ac:dyDescent="0.45">
      <c r="A60" s="9" t="s">
        <v>61</v>
      </c>
      <c r="C60">
        <v>2059</v>
      </c>
      <c r="D60" t="s">
        <v>126</v>
      </c>
      <c r="E60">
        <v>207</v>
      </c>
      <c r="G60">
        <v>219</v>
      </c>
      <c r="H60" t="s">
        <v>546</v>
      </c>
      <c r="I60">
        <v>801</v>
      </c>
      <c r="J60" t="s">
        <v>372</v>
      </c>
    </row>
    <row r="61" spans="1:10" x14ac:dyDescent="0.45">
      <c r="A61" s="9" t="s">
        <v>62</v>
      </c>
      <c r="C61">
        <v>2060</v>
      </c>
      <c r="D61" t="s">
        <v>127</v>
      </c>
      <c r="E61">
        <v>207</v>
      </c>
      <c r="G61">
        <v>220</v>
      </c>
      <c r="H61" t="s">
        <v>556</v>
      </c>
      <c r="I61">
        <v>801</v>
      </c>
      <c r="J61" t="s">
        <v>373</v>
      </c>
    </row>
    <row r="62" spans="1:10" x14ac:dyDescent="0.45">
      <c r="A62" s="9" t="s">
        <v>63</v>
      </c>
      <c r="C62">
        <v>2061</v>
      </c>
      <c r="D62" t="s">
        <v>128</v>
      </c>
      <c r="E62">
        <v>207</v>
      </c>
      <c r="G62">
        <v>221</v>
      </c>
      <c r="H62" t="s">
        <v>522</v>
      </c>
      <c r="I62">
        <v>801</v>
      </c>
      <c r="J62" t="s">
        <v>372</v>
      </c>
    </row>
    <row r="63" spans="1:10" x14ac:dyDescent="0.45">
      <c r="A63" s="12" t="s">
        <v>64</v>
      </c>
      <c r="C63">
        <v>2062</v>
      </c>
      <c r="D63" s="11" t="s">
        <v>129</v>
      </c>
      <c r="E63">
        <v>207</v>
      </c>
      <c r="G63">
        <v>222</v>
      </c>
      <c r="H63" s="11" t="s">
        <v>519</v>
      </c>
      <c r="I63">
        <v>801</v>
      </c>
      <c r="J63" t="s">
        <v>373</v>
      </c>
    </row>
    <row r="64" spans="1:10" x14ac:dyDescent="0.45">
      <c r="A64" s="9" t="s">
        <v>65</v>
      </c>
      <c r="C64">
        <v>2063</v>
      </c>
      <c r="D64" t="s">
        <v>130</v>
      </c>
      <c r="E64">
        <v>207</v>
      </c>
      <c r="G64">
        <v>223</v>
      </c>
      <c r="H64" t="s">
        <v>520</v>
      </c>
      <c r="I64">
        <v>801</v>
      </c>
      <c r="J64" t="s">
        <v>372</v>
      </c>
    </row>
    <row r="65" spans="1:10" x14ac:dyDescent="0.45">
      <c r="A65" s="9" t="s">
        <v>66</v>
      </c>
      <c r="C65">
        <v>2064</v>
      </c>
      <c r="D65" t="s">
        <v>131</v>
      </c>
      <c r="E65">
        <v>207</v>
      </c>
      <c r="G65">
        <v>224</v>
      </c>
      <c r="H65" t="s">
        <v>515</v>
      </c>
      <c r="I65">
        <v>801</v>
      </c>
      <c r="J65" t="s">
        <v>372</v>
      </c>
    </row>
    <row r="66" spans="1:10" x14ac:dyDescent="0.45">
      <c r="A66" t="s">
        <v>196</v>
      </c>
      <c r="C66">
        <v>2065</v>
      </c>
      <c r="D66" t="s">
        <v>186</v>
      </c>
      <c r="E66">
        <v>208</v>
      </c>
      <c r="G66">
        <v>225</v>
      </c>
      <c r="H66" t="s">
        <v>590</v>
      </c>
      <c r="I66">
        <v>801</v>
      </c>
      <c r="J66" s="9" t="s">
        <v>372</v>
      </c>
    </row>
    <row r="67" spans="1:10" x14ac:dyDescent="0.45">
      <c r="A67" s="11" t="s">
        <v>197</v>
      </c>
      <c r="B67" s="11"/>
      <c r="C67" s="11">
        <v>2066</v>
      </c>
      <c r="D67" s="11" t="s">
        <v>182</v>
      </c>
      <c r="E67">
        <v>208</v>
      </c>
      <c r="G67">
        <v>226</v>
      </c>
      <c r="H67" s="11" t="s">
        <v>586</v>
      </c>
      <c r="I67">
        <v>801</v>
      </c>
      <c r="J67" s="12" t="s">
        <v>373</v>
      </c>
    </row>
    <row r="68" spans="1:10" x14ac:dyDescent="0.45">
      <c r="A68" t="s">
        <v>198</v>
      </c>
      <c r="C68">
        <v>2067</v>
      </c>
      <c r="D68" t="s">
        <v>183</v>
      </c>
      <c r="E68">
        <v>208</v>
      </c>
      <c r="G68">
        <v>227</v>
      </c>
      <c r="H68" t="s">
        <v>616</v>
      </c>
      <c r="I68">
        <v>801</v>
      </c>
      <c r="J68" s="9" t="s">
        <v>373</v>
      </c>
    </row>
    <row r="69" spans="1:10" x14ac:dyDescent="0.45">
      <c r="A69" t="s">
        <v>199</v>
      </c>
      <c r="C69">
        <v>2068</v>
      </c>
      <c r="D69" t="s">
        <v>188</v>
      </c>
      <c r="E69">
        <v>208</v>
      </c>
      <c r="G69">
        <v>228</v>
      </c>
      <c r="H69" t="s">
        <v>603</v>
      </c>
      <c r="I69">
        <v>801</v>
      </c>
      <c r="J69" s="9" t="s">
        <v>372</v>
      </c>
    </row>
    <row r="70" spans="1:10" x14ac:dyDescent="0.45">
      <c r="A70" t="s">
        <v>200</v>
      </c>
      <c r="C70">
        <v>2069</v>
      </c>
      <c r="D70" t="s">
        <v>189</v>
      </c>
      <c r="E70">
        <v>208</v>
      </c>
      <c r="G70">
        <v>229</v>
      </c>
      <c r="H70" t="s">
        <v>609</v>
      </c>
      <c r="I70">
        <v>801</v>
      </c>
      <c r="J70" s="9" t="s">
        <v>372</v>
      </c>
    </row>
    <row r="71" spans="1:10" x14ac:dyDescent="0.45">
      <c r="A71" t="s">
        <v>201</v>
      </c>
      <c r="C71">
        <v>2070</v>
      </c>
      <c r="D71" t="s">
        <v>194</v>
      </c>
      <c r="E71">
        <v>208</v>
      </c>
      <c r="G71">
        <v>230</v>
      </c>
      <c r="H71" t="s">
        <v>614</v>
      </c>
      <c r="I71">
        <v>801</v>
      </c>
      <c r="J71" s="9" t="s">
        <v>372</v>
      </c>
    </row>
    <row r="72" spans="1:10" x14ac:dyDescent="0.45">
      <c r="A72" s="11" t="s">
        <v>202</v>
      </c>
      <c r="B72" s="11"/>
      <c r="C72" s="11">
        <v>2071</v>
      </c>
      <c r="D72" s="11" t="s">
        <v>193</v>
      </c>
      <c r="E72">
        <v>208</v>
      </c>
      <c r="G72">
        <v>231</v>
      </c>
      <c r="H72" s="11" t="s">
        <v>574</v>
      </c>
      <c r="I72">
        <v>801</v>
      </c>
      <c r="J72" s="12" t="s">
        <v>373</v>
      </c>
    </row>
    <row r="73" spans="1:10" x14ac:dyDescent="0.45">
      <c r="A73" t="s">
        <v>203</v>
      </c>
      <c r="C73">
        <v>2072</v>
      </c>
      <c r="D73" t="s">
        <v>136</v>
      </c>
      <c r="E73">
        <v>208</v>
      </c>
      <c r="G73">
        <v>232</v>
      </c>
      <c r="H73" t="s">
        <v>596</v>
      </c>
      <c r="I73">
        <v>801</v>
      </c>
      <c r="J73" s="9" t="s">
        <v>373</v>
      </c>
    </row>
    <row r="74" spans="1:10" x14ac:dyDescent="0.45">
      <c r="A74" s="11" t="s">
        <v>204</v>
      </c>
      <c r="B74" s="11"/>
      <c r="C74" s="11">
        <v>2073</v>
      </c>
      <c r="D74" s="11" t="s">
        <v>151</v>
      </c>
      <c r="E74">
        <v>209</v>
      </c>
      <c r="G74">
        <v>233</v>
      </c>
      <c r="H74" s="11" t="s">
        <v>602</v>
      </c>
      <c r="I74">
        <v>801</v>
      </c>
      <c r="J74" s="12" t="s">
        <v>373</v>
      </c>
    </row>
    <row r="75" spans="1:10" x14ac:dyDescent="0.45">
      <c r="A75" t="s">
        <v>205</v>
      </c>
      <c r="C75">
        <v>2074</v>
      </c>
      <c r="D75" t="s">
        <v>158</v>
      </c>
      <c r="E75">
        <v>209</v>
      </c>
      <c r="G75">
        <v>234</v>
      </c>
      <c r="H75" t="s">
        <v>624</v>
      </c>
      <c r="I75">
        <v>801</v>
      </c>
      <c r="J75" s="9" t="s">
        <v>373</v>
      </c>
    </row>
    <row r="76" spans="1:10" x14ac:dyDescent="0.45">
      <c r="A76" t="s">
        <v>206</v>
      </c>
      <c r="C76">
        <v>2075</v>
      </c>
      <c r="D76" t="s">
        <v>163</v>
      </c>
      <c r="E76">
        <v>209</v>
      </c>
      <c r="G76">
        <v>235</v>
      </c>
      <c r="H76" t="s">
        <v>651</v>
      </c>
      <c r="I76">
        <v>801</v>
      </c>
      <c r="J76" s="9" t="s">
        <v>372</v>
      </c>
    </row>
    <row r="77" spans="1:10" x14ac:dyDescent="0.45">
      <c r="A77" t="s">
        <v>207</v>
      </c>
      <c r="C77">
        <v>2076</v>
      </c>
      <c r="D77" t="s">
        <v>147</v>
      </c>
      <c r="E77">
        <v>209</v>
      </c>
      <c r="G77">
        <v>236</v>
      </c>
      <c r="H77" t="s">
        <v>579</v>
      </c>
      <c r="I77">
        <v>801</v>
      </c>
      <c r="J77" s="9" t="s">
        <v>373</v>
      </c>
    </row>
    <row r="78" spans="1:10" x14ac:dyDescent="0.45">
      <c r="A78" t="s">
        <v>208</v>
      </c>
      <c r="C78">
        <v>2077</v>
      </c>
      <c r="D78" t="s">
        <v>149</v>
      </c>
      <c r="E78">
        <v>209</v>
      </c>
      <c r="G78">
        <v>237</v>
      </c>
      <c r="H78" t="s">
        <v>557</v>
      </c>
      <c r="I78">
        <v>801</v>
      </c>
      <c r="J78" s="9" t="s">
        <v>373</v>
      </c>
    </row>
    <row r="79" spans="1:10" x14ac:dyDescent="0.45">
      <c r="A79" t="s">
        <v>209</v>
      </c>
      <c r="C79">
        <v>2078</v>
      </c>
      <c r="D79" t="s">
        <v>145</v>
      </c>
      <c r="E79">
        <v>209</v>
      </c>
      <c r="G79">
        <v>238</v>
      </c>
      <c r="H79" t="s">
        <v>652</v>
      </c>
      <c r="I79">
        <v>801</v>
      </c>
      <c r="J79" s="9" t="s">
        <v>372</v>
      </c>
    </row>
    <row r="80" spans="1:10" x14ac:dyDescent="0.45">
      <c r="A80" s="11" t="s">
        <v>210</v>
      </c>
      <c r="B80" s="11"/>
      <c r="C80" s="11">
        <v>2079</v>
      </c>
      <c r="D80" s="11" t="s">
        <v>142</v>
      </c>
      <c r="E80">
        <v>209</v>
      </c>
      <c r="G80">
        <v>239</v>
      </c>
      <c r="H80" s="11" t="s">
        <v>577</v>
      </c>
      <c r="I80">
        <v>801</v>
      </c>
      <c r="J80" s="12" t="s">
        <v>372</v>
      </c>
    </row>
    <row r="81" spans="1:10" x14ac:dyDescent="0.45">
      <c r="A81" t="s">
        <v>211</v>
      </c>
      <c r="C81">
        <v>2080</v>
      </c>
      <c r="D81" t="s">
        <v>175</v>
      </c>
      <c r="E81">
        <v>209</v>
      </c>
      <c r="G81">
        <v>240</v>
      </c>
      <c r="H81" t="s">
        <v>617</v>
      </c>
      <c r="I81">
        <v>801</v>
      </c>
      <c r="J81" s="9" t="s">
        <v>372</v>
      </c>
    </row>
    <row r="82" spans="1:10" x14ac:dyDescent="0.45">
      <c r="A82" t="s">
        <v>212</v>
      </c>
      <c r="C82">
        <v>2081</v>
      </c>
      <c r="D82" t="s">
        <v>148</v>
      </c>
      <c r="E82">
        <v>210</v>
      </c>
      <c r="G82">
        <v>241</v>
      </c>
      <c r="H82" t="s">
        <v>582</v>
      </c>
      <c r="I82">
        <v>801</v>
      </c>
      <c r="J82" s="9" t="s">
        <v>373</v>
      </c>
    </row>
    <row r="83" spans="1:10" x14ac:dyDescent="0.45">
      <c r="A83" s="11" t="s">
        <v>213</v>
      </c>
      <c r="B83" s="11"/>
      <c r="C83" s="11">
        <v>2082</v>
      </c>
      <c r="D83" s="11" t="s">
        <v>143</v>
      </c>
      <c r="E83">
        <v>210</v>
      </c>
      <c r="G83">
        <v>242</v>
      </c>
      <c r="H83" s="11" t="s">
        <v>653</v>
      </c>
      <c r="I83">
        <v>801</v>
      </c>
      <c r="J83" s="12" t="s">
        <v>373</v>
      </c>
    </row>
    <row r="84" spans="1:10" x14ac:dyDescent="0.45">
      <c r="A84" t="s">
        <v>214</v>
      </c>
      <c r="C84">
        <v>2083</v>
      </c>
      <c r="D84" t="s">
        <v>144</v>
      </c>
      <c r="E84">
        <v>210</v>
      </c>
      <c r="G84">
        <v>243</v>
      </c>
      <c r="H84" t="s">
        <v>594</v>
      </c>
      <c r="I84">
        <v>801</v>
      </c>
      <c r="J84" s="9" t="s">
        <v>372</v>
      </c>
    </row>
    <row r="85" spans="1:10" x14ac:dyDescent="0.45">
      <c r="A85" t="s">
        <v>215</v>
      </c>
      <c r="C85">
        <v>2084</v>
      </c>
      <c r="D85" t="s">
        <v>153</v>
      </c>
      <c r="E85">
        <v>210</v>
      </c>
      <c r="G85">
        <v>244</v>
      </c>
      <c r="H85" t="s">
        <v>608</v>
      </c>
      <c r="I85">
        <v>801</v>
      </c>
      <c r="J85" s="9" t="s">
        <v>373</v>
      </c>
    </row>
    <row r="86" spans="1:10" x14ac:dyDescent="0.45">
      <c r="A86" t="s">
        <v>216</v>
      </c>
      <c r="C86">
        <v>2085</v>
      </c>
      <c r="D86" t="s">
        <v>155</v>
      </c>
      <c r="E86">
        <v>210</v>
      </c>
      <c r="G86">
        <v>245</v>
      </c>
      <c r="H86" t="s">
        <v>621</v>
      </c>
      <c r="I86">
        <v>801</v>
      </c>
      <c r="J86" s="9" t="s">
        <v>372</v>
      </c>
    </row>
    <row r="87" spans="1:10" x14ac:dyDescent="0.45">
      <c r="A87" t="s">
        <v>217</v>
      </c>
      <c r="C87">
        <v>2086</v>
      </c>
      <c r="D87" t="s">
        <v>161</v>
      </c>
      <c r="E87">
        <v>210</v>
      </c>
      <c r="G87">
        <v>246</v>
      </c>
      <c r="H87" t="s">
        <v>576</v>
      </c>
      <c r="I87">
        <v>801</v>
      </c>
      <c r="J87" s="9" t="s">
        <v>373</v>
      </c>
    </row>
    <row r="88" spans="1:10" x14ac:dyDescent="0.45">
      <c r="A88" s="11" t="s">
        <v>218</v>
      </c>
      <c r="B88" s="11"/>
      <c r="C88" s="11">
        <v>2087</v>
      </c>
      <c r="D88" s="11" t="s">
        <v>160</v>
      </c>
      <c r="E88">
        <v>210</v>
      </c>
      <c r="G88">
        <v>247</v>
      </c>
      <c r="H88" s="11" t="s">
        <v>592</v>
      </c>
      <c r="I88">
        <v>801</v>
      </c>
      <c r="J88" s="12" t="s">
        <v>372</v>
      </c>
    </row>
    <row r="89" spans="1:10" x14ac:dyDescent="0.45">
      <c r="A89" t="s">
        <v>219</v>
      </c>
      <c r="C89">
        <v>2088</v>
      </c>
      <c r="D89" t="s">
        <v>170</v>
      </c>
      <c r="E89">
        <v>210</v>
      </c>
      <c r="G89">
        <v>248</v>
      </c>
      <c r="H89" t="s">
        <v>597</v>
      </c>
      <c r="I89">
        <v>801</v>
      </c>
      <c r="J89" s="9" t="s">
        <v>372</v>
      </c>
    </row>
    <row r="90" spans="1:10" x14ac:dyDescent="0.45">
      <c r="A90" t="s">
        <v>220</v>
      </c>
      <c r="C90">
        <v>2089</v>
      </c>
      <c r="D90" t="s">
        <v>178</v>
      </c>
      <c r="E90">
        <v>211</v>
      </c>
      <c r="G90">
        <v>249</v>
      </c>
      <c r="H90" t="s">
        <v>571</v>
      </c>
      <c r="I90">
        <v>801</v>
      </c>
      <c r="J90" s="9" t="s">
        <v>372</v>
      </c>
    </row>
    <row r="91" spans="1:10" x14ac:dyDescent="0.45">
      <c r="A91" t="s">
        <v>221</v>
      </c>
      <c r="C91">
        <v>2090</v>
      </c>
      <c r="D91" t="s">
        <v>174</v>
      </c>
      <c r="E91">
        <v>211</v>
      </c>
      <c r="G91">
        <v>250</v>
      </c>
      <c r="H91" t="s">
        <v>612</v>
      </c>
      <c r="I91">
        <v>801</v>
      </c>
      <c r="J91" s="9" t="s">
        <v>372</v>
      </c>
    </row>
    <row r="92" spans="1:10" x14ac:dyDescent="0.45">
      <c r="A92" s="11" t="s">
        <v>222</v>
      </c>
      <c r="B92" s="11"/>
      <c r="C92" s="11">
        <v>2091</v>
      </c>
      <c r="D92" s="11" t="s">
        <v>177</v>
      </c>
      <c r="E92">
        <v>211</v>
      </c>
      <c r="G92">
        <v>251</v>
      </c>
      <c r="H92" s="11" t="s">
        <v>567</v>
      </c>
      <c r="I92">
        <v>801</v>
      </c>
      <c r="J92" s="12" t="s">
        <v>373</v>
      </c>
    </row>
    <row r="93" spans="1:10" x14ac:dyDescent="0.45">
      <c r="A93" t="s">
        <v>223</v>
      </c>
      <c r="C93">
        <v>2092</v>
      </c>
      <c r="D93" t="s">
        <v>164</v>
      </c>
      <c r="E93">
        <v>211</v>
      </c>
      <c r="G93">
        <v>252</v>
      </c>
      <c r="H93" t="s">
        <v>572</v>
      </c>
      <c r="I93">
        <v>801</v>
      </c>
      <c r="J93" s="9" t="s">
        <v>372</v>
      </c>
    </row>
    <row r="94" spans="1:10" x14ac:dyDescent="0.45">
      <c r="A94" s="11" t="s">
        <v>224</v>
      </c>
      <c r="B94" s="11"/>
      <c r="C94" s="11">
        <v>2093</v>
      </c>
      <c r="D94" s="11" t="s">
        <v>168</v>
      </c>
      <c r="E94">
        <v>211</v>
      </c>
      <c r="G94">
        <v>253</v>
      </c>
      <c r="H94" s="11" t="s">
        <v>581</v>
      </c>
      <c r="I94">
        <v>801</v>
      </c>
      <c r="J94" s="12" t="s">
        <v>373</v>
      </c>
    </row>
    <row r="95" spans="1:10" x14ac:dyDescent="0.45">
      <c r="A95" t="s">
        <v>225</v>
      </c>
      <c r="C95">
        <v>2094</v>
      </c>
      <c r="D95" t="s">
        <v>173</v>
      </c>
      <c r="E95">
        <v>211</v>
      </c>
      <c r="G95">
        <v>254</v>
      </c>
      <c r="H95" t="s">
        <v>584</v>
      </c>
      <c r="I95">
        <v>801</v>
      </c>
      <c r="J95" s="9" t="s">
        <v>373</v>
      </c>
    </row>
    <row r="96" spans="1:10" x14ac:dyDescent="0.45">
      <c r="A96" t="s">
        <v>226</v>
      </c>
      <c r="C96">
        <v>2095</v>
      </c>
      <c r="D96" t="s">
        <v>169</v>
      </c>
      <c r="E96">
        <v>211</v>
      </c>
      <c r="G96">
        <v>255</v>
      </c>
      <c r="H96" t="s">
        <v>591</v>
      </c>
      <c r="I96">
        <v>801</v>
      </c>
      <c r="J96" s="9" t="s">
        <v>372</v>
      </c>
    </row>
    <row r="97" spans="1:10" x14ac:dyDescent="0.45">
      <c r="A97" t="s">
        <v>227</v>
      </c>
      <c r="C97">
        <v>2096</v>
      </c>
      <c r="D97" t="s">
        <v>157</v>
      </c>
      <c r="E97">
        <v>211</v>
      </c>
      <c r="G97">
        <v>256</v>
      </c>
      <c r="H97" t="s">
        <v>598</v>
      </c>
      <c r="I97">
        <v>801</v>
      </c>
      <c r="J97" s="9" t="s">
        <v>373</v>
      </c>
    </row>
    <row r="98" spans="1:10" x14ac:dyDescent="0.45">
      <c r="A98" s="11" t="s">
        <v>228</v>
      </c>
      <c r="B98" s="11"/>
      <c r="C98" s="11">
        <v>2113</v>
      </c>
      <c r="D98" s="11" t="s">
        <v>176</v>
      </c>
      <c r="E98">
        <v>212</v>
      </c>
      <c r="G98">
        <v>257</v>
      </c>
      <c r="H98" s="11" t="s">
        <v>583</v>
      </c>
      <c r="I98">
        <v>801</v>
      </c>
      <c r="J98" s="12" t="s">
        <v>373</v>
      </c>
    </row>
    <row r="99" spans="1:10" x14ac:dyDescent="0.45">
      <c r="A99" t="s">
        <v>229</v>
      </c>
      <c r="C99">
        <v>2114</v>
      </c>
      <c r="D99" t="s">
        <v>180</v>
      </c>
      <c r="E99">
        <v>212</v>
      </c>
      <c r="G99">
        <v>258</v>
      </c>
      <c r="H99" t="s">
        <v>606</v>
      </c>
      <c r="I99">
        <v>801</v>
      </c>
      <c r="J99" s="9" t="s">
        <v>373</v>
      </c>
    </row>
    <row r="100" spans="1:10" x14ac:dyDescent="0.45">
      <c r="A100" t="s">
        <v>230</v>
      </c>
      <c r="C100">
        <v>2115</v>
      </c>
      <c r="D100" t="s">
        <v>179</v>
      </c>
      <c r="E100">
        <v>212</v>
      </c>
      <c r="G100">
        <v>259</v>
      </c>
      <c r="H100" t="s">
        <v>593</v>
      </c>
      <c r="I100">
        <v>801</v>
      </c>
      <c r="J100" s="9" t="s">
        <v>372</v>
      </c>
    </row>
    <row r="101" spans="1:10" x14ac:dyDescent="0.45">
      <c r="A101" t="s">
        <v>231</v>
      </c>
      <c r="C101">
        <v>2116</v>
      </c>
      <c r="D101" t="s">
        <v>172</v>
      </c>
      <c r="E101">
        <v>212</v>
      </c>
      <c r="G101">
        <v>260</v>
      </c>
      <c r="H101" t="s">
        <v>601</v>
      </c>
      <c r="I101">
        <v>801</v>
      </c>
      <c r="J101" s="15" t="s">
        <v>373</v>
      </c>
    </row>
    <row r="102" spans="1:10" x14ac:dyDescent="0.45">
      <c r="A102" s="11" t="s">
        <v>232</v>
      </c>
      <c r="B102" s="11"/>
      <c r="C102" s="11">
        <v>2117</v>
      </c>
      <c r="D102" s="11" t="s">
        <v>171</v>
      </c>
      <c r="E102">
        <v>212</v>
      </c>
      <c r="G102">
        <v>261</v>
      </c>
      <c r="H102" s="11" t="s">
        <v>580</v>
      </c>
      <c r="I102">
        <v>801</v>
      </c>
      <c r="J102" s="12" t="s">
        <v>373</v>
      </c>
    </row>
    <row r="103" spans="1:10" x14ac:dyDescent="0.45">
      <c r="A103" t="s">
        <v>233</v>
      </c>
      <c r="C103">
        <v>2118</v>
      </c>
      <c r="D103" t="s">
        <v>166</v>
      </c>
      <c r="E103">
        <v>212</v>
      </c>
      <c r="G103">
        <v>262</v>
      </c>
      <c r="H103" t="s">
        <v>618</v>
      </c>
      <c r="I103">
        <v>801</v>
      </c>
      <c r="J103" s="9" t="s">
        <v>372</v>
      </c>
    </row>
    <row r="104" spans="1:10" x14ac:dyDescent="0.45">
      <c r="A104" t="s">
        <v>234</v>
      </c>
      <c r="C104">
        <v>2119</v>
      </c>
      <c r="D104" t="s">
        <v>167</v>
      </c>
      <c r="E104">
        <v>212</v>
      </c>
      <c r="G104">
        <v>263</v>
      </c>
      <c r="H104" t="s">
        <v>620</v>
      </c>
      <c r="I104">
        <v>801</v>
      </c>
      <c r="J104" s="9" t="s">
        <v>372</v>
      </c>
    </row>
    <row r="105" spans="1:10" x14ac:dyDescent="0.45">
      <c r="A105" t="s">
        <v>235</v>
      </c>
      <c r="C105">
        <v>2120</v>
      </c>
      <c r="D105" t="s">
        <v>154</v>
      </c>
      <c r="E105">
        <v>212</v>
      </c>
      <c r="G105">
        <v>264</v>
      </c>
      <c r="H105" t="s">
        <v>588</v>
      </c>
      <c r="I105">
        <v>801</v>
      </c>
      <c r="J105" s="9" t="s">
        <v>372</v>
      </c>
    </row>
    <row r="106" spans="1:10" x14ac:dyDescent="0.45">
      <c r="A106" t="s">
        <v>236</v>
      </c>
      <c r="C106">
        <v>2129</v>
      </c>
      <c r="D106" t="s">
        <v>141</v>
      </c>
      <c r="E106">
        <v>213</v>
      </c>
      <c r="G106">
        <v>265</v>
      </c>
      <c r="H106" t="s">
        <v>604</v>
      </c>
      <c r="I106">
        <v>801</v>
      </c>
      <c r="J106" s="9" t="s">
        <v>373</v>
      </c>
    </row>
    <row r="107" spans="1:10" x14ac:dyDescent="0.45">
      <c r="A107" s="11" t="s">
        <v>237</v>
      </c>
      <c r="B107" s="11"/>
      <c r="C107" s="11">
        <v>2130</v>
      </c>
      <c r="D107" s="11" t="s">
        <v>146</v>
      </c>
      <c r="E107">
        <v>213</v>
      </c>
      <c r="G107">
        <v>266</v>
      </c>
      <c r="H107" s="11" t="s">
        <v>619</v>
      </c>
      <c r="I107">
        <v>801</v>
      </c>
      <c r="J107" s="16" t="s">
        <v>373</v>
      </c>
    </row>
    <row r="108" spans="1:10" x14ac:dyDescent="0.45">
      <c r="A108" t="s">
        <v>238</v>
      </c>
      <c r="C108">
        <v>2131</v>
      </c>
      <c r="D108" t="s">
        <v>150</v>
      </c>
      <c r="E108">
        <v>213</v>
      </c>
      <c r="G108">
        <v>267</v>
      </c>
      <c r="H108" t="s">
        <v>568</v>
      </c>
      <c r="I108">
        <v>801</v>
      </c>
      <c r="J108" s="9" t="s">
        <v>372</v>
      </c>
    </row>
    <row r="109" spans="1:10" x14ac:dyDescent="0.45">
      <c r="A109" t="s">
        <v>239</v>
      </c>
      <c r="C109">
        <v>2132</v>
      </c>
      <c r="D109" t="s">
        <v>159</v>
      </c>
      <c r="E109">
        <v>213</v>
      </c>
      <c r="G109">
        <v>268</v>
      </c>
      <c r="H109" t="s">
        <v>589</v>
      </c>
      <c r="I109">
        <v>801</v>
      </c>
      <c r="J109" s="9" t="s">
        <v>373</v>
      </c>
    </row>
    <row r="110" spans="1:10" x14ac:dyDescent="0.45">
      <c r="A110" t="s">
        <v>240</v>
      </c>
      <c r="C110">
        <v>2133</v>
      </c>
      <c r="D110" t="s">
        <v>162</v>
      </c>
      <c r="E110">
        <v>213</v>
      </c>
      <c r="G110">
        <v>269</v>
      </c>
      <c r="H110" t="s">
        <v>599</v>
      </c>
      <c r="I110">
        <v>801</v>
      </c>
      <c r="J110" s="9" t="s">
        <v>372</v>
      </c>
    </row>
    <row r="111" spans="1:10" x14ac:dyDescent="0.45">
      <c r="A111" t="s">
        <v>241</v>
      </c>
      <c r="C111">
        <v>2134</v>
      </c>
      <c r="D111" t="s">
        <v>156</v>
      </c>
      <c r="E111">
        <v>213</v>
      </c>
      <c r="G111">
        <v>270</v>
      </c>
      <c r="H111" t="s">
        <v>607</v>
      </c>
      <c r="I111">
        <v>801</v>
      </c>
      <c r="J111" s="9" t="s">
        <v>372</v>
      </c>
    </row>
    <row r="112" spans="1:10" x14ac:dyDescent="0.45">
      <c r="A112" s="11" t="s">
        <v>242</v>
      </c>
      <c r="B112" s="11"/>
      <c r="C112" s="11">
        <v>2135</v>
      </c>
      <c r="D112" s="11" t="s">
        <v>152</v>
      </c>
      <c r="E112">
        <v>213</v>
      </c>
      <c r="G112">
        <v>271</v>
      </c>
      <c r="H112" s="11" t="s">
        <v>605</v>
      </c>
      <c r="I112">
        <v>801</v>
      </c>
      <c r="J112" s="16" t="s">
        <v>373</v>
      </c>
    </row>
    <row r="113" spans="1:13" x14ac:dyDescent="0.45">
      <c r="A113" t="s">
        <v>243</v>
      </c>
      <c r="C113">
        <v>2136</v>
      </c>
      <c r="D113" t="s">
        <v>165</v>
      </c>
      <c r="E113">
        <v>213</v>
      </c>
      <c r="G113">
        <v>272</v>
      </c>
      <c r="H113" t="s">
        <v>629</v>
      </c>
      <c r="I113">
        <v>801</v>
      </c>
      <c r="J113" s="9" t="s">
        <v>372</v>
      </c>
    </row>
    <row r="114" spans="1:13" x14ac:dyDescent="0.45">
      <c r="A114" t="s">
        <v>244</v>
      </c>
      <c r="C114">
        <v>2137</v>
      </c>
      <c r="D114" t="s">
        <v>185</v>
      </c>
      <c r="E114">
        <v>214</v>
      </c>
      <c r="G114">
        <v>273</v>
      </c>
      <c r="H114" t="s">
        <v>610</v>
      </c>
      <c r="I114">
        <v>801</v>
      </c>
      <c r="J114" s="9" t="s">
        <v>373</v>
      </c>
    </row>
    <row r="115" spans="1:13" x14ac:dyDescent="0.45">
      <c r="A115" t="s">
        <v>245</v>
      </c>
      <c r="C115">
        <v>2138</v>
      </c>
      <c r="D115" t="s">
        <v>181</v>
      </c>
      <c r="E115">
        <v>214</v>
      </c>
      <c r="G115">
        <v>274</v>
      </c>
      <c r="H115" t="s">
        <v>595</v>
      </c>
      <c r="I115">
        <v>801</v>
      </c>
      <c r="J115" s="9" t="s">
        <v>373</v>
      </c>
    </row>
    <row r="116" spans="1:13" x14ac:dyDescent="0.45">
      <c r="A116" s="11" t="s">
        <v>246</v>
      </c>
      <c r="B116" s="11"/>
      <c r="C116" s="11">
        <v>2139</v>
      </c>
      <c r="D116" s="11" t="s">
        <v>184</v>
      </c>
      <c r="E116">
        <v>214</v>
      </c>
      <c r="G116">
        <v>275</v>
      </c>
      <c r="H116" s="11" t="s">
        <v>575</v>
      </c>
      <c r="I116">
        <v>801</v>
      </c>
      <c r="J116" s="12" t="s">
        <v>373</v>
      </c>
    </row>
    <row r="117" spans="1:13" x14ac:dyDescent="0.45">
      <c r="A117" t="s">
        <v>247</v>
      </c>
      <c r="C117">
        <v>2140</v>
      </c>
      <c r="D117" t="s">
        <v>187</v>
      </c>
      <c r="E117">
        <v>214</v>
      </c>
      <c r="G117">
        <v>276</v>
      </c>
      <c r="H117" t="s">
        <v>569</v>
      </c>
      <c r="I117">
        <v>801</v>
      </c>
      <c r="J117" s="9" t="s">
        <v>372</v>
      </c>
    </row>
    <row r="118" spans="1:13" x14ac:dyDescent="0.45">
      <c r="A118" t="s">
        <v>248</v>
      </c>
      <c r="C118">
        <v>2141</v>
      </c>
      <c r="D118" t="s">
        <v>190</v>
      </c>
      <c r="E118">
        <v>214</v>
      </c>
      <c r="G118">
        <v>277</v>
      </c>
      <c r="H118" t="s">
        <v>587</v>
      </c>
      <c r="I118">
        <v>801</v>
      </c>
      <c r="J118" s="9" t="s">
        <v>372</v>
      </c>
    </row>
    <row r="119" spans="1:13" x14ac:dyDescent="0.45">
      <c r="A119" t="s">
        <v>249</v>
      </c>
      <c r="C119">
        <v>2142</v>
      </c>
      <c r="D119" t="s">
        <v>195</v>
      </c>
      <c r="E119">
        <v>214</v>
      </c>
      <c r="G119">
        <v>278</v>
      </c>
      <c r="H119" t="s">
        <v>578</v>
      </c>
      <c r="I119">
        <v>801</v>
      </c>
      <c r="J119" s="9" t="s">
        <v>372</v>
      </c>
    </row>
    <row r="120" spans="1:13" x14ac:dyDescent="0.45">
      <c r="A120" t="s">
        <v>250</v>
      </c>
      <c r="C120">
        <v>2143</v>
      </c>
      <c r="D120" t="s">
        <v>191</v>
      </c>
      <c r="E120">
        <v>214</v>
      </c>
      <c r="G120">
        <v>279</v>
      </c>
      <c r="H120" t="s">
        <v>585</v>
      </c>
      <c r="I120">
        <v>801</v>
      </c>
      <c r="J120" s="9" t="s">
        <v>372</v>
      </c>
    </row>
    <row r="121" spans="1:13" x14ac:dyDescent="0.45">
      <c r="A121" t="s">
        <v>251</v>
      </c>
      <c r="C121">
        <v>2144</v>
      </c>
      <c r="D121" t="s">
        <v>134</v>
      </c>
      <c r="E121">
        <v>214</v>
      </c>
      <c r="G121">
        <v>280</v>
      </c>
      <c r="H121" s="11" t="s">
        <v>622</v>
      </c>
      <c r="I121">
        <v>801</v>
      </c>
      <c r="J121" s="12" t="s">
        <v>373</v>
      </c>
    </row>
    <row r="122" spans="1:13" x14ac:dyDescent="0.45">
      <c r="A122" t="s">
        <v>252</v>
      </c>
      <c r="C122">
        <v>2145</v>
      </c>
      <c r="D122" t="s">
        <v>140</v>
      </c>
      <c r="E122">
        <v>215</v>
      </c>
      <c r="G122">
        <v>281</v>
      </c>
      <c r="H122" t="s">
        <v>623</v>
      </c>
      <c r="I122">
        <v>801</v>
      </c>
      <c r="J122" s="9" t="s">
        <v>373</v>
      </c>
    </row>
    <row r="123" spans="1:13" x14ac:dyDescent="0.45">
      <c r="A123" t="s">
        <v>253</v>
      </c>
      <c r="C123">
        <v>2146</v>
      </c>
      <c r="D123" t="s">
        <v>138</v>
      </c>
      <c r="E123">
        <v>215</v>
      </c>
      <c r="G123">
        <v>282</v>
      </c>
      <c r="H123" t="s">
        <v>573</v>
      </c>
      <c r="I123">
        <v>801</v>
      </c>
      <c r="J123" s="9" t="s">
        <v>372</v>
      </c>
    </row>
    <row r="124" spans="1:13" x14ac:dyDescent="0.45">
      <c r="A124" t="s">
        <v>254</v>
      </c>
      <c r="C124">
        <v>2147</v>
      </c>
      <c r="D124" t="s">
        <v>139</v>
      </c>
      <c r="E124">
        <v>215</v>
      </c>
      <c r="G124">
        <v>283</v>
      </c>
      <c r="H124" t="s">
        <v>570</v>
      </c>
      <c r="I124">
        <v>801</v>
      </c>
      <c r="J124" s="9" t="s">
        <v>372</v>
      </c>
      <c r="M124" s="9"/>
    </row>
    <row r="125" spans="1:13" s="11" customFormat="1" x14ac:dyDescent="0.45">
      <c r="A125" s="11" t="s">
        <v>255</v>
      </c>
      <c r="C125" s="11">
        <v>2148</v>
      </c>
      <c r="D125" s="11" t="s">
        <v>132</v>
      </c>
      <c r="E125" s="11">
        <v>215</v>
      </c>
      <c r="G125" s="11">
        <v>284</v>
      </c>
      <c r="H125" s="11" t="s">
        <v>600</v>
      </c>
      <c r="I125" s="11">
        <v>801</v>
      </c>
      <c r="J125" s="12" t="s">
        <v>372</v>
      </c>
    </row>
    <row r="126" spans="1:13" x14ac:dyDescent="0.45">
      <c r="A126" t="s">
        <v>256</v>
      </c>
      <c r="C126">
        <v>2149</v>
      </c>
      <c r="D126" t="s">
        <v>133</v>
      </c>
      <c r="E126">
        <v>215</v>
      </c>
      <c r="G126">
        <v>285</v>
      </c>
      <c r="H126" t="s">
        <v>630</v>
      </c>
      <c r="I126">
        <v>801</v>
      </c>
      <c r="J126" s="9" t="s">
        <v>373</v>
      </c>
    </row>
    <row r="127" spans="1:13" x14ac:dyDescent="0.45">
      <c r="A127" t="s">
        <v>257</v>
      </c>
      <c r="C127">
        <v>2150</v>
      </c>
      <c r="D127" t="s">
        <v>137</v>
      </c>
      <c r="E127">
        <v>215</v>
      </c>
      <c r="G127">
        <v>286</v>
      </c>
      <c r="H127" t="s">
        <v>613</v>
      </c>
      <c r="I127">
        <v>801</v>
      </c>
      <c r="J127" s="9" t="s">
        <v>373</v>
      </c>
    </row>
    <row r="128" spans="1:13" x14ac:dyDescent="0.45">
      <c r="A128" t="s">
        <v>258</v>
      </c>
      <c r="C128">
        <v>2151</v>
      </c>
      <c r="D128" t="s">
        <v>135</v>
      </c>
      <c r="E128">
        <v>215</v>
      </c>
      <c r="G128">
        <v>287</v>
      </c>
      <c r="H128" t="s">
        <v>625</v>
      </c>
      <c r="I128">
        <v>801</v>
      </c>
      <c r="J128" s="9" t="s">
        <v>372</v>
      </c>
    </row>
    <row r="129" spans="1:10" s="11" customFormat="1" x14ac:dyDescent="0.45">
      <c r="A129" s="11" t="s">
        <v>259</v>
      </c>
      <c r="C129" s="11">
        <v>2152</v>
      </c>
      <c r="D129" s="11" t="s">
        <v>192</v>
      </c>
      <c r="E129" s="11">
        <v>215</v>
      </c>
      <c r="G129" s="11">
        <v>288</v>
      </c>
      <c r="H129" s="11" t="s">
        <v>611</v>
      </c>
      <c r="I129" s="11">
        <v>801</v>
      </c>
      <c r="J129" s="12" t="s">
        <v>373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31"/>
  <sheetViews>
    <sheetView topLeftCell="A17" workbookViewId="0">
      <selection activeCell="A17" sqref="A17:A31"/>
    </sheetView>
  </sheetViews>
  <sheetFormatPr defaultRowHeight="14.25" x14ac:dyDescent="0.45"/>
  <sheetData>
    <row r="1" spans="1:1" x14ac:dyDescent="0.45">
      <c r="A1">
        <v>2002</v>
      </c>
    </row>
    <row r="2" spans="1:1" x14ac:dyDescent="0.45">
      <c r="A2">
        <v>2005</v>
      </c>
    </row>
    <row r="3" spans="1:1" x14ac:dyDescent="0.45">
      <c r="A3">
        <v>2011</v>
      </c>
    </row>
    <row r="4" spans="1:1" x14ac:dyDescent="0.45">
      <c r="A4">
        <v>2014</v>
      </c>
    </row>
    <row r="5" spans="1:1" x14ac:dyDescent="0.45">
      <c r="A5">
        <v>2021</v>
      </c>
    </row>
    <row r="6" spans="1:1" x14ac:dyDescent="0.45">
      <c r="A6">
        <v>2024</v>
      </c>
    </row>
    <row r="7" spans="1:1" x14ac:dyDescent="0.45">
      <c r="A7">
        <v>2025</v>
      </c>
    </row>
    <row r="8" spans="1:1" x14ac:dyDescent="0.45">
      <c r="A8">
        <v>2031</v>
      </c>
    </row>
    <row r="9" spans="1:1" x14ac:dyDescent="0.45">
      <c r="A9">
        <v>2033</v>
      </c>
    </row>
    <row r="10" spans="1:1" x14ac:dyDescent="0.45">
      <c r="A10">
        <v>2038</v>
      </c>
    </row>
    <row r="11" spans="1:1" x14ac:dyDescent="0.45">
      <c r="A11">
        <v>2041</v>
      </c>
    </row>
    <row r="12" spans="1:1" x14ac:dyDescent="0.45">
      <c r="A12">
        <v>2047</v>
      </c>
    </row>
    <row r="13" spans="1:1" x14ac:dyDescent="0.45">
      <c r="A13">
        <v>2049</v>
      </c>
    </row>
    <row r="14" spans="1:1" x14ac:dyDescent="0.45">
      <c r="A14">
        <v>2054</v>
      </c>
    </row>
    <row r="15" spans="1:1" x14ac:dyDescent="0.45">
      <c r="A15">
        <v>2057</v>
      </c>
    </row>
    <row r="16" spans="1:1" x14ac:dyDescent="0.45">
      <c r="A16">
        <v>2062</v>
      </c>
    </row>
    <row r="17" spans="1:1" x14ac:dyDescent="0.45">
      <c r="A17">
        <v>2066</v>
      </c>
    </row>
    <row r="18" spans="1:1" x14ac:dyDescent="0.45">
      <c r="A18">
        <v>2071</v>
      </c>
    </row>
    <row r="19" spans="1:1" x14ac:dyDescent="0.45">
      <c r="A19">
        <v>2073</v>
      </c>
    </row>
    <row r="20" spans="1:1" x14ac:dyDescent="0.45">
      <c r="A20">
        <v>2079</v>
      </c>
    </row>
    <row r="21" spans="1:1" x14ac:dyDescent="0.45">
      <c r="A21">
        <v>2082</v>
      </c>
    </row>
    <row r="22" spans="1:1" x14ac:dyDescent="0.45">
      <c r="A22">
        <v>2087</v>
      </c>
    </row>
    <row r="23" spans="1:1" x14ac:dyDescent="0.45">
      <c r="A23">
        <v>2091</v>
      </c>
    </row>
    <row r="24" spans="1:1" x14ac:dyDescent="0.45">
      <c r="A24">
        <v>2093</v>
      </c>
    </row>
    <row r="25" spans="1:1" x14ac:dyDescent="0.45">
      <c r="A25">
        <v>2113</v>
      </c>
    </row>
    <row r="26" spans="1:1" x14ac:dyDescent="0.45">
      <c r="A26">
        <v>2117</v>
      </c>
    </row>
    <row r="27" spans="1:1" x14ac:dyDescent="0.45">
      <c r="A27">
        <v>2130</v>
      </c>
    </row>
    <row r="28" spans="1:1" x14ac:dyDescent="0.45">
      <c r="A28">
        <v>2135</v>
      </c>
    </row>
    <row r="29" spans="1:1" x14ac:dyDescent="0.45">
      <c r="A29">
        <v>2139</v>
      </c>
    </row>
    <row r="30" spans="1:1" x14ac:dyDescent="0.45">
      <c r="A30">
        <v>2148</v>
      </c>
    </row>
    <row r="31" spans="1:1" x14ac:dyDescent="0.45">
      <c r="A31">
        <v>2152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Seq1_1</vt:lpstr>
      <vt:lpstr>Seq1_2</vt:lpstr>
      <vt:lpstr>Seq1_3</vt:lpstr>
      <vt:lpstr>Seq1_4</vt:lpstr>
      <vt:lpstr>Seq1</vt:lpstr>
      <vt:lpstr>Seq2</vt:lpstr>
      <vt:lpstr>Seq3</vt:lpstr>
      <vt:lpstr>Seq4</vt:lpstr>
      <vt:lpstr>Seq1_1 (2)</vt:lpstr>
      <vt:lpstr>Seq5</vt:lpstr>
      <vt:lpstr>Seq6</vt:lpstr>
      <vt:lpstr>Seq7</vt:lpstr>
      <vt:lpstr>Seq8</vt:lpstr>
      <vt:lpstr>Seq9</vt:lpstr>
      <vt:lpstr>Seq10</vt:lpstr>
      <vt:lpstr>Seq11</vt:lpstr>
      <vt:lpstr>Seq12</vt:lpstr>
      <vt:lpstr>Seq13</vt:lpstr>
      <vt:lpstr>Seq14</vt:lpstr>
      <vt:lpstr>Seq15</vt:lpstr>
      <vt:lpstr>Seq16</vt:lpstr>
      <vt:lpstr>Seq17</vt:lpstr>
      <vt:lpstr>Seq18</vt:lpstr>
      <vt:lpstr>Seq19</vt:lpstr>
      <vt:lpstr>Seq20</vt:lpstr>
      <vt:lpstr>Seq21</vt:lpstr>
      <vt:lpstr>Seq23</vt:lpstr>
      <vt:lpstr>Seq22</vt:lpstr>
      <vt:lpstr>Seq24</vt:lpstr>
      <vt:lpstr>Seq25</vt:lpstr>
      <vt:lpstr>Seq26</vt:lpstr>
      <vt:lpstr>Seq27</vt:lpstr>
      <vt:lpstr>Seq28</vt:lpstr>
      <vt:lpstr>Seq29</vt:lpstr>
      <vt:lpstr>Seq30</vt:lpstr>
      <vt:lpstr>Seq31</vt:lpstr>
      <vt:lpstr>Seq32</vt:lpstr>
      <vt:lpstr>Sheet2</vt:lpstr>
      <vt:lpstr>audio_list_stym</vt:lpstr>
      <vt:lpstr>metki</vt:lpstr>
      <vt:lpstr>total_visual_stym</vt:lpstr>
      <vt:lpstr>quest_экспл</vt:lpstr>
      <vt:lpstr>quest_импл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Катя Чикурова</dc:creator>
  <cp:lastModifiedBy>Катя Чикурова</cp:lastModifiedBy>
  <dcterms:created xsi:type="dcterms:W3CDTF">2022-05-07T12:20:51Z</dcterms:created>
  <dcterms:modified xsi:type="dcterms:W3CDTF">2023-07-07T11:54:03Z</dcterms:modified>
</cp:coreProperties>
</file>